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pivotTables/pivotTable4.xml" ContentType="application/vnd.openxmlformats-officedocument.spreadsheetml.pivotTab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5"/>
  <workbookPr/>
  <mc:AlternateContent xmlns:mc="http://schemas.openxmlformats.org/markup-compatibility/2006">
    <mc:Choice Requires="x15">
      <x15ac:absPath xmlns:x15ac="http://schemas.microsoft.com/office/spreadsheetml/2010/11/ac" url="D:\Datos\Documents\IDPAC\2. PAA\Publicar web\"/>
    </mc:Choice>
  </mc:AlternateContent>
  <xr:revisionPtr revIDLastSave="0" documentId="13_ncr:1_{03D9DAA8-4B9C-439C-80B7-63C37A9B758F}" xr6:coauthVersionLast="47" xr6:coauthVersionMax="47" xr10:uidLastSave="{00000000-0000-0000-0000-000000000000}"/>
  <bookViews>
    <workbookView xWindow="-120" yWindow="-120" windowWidth="20730" windowHeight="11160" firstSheet="3" activeTab="3" xr2:uid="{00000000-000D-0000-FFFF-FFFF00000000}"/>
  </bookViews>
  <sheets>
    <sheet name="RESUMEN MODIFICA INVERSIÓN" sheetId="2" state="hidden" r:id="rId1"/>
    <sheet name="RESUMEN POR META" sheetId="3" state="hidden" r:id="rId2"/>
    <sheet name=" PAA INICIAL INVERSIÓN" sheetId="4" state="hidden" r:id="rId3"/>
    <sheet name="PAA INVERSIÓN TOTAL DEL COMITÉ " sheetId="5" r:id="rId4"/>
    <sheet name="MOD PAA INVERSIÓN 25 DE FEBRERO" sheetId="6" state="hidden" r:id="rId5"/>
    <sheet name="MOD PAA FUNCIONAMIENTO 25 DE FE" sheetId="7" state="hidden" r:id="rId6"/>
    <sheet name="MOD PAA FUNCIONAMIENTO" sheetId="8" state="hidden" r:id="rId7"/>
    <sheet name="MOD PAA INVERSIÓN" sheetId="9" state="hidden" r:id="rId8"/>
    <sheet name="CONSOLIDADO POR ÁREA" sheetId="10" state="hidden" r:id="rId9"/>
    <sheet name="CONSOLIDADO POR META" sheetId="11" state="hidden" r:id="rId10"/>
    <sheet name="REVISIÓN ITEM" sheetId="12" state="hidden" r:id="rId11"/>
    <sheet name="SOL INVERSIÒN" sheetId="13" state="hidden" r:id="rId12"/>
    <sheet name="Copia de MOD PAA INVERSIÓN" sheetId="14" state="hidden" r:id="rId13"/>
    <sheet name="RESUMEN MODIFICA INVERSIÓN POR " sheetId="15" state="hidden" r:id="rId14"/>
    <sheet name="Copia de CONSOLIDADO POR META" sheetId="16" state="hidden" r:id="rId15"/>
    <sheet name="Copia de MOD PAA" sheetId="17" state="hidden" r:id="rId16"/>
  </sheets>
  <definedNames>
    <definedName name="_xlnm._FilterDatabase" localSheetId="6" hidden="1">'MOD PAA FUNCIONAMIENTO'!$A$9:$AJ$15</definedName>
    <definedName name="_xlnm._FilterDatabase" localSheetId="5" hidden="1">'MOD PAA FUNCIONAMIENTO 25 DE FE'!$A$9:$AJ$13</definedName>
    <definedName name="_xlnm._FilterDatabase" localSheetId="7" hidden="1">'MOD PAA INVERSIÓN'!$A$3:$AK$1095</definedName>
    <definedName name="_xlnm._FilterDatabase" localSheetId="4" hidden="1">'MOD PAA INVERSIÓN 25 DE FEBRERO'!$A$3:$AK$235</definedName>
    <definedName name="_xlnm._FilterDatabase" localSheetId="11" hidden="1">'SOL INVERSIÒN'!$A$3:$AK$869</definedName>
  </definedNames>
  <calcPr calcId="191028"/>
  <pivotCaches>
    <pivotCache cacheId="10" r:id="rId17"/>
    <pivotCache cacheId="17"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R8nZD631rw/suD6+9eRGdLIEcAbCZjPsRf/qnY6NlK8="/>
    </ext>
  </extLst>
</workbook>
</file>

<file path=xl/calcChain.xml><?xml version="1.0" encoding="utf-8"?>
<calcChain xmlns="http://schemas.openxmlformats.org/spreadsheetml/2006/main">
  <c r="M381" i="17" l="1"/>
  <c r="L381" i="17" s="1"/>
  <c r="M379" i="17"/>
  <c r="M378" i="17"/>
  <c r="G365" i="17"/>
  <c r="M364" i="17"/>
  <c r="M365" i="17" s="1"/>
  <c r="L365" i="17" s="1"/>
  <c r="G364" i="17"/>
  <c r="M363" i="17"/>
  <c r="G363" i="17"/>
  <c r="M362" i="17"/>
  <c r="G362" i="17"/>
  <c r="M361" i="17"/>
  <c r="G361" i="17"/>
  <c r="M360" i="17"/>
  <c r="G360" i="17"/>
  <c r="M359" i="17"/>
  <c r="G359" i="17"/>
  <c r="M358" i="17"/>
  <c r="G358" i="17"/>
  <c r="M357" i="17"/>
  <c r="G357" i="17"/>
  <c r="L356" i="17"/>
  <c r="G356" i="17"/>
  <c r="M355" i="17"/>
  <c r="G355" i="17"/>
  <c r="M354" i="17"/>
  <c r="G354" i="17"/>
  <c r="M353" i="17"/>
  <c r="G353" i="17"/>
  <c r="M352" i="17"/>
  <c r="G352" i="17"/>
  <c r="M351" i="17"/>
  <c r="G351" i="17"/>
  <c r="M350" i="17"/>
  <c r="G350" i="17"/>
  <c r="M335" i="17"/>
  <c r="M334" i="17"/>
  <c r="M331" i="17"/>
  <c r="M330" i="17"/>
  <c r="M329" i="17"/>
  <c r="M328" i="17"/>
  <c r="M327" i="17"/>
  <c r="M326" i="17"/>
  <c r="M325" i="17"/>
  <c r="M324" i="17"/>
  <c r="M323"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7" i="17"/>
  <c r="M276" i="17"/>
  <c r="M275" i="17"/>
  <c r="M274" i="17"/>
  <c r="M273" i="17"/>
  <c r="M272" i="17"/>
  <c r="M270" i="17"/>
  <c r="M269" i="17"/>
  <c r="M268" i="17"/>
  <c r="M267" i="17"/>
  <c r="M266" i="17"/>
  <c r="M265" i="17"/>
  <c r="M264" i="17"/>
  <c r="M263" i="17"/>
  <c r="M262" i="17"/>
  <c r="M261" i="17"/>
  <c r="M260" i="17"/>
  <c r="M259" i="17"/>
  <c r="M258" i="17"/>
  <c r="M257" i="17"/>
  <c r="M256" i="17"/>
  <c r="M255" i="17"/>
  <c r="M254" i="17"/>
  <c r="M253" i="17"/>
  <c r="M252"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M227" i="17"/>
  <c r="M212" i="17"/>
  <c r="M207" i="17"/>
  <c r="M187" i="17"/>
  <c r="M177" i="17"/>
  <c r="M173" i="17"/>
  <c r="M170" i="17"/>
  <c r="M214" i="17" s="1"/>
  <c r="M157" i="17"/>
  <c r="M156" i="17"/>
  <c r="M154" i="17"/>
  <c r="M153" i="17"/>
  <c r="M152" i="17"/>
  <c r="M151" i="17"/>
  <c r="M150" i="17"/>
  <c r="M149" i="17"/>
  <c r="M148" i="17"/>
  <c r="M147" i="17"/>
  <c r="M146" i="17"/>
  <c r="M145" i="17"/>
  <c r="M144" i="17"/>
  <c r="M143" i="17"/>
  <c r="M142" i="17"/>
  <c r="M141" i="17"/>
  <c r="M140" i="17"/>
  <c r="M139" i="17"/>
  <c r="M138" i="17"/>
  <c r="M137" i="17"/>
  <c r="M136" i="17"/>
  <c r="M135" i="17"/>
  <c r="G120" i="17"/>
  <c r="L119" i="17"/>
  <c r="M119" i="17" s="1"/>
  <c r="M120" i="17" s="1"/>
  <c r="L120" i="17" s="1"/>
  <c r="G119" i="17"/>
  <c r="M118" i="17"/>
  <c r="G118" i="17"/>
  <c r="M117" i="17"/>
  <c r="G117" i="17"/>
  <c r="M116" i="17"/>
  <c r="G116" i="17"/>
  <c r="M115" i="17"/>
  <c r="G115" i="17"/>
  <c r="M114" i="17"/>
  <c r="G114" i="17"/>
  <c r="M113" i="17"/>
  <c r="G113" i="17"/>
  <c r="M112" i="17"/>
  <c r="G112" i="17"/>
  <c r="M111" i="17"/>
  <c r="G111" i="17"/>
  <c r="M110" i="17"/>
  <c r="G110" i="17"/>
  <c r="M109" i="17"/>
  <c r="G109" i="17"/>
  <c r="M108" i="17"/>
  <c r="G108" i="17"/>
  <c r="M107" i="17"/>
  <c r="G107" i="17"/>
  <c r="M106" i="17"/>
  <c r="G106" i="17"/>
  <c r="M105" i="17"/>
  <c r="G105" i="17"/>
  <c r="M104" i="17"/>
  <c r="G104" i="17"/>
  <c r="M103" i="17"/>
  <c r="G103" i="17"/>
  <c r="M102" i="17"/>
  <c r="G102" i="17"/>
  <c r="M101" i="17"/>
  <c r="G101" i="17"/>
  <c r="M100" i="17"/>
  <c r="G100" i="17"/>
  <c r="M99" i="17"/>
  <c r="G99" i="17"/>
  <c r="M98" i="17"/>
  <c r="G98" i="17"/>
  <c r="M97" i="17"/>
  <c r="G97" i="17"/>
  <c r="M96" i="17"/>
  <c r="G96" i="17"/>
  <c r="M95" i="17"/>
  <c r="G95" i="17"/>
  <c r="M94" i="17"/>
  <c r="G94" i="17"/>
  <c r="M93" i="17"/>
  <c r="G93" i="17"/>
  <c r="M92" i="17"/>
  <c r="G92" i="17"/>
  <c r="M91" i="17"/>
  <c r="G91" i="17"/>
  <c r="M90" i="17"/>
  <c r="G90" i="17"/>
  <c r="G89" i="17"/>
  <c r="L88" i="17"/>
  <c r="M88" i="17" s="1"/>
  <c r="M89" i="17" s="1"/>
  <c r="L89" i="17" s="1"/>
  <c r="G88" i="17"/>
  <c r="M87" i="17"/>
  <c r="G87" i="17"/>
  <c r="M86" i="17"/>
  <c r="G86" i="17"/>
  <c r="M85" i="17"/>
  <c r="G85" i="17"/>
  <c r="M84" i="17"/>
  <c r="G84" i="17"/>
  <c r="M83" i="17"/>
  <c r="G83" i="17"/>
  <c r="M82" i="17"/>
  <c r="G82" i="17"/>
  <c r="M81" i="17"/>
  <c r="G81" i="17"/>
  <c r="M80" i="17"/>
  <c r="G80" i="17"/>
  <c r="M79" i="17"/>
  <c r="G79" i="17"/>
  <c r="M78" i="17"/>
  <c r="G78" i="17"/>
  <c r="M77" i="17"/>
  <c r="G77" i="17"/>
  <c r="M76" i="17"/>
  <c r="G76" i="17"/>
  <c r="M75" i="17"/>
  <c r="G75" i="17"/>
  <c r="M74" i="17"/>
  <c r="G74" i="17"/>
  <c r="M73" i="17"/>
  <c r="G73" i="17"/>
  <c r="M72" i="17"/>
  <c r="G72" i="17"/>
  <c r="M71" i="17"/>
  <c r="G71" i="17"/>
  <c r="M70" i="17"/>
  <c r="G70" i="17"/>
  <c r="M69" i="17"/>
  <c r="G69" i="17"/>
  <c r="M68" i="17"/>
  <c r="G68" i="17"/>
  <c r="M67" i="17"/>
  <c r="G67" i="17"/>
  <c r="M66" i="17"/>
  <c r="G66" i="17"/>
  <c r="M65" i="17"/>
  <c r="G65" i="17"/>
  <c r="M64" i="17"/>
  <c r="G64" i="17"/>
  <c r="M63" i="17"/>
  <c r="G63" i="17"/>
  <c r="M62" i="17"/>
  <c r="G62" i="17"/>
  <c r="M61" i="17"/>
  <c r="G61" i="17"/>
  <c r="M60" i="17"/>
  <c r="G60" i="17"/>
  <c r="M59" i="17"/>
  <c r="G59" i="17"/>
  <c r="M58" i="17"/>
  <c r="G58" i="17"/>
  <c r="M57" i="17"/>
  <c r="G57" i="17"/>
  <c r="M56" i="17"/>
  <c r="G56" i="17"/>
  <c r="M55" i="17"/>
  <c r="G55" i="17"/>
  <c r="M54" i="17"/>
  <c r="G54" i="17"/>
  <c r="M53" i="17"/>
  <c r="G53" i="17"/>
  <c r="M52" i="17"/>
  <c r="G52" i="17"/>
  <c r="M51" i="17"/>
  <c r="G51" i="17"/>
  <c r="M50" i="17"/>
  <c r="G50" i="17"/>
  <c r="M49" i="17"/>
  <c r="G49" i="17"/>
  <c r="M48" i="17"/>
  <c r="G48" i="17"/>
  <c r="M47" i="17"/>
  <c r="G47" i="17"/>
  <c r="M46" i="17"/>
  <c r="G46" i="17"/>
  <c r="M45" i="17"/>
  <c r="G45" i="17"/>
  <c r="M44" i="17"/>
  <c r="G44" i="17"/>
  <c r="M43" i="17"/>
  <c r="G43" i="17"/>
  <c r="M42" i="17"/>
  <c r="G42" i="17"/>
  <c r="M41" i="17"/>
  <c r="G41" i="17"/>
  <c r="M40" i="17"/>
  <c r="G40" i="17"/>
  <c r="M39" i="17"/>
  <c r="G39" i="17"/>
  <c r="M38" i="17"/>
  <c r="G38" i="17"/>
  <c r="M37" i="17"/>
  <c r="G37" i="17"/>
  <c r="M36" i="17"/>
  <c r="G36" i="17"/>
  <c r="M35" i="17"/>
  <c r="G35" i="17"/>
  <c r="M34" i="17"/>
  <c r="G34" i="17"/>
  <c r="M33" i="17"/>
  <c r="G33" i="17"/>
  <c r="M32" i="17"/>
  <c r="G32" i="17"/>
  <c r="M31" i="17"/>
  <c r="G31" i="17"/>
  <c r="M30" i="17"/>
  <c r="G30" i="17"/>
  <c r="M29" i="17"/>
  <c r="G29" i="17"/>
  <c r="M28" i="17"/>
  <c r="G28" i="17"/>
  <c r="M27" i="17"/>
  <c r="G27" i="17"/>
  <c r="M26" i="17"/>
  <c r="G26" i="17"/>
  <c r="M25" i="17"/>
  <c r="G25" i="17"/>
  <c r="M24" i="17"/>
  <c r="G24" i="17"/>
  <c r="M23" i="17"/>
  <c r="G23" i="17"/>
  <c r="M22" i="17"/>
  <c r="G22" i="17"/>
  <c r="M21" i="17"/>
  <c r="G21" i="17"/>
  <c r="M20" i="17"/>
  <c r="G20" i="17"/>
  <c r="M19" i="17"/>
  <c r="G19" i="17"/>
  <c r="M18" i="17"/>
  <c r="G18" i="17"/>
  <c r="M17" i="17"/>
  <c r="G17" i="17"/>
  <c r="M16" i="17"/>
  <c r="G16" i="17"/>
  <c r="M15" i="17"/>
  <c r="G15" i="17"/>
  <c r="M14" i="17"/>
  <c r="G14" i="17"/>
  <c r="M13" i="17"/>
  <c r="G13" i="17"/>
  <c r="M12" i="17"/>
  <c r="G12" i="17"/>
  <c r="M11" i="17"/>
  <c r="G11" i="17"/>
  <c r="M10" i="17"/>
  <c r="G10" i="17"/>
  <c r="M9" i="17"/>
  <c r="G9" i="17"/>
  <c r="M8" i="17"/>
  <c r="G8" i="17"/>
  <c r="W231" i="14"/>
  <c r="W230" i="14"/>
  <c r="W229" i="14"/>
  <c r="W228" i="14"/>
  <c r="W227" i="14"/>
  <c r="W226" i="14"/>
  <c r="M226" i="14"/>
  <c r="W225" i="14"/>
  <c r="M225" i="14"/>
  <c r="W224" i="14"/>
  <c r="M224" i="14"/>
  <c r="W223" i="14"/>
  <c r="M223" i="14"/>
  <c r="W222" i="14"/>
  <c r="M222" i="14"/>
  <c r="W221" i="14"/>
  <c r="M221" i="14"/>
  <c r="W220" i="14"/>
  <c r="L220" i="14"/>
  <c r="M220" i="14" s="1"/>
  <c r="W219" i="14"/>
  <c r="M219" i="14"/>
  <c r="W218" i="14"/>
  <c r="M218" i="14"/>
  <c r="W217" i="14"/>
  <c r="M217" i="14"/>
  <c r="W216" i="14"/>
  <c r="W215" i="14"/>
  <c r="W214" i="14"/>
  <c r="W213" i="14"/>
  <c r="W212" i="14"/>
  <c r="W211" i="14"/>
  <c r="M211" i="14"/>
  <c r="W210" i="14"/>
  <c r="M210" i="14"/>
  <c r="W209" i="14"/>
  <c r="M209" i="14"/>
  <c r="W208" i="14"/>
  <c r="M208" i="14"/>
  <c r="W207" i="14"/>
  <c r="M207" i="14"/>
  <c r="W206" i="14"/>
  <c r="W205" i="14"/>
  <c r="M205" i="14"/>
  <c r="W204" i="14"/>
  <c r="M204" i="14"/>
  <c r="W203" i="14"/>
  <c r="M203" i="14"/>
  <c r="W202" i="14"/>
  <c r="M202" i="14"/>
  <c r="W201" i="14"/>
  <c r="M201" i="14"/>
  <c r="W200" i="14"/>
  <c r="M200" i="14"/>
  <c r="W199" i="14"/>
  <c r="M199" i="14"/>
  <c r="W198" i="14"/>
  <c r="M198" i="14"/>
  <c r="W197" i="14"/>
  <c r="M197" i="14"/>
  <c r="W196" i="14"/>
  <c r="M196" i="14"/>
  <c r="W195" i="14"/>
  <c r="M195" i="14"/>
  <c r="W194" i="14"/>
  <c r="M194" i="14"/>
  <c r="W193" i="14"/>
  <c r="M193" i="14"/>
  <c r="W192" i="14"/>
  <c r="M192" i="14"/>
  <c r="W191" i="14"/>
  <c r="M191" i="14"/>
  <c r="W190" i="14"/>
  <c r="M190" i="14"/>
  <c r="W189" i="14"/>
  <c r="M189" i="14"/>
  <c r="W188" i="14"/>
  <c r="M188" i="14"/>
  <c r="W187" i="14"/>
  <c r="M187" i="14"/>
  <c r="W186" i="14"/>
  <c r="M186" i="14"/>
  <c r="W185" i="14"/>
  <c r="M185" i="14"/>
  <c r="W184" i="14"/>
  <c r="W183" i="14"/>
  <c r="M183" i="14"/>
  <c r="W182" i="14"/>
  <c r="W181" i="14"/>
  <c r="M181" i="14"/>
  <c r="W180" i="14"/>
  <c r="M180" i="14"/>
  <c r="W179" i="14"/>
  <c r="M179" i="14"/>
  <c r="W178" i="14"/>
  <c r="M178" i="14"/>
  <c r="W177" i="14"/>
  <c r="W176" i="14"/>
  <c r="W175" i="14"/>
  <c r="M175" i="14"/>
  <c r="W174" i="14"/>
  <c r="M174" i="14"/>
  <c r="W173" i="14"/>
  <c r="M173" i="14"/>
  <c r="W172" i="14"/>
  <c r="M172" i="14"/>
  <c r="W171" i="14"/>
  <c r="M171" i="14"/>
  <c r="W170" i="14"/>
  <c r="M170" i="14"/>
  <c r="W169" i="14"/>
  <c r="M169" i="14"/>
  <c r="W168" i="14"/>
  <c r="M168" i="14"/>
  <c r="W167" i="14"/>
  <c r="M167" i="14"/>
  <c r="W166" i="14"/>
  <c r="M166" i="14"/>
  <c r="W165" i="14"/>
  <c r="M165" i="14"/>
  <c r="W164" i="14"/>
  <c r="M164" i="14"/>
  <c r="W163" i="14"/>
  <c r="M163" i="14"/>
  <c r="W162" i="14"/>
  <c r="M162" i="14"/>
  <c r="W161" i="14"/>
  <c r="M161" i="14"/>
  <c r="W160" i="14"/>
  <c r="M160" i="14"/>
  <c r="W159" i="14"/>
  <c r="W158" i="14"/>
  <c r="W157" i="14"/>
  <c r="W156" i="14"/>
  <c r="W155" i="14"/>
  <c r="W154" i="14"/>
  <c r="W153" i="14"/>
  <c r="W152" i="14"/>
  <c r="W151" i="14"/>
  <c r="W150" i="14"/>
  <c r="M150" i="14"/>
  <c r="W149" i="14"/>
  <c r="W148" i="14"/>
  <c r="W147" i="14"/>
  <c r="W146" i="14"/>
  <c r="W145" i="14"/>
  <c r="W144" i="14"/>
  <c r="W143" i="14"/>
  <c r="W142" i="14"/>
  <c r="W141" i="14"/>
  <c r="W140" i="14"/>
  <c r="M140" i="14"/>
  <c r="W139" i="14"/>
  <c r="W138" i="14"/>
  <c r="W137" i="14"/>
  <c r="W136" i="14"/>
  <c r="W135" i="14"/>
  <c r="M135" i="14"/>
  <c r="W134" i="14"/>
  <c r="W133" i="14"/>
  <c r="M133" i="14"/>
  <c r="W132" i="14"/>
  <c r="W131" i="14"/>
  <c r="M131" i="14"/>
  <c r="L131" i="14"/>
  <c r="W130" i="14"/>
  <c r="M130" i="14"/>
  <c r="W129" i="14"/>
  <c r="L129" i="14"/>
  <c r="G129" i="14"/>
  <c r="W128" i="14"/>
  <c r="M128" i="14"/>
  <c r="G128" i="14"/>
  <c r="W127" i="14"/>
  <c r="M127" i="14"/>
  <c r="G127" i="14"/>
  <c r="W126" i="14"/>
  <c r="M126" i="14"/>
  <c r="G126" i="14"/>
  <c r="W125" i="14"/>
  <c r="M125" i="14"/>
  <c r="G125" i="14"/>
  <c r="W124" i="14"/>
  <c r="M124" i="14"/>
  <c r="G124" i="14"/>
  <c r="W123" i="14"/>
  <c r="M123" i="14"/>
  <c r="G123" i="14"/>
  <c r="W122" i="14"/>
  <c r="M122" i="14"/>
  <c r="G122" i="14"/>
  <c r="W121" i="14"/>
  <c r="M121" i="14"/>
  <c r="G121" i="14"/>
  <c r="W120" i="14"/>
  <c r="W119" i="14"/>
  <c r="W118" i="14"/>
  <c r="W117" i="14"/>
  <c r="W116" i="14"/>
  <c r="W115" i="14"/>
  <c r="W114" i="14"/>
  <c r="W113" i="14"/>
  <c r="W112" i="14"/>
  <c r="W111" i="14"/>
  <c r="W110" i="14"/>
  <c r="W109" i="14"/>
  <c r="W108" i="14"/>
  <c r="W107" i="14"/>
  <c r="W106" i="14"/>
  <c r="W105" i="14"/>
  <c r="W104" i="14"/>
  <c r="W103" i="14"/>
  <c r="W102" i="14"/>
  <c r="W101" i="14"/>
  <c r="W100" i="14"/>
  <c r="W99" i="14"/>
  <c r="W98" i="14"/>
  <c r="W97" i="14"/>
  <c r="W96" i="14"/>
  <c r="W95" i="14"/>
  <c r="W94" i="14"/>
  <c r="W93" i="14"/>
  <c r="W92" i="14"/>
  <c r="W91" i="14"/>
  <c r="W90" i="14"/>
  <c r="W89" i="14"/>
  <c r="W88" i="14"/>
  <c r="W87" i="14"/>
  <c r="W86" i="14"/>
  <c r="W85" i="14"/>
  <c r="W84" i="14"/>
  <c r="W83" i="14"/>
  <c r="W82" i="14"/>
  <c r="W81" i="14"/>
  <c r="W80" i="14"/>
  <c r="W79" i="14"/>
  <c r="W78" i="14"/>
  <c r="W77" i="14"/>
  <c r="W76" i="14"/>
  <c r="W75" i="14"/>
  <c r="W74" i="14"/>
  <c r="W73" i="14"/>
  <c r="W72" i="14"/>
  <c r="W71" i="14"/>
  <c r="W70" i="14"/>
  <c r="W69" i="14"/>
  <c r="W68" i="14"/>
  <c r="W67" i="14"/>
  <c r="W66" i="14"/>
  <c r="W65" i="14"/>
  <c r="W64" i="14"/>
  <c r="M64" i="14"/>
  <c r="W63" i="14"/>
  <c r="M63" i="14"/>
  <c r="W62" i="14"/>
  <c r="M62" i="14"/>
  <c r="W61" i="14"/>
  <c r="M61" i="14"/>
  <c r="W60" i="14"/>
  <c r="M60" i="14"/>
  <c r="W59" i="14"/>
  <c r="M59" i="14"/>
  <c r="W58" i="14"/>
  <c r="M58" i="14"/>
  <c r="W57" i="14"/>
  <c r="M57" i="14"/>
  <c r="W56" i="14"/>
  <c r="M56" i="14"/>
  <c r="W55" i="14"/>
  <c r="M55" i="14"/>
  <c r="W54" i="14"/>
  <c r="M54" i="14"/>
  <c r="G54" i="14"/>
  <c r="W53" i="14"/>
  <c r="M53" i="14"/>
  <c r="G53" i="14"/>
  <c r="W52" i="14"/>
  <c r="M52" i="14"/>
  <c r="G52" i="14"/>
  <c r="W51" i="14"/>
  <c r="M51" i="14"/>
  <c r="G51" i="14"/>
  <c r="W50" i="14"/>
  <c r="M50" i="14"/>
  <c r="G50" i="14"/>
  <c r="W49" i="14"/>
  <c r="M49" i="14"/>
  <c r="G49" i="14"/>
  <c r="W48" i="14"/>
  <c r="M48" i="14"/>
  <c r="G48" i="14"/>
  <c r="W47" i="14"/>
  <c r="M47" i="14"/>
  <c r="G47" i="14"/>
  <c r="W46" i="14"/>
  <c r="M46" i="14"/>
  <c r="G46" i="14"/>
  <c r="W45" i="14"/>
  <c r="M45" i="14"/>
  <c r="G45" i="14"/>
  <c r="W44" i="14"/>
  <c r="M44" i="14"/>
  <c r="G44" i="14"/>
  <c r="W43" i="14"/>
  <c r="M43" i="14"/>
  <c r="G43" i="14"/>
  <c r="W42" i="14"/>
  <c r="M42" i="14"/>
  <c r="G42" i="14"/>
  <c r="W41" i="14"/>
  <c r="M41" i="14"/>
  <c r="G41" i="14"/>
  <c r="W40" i="14"/>
  <c r="M40" i="14"/>
  <c r="G40" i="14"/>
  <c r="W39" i="14"/>
  <c r="M39" i="14"/>
  <c r="G39" i="14"/>
  <c r="W38" i="14"/>
  <c r="M38" i="14"/>
  <c r="G38" i="14"/>
  <c r="W37" i="14"/>
  <c r="M37" i="14"/>
  <c r="G37" i="14"/>
  <c r="W36" i="14"/>
  <c r="M36" i="14"/>
  <c r="G36" i="14"/>
  <c r="W35" i="14"/>
  <c r="M35" i="14"/>
  <c r="G35" i="14"/>
  <c r="W34" i="14"/>
  <c r="M34" i="14"/>
  <c r="G34" i="14"/>
  <c r="W33" i="14"/>
  <c r="M33" i="14"/>
  <c r="G33" i="14"/>
  <c r="W32" i="14"/>
  <c r="M32" i="14"/>
  <c r="G32" i="14"/>
  <c r="W31" i="14"/>
  <c r="M31" i="14"/>
  <c r="G31" i="14"/>
  <c r="W30" i="14"/>
  <c r="M30" i="14"/>
  <c r="G30" i="14"/>
  <c r="W29" i="14"/>
  <c r="M29" i="14"/>
  <c r="G29" i="14"/>
  <c r="W28" i="14"/>
  <c r="M28" i="14"/>
  <c r="G28" i="14"/>
  <c r="W27" i="14"/>
  <c r="M27" i="14"/>
  <c r="G27" i="14"/>
  <c r="W26" i="14"/>
  <c r="M26" i="14"/>
  <c r="G26" i="14"/>
  <c r="W25" i="14"/>
  <c r="M25" i="14"/>
  <c r="G25" i="14"/>
  <c r="W24" i="14"/>
  <c r="M24" i="14"/>
  <c r="G24" i="14"/>
  <c r="W23" i="14"/>
  <c r="M23" i="14"/>
  <c r="G23" i="14"/>
  <c r="W22" i="14"/>
  <c r="M22" i="14"/>
  <c r="G22" i="14"/>
  <c r="W21" i="14"/>
  <c r="M21" i="14"/>
  <c r="G21" i="14"/>
  <c r="W20" i="14"/>
  <c r="M20" i="14"/>
  <c r="G20" i="14"/>
  <c r="W19" i="14"/>
  <c r="M19" i="14"/>
  <c r="G19" i="14"/>
  <c r="W18" i="14"/>
  <c r="M18" i="14"/>
  <c r="G18" i="14"/>
  <c r="W17" i="14"/>
  <c r="M17" i="14"/>
  <c r="G17" i="14"/>
  <c r="W16" i="14"/>
  <c r="M16" i="14"/>
  <c r="G16" i="14"/>
  <c r="W15" i="14"/>
  <c r="M15" i="14"/>
  <c r="G15" i="14"/>
  <c r="W14" i="14"/>
  <c r="M14" i="14"/>
  <c r="G14" i="14"/>
  <c r="W13" i="14"/>
  <c r="M13" i="14"/>
  <c r="G13" i="14"/>
  <c r="W12" i="14"/>
  <c r="M12" i="14"/>
  <c r="G12" i="14"/>
  <c r="W11" i="14"/>
  <c r="M11" i="14"/>
  <c r="G11" i="14"/>
  <c r="W10" i="14"/>
  <c r="M10" i="14"/>
  <c r="G10" i="14"/>
  <c r="W9" i="14"/>
  <c r="M9" i="14"/>
  <c r="G9" i="14"/>
  <c r="W8" i="14"/>
  <c r="M8" i="14"/>
  <c r="G8" i="14"/>
  <c r="W7" i="14"/>
  <c r="M7" i="14"/>
  <c r="G7" i="14"/>
  <c r="W6" i="14"/>
  <c r="M6" i="14"/>
  <c r="G6" i="14"/>
  <c r="W5" i="14"/>
  <c r="M5" i="14"/>
  <c r="G5" i="14"/>
  <c r="W868" i="13"/>
  <c r="W867" i="13"/>
  <c r="W866" i="13"/>
  <c r="W865" i="13"/>
  <c r="W864" i="13"/>
  <c r="W863" i="13"/>
  <c r="W862" i="13"/>
  <c r="W861" i="13"/>
  <c r="W860" i="13"/>
  <c r="W859" i="13"/>
  <c r="W858" i="13"/>
  <c r="W857" i="13"/>
  <c r="W856" i="13"/>
  <c r="W855" i="13"/>
  <c r="W854" i="13"/>
  <c r="W853" i="13"/>
  <c r="W852" i="13"/>
  <c r="W851" i="13"/>
  <c r="W850" i="13"/>
  <c r="W849" i="13"/>
  <c r="W848" i="13"/>
  <c r="W847" i="13"/>
  <c r="W846" i="13"/>
  <c r="W845" i="13"/>
  <c r="W844" i="13"/>
  <c r="W843" i="13"/>
  <c r="W842" i="13"/>
  <c r="W841" i="13"/>
  <c r="W840" i="13"/>
  <c r="W839" i="13"/>
  <c r="W838" i="13"/>
  <c r="W837" i="13"/>
  <c r="W836" i="13"/>
  <c r="W835" i="13"/>
  <c r="W834" i="13"/>
  <c r="W833" i="13"/>
  <c r="W832" i="13"/>
  <c r="W831" i="13"/>
  <c r="W830" i="13"/>
  <c r="W829" i="13"/>
  <c r="W828" i="13"/>
  <c r="W827" i="13"/>
  <c r="W826" i="13"/>
  <c r="W825" i="13"/>
  <c r="W824" i="13"/>
  <c r="W823" i="13"/>
  <c r="W822" i="13"/>
  <c r="W821" i="13"/>
  <c r="W820" i="13"/>
  <c r="W819" i="13"/>
  <c r="W818" i="13"/>
  <c r="W817" i="13"/>
  <c r="W816" i="13"/>
  <c r="W815" i="13"/>
  <c r="W814" i="13"/>
  <c r="W813" i="13"/>
  <c r="W812" i="13"/>
  <c r="W811" i="13"/>
  <c r="W810" i="13"/>
  <c r="W809" i="13"/>
  <c r="W808" i="13"/>
  <c r="W807" i="13"/>
  <c r="W806" i="13"/>
  <c r="W805" i="13"/>
  <c r="W804" i="13"/>
  <c r="W803" i="13"/>
  <c r="W802" i="13"/>
  <c r="W801" i="13"/>
  <c r="W800" i="13"/>
  <c r="W799" i="13"/>
  <c r="W798" i="13"/>
  <c r="W797" i="13"/>
  <c r="W796" i="13"/>
  <c r="W795" i="13"/>
  <c r="W794" i="13"/>
  <c r="W793" i="13"/>
  <c r="W792" i="13"/>
  <c r="W791" i="13"/>
  <c r="W790" i="13"/>
  <c r="W789" i="13"/>
  <c r="W788" i="13"/>
  <c r="W787" i="13"/>
  <c r="W786" i="13"/>
  <c r="W785" i="13"/>
  <c r="W784" i="13"/>
  <c r="W783" i="13"/>
  <c r="W782" i="13"/>
  <c r="W781" i="13"/>
  <c r="W780" i="13"/>
  <c r="W779" i="13"/>
  <c r="W778" i="13"/>
  <c r="W777" i="13"/>
  <c r="W776" i="13"/>
  <c r="W775" i="13"/>
  <c r="W774" i="13"/>
  <c r="W773" i="13"/>
  <c r="W772" i="13"/>
  <c r="W771" i="13"/>
  <c r="W770" i="13"/>
  <c r="W769" i="13"/>
  <c r="W768" i="13"/>
  <c r="W767" i="13"/>
  <c r="W766" i="13"/>
  <c r="W765" i="13"/>
  <c r="W764" i="13"/>
  <c r="W763" i="13"/>
  <c r="W762" i="13"/>
  <c r="W761" i="13"/>
  <c r="W760" i="13"/>
  <c r="W759" i="13"/>
  <c r="W758" i="13"/>
  <c r="W757" i="13"/>
  <c r="W756" i="13"/>
  <c r="W755" i="13"/>
  <c r="W754" i="13"/>
  <c r="W753" i="13"/>
  <c r="W752" i="13"/>
  <c r="W751" i="13"/>
  <c r="W750" i="13"/>
  <c r="W749" i="13"/>
  <c r="W748" i="13"/>
  <c r="W747" i="13"/>
  <c r="W746" i="13"/>
  <c r="W745" i="13"/>
  <c r="W744" i="13"/>
  <c r="W743" i="13"/>
  <c r="W742" i="13"/>
  <c r="W741" i="13"/>
  <c r="W740" i="13"/>
  <c r="W739" i="13"/>
  <c r="W738" i="13"/>
  <c r="W737" i="13"/>
  <c r="W736" i="13"/>
  <c r="W735" i="13"/>
  <c r="W734" i="13"/>
  <c r="W733" i="13"/>
  <c r="W732" i="13"/>
  <c r="W731" i="13"/>
  <c r="W730" i="13"/>
  <c r="W729" i="13"/>
  <c r="W728" i="13"/>
  <c r="W727" i="13"/>
  <c r="W726" i="13"/>
  <c r="W725" i="13"/>
  <c r="W724" i="13"/>
  <c r="W723" i="13"/>
  <c r="W722" i="13"/>
  <c r="W721" i="13"/>
  <c r="W720" i="13"/>
  <c r="W719" i="13"/>
  <c r="W718" i="13"/>
  <c r="W717" i="13"/>
  <c r="W716" i="13"/>
  <c r="W715" i="13"/>
  <c r="W714" i="13"/>
  <c r="W713" i="13"/>
  <c r="W712" i="13"/>
  <c r="W711" i="13"/>
  <c r="W710" i="13"/>
  <c r="W709" i="13"/>
  <c r="W708" i="13"/>
  <c r="W707" i="13"/>
  <c r="W706" i="13"/>
  <c r="W705" i="13"/>
  <c r="W704" i="13"/>
  <c r="W703" i="13"/>
  <c r="W702" i="13"/>
  <c r="W701" i="13"/>
  <c r="W700" i="13"/>
  <c r="W699" i="13"/>
  <c r="W698" i="13"/>
  <c r="W697" i="13"/>
  <c r="W696" i="13"/>
  <c r="W695" i="13"/>
  <c r="W694" i="13"/>
  <c r="W693" i="13"/>
  <c r="W692" i="13"/>
  <c r="W691" i="13"/>
  <c r="W690" i="13"/>
  <c r="W689" i="13"/>
  <c r="W688" i="13"/>
  <c r="W687" i="13"/>
  <c r="W686" i="13"/>
  <c r="W685" i="13"/>
  <c r="W684" i="13"/>
  <c r="W683" i="13"/>
  <c r="W682" i="13"/>
  <c r="W681" i="13"/>
  <c r="W680" i="13"/>
  <c r="W679" i="13"/>
  <c r="W678" i="13"/>
  <c r="W677" i="13"/>
  <c r="W676" i="13"/>
  <c r="W675" i="13"/>
  <c r="W674" i="13"/>
  <c r="W673" i="13"/>
  <c r="W672" i="13"/>
  <c r="W671" i="13"/>
  <c r="W670" i="13"/>
  <c r="W669" i="13"/>
  <c r="W668" i="13"/>
  <c r="W667" i="13"/>
  <c r="W666" i="13"/>
  <c r="W665" i="13"/>
  <c r="W664" i="13"/>
  <c r="W663" i="13"/>
  <c r="W662" i="13"/>
  <c r="W661" i="13"/>
  <c r="W660" i="13"/>
  <c r="W659" i="13"/>
  <c r="W658" i="13"/>
  <c r="W657" i="13"/>
  <c r="W656" i="13"/>
  <c r="W655" i="13"/>
  <c r="W654" i="13"/>
  <c r="W653" i="13"/>
  <c r="W652" i="13"/>
  <c r="W651" i="13"/>
  <c r="W650" i="13"/>
  <c r="W649" i="13"/>
  <c r="W648" i="13"/>
  <c r="W647" i="13"/>
  <c r="W646" i="13"/>
  <c r="W645" i="13"/>
  <c r="W644" i="13"/>
  <c r="W643" i="13"/>
  <c r="W642" i="13"/>
  <c r="W641" i="13"/>
  <c r="W640" i="13"/>
  <c r="W639" i="13"/>
  <c r="W638" i="13"/>
  <c r="W637" i="13"/>
  <c r="W636" i="13"/>
  <c r="W635" i="13"/>
  <c r="W634" i="13"/>
  <c r="W633" i="13"/>
  <c r="W632" i="13"/>
  <c r="W631" i="13"/>
  <c r="W630" i="13"/>
  <c r="W629" i="13"/>
  <c r="W628" i="13"/>
  <c r="W627" i="13"/>
  <c r="W626" i="13"/>
  <c r="W625" i="13"/>
  <c r="W624" i="13"/>
  <c r="W623" i="13"/>
  <c r="W622" i="13"/>
  <c r="W621" i="13"/>
  <c r="W620" i="13"/>
  <c r="W619" i="13"/>
  <c r="W618" i="13"/>
  <c r="W617" i="13"/>
  <c r="W616" i="13"/>
  <c r="W615" i="13"/>
  <c r="W614" i="13"/>
  <c r="W613" i="13"/>
  <c r="W612" i="13"/>
  <c r="W611" i="13"/>
  <c r="W610" i="13"/>
  <c r="W609" i="13"/>
  <c r="W608" i="13"/>
  <c r="W607" i="13"/>
  <c r="W606" i="13"/>
  <c r="W605" i="13"/>
  <c r="W604" i="13"/>
  <c r="W603" i="13"/>
  <c r="W602" i="13"/>
  <c r="W601" i="13"/>
  <c r="W600" i="13"/>
  <c r="W599" i="13"/>
  <c r="W598" i="13"/>
  <c r="W597" i="13"/>
  <c r="W596" i="13"/>
  <c r="W595" i="13"/>
  <c r="W594" i="13"/>
  <c r="W593" i="13"/>
  <c r="W592" i="13"/>
  <c r="W591" i="13"/>
  <c r="W590" i="13"/>
  <c r="W589" i="13"/>
  <c r="W588" i="13"/>
  <c r="W587" i="13"/>
  <c r="W586" i="13"/>
  <c r="W585" i="13"/>
  <c r="W584" i="13"/>
  <c r="W583" i="13"/>
  <c r="W582" i="13"/>
  <c r="W581" i="13"/>
  <c r="W580" i="13"/>
  <c r="W579" i="13"/>
  <c r="W578" i="13"/>
  <c r="W577" i="13"/>
  <c r="W576" i="13"/>
  <c r="W575" i="13"/>
  <c r="W574" i="13"/>
  <c r="W573" i="13"/>
  <c r="W572" i="13"/>
  <c r="W571" i="13"/>
  <c r="W570" i="13"/>
  <c r="W569" i="13"/>
  <c r="W568" i="13"/>
  <c r="W567" i="13"/>
  <c r="W566" i="13"/>
  <c r="W565" i="13"/>
  <c r="W564" i="13"/>
  <c r="W563" i="13"/>
  <c r="W562" i="13"/>
  <c r="W561" i="13"/>
  <c r="W560" i="13"/>
  <c r="W559" i="13"/>
  <c r="W558" i="13"/>
  <c r="W557" i="13"/>
  <c r="W556" i="13"/>
  <c r="W555" i="13"/>
  <c r="W554" i="13"/>
  <c r="W553" i="13"/>
  <c r="W552" i="13"/>
  <c r="W551" i="13"/>
  <c r="W550" i="13"/>
  <c r="W549" i="13"/>
  <c r="W548" i="13"/>
  <c r="W547" i="13"/>
  <c r="W546" i="13"/>
  <c r="W545" i="13"/>
  <c r="W544" i="13"/>
  <c r="W543" i="13"/>
  <c r="W542" i="13"/>
  <c r="W541" i="13"/>
  <c r="W540" i="13"/>
  <c r="W539" i="13"/>
  <c r="W538" i="13"/>
  <c r="W537" i="13"/>
  <c r="W536" i="13"/>
  <c r="W535" i="13"/>
  <c r="W534" i="13"/>
  <c r="W533" i="13"/>
  <c r="W532" i="13"/>
  <c r="W531" i="13"/>
  <c r="W530" i="13"/>
  <c r="W529" i="13"/>
  <c r="W528" i="13"/>
  <c r="W527" i="13"/>
  <c r="W526" i="13"/>
  <c r="W525" i="13"/>
  <c r="W524" i="13"/>
  <c r="W523" i="13"/>
  <c r="W522" i="13"/>
  <c r="W521" i="13"/>
  <c r="W520" i="13"/>
  <c r="W519" i="13"/>
  <c r="W518" i="13"/>
  <c r="W517" i="13"/>
  <c r="W516" i="13"/>
  <c r="W515" i="13"/>
  <c r="W514" i="13"/>
  <c r="W513" i="13"/>
  <c r="W512" i="13"/>
  <c r="W511" i="13"/>
  <c r="W510" i="13"/>
  <c r="W509" i="13"/>
  <c r="W508" i="13"/>
  <c r="W507" i="13"/>
  <c r="W506" i="13"/>
  <c r="W505" i="13"/>
  <c r="W504" i="13"/>
  <c r="W503" i="13"/>
  <c r="W502" i="13"/>
  <c r="W501" i="13"/>
  <c r="W500" i="13"/>
  <c r="W499" i="13"/>
  <c r="W498" i="13"/>
  <c r="W497" i="13"/>
  <c r="W496" i="13"/>
  <c r="W495" i="13"/>
  <c r="W494" i="13"/>
  <c r="W493" i="13"/>
  <c r="W492" i="13"/>
  <c r="W491" i="13"/>
  <c r="W490" i="13"/>
  <c r="W489" i="13"/>
  <c r="W488" i="13"/>
  <c r="W487" i="13"/>
  <c r="W486" i="13"/>
  <c r="W485" i="13"/>
  <c r="W484" i="13"/>
  <c r="W483" i="13"/>
  <c r="W482" i="13"/>
  <c r="W481" i="13"/>
  <c r="W480" i="13"/>
  <c r="W479" i="13"/>
  <c r="W478" i="13"/>
  <c r="W477" i="13"/>
  <c r="W476" i="13"/>
  <c r="W475" i="13"/>
  <c r="W474" i="13"/>
  <c r="W473" i="13"/>
  <c r="W472" i="13"/>
  <c r="W471" i="13"/>
  <c r="W470" i="13"/>
  <c r="W469" i="13"/>
  <c r="W468" i="13"/>
  <c r="W467" i="13"/>
  <c r="W466" i="13"/>
  <c r="W465" i="13"/>
  <c r="W464" i="13"/>
  <c r="W463" i="13"/>
  <c r="W462" i="13"/>
  <c r="W461" i="13"/>
  <c r="W460" i="13"/>
  <c r="W459" i="13"/>
  <c r="W458" i="13"/>
  <c r="W457" i="13"/>
  <c r="W456" i="13"/>
  <c r="W455" i="13"/>
  <c r="W454" i="13"/>
  <c r="W453" i="13"/>
  <c r="W452" i="13"/>
  <c r="W451" i="13"/>
  <c r="W450" i="13"/>
  <c r="W449" i="13"/>
  <c r="W448" i="13"/>
  <c r="W447" i="13"/>
  <c r="W446" i="13"/>
  <c r="W445" i="13"/>
  <c r="W444" i="13"/>
  <c r="W443" i="13"/>
  <c r="W442" i="13"/>
  <c r="W441" i="13"/>
  <c r="W440" i="13"/>
  <c r="W439" i="13"/>
  <c r="W438" i="13"/>
  <c r="W437" i="13"/>
  <c r="W436" i="13"/>
  <c r="W435" i="13"/>
  <c r="W434" i="13"/>
  <c r="W433" i="13"/>
  <c r="W432" i="13"/>
  <c r="W431" i="13"/>
  <c r="W430" i="13"/>
  <c r="W429" i="13"/>
  <c r="W428" i="13"/>
  <c r="W427" i="13"/>
  <c r="W426" i="13"/>
  <c r="W425" i="13"/>
  <c r="W424" i="13"/>
  <c r="W423" i="13"/>
  <c r="W422" i="13"/>
  <c r="W421" i="13"/>
  <c r="W420" i="13"/>
  <c r="W419" i="13"/>
  <c r="W418" i="13"/>
  <c r="W417" i="13"/>
  <c r="W416" i="13"/>
  <c r="W415" i="13"/>
  <c r="W414" i="13"/>
  <c r="W413" i="13"/>
  <c r="W412" i="13"/>
  <c r="W411" i="13"/>
  <c r="W410" i="13"/>
  <c r="W409" i="13"/>
  <c r="W408" i="13"/>
  <c r="W407" i="13"/>
  <c r="W406" i="13"/>
  <c r="W405" i="13"/>
  <c r="W404" i="13"/>
  <c r="W403" i="13"/>
  <c r="W402" i="13"/>
  <c r="W401" i="13"/>
  <c r="W400" i="13"/>
  <c r="W399" i="13"/>
  <c r="W398" i="13"/>
  <c r="W397" i="13"/>
  <c r="W396" i="13"/>
  <c r="W395" i="13"/>
  <c r="W394" i="13"/>
  <c r="W393" i="13"/>
  <c r="W392" i="13"/>
  <c r="W391" i="13"/>
  <c r="W390" i="13"/>
  <c r="W389" i="13"/>
  <c r="W388" i="13"/>
  <c r="W387" i="13"/>
  <c r="W386" i="13"/>
  <c r="W385" i="13"/>
  <c r="W384" i="13"/>
  <c r="W383" i="13"/>
  <c r="W382" i="13"/>
  <c r="W381" i="13"/>
  <c r="W380" i="13"/>
  <c r="W379" i="13"/>
  <c r="W378" i="13"/>
  <c r="W377" i="13"/>
  <c r="W376" i="13"/>
  <c r="W375" i="13"/>
  <c r="W374" i="13"/>
  <c r="W373" i="13"/>
  <c r="W372" i="13"/>
  <c r="W371" i="13"/>
  <c r="W370" i="13"/>
  <c r="W369" i="13"/>
  <c r="W368" i="13"/>
  <c r="W367" i="13"/>
  <c r="W366" i="13"/>
  <c r="W365" i="13"/>
  <c r="W364" i="13"/>
  <c r="W363" i="13"/>
  <c r="W362" i="13"/>
  <c r="W361" i="13"/>
  <c r="W360" i="13"/>
  <c r="W359" i="13"/>
  <c r="W358" i="13"/>
  <c r="W357" i="13"/>
  <c r="W356" i="13"/>
  <c r="W355" i="13"/>
  <c r="W354" i="13"/>
  <c r="W353" i="13"/>
  <c r="W352" i="13"/>
  <c r="W351" i="13"/>
  <c r="W350" i="13"/>
  <c r="W349" i="13"/>
  <c r="W348" i="13"/>
  <c r="W347" i="13"/>
  <c r="W346" i="13"/>
  <c r="W345" i="13"/>
  <c r="W344" i="13"/>
  <c r="W343" i="13"/>
  <c r="W342" i="13"/>
  <c r="W341" i="13"/>
  <c r="W340" i="13"/>
  <c r="W339" i="13"/>
  <c r="W338" i="13"/>
  <c r="W337" i="13"/>
  <c r="W336" i="13"/>
  <c r="W335" i="13"/>
  <c r="W334" i="13"/>
  <c r="W333" i="13"/>
  <c r="W332" i="13"/>
  <c r="W331" i="13"/>
  <c r="W330" i="13"/>
  <c r="W329" i="13"/>
  <c r="W328" i="13"/>
  <c r="W327" i="13"/>
  <c r="W326" i="13"/>
  <c r="W325" i="13"/>
  <c r="W324" i="13"/>
  <c r="W323" i="13"/>
  <c r="W322" i="13"/>
  <c r="W321" i="13"/>
  <c r="W320" i="13"/>
  <c r="W319" i="13"/>
  <c r="W318" i="13"/>
  <c r="W317" i="13"/>
  <c r="W316" i="13"/>
  <c r="W315" i="13"/>
  <c r="W314" i="13"/>
  <c r="W313" i="13"/>
  <c r="W312" i="13"/>
  <c r="W311" i="13"/>
  <c r="W310" i="13"/>
  <c r="W309" i="13"/>
  <c r="W308" i="13"/>
  <c r="W307" i="13"/>
  <c r="W306" i="13"/>
  <c r="W305" i="13"/>
  <c r="W304" i="13"/>
  <c r="W303" i="13"/>
  <c r="W302" i="13"/>
  <c r="W301" i="13"/>
  <c r="W300" i="13"/>
  <c r="W299" i="13"/>
  <c r="W298" i="13"/>
  <c r="W297" i="13"/>
  <c r="W296" i="13"/>
  <c r="W295" i="13"/>
  <c r="W294" i="13"/>
  <c r="W293" i="13"/>
  <c r="W292" i="13"/>
  <c r="W291" i="13"/>
  <c r="W290" i="13"/>
  <c r="W289" i="13"/>
  <c r="W288" i="13"/>
  <c r="W287" i="13"/>
  <c r="W286" i="13"/>
  <c r="W285" i="13"/>
  <c r="W284" i="13"/>
  <c r="W283" i="13"/>
  <c r="W282" i="13"/>
  <c r="W281" i="13"/>
  <c r="W280" i="13"/>
  <c r="W279" i="13"/>
  <c r="W278" i="13"/>
  <c r="W277" i="13"/>
  <c r="W276" i="13"/>
  <c r="W275" i="13"/>
  <c r="W274" i="13"/>
  <c r="W273" i="13"/>
  <c r="W272" i="13"/>
  <c r="W271" i="13"/>
  <c r="W270" i="13"/>
  <c r="W269" i="13"/>
  <c r="W268" i="13"/>
  <c r="W267" i="13"/>
  <c r="W266" i="13"/>
  <c r="W265" i="13"/>
  <c r="W264" i="13"/>
  <c r="W263" i="13"/>
  <c r="W262" i="13"/>
  <c r="W261" i="13"/>
  <c r="W260" i="13"/>
  <c r="W259" i="13"/>
  <c r="W258" i="13"/>
  <c r="W257" i="13"/>
  <c r="W256" i="13"/>
  <c r="W255" i="13"/>
  <c r="W254" i="13"/>
  <c r="W253" i="13"/>
  <c r="W252" i="13"/>
  <c r="W251" i="13"/>
  <c r="W250" i="13"/>
  <c r="W249" i="13"/>
  <c r="W248" i="13"/>
  <c r="W247" i="13"/>
  <c r="W246" i="13"/>
  <c r="W245" i="13"/>
  <c r="W244" i="13"/>
  <c r="W243" i="13"/>
  <c r="W242" i="13"/>
  <c r="W241" i="13"/>
  <c r="W240" i="13"/>
  <c r="W239" i="13"/>
  <c r="W238" i="13"/>
  <c r="W237" i="13"/>
  <c r="W236" i="13"/>
  <c r="W235" i="13"/>
  <c r="W234" i="13"/>
  <c r="W233" i="13"/>
  <c r="W232" i="13"/>
  <c r="W231" i="13"/>
  <c r="W230" i="13"/>
  <c r="W229" i="13"/>
  <c r="W228" i="13"/>
  <c r="W227" i="13"/>
  <c r="W226" i="13"/>
  <c r="W225" i="13"/>
  <c r="M225" i="13"/>
  <c r="W224" i="13"/>
  <c r="M224" i="13"/>
  <c r="W223" i="13"/>
  <c r="M223" i="13"/>
  <c r="W222" i="13"/>
  <c r="M222" i="13"/>
  <c r="W221" i="13"/>
  <c r="M221" i="13"/>
  <c r="W220" i="13"/>
  <c r="M220" i="13"/>
  <c r="W219" i="13"/>
  <c r="L219" i="13"/>
  <c r="M219" i="13" s="1"/>
  <c r="W218" i="13"/>
  <c r="M218" i="13"/>
  <c r="W217" i="13"/>
  <c r="M217" i="13"/>
  <c r="W216" i="13"/>
  <c r="M216" i="13"/>
  <c r="W215" i="13"/>
  <c r="W214" i="13"/>
  <c r="W213" i="13"/>
  <c r="W212" i="13"/>
  <c r="W211" i="13"/>
  <c r="W210" i="13"/>
  <c r="M210" i="13"/>
  <c r="W209" i="13"/>
  <c r="M209" i="13"/>
  <c r="W208" i="13"/>
  <c r="M208" i="13"/>
  <c r="W207" i="13"/>
  <c r="M207" i="13"/>
  <c r="W206" i="13"/>
  <c r="M206" i="13"/>
  <c r="W205" i="13"/>
  <c r="W204" i="13"/>
  <c r="M204" i="13"/>
  <c r="W203" i="13"/>
  <c r="M203" i="13"/>
  <c r="W202" i="13"/>
  <c r="M202" i="13"/>
  <c r="W201" i="13"/>
  <c r="M201" i="13"/>
  <c r="W200" i="13"/>
  <c r="M200" i="13"/>
  <c r="W199" i="13"/>
  <c r="M199" i="13"/>
  <c r="W198" i="13"/>
  <c r="M198" i="13"/>
  <c r="W197" i="13"/>
  <c r="M197" i="13"/>
  <c r="W196" i="13"/>
  <c r="M196" i="13"/>
  <c r="W195" i="13"/>
  <c r="M195" i="13"/>
  <c r="W194" i="13"/>
  <c r="M194" i="13"/>
  <c r="W193" i="13"/>
  <c r="M193" i="13"/>
  <c r="W192" i="13"/>
  <c r="M192" i="13"/>
  <c r="W191" i="13"/>
  <c r="M191" i="13"/>
  <c r="W190" i="13"/>
  <c r="M190" i="13"/>
  <c r="W189" i="13"/>
  <c r="M189" i="13"/>
  <c r="W188" i="13"/>
  <c r="M188" i="13"/>
  <c r="W187" i="13"/>
  <c r="M187" i="13"/>
  <c r="W186" i="13"/>
  <c r="M186" i="13"/>
  <c r="W185" i="13"/>
  <c r="M185" i="13"/>
  <c r="W184" i="13"/>
  <c r="M184" i="13"/>
  <c r="W183" i="13"/>
  <c r="W182" i="13"/>
  <c r="M182" i="13"/>
  <c r="W181" i="13"/>
  <c r="W180" i="13"/>
  <c r="M180" i="13"/>
  <c r="W179" i="13"/>
  <c r="M179" i="13"/>
  <c r="W178" i="13"/>
  <c r="M178" i="13"/>
  <c r="W177" i="13"/>
  <c r="M177" i="13"/>
  <c r="W176" i="13"/>
  <c r="W175" i="13"/>
  <c r="W174" i="13"/>
  <c r="M174" i="13"/>
  <c r="W173" i="13"/>
  <c r="M173" i="13"/>
  <c r="W172" i="13"/>
  <c r="M172" i="13"/>
  <c r="W171" i="13"/>
  <c r="M171" i="13"/>
  <c r="W170" i="13"/>
  <c r="M170" i="13"/>
  <c r="W169" i="13"/>
  <c r="M169" i="13"/>
  <c r="W168" i="13"/>
  <c r="M168" i="13"/>
  <c r="W167" i="13"/>
  <c r="M167" i="13"/>
  <c r="W166" i="13"/>
  <c r="M166" i="13"/>
  <c r="W165" i="13"/>
  <c r="M165" i="13"/>
  <c r="W164" i="13"/>
  <c r="M164" i="13"/>
  <c r="W163" i="13"/>
  <c r="M163" i="13"/>
  <c r="W162" i="13"/>
  <c r="M162" i="13"/>
  <c r="W161" i="13"/>
  <c r="M161" i="13"/>
  <c r="W160" i="13"/>
  <c r="M160" i="13"/>
  <c r="W159" i="13"/>
  <c r="M159" i="13"/>
  <c r="W158" i="13"/>
  <c r="W157" i="13"/>
  <c r="W156" i="13"/>
  <c r="W155" i="13"/>
  <c r="W154" i="13"/>
  <c r="W153" i="13"/>
  <c r="W152" i="13"/>
  <c r="W151" i="13"/>
  <c r="W150" i="13"/>
  <c r="W149" i="13"/>
  <c r="M149" i="13"/>
  <c r="W148" i="13"/>
  <c r="W147" i="13"/>
  <c r="W146" i="13"/>
  <c r="W145" i="13"/>
  <c r="W144" i="13"/>
  <c r="W143" i="13"/>
  <c r="W142" i="13"/>
  <c r="W141" i="13"/>
  <c r="W140" i="13"/>
  <c r="W139" i="13"/>
  <c r="M139" i="13"/>
  <c r="W138" i="13"/>
  <c r="W137" i="13"/>
  <c r="W136" i="13"/>
  <c r="W135" i="13"/>
  <c r="W134" i="13"/>
  <c r="M134" i="13"/>
  <c r="W133" i="13"/>
  <c r="W132" i="13"/>
  <c r="M132" i="13"/>
  <c r="W131" i="13"/>
  <c r="W130" i="13"/>
  <c r="M130" i="13"/>
  <c r="L130" i="13"/>
  <c r="W129" i="13"/>
  <c r="M129" i="13"/>
  <c r="W128" i="13"/>
  <c r="M128" i="13"/>
  <c r="G128" i="13"/>
  <c r="W127" i="13"/>
  <c r="M127" i="13"/>
  <c r="G127" i="13"/>
  <c r="W126" i="13"/>
  <c r="M126" i="13"/>
  <c r="G126" i="13"/>
  <c r="W125" i="13"/>
  <c r="M125" i="13"/>
  <c r="G125" i="13"/>
  <c r="W124" i="13"/>
  <c r="M124" i="13"/>
  <c r="G124" i="13"/>
  <c r="W123" i="13"/>
  <c r="M123" i="13"/>
  <c r="G123" i="13"/>
  <c r="W122" i="13"/>
  <c r="M122" i="13"/>
  <c r="G122" i="13"/>
  <c r="W121" i="13"/>
  <c r="W120" i="13"/>
  <c r="W119" i="13"/>
  <c r="W118" i="13"/>
  <c r="W117" i="13"/>
  <c r="W116" i="13"/>
  <c r="W115" i="13"/>
  <c r="W114" i="13"/>
  <c r="W113" i="13"/>
  <c r="W112" i="13"/>
  <c r="W111" i="13"/>
  <c r="W110" i="13"/>
  <c r="W109" i="13"/>
  <c r="W108" i="13"/>
  <c r="W107" i="13"/>
  <c r="W106" i="13"/>
  <c r="W105" i="13"/>
  <c r="W104" i="13"/>
  <c r="W103" i="13"/>
  <c r="W102" i="13"/>
  <c r="W101" i="13"/>
  <c r="W100" i="13"/>
  <c r="W99" i="13"/>
  <c r="W98" i="13"/>
  <c r="W97" i="13"/>
  <c r="W96" i="13"/>
  <c r="W95" i="13"/>
  <c r="W94" i="13"/>
  <c r="W93" i="13"/>
  <c r="W92" i="13"/>
  <c r="W91" i="13"/>
  <c r="W90" i="13"/>
  <c r="W89" i="13"/>
  <c r="W88" i="13"/>
  <c r="W87" i="13"/>
  <c r="W86" i="13"/>
  <c r="W85" i="13"/>
  <c r="W84" i="13"/>
  <c r="W83" i="13"/>
  <c r="W82" i="13"/>
  <c r="W81" i="13"/>
  <c r="W80" i="13"/>
  <c r="W79" i="13"/>
  <c r="W78" i="13"/>
  <c r="W77" i="13"/>
  <c r="W76" i="13"/>
  <c r="W75" i="13"/>
  <c r="W74" i="13"/>
  <c r="W73" i="13"/>
  <c r="W72" i="13"/>
  <c r="W71" i="13"/>
  <c r="W70" i="13"/>
  <c r="W69" i="13"/>
  <c r="W68" i="13"/>
  <c r="W67" i="13"/>
  <c r="W66" i="13"/>
  <c r="W65" i="13"/>
  <c r="M65" i="13"/>
  <c r="W64" i="13"/>
  <c r="M64" i="13"/>
  <c r="W63" i="13"/>
  <c r="M63" i="13"/>
  <c r="W62" i="13"/>
  <c r="M62" i="13"/>
  <c r="W61" i="13"/>
  <c r="M61" i="13"/>
  <c r="W60" i="13"/>
  <c r="M60" i="13"/>
  <c r="W59" i="13"/>
  <c r="M59" i="13"/>
  <c r="W58" i="13"/>
  <c r="M58" i="13"/>
  <c r="W57" i="13"/>
  <c r="M57" i="13"/>
  <c r="W56" i="13"/>
  <c r="M56" i="13"/>
  <c r="W55" i="13"/>
  <c r="G55" i="13"/>
  <c r="W54" i="13"/>
  <c r="M54" i="13"/>
  <c r="G54" i="13"/>
  <c r="W53" i="13"/>
  <c r="M53" i="13"/>
  <c r="G53" i="13"/>
  <c r="W52" i="13"/>
  <c r="M52" i="13"/>
  <c r="G52" i="13"/>
  <c r="W51" i="13"/>
  <c r="M51" i="13"/>
  <c r="G51" i="13"/>
  <c r="W50" i="13"/>
  <c r="M50" i="13"/>
  <c r="G50" i="13"/>
  <c r="W49" i="13"/>
  <c r="M49" i="13"/>
  <c r="G49" i="13"/>
  <c r="W48" i="13"/>
  <c r="M48" i="13"/>
  <c r="G48" i="13"/>
  <c r="W47" i="13"/>
  <c r="M47" i="13"/>
  <c r="G47" i="13"/>
  <c r="W46" i="13"/>
  <c r="M46" i="13"/>
  <c r="G46" i="13"/>
  <c r="W45" i="13"/>
  <c r="M45" i="13"/>
  <c r="G45" i="13"/>
  <c r="W44" i="13"/>
  <c r="M44" i="13"/>
  <c r="G44" i="13"/>
  <c r="W43" i="13"/>
  <c r="M43" i="13"/>
  <c r="G43" i="13"/>
  <c r="W42" i="13"/>
  <c r="M42" i="13"/>
  <c r="G42" i="13"/>
  <c r="W41" i="13"/>
  <c r="M41" i="13"/>
  <c r="G41" i="13"/>
  <c r="W40" i="13"/>
  <c r="M40" i="13"/>
  <c r="G40" i="13"/>
  <c r="W39" i="13"/>
  <c r="M39" i="13"/>
  <c r="G39" i="13"/>
  <c r="W38" i="13"/>
  <c r="M38" i="13"/>
  <c r="G38" i="13"/>
  <c r="W37" i="13"/>
  <c r="M37" i="13"/>
  <c r="G37" i="13"/>
  <c r="W36" i="13"/>
  <c r="M36" i="13"/>
  <c r="G36" i="13"/>
  <c r="W35" i="13"/>
  <c r="M35" i="13"/>
  <c r="G35" i="13"/>
  <c r="W34" i="13"/>
  <c r="M34" i="13"/>
  <c r="G34" i="13"/>
  <c r="W33" i="13"/>
  <c r="M33" i="13"/>
  <c r="G33" i="13"/>
  <c r="W32" i="13"/>
  <c r="M32" i="13"/>
  <c r="G32" i="13"/>
  <c r="W31" i="13"/>
  <c r="M31" i="13"/>
  <c r="G31" i="13"/>
  <c r="W30" i="13"/>
  <c r="M30" i="13"/>
  <c r="G30" i="13"/>
  <c r="W29" i="13"/>
  <c r="M29" i="13"/>
  <c r="G29" i="13"/>
  <c r="W28" i="13"/>
  <c r="M28" i="13"/>
  <c r="G28" i="13"/>
  <c r="W27" i="13"/>
  <c r="M27" i="13"/>
  <c r="G27" i="13"/>
  <c r="W26" i="13"/>
  <c r="M26" i="13"/>
  <c r="G26" i="13"/>
  <c r="W25" i="13"/>
  <c r="M25" i="13"/>
  <c r="G25" i="13"/>
  <c r="W24" i="13"/>
  <c r="M24" i="13"/>
  <c r="G24" i="13"/>
  <c r="W23" i="13"/>
  <c r="M23" i="13"/>
  <c r="G23" i="13"/>
  <c r="W22" i="13"/>
  <c r="M22" i="13"/>
  <c r="G22" i="13"/>
  <c r="W21" i="13"/>
  <c r="M21" i="13"/>
  <c r="G21" i="13"/>
  <c r="W20" i="13"/>
  <c r="M20" i="13"/>
  <c r="G20" i="13"/>
  <c r="W19" i="13"/>
  <c r="M19" i="13"/>
  <c r="G19" i="13"/>
  <c r="W18" i="13"/>
  <c r="M18" i="13"/>
  <c r="G18" i="13"/>
  <c r="W17" i="13"/>
  <c r="M17" i="13"/>
  <c r="G17" i="13"/>
  <c r="W16" i="13"/>
  <c r="M16" i="13"/>
  <c r="G16" i="13"/>
  <c r="W15" i="13"/>
  <c r="M15" i="13"/>
  <c r="G15" i="13"/>
  <c r="W14" i="13"/>
  <c r="M14" i="13"/>
  <c r="G14" i="13"/>
  <c r="W13" i="13"/>
  <c r="M13" i="13"/>
  <c r="G13" i="13"/>
  <c r="W12" i="13"/>
  <c r="M12" i="13"/>
  <c r="G12" i="13"/>
  <c r="W11" i="13"/>
  <c r="M11" i="13"/>
  <c r="G11" i="13"/>
  <c r="W10" i="13"/>
  <c r="M10" i="13"/>
  <c r="G10" i="13"/>
  <c r="W9" i="13"/>
  <c r="M9" i="13"/>
  <c r="G9" i="13"/>
  <c r="W8" i="13"/>
  <c r="M8" i="13"/>
  <c r="G8" i="13"/>
  <c r="W7" i="13"/>
  <c r="M7" i="13"/>
  <c r="G7" i="13"/>
  <c r="W6" i="13"/>
  <c r="M6" i="13"/>
  <c r="G6" i="13"/>
  <c r="W5" i="13"/>
  <c r="M5" i="13"/>
  <c r="G5" i="13"/>
  <c r="W4" i="13"/>
  <c r="M4" i="13"/>
  <c r="G4" i="13"/>
  <c r="W1095" i="9"/>
  <c r="W1094" i="9"/>
  <c r="W1093" i="9"/>
  <c r="W1092" i="9"/>
  <c r="W1091" i="9"/>
  <c r="W1090" i="9"/>
  <c r="W1089" i="9"/>
  <c r="W1088" i="9"/>
  <c r="W1087" i="9"/>
  <c r="W1086" i="9"/>
  <c r="W1085" i="9"/>
  <c r="W1084" i="9"/>
  <c r="W1083" i="9"/>
  <c r="W1082" i="9"/>
  <c r="W1081" i="9"/>
  <c r="W1080" i="9"/>
  <c r="W1079" i="9"/>
  <c r="W1078" i="9"/>
  <c r="W1077" i="9"/>
  <c r="W1076" i="9"/>
  <c r="W1075" i="9"/>
  <c r="W1074" i="9"/>
  <c r="W1073" i="9"/>
  <c r="W1072" i="9"/>
  <c r="W1071" i="9"/>
  <c r="W1070" i="9"/>
  <c r="W1069" i="9"/>
  <c r="W1068" i="9"/>
  <c r="W1067" i="9"/>
  <c r="W1066" i="9"/>
  <c r="W1065" i="9"/>
  <c r="W1064" i="9"/>
  <c r="W1063" i="9"/>
  <c r="W1062" i="9"/>
  <c r="W1061" i="9"/>
  <c r="W1060" i="9"/>
  <c r="W1059" i="9"/>
  <c r="W1058" i="9"/>
  <c r="W1057" i="9"/>
  <c r="W1056" i="9"/>
  <c r="W1055" i="9"/>
  <c r="W1054" i="9"/>
  <c r="W1053" i="9"/>
  <c r="W1052" i="9"/>
  <c r="W1051" i="9"/>
  <c r="W1050" i="9"/>
  <c r="W1049" i="9"/>
  <c r="W1048" i="9"/>
  <c r="W1047" i="9"/>
  <c r="W1046" i="9"/>
  <c r="W1045" i="9"/>
  <c r="W1044" i="9"/>
  <c r="W1043" i="9"/>
  <c r="W1042" i="9"/>
  <c r="W1041" i="9"/>
  <c r="W1040" i="9"/>
  <c r="W1039" i="9"/>
  <c r="W1038" i="9"/>
  <c r="W1037" i="9"/>
  <c r="W1036" i="9"/>
  <c r="W1035" i="9"/>
  <c r="W1034" i="9"/>
  <c r="W1033" i="9"/>
  <c r="W1032" i="9"/>
  <c r="W1031" i="9"/>
  <c r="W1030" i="9"/>
  <c r="W1029" i="9"/>
  <c r="W1028" i="9"/>
  <c r="W1027" i="9"/>
  <c r="W1026" i="9"/>
  <c r="W1025" i="9"/>
  <c r="W1024" i="9"/>
  <c r="W1023" i="9"/>
  <c r="W1022" i="9"/>
  <c r="W1021" i="9"/>
  <c r="W1020" i="9"/>
  <c r="W1019" i="9"/>
  <c r="W1018" i="9"/>
  <c r="W1017" i="9"/>
  <c r="W1016" i="9"/>
  <c r="W1015" i="9"/>
  <c r="W1014" i="9"/>
  <c r="W1013" i="9"/>
  <c r="W1012" i="9"/>
  <c r="W1011" i="9"/>
  <c r="W1010" i="9"/>
  <c r="W1009" i="9"/>
  <c r="W1008" i="9"/>
  <c r="W1007" i="9"/>
  <c r="W1006" i="9"/>
  <c r="W1005" i="9"/>
  <c r="W1004" i="9"/>
  <c r="W1003" i="9"/>
  <c r="W1002" i="9"/>
  <c r="W1001" i="9"/>
  <c r="W1000" i="9"/>
  <c r="W999" i="9"/>
  <c r="W998" i="9"/>
  <c r="W997" i="9"/>
  <c r="W996" i="9"/>
  <c r="W995" i="9"/>
  <c r="W994" i="9"/>
  <c r="W993" i="9"/>
  <c r="W992" i="9"/>
  <c r="W991" i="9"/>
  <c r="W990" i="9"/>
  <c r="W989" i="9"/>
  <c r="W988" i="9"/>
  <c r="W987" i="9"/>
  <c r="W986" i="9"/>
  <c r="W985" i="9"/>
  <c r="W984" i="9"/>
  <c r="W983" i="9"/>
  <c r="W982" i="9"/>
  <c r="W981" i="9"/>
  <c r="W980" i="9"/>
  <c r="W979" i="9"/>
  <c r="W978" i="9"/>
  <c r="W977" i="9"/>
  <c r="W976" i="9"/>
  <c r="W975" i="9"/>
  <c r="W974" i="9"/>
  <c r="W973" i="9"/>
  <c r="W972" i="9"/>
  <c r="W971" i="9"/>
  <c r="W970" i="9"/>
  <c r="W969" i="9"/>
  <c r="W968" i="9"/>
  <c r="W967" i="9"/>
  <c r="W966" i="9"/>
  <c r="W965" i="9"/>
  <c r="W964" i="9"/>
  <c r="W963" i="9"/>
  <c r="W962" i="9"/>
  <c r="W961" i="9"/>
  <c r="W960" i="9"/>
  <c r="W959" i="9"/>
  <c r="W958" i="9"/>
  <c r="W957" i="9"/>
  <c r="W956" i="9"/>
  <c r="W955" i="9"/>
  <c r="W954" i="9"/>
  <c r="W953" i="9"/>
  <c r="W952" i="9"/>
  <c r="W951" i="9"/>
  <c r="W950" i="9"/>
  <c r="W949" i="9"/>
  <c r="W948" i="9"/>
  <c r="W947" i="9"/>
  <c r="W946" i="9"/>
  <c r="W945" i="9"/>
  <c r="W944" i="9"/>
  <c r="W943" i="9"/>
  <c r="W942" i="9"/>
  <c r="W941" i="9"/>
  <c r="W940" i="9"/>
  <c r="W939" i="9"/>
  <c r="W938" i="9"/>
  <c r="W937" i="9"/>
  <c r="W936" i="9"/>
  <c r="W935" i="9"/>
  <c r="W934" i="9"/>
  <c r="W933" i="9"/>
  <c r="W932" i="9"/>
  <c r="W931" i="9"/>
  <c r="W930" i="9"/>
  <c r="W929" i="9"/>
  <c r="W928" i="9"/>
  <c r="W927" i="9"/>
  <c r="W926" i="9"/>
  <c r="W925" i="9"/>
  <c r="W924" i="9"/>
  <c r="W923" i="9"/>
  <c r="W922" i="9"/>
  <c r="W921" i="9"/>
  <c r="W920" i="9"/>
  <c r="W919" i="9"/>
  <c r="W918" i="9"/>
  <c r="W917" i="9"/>
  <c r="W916" i="9"/>
  <c r="W915" i="9"/>
  <c r="W914" i="9"/>
  <c r="W913" i="9"/>
  <c r="W912" i="9"/>
  <c r="W911" i="9"/>
  <c r="W910" i="9"/>
  <c r="W909" i="9"/>
  <c r="W908" i="9"/>
  <c r="W907" i="9"/>
  <c r="W906" i="9"/>
  <c r="W905" i="9"/>
  <c r="W904" i="9"/>
  <c r="W903" i="9"/>
  <c r="W902" i="9"/>
  <c r="W901" i="9"/>
  <c r="W900" i="9"/>
  <c r="W899" i="9"/>
  <c r="W898" i="9"/>
  <c r="W897" i="9"/>
  <c r="W896" i="9"/>
  <c r="W895" i="9"/>
  <c r="W894" i="9"/>
  <c r="W893" i="9"/>
  <c r="W892" i="9"/>
  <c r="W891" i="9"/>
  <c r="W890" i="9"/>
  <c r="W889" i="9"/>
  <c r="W888" i="9"/>
  <c r="W887" i="9"/>
  <c r="W886" i="9"/>
  <c r="W885" i="9"/>
  <c r="W884" i="9"/>
  <c r="W883" i="9"/>
  <c r="W882" i="9"/>
  <c r="W881" i="9"/>
  <c r="W880" i="9"/>
  <c r="W879" i="9"/>
  <c r="W878" i="9"/>
  <c r="W877" i="9"/>
  <c r="W876" i="9"/>
  <c r="W875" i="9"/>
  <c r="W874" i="9"/>
  <c r="W873" i="9"/>
  <c r="W872" i="9"/>
  <c r="W871" i="9"/>
  <c r="W870" i="9"/>
  <c r="W869" i="9"/>
  <c r="W868" i="9"/>
  <c r="W867" i="9"/>
  <c r="W866" i="9"/>
  <c r="W865" i="9"/>
  <c r="W864" i="9"/>
  <c r="W863" i="9"/>
  <c r="W862" i="9"/>
  <c r="W861" i="9"/>
  <c r="W860" i="9"/>
  <c r="W859" i="9"/>
  <c r="W858" i="9"/>
  <c r="W857" i="9"/>
  <c r="W856" i="9"/>
  <c r="W855" i="9"/>
  <c r="W854" i="9"/>
  <c r="W853" i="9"/>
  <c r="W852" i="9"/>
  <c r="W851" i="9"/>
  <c r="W850" i="9"/>
  <c r="W849" i="9"/>
  <c r="W848" i="9"/>
  <c r="W847" i="9"/>
  <c r="W846" i="9"/>
  <c r="W845" i="9"/>
  <c r="W844" i="9"/>
  <c r="W843" i="9"/>
  <c r="W842" i="9"/>
  <c r="W841" i="9"/>
  <c r="W840" i="9"/>
  <c r="W839" i="9"/>
  <c r="W838" i="9"/>
  <c r="W837" i="9"/>
  <c r="W836" i="9"/>
  <c r="W835" i="9"/>
  <c r="W834" i="9"/>
  <c r="W833" i="9"/>
  <c r="W832" i="9"/>
  <c r="W831" i="9"/>
  <c r="W830" i="9"/>
  <c r="W829" i="9"/>
  <c r="W828" i="9"/>
  <c r="W827" i="9"/>
  <c r="W826" i="9"/>
  <c r="W825" i="9"/>
  <c r="W824" i="9"/>
  <c r="W823" i="9"/>
  <c r="W822" i="9"/>
  <c r="W821" i="9"/>
  <c r="W820" i="9"/>
  <c r="W819" i="9"/>
  <c r="W818" i="9"/>
  <c r="W817" i="9"/>
  <c r="W816" i="9"/>
  <c r="W815" i="9"/>
  <c r="W814" i="9"/>
  <c r="W813" i="9"/>
  <c r="W812" i="9"/>
  <c r="W811" i="9"/>
  <c r="W810" i="9"/>
  <c r="W809" i="9"/>
  <c r="W808" i="9"/>
  <c r="W807" i="9"/>
  <c r="W806" i="9"/>
  <c r="W805" i="9"/>
  <c r="W804" i="9"/>
  <c r="W803" i="9"/>
  <c r="W802" i="9"/>
  <c r="W801" i="9"/>
  <c r="W800" i="9"/>
  <c r="W799" i="9"/>
  <c r="W798" i="9"/>
  <c r="W797" i="9"/>
  <c r="W796" i="9"/>
  <c r="W795" i="9"/>
  <c r="W794" i="9"/>
  <c r="W793" i="9"/>
  <c r="W792" i="9"/>
  <c r="W791" i="9"/>
  <c r="W790" i="9"/>
  <c r="W789" i="9"/>
  <c r="W788" i="9"/>
  <c r="W787" i="9"/>
  <c r="W786" i="9"/>
  <c r="W785" i="9"/>
  <c r="W784" i="9"/>
  <c r="W783" i="9"/>
  <c r="W782" i="9"/>
  <c r="W781" i="9"/>
  <c r="W780" i="9"/>
  <c r="W779" i="9"/>
  <c r="W778" i="9"/>
  <c r="W777" i="9"/>
  <c r="W776" i="9"/>
  <c r="W775" i="9"/>
  <c r="W774" i="9"/>
  <c r="W773" i="9"/>
  <c r="W772" i="9"/>
  <c r="W771" i="9"/>
  <c r="W770" i="9"/>
  <c r="W769" i="9"/>
  <c r="W768" i="9"/>
  <c r="W767" i="9"/>
  <c r="W766" i="9"/>
  <c r="W765" i="9"/>
  <c r="W764" i="9"/>
  <c r="W763" i="9"/>
  <c r="W762" i="9"/>
  <c r="W761" i="9"/>
  <c r="W760" i="9"/>
  <c r="W759" i="9"/>
  <c r="W758" i="9"/>
  <c r="W757" i="9"/>
  <c r="W756" i="9"/>
  <c r="W755" i="9"/>
  <c r="W754" i="9"/>
  <c r="W753" i="9"/>
  <c r="W752" i="9"/>
  <c r="W751" i="9"/>
  <c r="W750" i="9"/>
  <c r="W749" i="9"/>
  <c r="W748" i="9"/>
  <c r="W747" i="9"/>
  <c r="W746" i="9"/>
  <c r="W745" i="9"/>
  <c r="W744" i="9"/>
  <c r="W743" i="9"/>
  <c r="W742" i="9"/>
  <c r="W741" i="9"/>
  <c r="W740" i="9"/>
  <c r="W739" i="9"/>
  <c r="W738" i="9"/>
  <c r="W737" i="9"/>
  <c r="W736" i="9"/>
  <c r="W735" i="9"/>
  <c r="W734" i="9"/>
  <c r="W733" i="9"/>
  <c r="W732" i="9"/>
  <c r="W731" i="9"/>
  <c r="W730" i="9"/>
  <c r="W729" i="9"/>
  <c r="W728" i="9"/>
  <c r="W727" i="9"/>
  <c r="W726" i="9"/>
  <c r="W725" i="9"/>
  <c r="W724" i="9"/>
  <c r="W723" i="9"/>
  <c r="W722" i="9"/>
  <c r="W721" i="9"/>
  <c r="W720" i="9"/>
  <c r="W719" i="9"/>
  <c r="W718" i="9"/>
  <c r="W717" i="9"/>
  <c r="W716" i="9"/>
  <c r="W715" i="9"/>
  <c r="W714" i="9"/>
  <c r="W713" i="9"/>
  <c r="W712" i="9"/>
  <c r="W711" i="9"/>
  <c r="W710" i="9"/>
  <c r="W709" i="9"/>
  <c r="W708" i="9"/>
  <c r="W707" i="9"/>
  <c r="W706" i="9"/>
  <c r="W705" i="9"/>
  <c r="W704" i="9"/>
  <c r="W703" i="9"/>
  <c r="W702" i="9"/>
  <c r="W701" i="9"/>
  <c r="W700" i="9"/>
  <c r="W699" i="9"/>
  <c r="W698" i="9"/>
  <c r="W697" i="9"/>
  <c r="W696" i="9"/>
  <c r="W695" i="9"/>
  <c r="W694" i="9"/>
  <c r="W693" i="9"/>
  <c r="W692" i="9"/>
  <c r="W691" i="9"/>
  <c r="W690" i="9"/>
  <c r="W689" i="9"/>
  <c r="W688" i="9"/>
  <c r="W687" i="9"/>
  <c r="W686" i="9"/>
  <c r="W685" i="9"/>
  <c r="W684" i="9"/>
  <c r="W683" i="9"/>
  <c r="W682" i="9"/>
  <c r="W681" i="9"/>
  <c r="W680" i="9"/>
  <c r="W679" i="9"/>
  <c r="W678" i="9"/>
  <c r="W677" i="9"/>
  <c r="W676" i="9"/>
  <c r="W675" i="9"/>
  <c r="W674" i="9"/>
  <c r="W673" i="9"/>
  <c r="W672" i="9"/>
  <c r="W671" i="9"/>
  <c r="W670" i="9"/>
  <c r="W669" i="9"/>
  <c r="W668" i="9"/>
  <c r="W667" i="9"/>
  <c r="W666" i="9"/>
  <c r="W665" i="9"/>
  <c r="W664" i="9"/>
  <c r="W663" i="9"/>
  <c r="W662" i="9"/>
  <c r="W661" i="9"/>
  <c r="W660" i="9"/>
  <c r="W659" i="9"/>
  <c r="W658" i="9"/>
  <c r="W657" i="9"/>
  <c r="W656" i="9"/>
  <c r="W655" i="9"/>
  <c r="W654" i="9"/>
  <c r="W653" i="9"/>
  <c r="W652" i="9"/>
  <c r="W651" i="9"/>
  <c r="W650" i="9"/>
  <c r="W649" i="9"/>
  <c r="W648" i="9"/>
  <c r="W647" i="9"/>
  <c r="W646" i="9"/>
  <c r="W645" i="9"/>
  <c r="W644" i="9"/>
  <c r="W643" i="9"/>
  <c r="W642" i="9"/>
  <c r="W641" i="9"/>
  <c r="W640" i="9"/>
  <c r="W639" i="9"/>
  <c r="W638" i="9"/>
  <c r="W637" i="9"/>
  <c r="W636" i="9"/>
  <c r="W635" i="9"/>
  <c r="W634" i="9"/>
  <c r="W633" i="9"/>
  <c r="W632" i="9"/>
  <c r="W631" i="9"/>
  <c r="W630" i="9"/>
  <c r="W629" i="9"/>
  <c r="W628" i="9"/>
  <c r="W627" i="9"/>
  <c r="W626" i="9"/>
  <c r="W625" i="9"/>
  <c r="W624" i="9"/>
  <c r="W623" i="9"/>
  <c r="W622" i="9"/>
  <c r="W621" i="9"/>
  <c r="W620" i="9"/>
  <c r="W619" i="9"/>
  <c r="W618" i="9"/>
  <c r="W617" i="9"/>
  <c r="W616" i="9"/>
  <c r="W615" i="9"/>
  <c r="W614" i="9"/>
  <c r="W613" i="9"/>
  <c r="W612" i="9"/>
  <c r="W611" i="9"/>
  <c r="W610" i="9"/>
  <c r="W609" i="9"/>
  <c r="W608" i="9"/>
  <c r="W607" i="9"/>
  <c r="W606" i="9"/>
  <c r="W605" i="9"/>
  <c r="W604" i="9"/>
  <c r="W603" i="9"/>
  <c r="W602" i="9"/>
  <c r="W601" i="9"/>
  <c r="W600" i="9"/>
  <c r="W599" i="9"/>
  <c r="W598" i="9"/>
  <c r="W597" i="9"/>
  <c r="W596" i="9"/>
  <c r="W595" i="9"/>
  <c r="W594" i="9"/>
  <c r="W593" i="9"/>
  <c r="W592" i="9"/>
  <c r="W591" i="9"/>
  <c r="W590" i="9"/>
  <c r="W589" i="9"/>
  <c r="W588" i="9"/>
  <c r="W587" i="9"/>
  <c r="W586" i="9"/>
  <c r="W585" i="9"/>
  <c r="W584" i="9"/>
  <c r="W583" i="9"/>
  <c r="W582" i="9"/>
  <c r="W581" i="9"/>
  <c r="W580" i="9"/>
  <c r="W579" i="9"/>
  <c r="W578" i="9"/>
  <c r="W577" i="9"/>
  <c r="W576" i="9"/>
  <c r="W575" i="9"/>
  <c r="W574" i="9"/>
  <c r="W573" i="9"/>
  <c r="W572" i="9"/>
  <c r="W571" i="9"/>
  <c r="W570" i="9"/>
  <c r="W569" i="9"/>
  <c r="W568" i="9"/>
  <c r="W567" i="9"/>
  <c r="W566" i="9"/>
  <c r="W565" i="9"/>
  <c r="W564" i="9"/>
  <c r="W563" i="9"/>
  <c r="W562" i="9"/>
  <c r="W561" i="9"/>
  <c r="W560" i="9"/>
  <c r="W559" i="9"/>
  <c r="W558" i="9"/>
  <c r="W557" i="9"/>
  <c r="W556" i="9"/>
  <c r="W555" i="9"/>
  <c r="W554" i="9"/>
  <c r="W553" i="9"/>
  <c r="W552" i="9"/>
  <c r="W551" i="9"/>
  <c r="W550" i="9"/>
  <c r="W549" i="9"/>
  <c r="W548" i="9"/>
  <c r="W547" i="9"/>
  <c r="W546" i="9"/>
  <c r="W545" i="9"/>
  <c r="W544" i="9"/>
  <c r="W543" i="9"/>
  <c r="W542" i="9"/>
  <c r="W541" i="9"/>
  <c r="W540" i="9"/>
  <c r="W539" i="9"/>
  <c r="W538" i="9"/>
  <c r="W537" i="9"/>
  <c r="W536" i="9"/>
  <c r="W535" i="9"/>
  <c r="W534" i="9"/>
  <c r="W533" i="9"/>
  <c r="W532" i="9"/>
  <c r="W531" i="9"/>
  <c r="W530" i="9"/>
  <c r="W529" i="9"/>
  <c r="W528" i="9"/>
  <c r="W527" i="9"/>
  <c r="W526" i="9"/>
  <c r="W525" i="9"/>
  <c r="W524" i="9"/>
  <c r="W523" i="9"/>
  <c r="W522" i="9"/>
  <c r="W521" i="9"/>
  <c r="W520" i="9"/>
  <c r="W519" i="9"/>
  <c r="W518" i="9"/>
  <c r="W517" i="9"/>
  <c r="W516" i="9"/>
  <c r="W515" i="9"/>
  <c r="W514" i="9"/>
  <c r="W513" i="9"/>
  <c r="W512" i="9"/>
  <c r="W511" i="9"/>
  <c r="W510" i="9"/>
  <c r="W509" i="9"/>
  <c r="W508" i="9"/>
  <c r="W507" i="9"/>
  <c r="W506" i="9"/>
  <c r="W505" i="9"/>
  <c r="W504" i="9"/>
  <c r="W503" i="9"/>
  <c r="W502" i="9"/>
  <c r="W501" i="9"/>
  <c r="W500" i="9"/>
  <c r="W499" i="9"/>
  <c r="W498" i="9"/>
  <c r="W497" i="9"/>
  <c r="W496" i="9"/>
  <c r="W495" i="9"/>
  <c r="W494" i="9"/>
  <c r="W493" i="9"/>
  <c r="W492" i="9"/>
  <c r="W491" i="9"/>
  <c r="W490" i="9"/>
  <c r="W489" i="9"/>
  <c r="W488" i="9"/>
  <c r="W487" i="9"/>
  <c r="W486" i="9"/>
  <c r="W485" i="9"/>
  <c r="W484" i="9"/>
  <c r="W483" i="9"/>
  <c r="W482" i="9"/>
  <c r="W481" i="9"/>
  <c r="W480" i="9"/>
  <c r="W479" i="9"/>
  <c r="W478" i="9"/>
  <c r="W477" i="9"/>
  <c r="W476" i="9"/>
  <c r="W475" i="9"/>
  <c r="W474" i="9"/>
  <c r="W473" i="9"/>
  <c r="W472" i="9"/>
  <c r="W471" i="9"/>
  <c r="W470" i="9"/>
  <c r="W469" i="9"/>
  <c r="W468" i="9"/>
  <c r="W467" i="9"/>
  <c r="W466" i="9"/>
  <c r="W465" i="9"/>
  <c r="W464" i="9"/>
  <c r="W463" i="9"/>
  <c r="W462" i="9"/>
  <c r="W461" i="9"/>
  <c r="W460" i="9"/>
  <c r="W459" i="9"/>
  <c r="W458" i="9"/>
  <c r="W457" i="9"/>
  <c r="W456" i="9"/>
  <c r="W454" i="9"/>
  <c r="W453" i="9"/>
  <c r="W452" i="9"/>
  <c r="W451" i="9"/>
  <c r="W450" i="9"/>
  <c r="W449" i="9"/>
  <c r="W448" i="9"/>
  <c r="W447" i="9"/>
  <c r="W446" i="9"/>
  <c r="W445" i="9"/>
  <c r="W444" i="9"/>
  <c r="W443" i="9"/>
  <c r="W442" i="9"/>
  <c r="W441" i="9"/>
  <c r="W440" i="9"/>
  <c r="W439" i="9"/>
  <c r="W438" i="9"/>
  <c r="W437" i="9"/>
  <c r="M437" i="9"/>
  <c r="W436" i="9"/>
  <c r="W435" i="9"/>
  <c r="M435" i="9"/>
  <c r="W434" i="9"/>
  <c r="M434" i="9"/>
  <c r="W433" i="9"/>
  <c r="M433" i="9"/>
  <c r="W432" i="9"/>
  <c r="M432" i="9"/>
  <c r="W431" i="9"/>
  <c r="M431" i="9"/>
  <c r="W430" i="9"/>
  <c r="M430" i="9"/>
  <c r="W429" i="9"/>
  <c r="M429" i="9"/>
  <c r="W428" i="9"/>
  <c r="M428" i="9"/>
  <c r="W427" i="9"/>
  <c r="M427" i="9"/>
  <c r="W426" i="9"/>
  <c r="M426" i="9"/>
  <c r="W425" i="9"/>
  <c r="M425" i="9"/>
  <c r="W424" i="9"/>
  <c r="M424" i="9"/>
  <c r="W423" i="9"/>
  <c r="M423" i="9"/>
  <c r="L423" i="9"/>
  <c r="W422" i="9"/>
  <c r="M422" i="9"/>
  <c r="W421" i="9"/>
  <c r="M421" i="9"/>
  <c r="W420" i="9"/>
  <c r="M420" i="9"/>
  <c r="W419" i="9"/>
  <c r="W418" i="9"/>
  <c r="M418" i="9"/>
  <c r="W417" i="9"/>
  <c r="W416" i="9"/>
  <c r="W415" i="9"/>
  <c r="W414" i="9"/>
  <c r="W413" i="9"/>
  <c r="W412" i="9"/>
  <c r="W411" i="9"/>
  <c r="W410" i="9"/>
  <c r="W409" i="9"/>
  <c r="W408" i="9"/>
  <c r="W407" i="9"/>
  <c r="W406" i="9"/>
  <c r="M406" i="9"/>
  <c r="W405" i="9"/>
  <c r="M405" i="9"/>
  <c r="W404" i="9"/>
  <c r="M404" i="9"/>
  <c r="W403" i="9"/>
  <c r="M403" i="9"/>
  <c r="W402" i="9"/>
  <c r="M402" i="9"/>
  <c r="W401" i="9"/>
  <c r="M401" i="9"/>
  <c r="W400" i="9"/>
  <c r="M400" i="9"/>
  <c r="W399" i="9"/>
  <c r="M399" i="9"/>
  <c r="W398" i="9"/>
  <c r="M398" i="9"/>
  <c r="W397" i="9"/>
  <c r="W396" i="9"/>
  <c r="W395" i="9"/>
  <c r="M395" i="9"/>
  <c r="W394" i="9"/>
  <c r="M394" i="9"/>
  <c r="W393" i="9"/>
  <c r="M393" i="9"/>
  <c r="W392" i="9"/>
  <c r="M392" i="9"/>
  <c r="W391" i="9"/>
  <c r="M391" i="9"/>
  <c r="W390" i="9"/>
  <c r="M390" i="9"/>
  <c r="W389" i="9"/>
  <c r="M389" i="9"/>
  <c r="W388" i="9"/>
  <c r="M388" i="9"/>
  <c r="W387" i="9"/>
  <c r="M387" i="9"/>
  <c r="W386" i="9"/>
  <c r="M386" i="9"/>
  <c r="W385" i="9"/>
  <c r="M385" i="9"/>
  <c r="W384" i="9"/>
  <c r="M384" i="9"/>
  <c r="W383" i="9"/>
  <c r="M383" i="9"/>
  <c r="W382" i="9"/>
  <c r="M382" i="9"/>
  <c r="W381" i="9"/>
  <c r="M381" i="9"/>
  <c r="W380" i="9"/>
  <c r="M380" i="9"/>
  <c r="W379" i="9"/>
  <c r="M379" i="9"/>
  <c r="W378" i="9"/>
  <c r="M378" i="9"/>
  <c r="W377" i="9"/>
  <c r="M377" i="9"/>
  <c r="W376" i="9"/>
  <c r="M376" i="9"/>
  <c r="W375" i="9"/>
  <c r="M375" i="9"/>
  <c r="W374" i="9"/>
  <c r="M374" i="9"/>
  <c r="W373" i="9"/>
  <c r="M373" i="9"/>
  <c r="W372" i="9"/>
  <c r="M372" i="9"/>
  <c r="W371" i="9"/>
  <c r="M371" i="9"/>
  <c r="W370" i="9"/>
  <c r="M370" i="9"/>
  <c r="W369" i="9"/>
  <c r="M369" i="9"/>
  <c r="W368" i="9"/>
  <c r="M368" i="9"/>
  <c r="W367" i="9"/>
  <c r="M367" i="9"/>
  <c r="W366" i="9"/>
  <c r="M366" i="9"/>
  <c r="W365" i="9"/>
  <c r="M365" i="9"/>
  <c r="W364" i="9"/>
  <c r="M364" i="9"/>
  <c r="W363" i="9"/>
  <c r="M363" i="9"/>
  <c r="W362" i="9"/>
  <c r="M362" i="9"/>
  <c r="W361" i="9"/>
  <c r="M361" i="9"/>
  <c r="W360" i="9"/>
  <c r="M360" i="9"/>
  <c r="W359" i="9"/>
  <c r="M359" i="9"/>
  <c r="W358" i="9"/>
  <c r="M358" i="9"/>
  <c r="W357" i="9"/>
  <c r="M357" i="9"/>
  <c r="W356" i="9"/>
  <c r="M356" i="9"/>
  <c r="W355" i="9"/>
  <c r="M355" i="9"/>
  <c r="W354" i="9"/>
  <c r="M354" i="9"/>
  <c r="W353" i="9"/>
  <c r="M353" i="9"/>
  <c r="W352" i="9"/>
  <c r="W351" i="9"/>
  <c r="W350" i="9"/>
  <c r="M350" i="9"/>
  <c r="W349" i="9"/>
  <c r="W348" i="9"/>
  <c r="W347" i="9"/>
  <c r="W346" i="9"/>
  <c r="M346" i="9"/>
  <c r="W345" i="9"/>
  <c r="M345" i="9"/>
  <c r="W344" i="9"/>
  <c r="M344" i="9"/>
  <c r="W343" i="9"/>
  <c r="M343" i="9"/>
  <c r="W342" i="9"/>
  <c r="M342" i="9"/>
  <c r="W341" i="9"/>
  <c r="W340" i="9"/>
  <c r="M340" i="9"/>
  <c r="W339" i="9"/>
  <c r="M339" i="9"/>
  <c r="W338" i="9"/>
  <c r="W337" i="9"/>
  <c r="W336" i="9"/>
  <c r="W335" i="9"/>
  <c r="M335" i="9"/>
  <c r="W334" i="9"/>
  <c r="M334" i="9"/>
  <c r="W333" i="9"/>
  <c r="M333" i="9"/>
  <c r="W332" i="9"/>
  <c r="W331" i="9"/>
  <c r="M331" i="9"/>
  <c r="W330" i="9"/>
  <c r="M330" i="9"/>
  <c r="W329" i="9"/>
  <c r="M329" i="9"/>
  <c r="W328" i="9"/>
  <c r="M328" i="9"/>
  <c r="W327" i="9"/>
  <c r="M327" i="9"/>
  <c r="W326" i="9"/>
  <c r="M326" i="9"/>
  <c r="W325" i="9"/>
  <c r="M325" i="9"/>
  <c r="W324" i="9"/>
  <c r="M324" i="9"/>
  <c r="W323" i="9"/>
  <c r="M323" i="9"/>
  <c r="W322" i="9"/>
  <c r="W321" i="9"/>
  <c r="M321" i="9"/>
  <c r="W320" i="9"/>
  <c r="M320" i="9"/>
  <c r="W319" i="9"/>
  <c r="M319" i="9"/>
  <c r="W318" i="9"/>
  <c r="M318" i="9"/>
  <c r="W317" i="9"/>
  <c r="M317" i="9"/>
  <c r="W316" i="9"/>
  <c r="M316" i="9"/>
  <c r="W315" i="9"/>
  <c r="M315" i="9"/>
  <c r="W314" i="9"/>
  <c r="M314" i="9"/>
  <c r="W313" i="9"/>
  <c r="M313" i="9"/>
  <c r="W312" i="9"/>
  <c r="M312" i="9"/>
  <c r="W311" i="9"/>
  <c r="M311" i="9"/>
  <c r="W310" i="9"/>
  <c r="M310" i="9"/>
  <c r="W309" i="9"/>
  <c r="M309" i="9"/>
  <c r="W308" i="9"/>
  <c r="M308" i="9"/>
  <c r="W307" i="9"/>
  <c r="W306" i="9"/>
  <c r="W305" i="9"/>
  <c r="W304" i="9"/>
  <c r="W303" i="9"/>
  <c r="W302" i="9"/>
  <c r="W301" i="9"/>
  <c r="W300" i="9"/>
  <c r="W299" i="9"/>
  <c r="W298" i="9"/>
  <c r="W297" i="9"/>
  <c r="W296" i="9"/>
  <c r="W295" i="9"/>
  <c r="W294" i="9"/>
  <c r="W293" i="9"/>
  <c r="W292" i="9"/>
  <c r="W291" i="9"/>
  <c r="W290" i="9"/>
  <c r="M290" i="9"/>
  <c r="W289" i="9"/>
  <c r="W288" i="9"/>
  <c r="W287" i="9"/>
  <c r="W286" i="9"/>
  <c r="W285" i="9"/>
  <c r="W284" i="9"/>
  <c r="W283" i="9"/>
  <c r="W282" i="9"/>
  <c r="W281" i="9"/>
  <c r="W280" i="9"/>
  <c r="W279" i="9"/>
  <c r="W278" i="9"/>
  <c r="W277" i="9"/>
  <c r="W276" i="9"/>
  <c r="W275" i="9"/>
  <c r="W274" i="9"/>
  <c r="W273" i="9"/>
  <c r="W272" i="9"/>
  <c r="W271" i="9"/>
  <c r="W270" i="9"/>
  <c r="M270" i="9"/>
  <c r="W269" i="9"/>
  <c r="W268" i="9"/>
  <c r="W267" i="9"/>
  <c r="W266" i="9"/>
  <c r="W265" i="9"/>
  <c r="W264" i="9"/>
  <c r="W263" i="9"/>
  <c r="W262" i="9"/>
  <c r="W261" i="9"/>
  <c r="W260" i="9"/>
  <c r="M260" i="9"/>
  <c r="W259" i="9"/>
  <c r="W258" i="9"/>
  <c r="W257" i="9"/>
  <c r="W256" i="9"/>
  <c r="M256" i="9"/>
  <c r="W255" i="9"/>
  <c r="W254" i="9"/>
  <c r="W253" i="9"/>
  <c r="M253" i="9"/>
  <c r="W252" i="9"/>
  <c r="M252" i="9"/>
  <c r="L252" i="9" s="1"/>
  <c r="W251" i="9"/>
  <c r="W250" i="9"/>
  <c r="M250" i="9"/>
  <c r="W249" i="9"/>
  <c r="M249" i="9"/>
  <c r="W248" i="9"/>
  <c r="M248" i="9"/>
  <c r="G248" i="9"/>
  <c r="W247" i="9"/>
  <c r="M247" i="9"/>
  <c r="G247" i="9"/>
  <c r="W246" i="9"/>
  <c r="M246" i="9"/>
  <c r="G246" i="9"/>
  <c r="W245" i="9"/>
  <c r="M245" i="9"/>
  <c r="G245" i="9"/>
  <c r="W244" i="9"/>
  <c r="M244" i="9"/>
  <c r="G244" i="9"/>
  <c r="W243" i="9"/>
  <c r="M243" i="9"/>
  <c r="G243" i="9"/>
  <c r="W242" i="9"/>
  <c r="M242" i="9"/>
  <c r="G242" i="9"/>
  <c r="W241" i="9"/>
  <c r="M241" i="9"/>
  <c r="G241" i="9"/>
  <c r="W240" i="9"/>
  <c r="M240" i="9"/>
  <c r="G240" i="9"/>
  <c r="W239" i="9"/>
  <c r="M239" i="9"/>
  <c r="G239" i="9"/>
  <c r="W238" i="9"/>
  <c r="M238" i="9"/>
  <c r="G238" i="9"/>
  <c r="W237" i="9"/>
  <c r="M237" i="9"/>
  <c r="G237" i="9"/>
  <c r="W236" i="9"/>
  <c r="W235" i="9"/>
  <c r="W234" i="9"/>
  <c r="W233" i="9"/>
  <c r="W232" i="9"/>
  <c r="W231" i="9"/>
  <c r="W230" i="9"/>
  <c r="W229" i="9"/>
  <c r="W228" i="9"/>
  <c r="W227" i="9"/>
  <c r="W226" i="9"/>
  <c r="W225" i="9"/>
  <c r="W224" i="9"/>
  <c r="W223" i="9"/>
  <c r="W222" i="9"/>
  <c r="W221" i="9"/>
  <c r="W220" i="9"/>
  <c r="W219" i="9"/>
  <c r="W218" i="9"/>
  <c r="W217" i="9"/>
  <c r="W216" i="9"/>
  <c r="W215" i="9"/>
  <c r="W214" i="9"/>
  <c r="W213" i="9"/>
  <c r="W212" i="9"/>
  <c r="W211" i="9"/>
  <c r="W210" i="9"/>
  <c r="W209" i="9"/>
  <c r="W208" i="9"/>
  <c r="W207" i="9"/>
  <c r="W206" i="9"/>
  <c r="W205" i="9"/>
  <c r="W204" i="9"/>
  <c r="W203" i="9"/>
  <c r="W202" i="9"/>
  <c r="W201" i="9"/>
  <c r="W200" i="9"/>
  <c r="W199" i="9"/>
  <c r="W198" i="9"/>
  <c r="W197" i="9"/>
  <c r="W196" i="9"/>
  <c r="W195" i="9"/>
  <c r="W194" i="9"/>
  <c r="W193" i="9"/>
  <c r="W192" i="9"/>
  <c r="W191" i="9"/>
  <c r="W190"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M125" i="9"/>
  <c r="W124" i="9"/>
  <c r="M124" i="9"/>
  <c r="W123" i="9"/>
  <c r="M123" i="9"/>
  <c r="W122" i="9"/>
  <c r="M122" i="9"/>
  <c r="W121" i="9"/>
  <c r="M121" i="9"/>
  <c r="W120" i="9"/>
  <c r="M120" i="9"/>
  <c r="W119" i="9"/>
  <c r="M119" i="9"/>
  <c r="W118" i="9"/>
  <c r="M118" i="9"/>
  <c r="W117" i="9"/>
  <c r="M117" i="9"/>
  <c r="W116" i="9"/>
  <c r="M116" i="9"/>
  <c r="W115" i="9"/>
  <c r="M115" i="9"/>
  <c r="W114" i="9"/>
  <c r="M114" i="9"/>
  <c r="W113" i="9"/>
  <c r="M113" i="9"/>
  <c r="W112" i="9"/>
  <c r="M112" i="9"/>
  <c r="W111" i="9"/>
  <c r="M111" i="9"/>
  <c r="W110" i="9"/>
  <c r="M110" i="9"/>
  <c r="W109" i="9"/>
  <c r="M109" i="9"/>
  <c r="W108" i="9"/>
  <c r="M108" i="9"/>
  <c r="W107" i="9"/>
  <c r="M107" i="9"/>
  <c r="W106" i="9"/>
  <c r="G106" i="9"/>
  <c r="W105" i="9"/>
  <c r="L105" i="9"/>
  <c r="M105" i="9" s="1"/>
  <c r="G105" i="9"/>
  <c r="W104" i="9"/>
  <c r="M104" i="9"/>
  <c r="G104" i="9"/>
  <c r="W103" i="9"/>
  <c r="M103" i="9"/>
  <c r="G103" i="9"/>
  <c r="W102" i="9"/>
  <c r="M102" i="9"/>
  <c r="G102" i="9"/>
  <c r="W101" i="9"/>
  <c r="M101" i="9"/>
  <c r="G101" i="9"/>
  <c r="W100" i="9"/>
  <c r="M100" i="9"/>
  <c r="G100" i="9"/>
  <c r="W99" i="9"/>
  <c r="M99" i="9"/>
  <c r="G99" i="9"/>
  <c r="W98" i="9"/>
  <c r="M98" i="9"/>
  <c r="G98" i="9"/>
  <c r="W97" i="9"/>
  <c r="M97" i="9"/>
  <c r="G97" i="9"/>
  <c r="W96" i="9"/>
  <c r="M96" i="9"/>
  <c r="G96" i="9"/>
  <c r="W95" i="9"/>
  <c r="M95" i="9"/>
  <c r="G95" i="9"/>
  <c r="W94" i="9"/>
  <c r="M94" i="9"/>
  <c r="G94" i="9"/>
  <c r="W93" i="9"/>
  <c r="M93" i="9"/>
  <c r="G93" i="9"/>
  <c r="W92" i="9"/>
  <c r="M92" i="9"/>
  <c r="G92" i="9"/>
  <c r="W91" i="9"/>
  <c r="M91" i="9"/>
  <c r="G91" i="9"/>
  <c r="W90" i="9"/>
  <c r="M90" i="9"/>
  <c r="G90" i="9"/>
  <c r="W89" i="9"/>
  <c r="M89" i="9"/>
  <c r="G89" i="9"/>
  <c r="W88" i="9"/>
  <c r="M88" i="9"/>
  <c r="G88" i="9"/>
  <c r="W87" i="9"/>
  <c r="M87" i="9"/>
  <c r="G87" i="9"/>
  <c r="W86" i="9"/>
  <c r="M86" i="9"/>
  <c r="G86" i="9"/>
  <c r="W85" i="9"/>
  <c r="M85" i="9"/>
  <c r="G85" i="9"/>
  <c r="W84" i="9"/>
  <c r="M84" i="9"/>
  <c r="G84" i="9"/>
  <c r="W83" i="9"/>
  <c r="M83" i="9"/>
  <c r="G83" i="9"/>
  <c r="W82" i="9"/>
  <c r="M82" i="9"/>
  <c r="G82" i="9"/>
  <c r="W81" i="9"/>
  <c r="M81" i="9"/>
  <c r="G81" i="9"/>
  <c r="W80" i="9"/>
  <c r="L80" i="9"/>
  <c r="M80" i="9" s="1"/>
  <c r="G80" i="9"/>
  <c r="W79" i="9"/>
  <c r="M79" i="9"/>
  <c r="G79" i="9"/>
  <c r="W78" i="9"/>
  <c r="M78" i="9"/>
  <c r="G78" i="9"/>
  <c r="W77" i="9"/>
  <c r="M77" i="9"/>
  <c r="G77" i="9"/>
  <c r="W76" i="9"/>
  <c r="M76" i="9"/>
  <c r="G76" i="9"/>
  <c r="W75" i="9"/>
  <c r="M75" i="9"/>
  <c r="G75" i="9"/>
  <c r="W74" i="9"/>
  <c r="M74" i="9"/>
  <c r="G74" i="9"/>
  <c r="W73" i="9"/>
  <c r="M73" i="9"/>
  <c r="G73" i="9"/>
  <c r="W72" i="9"/>
  <c r="M72" i="9"/>
  <c r="G72" i="9"/>
  <c r="W71" i="9"/>
  <c r="M71" i="9"/>
  <c r="G71" i="9"/>
  <c r="W70" i="9"/>
  <c r="M70" i="9"/>
  <c r="G70" i="9"/>
  <c r="W69" i="9"/>
  <c r="M69" i="9"/>
  <c r="G69" i="9"/>
  <c r="W68" i="9"/>
  <c r="M68" i="9"/>
  <c r="G68" i="9"/>
  <c r="W67" i="9"/>
  <c r="M67" i="9"/>
  <c r="G67" i="9"/>
  <c r="W66" i="9"/>
  <c r="M66" i="9"/>
  <c r="G66" i="9"/>
  <c r="W65" i="9"/>
  <c r="M65" i="9"/>
  <c r="G65" i="9"/>
  <c r="W64" i="9"/>
  <c r="M64" i="9"/>
  <c r="G64" i="9"/>
  <c r="W63" i="9"/>
  <c r="M63" i="9"/>
  <c r="G63" i="9"/>
  <c r="W62" i="9"/>
  <c r="M62" i="9"/>
  <c r="G62" i="9"/>
  <c r="W61" i="9"/>
  <c r="M61" i="9"/>
  <c r="G61" i="9"/>
  <c r="W60" i="9"/>
  <c r="M60" i="9"/>
  <c r="G60" i="9"/>
  <c r="W59" i="9"/>
  <c r="M59" i="9"/>
  <c r="G59" i="9"/>
  <c r="W58" i="9"/>
  <c r="M58" i="9"/>
  <c r="G58" i="9"/>
  <c r="W57" i="9"/>
  <c r="M57" i="9"/>
  <c r="G57" i="9"/>
  <c r="W56" i="9"/>
  <c r="M56" i="9"/>
  <c r="G56" i="9"/>
  <c r="W55" i="9"/>
  <c r="M55" i="9"/>
  <c r="G55" i="9"/>
  <c r="W54" i="9"/>
  <c r="M54" i="9"/>
  <c r="G54" i="9"/>
  <c r="W53" i="9"/>
  <c r="M53" i="9"/>
  <c r="G53" i="9"/>
  <c r="W52" i="9"/>
  <c r="M52" i="9"/>
  <c r="G52" i="9"/>
  <c r="W51" i="9"/>
  <c r="M51" i="9"/>
  <c r="G51" i="9"/>
  <c r="W50" i="9"/>
  <c r="M50" i="9"/>
  <c r="G50" i="9"/>
  <c r="W49" i="9"/>
  <c r="M49" i="9"/>
  <c r="G49" i="9"/>
  <c r="W48" i="9"/>
  <c r="M48" i="9"/>
  <c r="G48" i="9"/>
  <c r="W47" i="9"/>
  <c r="M47" i="9"/>
  <c r="G47" i="9"/>
  <c r="W46" i="9"/>
  <c r="M46" i="9"/>
  <c r="G46" i="9"/>
  <c r="W45" i="9"/>
  <c r="M45" i="9"/>
  <c r="G45" i="9"/>
  <c r="W44" i="9"/>
  <c r="M44" i="9"/>
  <c r="G44" i="9"/>
  <c r="W43" i="9"/>
  <c r="M43" i="9"/>
  <c r="G43" i="9"/>
  <c r="W42" i="9"/>
  <c r="M42" i="9"/>
  <c r="G42" i="9"/>
  <c r="W41" i="9"/>
  <c r="M41" i="9"/>
  <c r="G41" i="9"/>
  <c r="W40" i="9"/>
  <c r="M40" i="9"/>
  <c r="G40" i="9"/>
  <c r="W39" i="9"/>
  <c r="M39" i="9"/>
  <c r="G39" i="9"/>
  <c r="W38" i="9"/>
  <c r="M38" i="9"/>
  <c r="G38" i="9"/>
  <c r="W37" i="9"/>
  <c r="M37" i="9"/>
  <c r="G37" i="9"/>
  <c r="W36" i="9"/>
  <c r="M36" i="9"/>
  <c r="G36" i="9"/>
  <c r="W35" i="9"/>
  <c r="M35" i="9"/>
  <c r="G35" i="9"/>
  <c r="W34" i="9"/>
  <c r="M34" i="9"/>
  <c r="G34" i="9"/>
  <c r="W33" i="9"/>
  <c r="M33" i="9"/>
  <c r="G33" i="9"/>
  <c r="W32" i="9"/>
  <c r="M32" i="9"/>
  <c r="G32" i="9"/>
  <c r="W31" i="9"/>
  <c r="M31" i="9"/>
  <c r="G31" i="9"/>
  <c r="W30" i="9"/>
  <c r="M30" i="9"/>
  <c r="G30" i="9"/>
  <c r="W29" i="9"/>
  <c r="M29" i="9"/>
  <c r="G29" i="9"/>
  <c r="W28" i="9"/>
  <c r="M28" i="9"/>
  <c r="G28" i="9"/>
  <c r="W27" i="9"/>
  <c r="M27" i="9"/>
  <c r="G27" i="9"/>
  <c r="W26" i="9"/>
  <c r="M26" i="9"/>
  <c r="G26" i="9"/>
  <c r="W25" i="9"/>
  <c r="M25" i="9"/>
  <c r="G25" i="9"/>
  <c r="W24" i="9"/>
  <c r="M24" i="9"/>
  <c r="G24" i="9"/>
  <c r="W23" i="9"/>
  <c r="M23" i="9"/>
  <c r="G23" i="9"/>
  <c r="W22" i="9"/>
  <c r="M22" i="9"/>
  <c r="G22" i="9"/>
  <c r="W21" i="9"/>
  <c r="M21" i="9"/>
  <c r="G21" i="9"/>
  <c r="W20" i="9"/>
  <c r="M20" i="9"/>
  <c r="G20" i="9"/>
  <c r="W19" i="9"/>
  <c r="M19" i="9"/>
  <c r="G19" i="9"/>
  <c r="W18" i="9"/>
  <c r="M18" i="9"/>
  <c r="G18" i="9"/>
  <c r="W17" i="9"/>
  <c r="M17" i="9"/>
  <c r="G17" i="9"/>
  <c r="W16" i="9"/>
  <c r="M16" i="9"/>
  <c r="G16" i="9"/>
  <c r="W15" i="9"/>
  <c r="M15" i="9"/>
  <c r="G15" i="9"/>
  <c r="W14" i="9"/>
  <c r="M14" i="9"/>
  <c r="G14" i="9"/>
  <c r="W13" i="9"/>
  <c r="M13" i="9"/>
  <c r="G13" i="9"/>
  <c r="W12" i="9"/>
  <c r="M12" i="9"/>
  <c r="G12" i="9"/>
  <c r="W11" i="9"/>
  <c r="M11" i="9"/>
  <c r="G11" i="9"/>
  <c r="W10" i="9"/>
  <c r="M10" i="9"/>
  <c r="G10" i="9"/>
  <c r="W9" i="9"/>
  <c r="M9" i="9"/>
  <c r="G9" i="9"/>
  <c r="W8" i="9"/>
  <c r="M8" i="9"/>
  <c r="G8" i="9"/>
  <c r="W7" i="9"/>
  <c r="M7" i="9"/>
  <c r="G7" i="9"/>
  <c r="W6" i="9"/>
  <c r="M6" i="9"/>
  <c r="G6" i="9"/>
  <c r="W5" i="9"/>
  <c r="M5" i="9"/>
  <c r="G5" i="9"/>
  <c r="W4" i="9"/>
  <c r="M4" i="9"/>
  <c r="G4" i="9"/>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7"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3" i="6"/>
  <c r="W732" i="6"/>
  <c r="W731" i="6"/>
  <c r="W730" i="6"/>
  <c r="W729" i="6"/>
  <c r="W728" i="6"/>
  <c r="W727" i="6"/>
  <c r="W726" i="6"/>
  <c r="W725" i="6"/>
  <c r="W724" i="6"/>
  <c r="W723"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4"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1"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5" i="6"/>
  <c r="W234" i="6"/>
  <c r="W233" i="6"/>
  <c r="W232" i="6"/>
  <c r="W231" i="6"/>
  <c r="W230" i="6"/>
  <c r="W229" i="6"/>
  <c r="W228" i="6"/>
  <c r="W227" i="6"/>
  <c r="W226" i="6"/>
  <c r="W225" i="6"/>
  <c r="M225" i="6"/>
  <c r="W224" i="6"/>
  <c r="M224" i="6"/>
  <c r="W223" i="6"/>
  <c r="M223" i="6"/>
  <c r="W222" i="6"/>
  <c r="M222" i="6"/>
  <c r="W221" i="6"/>
  <c r="M221" i="6"/>
  <c r="W220" i="6"/>
  <c r="M220" i="6"/>
  <c r="W219" i="6"/>
  <c r="L219" i="6"/>
  <c r="S690" i="5" s="1"/>
  <c r="W218" i="6"/>
  <c r="M218" i="6"/>
  <c r="W217" i="6"/>
  <c r="M217" i="6"/>
  <c r="W216" i="6"/>
  <c r="M216" i="6"/>
  <c r="W215" i="6"/>
  <c r="W214" i="6"/>
  <c r="W213" i="6"/>
  <c r="W212" i="6"/>
  <c r="W211" i="6"/>
  <c r="W210" i="6"/>
  <c r="M210" i="6"/>
  <c r="W209" i="6"/>
  <c r="M209" i="6"/>
  <c r="W208" i="6"/>
  <c r="M208" i="6"/>
  <c r="W207" i="6"/>
  <c r="M207" i="6"/>
  <c r="W206" i="6"/>
  <c r="M206" i="6"/>
  <c r="W205" i="6"/>
  <c r="W204" i="6"/>
  <c r="M204" i="6"/>
  <c r="W203" i="6"/>
  <c r="M203" i="6"/>
  <c r="W202" i="6"/>
  <c r="M202" i="6"/>
  <c r="W201" i="6"/>
  <c r="M201" i="6"/>
  <c r="W200" i="6"/>
  <c r="M200" i="6"/>
  <c r="W199" i="6"/>
  <c r="M199" i="6"/>
  <c r="W198" i="6"/>
  <c r="M198" i="6"/>
  <c r="W197" i="6"/>
  <c r="M197" i="6"/>
  <c r="W196" i="6"/>
  <c r="M196" i="6"/>
  <c r="W195" i="6"/>
  <c r="M195" i="6"/>
  <c r="W194" i="6"/>
  <c r="M194" i="6"/>
  <c r="W193" i="6"/>
  <c r="M193" i="6"/>
  <c r="W192" i="6"/>
  <c r="M192" i="6"/>
  <c r="W191" i="6"/>
  <c r="M191" i="6"/>
  <c r="W190" i="6"/>
  <c r="M190" i="6"/>
  <c r="W189" i="6"/>
  <c r="M189" i="6"/>
  <c r="W188" i="6"/>
  <c r="M188" i="6"/>
  <c r="W187" i="6"/>
  <c r="M187" i="6"/>
  <c r="W186" i="6"/>
  <c r="M186" i="6"/>
  <c r="W185" i="6"/>
  <c r="M185" i="6"/>
  <c r="W184" i="6"/>
  <c r="M184" i="6"/>
  <c r="W183" i="6"/>
  <c r="W182" i="6"/>
  <c r="M182" i="6"/>
  <c r="W181" i="6"/>
  <c r="W180" i="6"/>
  <c r="M180" i="6"/>
  <c r="W179" i="6"/>
  <c r="M179" i="6"/>
  <c r="W178" i="6"/>
  <c r="M178" i="6"/>
  <c r="W177" i="6"/>
  <c r="M177" i="6"/>
  <c r="W176" i="6"/>
  <c r="W175" i="6"/>
  <c r="W174" i="6"/>
  <c r="M174" i="6"/>
  <c r="W173" i="6"/>
  <c r="M173" i="6"/>
  <c r="W172" i="6"/>
  <c r="M172" i="6"/>
  <c r="W171" i="6"/>
  <c r="M171" i="6"/>
  <c r="W170" i="6"/>
  <c r="M170" i="6"/>
  <c r="W169" i="6"/>
  <c r="M169" i="6"/>
  <c r="AH688" i="5" s="1"/>
  <c r="AU688" i="5" s="1"/>
  <c r="W168" i="6"/>
  <c r="M168" i="6"/>
  <c r="W167" i="6"/>
  <c r="M167" i="6"/>
  <c r="W166" i="6"/>
  <c r="M166" i="6"/>
  <c r="W165" i="6"/>
  <c r="M165" i="6"/>
  <c r="W164" i="6"/>
  <c r="M164" i="6"/>
  <c r="W163" i="6"/>
  <c r="M163" i="6"/>
  <c r="W162" i="6"/>
  <c r="M162" i="6"/>
  <c r="W161" i="6"/>
  <c r="M161" i="6"/>
  <c r="W160" i="6"/>
  <c r="M160" i="6"/>
  <c r="W159" i="6"/>
  <c r="M159" i="6"/>
  <c r="W158" i="6"/>
  <c r="W157" i="6"/>
  <c r="W156" i="6"/>
  <c r="W155" i="6"/>
  <c r="W154" i="6"/>
  <c r="W153" i="6"/>
  <c r="W152" i="6"/>
  <c r="W151" i="6"/>
  <c r="W150" i="6"/>
  <c r="W149" i="6"/>
  <c r="M149" i="6"/>
  <c r="W148" i="6"/>
  <c r="W147" i="6"/>
  <c r="W146" i="6"/>
  <c r="W145" i="6"/>
  <c r="W144" i="6"/>
  <c r="W143" i="6"/>
  <c r="W142" i="6"/>
  <c r="W141" i="6"/>
  <c r="W140" i="6"/>
  <c r="W139" i="6"/>
  <c r="M139" i="6"/>
  <c r="W138" i="6"/>
  <c r="W137" i="6"/>
  <c r="W136" i="6"/>
  <c r="W135" i="6"/>
  <c r="W134" i="6"/>
  <c r="M134" i="6"/>
  <c r="W133" i="6"/>
  <c r="W132" i="6"/>
  <c r="M132" i="6"/>
  <c r="W131" i="6"/>
  <c r="W130" i="6"/>
  <c r="M130" i="6"/>
  <c r="L130" i="6" s="1"/>
  <c r="S681" i="5" s="1"/>
  <c r="W129" i="6"/>
  <c r="M129" i="6"/>
  <c r="W128" i="6"/>
  <c r="M128" i="6"/>
  <c r="G128" i="6"/>
  <c r="W127" i="6"/>
  <c r="M127" i="6"/>
  <c r="G127" i="6"/>
  <c r="W126" i="6"/>
  <c r="M126" i="6"/>
  <c r="G126" i="6"/>
  <c r="W125" i="6"/>
  <c r="M125" i="6"/>
  <c r="G125" i="6"/>
  <c r="W124" i="6"/>
  <c r="M124" i="6"/>
  <c r="G124" i="6"/>
  <c r="N693" i="5" s="1"/>
  <c r="W123" i="6"/>
  <c r="M123" i="6"/>
  <c r="G123" i="6"/>
  <c r="W122" i="6"/>
  <c r="M122" i="6"/>
  <c r="G122" i="6"/>
  <c r="W121" i="6"/>
  <c r="W120" i="6"/>
  <c r="W119" i="6"/>
  <c r="W118" i="6"/>
  <c r="W117" i="6"/>
  <c r="W116" i="6"/>
  <c r="W115" i="6"/>
  <c r="W114" i="6"/>
  <c r="W113" i="6"/>
  <c r="W112" i="6"/>
  <c r="W111" i="6"/>
  <c r="W110" i="6"/>
  <c r="W109" i="6"/>
  <c r="W108" i="6"/>
  <c r="W107" i="6"/>
  <c r="W106" i="6"/>
  <c r="W105" i="6"/>
  <c r="W104" i="6"/>
  <c r="W103" i="6"/>
  <c r="W102" i="6"/>
  <c r="W101" i="6"/>
  <c r="W100" i="6"/>
  <c r="W99" i="6"/>
  <c r="W98" i="6"/>
  <c r="W97" i="6"/>
  <c r="W96" i="6"/>
  <c r="W95" i="6"/>
  <c r="W94" i="6"/>
  <c r="W93" i="6"/>
  <c r="W92" i="6"/>
  <c r="W91" i="6"/>
  <c r="W90" i="6"/>
  <c r="W89" i="6"/>
  <c r="W88" i="6"/>
  <c r="W87" i="6"/>
  <c r="W86" i="6"/>
  <c r="W85" i="6"/>
  <c r="W84" i="6"/>
  <c r="W83" i="6"/>
  <c r="W82" i="6"/>
  <c r="W81" i="6"/>
  <c r="W80" i="6"/>
  <c r="W79" i="6"/>
  <c r="W78" i="6"/>
  <c r="W77" i="6"/>
  <c r="W76" i="6"/>
  <c r="W75" i="6"/>
  <c r="W74" i="6"/>
  <c r="W73" i="6"/>
  <c r="W72" i="6"/>
  <c r="W71" i="6"/>
  <c r="W70" i="6"/>
  <c r="W69" i="6"/>
  <c r="W68" i="6"/>
  <c r="W67" i="6"/>
  <c r="W66" i="6"/>
  <c r="W65" i="6"/>
  <c r="M65" i="6"/>
  <c r="W64" i="6"/>
  <c r="M64" i="6"/>
  <c r="AH685" i="5" s="1"/>
  <c r="AU685" i="5" s="1"/>
  <c r="W63" i="6"/>
  <c r="M63" i="6"/>
  <c r="W62" i="6"/>
  <c r="M62" i="6"/>
  <c r="W61" i="6"/>
  <c r="M61" i="6"/>
  <c r="W60" i="6"/>
  <c r="M60" i="6"/>
  <c r="W59" i="6"/>
  <c r="M59" i="6"/>
  <c r="W58" i="6"/>
  <c r="M58" i="6"/>
  <c r="W57" i="6"/>
  <c r="M57" i="6"/>
  <c r="W56" i="6"/>
  <c r="M56" i="6"/>
  <c r="W55" i="6"/>
  <c r="G55" i="6"/>
  <c r="W54" i="6"/>
  <c r="M54" i="6"/>
  <c r="G54" i="6"/>
  <c r="N691" i="5" s="1"/>
  <c r="W53" i="6"/>
  <c r="M53" i="6"/>
  <c r="G53" i="6"/>
  <c r="W52" i="6"/>
  <c r="M52" i="6"/>
  <c r="G52" i="6"/>
  <c r="W51" i="6"/>
  <c r="M51" i="6"/>
  <c r="G51" i="6"/>
  <c r="W50" i="6"/>
  <c r="M50" i="6"/>
  <c r="G50" i="6"/>
  <c r="W49" i="6"/>
  <c r="M49" i="6"/>
  <c r="G49" i="6"/>
  <c r="W48" i="6"/>
  <c r="M48" i="6"/>
  <c r="G48" i="6"/>
  <c r="W47" i="6"/>
  <c r="M47" i="6"/>
  <c r="G47" i="6"/>
  <c r="W46" i="6"/>
  <c r="M46" i="6"/>
  <c r="G46" i="6"/>
  <c r="W45" i="6"/>
  <c r="M45" i="6"/>
  <c r="G45" i="6"/>
  <c r="W44" i="6"/>
  <c r="M44" i="6"/>
  <c r="G44" i="6"/>
  <c r="W43" i="6"/>
  <c r="M43" i="6"/>
  <c r="G43" i="6"/>
  <c r="W42" i="6"/>
  <c r="M42" i="6"/>
  <c r="G42" i="6"/>
  <c r="W41" i="6"/>
  <c r="M41" i="6"/>
  <c r="G41" i="6"/>
  <c r="W40" i="6"/>
  <c r="M40" i="6"/>
  <c r="G40" i="6"/>
  <c r="W39" i="6"/>
  <c r="M39" i="6"/>
  <c r="G39" i="6"/>
  <c r="W38" i="6"/>
  <c r="M38" i="6"/>
  <c r="G38" i="6"/>
  <c r="W37" i="6"/>
  <c r="M37" i="6"/>
  <c r="G37" i="6"/>
  <c r="W36" i="6"/>
  <c r="M36" i="6"/>
  <c r="G36" i="6"/>
  <c r="W35" i="6"/>
  <c r="M35" i="6"/>
  <c r="G35" i="6"/>
  <c r="W34" i="6"/>
  <c r="M34" i="6"/>
  <c r="G34" i="6"/>
  <c r="W33" i="6"/>
  <c r="M33" i="6"/>
  <c r="G33" i="6"/>
  <c r="W32" i="6"/>
  <c r="M32" i="6"/>
  <c r="G32" i="6"/>
  <c r="W31" i="6"/>
  <c r="M31" i="6"/>
  <c r="G31" i="6"/>
  <c r="W30" i="6"/>
  <c r="M30" i="6"/>
  <c r="G30" i="6"/>
  <c r="W29" i="6"/>
  <c r="M29" i="6"/>
  <c r="G29" i="6"/>
  <c r="W28" i="6"/>
  <c r="M28" i="6"/>
  <c r="G28" i="6"/>
  <c r="W27" i="6"/>
  <c r="M27" i="6"/>
  <c r="G27" i="6"/>
  <c r="W26" i="6"/>
  <c r="M26" i="6"/>
  <c r="G26" i="6"/>
  <c r="W25" i="6"/>
  <c r="M25" i="6"/>
  <c r="G25" i="6"/>
  <c r="W24" i="6"/>
  <c r="M24" i="6"/>
  <c r="G24" i="6"/>
  <c r="W23" i="6"/>
  <c r="M23" i="6"/>
  <c r="G23" i="6"/>
  <c r="W22" i="6"/>
  <c r="M22" i="6"/>
  <c r="G22" i="6"/>
  <c r="W21" i="6"/>
  <c r="M21" i="6"/>
  <c r="G21" i="6"/>
  <c r="W20" i="6"/>
  <c r="M20" i="6"/>
  <c r="G20" i="6"/>
  <c r="W19" i="6"/>
  <c r="M19" i="6"/>
  <c r="G19" i="6"/>
  <c r="W18" i="6"/>
  <c r="M18" i="6"/>
  <c r="G18" i="6"/>
  <c r="W17" i="6"/>
  <c r="M17" i="6"/>
  <c r="G17" i="6"/>
  <c r="W16" i="6"/>
  <c r="M16" i="6"/>
  <c r="G16" i="6"/>
  <c r="W15" i="6"/>
  <c r="M15" i="6"/>
  <c r="G15" i="6"/>
  <c r="W14" i="6"/>
  <c r="M14" i="6"/>
  <c r="G14" i="6"/>
  <c r="W13" i="6"/>
  <c r="M13" i="6"/>
  <c r="G13" i="6"/>
  <c r="W12" i="6"/>
  <c r="M12" i="6"/>
  <c r="G12" i="6"/>
  <c r="W11" i="6"/>
  <c r="M11" i="6"/>
  <c r="G11" i="6"/>
  <c r="W10" i="6"/>
  <c r="M10" i="6"/>
  <c r="G10" i="6"/>
  <c r="W9" i="6"/>
  <c r="M9" i="6"/>
  <c r="G9" i="6"/>
  <c r="W8" i="6"/>
  <c r="M8" i="6"/>
  <c r="G8" i="6"/>
  <c r="W7" i="6"/>
  <c r="M7" i="6"/>
  <c r="G7" i="6"/>
  <c r="W6" i="6"/>
  <c r="M6" i="6"/>
  <c r="G6" i="6"/>
  <c r="W5" i="6"/>
  <c r="M5" i="6"/>
  <c r="G5" i="6"/>
  <c r="W4" i="6"/>
  <c r="M4" i="6"/>
  <c r="G4" i="6"/>
  <c r="AS694" i="5"/>
  <c r="AR694" i="5"/>
  <c r="AQ694" i="5"/>
  <c r="AL694" i="5"/>
  <c r="AI694" i="5"/>
  <c r="AH694" i="5"/>
  <c r="AU694" i="5" s="1"/>
  <c r="W694" i="5"/>
  <c r="V694" i="5"/>
  <c r="U694" i="5"/>
  <c r="S694" i="5"/>
  <c r="R694" i="5"/>
  <c r="Q694" i="5"/>
  <c r="P694" i="5"/>
  <c r="O694" i="5"/>
  <c r="N694" i="5"/>
  <c r="M694" i="5"/>
  <c r="L694" i="5"/>
  <c r="K694" i="5"/>
  <c r="J694" i="5"/>
  <c r="AS693" i="5"/>
  <c r="AR693" i="5"/>
  <c r="AQ693" i="5"/>
  <c r="AL693" i="5"/>
  <c r="AI693" i="5"/>
  <c r="AH693" i="5"/>
  <c r="AU693" i="5" s="1"/>
  <c r="W693" i="5"/>
  <c r="V693" i="5"/>
  <c r="U693" i="5"/>
  <c r="S693" i="5"/>
  <c r="R693" i="5"/>
  <c r="Q693" i="5"/>
  <c r="P693" i="5"/>
  <c r="O693" i="5"/>
  <c r="M693" i="5"/>
  <c r="L693" i="5"/>
  <c r="K693" i="5"/>
  <c r="J693" i="5"/>
  <c r="AU692" i="5"/>
  <c r="AR692" i="5"/>
  <c r="AS692" i="5" s="1"/>
  <c r="AQ692" i="5"/>
  <c r="AL692" i="5"/>
  <c r="AI692" i="5"/>
  <c r="AH692" i="5"/>
  <c r="W692" i="5"/>
  <c r="V692" i="5"/>
  <c r="U692" i="5"/>
  <c r="S692" i="5"/>
  <c r="R692" i="5"/>
  <c r="Q692" i="5"/>
  <c r="P692" i="5"/>
  <c r="O692" i="5"/>
  <c r="N692" i="5"/>
  <c r="M692" i="5"/>
  <c r="L692" i="5"/>
  <c r="K692" i="5"/>
  <c r="J692" i="5"/>
  <c r="AS691" i="5"/>
  <c r="AR691" i="5"/>
  <c r="AQ691" i="5"/>
  <c r="AL691" i="5"/>
  <c r="AI691" i="5"/>
  <c r="AH691" i="5"/>
  <c r="AU691" i="5" s="1"/>
  <c r="W691" i="5"/>
  <c r="V691" i="5"/>
  <c r="U691" i="5"/>
  <c r="S691" i="5"/>
  <c r="R691" i="5"/>
  <c r="Q691" i="5"/>
  <c r="P691" i="5"/>
  <c r="O691" i="5"/>
  <c r="M691" i="5"/>
  <c r="L691" i="5"/>
  <c r="K691" i="5"/>
  <c r="J691" i="5"/>
  <c r="AR690" i="5"/>
  <c r="AQ690" i="5"/>
  <c r="AL690" i="5"/>
  <c r="AI690" i="5"/>
  <c r="W690" i="5"/>
  <c r="V690" i="5"/>
  <c r="U690" i="5"/>
  <c r="R690" i="5"/>
  <c r="Q690" i="5"/>
  <c r="P690" i="5"/>
  <c r="O690" i="5"/>
  <c r="N690" i="5"/>
  <c r="M690" i="5"/>
  <c r="L690" i="5"/>
  <c r="K690" i="5"/>
  <c r="J690" i="5"/>
  <c r="AR689" i="5"/>
  <c r="AQ689" i="5"/>
  <c r="AL689" i="5"/>
  <c r="AI689" i="5"/>
  <c r="AH689" i="5"/>
  <c r="AU689" i="5" s="1"/>
  <c r="W689" i="5"/>
  <c r="V689" i="5"/>
  <c r="U689" i="5"/>
  <c r="S689" i="5"/>
  <c r="R689" i="5"/>
  <c r="Q689" i="5"/>
  <c r="P689" i="5"/>
  <c r="O689" i="5"/>
  <c r="N689" i="5"/>
  <c r="M689" i="5"/>
  <c r="L689" i="5"/>
  <c r="K689" i="5"/>
  <c r="J689" i="5"/>
  <c r="AR688" i="5"/>
  <c r="AQ688" i="5"/>
  <c r="AL688" i="5"/>
  <c r="AI688" i="5"/>
  <c r="W688" i="5"/>
  <c r="V688" i="5"/>
  <c r="U688" i="5"/>
  <c r="S688" i="5"/>
  <c r="R688" i="5"/>
  <c r="Q688" i="5"/>
  <c r="P688" i="5"/>
  <c r="O688" i="5"/>
  <c r="N688" i="5"/>
  <c r="M688" i="5"/>
  <c r="L688" i="5"/>
  <c r="K688" i="5"/>
  <c r="J688" i="5"/>
  <c r="AR687" i="5"/>
  <c r="AQ687" i="5"/>
  <c r="AL687" i="5"/>
  <c r="AI687" i="5"/>
  <c r="AH687" i="5"/>
  <c r="AU687" i="5" s="1"/>
  <c r="W687" i="5"/>
  <c r="V687" i="5"/>
  <c r="U687" i="5"/>
  <c r="S687" i="5"/>
  <c r="R687" i="5"/>
  <c r="Q687" i="5"/>
  <c r="P687" i="5"/>
  <c r="O687" i="5"/>
  <c r="N687" i="5"/>
  <c r="M687" i="5"/>
  <c r="L687" i="5"/>
  <c r="K687" i="5"/>
  <c r="J687" i="5"/>
  <c r="AU686" i="5"/>
  <c r="AR686" i="5"/>
  <c r="AQ686" i="5"/>
  <c r="AL686" i="5"/>
  <c r="AI686" i="5"/>
  <c r="AH686" i="5"/>
  <c r="W686" i="5"/>
  <c r="V686" i="5"/>
  <c r="U686" i="5"/>
  <c r="S686" i="5"/>
  <c r="R686" i="5"/>
  <c r="Q686" i="5"/>
  <c r="P686" i="5"/>
  <c r="O686" i="5"/>
  <c r="N686" i="5"/>
  <c r="M686" i="5"/>
  <c r="L686" i="5"/>
  <c r="K686" i="5"/>
  <c r="J686" i="5"/>
  <c r="AR685" i="5"/>
  <c r="AQ685" i="5"/>
  <c r="AP685" i="5"/>
  <c r="AL685" i="5"/>
  <c r="AI685" i="5"/>
  <c r="W685" i="5"/>
  <c r="V685" i="5"/>
  <c r="U685" i="5"/>
  <c r="S685" i="5"/>
  <c r="R685" i="5"/>
  <c r="Q685" i="5"/>
  <c r="P685" i="5"/>
  <c r="O685" i="5"/>
  <c r="N685" i="5"/>
  <c r="M685" i="5"/>
  <c r="L685" i="5"/>
  <c r="K685" i="5"/>
  <c r="J685" i="5"/>
  <c r="AR684" i="5"/>
  <c r="AQ684" i="5"/>
  <c r="AP684" i="5"/>
  <c r="AL684" i="5"/>
  <c r="AI684" i="5"/>
  <c r="AH684" i="5"/>
  <c r="AU684" i="5" s="1"/>
  <c r="W684" i="5"/>
  <c r="V684" i="5"/>
  <c r="U684" i="5"/>
  <c r="S684" i="5"/>
  <c r="R684" i="5"/>
  <c r="Q684" i="5"/>
  <c r="P684" i="5"/>
  <c r="O684" i="5"/>
  <c r="N684" i="5"/>
  <c r="M684" i="5"/>
  <c r="L684" i="5"/>
  <c r="K684" i="5"/>
  <c r="J684" i="5"/>
  <c r="AR683" i="5"/>
  <c r="AQ683" i="5"/>
  <c r="AP683" i="5"/>
  <c r="AL683" i="5"/>
  <c r="AI683" i="5"/>
  <c r="AH683" i="5"/>
  <c r="AU683" i="5" s="1"/>
  <c r="AR682" i="5"/>
  <c r="AQ682" i="5"/>
  <c r="AP682" i="5"/>
  <c r="AL682" i="5"/>
  <c r="AI682" i="5"/>
  <c r="AH682" i="5"/>
  <c r="AU682" i="5" s="1"/>
  <c r="W682" i="5"/>
  <c r="V682" i="5"/>
  <c r="U682" i="5"/>
  <c r="S682" i="5"/>
  <c r="R682" i="5"/>
  <c r="Q682" i="5"/>
  <c r="P682" i="5"/>
  <c r="O682" i="5"/>
  <c r="N682" i="5"/>
  <c r="M682" i="5"/>
  <c r="L682" i="5"/>
  <c r="K682" i="5"/>
  <c r="J682" i="5"/>
  <c r="AR681" i="5"/>
  <c r="AQ681" i="5"/>
  <c r="AP681" i="5"/>
  <c r="AL681" i="5"/>
  <c r="AI681" i="5"/>
  <c r="AH681" i="5"/>
  <c r="AU681" i="5" s="1"/>
  <c r="W681" i="5"/>
  <c r="V681" i="5"/>
  <c r="U681" i="5"/>
  <c r="R681" i="5"/>
  <c r="Q681" i="5"/>
  <c r="P681" i="5"/>
  <c r="O681" i="5"/>
  <c r="N681" i="5"/>
  <c r="M681" i="5"/>
  <c r="L681" i="5"/>
  <c r="K681" i="5"/>
  <c r="J681" i="5"/>
  <c r="AR680" i="5"/>
  <c r="AQ680" i="5"/>
  <c r="AP680" i="5"/>
  <c r="AL680" i="5"/>
  <c r="AI680" i="5"/>
  <c r="AH680" i="5"/>
  <c r="AU680" i="5" s="1"/>
  <c r="W680" i="5"/>
  <c r="V680" i="5"/>
  <c r="U680" i="5"/>
  <c r="S680" i="5"/>
  <c r="R680" i="5"/>
  <c r="Q680" i="5"/>
  <c r="P680" i="5"/>
  <c r="O680" i="5"/>
  <c r="N680" i="5"/>
  <c r="M680" i="5"/>
  <c r="L680" i="5"/>
  <c r="K680" i="5"/>
  <c r="J680" i="5"/>
  <c r="AR679" i="5"/>
  <c r="AQ679" i="5"/>
  <c r="AP679" i="5"/>
  <c r="AL679" i="5"/>
  <c r="AI679" i="5"/>
  <c r="AH679" i="5"/>
  <c r="AU679" i="5" s="1"/>
  <c r="W679" i="5"/>
  <c r="V679" i="5"/>
  <c r="U679" i="5"/>
  <c r="S679" i="5"/>
  <c r="R679" i="5"/>
  <c r="Q679" i="5"/>
  <c r="P679" i="5"/>
  <c r="O679" i="5"/>
  <c r="N679" i="5"/>
  <c r="M679" i="5"/>
  <c r="L679" i="5"/>
  <c r="K679" i="5"/>
  <c r="J679" i="5"/>
  <c r="AR678" i="5"/>
  <c r="AQ678" i="5"/>
  <c r="AP678" i="5"/>
  <c r="AL678" i="5"/>
  <c r="AI678" i="5"/>
  <c r="AH678" i="5"/>
  <c r="AU678" i="5" s="1"/>
  <c r="W678" i="5"/>
  <c r="V678" i="5"/>
  <c r="U678" i="5"/>
  <c r="S678" i="5"/>
  <c r="R678" i="5"/>
  <c r="Q678" i="5"/>
  <c r="P678" i="5"/>
  <c r="O678" i="5"/>
  <c r="N678" i="5"/>
  <c r="M678" i="5"/>
  <c r="L678" i="5"/>
  <c r="K678" i="5"/>
  <c r="J678" i="5"/>
  <c r="AR677" i="5"/>
  <c r="AQ677" i="5"/>
  <c r="AP677" i="5"/>
  <c r="AL677" i="5"/>
  <c r="AI677" i="5"/>
  <c r="AH677" i="5"/>
  <c r="AU677" i="5" s="1"/>
  <c r="W677" i="5"/>
  <c r="V677" i="5"/>
  <c r="U677" i="5"/>
  <c r="S677" i="5"/>
  <c r="R677" i="5"/>
  <c r="Q677" i="5"/>
  <c r="P677" i="5"/>
  <c r="O677" i="5"/>
  <c r="N677" i="5"/>
  <c r="M677" i="5"/>
  <c r="L677" i="5"/>
  <c r="K677" i="5"/>
  <c r="J677" i="5"/>
  <c r="AR676" i="5"/>
  <c r="AQ676" i="5"/>
  <c r="AP676" i="5"/>
  <c r="AL676" i="5"/>
  <c r="AI676" i="5"/>
  <c r="AH676" i="5"/>
  <c r="AU676" i="5" s="1"/>
  <c r="W676" i="5"/>
  <c r="V676" i="5"/>
  <c r="U676" i="5"/>
  <c r="S676" i="5"/>
  <c r="R676" i="5"/>
  <c r="Q676" i="5"/>
  <c r="P676" i="5"/>
  <c r="O676" i="5"/>
  <c r="N676" i="5"/>
  <c r="M676" i="5"/>
  <c r="L676" i="5"/>
  <c r="K676" i="5"/>
  <c r="J676" i="5"/>
  <c r="AR675" i="5"/>
  <c r="AQ675" i="5"/>
  <c r="AP675" i="5"/>
  <c r="AL675" i="5"/>
  <c r="AI675" i="5"/>
  <c r="AH675" i="5"/>
  <c r="AU675" i="5" s="1"/>
  <c r="W675" i="5"/>
  <c r="V675" i="5"/>
  <c r="U675" i="5"/>
  <c r="S675" i="5"/>
  <c r="R675" i="5"/>
  <c r="Q675" i="5"/>
  <c r="P675" i="5"/>
  <c r="O675" i="5"/>
  <c r="N675" i="5"/>
  <c r="M675" i="5"/>
  <c r="L675" i="5"/>
  <c r="K675" i="5"/>
  <c r="J675" i="5"/>
  <c r="AR674" i="5"/>
  <c r="AQ674" i="5"/>
  <c r="AP674" i="5"/>
  <c r="AL674" i="5"/>
  <c r="AI674" i="5"/>
  <c r="AH674" i="5"/>
  <c r="AU674" i="5" s="1"/>
  <c r="W674" i="5"/>
  <c r="V674" i="5"/>
  <c r="U674" i="5"/>
  <c r="S674" i="5"/>
  <c r="R674" i="5"/>
  <c r="Q674" i="5"/>
  <c r="P674" i="5"/>
  <c r="O674" i="5"/>
  <c r="N674" i="5"/>
  <c r="M674" i="5"/>
  <c r="L674" i="5"/>
  <c r="K674" i="5"/>
  <c r="J674" i="5"/>
  <c r="AR673" i="5"/>
  <c r="AQ673" i="5"/>
  <c r="AP673" i="5"/>
  <c r="AL673" i="5"/>
  <c r="AI673" i="5"/>
  <c r="AH673" i="5"/>
  <c r="AU673" i="5" s="1"/>
  <c r="W673" i="5"/>
  <c r="V673" i="5"/>
  <c r="U673" i="5"/>
  <c r="S673" i="5"/>
  <c r="R673" i="5"/>
  <c r="Q673" i="5"/>
  <c r="P673" i="5"/>
  <c r="O673" i="5"/>
  <c r="N673" i="5"/>
  <c r="M673" i="5"/>
  <c r="L673" i="5"/>
  <c r="K673" i="5"/>
  <c r="J673" i="5"/>
  <c r="AR672" i="5"/>
  <c r="AQ672" i="5"/>
  <c r="AP672" i="5"/>
  <c r="AL672" i="5"/>
  <c r="AI672" i="5"/>
  <c r="AH672" i="5"/>
  <c r="AU672" i="5" s="1"/>
  <c r="AR671" i="5"/>
  <c r="AQ671" i="5"/>
  <c r="AP671" i="5"/>
  <c r="AL671" i="5"/>
  <c r="AI671" i="5"/>
  <c r="AH671" i="5"/>
  <c r="AU671" i="5" s="1"/>
  <c r="W671" i="5"/>
  <c r="V671" i="5"/>
  <c r="U671" i="5"/>
  <c r="S671" i="5"/>
  <c r="R671" i="5"/>
  <c r="Q671" i="5"/>
  <c r="P671" i="5"/>
  <c r="O671" i="5"/>
  <c r="N671" i="5"/>
  <c r="M671" i="5"/>
  <c r="L671" i="5"/>
  <c r="K671" i="5"/>
  <c r="J671" i="5"/>
  <c r="AR670" i="5"/>
  <c r="AS670" i="5" s="1"/>
  <c r="AQ670" i="5"/>
  <c r="AP670" i="5"/>
  <c r="AL670" i="5"/>
  <c r="AI670" i="5"/>
  <c r="AH670" i="5"/>
  <c r="AU670" i="5" s="1"/>
  <c r="W670" i="5"/>
  <c r="V670" i="5"/>
  <c r="U670" i="5"/>
  <c r="S670" i="5"/>
  <c r="R670" i="5"/>
  <c r="Q670" i="5"/>
  <c r="P670" i="5"/>
  <c r="O670" i="5"/>
  <c r="N670" i="5"/>
  <c r="M670" i="5"/>
  <c r="L670" i="5"/>
  <c r="K670" i="5"/>
  <c r="J670" i="5"/>
  <c r="AR669" i="5"/>
  <c r="AS669" i="5" s="1"/>
  <c r="AQ669" i="5"/>
  <c r="AP669" i="5"/>
  <c r="AL669" i="5"/>
  <c r="AI669" i="5"/>
  <c r="AH669" i="5"/>
  <c r="AU669" i="5" s="1"/>
  <c r="AR668" i="5"/>
  <c r="AS668" i="5" s="1"/>
  <c r="AQ668" i="5"/>
  <c r="AP668" i="5"/>
  <c r="AL668" i="5"/>
  <c r="AI668" i="5"/>
  <c r="AH668" i="5"/>
  <c r="AU668" i="5" s="1"/>
  <c r="W668" i="5"/>
  <c r="V668" i="5"/>
  <c r="U668" i="5"/>
  <c r="S668" i="5"/>
  <c r="R668" i="5"/>
  <c r="Q668" i="5"/>
  <c r="P668" i="5"/>
  <c r="O668" i="5"/>
  <c r="N668" i="5"/>
  <c r="M668" i="5"/>
  <c r="L668" i="5"/>
  <c r="K668" i="5"/>
  <c r="J668" i="5"/>
  <c r="AR667" i="5"/>
  <c r="AS667" i="5" s="1"/>
  <c r="AQ667" i="5"/>
  <c r="AP667" i="5"/>
  <c r="AL667" i="5"/>
  <c r="AI667" i="5"/>
  <c r="AH667" i="5"/>
  <c r="AU667" i="5" s="1"/>
  <c r="AR666" i="5"/>
  <c r="AS666" i="5" s="1"/>
  <c r="AQ666" i="5"/>
  <c r="AP666" i="5"/>
  <c r="AL666" i="5"/>
  <c r="AI666" i="5"/>
  <c r="AH666" i="5"/>
  <c r="AU666" i="5" s="1"/>
  <c r="AS665" i="5"/>
  <c r="AR665" i="5"/>
  <c r="AQ665" i="5"/>
  <c r="AP665" i="5"/>
  <c r="AL665" i="5"/>
  <c r="AI665" i="5"/>
  <c r="AH665" i="5"/>
  <c r="AU665" i="5" s="1"/>
  <c r="AR664" i="5"/>
  <c r="AS664" i="5" s="1"/>
  <c r="AQ664" i="5"/>
  <c r="AP664" i="5"/>
  <c r="AL664" i="5"/>
  <c r="AI664" i="5"/>
  <c r="AH664" i="5"/>
  <c r="AU664" i="5" s="1"/>
  <c r="AR663" i="5"/>
  <c r="AS663" i="5" s="1"/>
  <c r="AQ663" i="5"/>
  <c r="AP663" i="5"/>
  <c r="AL663" i="5"/>
  <c r="AI663" i="5"/>
  <c r="AH663" i="5"/>
  <c r="AU663" i="5" s="1"/>
  <c r="AS662" i="5"/>
  <c r="AR662" i="5"/>
  <c r="AQ662" i="5"/>
  <c r="AP662" i="5"/>
  <c r="AL662" i="5"/>
  <c r="AI662" i="5"/>
  <c r="AH662" i="5"/>
  <c r="AU662" i="5" s="1"/>
  <c r="AR661" i="5"/>
  <c r="AS661" i="5" s="1"/>
  <c r="AQ661" i="5"/>
  <c r="AP661" i="5"/>
  <c r="AL661" i="5"/>
  <c r="AI661" i="5"/>
  <c r="AH661" i="5"/>
  <c r="AU661" i="5" s="1"/>
  <c r="AR660" i="5"/>
  <c r="AS660" i="5" s="1"/>
  <c r="AQ660" i="5"/>
  <c r="AP660" i="5"/>
  <c r="AL660" i="5"/>
  <c r="AI660" i="5"/>
  <c r="AH660" i="5"/>
  <c r="AU660" i="5" s="1"/>
  <c r="AS659" i="5"/>
  <c r="AR659" i="5"/>
  <c r="AQ659" i="5"/>
  <c r="AP659" i="5"/>
  <c r="AL659" i="5"/>
  <c r="AI659" i="5"/>
  <c r="AH659" i="5"/>
  <c r="AU659" i="5" s="1"/>
  <c r="AR658" i="5"/>
  <c r="AS658" i="5" s="1"/>
  <c r="AQ658" i="5"/>
  <c r="AP658" i="5"/>
  <c r="AL658" i="5"/>
  <c r="AI658" i="5"/>
  <c r="AH658" i="5"/>
  <c r="AU658" i="5" s="1"/>
  <c r="AR657" i="5"/>
  <c r="AS657" i="5" s="1"/>
  <c r="AQ657" i="5"/>
  <c r="AP657" i="5"/>
  <c r="AL657" i="5"/>
  <c r="AI657" i="5"/>
  <c r="AH657" i="5"/>
  <c r="AU657" i="5" s="1"/>
  <c r="AS656" i="5"/>
  <c r="AR656" i="5"/>
  <c r="AQ656" i="5"/>
  <c r="AP656" i="5"/>
  <c r="AL656" i="5"/>
  <c r="AI656" i="5"/>
  <c r="AH656" i="5"/>
  <c r="AU656" i="5" s="1"/>
  <c r="AR655" i="5"/>
  <c r="AS655" i="5" s="1"/>
  <c r="AQ655" i="5"/>
  <c r="AP655" i="5"/>
  <c r="AL655" i="5"/>
  <c r="AI655" i="5"/>
  <c r="AH655" i="5"/>
  <c r="AU655" i="5" s="1"/>
  <c r="W655" i="5"/>
  <c r="V655" i="5"/>
  <c r="U655" i="5"/>
  <c r="S655" i="5"/>
  <c r="R655" i="5"/>
  <c r="Q655" i="5"/>
  <c r="P655" i="5"/>
  <c r="O655" i="5"/>
  <c r="N655" i="5"/>
  <c r="M655" i="5"/>
  <c r="L655" i="5"/>
  <c r="K655" i="5"/>
  <c r="J655" i="5"/>
  <c r="AR654" i="5"/>
  <c r="AS654" i="5" s="1"/>
  <c r="AQ654" i="5"/>
  <c r="AP654" i="5"/>
  <c r="AL654" i="5"/>
  <c r="AI654" i="5"/>
  <c r="AH654" i="5"/>
  <c r="AU654" i="5" s="1"/>
  <c r="W654" i="5"/>
  <c r="V654" i="5"/>
  <c r="U654" i="5"/>
  <c r="S654" i="5"/>
  <c r="R654" i="5"/>
  <c r="Q654" i="5"/>
  <c r="P654" i="5"/>
  <c r="O654" i="5"/>
  <c r="N654" i="5"/>
  <c r="M654" i="5"/>
  <c r="L654" i="5"/>
  <c r="K654" i="5"/>
  <c r="J654" i="5"/>
  <c r="AR653" i="5"/>
  <c r="AS653" i="5" s="1"/>
  <c r="AQ653" i="5"/>
  <c r="AP653" i="5"/>
  <c r="AL653" i="5"/>
  <c r="AI653" i="5"/>
  <c r="AH653" i="5"/>
  <c r="AU653" i="5" s="1"/>
  <c r="AR652" i="5"/>
  <c r="AS652" i="5" s="1"/>
  <c r="AQ652" i="5"/>
  <c r="AP652" i="5"/>
  <c r="AL652" i="5"/>
  <c r="AI652" i="5"/>
  <c r="AH652" i="5"/>
  <c r="AU652" i="5" s="1"/>
  <c r="AR651" i="5"/>
  <c r="AS651" i="5" s="1"/>
  <c r="AQ651" i="5"/>
  <c r="AP651" i="5"/>
  <c r="AL651" i="5"/>
  <c r="AI651" i="5"/>
  <c r="AH651" i="5"/>
  <c r="AU651" i="5" s="1"/>
  <c r="AR650" i="5"/>
  <c r="AS650" i="5" s="1"/>
  <c r="AQ650" i="5"/>
  <c r="AP650" i="5"/>
  <c r="AL650" i="5"/>
  <c r="AI650" i="5"/>
  <c r="AH650" i="5"/>
  <c r="AU650" i="5" s="1"/>
  <c r="AR649" i="5"/>
  <c r="AS649" i="5" s="1"/>
  <c r="AQ649" i="5"/>
  <c r="AP649" i="5"/>
  <c r="AL649" i="5"/>
  <c r="AI649" i="5"/>
  <c r="AH649" i="5"/>
  <c r="AU649" i="5" s="1"/>
  <c r="AR648" i="5"/>
  <c r="AS648" i="5" s="1"/>
  <c r="AQ648" i="5"/>
  <c r="AP648" i="5"/>
  <c r="AL648" i="5"/>
  <c r="AI648" i="5"/>
  <c r="AH648" i="5"/>
  <c r="AU648" i="5" s="1"/>
  <c r="W648" i="5"/>
  <c r="V648" i="5"/>
  <c r="U648" i="5"/>
  <c r="S648" i="5"/>
  <c r="R648" i="5"/>
  <c r="Q648" i="5"/>
  <c r="P648" i="5"/>
  <c r="O648" i="5"/>
  <c r="N648" i="5"/>
  <c r="M648" i="5"/>
  <c r="L648" i="5"/>
  <c r="K648" i="5"/>
  <c r="J648" i="5"/>
  <c r="AR647" i="5"/>
  <c r="AS647" i="5" s="1"/>
  <c r="AQ647" i="5"/>
  <c r="AP647" i="5"/>
  <c r="AL647" i="5"/>
  <c r="AI647" i="5"/>
  <c r="AH647" i="5"/>
  <c r="AU647" i="5" s="1"/>
  <c r="AR646" i="5"/>
  <c r="AS646" i="5" s="1"/>
  <c r="AQ646" i="5"/>
  <c r="AP646" i="5"/>
  <c r="AL646" i="5"/>
  <c r="AI646" i="5"/>
  <c r="AH646" i="5"/>
  <c r="AU646" i="5" s="1"/>
  <c r="AR645" i="5"/>
  <c r="AS645" i="5" s="1"/>
  <c r="AQ645" i="5"/>
  <c r="AP645" i="5"/>
  <c r="AL645" i="5"/>
  <c r="AI645" i="5"/>
  <c r="AH645" i="5"/>
  <c r="AU645" i="5" s="1"/>
  <c r="W645" i="5"/>
  <c r="V645" i="5"/>
  <c r="U645" i="5"/>
  <c r="S645" i="5"/>
  <c r="R645" i="5"/>
  <c r="Q645" i="5"/>
  <c r="P645" i="5"/>
  <c r="O645" i="5"/>
  <c r="N645" i="5"/>
  <c r="M645" i="5"/>
  <c r="L645" i="5"/>
  <c r="K645" i="5"/>
  <c r="J645" i="5"/>
  <c r="AR644" i="5"/>
  <c r="AS644" i="5" s="1"/>
  <c r="AQ644" i="5"/>
  <c r="AP644" i="5"/>
  <c r="AL644" i="5"/>
  <c r="AI644" i="5"/>
  <c r="AH644" i="5"/>
  <c r="AU644" i="5" s="1"/>
  <c r="AR643" i="5"/>
  <c r="AS643" i="5" s="1"/>
  <c r="AQ643" i="5"/>
  <c r="AP643" i="5"/>
  <c r="AL643" i="5"/>
  <c r="AI643" i="5"/>
  <c r="AH643" i="5"/>
  <c r="AU643" i="5" s="1"/>
  <c r="W643" i="5"/>
  <c r="V643" i="5"/>
  <c r="U643" i="5"/>
  <c r="S643" i="5"/>
  <c r="R643" i="5"/>
  <c r="Q643" i="5"/>
  <c r="P643" i="5"/>
  <c r="O643" i="5"/>
  <c r="N643" i="5"/>
  <c r="M643" i="5"/>
  <c r="L643" i="5"/>
  <c r="K643" i="5"/>
  <c r="J643" i="5"/>
  <c r="AR642" i="5"/>
  <c r="AS642" i="5" s="1"/>
  <c r="AQ642" i="5"/>
  <c r="AP642" i="5"/>
  <c r="AL642" i="5"/>
  <c r="AI642" i="5"/>
  <c r="AH642" i="5"/>
  <c r="AU642" i="5" s="1"/>
  <c r="AR641" i="5"/>
  <c r="AS641" i="5" s="1"/>
  <c r="AQ641" i="5"/>
  <c r="AP641" i="5"/>
  <c r="AL641" i="5"/>
  <c r="AI641" i="5"/>
  <c r="AH641" i="5"/>
  <c r="AU641" i="5" s="1"/>
  <c r="AR640" i="5"/>
  <c r="AS640" i="5" s="1"/>
  <c r="AQ640" i="5"/>
  <c r="AP640" i="5"/>
  <c r="AL640" i="5"/>
  <c r="AI640" i="5"/>
  <c r="AH640" i="5"/>
  <c r="AU640" i="5" s="1"/>
  <c r="AR639" i="5"/>
  <c r="AS639" i="5" s="1"/>
  <c r="AQ639" i="5"/>
  <c r="AP639" i="5"/>
  <c r="AL639" i="5"/>
  <c r="AI639" i="5"/>
  <c r="AH639" i="5"/>
  <c r="AU639" i="5" s="1"/>
  <c r="AR638" i="5"/>
  <c r="AS638" i="5" s="1"/>
  <c r="AQ638" i="5"/>
  <c r="AP638" i="5"/>
  <c r="AL638" i="5"/>
  <c r="AI638" i="5"/>
  <c r="AH638" i="5"/>
  <c r="AU638" i="5" s="1"/>
  <c r="AR637" i="5"/>
  <c r="AS637" i="5" s="1"/>
  <c r="AQ637" i="5"/>
  <c r="AP637" i="5"/>
  <c r="AL637" i="5"/>
  <c r="AI637" i="5"/>
  <c r="AH637" i="5"/>
  <c r="AU637" i="5" s="1"/>
  <c r="AR636" i="5"/>
  <c r="AS636" i="5" s="1"/>
  <c r="AQ636" i="5"/>
  <c r="AP636" i="5"/>
  <c r="AL636" i="5"/>
  <c r="AI636" i="5"/>
  <c r="AH636" i="5"/>
  <c r="AU636" i="5" s="1"/>
  <c r="AR635" i="5"/>
  <c r="AS635" i="5" s="1"/>
  <c r="AQ635" i="5"/>
  <c r="AP635" i="5"/>
  <c r="AL635" i="5"/>
  <c r="AI635" i="5"/>
  <c r="AH635" i="5"/>
  <c r="AU635" i="5" s="1"/>
  <c r="AR634" i="5"/>
  <c r="AS634" i="5" s="1"/>
  <c r="AQ634" i="5"/>
  <c r="AP634" i="5"/>
  <c r="AL634" i="5"/>
  <c r="AI634" i="5"/>
  <c r="AH634" i="5"/>
  <c r="AU634" i="5" s="1"/>
  <c r="AR633" i="5"/>
  <c r="AS633" i="5" s="1"/>
  <c r="AQ633" i="5"/>
  <c r="AP633" i="5"/>
  <c r="AL633" i="5"/>
  <c r="AI633" i="5"/>
  <c r="AH633" i="5"/>
  <c r="AU633" i="5" s="1"/>
  <c r="AR632" i="5"/>
  <c r="AS632" i="5" s="1"/>
  <c r="AQ632" i="5"/>
  <c r="AP632" i="5"/>
  <c r="AL632" i="5"/>
  <c r="AI632" i="5"/>
  <c r="AH632" i="5"/>
  <c r="AU632" i="5" s="1"/>
  <c r="AR631" i="5"/>
  <c r="AS631" i="5" s="1"/>
  <c r="AQ631" i="5"/>
  <c r="AP631" i="5"/>
  <c r="AL631" i="5"/>
  <c r="AI631" i="5"/>
  <c r="AH631" i="5"/>
  <c r="AU631" i="5" s="1"/>
  <c r="AR630" i="5"/>
  <c r="AS630" i="5" s="1"/>
  <c r="AQ630" i="5"/>
  <c r="AP630" i="5"/>
  <c r="AL630" i="5"/>
  <c r="AI630" i="5"/>
  <c r="AH630" i="5"/>
  <c r="AU630" i="5" s="1"/>
  <c r="AR629" i="5"/>
  <c r="AS629" i="5" s="1"/>
  <c r="AQ629" i="5"/>
  <c r="AP629" i="5"/>
  <c r="AL629" i="5"/>
  <c r="AI629" i="5"/>
  <c r="AH629" i="5"/>
  <c r="AU629" i="5" s="1"/>
  <c r="AR628" i="5"/>
  <c r="AS628" i="5" s="1"/>
  <c r="AQ628" i="5"/>
  <c r="AP628" i="5"/>
  <c r="AL628" i="5"/>
  <c r="AI628" i="5"/>
  <c r="AH628" i="5"/>
  <c r="AU628" i="5" s="1"/>
  <c r="AR627" i="5"/>
  <c r="AS627" i="5" s="1"/>
  <c r="AQ627" i="5"/>
  <c r="AP627" i="5"/>
  <c r="AL627" i="5"/>
  <c r="AI627" i="5"/>
  <c r="AH627" i="5"/>
  <c r="AU627" i="5" s="1"/>
  <c r="AR626" i="5"/>
  <c r="AS626" i="5" s="1"/>
  <c r="AQ626" i="5"/>
  <c r="AP626" i="5"/>
  <c r="AL626" i="5"/>
  <c r="AI626" i="5"/>
  <c r="AH626" i="5"/>
  <c r="AU626" i="5" s="1"/>
  <c r="AR625" i="5"/>
  <c r="AS625" i="5" s="1"/>
  <c r="AQ625" i="5"/>
  <c r="AP625" i="5"/>
  <c r="AL625" i="5"/>
  <c r="AI625" i="5"/>
  <c r="AH625" i="5"/>
  <c r="AU625" i="5" s="1"/>
  <c r="AR624" i="5"/>
  <c r="AS624" i="5" s="1"/>
  <c r="AQ624" i="5"/>
  <c r="AP624" i="5"/>
  <c r="AL624" i="5"/>
  <c r="AI624" i="5"/>
  <c r="AH624" i="5"/>
  <c r="AU624" i="5" s="1"/>
  <c r="AR623" i="5"/>
  <c r="AS623" i="5" s="1"/>
  <c r="AQ623" i="5"/>
  <c r="AP623" i="5"/>
  <c r="AL623" i="5"/>
  <c r="AI623" i="5"/>
  <c r="AH623" i="5"/>
  <c r="AU623" i="5" s="1"/>
  <c r="AR622" i="5"/>
  <c r="AS622" i="5" s="1"/>
  <c r="AQ622" i="5"/>
  <c r="AP622" i="5"/>
  <c r="AL622" i="5"/>
  <c r="AI622" i="5"/>
  <c r="AH622" i="5"/>
  <c r="AU622" i="5" s="1"/>
  <c r="AR621" i="5"/>
  <c r="AS621" i="5" s="1"/>
  <c r="AQ621" i="5"/>
  <c r="AP621" i="5"/>
  <c r="AL621" i="5"/>
  <c r="AI621" i="5"/>
  <c r="AH621" i="5"/>
  <c r="AU621" i="5" s="1"/>
  <c r="AR620" i="5"/>
  <c r="AS620" i="5" s="1"/>
  <c r="AQ620" i="5"/>
  <c r="AP620" i="5"/>
  <c r="AL620" i="5"/>
  <c r="AI620" i="5"/>
  <c r="AH620" i="5"/>
  <c r="AU620" i="5" s="1"/>
  <c r="AR619" i="5"/>
  <c r="AS619" i="5" s="1"/>
  <c r="AQ619" i="5"/>
  <c r="AP619" i="5"/>
  <c r="AL619" i="5"/>
  <c r="AI619" i="5"/>
  <c r="AH619" i="5"/>
  <c r="AU619" i="5" s="1"/>
  <c r="AR618" i="5"/>
  <c r="AS618" i="5" s="1"/>
  <c r="AQ618" i="5"/>
  <c r="AP618" i="5"/>
  <c r="AL618" i="5"/>
  <c r="AI618" i="5"/>
  <c r="AH618" i="5"/>
  <c r="AU618" i="5" s="1"/>
  <c r="AR617" i="5"/>
  <c r="AS617" i="5" s="1"/>
  <c r="AQ617" i="5"/>
  <c r="AP617" i="5"/>
  <c r="AL617" i="5"/>
  <c r="AI617" i="5"/>
  <c r="AH617" i="5"/>
  <c r="AU617" i="5" s="1"/>
  <c r="AR616" i="5"/>
  <c r="AS616" i="5" s="1"/>
  <c r="AQ616" i="5"/>
  <c r="AP616" i="5"/>
  <c r="AL616" i="5"/>
  <c r="AI616" i="5"/>
  <c r="AH616" i="5"/>
  <c r="AU616" i="5" s="1"/>
  <c r="AR615" i="5"/>
  <c r="AS615" i="5" s="1"/>
  <c r="AQ615" i="5"/>
  <c r="AP615" i="5"/>
  <c r="AL615" i="5"/>
  <c r="AI615" i="5"/>
  <c r="AH615" i="5"/>
  <c r="AU615" i="5" s="1"/>
  <c r="AR614" i="5"/>
  <c r="AS614" i="5" s="1"/>
  <c r="AQ614" i="5"/>
  <c r="AP614" i="5"/>
  <c r="AL614" i="5"/>
  <c r="AI614" i="5"/>
  <c r="AH614" i="5"/>
  <c r="AU614" i="5" s="1"/>
  <c r="AR613" i="5"/>
  <c r="AS613" i="5" s="1"/>
  <c r="AQ613" i="5"/>
  <c r="AP613" i="5"/>
  <c r="AL613" i="5"/>
  <c r="AI613" i="5"/>
  <c r="AH613" i="5"/>
  <c r="AU613" i="5" s="1"/>
  <c r="AR612" i="5"/>
  <c r="AS612" i="5" s="1"/>
  <c r="AQ612" i="5"/>
  <c r="AP612" i="5"/>
  <c r="AL612" i="5"/>
  <c r="AI612" i="5"/>
  <c r="AH612" i="5"/>
  <c r="AU612" i="5" s="1"/>
  <c r="AR611" i="5"/>
  <c r="AS611" i="5" s="1"/>
  <c r="AQ611" i="5"/>
  <c r="AP611" i="5"/>
  <c r="AL611" i="5"/>
  <c r="AI611" i="5"/>
  <c r="AH611" i="5"/>
  <c r="AU611" i="5" s="1"/>
  <c r="AR610" i="5"/>
  <c r="AS610" i="5" s="1"/>
  <c r="AQ610" i="5"/>
  <c r="AP610" i="5"/>
  <c r="AL610" i="5"/>
  <c r="AI610" i="5"/>
  <c r="AH610" i="5"/>
  <c r="AU610" i="5" s="1"/>
  <c r="AR609" i="5"/>
  <c r="AS609" i="5" s="1"/>
  <c r="AQ609" i="5"/>
  <c r="AP609" i="5"/>
  <c r="AL609" i="5"/>
  <c r="AI609" i="5"/>
  <c r="AH609" i="5"/>
  <c r="AU609" i="5" s="1"/>
  <c r="AR608" i="5"/>
  <c r="AS608" i="5" s="1"/>
  <c r="AQ608" i="5"/>
  <c r="AP608" i="5"/>
  <c r="AL608" i="5"/>
  <c r="AI608" i="5"/>
  <c r="AH608" i="5"/>
  <c r="AU608" i="5" s="1"/>
  <c r="AR607" i="5"/>
  <c r="AS607" i="5" s="1"/>
  <c r="AQ607" i="5"/>
  <c r="AP607" i="5"/>
  <c r="AL607" i="5"/>
  <c r="AI607" i="5"/>
  <c r="AH607" i="5"/>
  <c r="AU607" i="5" s="1"/>
  <c r="AR606" i="5"/>
  <c r="AS606" i="5" s="1"/>
  <c r="AQ606" i="5"/>
  <c r="AP606" i="5"/>
  <c r="AL606" i="5"/>
  <c r="AI606" i="5"/>
  <c r="AH606" i="5"/>
  <c r="AU606" i="5" s="1"/>
  <c r="AR605" i="5"/>
  <c r="AS605" i="5" s="1"/>
  <c r="AQ605" i="5"/>
  <c r="AP605" i="5"/>
  <c r="AL605" i="5"/>
  <c r="AI605" i="5"/>
  <c r="AH605" i="5"/>
  <c r="AU605" i="5" s="1"/>
  <c r="AR604" i="5"/>
  <c r="AS604" i="5" s="1"/>
  <c r="AQ604" i="5"/>
  <c r="AP604" i="5"/>
  <c r="AL604" i="5"/>
  <c r="AI604" i="5"/>
  <c r="AH604" i="5"/>
  <c r="AU604" i="5" s="1"/>
  <c r="AR603" i="5"/>
  <c r="AS603" i="5" s="1"/>
  <c r="AQ603" i="5"/>
  <c r="AP603" i="5"/>
  <c r="AL603" i="5"/>
  <c r="AI603" i="5"/>
  <c r="AH603" i="5"/>
  <c r="AU603" i="5" s="1"/>
  <c r="AR602" i="5"/>
  <c r="AS602" i="5" s="1"/>
  <c r="AQ602" i="5"/>
  <c r="AP602" i="5"/>
  <c r="AL602" i="5"/>
  <c r="AI602" i="5"/>
  <c r="AH602" i="5"/>
  <c r="AU602" i="5" s="1"/>
  <c r="AR601" i="5"/>
  <c r="AS601" i="5" s="1"/>
  <c r="AQ601" i="5"/>
  <c r="AP601" i="5"/>
  <c r="AL601" i="5"/>
  <c r="AI601" i="5"/>
  <c r="AH601" i="5"/>
  <c r="AU601" i="5" s="1"/>
  <c r="AR600" i="5"/>
  <c r="AS600" i="5" s="1"/>
  <c r="AQ600" i="5"/>
  <c r="AP600" i="5"/>
  <c r="AL600" i="5"/>
  <c r="AI600" i="5"/>
  <c r="AH600" i="5"/>
  <c r="AU600" i="5" s="1"/>
  <c r="AR599" i="5"/>
  <c r="AS599" i="5" s="1"/>
  <c r="AQ599" i="5"/>
  <c r="AP599" i="5"/>
  <c r="AL599" i="5"/>
  <c r="AI599" i="5"/>
  <c r="AH599" i="5"/>
  <c r="AU599" i="5" s="1"/>
  <c r="AR598" i="5"/>
  <c r="AS598" i="5" s="1"/>
  <c r="AQ598" i="5"/>
  <c r="AP598" i="5"/>
  <c r="AL598" i="5"/>
  <c r="AI598" i="5"/>
  <c r="AH598" i="5"/>
  <c r="AU598" i="5" s="1"/>
  <c r="AR597" i="5"/>
  <c r="AS597" i="5" s="1"/>
  <c r="AQ597" i="5"/>
  <c r="AP597" i="5"/>
  <c r="AL597" i="5"/>
  <c r="AI597" i="5"/>
  <c r="AH597" i="5"/>
  <c r="AU597" i="5" s="1"/>
  <c r="AR596" i="5"/>
  <c r="AS596" i="5" s="1"/>
  <c r="AQ596" i="5"/>
  <c r="AP596" i="5"/>
  <c r="AL596" i="5"/>
  <c r="AI596" i="5"/>
  <c r="AH596" i="5"/>
  <c r="AU596" i="5" s="1"/>
  <c r="AR595" i="5"/>
  <c r="AS595" i="5" s="1"/>
  <c r="AQ595" i="5"/>
  <c r="AP595" i="5"/>
  <c r="AL595" i="5"/>
  <c r="AI595" i="5"/>
  <c r="AH595" i="5"/>
  <c r="AU595" i="5" s="1"/>
  <c r="AR594" i="5"/>
  <c r="AS594" i="5" s="1"/>
  <c r="AQ594" i="5"/>
  <c r="AP594" i="5"/>
  <c r="AL594" i="5"/>
  <c r="AI594" i="5"/>
  <c r="AH594" i="5"/>
  <c r="AU594" i="5" s="1"/>
  <c r="AR593" i="5"/>
  <c r="AS593" i="5" s="1"/>
  <c r="AQ593" i="5"/>
  <c r="AP593" i="5"/>
  <c r="AL593" i="5"/>
  <c r="AI593" i="5"/>
  <c r="AH593" i="5"/>
  <c r="AU593" i="5" s="1"/>
  <c r="AR592" i="5"/>
  <c r="AS592" i="5" s="1"/>
  <c r="AQ592" i="5"/>
  <c r="AP592" i="5"/>
  <c r="AL592" i="5"/>
  <c r="AI592" i="5"/>
  <c r="AH592" i="5"/>
  <c r="AU592" i="5" s="1"/>
  <c r="AR591" i="5"/>
  <c r="AS591" i="5" s="1"/>
  <c r="AQ591" i="5"/>
  <c r="AP591" i="5"/>
  <c r="AL591" i="5"/>
  <c r="AI591" i="5"/>
  <c r="AH591" i="5"/>
  <c r="AU591" i="5" s="1"/>
  <c r="AR590" i="5"/>
  <c r="AS590" i="5" s="1"/>
  <c r="AQ590" i="5"/>
  <c r="AP590" i="5"/>
  <c r="AL590" i="5"/>
  <c r="AI590" i="5"/>
  <c r="AH590" i="5"/>
  <c r="AU590" i="5" s="1"/>
  <c r="AR589" i="5"/>
  <c r="AS589" i="5" s="1"/>
  <c r="AQ589" i="5"/>
  <c r="AP589" i="5"/>
  <c r="AL589" i="5"/>
  <c r="AI589" i="5"/>
  <c r="AH589" i="5"/>
  <c r="AU589" i="5" s="1"/>
  <c r="AR588" i="5"/>
  <c r="AS588" i="5" s="1"/>
  <c r="AQ588" i="5"/>
  <c r="AP588" i="5"/>
  <c r="AL588" i="5"/>
  <c r="AI588" i="5"/>
  <c r="AH588" i="5"/>
  <c r="AU588" i="5" s="1"/>
  <c r="AR587" i="5"/>
  <c r="AS587" i="5" s="1"/>
  <c r="AQ587" i="5"/>
  <c r="AP587" i="5"/>
  <c r="AL587" i="5"/>
  <c r="AI587" i="5"/>
  <c r="AH587" i="5"/>
  <c r="AU587" i="5" s="1"/>
  <c r="AR586" i="5"/>
  <c r="AS586" i="5" s="1"/>
  <c r="AQ586" i="5"/>
  <c r="AP586" i="5"/>
  <c r="AL586" i="5"/>
  <c r="AI586" i="5"/>
  <c r="AH586" i="5"/>
  <c r="AU586" i="5" s="1"/>
  <c r="AR585" i="5"/>
  <c r="AS585" i="5" s="1"/>
  <c r="AQ585" i="5"/>
  <c r="AP585" i="5"/>
  <c r="AL585" i="5"/>
  <c r="AI585" i="5"/>
  <c r="AH585" i="5"/>
  <c r="AU585" i="5" s="1"/>
  <c r="AR584" i="5"/>
  <c r="AS584" i="5" s="1"/>
  <c r="AQ584" i="5"/>
  <c r="AP584" i="5"/>
  <c r="AL584" i="5"/>
  <c r="AI584" i="5"/>
  <c r="AH584" i="5"/>
  <c r="AU584" i="5" s="1"/>
  <c r="AR583" i="5"/>
  <c r="AS583" i="5" s="1"/>
  <c r="AQ583" i="5"/>
  <c r="AP583" i="5"/>
  <c r="AL583" i="5"/>
  <c r="AI583" i="5"/>
  <c r="AH583" i="5"/>
  <c r="AU583" i="5" s="1"/>
  <c r="AR582" i="5"/>
  <c r="AS582" i="5" s="1"/>
  <c r="AQ582" i="5"/>
  <c r="AP582" i="5"/>
  <c r="AL582" i="5"/>
  <c r="AI582" i="5"/>
  <c r="AH582" i="5"/>
  <c r="AU582" i="5" s="1"/>
  <c r="AR581" i="5"/>
  <c r="AS581" i="5" s="1"/>
  <c r="AQ581" i="5"/>
  <c r="AP581" i="5"/>
  <c r="AL581" i="5"/>
  <c r="AI581" i="5"/>
  <c r="AH581" i="5"/>
  <c r="AU581" i="5" s="1"/>
  <c r="AR580" i="5"/>
  <c r="AS580" i="5" s="1"/>
  <c r="AQ580" i="5"/>
  <c r="AP580" i="5"/>
  <c r="AL580" i="5"/>
  <c r="AI580" i="5"/>
  <c r="AH580" i="5"/>
  <c r="AU580" i="5" s="1"/>
  <c r="AR579" i="5"/>
  <c r="AS579" i="5" s="1"/>
  <c r="AQ579" i="5"/>
  <c r="AP579" i="5"/>
  <c r="AL579" i="5"/>
  <c r="AI579" i="5"/>
  <c r="AH579" i="5"/>
  <c r="AU579" i="5" s="1"/>
  <c r="AR578" i="5"/>
  <c r="AS578" i="5" s="1"/>
  <c r="AQ578" i="5"/>
  <c r="AP578" i="5"/>
  <c r="AL578" i="5"/>
  <c r="AI578" i="5"/>
  <c r="AH578" i="5"/>
  <c r="AU578" i="5" s="1"/>
  <c r="AR577" i="5"/>
  <c r="AS577" i="5" s="1"/>
  <c r="AQ577" i="5"/>
  <c r="AP577" i="5"/>
  <c r="AL577" i="5"/>
  <c r="AI577" i="5"/>
  <c r="AH577" i="5"/>
  <c r="AU577" i="5" s="1"/>
  <c r="AR576" i="5"/>
  <c r="AS576" i="5" s="1"/>
  <c r="AQ576" i="5"/>
  <c r="AP576" i="5"/>
  <c r="AL576" i="5"/>
  <c r="AI576" i="5"/>
  <c r="AH576" i="5"/>
  <c r="AU576" i="5" s="1"/>
  <c r="AR575" i="5"/>
  <c r="AS575" i="5" s="1"/>
  <c r="AQ575" i="5"/>
  <c r="AP575" i="5"/>
  <c r="AL575" i="5"/>
  <c r="AI575" i="5"/>
  <c r="AH575" i="5"/>
  <c r="AU575" i="5" s="1"/>
  <c r="AR574" i="5"/>
  <c r="AS574" i="5" s="1"/>
  <c r="AQ574" i="5"/>
  <c r="AP574" i="5"/>
  <c r="AL574" i="5"/>
  <c r="AI574" i="5"/>
  <c r="AH574" i="5"/>
  <c r="AU574" i="5" s="1"/>
  <c r="AR573" i="5"/>
  <c r="AS573" i="5" s="1"/>
  <c r="AQ573" i="5"/>
  <c r="AP573" i="5"/>
  <c r="AL573" i="5"/>
  <c r="AI573" i="5"/>
  <c r="AH573" i="5"/>
  <c r="AU573" i="5" s="1"/>
  <c r="AR572" i="5"/>
  <c r="AS572" i="5" s="1"/>
  <c r="AQ572" i="5"/>
  <c r="AP572" i="5"/>
  <c r="AL572" i="5"/>
  <c r="AI572" i="5"/>
  <c r="AH572" i="5"/>
  <c r="AU572" i="5" s="1"/>
  <c r="AR571" i="5"/>
  <c r="AS571" i="5" s="1"/>
  <c r="AQ571" i="5"/>
  <c r="AP571" i="5"/>
  <c r="AL571" i="5"/>
  <c r="AI571" i="5"/>
  <c r="AH571" i="5"/>
  <c r="AU571" i="5" s="1"/>
  <c r="AR570" i="5"/>
  <c r="AS570" i="5" s="1"/>
  <c r="AQ570" i="5"/>
  <c r="AP570" i="5"/>
  <c r="AL570" i="5"/>
  <c r="AI570" i="5"/>
  <c r="AH570" i="5"/>
  <c r="AU570" i="5" s="1"/>
  <c r="AR569" i="5"/>
  <c r="AS569" i="5" s="1"/>
  <c r="AQ569" i="5"/>
  <c r="AP569" i="5"/>
  <c r="AL569" i="5"/>
  <c r="AI569" i="5"/>
  <c r="AH569" i="5"/>
  <c r="AU569" i="5" s="1"/>
  <c r="AR568" i="5"/>
  <c r="AS568" i="5" s="1"/>
  <c r="AQ568" i="5"/>
  <c r="AP568" i="5"/>
  <c r="AL568" i="5"/>
  <c r="AI568" i="5"/>
  <c r="AH568" i="5"/>
  <c r="AU568" i="5" s="1"/>
  <c r="AR567" i="5"/>
  <c r="AS567" i="5" s="1"/>
  <c r="AQ567" i="5"/>
  <c r="AP567" i="5"/>
  <c r="AL567" i="5"/>
  <c r="AI567" i="5"/>
  <c r="AH567" i="5"/>
  <c r="AU567" i="5" s="1"/>
  <c r="AR566" i="5"/>
  <c r="AS566" i="5" s="1"/>
  <c r="AQ566" i="5"/>
  <c r="AP566" i="5"/>
  <c r="AL566" i="5"/>
  <c r="AI566" i="5"/>
  <c r="AH566" i="5"/>
  <c r="AU566" i="5" s="1"/>
  <c r="AR565" i="5"/>
  <c r="AS565" i="5" s="1"/>
  <c r="AQ565" i="5"/>
  <c r="AP565" i="5"/>
  <c r="AL565" i="5"/>
  <c r="AI565" i="5"/>
  <c r="AH565" i="5"/>
  <c r="AU565" i="5" s="1"/>
  <c r="AS564" i="5"/>
  <c r="AR564" i="5"/>
  <c r="AQ564" i="5"/>
  <c r="AP564" i="5"/>
  <c r="AL564" i="5"/>
  <c r="AI564" i="5"/>
  <c r="AH564" i="5"/>
  <c r="AU564" i="5" s="1"/>
  <c r="AR563" i="5"/>
  <c r="AS563" i="5" s="1"/>
  <c r="AQ563" i="5"/>
  <c r="AP563" i="5"/>
  <c r="AL563" i="5"/>
  <c r="AI563" i="5"/>
  <c r="AH563" i="5"/>
  <c r="AU563" i="5" s="1"/>
  <c r="AR562" i="5"/>
  <c r="AS562" i="5" s="1"/>
  <c r="AQ562" i="5"/>
  <c r="AP562" i="5"/>
  <c r="AL562" i="5"/>
  <c r="AI562" i="5"/>
  <c r="AH562" i="5"/>
  <c r="AU562" i="5" s="1"/>
  <c r="AR561" i="5"/>
  <c r="AS561" i="5" s="1"/>
  <c r="AQ561" i="5"/>
  <c r="AP561" i="5"/>
  <c r="AL561" i="5"/>
  <c r="AI561" i="5"/>
  <c r="AH561" i="5"/>
  <c r="AU561" i="5" s="1"/>
  <c r="AR560" i="5"/>
  <c r="AS560" i="5" s="1"/>
  <c r="AQ560" i="5"/>
  <c r="AP560" i="5"/>
  <c r="AL560" i="5"/>
  <c r="AI560" i="5"/>
  <c r="AH560" i="5"/>
  <c r="AU560" i="5" s="1"/>
  <c r="W560" i="5"/>
  <c r="V560" i="5"/>
  <c r="U560" i="5"/>
  <c r="S560" i="5"/>
  <c r="R560" i="5"/>
  <c r="Q560" i="5"/>
  <c r="P560" i="5"/>
  <c r="O560" i="5"/>
  <c r="N560" i="5"/>
  <c r="M560" i="5"/>
  <c r="L560" i="5"/>
  <c r="K560" i="5"/>
  <c r="J560" i="5"/>
  <c r="AR559" i="5"/>
  <c r="AS559" i="5" s="1"/>
  <c r="AQ559" i="5"/>
  <c r="AP559" i="5"/>
  <c r="AL559" i="5"/>
  <c r="AI559" i="5"/>
  <c r="AH559" i="5"/>
  <c r="AU559" i="5" s="1"/>
  <c r="AR558" i="5"/>
  <c r="AS558" i="5" s="1"/>
  <c r="AQ558" i="5"/>
  <c r="AP558" i="5"/>
  <c r="AL558" i="5"/>
  <c r="AI558" i="5"/>
  <c r="AH558" i="5"/>
  <c r="AU558" i="5" s="1"/>
  <c r="AR557" i="5"/>
  <c r="AS557" i="5" s="1"/>
  <c r="AQ557" i="5"/>
  <c r="AP557" i="5"/>
  <c r="AL557" i="5"/>
  <c r="AI557" i="5"/>
  <c r="AH557" i="5"/>
  <c r="AU557" i="5" s="1"/>
  <c r="AR556" i="5"/>
  <c r="AS556" i="5" s="1"/>
  <c r="AQ556" i="5"/>
  <c r="AP556" i="5"/>
  <c r="AL556" i="5"/>
  <c r="AI556" i="5"/>
  <c r="AH556" i="5"/>
  <c r="AU556" i="5" s="1"/>
  <c r="W556" i="5"/>
  <c r="V556" i="5"/>
  <c r="U556" i="5"/>
  <c r="S556" i="5"/>
  <c r="R556" i="5"/>
  <c r="Q556" i="5"/>
  <c r="P556" i="5"/>
  <c r="O556" i="5"/>
  <c r="N556" i="5"/>
  <c r="M556" i="5"/>
  <c r="L556" i="5"/>
  <c r="K556" i="5"/>
  <c r="J556" i="5"/>
  <c r="AR555" i="5"/>
  <c r="AS555" i="5" s="1"/>
  <c r="AQ555" i="5"/>
  <c r="AP555" i="5"/>
  <c r="AL555" i="5"/>
  <c r="AI555" i="5"/>
  <c r="AH555" i="5"/>
  <c r="AU555" i="5" s="1"/>
  <c r="W555" i="5"/>
  <c r="V555" i="5"/>
  <c r="U555" i="5"/>
  <c r="S555" i="5"/>
  <c r="R555" i="5"/>
  <c r="Q555" i="5"/>
  <c r="P555" i="5"/>
  <c r="O555" i="5"/>
  <c r="N555" i="5"/>
  <c r="M555" i="5"/>
  <c r="L555" i="5"/>
  <c r="K555" i="5"/>
  <c r="J555" i="5"/>
  <c r="AR554" i="5"/>
  <c r="AS554" i="5" s="1"/>
  <c r="AQ554" i="5"/>
  <c r="AP554" i="5"/>
  <c r="AL554" i="5"/>
  <c r="AI554" i="5"/>
  <c r="AH554" i="5"/>
  <c r="AU554" i="5" s="1"/>
  <c r="W554" i="5"/>
  <c r="V554" i="5"/>
  <c r="U554" i="5"/>
  <c r="S554" i="5"/>
  <c r="R554" i="5"/>
  <c r="Q554" i="5"/>
  <c r="P554" i="5"/>
  <c r="O554" i="5"/>
  <c r="N554" i="5"/>
  <c r="M554" i="5"/>
  <c r="L554" i="5"/>
  <c r="K554" i="5"/>
  <c r="J554" i="5"/>
  <c r="AR553" i="5"/>
  <c r="AS553" i="5" s="1"/>
  <c r="AQ553" i="5"/>
  <c r="AP553" i="5"/>
  <c r="AL553" i="5"/>
  <c r="AI553" i="5"/>
  <c r="AH553" i="5"/>
  <c r="AU553" i="5" s="1"/>
  <c r="W553" i="5"/>
  <c r="V553" i="5"/>
  <c r="U553" i="5"/>
  <c r="S553" i="5"/>
  <c r="R553" i="5"/>
  <c r="Q553" i="5"/>
  <c r="P553" i="5"/>
  <c r="O553" i="5"/>
  <c r="N553" i="5"/>
  <c r="M553" i="5"/>
  <c r="L553" i="5"/>
  <c r="K553" i="5"/>
  <c r="J553" i="5"/>
  <c r="AR552" i="5"/>
  <c r="AS552" i="5" s="1"/>
  <c r="AQ552" i="5"/>
  <c r="AP552" i="5"/>
  <c r="AL552" i="5"/>
  <c r="AI552" i="5"/>
  <c r="AH552" i="5"/>
  <c r="AU552" i="5" s="1"/>
  <c r="W552" i="5"/>
  <c r="V552" i="5"/>
  <c r="U552" i="5"/>
  <c r="S552" i="5"/>
  <c r="R552" i="5"/>
  <c r="Q552" i="5"/>
  <c r="P552" i="5"/>
  <c r="O552" i="5"/>
  <c r="N552" i="5"/>
  <c r="M552" i="5"/>
  <c r="L552" i="5"/>
  <c r="K552" i="5"/>
  <c r="J552" i="5"/>
  <c r="AS551" i="5"/>
  <c r="AR551" i="5"/>
  <c r="AQ551" i="5"/>
  <c r="AP551" i="5"/>
  <c r="AL551" i="5"/>
  <c r="AI551" i="5"/>
  <c r="AH551" i="5"/>
  <c r="AU551" i="5" s="1"/>
  <c r="W551" i="5"/>
  <c r="V551" i="5"/>
  <c r="U551" i="5"/>
  <c r="S551" i="5"/>
  <c r="R551" i="5"/>
  <c r="Q551" i="5"/>
  <c r="P551" i="5"/>
  <c r="O551" i="5"/>
  <c r="N551" i="5"/>
  <c r="M551" i="5"/>
  <c r="L551" i="5"/>
  <c r="K551" i="5"/>
  <c r="J551" i="5"/>
  <c r="AR550" i="5"/>
  <c r="AS550" i="5" s="1"/>
  <c r="AQ550" i="5"/>
  <c r="AP550" i="5"/>
  <c r="AL550" i="5"/>
  <c r="AI550" i="5"/>
  <c r="AH550" i="5"/>
  <c r="AU550" i="5" s="1"/>
  <c r="W550" i="5"/>
  <c r="V550" i="5"/>
  <c r="U550" i="5"/>
  <c r="S550" i="5"/>
  <c r="R550" i="5"/>
  <c r="Q550" i="5"/>
  <c r="P550" i="5"/>
  <c r="O550" i="5"/>
  <c r="N550" i="5"/>
  <c r="M550" i="5"/>
  <c r="L550" i="5"/>
  <c r="K550" i="5"/>
  <c r="J550" i="5"/>
  <c r="AR549" i="5"/>
  <c r="AS549" i="5" s="1"/>
  <c r="AQ549" i="5"/>
  <c r="AP549" i="5"/>
  <c r="AL549" i="5"/>
  <c r="AI549" i="5"/>
  <c r="AH549" i="5"/>
  <c r="AU549" i="5" s="1"/>
  <c r="W549" i="5"/>
  <c r="V549" i="5"/>
  <c r="U549" i="5"/>
  <c r="S549" i="5"/>
  <c r="R549" i="5"/>
  <c r="Q549" i="5"/>
  <c r="P549" i="5"/>
  <c r="O549" i="5"/>
  <c r="N549" i="5"/>
  <c r="M549" i="5"/>
  <c r="L549" i="5"/>
  <c r="K549" i="5"/>
  <c r="J549" i="5"/>
  <c r="AS548" i="5"/>
  <c r="AR548" i="5"/>
  <c r="AQ548" i="5"/>
  <c r="AP548" i="5"/>
  <c r="AL548" i="5"/>
  <c r="AI548" i="5"/>
  <c r="AH548" i="5"/>
  <c r="AU548" i="5" s="1"/>
  <c r="W548" i="5"/>
  <c r="V548" i="5"/>
  <c r="U548" i="5"/>
  <c r="S548" i="5"/>
  <c r="R548" i="5"/>
  <c r="Q548" i="5"/>
  <c r="P548" i="5"/>
  <c r="O548" i="5"/>
  <c r="N548" i="5"/>
  <c r="M548" i="5"/>
  <c r="L548" i="5"/>
  <c r="K548" i="5"/>
  <c r="J548" i="5"/>
  <c r="AS547" i="5"/>
  <c r="AR547" i="5"/>
  <c r="AQ547" i="5"/>
  <c r="AP547" i="5"/>
  <c r="AL547" i="5"/>
  <c r="AI547" i="5"/>
  <c r="AH547" i="5"/>
  <c r="AU547" i="5" s="1"/>
  <c r="W547" i="5"/>
  <c r="V547" i="5"/>
  <c r="U547" i="5"/>
  <c r="S547" i="5"/>
  <c r="R547" i="5"/>
  <c r="Q547" i="5"/>
  <c r="P547" i="5"/>
  <c r="O547" i="5"/>
  <c r="N547" i="5"/>
  <c r="M547" i="5"/>
  <c r="L547" i="5"/>
  <c r="K547" i="5"/>
  <c r="J547" i="5"/>
  <c r="AR546" i="5"/>
  <c r="AS546" i="5" s="1"/>
  <c r="AQ546" i="5"/>
  <c r="AP546" i="5"/>
  <c r="AL546" i="5"/>
  <c r="AI546" i="5"/>
  <c r="AH546" i="5"/>
  <c r="AU546" i="5" s="1"/>
  <c r="W546" i="5"/>
  <c r="V546" i="5"/>
  <c r="U546" i="5"/>
  <c r="S546" i="5"/>
  <c r="R546" i="5"/>
  <c r="Q546" i="5"/>
  <c r="P546" i="5"/>
  <c r="O546" i="5"/>
  <c r="N546" i="5"/>
  <c r="M546" i="5"/>
  <c r="L546" i="5"/>
  <c r="K546" i="5"/>
  <c r="J546" i="5"/>
  <c r="AS545" i="5"/>
  <c r="AR545" i="5"/>
  <c r="AQ545" i="5"/>
  <c r="AP545" i="5"/>
  <c r="AL545" i="5"/>
  <c r="AI545" i="5"/>
  <c r="AH545" i="5"/>
  <c r="AU545" i="5" s="1"/>
  <c r="W545" i="5"/>
  <c r="V545" i="5"/>
  <c r="U545" i="5"/>
  <c r="S545" i="5"/>
  <c r="R545" i="5"/>
  <c r="Q545" i="5"/>
  <c r="P545" i="5"/>
  <c r="O545" i="5"/>
  <c r="N545" i="5"/>
  <c r="M545" i="5"/>
  <c r="L545" i="5"/>
  <c r="K545" i="5"/>
  <c r="J545" i="5"/>
  <c r="AR544" i="5"/>
  <c r="AS544" i="5" s="1"/>
  <c r="AQ544" i="5"/>
  <c r="AP544" i="5"/>
  <c r="AL544" i="5"/>
  <c r="AI544" i="5"/>
  <c r="AH544" i="5"/>
  <c r="AU544" i="5" s="1"/>
  <c r="W544" i="5"/>
  <c r="V544" i="5"/>
  <c r="U544" i="5"/>
  <c r="S544" i="5"/>
  <c r="R544" i="5"/>
  <c r="Q544" i="5"/>
  <c r="P544" i="5"/>
  <c r="O544" i="5"/>
  <c r="N544" i="5"/>
  <c r="M544" i="5"/>
  <c r="L544" i="5"/>
  <c r="K544" i="5"/>
  <c r="J544" i="5"/>
  <c r="AR543" i="5"/>
  <c r="AS543" i="5" s="1"/>
  <c r="AQ543" i="5"/>
  <c r="AP543" i="5"/>
  <c r="AL543" i="5"/>
  <c r="AI543" i="5"/>
  <c r="AH543" i="5"/>
  <c r="AU543" i="5" s="1"/>
  <c r="W543" i="5"/>
  <c r="V543" i="5"/>
  <c r="U543" i="5"/>
  <c r="S543" i="5"/>
  <c r="R543" i="5"/>
  <c r="Q543" i="5"/>
  <c r="P543" i="5"/>
  <c r="O543" i="5"/>
  <c r="N543" i="5"/>
  <c r="M543" i="5"/>
  <c r="L543" i="5"/>
  <c r="K543" i="5"/>
  <c r="J543" i="5"/>
  <c r="AR542" i="5"/>
  <c r="AS542" i="5" s="1"/>
  <c r="AQ542" i="5"/>
  <c r="AP542" i="5"/>
  <c r="AL542" i="5"/>
  <c r="AI542" i="5"/>
  <c r="AH542" i="5"/>
  <c r="AU542" i="5" s="1"/>
  <c r="W542" i="5"/>
  <c r="V542" i="5"/>
  <c r="U542" i="5"/>
  <c r="S542" i="5"/>
  <c r="R542" i="5"/>
  <c r="Q542" i="5"/>
  <c r="P542" i="5"/>
  <c r="O542" i="5"/>
  <c r="N542" i="5"/>
  <c r="M542" i="5"/>
  <c r="L542" i="5"/>
  <c r="K542" i="5"/>
  <c r="J542" i="5"/>
  <c r="AR541" i="5"/>
  <c r="AS541" i="5" s="1"/>
  <c r="AQ541" i="5"/>
  <c r="AP541" i="5"/>
  <c r="AL541" i="5"/>
  <c r="AI541" i="5"/>
  <c r="AH541" i="5"/>
  <c r="AU541" i="5" s="1"/>
  <c r="W541" i="5"/>
  <c r="V541" i="5"/>
  <c r="U541" i="5"/>
  <c r="S541" i="5"/>
  <c r="R541" i="5"/>
  <c r="Q541" i="5"/>
  <c r="P541" i="5"/>
  <c r="O541" i="5"/>
  <c r="N541" i="5"/>
  <c r="M541" i="5"/>
  <c r="L541" i="5"/>
  <c r="K541" i="5"/>
  <c r="J541" i="5"/>
  <c r="AU540" i="5"/>
  <c r="AR540" i="5"/>
  <c r="AS540" i="5" s="1"/>
  <c r="AQ540" i="5"/>
  <c r="AP540" i="5"/>
  <c r="AL540" i="5"/>
  <c r="AI540" i="5"/>
  <c r="AH540" i="5"/>
  <c r="W540" i="5"/>
  <c r="V540" i="5"/>
  <c r="U540" i="5"/>
  <c r="S540" i="5"/>
  <c r="R540" i="5"/>
  <c r="Q540" i="5"/>
  <c r="P540" i="5"/>
  <c r="O540" i="5"/>
  <c r="N540" i="5"/>
  <c r="M540" i="5"/>
  <c r="L540" i="5"/>
  <c r="K540" i="5"/>
  <c r="J540" i="5"/>
  <c r="AS539" i="5"/>
  <c r="AR539" i="5"/>
  <c r="AQ539" i="5"/>
  <c r="AP539" i="5"/>
  <c r="AL539" i="5"/>
  <c r="AI539" i="5"/>
  <c r="AH539" i="5"/>
  <c r="AU539" i="5" s="1"/>
  <c r="W539" i="5"/>
  <c r="V539" i="5"/>
  <c r="U539" i="5"/>
  <c r="S539" i="5"/>
  <c r="R539" i="5"/>
  <c r="Q539" i="5"/>
  <c r="P539" i="5"/>
  <c r="O539" i="5"/>
  <c r="N539" i="5"/>
  <c r="M539" i="5"/>
  <c r="L539" i="5"/>
  <c r="K539" i="5"/>
  <c r="J539" i="5"/>
  <c r="AR538" i="5"/>
  <c r="AS538" i="5" s="1"/>
  <c r="AQ538" i="5"/>
  <c r="AP538" i="5"/>
  <c r="AL538" i="5"/>
  <c r="AI538" i="5"/>
  <c r="AH538" i="5"/>
  <c r="AU538" i="5" s="1"/>
  <c r="W538" i="5"/>
  <c r="V538" i="5"/>
  <c r="U538" i="5"/>
  <c r="S538" i="5"/>
  <c r="R538" i="5"/>
  <c r="Q538" i="5"/>
  <c r="P538" i="5"/>
  <c r="O538" i="5"/>
  <c r="N538" i="5"/>
  <c r="M538" i="5"/>
  <c r="L538" i="5"/>
  <c r="K538" i="5"/>
  <c r="J538" i="5"/>
  <c r="AS537" i="5"/>
  <c r="AR537" i="5"/>
  <c r="AQ537" i="5"/>
  <c r="AP537" i="5"/>
  <c r="AL537" i="5"/>
  <c r="AI537" i="5"/>
  <c r="AH537" i="5"/>
  <c r="AU537" i="5" s="1"/>
  <c r="W537" i="5"/>
  <c r="V537" i="5"/>
  <c r="U537" i="5"/>
  <c r="S537" i="5"/>
  <c r="R537" i="5"/>
  <c r="Q537" i="5"/>
  <c r="P537" i="5"/>
  <c r="O537" i="5"/>
  <c r="N537" i="5"/>
  <c r="M537" i="5"/>
  <c r="L537" i="5"/>
  <c r="K537" i="5"/>
  <c r="J537" i="5"/>
  <c r="AR536" i="5"/>
  <c r="AS536" i="5" s="1"/>
  <c r="AQ536" i="5"/>
  <c r="AP536" i="5"/>
  <c r="AL536" i="5"/>
  <c r="AI536" i="5"/>
  <c r="AH536" i="5"/>
  <c r="AU536" i="5" s="1"/>
  <c r="AR535" i="5"/>
  <c r="AS535" i="5" s="1"/>
  <c r="AQ535" i="5"/>
  <c r="AP535" i="5"/>
  <c r="AL535" i="5"/>
  <c r="AI535" i="5"/>
  <c r="AH535" i="5"/>
  <c r="AU535" i="5" s="1"/>
  <c r="W535" i="5"/>
  <c r="V535" i="5"/>
  <c r="U535" i="5"/>
  <c r="S535" i="5"/>
  <c r="R535" i="5"/>
  <c r="Q535" i="5"/>
  <c r="P535" i="5"/>
  <c r="O535" i="5"/>
  <c r="N535" i="5"/>
  <c r="M535" i="5"/>
  <c r="L535" i="5"/>
  <c r="K535" i="5"/>
  <c r="J535" i="5"/>
  <c r="AR534" i="5"/>
  <c r="AS534" i="5" s="1"/>
  <c r="AQ534" i="5"/>
  <c r="AP534" i="5"/>
  <c r="AL534" i="5"/>
  <c r="AI534" i="5"/>
  <c r="AH534" i="5"/>
  <c r="AU534" i="5" s="1"/>
  <c r="W534" i="5"/>
  <c r="V534" i="5"/>
  <c r="U534" i="5"/>
  <c r="S534" i="5"/>
  <c r="R534" i="5"/>
  <c r="Q534" i="5"/>
  <c r="P534" i="5"/>
  <c r="O534" i="5"/>
  <c r="N534" i="5"/>
  <c r="M534" i="5"/>
  <c r="L534" i="5"/>
  <c r="K534" i="5"/>
  <c r="J534" i="5"/>
  <c r="AR533" i="5"/>
  <c r="AS533" i="5" s="1"/>
  <c r="AQ533" i="5"/>
  <c r="AP533" i="5"/>
  <c r="AL533" i="5"/>
  <c r="AI533" i="5"/>
  <c r="AH533" i="5"/>
  <c r="AU533" i="5" s="1"/>
  <c r="W533" i="5"/>
  <c r="V533" i="5"/>
  <c r="U533" i="5"/>
  <c r="S533" i="5"/>
  <c r="R533" i="5"/>
  <c r="Q533" i="5"/>
  <c r="P533" i="5"/>
  <c r="O533" i="5"/>
  <c r="N533" i="5"/>
  <c r="M533" i="5"/>
  <c r="L533" i="5"/>
  <c r="K533" i="5"/>
  <c r="J533" i="5"/>
  <c r="AS532" i="5"/>
  <c r="AR532" i="5"/>
  <c r="AQ532" i="5"/>
  <c r="AP532" i="5"/>
  <c r="AL532" i="5"/>
  <c r="AI532" i="5"/>
  <c r="AH532" i="5"/>
  <c r="AU532" i="5" s="1"/>
  <c r="AR531" i="5"/>
  <c r="AS531" i="5" s="1"/>
  <c r="AQ531" i="5"/>
  <c r="AP531" i="5"/>
  <c r="AL531" i="5"/>
  <c r="AI531" i="5"/>
  <c r="AH531" i="5"/>
  <c r="AU531" i="5" s="1"/>
  <c r="W531" i="5"/>
  <c r="V531" i="5"/>
  <c r="U531" i="5"/>
  <c r="S531" i="5"/>
  <c r="R531" i="5"/>
  <c r="Q531" i="5"/>
  <c r="P531" i="5"/>
  <c r="O531" i="5"/>
  <c r="N531" i="5"/>
  <c r="M531" i="5"/>
  <c r="L531" i="5"/>
  <c r="K531" i="5"/>
  <c r="J531" i="5"/>
  <c r="AS530" i="5"/>
  <c r="AR530" i="5"/>
  <c r="AQ530" i="5"/>
  <c r="AP530" i="5"/>
  <c r="AL530" i="5"/>
  <c r="AI530" i="5"/>
  <c r="AH530" i="5"/>
  <c r="AU530" i="5" s="1"/>
  <c r="AR529" i="5"/>
  <c r="AS529" i="5" s="1"/>
  <c r="AQ529" i="5"/>
  <c r="AP529" i="5"/>
  <c r="AL529" i="5"/>
  <c r="AI529" i="5"/>
  <c r="AH529" i="5"/>
  <c r="AU529" i="5" s="1"/>
  <c r="W529" i="5"/>
  <c r="V529" i="5"/>
  <c r="U529" i="5"/>
  <c r="S529" i="5"/>
  <c r="R529" i="5"/>
  <c r="Q529" i="5"/>
  <c r="P529" i="5"/>
  <c r="O529" i="5"/>
  <c r="N529" i="5"/>
  <c r="M529" i="5"/>
  <c r="L529" i="5"/>
  <c r="K529" i="5"/>
  <c r="J529" i="5"/>
  <c r="AR528" i="5"/>
  <c r="AS528" i="5" s="1"/>
  <c r="AQ528" i="5"/>
  <c r="AP528" i="5"/>
  <c r="AL528" i="5"/>
  <c r="AI528" i="5"/>
  <c r="AH528" i="5"/>
  <c r="AU528" i="5" s="1"/>
  <c r="W528" i="5"/>
  <c r="V528" i="5"/>
  <c r="U528" i="5"/>
  <c r="S528" i="5"/>
  <c r="R528" i="5"/>
  <c r="Q528" i="5"/>
  <c r="P528" i="5"/>
  <c r="O528" i="5"/>
  <c r="N528" i="5"/>
  <c r="M528" i="5"/>
  <c r="L528" i="5"/>
  <c r="K528" i="5"/>
  <c r="J528" i="5"/>
  <c r="AR527" i="5"/>
  <c r="AS527" i="5" s="1"/>
  <c r="AQ527" i="5"/>
  <c r="AP527" i="5"/>
  <c r="AL527" i="5"/>
  <c r="AI527" i="5"/>
  <c r="AH527" i="5"/>
  <c r="AU527" i="5" s="1"/>
  <c r="W527" i="5"/>
  <c r="V527" i="5"/>
  <c r="U527" i="5"/>
  <c r="S527" i="5"/>
  <c r="R527" i="5"/>
  <c r="Q527" i="5"/>
  <c r="P527" i="5"/>
  <c r="O527" i="5"/>
  <c r="N527" i="5"/>
  <c r="M527" i="5"/>
  <c r="L527" i="5"/>
  <c r="K527" i="5"/>
  <c r="J527" i="5"/>
  <c r="AS526" i="5"/>
  <c r="AR526" i="5"/>
  <c r="AQ526" i="5"/>
  <c r="AP526" i="5"/>
  <c r="AL526" i="5"/>
  <c r="AI526" i="5"/>
  <c r="AH526" i="5"/>
  <c r="AU526" i="5" s="1"/>
  <c r="AR525" i="5"/>
  <c r="AS525" i="5" s="1"/>
  <c r="AQ525" i="5"/>
  <c r="AP525" i="5"/>
  <c r="AL525" i="5"/>
  <c r="AI525" i="5"/>
  <c r="AH525" i="5"/>
  <c r="AU525" i="5" s="1"/>
  <c r="AR524" i="5"/>
  <c r="AS524" i="5" s="1"/>
  <c r="AQ524" i="5"/>
  <c r="AP524" i="5"/>
  <c r="AL524" i="5"/>
  <c r="AI524" i="5"/>
  <c r="AH524" i="5"/>
  <c r="AU524" i="5" s="1"/>
  <c r="AR523" i="5"/>
  <c r="AS523" i="5" s="1"/>
  <c r="AQ523" i="5"/>
  <c r="AP523" i="5"/>
  <c r="AL523" i="5"/>
  <c r="AI523" i="5"/>
  <c r="AH523" i="5"/>
  <c r="AU523" i="5" s="1"/>
  <c r="AS522" i="5"/>
  <c r="AR522" i="5"/>
  <c r="AQ522" i="5"/>
  <c r="AP522" i="5"/>
  <c r="AL522" i="5"/>
  <c r="AI522" i="5"/>
  <c r="AH522" i="5"/>
  <c r="AU522" i="5" s="1"/>
  <c r="W522" i="5"/>
  <c r="V522" i="5"/>
  <c r="U522" i="5"/>
  <c r="S522" i="5"/>
  <c r="R522" i="5"/>
  <c r="Q522" i="5"/>
  <c r="P522" i="5"/>
  <c r="O522" i="5"/>
  <c r="N522" i="5"/>
  <c r="M522" i="5"/>
  <c r="L522" i="5"/>
  <c r="K522" i="5"/>
  <c r="J522" i="5"/>
  <c r="AR521" i="5"/>
  <c r="AS521" i="5" s="1"/>
  <c r="AQ521" i="5"/>
  <c r="AP521" i="5"/>
  <c r="AL521" i="5"/>
  <c r="AI521" i="5"/>
  <c r="AH521" i="5"/>
  <c r="AU521" i="5" s="1"/>
  <c r="AR520" i="5"/>
  <c r="AS520" i="5" s="1"/>
  <c r="AQ520" i="5"/>
  <c r="AP520" i="5"/>
  <c r="AL520" i="5"/>
  <c r="AI520" i="5"/>
  <c r="AH520" i="5"/>
  <c r="AU520" i="5" s="1"/>
  <c r="AR519" i="5"/>
  <c r="AS519" i="5" s="1"/>
  <c r="AQ519" i="5"/>
  <c r="AP519" i="5"/>
  <c r="AL519" i="5"/>
  <c r="AI519" i="5"/>
  <c r="AH519" i="5"/>
  <c r="AU519" i="5" s="1"/>
  <c r="W519" i="5"/>
  <c r="V519" i="5"/>
  <c r="U519" i="5"/>
  <c r="S519" i="5"/>
  <c r="R519" i="5"/>
  <c r="Q519" i="5"/>
  <c r="P519" i="5"/>
  <c r="O519" i="5"/>
  <c r="N519" i="5"/>
  <c r="M519" i="5"/>
  <c r="L519" i="5"/>
  <c r="K519" i="5"/>
  <c r="J519" i="5"/>
  <c r="AR518" i="5"/>
  <c r="AS518" i="5" s="1"/>
  <c r="AQ518" i="5"/>
  <c r="AP518" i="5"/>
  <c r="AL518" i="5"/>
  <c r="AI518" i="5"/>
  <c r="AH518" i="5"/>
  <c r="AU518" i="5" s="1"/>
  <c r="AR517" i="5"/>
  <c r="AS517" i="5" s="1"/>
  <c r="AQ517" i="5"/>
  <c r="AP517" i="5"/>
  <c r="AL517" i="5"/>
  <c r="AI517" i="5"/>
  <c r="AH517" i="5"/>
  <c r="AU517" i="5" s="1"/>
  <c r="W517" i="5"/>
  <c r="V517" i="5"/>
  <c r="U517" i="5"/>
  <c r="S517" i="5"/>
  <c r="R517" i="5"/>
  <c r="Q517" i="5"/>
  <c r="P517" i="5"/>
  <c r="O517" i="5"/>
  <c r="N517" i="5"/>
  <c r="M517" i="5"/>
  <c r="L517" i="5"/>
  <c r="K517" i="5"/>
  <c r="J517" i="5"/>
  <c r="AR516" i="5"/>
  <c r="AS516" i="5" s="1"/>
  <c r="AQ516" i="5"/>
  <c r="AP516" i="5"/>
  <c r="AL516" i="5"/>
  <c r="AI516" i="5"/>
  <c r="AH516" i="5"/>
  <c r="AU516" i="5" s="1"/>
  <c r="W516" i="5"/>
  <c r="V516" i="5"/>
  <c r="U516" i="5"/>
  <c r="S516" i="5"/>
  <c r="R516" i="5"/>
  <c r="Q516" i="5"/>
  <c r="P516" i="5"/>
  <c r="O516" i="5"/>
  <c r="N516" i="5"/>
  <c r="M516" i="5"/>
  <c r="L516" i="5"/>
  <c r="K516" i="5"/>
  <c r="J516" i="5"/>
  <c r="AR515" i="5"/>
  <c r="AS515" i="5" s="1"/>
  <c r="AQ515" i="5"/>
  <c r="AP515" i="5"/>
  <c r="AL515" i="5"/>
  <c r="AI515" i="5"/>
  <c r="AH515" i="5"/>
  <c r="AU515" i="5" s="1"/>
  <c r="AR514" i="5"/>
  <c r="AS514" i="5" s="1"/>
  <c r="AQ514" i="5"/>
  <c r="AP514" i="5"/>
  <c r="AL514" i="5"/>
  <c r="AI514" i="5"/>
  <c r="AH514" i="5"/>
  <c r="AU514" i="5" s="1"/>
  <c r="AS513" i="5"/>
  <c r="AR513" i="5"/>
  <c r="AQ513" i="5"/>
  <c r="AP513" i="5"/>
  <c r="AL513" i="5"/>
  <c r="AI513" i="5"/>
  <c r="AH513" i="5"/>
  <c r="AU513" i="5" s="1"/>
  <c r="AR512" i="5"/>
  <c r="AS512" i="5" s="1"/>
  <c r="AQ512" i="5"/>
  <c r="AP512" i="5"/>
  <c r="AL512" i="5"/>
  <c r="AI512" i="5"/>
  <c r="AH512" i="5"/>
  <c r="AU512" i="5" s="1"/>
  <c r="AR511" i="5"/>
  <c r="AS511" i="5" s="1"/>
  <c r="AQ511" i="5"/>
  <c r="AP511" i="5"/>
  <c r="AL511" i="5"/>
  <c r="AI511" i="5"/>
  <c r="AH511" i="5"/>
  <c r="AU511" i="5" s="1"/>
  <c r="W511" i="5"/>
  <c r="V511" i="5"/>
  <c r="U511" i="5"/>
  <c r="S511" i="5"/>
  <c r="R511" i="5"/>
  <c r="Q511" i="5"/>
  <c r="P511" i="5"/>
  <c r="O511" i="5"/>
  <c r="N511" i="5"/>
  <c r="M511" i="5"/>
  <c r="L511" i="5"/>
  <c r="K511" i="5"/>
  <c r="J511" i="5"/>
  <c r="AR510" i="5"/>
  <c r="AS510" i="5" s="1"/>
  <c r="AQ510" i="5"/>
  <c r="AP510" i="5"/>
  <c r="AL510" i="5"/>
  <c r="AI510" i="5"/>
  <c r="AH510" i="5"/>
  <c r="AU510" i="5" s="1"/>
  <c r="AR509" i="5"/>
  <c r="AS509" i="5" s="1"/>
  <c r="AQ509" i="5"/>
  <c r="AP509" i="5"/>
  <c r="AL509" i="5"/>
  <c r="AI509" i="5"/>
  <c r="AH509" i="5"/>
  <c r="AU509" i="5" s="1"/>
  <c r="AR508" i="5"/>
  <c r="AS508" i="5" s="1"/>
  <c r="AQ508" i="5"/>
  <c r="AP508" i="5"/>
  <c r="AL508" i="5"/>
  <c r="AI508" i="5"/>
  <c r="AH508" i="5"/>
  <c r="AU508" i="5" s="1"/>
  <c r="AR507" i="5"/>
  <c r="AS507" i="5" s="1"/>
  <c r="AQ507" i="5"/>
  <c r="AP507" i="5"/>
  <c r="AL507" i="5"/>
  <c r="AI507" i="5"/>
  <c r="AH507" i="5"/>
  <c r="AU507" i="5" s="1"/>
  <c r="AR506" i="5"/>
  <c r="AS506" i="5" s="1"/>
  <c r="AQ506" i="5"/>
  <c r="AP506" i="5"/>
  <c r="AL506" i="5"/>
  <c r="AI506" i="5"/>
  <c r="AH506" i="5"/>
  <c r="AU506" i="5" s="1"/>
  <c r="AR505" i="5"/>
  <c r="AS505" i="5" s="1"/>
  <c r="AQ505" i="5"/>
  <c r="AP505" i="5"/>
  <c r="AL505" i="5"/>
  <c r="AI505" i="5"/>
  <c r="AH505" i="5"/>
  <c r="AU505" i="5" s="1"/>
  <c r="AR504" i="5"/>
  <c r="AS504" i="5" s="1"/>
  <c r="AQ504" i="5"/>
  <c r="AP504" i="5"/>
  <c r="AL504" i="5"/>
  <c r="AI504" i="5"/>
  <c r="AH504" i="5"/>
  <c r="AU504" i="5" s="1"/>
  <c r="AR503" i="5"/>
  <c r="AS503" i="5" s="1"/>
  <c r="AQ503" i="5"/>
  <c r="AP503" i="5"/>
  <c r="AL503" i="5"/>
  <c r="AI503" i="5"/>
  <c r="AH503" i="5"/>
  <c r="AU503" i="5" s="1"/>
  <c r="AR502" i="5"/>
  <c r="AS502" i="5" s="1"/>
  <c r="AQ502" i="5"/>
  <c r="AP502" i="5"/>
  <c r="AL502" i="5"/>
  <c r="AI502" i="5"/>
  <c r="AH502" i="5"/>
  <c r="AU502" i="5" s="1"/>
  <c r="W502" i="5"/>
  <c r="V502" i="5"/>
  <c r="U502" i="5"/>
  <c r="S502" i="5"/>
  <c r="R502" i="5"/>
  <c r="Q502" i="5"/>
  <c r="P502" i="5"/>
  <c r="O502" i="5"/>
  <c r="N502" i="5"/>
  <c r="M502" i="5"/>
  <c r="L502" i="5"/>
  <c r="K502" i="5"/>
  <c r="J502" i="5"/>
  <c r="AS501" i="5"/>
  <c r="AR501" i="5"/>
  <c r="AQ501" i="5"/>
  <c r="AP501" i="5"/>
  <c r="AL501" i="5"/>
  <c r="AI501" i="5"/>
  <c r="AH501" i="5"/>
  <c r="AU501" i="5" s="1"/>
  <c r="W501" i="5"/>
  <c r="V501" i="5"/>
  <c r="U501" i="5"/>
  <c r="S501" i="5"/>
  <c r="R501" i="5"/>
  <c r="Q501" i="5"/>
  <c r="P501" i="5"/>
  <c r="O501" i="5"/>
  <c r="N501" i="5"/>
  <c r="M501" i="5"/>
  <c r="L501" i="5"/>
  <c r="K501" i="5"/>
  <c r="J501" i="5"/>
  <c r="AR500" i="5"/>
  <c r="AS500" i="5" s="1"/>
  <c r="AQ500" i="5"/>
  <c r="AP500" i="5"/>
  <c r="AL500" i="5"/>
  <c r="AI500" i="5"/>
  <c r="AH500" i="5"/>
  <c r="AU500" i="5" s="1"/>
  <c r="W500" i="5"/>
  <c r="V500" i="5"/>
  <c r="U500" i="5"/>
  <c r="S500" i="5"/>
  <c r="R500" i="5"/>
  <c r="Q500" i="5"/>
  <c r="P500" i="5"/>
  <c r="O500" i="5"/>
  <c r="N500" i="5"/>
  <c r="M500" i="5"/>
  <c r="L500" i="5"/>
  <c r="K500" i="5"/>
  <c r="J500" i="5"/>
  <c r="AS499" i="5"/>
  <c r="AR499" i="5"/>
  <c r="AQ499" i="5"/>
  <c r="AP499" i="5"/>
  <c r="AL499" i="5"/>
  <c r="AI499" i="5"/>
  <c r="AH499" i="5"/>
  <c r="AU499" i="5" s="1"/>
  <c r="AR498" i="5"/>
  <c r="AS498" i="5" s="1"/>
  <c r="AQ498" i="5"/>
  <c r="AP498" i="5"/>
  <c r="AL498" i="5"/>
  <c r="AI498" i="5"/>
  <c r="AH498" i="5"/>
  <c r="AU498" i="5" s="1"/>
  <c r="AR497" i="5"/>
  <c r="AS497" i="5" s="1"/>
  <c r="AQ497" i="5"/>
  <c r="AP497" i="5"/>
  <c r="AL497" i="5"/>
  <c r="AI497" i="5"/>
  <c r="AH497" i="5"/>
  <c r="AU497" i="5" s="1"/>
  <c r="AR496" i="5"/>
  <c r="AS496" i="5" s="1"/>
  <c r="AQ496" i="5"/>
  <c r="AP496" i="5"/>
  <c r="AL496" i="5"/>
  <c r="AI496" i="5"/>
  <c r="AH496" i="5"/>
  <c r="AU496" i="5" s="1"/>
  <c r="AR495" i="5"/>
  <c r="AS495" i="5" s="1"/>
  <c r="AQ495" i="5"/>
  <c r="AP495" i="5"/>
  <c r="AL495" i="5"/>
  <c r="AI495" i="5"/>
  <c r="AH495" i="5"/>
  <c r="AU495" i="5" s="1"/>
  <c r="AR494" i="5"/>
  <c r="AS494" i="5" s="1"/>
  <c r="AQ494" i="5"/>
  <c r="AP494" i="5"/>
  <c r="AL494" i="5"/>
  <c r="AI494" i="5"/>
  <c r="AH494" i="5"/>
  <c r="AU494" i="5" s="1"/>
  <c r="AS493" i="5"/>
  <c r="AR493" i="5"/>
  <c r="AQ493" i="5"/>
  <c r="AP493" i="5"/>
  <c r="AL493" i="5"/>
  <c r="AI493" i="5"/>
  <c r="AH493" i="5"/>
  <c r="AU493" i="5" s="1"/>
  <c r="AR492" i="5"/>
  <c r="AS492" i="5" s="1"/>
  <c r="AQ492" i="5"/>
  <c r="AP492" i="5"/>
  <c r="AL492" i="5"/>
  <c r="AI492" i="5"/>
  <c r="AH492" i="5"/>
  <c r="AU492" i="5" s="1"/>
  <c r="W492" i="5"/>
  <c r="V492" i="5"/>
  <c r="U492" i="5"/>
  <c r="S492" i="5"/>
  <c r="R492" i="5"/>
  <c r="Q492" i="5"/>
  <c r="P492" i="5"/>
  <c r="O492" i="5"/>
  <c r="N492" i="5"/>
  <c r="M492" i="5"/>
  <c r="L492" i="5"/>
  <c r="K492" i="5"/>
  <c r="J492" i="5"/>
  <c r="AS491" i="5"/>
  <c r="AR491" i="5"/>
  <c r="AQ491" i="5"/>
  <c r="AP491" i="5"/>
  <c r="AL491" i="5"/>
  <c r="AI491" i="5"/>
  <c r="AH491" i="5"/>
  <c r="AU491" i="5" s="1"/>
  <c r="AR490" i="5"/>
  <c r="AS490" i="5" s="1"/>
  <c r="AQ490" i="5"/>
  <c r="AP490" i="5"/>
  <c r="AL490" i="5"/>
  <c r="AI490" i="5"/>
  <c r="AH490" i="5"/>
  <c r="AU490" i="5" s="1"/>
  <c r="AU489" i="5"/>
  <c r="AR489" i="5"/>
  <c r="AS489" i="5" s="1"/>
  <c r="AQ489" i="5"/>
  <c r="AP489" i="5"/>
  <c r="AL489" i="5"/>
  <c r="AI489" i="5"/>
  <c r="AH489" i="5"/>
  <c r="W489" i="5"/>
  <c r="V489" i="5"/>
  <c r="U489" i="5"/>
  <c r="S489" i="5"/>
  <c r="R489" i="5"/>
  <c r="Q489" i="5"/>
  <c r="P489" i="5"/>
  <c r="O489" i="5"/>
  <c r="N489" i="5"/>
  <c r="M489" i="5"/>
  <c r="L489" i="5"/>
  <c r="K489" i="5"/>
  <c r="J489" i="5"/>
  <c r="AU488" i="5"/>
  <c r="AR488" i="5"/>
  <c r="AS488" i="5" s="1"/>
  <c r="AQ488" i="5"/>
  <c r="AP488" i="5"/>
  <c r="AL488" i="5"/>
  <c r="AI488" i="5"/>
  <c r="AH488" i="5"/>
  <c r="W488" i="5"/>
  <c r="V488" i="5"/>
  <c r="U488" i="5"/>
  <c r="S488" i="5"/>
  <c r="R488" i="5"/>
  <c r="Q488" i="5"/>
  <c r="P488" i="5"/>
  <c r="O488" i="5"/>
  <c r="N488" i="5"/>
  <c r="M488" i="5"/>
  <c r="L488" i="5"/>
  <c r="K488" i="5"/>
  <c r="J488" i="5"/>
  <c r="AR487" i="5"/>
  <c r="AS487" i="5" s="1"/>
  <c r="AQ487" i="5"/>
  <c r="AP487" i="5"/>
  <c r="AL487" i="5"/>
  <c r="AI487" i="5"/>
  <c r="AH487" i="5"/>
  <c r="AU487" i="5" s="1"/>
  <c r="AR486" i="5"/>
  <c r="AS486" i="5" s="1"/>
  <c r="AQ486" i="5"/>
  <c r="AP486" i="5"/>
  <c r="AL486" i="5"/>
  <c r="AI486" i="5"/>
  <c r="AH486" i="5"/>
  <c r="AU486" i="5" s="1"/>
  <c r="AR485" i="5"/>
  <c r="AS485" i="5" s="1"/>
  <c r="AQ485" i="5"/>
  <c r="AP485" i="5"/>
  <c r="AL485" i="5"/>
  <c r="AI485" i="5"/>
  <c r="AH485" i="5"/>
  <c r="AU485" i="5" s="1"/>
  <c r="AR484" i="5"/>
  <c r="AS484" i="5" s="1"/>
  <c r="AQ484" i="5"/>
  <c r="AP484" i="5"/>
  <c r="AL484" i="5"/>
  <c r="AI484" i="5"/>
  <c r="AH484" i="5"/>
  <c r="AU484" i="5" s="1"/>
  <c r="W484" i="5"/>
  <c r="V484" i="5"/>
  <c r="U484" i="5"/>
  <c r="S484" i="5"/>
  <c r="R484" i="5"/>
  <c r="Q484" i="5"/>
  <c r="P484" i="5"/>
  <c r="O484" i="5"/>
  <c r="N484" i="5"/>
  <c r="M484" i="5"/>
  <c r="L484" i="5"/>
  <c r="K484" i="5"/>
  <c r="J484" i="5"/>
  <c r="AR483" i="5"/>
  <c r="AS483" i="5" s="1"/>
  <c r="AQ483" i="5"/>
  <c r="AP483" i="5"/>
  <c r="AL483" i="5"/>
  <c r="AI483" i="5"/>
  <c r="AH483" i="5"/>
  <c r="AU483" i="5" s="1"/>
  <c r="AS482" i="5"/>
  <c r="AR482" i="5"/>
  <c r="AQ482" i="5"/>
  <c r="AP482" i="5"/>
  <c r="AL482" i="5"/>
  <c r="AI482" i="5"/>
  <c r="AH482" i="5"/>
  <c r="AU482" i="5" s="1"/>
  <c r="AR481" i="5"/>
  <c r="AS481" i="5" s="1"/>
  <c r="AQ481" i="5"/>
  <c r="AP481" i="5"/>
  <c r="AL481" i="5"/>
  <c r="AI481" i="5"/>
  <c r="AH481" i="5"/>
  <c r="AU481" i="5" s="1"/>
  <c r="AR480" i="5"/>
  <c r="AS480" i="5" s="1"/>
  <c r="AQ480" i="5"/>
  <c r="AP480" i="5"/>
  <c r="AL480" i="5"/>
  <c r="AI480" i="5"/>
  <c r="AH480" i="5"/>
  <c r="AU480" i="5" s="1"/>
  <c r="AR479" i="5"/>
  <c r="AS479" i="5" s="1"/>
  <c r="AQ479" i="5"/>
  <c r="AP479" i="5"/>
  <c r="AL479" i="5"/>
  <c r="AI479" i="5"/>
  <c r="AH479" i="5"/>
  <c r="AU479" i="5" s="1"/>
  <c r="AR478" i="5"/>
  <c r="AS478" i="5" s="1"/>
  <c r="AQ478" i="5"/>
  <c r="AP478" i="5"/>
  <c r="AL478" i="5"/>
  <c r="AI478" i="5"/>
  <c r="AH478" i="5"/>
  <c r="AU478" i="5" s="1"/>
  <c r="W478" i="5"/>
  <c r="V478" i="5"/>
  <c r="U478" i="5"/>
  <c r="S478" i="5"/>
  <c r="R478" i="5"/>
  <c r="Q478" i="5"/>
  <c r="P478" i="5"/>
  <c r="O478" i="5"/>
  <c r="N478" i="5"/>
  <c r="M478" i="5"/>
  <c r="L478" i="5"/>
  <c r="K478" i="5"/>
  <c r="J478" i="5"/>
  <c r="AR477" i="5"/>
  <c r="AS477" i="5" s="1"/>
  <c r="AQ477" i="5"/>
  <c r="AP477" i="5"/>
  <c r="AL477" i="5"/>
  <c r="AI477" i="5"/>
  <c r="AH477" i="5"/>
  <c r="AU477" i="5" s="1"/>
  <c r="AR476" i="5"/>
  <c r="AS476" i="5" s="1"/>
  <c r="AQ476" i="5"/>
  <c r="AP476" i="5"/>
  <c r="AL476" i="5"/>
  <c r="AI476" i="5"/>
  <c r="AH476" i="5"/>
  <c r="AU476" i="5" s="1"/>
  <c r="W476" i="5"/>
  <c r="V476" i="5"/>
  <c r="U476" i="5"/>
  <c r="S476" i="5"/>
  <c r="R476" i="5"/>
  <c r="Q476" i="5"/>
  <c r="P476" i="5"/>
  <c r="O476" i="5"/>
  <c r="N476" i="5"/>
  <c r="M476" i="5"/>
  <c r="L476" i="5"/>
  <c r="K476" i="5"/>
  <c r="J476" i="5"/>
  <c r="AR475" i="5"/>
  <c r="AS475" i="5" s="1"/>
  <c r="AQ475" i="5"/>
  <c r="AP475" i="5"/>
  <c r="AL475" i="5"/>
  <c r="AI475" i="5"/>
  <c r="AH475" i="5"/>
  <c r="AU475" i="5" s="1"/>
  <c r="AR474" i="5"/>
  <c r="AS474" i="5" s="1"/>
  <c r="AQ474" i="5"/>
  <c r="AP474" i="5"/>
  <c r="AL474" i="5"/>
  <c r="AI474" i="5"/>
  <c r="AH474" i="5"/>
  <c r="AU474" i="5" s="1"/>
  <c r="AS473" i="5"/>
  <c r="AR473" i="5"/>
  <c r="AQ473" i="5"/>
  <c r="AP473" i="5"/>
  <c r="AL473" i="5"/>
  <c r="AI473" i="5"/>
  <c r="AH473" i="5"/>
  <c r="AU473" i="5" s="1"/>
  <c r="W473" i="5"/>
  <c r="V473" i="5"/>
  <c r="U473" i="5"/>
  <c r="S473" i="5"/>
  <c r="R473" i="5"/>
  <c r="Q473" i="5"/>
  <c r="P473" i="5"/>
  <c r="O473" i="5"/>
  <c r="N473" i="5"/>
  <c r="M473" i="5"/>
  <c r="L473" i="5"/>
  <c r="K473" i="5"/>
  <c r="J473" i="5"/>
  <c r="AR472" i="5"/>
  <c r="AS472" i="5" s="1"/>
  <c r="AQ472" i="5"/>
  <c r="AP472" i="5"/>
  <c r="AL472" i="5"/>
  <c r="AI472" i="5"/>
  <c r="AH472" i="5"/>
  <c r="AU472" i="5" s="1"/>
  <c r="W472" i="5"/>
  <c r="V472" i="5"/>
  <c r="U472" i="5"/>
  <c r="S472" i="5"/>
  <c r="R472" i="5"/>
  <c r="Q472" i="5"/>
  <c r="P472" i="5"/>
  <c r="O472" i="5"/>
  <c r="N472" i="5"/>
  <c r="M472" i="5"/>
  <c r="L472" i="5"/>
  <c r="K472" i="5"/>
  <c r="J472" i="5"/>
  <c r="AR471" i="5"/>
  <c r="AS471" i="5" s="1"/>
  <c r="AQ471" i="5"/>
  <c r="AP471" i="5"/>
  <c r="AL471" i="5"/>
  <c r="AI471" i="5"/>
  <c r="AH471" i="5"/>
  <c r="AU471" i="5" s="1"/>
  <c r="AS470" i="5"/>
  <c r="AR470" i="5"/>
  <c r="AQ470" i="5"/>
  <c r="AP470" i="5"/>
  <c r="AL470" i="5"/>
  <c r="AI470" i="5"/>
  <c r="AH470" i="5"/>
  <c r="AU470" i="5" s="1"/>
  <c r="W470" i="5"/>
  <c r="V470" i="5"/>
  <c r="U470" i="5"/>
  <c r="S470" i="5"/>
  <c r="R470" i="5"/>
  <c r="Q470" i="5"/>
  <c r="P470" i="5"/>
  <c r="O470" i="5"/>
  <c r="N470" i="5"/>
  <c r="M470" i="5"/>
  <c r="L470" i="5"/>
  <c r="K470" i="5"/>
  <c r="J470" i="5"/>
  <c r="AR469" i="5"/>
  <c r="AS469" i="5" s="1"/>
  <c r="AQ469" i="5"/>
  <c r="AP469" i="5"/>
  <c r="AL469" i="5"/>
  <c r="AI469" i="5"/>
  <c r="AH469" i="5"/>
  <c r="AU469" i="5" s="1"/>
  <c r="AR468" i="5"/>
  <c r="AS468" i="5" s="1"/>
  <c r="AQ468" i="5"/>
  <c r="AP468" i="5"/>
  <c r="AL468" i="5"/>
  <c r="AI468" i="5"/>
  <c r="AH468" i="5"/>
  <c r="AU468" i="5" s="1"/>
  <c r="W468" i="5"/>
  <c r="V468" i="5"/>
  <c r="U468" i="5"/>
  <c r="S468" i="5"/>
  <c r="R468" i="5"/>
  <c r="Q468" i="5"/>
  <c r="P468" i="5"/>
  <c r="O468" i="5"/>
  <c r="N468" i="5"/>
  <c r="M468" i="5"/>
  <c r="L468" i="5"/>
  <c r="K468" i="5"/>
  <c r="J468" i="5"/>
  <c r="AR467" i="5"/>
  <c r="AS467" i="5" s="1"/>
  <c r="AQ467" i="5"/>
  <c r="AP467" i="5"/>
  <c r="AL467" i="5"/>
  <c r="AI467" i="5"/>
  <c r="AH467" i="5"/>
  <c r="AU467" i="5" s="1"/>
  <c r="W467" i="5"/>
  <c r="V467" i="5"/>
  <c r="U467" i="5"/>
  <c r="S467" i="5"/>
  <c r="R467" i="5"/>
  <c r="Q467" i="5"/>
  <c r="P467" i="5"/>
  <c r="O467" i="5"/>
  <c r="N467" i="5"/>
  <c r="M467" i="5"/>
  <c r="L467" i="5"/>
  <c r="K467" i="5"/>
  <c r="J467" i="5"/>
  <c r="AR466" i="5"/>
  <c r="AS466" i="5" s="1"/>
  <c r="AQ466" i="5"/>
  <c r="AP466" i="5"/>
  <c r="AL466" i="5"/>
  <c r="AI466" i="5"/>
  <c r="AH466" i="5"/>
  <c r="AU466" i="5" s="1"/>
  <c r="AR465" i="5"/>
  <c r="AS465" i="5" s="1"/>
  <c r="AQ465" i="5"/>
  <c r="AP465" i="5"/>
  <c r="AL465" i="5"/>
  <c r="AI465" i="5"/>
  <c r="AH465" i="5"/>
  <c r="AU465" i="5" s="1"/>
  <c r="W465" i="5"/>
  <c r="V465" i="5"/>
  <c r="U465" i="5"/>
  <c r="S465" i="5"/>
  <c r="R465" i="5"/>
  <c r="Q465" i="5"/>
  <c r="P465" i="5"/>
  <c r="O465" i="5"/>
  <c r="N465" i="5"/>
  <c r="M465" i="5"/>
  <c r="L465" i="5"/>
  <c r="K465" i="5"/>
  <c r="J465" i="5"/>
  <c r="AR464" i="5"/>
  <c r="AS464" i="5" s="1"/>
  <c r="AQ464" i="5"/>
  <c r="AP464" i="5"/>
  <c r="AL464" i="5"/>
  <c r="AI464" i="5"/>
  <c r="AH464" i="5"/>
  <c r="AU464" i="5" s="1"/>
  <c r="AR463" i="5"/>
  <c r="AS463" i="5" s="1"/>
  <c r="AQ463" i="5"/>
  <c r="AP463" i="5"/>
  <c r="AL463" i="5"/>
  <c r="AI463" i="5"/>
  <c r="AH463" i="5"/>
  <c r="AU463" i="5" s="1"/>
  <c r="AR462" i="5"/>
  <c r="AS462" i="5" s="1"/>
  <c r="AQ462" i="5"/>
  <c r="AP462" i="5"/>
  <c r="AL462" i="5"/>
  <c r="AI462" i="5"/>
  <c r="AH462" i="5"/>
  <c r="AU462" i="5" s="1"/>
  <c r="AR461" i="5"/>
  <c r="AS461" i="5" s="1"/>
  <c r="AQ461" i="5"/>
  <c r="AP461" i="5"/>
  <c r="AL461" i="5"/>
  <c r="AI461" i="5"/>
  <c r="AH461" i="5"/>
  <c r="AU461" i="5" s="1"/>
  <c r="AR460" i="5"/>
  <c r="AS460" i="5" s="1"/>
  <c r="AQ460" i="5"/>
  <c r="AP460" i="5"/>
  <c r="AL460" i="5"/>
  <c r="AI460" i="5"/>
  <c r="AH460" i="5"/>
  <c r="AU460" i="5" s="1"/>
  <c r="AS459" i="5"/>
  <c r="AR459" i="5"/>
  <c r="AQ459" i="5"/>
  <c r="AP459" i="5"/>
  <c r="AL459" i="5"/>
  <c r="AI459" i="5"/>
  <c r="AH459" i="5"/>
  <c r="AU459" i="5" s="1"/>
  <c r="AR458" i="5"/>
  <c r="AS458" i="5" s="1"/>
  <c r="AQ458" i="5"/>
  <c r="AP458" i="5"/>
  <c r="AL458" i="5"/>
  <c r="AI458" i="5"/>
  <c r="AH458" i="5"/>
  <c r="AU458" i="5" s="1"/>
  <c r="AR457" i="5"/>
  <c r="AQ457" i="5"/>
  <c r="AP457" i="5"/>
  <c r="AL457" i="5"/>
  <c r="AI457" i="5"/>
  <c r="AH457" i="5"/>
  <c r="AU457" i="5" s="1"/>
  <c r="AR456" i="5"/>
  <c r="AQ456" i="5"/>
  <c r="AP456" i="5"/>
  <c r="AL456" i="5"/>
  <c r="AI456" i="5"/>
  <c r="AH456" i="5"/>
  <c r="AU456" i="5" s="1"/>
  <c r="AR455" i="5"/>
  <c r="AQ455" i="5"/>
  <c r="AP455" i="5"/>
  <c r="AL455" i="5"/>
  <c r="AI455" i="5"/>
  <c r="AH455" i="5"/>
  <c r="AU455" i="5" s="1"/>
  <c r="AR454" i="5"/>
  <c r="AQ454" i="5"/>
  <c r="AP454" i="5"/>
  <c r="AL454" i="5"/>
  <c r="AI454" i="5"/>
  <c r="AH454" i="5"/>
  <c r="AU454" i="5" s="1"/>
  <c r="AR453" i="5"/>
  <c r="AQ453" i="5"/>
  <c r="AP453" i="5"/>
  <c r="AL453" i="5"/>
  <c r="AI453" i="5"/>
  <c r="AH453" i="5"/>
  <c r="AU453" i="5" s="1"/>
  <c r="AR452" i="5"/>
  <c r="AQ452" i="5"/>
  <c r="AP452" i="5"/>
  <c r="AL452" i="5"/>
  <c r="AI452" i="5"/>
  <c r="AH452" i="5"/>
  <c r="AU452" i="5" s="1"/>
  <c r="AR451" i="5"/>
  <c r="AQ451" i="5"/>
  <c r="AP451" i="5"/>
  <c r="AL451" i="5"/>
  <c r="AI451" i="5"/>
  <c r="AH451" i="5"/>
  <c r="AU451" i="5" s="1"/>
  <c r="AR450" i="5"/>
  <c r="AQ450" i="5"/>
  <c r="AP450" i="5"/>
  <c r="AL450" i="5"/>
  <c r="AI450" i="5"/>
  <c r="AH450" i="5"/>
  <c r="AU450" i="5" s="1"/>
  <c r="AR449" i="5"/>
  <c r="AQ449" i="5"/>
  <c r="AP449" i="5"/>
  <c r="AL449" i="5"/>
  <c r="AI449" i="5"/>
  <c r="AH449" i="5"/>
  <c r="AU449" i="5" s="1"/>
  <c r="AR448" i="5"/>
  <c r="AQ448" i="5"/>
  <c r="AP448" i="5"/>
  <c r="AL448" i="5"/>
  <c r="AI448" i="5"/>
  <c r="AH448" i="5"/>
  <c r="AU448" i="5" s="1"/>
  <c r="AR447" i="5"/>
  <c r="AQ447" i="5"/>
  <c r="AP447" i="5"/>
  <c r="AL447" i="5"/>
  <c r="AI447" i="5"/>
  <c r="AH447" i="5"/>
  <c r="AU447" i="5" s="1"/>
  <c r="AR446" i="5"/>
  <c r="AQ446" i="5"/>
  <c r="AP446" i="5"/>
  <c r="AL446" i="5"/>
  <c r="AI446" i="5"/>
  <c r="AH446" i="5"/>
  <c r="AU446" i="5" s="1"/>
  <c r="AR445" i="5"/>
  <c r="AQ445" i="5"/>
  <c r="AP445" i="5"/>
  <c r="AL445" i="5"/>
  <c r="AI445" i="5"/>
  <c r="AH445" i="5"/>
  <c r="AU445" i="5" s="1"/>
  <c r="AR444" i="5"/>
  <c r="AQ444" i="5"/>
  <c r="AP444" i="5"/>
  <c r="AL444" i="5"/>
  <c r="AI444" i="5"/>
  <c r="AH444" i="5"/>
  <c r="AU444" i="5" s="1"/>
  <c r="AR443" i="5"/>
  <c r="AQ443" i="5"/>
  <c r="AP443" i="5"/>
  <c r="AL443" i="5"/>
  <c r="AI443" i="5"/>
  <c r="AH443" i="5"/>
  <c r="AU443" i="5" s="1"/>
  <c r="AR442" i="5"/>
  <c r="AQ442" i="5"/>
  <c r="AP442" i="5"/>
  <c r="AL442" i="5"/>
  <c r="AI442" i="5"/>
  <c r="AH442" i="5"/>
  <c r="AU442" i="5" s="1"/>
  <c r="AR441" i="5"/>
  <c r="AQ441" i="5"/>
  <c r="AP441" i="5"/>
  <c r="AL441" i="5"/>
  <c r="AI441" i="5"/>
  <c r="AH441" i="5"/>
  <c r="AU441" i="5" s="1"/>
  <c r="AR440" i="5"/>
  <c r="AQ440" i="5"/>
  <c r="AP440" i="5"/>
  <c r="AL440" i="5"/>
  <c r="AI440" i="5"/>
  <c r="AH440" i="5"/>
  <c r="AU440" i="5" s="1"/>
  <c r="AR439" i="5"/>
  <c r="AQ439" i="5"/>
  <c r="AP439" i="5"/>
  <c r="AL439" i="5"/>
  <c r="AI439" i="5"/>
  <c r="AH439" i="5"/>
  <c r="AU439" i="5" s="1"/>
  <c r="AR438" i="5"/>
  <c r="AQ438" i="5"/>
  <c r="AP438" i="5"/>
  <c r="AL438" i="5"/>
  <c r="AI438" i="5"/>
  <c r="AH438" i="5"/>
  <c r="AU438" i="5" s="1"/>
  <c r="AR437" i="5"/>
  <c r="AQ437" i="5"/>
  <c r="AP437" i="5"/>
  <c r="AL437" i="5"/>
  <c r="AI437" i="5"/>
  <c r="AH437" i="5"/>
  <c r="AU437" i="5" s="1"/>
  <c r="AR436" i="5"/>
  <c r="AQ436" i="5"/>
  <c r="AP436" i="5"/>
  <c r="AL436" i="5"/>
  <c r="AI436" i="5"/>
  <c r="AH436" i="5"/>
  <c r="AU436" i="5" s="1"/>
  <c r="AR435" i="5"/>
  <c r="AQ435" i="5"/>
  <c r="AP435" i="5"/>
  <c r="AL435" i="5"/>
  <c r="AI435" i="5"/>
  <c r="AH435" i="5"/>
  <c r="AU435" i="5" s="1"/>
  <c r="W435" i="5"/>
  <c r="V435" i="5"/>
  <c r="U435" i="5"/>
  <c r="S435" i="5"/>
  <c r="R435" i="5"/>
  <c r="Q435" i="5"/>
  <c r="P435" i="5"/>
  <c r="O435" i="5"/>
  <c r="N435" i="5"/>
  <c r="M435" i="5"/>
  <c r="L435" i="5"/>
  <c r="K435" i="5"/>
  <c r="J435" i="5"/>
  <c r="AR434" i="5"/>
  <c r="AQ434" i="5"/>
  <c r="AP434" i="5"/>
  <c r="AL434" i="5"/>
  <c r="AI434" i="5"/>
  <c r="AH434" i="5"/>
  <c r="AU434" i="5" s="1"/>
  <c r="AR433" i="5"/>
  <c r="AQ433" i="5"/>
  <c r="AP433" i="5"/>
  <c r="AL433" i="5"/>
  <c r="AI433" i="5"/>
  <c r="AH433" i="5"/>
  <c r="AU433" i="5" s="1"/>
  <c r="AR432" i="5"/>
  <c r="AQ432" i="5"/>
  <c r="AP432" i="5"/>
  <c r="AL432" i="5"/>
  <c r="AI432" i="5"/>
  <c r="AH432" i="5"/>
  <c r="AU432" i="5" s="1"/>
  <c r="AR431" i="5"/>
  <c r="AQ431" i="5"/>
  <c r="AP431" i="5"/>
  <c r="AL431" i="5"/>
  <c r="AI431" i="5"/>
  <c r="AH431" i="5"/>
  <c r="AU431" i="5" s="1"/>
  <c r="W431" i="5"/>
  <c r="V431" i="5"/>
  <c r="U431" i="5"/>
  <c r="S431" i="5"/>
  <c r="R431" i="5"/>
  <c r="Q431" i="5"/>
  <c r="P431" i="5"/>
  <c r="O431" i="5"/>
  <c r="N431" i="5"/>
  <c r="M431" i="5"/>
  <c r="L431" i="5"/>
  <c r="K431" i="5"/>
  <c r="J431" i="5"/>
  <c r="AR430" i="5"/>
  <c r="AQ430" i="5"/>
  <c r="AP430" i="5"/>
  <c r="AL430" i="5"/>
  <c r="AI430" i="5"/>
  <c r="AH430" i="5"/>
  <c r="AU430" i="5" s="1"/>
  <c r="AR429" i="5"/>
  <c r="AQ429" i="5"/>
  <c r="AP429" i="5"/>
  <c r="AL429" i="5"/>
  <c r="AI429" i="5"/>
  <c r="AH429" i="5"/>
  <c r="AU429" i="5" s="1"/>
  <c r="AR428" i="5"/>
  <c r="AQ428" i="5"/>
  <c r="AP428" i="5"/>
  <c r="AL428" i="5"/>
  <c r="AI428" i="5"/>
  <c r="AH428" i="5"/>
  <c r="AU428" i="5" s="1"/>
  <c r="AR427" i="5"/>
  <c r="AQ427" i="5"/>
  <c r="AP427" i="5"/>
  <c r="AL427" i="5"/>
  <c r="AI427" i="5"/>
  <c r="AH427" i="5"/>
  <c r="AU427" i="5" s="1"/>
  <c r="AR426" i="5"/>
  <c r="AQ426" i="5"/>
  <c r="AP426" i="5"/>
  <c r="AL426" i="5"/>
  <c r="AI426" i="5"/>
  <c r="AH426" i="5"/>
  <c r="AU426" i="5" s="1"/>
  <c r="AR425" i="5"/>
  <c r="AQ425" i="5"/>
  <c r="AP425" i="5"/>
  <c r="AL425" i="5"/>
  <c r="AI425" i="5"/>
  <c r="AH425" i="5"/>
  <c r="AU425" i="5" s="1"/>
  <c r="AR424" i="5"/>
  <c r="AQ424" i="5"/>
  <c r="AP424" i="5"/>
  <c r="AL424" i="5"/>
  <c r="AI424" i="5"/>
  <c r="AH424" i="5"/>
  <c r="AU424" i="5" s="1"/>
  <c r="AR423" i="5"/>
  <c r="AQ423" i="5"/>
  <c r="AP423" i="5"/>
  <c r="AL423" i="5"/>
  <c r="AI423" i="5"/>
  <c r="AH423" i="5"/>
  <c r="AU423" i="5" s="1"/>
  <c r="AR422" i="5"/>
  <c r="AQ422" i="5"/>
  <c r="AP422" i="5"/>
  <c r="AL422" i="5"/>
  <c r="AI422" i="5"/>
  <c r="AH422" i="5"/>
  <c r="AU422" i="5" s="1"/>
  <c r="AR421" i="5"/>
  <c r="AQ421" i="5"/>
  <c r="AP421" i="5"/>
  <c r="AL421" i="5"/>
  <c r="AI421" i="5"/>
  <c r="AH421" i="5"/>
  <c r="AU421" i="5" s="1"/>
  <c r="AR420" i="5"/>
  <c r="AQ420" i="5"/>
  <c r="AP420" i="5"/>
  <c r="AL420" i="5"/>
  <c r="AI420" i="5"/>
  <c r="AH420" i="5"/>
  <c r="AU420" i="5" s="1"/>
  <c r="W420" i="5"/>
  <c r="V420" i="5"/>
  <c r="U420" i="5"/>
  <c r="S420" i="5"/>
  <c r="R420" i="5"/>
  <c r="Q420" i="5"/>
  <c r="P420" i="5"/>
  <c r="O420" i="5"/>
  <c r="N420" i="5"/>
  <c r="M420" i="5"/>
  <c r="L420" i="5"/>
  <c r="K420" i="5"/>
  <c r="J420" i="5"/>
  <c r="AR419" i="5"/>
  <c r="AQ419" i="5"/>
  <c r="AP419" i="5"/>
  <c r="AL419" i="5"/>
  <c r="AI419" i="5"/>
  <c r="AH419" i="5"/>
  <c r="AU419" i="5" s="1"/>
  <c r="AR418" i="5"/>
  <c r="AQ418" i="5"/>
  <c r="AP418" i="5"/>
  <c r="AL418" i="5"/>
  <c r="AI418" i="5"/>
  <c r="AH418" i="5"/>
  <c r="AU418" i="5" s="1"/>
  <c r="AR417" i="5"/>
  <c r="AQ417" i="5"/>
  <c r="AP417" i="5"/>
  <c r="AL417" i="5"/>
  <c r="AI417" i="5"/>
  <c r="AH417" i="5"/>
  <c r="AU417" i="5" s="1"/>
  <c r="AR416" i="5"/>
  <c r="AQ416" i="5"/>
  <c r="AP416" i="5"/>
  <c r="AL416" i="5"/>
  <c r="AI416" i="5"/>
  <c r="AH416" i="5"/>
  <c r="AU416" i="5" s="1"/>
  <c r="AR415" i="5"/>
  <c r="AQ415" i="5"/>
  <c r="AP415" i="5"/>
  <c r="AL415" i="5"/>
  <c r="AI415" i="5"/>
  <c r="AH415" i="5"/>
  <c r="AU415" i="5" s="1"/>
  <c r="AR414" i="5"/>
  <c r="AQ414" i="5"/>
  <c r="AP414" i="5"/>
  <c r="AL414" i="5"/>
  <c r="AI414" i="5"/>
  <c r="AH414" i="5"/>
  <c r="AU414" i="5" s="1"/>
  <c r="AR413" i="5"/>
  <c r="AQ413" i="5"/>
  <c r="AP413" i="5"/>
  <c r="AL413" i="5"/>
  <c r="AI413" i="5"/>
  <c r="AH413" i="5"/>
  <c r="AU413" i="5" s="1"/>
  <c r="AR412" i="5"/>
  <c r="AQ412" i="5"/>
  <c r="AP412" i="5"/>
  <c r="AL412" i="5"/>
  <c r="AI412" i="5"/>
  <c r="AH412" i="5"/>
  <c r="AU412" i="5" s="1"/>
  <c r="W412" i="5"/>
  <c r="V412" i="5"/>
  <c r="U412" i="5"/>
  <c r="S412" i="5"/>
  <c r="R412" i="5"/>
  <c r="Q412" i="5"/>
  <c r="P412" i="5"/>
  <c r="O412" i="5"/>
  <c r="N412" i="5"/>
  <c r="M412" i="5"/>
  <c r="L412" i="5"/>
  <c r="K412" i="5"/>
  <c r="J412" i="5"/>
  <c r="AR411" i="5"/>
  <c r="AQ411" i="5"/>
  <c r="AP411" i="5"/>
  <c r="AL411" i="5"/>
  <c r="AI411" i="5"/>
  <c r="AH411" i="5"/>
  <c r="AU411" i="5" s="1"/>
  <c r="AR410" i="5"/>
  <c r="AQ410" i="5"/>
  <c r="AP410" i="5"/>
  <c r="AL410" i="5"/>
  <c r="AI410" i="5"/>
  <c r="AH410" i="5"/>
  <c r="AU410" i="5" s="1"/>
  <c r="AR409" i="5"/>
  <c r="AQ409" i="5"/>
  <c r="AP409" i="5"/>
  <c r="AL409" i="5"/>
  <c r="AI409" i="5"/>
  <c r="AH409" i="5"/>
  <c r="AU409" i="5" s="1"/>
  <c r="AR408" i="5"/>
  <c r="AQ408" i="5"/>
  <c r="AP408" i="5"/>
  <c r="AL408" i="5"/>
  <c r="AI408" i="5"/>
  <c r="AH408" i="5"/>
  <c r="AU408" i="5" s="1"/>
  <c r="W408" i="5"/>
  <c r="V408" i="5"/>
  <c r="U408" i="5"/>
  <c r="S408" i="5"/>
  <c r="R408" i="5"/>
  <c r="Q408" i="5"/>
  <c r="P408" i="5"/>
  <c r="O408" i="5"/>
  <c r="N408" i="5"/>
  <c r="M408" i="5"/>
  <c r="L408" i="5"/>
  <c r="K408" i="5"/>
  <c r="J408" i="5"/>
  <c r="AR407" i="5"/>
  <c r="AQ407" i="5"/>
  <c r="AP407" i="5"/>
  <c r="AL407" i="5"/>
  <c r="AI407" i="5"/>
  <c r="AH407" i="5"/>
  <c r="AU407" i="5" s="1"/>
  <c r="W407" i="5"/>
  <c r="V407" i="5"/>
  <c r="U407" i="5"/>
  <c r="S407" i="5"/>
  <c r="R407" i="5"/>
  <c r="Q407" i="5"/>
  <c r="P407" i="5"/>
  <c r="O407" i="5"/>
  <c r="N407" i="5"/>
  <c r="M407" i="5"/>
  <c r="L407" i="5"/>
  <c r="K407" i="5"/>
  <c r="J407" i="5"/>
  <c r="AR406" i="5"/>
  <c r="AQ406" i="5"/>
  <c r="AP406" i="5"/>
  <c r="AL406" i="5"/>
  <c r="AI406" i="5"/>
  <c r="AH406" i="5"/>
  <c r="AU406" i="5" s="1"/>
  <c r="AR405" i="5"/>
  <c r="AQ405" i="5"/>
  <c r="AP405" i="5"/>
  <c r="AL405" i="5"/>
  <c r="AI405" i="5"/>
  <c r="AH405" i="5"/>
  <c r="AU405" i="5" s="1"/>
  <c r="AR404" i="5"/>
  <c r="AQ404" i="5"/>
  <c r="AP404" i="5"/>
  <c r="AL404" i="5"/>
  <c r="AI404" i="5"/>
  <c r="AH404" i="5"/>
  <c r="AU404" i="5" s="1"/>
  <c r="AR403" i="5"/>
  <c r="AQ403" i="5"/>
  <c r="AP403" i="5"/>
  <c r="AL403" i="5"/>
  <c r="AI403" i="5"/>
  <c r="AH403" i="5"/>
  <c r="AU403" i="5" s="1"/>
  <c r="W403" i="5"/>
  <c r="V403" i="5"/>
  <c r="U403" i="5"/>
  <c r="S403" i="5"/>
  <c r="R403" i="5"/>
  <c r="Q403" i="5"/>
  <c r="P403" i="5"/>
  <c r="O403" i="5"/>
  <c r="N403" i="5"/>
  <c r="M403" i="5"/>
  <c r="L403" i="5"/>
  <c r="K403" i="5"/>
  <c r="J403" i="5"/>
  <c r="AR402" i="5"/>
  <c r="AQ402" i="5"/>
  <c r="AP402" i="5"/>
  <c r="AL402" i="5"/>
  <c r="AI402" i="5"/>
  <c r="AH402" i="5"/>
  <c r="AU402" i="5" s="1"/>
  <c r="AR401" i="5"/>
  <c r="AQ401" i="5"/>
  <c r="AP401" i="5"/>
  <c r="AL401" i="5"/>
  <c r="AI401" i="5"/>
  <c r="AH401" i="5"/>
  <c r="AU401" i="5" s="1"/>
  <c r="AR400" i="5"/>
  <c r="AQ400" i="5"/>
  <c r="AP400" i="5"/>
  <c r="AL400" i="5"/>
  <c r="AI400" i="5"/>
  <c r="AH400" i="5"/>
  <c r="AU400" i="5" s="1"/>
  <c r="AR399" i="5"/>
  <c r="AQ399" i="5"/>
  <c r="AP399" i="5"/>
  <c r="AL399" i="5"/>
  <c r="AI399" i="5"/>
  <c r="AH399" i="5"/>
  <c r="AU399" i="5" s="1"/>
  <c r="AR398" i="5"/>
  <c r="AQ398" i="5"/>
  <c r="AP398" i="5"/>
  <c r="AL398" i="5"/>
  <c r="AI398" i="5"/>
  <c r="AH398" i="5"/>
  <c r="AU398" i="5" s="1"/>
  <c r="AR397" i="5"/>
  <c r="AQ397" i="5"/>
  <c r="AP397" i="5"/>
  <c r="AL397" i="5"/>
  <c r="AI397" i="5"/>
  <c r="AH397" i="5"/>
  <c r="AU397" i="5" s="1"/>
  <c r="AR396" i="5"/>
  <c r="AQ396" i="5"/>
  <c r="AP396" i="5"/>
  <c r="AL396" i="5"/>
  <c r="AI396" i="5"/>
  <c r="AH396" i="5"/>
  <c r="AU396" i="5" s="1"/>
  <c r="W396" i="5"/>
  <c r="V396" i="5"/>
  <c r="U396" i="5"/>
  <c r="S396" i="5"/>
  <c r="R396" i="5"/>
  <c r="Q396" i="5"/>
  <c r="P396" i="5"/>
  <c r="O396" i="5"/>
  <c r="N396" i="5"/>
  <c r="M396" i="5"/>
  <c r="L396" i="5"/>
  <c r="K396" i="5"/>
  <c r="J396" i="5"/>
  <c r="AR395" i="5"/>
  <c r="AQ395" i="5"/>
  <c r="AP395" i="5"/>
  <c r="AL395" i="5"/>
  <c r="AI395" i="5"/>
  <c r="AH395" i="5"/>
  <c r="AU395" i="5" s="1"/>
  <c r="AR394" i="5"/>
  <c r="AQ394" i="5"/>
  <c r="AP394" i="5"/>
  <c r="AL394" i="5"/>
  <c r="AI394" i="5"/>
  <c r="AH394" i="5"/>
  <c r="AU394" i="5" s="1"/>
  <c r="AR393" i="5"/>
  <c r="AQ393" i="5"/>
  <c r="AP393" i="5"/>
  <c r="AL393" i="5"/>
  <c r="AI393" i="5"/>
  <c r="AH393" i="5"/>
  <c r="AU393" i="5" s="1"/>
  <c r="W393" i="5"/>
  <c r="V393" i="5"/>
  <c r="U393" i="5"/>
  <c r="S393" i="5"/>
  <c r="R393" i="5"/>
  <c r="Q393" i="5"/>
  <c r="P393" i="5"/>
  <c r="O393" i="5"/>
  <c r="N393" i="5"/>
  <c r="M393" i="5"/>
  <c r="L393" i="5"/>
  <c r="K393" i="5"/>
  <c r="J393" i="5"/>
  <c r="AR392" i="5"/>
  <c r="AQ392" i="5"/>
  <c r="AP392" i="5"/>
  <c r="AL392" i="5"/>
  <c r="AI392" i="5"/>
  <c r="AH392" i="5"/>
  <c r="AU392" i="5" s="1"/>
  <c r="W392" i="5"/>
  <c r="V392" i="5"/>
  <c r="U392" i="5"/>
  <c r="S392" i="5"/>
  <c r="R392" i="5"/>
  <c r="Q392" i="5"/>
  <c r="P392" i="5"/>
  <c r="O392" i="5"/>
  <c r="N392" i="5"/>
  <c r="M392" i="5"/>
  <c r="L392" i="5"/>
  <c r="K392" i="5"/>
  <c r="J392" i="5"/>
  <c r="AR391" i="5"/>
  <c r="AQ391" i="5"/>
  <c r="AP391" i="5"/>
  <c r="AL391" i="5"/>
  <c r="AI391" i="5"/>
  <c r="AH391" i="5"/>
  <c r="AU391" i="5" s="1"/>
  <c r="AR390" i="5"/>
  <c r="AQ390" i="5"/>
  <c r="AP390" i="5"/>
  <c r="AL390" i="5"/>
  <c r="AI390" i="5"/>
  <c r="AH390" i="5"/>
  <c r="AU390" i="5" s="1"/>
  <c r="AR389" i="5"/>
  <c r="AQ389" i="5"/>
  <c r="AP389" i="5"/>
  <c r="AL389" i="5"/>
  <c r="AI389" i="5"/>
  <c r="AH389" i="5"/>
  <c r="AU389" i="5" s="1"/>
  <c r="W389" i="5"/>
  <c r="V389" i="5"/>
  <c r="U389" i="5"/>
  <c r="S389" i="5"/>
  <c r="R389" i="5"/>
  <c r="Q389" i="5"/>
  <c r="P389" i="5"/>
  <c r="O389" i="5"/>
  <c r="N389" i="5"/>
  <c r="M389" i="5"/>
  <c r="L389" i="5"/>
  <c r="K389" i="5"/>
  <c r="J389" i="5"/>
  <c r="AR388" i="5"/>
  <c r="AQ388" i="5"/>
  <c r="AP388" i="5"/>
  <c r="AL388" i="5"/>
  <c r="AI388" i="5"/>
  <c r="AH388" i="5"/>
  <c r="AU388" i="5" s="1"/>
  <c r="W388" i="5"/>
  <c r="V388" i="5"/>
  <c r="U388" i="5"/>
  <c r="S388" i="5"/>
  <c r="R388" i="5"/>
  <c r="Q388" i="5"/>
  <c r="P388" i="5"/>
  <c r="O388" i="5"/>
  <c r="N388" i="5"/>
  <c r="M388" i="5"/>
  <c r="L388" i="5"/>
  <c r="K388" i="5"/>
  <c r="J388" i="5"/>
  <c r="AR387" i="5"/>
  <c r="AQ387" i="5"/>
  <c r="AP387" i="5"/>
  <c r="AL387" i="5"/>
  <c r="AI387" i="5"/>
  <c r="AH387" i="5"/>
  <c r="AU387" i="5" s="1"/>
  <c r="AR386" i="5"/>
  <c r="AQ386" i="5"/>
  <c r="AP386" i="5"/>
  <c r="AL386" i="5"/>
  <c r="AI386" i="5"/>
  <c r="AH386" i="5"/>
  <c r="AU386" i="5" s="1"/>
  <c r="W386" i="5"/>
  <c r="V386" i="5"/>
  <c r="U386" i="5"/>
  <c r="S386" i="5"/>
  <c r="R386" i="5"/>
  <c r="Q386" i="5"/>
  <c r="P386" i="5"/>
  <c r="O386" i="5"/>
  <c r="N386" i="5"/>
  <c r="M386" i="5"/>
  <c r="L386" i="5"/>
  <c r="K386" i="5"/>
  <c r="J386" i="5"/>
  <c r="AR385" i="5"/>
  <c r="AQ385" i="5"/>
  <c r="AP385" i="5"/>
  <c r="AL385" i="5"/>
  <c r="AI385" i="5"/>
  <c r="AH385" i="5"/>
  <c r="AU385" i="5" s="1"/>
  <c r="AR384" i="5"/>
  <c r="AQ384" i="5"/>
  <c r="AP384" i="5"/>
  <c r="AL384" i="5"/>
  <c r="AI384" i="5"/>
  <c r="AH384" i="5"/>
  <c r="AU384" i="5" s="1"/>
  <c r="W384" i="5"/>
  <c r="V384" i="5"/>
  <c r="U384" i="5"/>
  <c r="S384" i="5"/>
  <c r="R384" i="5"/>
  <c r="Q384" i="5"/>
  <c r="P384" i="5"/>
  <c r="O384" i="5"/>
  <c r="N384" i="5"/>
  <c r="M384" i="5"/>
  <c r="L384" i="5"/>
  <c r="K384" i="5"/>
  <c r="J384" i="5"/>
  <c r="AR383" i="5"/>
  <c r="AQ383" i="5"/>
  <c r="AP383" i="5"/>
  <c r="AL383" i="5"/>
  <c r="AI383" i="5"/>
  <c r="AH383" i="5"/>
  <c r="AU383" i="5" s="1"/>
  <c r="AR382" i="5"/>
  <c r="AQ382" i="5"/>
  <c r="AP382" i="5"/>
  <c r="AL382" i="5"/>
  <c r="AI382" i="5"/>
  <c r="AH382" i="5"/>
  <c r="AU382" i="5" s="1"/>
  <c r="AR381" i="5"/>
  <c r="AQ381" i="5"/>
  <c r="AP381" i="5"/>
  <c r="AL381" i="5"/>
  <c r="AI381" i="5"/>
  <c r="AH381" i="5"/>
  <c r="AU381" i="5" s="1"/>
  <c r="AR380" i="5"/>
  <c r="AQ380" i="5"/>
  <c r="AP380" i="5"/>
  <c r="AL380" i="5"/>
  <c r="AI380" i="5"/>
  <c r="AH380" i="5"/>
  <c r="AU380" i="5" s="1"/>
  <c r="AR379" i="5"/>
  <c r="AQ379" i="5"/>
  <c r="AP379" i="5"/>
  <c r="AL379" i="5"/>
  <c r="AI379" i="5"/>
  <c r="AH379" i="5"/>
  <c r="AU379" i="5" s="1"/>
  <c r="AR378" i="5"/>
  <c r="AQ378" i="5"/>
  <c r="AP378" i="5"/>
  <c r="AL378" i="5"/>
  <c r="AI378" i="5"/>
  <c r="AH378" i="5"/>
  <c r="AU378" i="5" s="1"/>
  <c r="W378" i="5"/>
  <c r="V378" i="5"/>
  <c r="U378" i="5"/>
  <c r="S378" i="5"/>
  <c r="R378" i="5"/>
  <c r="Q378" i="5"/>
  <c r="P378" i="5"/>
  <c r="O378" i="5"/>
  <c r="N378" i="5"/>
  <c r="M378" i="5"/>
  <c r="L378" i="5"/>
  <c r="K378" i="5"/>
  <c r="J378" i="5"/>
  <c r="AR377" i="5"/>
  <c r="AQ377" i="5"/>
  <c r="AP377" i="5"/>
  <c r="AL377" i="5"/>
  <c r="AI377" i="5"/>
  <c r="AH377" i="5"/>
  <c r="AU377" i="5" s="1"/>
  <c r="W377" i="5"/>
  <c r="V377" i="5"/>
  <c r="U377" i="5"/>
  <c r="S377" i="5"/>
  <c r="R377" i="5"/>
  <c r="Q377" i="5"/>
  <c r="P377" i="5"/>
  <c r="O377" i="5"/>
  <c r="N377" i="5"/>
  <c r="M377" i="5"/>
  <c r="L377" i="5"/>
  <c r="K377" i="5"/>
  <c r="J377" i="5"/>
  <c r="AR376" i="5"/>
  <c r="AQ376" i="5"/>
  <c r="AP376" i="5"/>
  <c r="AL376" i="5"/>
  <c r="AI376" i="5"/>
  <c r="AH376" i="5"/>
  <c r="AU376" i="5" s="1"/>
  <c r="W376" i="5"/>
  <c r="V376" i="5"/>
  <c r="U376" i="5"/>
  <c r="S376" i="5"/>
  <c r="R376" i="5"/>
  <c r="Q376" i="5"/>
  <c r="P376" i="5"/>
  <c r="O376" i="5"/>
  <c r="N376" i="5"/>
  <c r="M376" i="5"/>
  <c r="L376" i="5"/>
  <c r="K376" i="5"/>
  <c r="J376" i="5"/>
  <c r="AR375" i="5"/>
  <c r="AQ375" i="5"/>
  <c r="AP375" i="5"/>
  <c r="AL375" i="5"/>
  <c r="AI375" i="5"/>
  <c r="AH375" i="5"/>
  <c r="AU375" i="5" s="1"/>
  <c r="W375" i="5"/>
  <c r="V375" i="5"/>
  <c r="U375" i="5"/>
  <c r="S375" i="5"/>
  <c r="R375" i="5"/>
  <c r="Q375" i="5"/>
  <c r="P375" i="5"/>
  <c r="O375" i="5"/>
  <c r="N375" i="5"/>
  <c r="M375" i="5"/>
  <c r="L375" i="5"/>
  <c r="K375" i="5"/>
  <c r="J375" i="5"/>
  <c r="AR374" i="5"/>
  <c r="AQ374" i="5"/>
  <c r="AP374" i="5"/>
  <c r="AL374" i="5"/>
  <c r="AI374" i="5"/>
  <c r="AH374" i="5"/>
  <c r="AU374" i="5" s="1"/>
  <c r="W374" i="5"/>
  <c r="V374" i="5"/>
  <c r="U374" i="5"/>
  <c r="S374" i="5"/>
  <c r="R374" i="5"/>
  <c r="Q374" i="5"/>
  <c r="P374" i="5"/>
  <c r="O374" i="5"/>
  <c r="N374" i="5"/>
  <c r="M374" i="5"/>
  <c r="L374" i="5"/>
  <c r="K374" i="5"/>
  <c r="J374" i="5"/>
  <c r="AR373" i="5"/>
  <c r="AQ373" i="5"/>
  <c r="AP373" i="5"/>
  <c r="AL373" i="5"/>
  <c r="AI373" i="5"/>
  <c r="AH373" i="5"/>
  <c r="AU373" i="5" s="1"/>
  <c r="W373" i="5"/>
  <c r="V373" i="5"/>
  <c r="U373" i="5"/>
  <c r="S373" i="5"/>
  <c r="R373" i="5"/>
  <c r="Q373" i="5"/>
  <c r="P373" i="5"/>
  <c r="O373" i="5"/>
  <c r="N373" i="5"/>
  <c r="M373" i="5"/>
  <c r="L373" i="5"/>
  <c r="K373" i="5"/>
  <c r="J373" i="5"/>
  <c r="AR372" i="5"/>
  <c r="AQ372" i="5"/>
  <c r="AP372" i="5"/>
  <c r="AL372" i="5"/>
  <c r="AI372" i="5"/>
  <c r="AH372" i="5"/>
  <c r="AU372" i="5" s="1"/>
  <c r="W372" i="5"/>
  <c r="V372" i="5"/>
  <c r="U372" i="5"/>
  <c r="S372" i="5"/>
  <c r="R372" i="5"/>
  <c r="Q372" i="5"/>
  <c r="P372" i="5"/>
  <c r="O372" i="5"/>
  <c r="N372" i="5"/>
  <c r="M372" i="5"/>
  <c r="L372" i="5"/>
  <c r="K372" i="5"/>
  <c r="J372" i="5"/>
  <c r="AR371" i="5"/>
  <c r="AQ371" i="5"/>
  <c r="AP371" i="5"/>
  <c r="AL371" i="5"/>
  <c r="AI371" i="5"/>
  <c r="AH371" i="5"/>
  <c r="AU371" i="5" s="1"/>
  <c r="W371" i="5"/>
  <c r="V371" i="5"/>
  <c r="U371" i="5"/>
  <c r="S371" i="5"/>
  <c r="R371" i="5"/>
  <c r="Q371" i="5"/>
  <c r="P371" i="5"/>
  <c r="O371" i="5"/>
  <c r="N371" i="5"/>
  <c r="M371" i="5"/>
  <c r="L371" i="5"/>
  <c r="K371" i="5"/>
  <c r="J371" i="5"/>
  <c r="AR370" i="5"/>
  <c r="AQ370" i="5"/>
  <c r="AP370" i="5"/>
  <c r="AL370" i="5"/>
  <c r="AI370" i="5"/>
  <c r="AH370" i="5"/>
  <c r="AU370" i="5" s="1"/>
  <c r="W370" i="5"/>
  <c r="V370" i="5"/>
  <c r="U370" i="5"/>
  <c r="S370" i="5"/>
  <c r="R370" i="5"/>
  <c r="Q370" i="5"/>
  <c r="P370" i="5"/>
  <c r="O370" i="5"/>
  <c r="N370" i="5"/>
  <c r="M370" i="5"/>
  <c r="L370" i="5"/>
  <c r="K370" i="5"/>
  <c r="J370" i="5"/>
  <c r="AR369" i="5"/>
  <c r="AQ369" i="5"/>
  <c r="AP369" i="5"/>
  <c r="AL369" i="5"/>
  <c r="AI369" i="5"/>
  <c r="AH369" i="5"/>
  <c r="AU369" i="5" s="1"/>
  <c r="W369" i="5"/>
  <c r="V369" i="5"/>
  <c r="U369" i="5"/>
  <c r="S369" i="5"/>
  <c r="R369" i="5"/>
  <c r="Q369" i="5"/>
  <c r="P369" i="5"/>
  <c r="O369" i="5"/>
  <c r="N369" i="5"/>
  <c r="M369" i="5"/>
  <c r="L369" i="5"/>
  <c r="K369" i="5"/>
  <c r="J369" i="5"/>
  <c r="AR368" i="5"/>
  <c r="AQ368" i="5"/>
  <c r="AP368" i="5"/>
  <c r="AL368" i="5"/>
  <c r="AI368" i="5"/>
  <c r="AH368" i="5"/>
  <c r="AU368" i="5" s="1"/>
  <c r="W368" i="5"/>
  <c r="V368" i="5"/>
  <c r="U368" i="5"/>
  <c r="S368" i="5"/>
  <c r="R368" i="5"/>
  <c r="Q368" i="5"/>
  <c r="P368" i="5"/>
  <c r="O368" i="5"/>
  <c r="N368" i="5"/>
  <c r="M368" i="5"/>
  <c r="L368" i="5"/>
  <c r="K368" i="5"/>
  <c r="J368" i="5"/>
  <c r="AR367" i="5"/>
  <c r="AQ367" i="5"/>
  <c r="AP367" i="5"/>
  <c r="AL367" i="5"/>
  <c r="AI367" i="5"/>
  <c r="AH367" i="5"/>
  <c r="AU367" i="5" s="1"/>
  <c r="W367" i="5"/>
  <c r="V367" i="5"/>
  <c r="U367" i="5"/>
  <c r="S367" i="5"/>
  <c r="R367" i="5"/>
  <c r="Q367" i="5"/>
  <c r="P367" i="5"/>
  <c r="O367" i="5"/>
  <c r="N367" i="5"/>
  <c r="M367" i="5"/>
  <c r="L367" i="5"/>
  <c r="K367" i="5"/>
  <c r="J367" i="5"/>
  <c r="AR366" i="5"/>
  <c r="AQ366" i="5"/>
  <c r="AP366" i="5"/>
  <c r="AL366" i="5"/>
  <c r="AI366" i="5"/>
  <c r="AH366" i="5"/>
  <c r="AU366" i="5" s="1"/>
  <c r="W366" i="5"/>
  <c r="V366" i="5"/>
  <c r="U366" i="5"/>
  <c r="S366" i="5"/>
  <c r="R366" i="5"/>
  <c r="Q366" i="5"/>
  <c r="P366" i="5"/>
  <c r="O366" i="5"/>
  <c r="N366" i="5"/>
  <c r="M366" i="5"/>
  <c r="L366" i="5"/>
  <c r="K366" i="5"/>
  <c r="J366" i="5"/>
  <c r="AR365" i="5"/>
  <c r="AQ365" i="5"/>
  <c r="AP365" i="5"/>
  <c r="AL365" i="5"/>
  <c r="AI365" i="5"/>
  <c r="AH365" i="5"/>
  <c r="AU365" i="5" s="1"/>
  <c r="W365" i="5"/>
  <c r="V365" i="5"/>
  <c r="U365" i="5"/>
  <c r="S365" i="5"/>
  <c r="R365" i="5"/>
  <c r="Q365" i="5"/>
  <c r="P365" i="5"/>
  <c r="O365" i="5"/>
  <c r="N365" i="5"/>
  <c r="M365" i="5"/>
  <c r="L365" i="5"/>
  <c r="K365" i="5"/>
  <c r="J365" i="5"/>
  <c r="AR364" i="5"/>
  <c r="AQ364" i="5"/>
  <c r="AP364" i="5"/>
  <c r="AL364" i="5"/>
  <c r="AI364" i="5"/>
  <c r="AH364" i="5"/>
  <c r="AU364" i="5" s="1"/>
  <c r="W364" i="5"/>
  <c r="V364" i="5"/>
  <c r="U364" i="5"/>
  <c r="S364" i="5"/>
  <c r="R364" i="5"/>
  <c r="Q364" i="5"/>
  <c r="P364" i="5"/>
  <c r="O364" i="5"/>
  <c r="N364" i="5"/>
  <c r="M364" i="5"/>
  <c r="L364" i="5"/>
  <c r="K364" i="5"/>
  <c r="J364" i="5"/>
  <c r="AR363" i="5"/>
  <c r="AQ363" i="5"/>
  <c r="AP363" i="5"/>
  <c r="AL363" i="5"/>
  <c r="AI363" i="5"/>
  <c r="AH363" i="5"/>
  <c r="AU363" i="5" s="1"/>
  <c r="W363" i="5"/>
  <c r="V363" i="5"/>
  <c r="U363" i="5"/>
  <c r="S363" i="5"/>
  <c r="R363" i="5"/>
  <c r="Q363" i="5"/>
  <c r="P363" i="5"/>
  <c r="O363" i="5"/>
  <c r="N363" i="5"/>
  <c r="M363" i="5"/>
  <c r="L363" i="5"/>
  <c r="K363" i="5"/>
  <c r="J363" i="5"/>
  <c r="AR362" i="5"/>
  <c r="AQ362" i="5"/>
  <c r="AP362" i="5"/>
  <c r="AL362" i="5"/>
  <c r="AI362" i="5"/>
  <c r="AH362" i="5"/>
  <c r="AU362" i="5" s="1"/>
  <c r="W362" i="5"/>
  <c r="V362" i="5"/>
  <c r="U362" i="5"/>
  <c r="S362" i="5"/>
  <c r="R362" i="5"/>
  <c r="Q362" i="5"/>
  <c r="P362" i="5"/>
  <c r="O362" i="5"/>
  <c r="N362" i="5"/>
  <c r="M362" i="5"/>
  <c r="L362" i="5"/>
  <c r="K362" i="5"/>
  <c r="J362" i="5"/>
  <c r="AR361" i="5"/>
  <c r="AQ361" i="5"/>
  <c r="AP361" i="5"/>
  <c r="AL361" i="5"/>
  <c r="AI361" i="5"/>
  <c r="AH361" i="5"/>
  <c r="AU361" i="5" s="1"/>
  <c r="W361" i="5"/>
  <c r="V361" i="5"/>
  <c r="U361" i="5"/>
  <c r="S361" i="5"/>
  <c r="R361" i="5"/>
  <c r="Q361" i="5"/>
  <c r="P361" i="5"/>
  <c r="O361" i="5"/>
  <c r="N361" i="5"/>
  <c r="M361" i="5"/>
  <c r="L361" i="5"/>
  <c r="K361" i="5"/>
  <c r="J361" i="5"/>
  <c r="AR360" i="5"/>
  <c r="AQ360" i="5"/>
  <c r="AP360" i="5"/>
  <c r="AL360" i="5"/>
  <c r="AI360" i="5"/>
  <c r="AH360" i="5"/>
  <c r="AU360" i="5" s="1"/>
  <c r="W360" i="5"/>
  <c r="V360" i="5"/>
  <c r="U360" i="5"/>
  <c r="S360" i="5"/>
  <c r="R360" i="5"/>
  <c r="Q360" i="5"/>
  <c r="P360" i="5"/>
  <c r="O360" i="5"/>
  <c r="N360" i="5"/>
  <c r="M360" i="5"/>
  <c r="L360" i="5"/>
  <c r="K360" i="5"/>
  <c r="J360" i="5"/>
  <c r="AR359" i="5"/>
  <c r="AQ359" i="5"/>
  <c r="AP359" i="5"/>
  <c r="AL359" i="5"/>
  <c r="AI359" i="5"/>
  <c r="AH359" i="5"/>
  <c r="AU359" i="5" s="1"/>
  <c r="W359" i="5"/>
  <c r="V359" i="5"/>
  <c r="U359" i="5"/>
  <c r="S359" i="5"/>
  <c r="R359" i="5"/>
  <c r="Q359" i="5"/>
  <c r="P359" i="5"/>
  <c r="O359" i="5"/>
  <c r="N359" i="5"/>
  <c r="M359" i="5"/>
  <c r="L359" i="5"/>
  <c r="K359" i="5"/>
  <c r="J359" i="5"/>
  <c r="AR358" i="5"/>
  <c r="AQ358" i="5"/>
  <c r="AP358" i="5"/>
  <c r="AL358" i="5"/>
  <c r="AI358" i="5"/>
  <c r="AH358" i="5"/>
  <c r="AU358" i="5" s="1"/>
  <c r="W358" i="5"/>
  <c r="V358" i="5"/>
  <c r="U358" i="5"/>
  <c r="S358" i="5"/>
  <c r="R358" i="5"/>
  <c r="Q358" i="5"/>
  <c r="P358" i="5"/>
  <c r="O358" i="5"/>
  <c r="N358" i="5"/>
  <c r="M358" i="5"/>
  <c r="L358" i="5"/>
  <c r="K358" i="5"/>
  <c r="J358" i="5"/>
  <c r="AR357" i="5"/>
  <c r="AQ357" i="5"/>
  <c r="AP357" i="5"/>
  <c r="AL357" i="5"/>
  <c r="AI357" i="5"/>
  <c r="AH357" i="5"/>
  <c r="AU357" i="5" s="1"/>
  <c r="W357" i="5"/>
  <c r="V357" i="5"/>
  <c r="U357" i="5"/>
  <c r="S357" i="5"/>
  <c r="R357" i="5"/>
  <c r="Q357" i="5"/>
  <c r="P357" i="5"/>
  <c r="O357" i="5"/>
  <c r="N357" i="5"/>
  <c r="M357" i="5"/>
  <c r="L357" i="5"/>
  <c r="K357" i="5"/>
  <c r="J357" i="5"/>
  <c r="AR356" i="5"/>
  <c r="AQ356" i="5"/>
  <c r="AP356" i="5"/>
  <c r="AL356" i="5"/>
  <c r="AI356" i="5"/>
  <c r="AH356" i="5"/>
  <c r="AU356" i="5" s="1"/>
  <c r="W356" i="5"/>
  <c r="V356" i="5"/>
  <c r="U356" i="5"/>
  <c r="S356" i="5"/>
  <c r="R356" i="5"/>
  <c r="Q356" i="5"/>
  <c r="P356" i="5"/>
  <c r="O356" i="5"/>
  <c r="N356" i="5"/>
  <c r="M356" i="5"/>
  <c r="L356" i="5"/>
  <c r="K356" i="5"/>
  <c r="J356" i="5"/>
  <c r="AR355" i="5"/>
  <c r="AQ355" i="5"/>
  <c r="AP355" i="5"/>
  <c r="AL355" i="5"/>
  <c r="AI355" i="5"/>
  <c r="AH355" i="5"/>
  <c r="AU355" i="5" s="1"/>
  <c r="W355" i="5"/>
  <c r="V355" i="5"/>
  <c r="U355" i="5"/>
  <c r="S355" i="5"/>
  <c r="R355" i="5"/>
  <c r="Q355" i="5"/>
  <c r="P355" i="5"/>
  <c r="O355" i="5"/>
  <c r="N355" i="5"/>
  <c r="M355" i="5"/>
  <c r="L355" i="5"/>
  <c r="K355" i="5"/>
  <c r="J355" i="5"/>
  <c r="AR354" i="5"/>
  <c r="AQ354" i="5"/>
  <c r="AP354" i="5"/>
  <c r="AL354" i="5"/>
  <c r="AI354" i="5"/>
  <c r="AH354" i="5"/>
  <c r="AU354" i="5" s="1"/>
  <c r="W354" i="5"/>
  <c r="V354" i="5"/>
  <c r="U354" i="5"/>
  <c r="S354" i="5"/>
  <c r="R354" i="5"/>
  <c r="Q354" i="5"/>
  <c r="P354" i="5"/>
  <c r="O354" i="5"/>
  <c r="N354" i="5"/>
  <c r="M354" i="5"/>
  <c r="L354" i="5"/>
  <c r="K354" i="5"/>
  <c r="J354" i="5"/>
  <c r="AR353" i="5"/>
  <c r="AQ353" i="5"/>
  <c r="AP353" i="5"/>
  <c r="AL353" i="5"/>
  <c r="AI353" i="5"/>
  <c r="AH353" i="5"/>
  <c r="AU353" i="5" s="1"/>
  <c r="W353" i="5"/>
  <c r="V353" i="5"/>
  <c r="U353" i="5"/>
  <c r="S353" i="5"/>
  <c r="R353" i="5"/>
  <c r="Q353" i="5"/>
  <c r="P353" i="5"/>
  <c r="O353" i="5"/>
  <c r="N353" i="5"/>
  <c r="M353" i="5"/>
  <c r="L353" i="5"/>
  <c r="K353" i="5"/>
  <c r="J353" i="5"/>
  <c r="AR352" i="5"/>
  <c r="AQ352" i="5"/>
  <c r="AP352" i="5"/>
  <c r="AL352" i="5"/>
  <c r="AI352" i="5"/>
  <c r="AH352" i="5"/>
  <c r="AU352" i="5" s="1"/>
  <c r="W352" i="5"/>
  <c r="V352" i="5"/>
  <c r="U352" i="5"/>
  <c r="S352" i="5"/>
  <c r="R352" i="5"/>
  <c r="Q352" i="5"/>
  <c r="P352" i="5"/>
  <c r="O352" i="5"/>
  <c r="N352" i="5"/>
  <c r="M352" i="5"/>
  <c r="L352" i="5"/>
  <c r="K352" i="5"/>
  <c r="J352" i="5"/>
  <c r="AR351" i="5"/>
  <c r="AQ351" i="5"/>
  <c r="AP351" i="5"/>
  <c r="AL351" i="5"/>
  <c r="AI351" i="5"/>
  <c r="AH351" i="5"/>
  <c r="AU351" i="5" s="1"/>
  <c r="W351" i="5"/>
  <c r="V351" i="5"/>
  <c r="U351" i="5"/>
  <c r="S351" i="5"/>
  <c r="R351" i="5"/>
  <c r="Q351" i="5"/>
  <c r="P351" i="5"/>
  <c r="O351" i="5"/>
  <c r="N351" i="5"/>
  <c r="M351" i="5"/>
  <c r="L351" i="5"/>
  <c r="K351" i="5"/>
  <c r="J351" i="5"/>
  <c r="AR350" i="5"/>
  <c r="AQ350" i="5"/>
  <c r="AP350" i="5"/>
  <c r="AL350" i="5"/>
  <c r="AI350" i="5"/>
  <c r="AH350" i="5"/>
  <c r="AU350" i="5" s="1"/>
  <c r="W350" i="5"/>
  <c r="V350" i="5"/>
  <c r="U350" i="5"/>
  <c r="S350" i="5"/>
  <c r="R350" i="5"/>
  <c r="Q350" i="5"/>
  <c r="P350" i="5"/>
  <c r="O350" i="5"/>
  <c r="N350" i="5"/>
  <c r="M350" i="5"/>
  <c r="L350" i="5"/>
  <c r="K350" i="5"/>
  <c r="J350" i="5"/>
  <c r="AR349" i="5"/>
  <c r="AQ349" i="5"/>
  <c r="AP349" i="5"/>
  <c r="AL349" i="5"/>
  <c r="AI349" i="5"/>
  <c r="AH349" i="5"/>
  <c r="AU349" i="5" s="1"/>
  <c r="W349" i="5"/>
  <c r="V349" i="5"/>
  <c r="U349" i="5"/>
  <c r="S349" i="5"/>
  <c r="R349" i="5"/>
  <c r="Q349" i="5"/>
  <c r="P349" i="5"/>
  <c r="O349" i="5"/>
  <c r="N349" i="5"/>
  <c r="M349" i="5"/>
  <c r="L349" i="5"/>
  <c r="K349" i="5"/>
  <c r="J349" i="5"/>
  <c r="AR348" i="5"/>
  <c r="AQ348" i="5"/>
  <c r="AP348" i="5"/>
  <c r="AL348" i="5"/>
  <c r="AI348" i="5"/>
  <c r="AH348" i="5"/>
  <c r="AU348" i="5" s="1"/>
  <c r="W348" i="5"/>
  <c r="V348" i="5"/>
  <c r="U348" i="5"/>
  <c r="S348" i="5"/>
  <c r="R348" i="5"/>
  <c r="Q348" i="5"/>
  <c r="P348" i="5"/>
  <c r="O348" i="5"/>
  <c r="N348" i="5"/>
  <c r="M348" i="5"/>
  <c r="L348" i="5"/>
  <c r="K348" i="5"/>
  <c r="J348" i="5"/>
  <c r="AR347" i="5"/>
  <c r="AQ347" i="5"/>
  <c r="AP347" i="5"/>
  <c r="AL347" i="5"/>
  <c r="AI347" i="5"/>
  <c r="AH347" i="5"/>
  <c r="AU347" i="5" s="1"/>
  <c r="W347" i="5"/>
  <c r="V347" i="5"/>
  <c r="U347" i="5"/>
  <c r="S347" i="5"/>
  <c r="R347" i="5"/>
  <c r="Q347" i="5"/>
  <c r="P347" i="5"/>
  <c r="O347" i="5"/>
  <c r="N347" i="5"/>
  <c r="M347" i="5"/>
  <c r="L347" i="5"/>
  <c r="K347" i="5"/>
  <c r="J347" i="5"/>
  <c r="AR346" i="5"/>
  <c r="AQ346" i="5"/>
  <c r="AP346" i="5"/>
  <c r="AL346" i="5"/>
  <c r="AI346" i="5"/>
  <c r="AH346" i="5"/>
  <c r="AU346" i="5" s="1"/>
  <c r="W346" i="5"/>
  <c r="V346" i="5"/>
  <c r="U346" i="5"/>
  <c r="S346" i="5"/>
  <c r="R346" i="5"/>
  <c r="Q346" i="5"/>
  <c r="P346" i="5"/>
  <c r="O346" i="5"/>
  <c r="N346" i="5"/>
  <c r="M346" i="5"/>
  <c r="L346" i="5"/>
  <c r="K346" i="5"/>
  <c r="J346" i="5"/>
  <c r="AR345" i="5"/>
  <c r="AQ345" i="5"/>
  <c r="AP345" i="5"/>
  <c r="AL345" i="5"/>
  <c r="AI345" i="5"/>
  <c r="AH345" i="5"/>
  <c r="AU345" i="5" s="1"/>
  <c r="W345" i="5"/>
  <c r="V345" i="5"/>
  <c r="U345" i="5"/>
  <c r="S345" i="5"/>
  <c r="R345" i="5"/>
  <c r="Q345" i="5"/>
  <c r="P345" i="5"/>
  <c r="O345" i="5"/>
  <c r="N345" i="5"/>
  <c r="M345" i="5"/>
  <c r="L345" i="5"/>
  <c r="K345" i="5"/>
  <c r="J345" i="5"/>
  <c r="AR344" i="5"/>
  <c r="AQ344" i="5"/>
  <c r="AP344" i="5"/>
  <c r="AL344" i="5"/>
  <c r="AI344" i="5"/>
  <c r="AH344" i="5"/>
  <c r="AU344" i="5" s="1"/>
  <c r="W344" i="5"/>
  <c r="V344" i="5"/>
  <c r="U344" i="5"/>
  <c r="S344" i="5"/>
  <c r="R344" i="5"/>
  <c r="Q344" i="5"/>
  <c r="P344" i="5"/>
  <c r="O344" i="5"/>
  <c r="N344" i="5"/>
  <c r="M344" i="5"/>
  <c r="L344" i="5"/>
  <c r="K344" i="5"/>
  <c r="J344" i="5"/>
  <c r="AR343" i="5"/>
  <c r="AQ343" i="5"/>
  <c r="AP343" i="5"/>
  <c r="AL343" i="5"/>
  <c r="AI343" i="5"/>
  <c r="AH343" i="5"/>
  <c r="AU343" i="5" s="1"/>
  <c r="W343" i="5"/>
  <c r="V343" i="5"/>
  <c r="U343" i="5"/>
  <c r="S343" i="5"/>
  <c r="R343" i="5"/>
  <c r="Q343" i="5"/>
  <c r="P343" i="5"/>
  <c r="O343" i="5"/>
  <c r="N343" i="5"/>
  <c r="M343" i="5"/>
  <c r="L343" i="5"/>
  <c r="K343" i="5"/>
  <c r="J343" i="5"/>
  <c r="AR342" i="5"/>
  <c r="AQ342" i="5"/>
  <c r="AP342" i="5"/>
  <c r="AL342" i="5"/>
  <c r="AI342" i="5"/>
  <c r="AH342" i="5"/>
  <c r="AU342" i="5" s="1"/>
  <c r="AR341" i="5"/>
  <c r="AQ341" i="5"/>
  <c r="AP341" i="5"/>
  <c r="AL341" i="5"/>
  <c r="AI341" i="5"/>
  <c r="AH341" i="5"/>
  <c r="AU341" i="5" s="1"/>
  <c r="AR340" i="5"/>
  <c r="AQ340" i="5"/>
  <c r="AP340" i="5"/>
  <c r="AL340" i="5"/>
  <c r="AI340" i="5"/>
  <c r="AH340" i="5"/>
  <c r="AU340" i="5" s="1"/>
  <c r="AR339" i="5"/>
  <c r="AQ339" i="5"/>
  <c r="AP339" i="5"/>
  <c r="AL339" i="5"/>
  <c r="AI339" i="5"/>
  <c r="AH339" i="5"/>
  <c r="AU339" i="5" s="1"/>
  <c r="AR338" i="5"/>
  <c r="AQ338" i="5"/>
  <c r="AP338" i="5"/>
  <c r="AL338" i="5"/>
  <c r="AI338" i="5"/>
  <c r="AH338" i="5"/>
  <c r="AU338" i="5" s="1"/>
  <c r="AR337" i="5"/>
  <c r="AQ337" i="5"/>
  <c r="AP337" i="5"/>
  <c r="AL337" i="5"/>
  <c r="AI337" i="5"/>
  <c r="AH337" i="5"/>
  <c r="AU337" i="5" s="1"/>
  <c r="AR336" i="5"/>
  <c r="AQ336" i="5"/>
  <c r="AP336" i="5"/>
  <c r="AL336" i="5"/>
  <c r="AI336" i="5"/>
  <c r="AH336" i="5"/>
  <c r="AU336" i="5" s="1"/>
  <c r="AR335" i="5"/>
  <c r="AQ335" i="5"/>
  <c r="AP335" i="5"/>
  <c r="AL335" i="5"/>
  <c r="AI335" i="5"/>
  <c r="AH335" i="5"/>
  <c r="AU335" i="5" s="1"/>
  <c r="AR334" i="5"/>
  <c r="AQ334" i="5"/>
  <c r="AP334" i="5"/>
  <c r="AL334" i="5"/>
  <c r="AI334" i="5"/>
  <c r="AH334" i="5"/>
  <c r="AU334" i="5" s="1"/>
  <c r="AR333" i="5"/>
  <c r="AQ333" i="5"/>
  <c r="AP333" i="5"/>
  <c r="AL333" i="5"/>
  <c r="AI333" i="5"/>
  <c r="AH333" i="5"/>
  <c r="AU333" i="5" s="1"/>
  <c r="AR332" i="5"/>
  <c r="AQ332" i="5"/>
  <c r="AP332" i="5"/>
  <c r="AL332" i="5"/>
  <c r="AI332" i="5"/>
  <c r="AH332" i="5"/>
  <c r="AU332" i="5" s="1"/>
  <c r="AR331" i="5"/>
  <c r="AQ331" i="5"/>
  <c r="AP331" i="5"/>
  <c r="AL331" i="5"/>
  <c r="AI331" i="5"/>
  <c r="AH331" i="5"/>
  <c r="AU331" i="5" s="1"/>
  <c r="AR330" i="5"/>
  <c r="AQ330" i="5"/>
  <c r="AP330" i="5"/>
  <c r="AL330" i="5"/>
  <c r="AI330" i="5"/>
  <c r="AH330" i="5"/>
  <c r="AU330" i="5" s="1"/>
  <c r="AR329" i="5"/>
  <c r="AQ329" i="5"/>
  <c r="AP329" i="5"/>
  <c r="AL329" i="5"/>
  <c r="AI329" i="5"/>
  <c r="AH329" i="5"/>
  <c r="AU329" i="5" s="1"/>
  <c r="AR328" i="5"/>
  <c r="AQ328" i="5"/>
  <c r="AP328" i="5"/>
  <c r="AL328" i="5"/>
  <c r="AI328" i="5"/>
  <c r="AH328" i="5"/>
  <c r="AU328" i="5" s="1"/>
  <c r="AR327" i="5"/>
  <c r="AQ327" i="5"/>
  <c r="AP327" i="5"/>
  <c r="AL327" i="5"/>
  <c r="AI327" i="5"/>
  <c r="AH327" i="5"/>
  <c r="AU327" i="5" s="1"/>
  <c r="AR326" i="5"/>
  <c r="AQ326" i="5"/>
  <c r="AP326" i="5"/>
  <c r="AL326" i="5"/>
  <c r="AI326" i="5"/>
  <c r="AH326" i="5"/>
  <c r="AU326" i="5" s="1"/>
  <c r="AR325" i="5"/>
  <c r="AQ325" i="5"/>
  <c r="AP325" i="5"/>
  <c r="AL325" i="5"/>
  <c r="AI325" i="5"/>
  <c r="AH325" i="5"/>
  <c r="AU325" i="5" s="1"/>
  <c r="AR324" i="5"/>
  <c r="AQ324" i="5"/>
  <c r="AP324" i="5"/>
  <c r="AL324" i="5"/>
  <c r="AI324" i="5"/>
  <c r="AH324" i="5"/>
  <c r="AU324" i="5" s="1"/>
  <c r="AR323" i="5"/>
  <c r="AQ323" i="5"/>
  <c r="AP323" i="5"/>
  <c r="AL323" i="5"/>
  <c r="AI323" i="5"/>
  <c r="AH323" i="5"/>
  <c r="AU323" i="5" s="1"/>
  <c r="AR322" i="5"/>
  <c r="AQ322" i="5"/>
  <c r="AP322" i="5"/>
  <c r="AL322" i="5"/>
  <c r="AI322" i="5"/>
  <c r="AH322" i="5"/>
  <c r="AU322" i="5" s="1"/>
  <c r="AR321" i="5"/>
  <c r="AQ321" i="5"/>
  <c r="AP321" i="5"/>
  <c r="AL321" i="5"/>
  <c r="AI321" i="5"/>
  <c r="AH321" i="5"/>
  <c r="AU321" i="5" s="1"/>
  <c r="AR320" i="5"/>
  <c r="AQ320" i="5"/>
  <c r="AP320" i="5"/>
  <c r="AL320" i="5"/>
  <c r="AI320" i="5"/>
  <c r="AH320" i="5"/>
  <c r="AU320" i="5" s="1"/>
  <c r="AR319" i="5"/>
  <c r="AQ319" i="5"/>
  <c r="AP319" i="5"/>
  <c r="AL319" i="5"/>
  <c r="AI319" i="5"/>
  <c r="AH319" i="5"/>
  <c r="AU319" i="5" s="1"/>
  <c r="AR318" i="5"/>
  <c r="AQ318" i="5"/>
  <c r="AP318" i="5"/>
  <c r="AL318" i="5"/>
  <c r="AI318" i="5"/>
  <c r="AH318" i="5"/>
  <c r="AU318" i="5" s="1"/>
  <c r="AR317" i="5"/>
  <c r="AQ317" i="5"/>
  <c r="AP317" i="5"/>
  <c r="AL317" i="5"/>
  <c r="AI317" i="5"/>
  <c r="AH317" i="5"/>
  <c r="AU317" i="5" s="1"/>
  <c r="AR316" i="5"/>
  <c r="AQ316" i="5"/>
  <c r="AP316" i="5"/>
  <c r="AL316" i="5"/>
  <c r="AI316" i="5"/>
  <c r="AH316" i="5"/>
  <c r="AU316" i="5" s="1"/>
  <c r="AR315" i="5"/>
  <c r="AQ315" i="5"/>
  <c r="AP315" i="5"/>
  <c r="AL315" i="5"/>
  <c r="AI315" i="5"/>
  <c r="AH315" i="5"/>
  <c r="AU315" i="5" s="1"/>
  <c r="AR314" i="5"/>
  <c r="AQ314" i="5"/>
  <c r="AP314" i="5"/>
  <c r="AL314" i="5"/>
  <c r="AI314" i="5"/>
  <c r="AH314" i="5"/>
  <c r="AU314" i="5" s="1"/>
  <c r="AR313" i="5"/>
  <c r="AQ313" i="5"/>
  <c r="AP313" i="5"/>
  <c r="AL313" i="5"/>
  <c r="AI313" i="5"/>
  <c r="AH313" i="5"/>
  <c r="AU313" i="5" s="1"/>
  <c r="AR312" i="5"/>
  <c r="AQ312" i="5"/>
  <c r="AP312" i="5"/>
  <c r="AL312" i="5"/>
  <c r="AI312" i="5"/>
  <c r="AH312" i="5"/>
  <c r="AU312" i="5" s="1"/>
  <c r="AR311" i="5"/>
  <c r="AQ311" i="5"/>
  <c r="AP311" i="5"/>
  <c r="AL311" i="5"/>
  <c r="AI311" i="5"/>
  <c r="AH311" i="5"/>
  <c r="AU311" i="5" s="1"/>
  <c r="AR310" i="5"/>
  <c r="AQ310" i="5"/>
  <c r="AP310" i="5"/>
  <c r="AL310" i="5"/>
  <c r="AI310" i="5"/>
  <c r="AH310" i="5"/>
  <c r="AU310" i="5" s="1"/>
  <c r="AR309" i="5"/>
  <c r="AQ309" i="5"/>
  <c r="AP309" i="5"/>
  <c r="AL309" i="5"/>
  <c r="AI309" i="5"/>
  <c r="AH309" i="5"/>
  <c r="AU309" i="5" s="1"/>
  <c r="AR308" i="5"/>
  <c r="AQ308" i="5"/>
  <c r="AP308" i="5"/>
  <c r="AL308" i="5"/>
  <c r="AI308" i="5"/>
  <c r="AH308" i="5"/>
  <c r="AU308" i="5" s="1"/>
  <c r="AR307" i="5"/>
  <c r="AQ307" i="5"/>
  <c r="AP307" i="5"/>
  <c r="AL307" i="5"/>
  <c r="AI307" i="5"/>
  <c r="AH307" i="5"/>
  <c r="AU307" i="5" s="1"/>
  <c r="AR306" i="5"/>
  <c r="AQ306" i="5"/>
  <c r="AP306" i="5"/>
  <c r="AL306" i="5"/>
  <c r="AI306" i="5"/>
  <c r="AH306" i="5"/>
  <c r="AU306" i="5" s="1"/>
  <c r="AR305" i="5"/>
  <c r="AQ305" i="5"/>
  <c r="AP305" i="5"/>
  <c r="AL305" i="5"/>
  <c r="AI305" i="5"/>
  <c r="AH305" i="5"/>
  <c r="AU305" i="5" s="1"/>
  <c r="AR304" i="5"/>
  <c r="AQ304" i="5"/>
  <c r="AP304" i="5"/>
  <c r="AL304" i="5"/>
  <c r="AI304" i="5"/>
  <c r="AH304" i="5"/>
  <c r="AU304" i="5" s="1"/>
  <c r="AR303" i="5"/>
  <c r="AQ303" i="5"/>
  <c r="AP303" i="5"/>
  <c r="AL303" i="5"/>
  <c r="AI303" i="5"/>
  <c r="AH303" i="5"/>
  <c r="AU303" i="5" s="1"/>
  <c r="AR302" i="5"/>
  <c r="AQ302" i="5"/>
  <c r="AP302" i="5"/>
  <c r="AL302" i="5"/>
  <c r="AI302" i="5"/>
  <c r="AH302" i="5"/>
  <c r="AU302" i="5" s="1"/>
  <c r="AR301" i="5"/>
  <c r="AQ301" i="5"/>
  <c r="AP301" i="5"/>
  <c r="AL301" i="5"/>
  <c r="AI301" i="5"/>
  <c r="AH301" i="5"/>
  <c r="AU301" i="5" s="1"/>
  <c r="AR300" i="5"/>
  <c r="AQ300" i="5"/>
  <c r="AP300" i="5"/>
  <c r="AL300" i="5"/>
  <c r="AI300" i="5"/>
  <c r="AH300" i="5"/>
  <c r="AU300" i="5" s="1"/>
  <c r="AR299" i="5"/>
  <c r="AQ299" i="5"/>
  <c r="AP299" i="5"/>
  <c r="AL299" i="5"/>
  <c r="AI299" i="5"/>
  <c r="AH299" i="5"/>
  <c r="AU299" i="5" s="1"/>
  <c r="AR298" i="5"/>
  <c r="AQ298" i="5"/>
  <c r="AP298" i="5"/>
  <c r="AL298" i="5"/>
  <c r="AI298" i="5"/>
  <c r="AH298" i="5"/>
  <c r="AU298" i="5" s="1"/>
  <c r="AR297" i="5"/>
  <c r="AQ297" i="5"/>
  <c r="AP297" i="5"/>
  <c r="AL297" i="5"/>
  <c r="AI297" i="5"/>
  <c r="AH297" i="5"/>
  <c r="AU297" i="5" s="1"/>
  <c r="AR296" i="5"/>
  <c r="AQ296" i="5"/>
  <c r="AP296" i="5"/>
  <c r="AL296" i="5"/>
  <c r="AI296" i="5"/>
  <c r="AH296" i="5"/>
  <c r="AU296" i="5" s="1"/>
  <c r="AR295" i="5"/>
  <c r="AQ295" i="5"/>
  <c r="AP295" i="5"/>
  <c r="AL295" i="5"/>
  <c r="AI295" i="5"/>
  <c r="AH295" i="5"/>
  <c r="AU295" i="5" s="1"/>
  <c r="AR294" i="5"/>
  <c r="AQ294" i="5"/>
  <c r="AP294" i="5"/>
  <c r="AL294" i="5"/>
  <c r="AI294" i="5"/>
  <c r="AH294" i="5"/>
  <c r="AU294" i="5" s="1"/>
  <c r="AR293" i="5"/>
  <c r="AQ293" i="5"/>
  <c r="AP293" i="5"/>
  <c r="AL293" i="5"/>
  <c r="AI293" i="5"/>
  <c r="AH293" i="5"/>
  <c r="AU293" i="5" s="1"/>
  <c r="AR292" i="5"/>
  <c r="AQ292" i="5"/>
  <c r="AP292" i="5"/>
  <c r="AL292" i="5"/>
  <c r="AI292" i="5"/>
  <c r="AH292" i="5"/>
  <c r="AU292" i="5" s="1"/>
  <c r="AR291" i="5"/>
  <c r="AQ291" i="5"/>
  <c r="AP291" i="5"/>
  <c r="AL291" i="5"/>
  <c r="AI291" i="5"/>
  <c r="AH291" i="5"/>
  <c r="AU291" i="5" s="1"/>
  <c r="AR290" i="5"/>
  <c r="AQ290" i="5"/>
  <c r="AP290" i="5"/>
  <c r="AL290" i="5"/>
  <c r="AI290" i="5"/>
  <c r="AH290" i="5"/>
  <c r="AU290" i="5" s="1"/>
  <c r="AR289" i="5"/>
  <c r="AQ289" i="5"/>
  <c r="AP289" i="5"/>
  <c r="AL289" i="5"/>
  <c r="AI289" i="5"/>
  <c r="AH289" i="5"/>
  <c r="AU289" i="5" s="1"/>
  <c r="AR288" i="5"/>
  <c r="AQ288" i="5"/>
  <c r="AP288" i="5"/>
  <c r="AL288" i="5"/>
  <c r="AI288" i="5"/>
  <c r="AH288" i="5"/>
  <c r="AU288" i="5" s="1"/>
  <c r="AR287" i="5"/>
  <c r="AQ287" i="5"/>
  <c r="AP287" i="5"/>
  <c r="AL287" i="5"/>
  <c r="AI287" i="5"/>
  <c r="AH287" i="5"/>
  <c r="AU287" i="5" s="1"/>
  <c r="AR286" i="5"/>
  <c r="AQ286" i="5"/>
  <c r="AP286" i="5"/>
  <c r="AL286" i="5"/>
  <c r="AI286" i="5"/>
  <c r="AH286" i="5"/>
  <c r="AU286" i="5" s="1"/>
  <c r="AR285" i="5"/>
  <c r="AQ285" i="5"/>
  <c r="AP285" i="5"/>
  <c r="AL285" i="5"/>
  <c r="AI285" i="5"/>
  <c r="AH285" i="5"/>
  <c r="AU285" i="5" s="1"/>
  <c r="AR284" i="5"/>
  <c r="AQ284" i="5"/>
  <c r="AP284" i="5"/>
  <c r="AL284" i="5"/>
  <c r="AI284" i="5"/>
  <c r="AH284" i="5"/>
  <c r="AU284" i="5" s="1"/>
  <c r="AR283" i="5"/>
  <c r="AQ283" i="5"/>
  <c r="AP283" i="5"/>
  <c r="AL283" i="5"/>
  <c r="AI283" i="5"/>
  <c r="AH283" i="5"/>
  <c r="AU283" i="5" s="1"/>
  <c r="AR282" i="5"/>
  <c r="AQ282" i="5"/>
  <c r="AP282" i="5"/>
  <c r="AL282" i="5"/>
  <c r="AI282" i="5"/>
  <c r="AH282" i="5"/>
  <c r="AU282" i="5" s="1"/>
  <c r="AR281" i="5"/>
  <c r="AQ281" i="5"/>
  <c r="AP281" i="5"/>
  <c r="AL281" i="5"/>
  <c r="AI281" i="5"/>
  <c r="AH281" i="5"/>
  <c r="AU281" i="5" s="1"/>
  <c r="AR280" i="5"/>
  <c r="AQ280" i="5"/>
  <c r="AP280" i="5"/>
  <c r="AL280" i="5"/>
  <c r="AI280" i="5"/>
  <c r="AH280" i="5"/>
  <c r="AU280" i="5" s="1"/>
  <c r="W280" i="5"/>
  <c r="V280" i="5"/>
  <c r="U280" i="5"/>
  <c r="S280" i="5"/>
  <c r="R280" i="5"/>
  <c r="Q280" i="5"/>
  <c r="P280" i="5"/>
  <c r="O280" i="5"/>
  <c r="N280" i="5"/>
  <c r="M280" i="5"/>
  <c r="L280" i="5"/>
  <c r="K280" i="5"/>
  <c r="J280" i="5"/>
  <c r="AR279" i="5"/>
  <c r="AQ279" i="5"/>
  <c r="AP279" i="5"/>
  <c r="AL279" i="5"/>
  <c r="AI279" i="5"/>
  <c r="AH279" i="5"/>
  <c r="AU279" i="5" s="1"/>
  <c r="W279" i="5"/>
  <c r="V279" i="5"/>
  <c r="U279" i="5"/>
  <c r="S279" i="5"/>
  <c r="R279" i="5"/>
  <c r="Q279" i="5"/>
  <c r="P279" i="5"/>
  <c r="O279" i="5"/>
  <c r="N279" i="5"/>
  <c r="M279" i="5"/>
  <c r="L279" i="5"/>
  <c r="K279" i="5"/>
  <c r="J279" i="5"/>
  <c r="AR278" i="5"/>
  <c r="AQ278" i="5"/>
  <c r="AP278" i="5"/>
  <c r="AL278" i="5"/>
  <c r="AI278" i="5"/>
  <c r="AH278" i="5"/>
  <c r="AU278" i="5" s="1"/>
  <c r="AR277" i="5"/>
  <c r="AQ277" i="5"/>
  <c r="AP277" i="5"/>
  <c r="AL277" i="5"/>
  <c r="AI277" i="5"/>
  <c r="AH277" i="5"/>
  <c r="AU277" i="5" s="1"/>
  <c r="W277" i="5"/>
  <c r="V277" i="5"/>
  <c r="U277" i="5"/>
  <c r="S277" i="5"/>
  <c r="R277" i="5"/>
  <c r="Q277" i="5"/>
  <c r="P277" i="5"/>
  <c r="O277" i="5"/>
  <c r="N277" i="5"/>
  <c r="M277" i="5"/>
  <c r="L277" i="5"/>
  <c r="K277" i="5"/>
  <c r="J277" i="5"/>
  <c r="AR276" i="5"/>
  <c r="AQ276" i="5"/>
  <c r="AP276" i="5"/>
  <c r="AL276" i="5"/>
  <c r="AI276" i="5"/>
  <c r="AH276" i="5"/>
  <c r="AU276" i="5" s="1"/>
  <c r="AR275" i="5"/>
  <c r="AQ275" i="5"/>
  <c r="AP275" i="5"/>
  <c r="AL275" i="5"/>
  <c r="AI275" i="5"/>
  <c r="AH275" i="5"/>
  <c r="AU275" i="5" s="1"/>
  <c r="AR274" i="5"/>
  <c r="AQ274" i="5"/>
  <c r="AP274" i="5"/>
  <c r="AL274" i="5"/>
  <c r="AI274" i="5"/>
  <c r="AH274" i="5"/>
  <c r="AU274" i="5" s="1"/>
  <c r="AR273" i="5"/>
  <c r="AQ273" i="5"/>
  <c r="AP273" i="5"/>
  <c r="AL273" i="5"/>
  <c r="AI273" i="5"/>
  <c r="AH273" i="5"/>
  <c r="AU273" i="5" s="1"/>
  <c r="AR272" i="5"/>
  <c r="AQ272" i="5"/>
  <c r="AP272" i="5"/>
  <c r="AL272" i="5"/>
  <c r="AI272" i="5"/>
  <c r="AH272" i="5"/>
  <c r="AU272" i="5" s="1"/>
  <c r="AR271" i="5"/>
  <c r="AQ271" i="5"/>
  <c r="AP271" i="5"/>
  <c r="AL271" i="5"/>
  <c r="AI271" i="5"/>
  <c r="AH271" i="5"/>
  <c r="AU271" i="5" s="1"/>
  <c r="AR270" i="5"/>
  <c r="AQ270" i="5"/>
  <c r="AP270" i="5"/>
  <c r="AL270" i="5"/>
  <c r="AI270" i="5"/>
  <c r="AH270" i="5"/>
  <c r="AU270" i="5" s="1"/>
  <c r="AR269" i="5"/>
  <c r="AQ269" i="5"/>
  <c r="AP269" i="5"/>
  <c r="AL269" i="5"/>
  <c r="AI269" i="5"/>
  <c r="AH269" i="5"/>
  <c r="AU269" i="5" s="1"/>
  <c r="AR268" i="5"/>
  <c r="AQ268" i="5"/>
  <c r="AP268" i="5"/>
  <c r="AL268" i="5"/>
  <c r="AI268" i="5"/>
  <c r="AH268" i="5"/>
  <c r="AU268" i="5" s="1"/>
  <c r="AR267" i="5"/>
  <c r="AQ267" i="5"/>
  <c r="AP267" i="5"/>
  <c r="AL267" i="5"/>
  <c r="AI267" i="5"/>
  <c r="AH267" i="5"/>
  <c r="AU267" i="5" s="1"/>
  <c r="AR266" i="5"/>
  <c r="AQ266" i="5"/>
  <c r="AP266" i="5"/>
  <c r="AL266" i="5"/>
  <c r="AI266" i="5"/>
  <c r="AH266" i="5"/>
  <c r="AU266" i="5" s="1"/>
  <c r="AR265" i="5"/>
  <c r="AQ265" i="5"/>
  <c r="AP265" i="5"/>
  <c r="AL265" i="5"/>
  <c r="AI265" i="5"/>
  <c r="AH265" i="5"/>
  <c r="AU265" i="5" s="1"/>
  <c r="AR264" i="5"/>
  <c r="AQ264" i="5"/>
  <c r="AP264" i="5"/>
  <c r="AL264" i="5"/>
  <c r="AI264" i="5"/>
  <c r="AH264" i="5"/>
  <c r="AU264" i="5" s="1"/>
  <c r="AR263" i="5"/>
  <c r="AQ263" i="5"/>
  <c r="AP263" i="5"/>
  <c r="AL263" i="5"/>
  <c r="AI263" i="5"/>
  <c r="AH263" i="5"/>
  <c r="AU263" i="5" s="1"/>
  <c r="AR262" i="5"/>
  <c r="AQ262" i="5"/>
  <c r="AP262" i="5"/>
  <c r="AL262" i="5"/>
  <c r="AI262" i="5"/>
  <c r="AH262" i="5"/>
  <c r="AU262" i="5" s="1"/>
  <c r="W262" i="5"/>
  <c r="V262" i="5"/>
  <c r="U262" i="5"/>
  <c r="S262" i="5"/>
  <c r="R262" i="5"/>
  <c r="Q262" i="5"/>
  <c r="P262" i="5"/>
  <c r="O262" i="5"/>
  <c r="N262" i="5"/>
  <c r="M262" i="5"/>
  <c r="L262" i="5"/>
  <c r="K262" i="5"/>
  <c r="J262" i="5"/>
  <c r="AR261" i="5"/>
  <c r="AQ261" i="5"/>
  <c r="AP261" i="5"/>
  <c r="AL261" i="5"/>
  <c r="AI261" i="5"/>
  <c r="AH261" i="5"/>
  <c r="AU261" i="5" s="1"/>
  <c r="AR260" i="5"/>
  <c r="AQ260" i="5"/>
  <c r="AP260" i="5"/>
  <c r="AL260" i="5"/>
  <c r="AI260" i="5"/>
  <c r="AH260" i="5"/>
  <c r="AU260" i="5" s="1"/>
  <c r="AR259" i="5"/>
  <c r="AQ259" i="5"/>
  <c r="AP259" i="5"/>
  <c r="AL259" i="5"/>
  <c r="AI259" i="5"/>
  <c r="AH259" i="5"/>
  <c r="AU259" i="5" s="1"/>
  <c r="W259" i="5"/>
  <c r="V259" i="5"/>
  <c r="U259" i="5"/>
  <c r="S259" i="5"/>
  <c r="R259" i="5"/>
  <c r="Q259" i="5"/>
  <c r="P259" i="5"/>
  <c r="O259" i="5"/>
  <c r="N259" i="5"/>
  <c r="M259" i="5"/>
  <c r="L259" i="5"/>
  <c r="K259" i="5"/>
  <c r="J259" i="5"/>
  <c r="AR258" i="5"/>
  <c r="AQ258" i="5"/>
  <c r="AP258" i="5"/>
  <c r="AL258" i="5"/>
  <c r="AI258" i="5"/>
  <c r="AH258" i="5"/>
  <c r="AU258" i="5" s="1"/>
  <c r="W258" i="5"/>
  <c r="V258" i="5"/>
  <c r="U258" i="5"/>
  <c r="S258" i="5"/>
  <c r="R258" i="5"/>
  <c r="Q258" i="5"/>
  <c r="P258" i="5"/>
  <c r="O258" i="5"/>
  <c r="N258" i="5"/>
  <c r="M258" i="5"/>
  <c r="L258" i="5"/>
  <c r="K258" i="5"/>
  <c r="J258" i="5"/>
  <c r="AR257" i="5"/>
  <c r="AQ257" i="5"/>
  <c r="AP257" i="5"/>
  <c r="AL257" i="5"/>
  <c r="AI257" i="5"/>
  <c r="AH257" i="5"/>
  <c r="AU257" i="5" s="1"/>
  <c r="AR256" i="5"/>
  <c r="AQ256" i="5"/>
  <c r="AP256" i="5"/>
  <c r="AL256" i="5"/>
  <c r="AI256" i="5"/>
  <c r="AH256" i="5"/>
  <c r="AU256" i="5" s="1"/>
  <c r="W256" i="5"/>
  <c r="V256" i="5"/>
  <c r="U256" i="5"/>
  <c r="S256" i="5"/>
  <c r="R256" i="5"/>
  <c r="Q256" i="5"/>
  <c r="P256" i="5"/>
  <c r="O256" i="5"/>
  <c r="N256" i="5"/>
  <c r="M256" i="5"/>
  <c r="L256" i="5"/>
  <c r="K256" i="5"/>
  <c r="J256" i="5"/>
  <c r="AR255" i="5"/>
  <c r="AQ255" i="5"/>
  <c r="AP255" i="5"/>
  <c r="AL255" i="5"/>
  <c r="AI255" i="5"/>
  <c r="AH255" i="5"/>
  <c r="AU255" i="5" s="1"/>
  <c r="W255" i="5"/>
  <c r="V255" i="5"/>
  <c r="U255" i="5"/>
  <c r="S255" i="5"/>
  <c r="R255" i="5"/>
  <c r="Q255" i="5"/>
  <c r="P255" i="5"/>
  <c r="O255" i="5"/>
  <c r="N255" i="5"/>
  <c r="M255" i="5"/>
  <c r="L255" i="5"/>
  <c r="K255" i="5"/>
  <c r="J255" i="5"/>
  <c r="AR254" i="5"/>
  <c r="AQ254" i="5"/>
  <c r="AP254" i="5"/>
  <c r="AL254" i="5"/>
  <c r="AI254" i="5"/>
  <c r="AH254" i="5"/>
  <c r="AU254" i="5" s="1"/>
  <c r="AR253" i="5"/>
  <c r="AQ253" i="5"/>
  <c r="AP253" i="5"/>
  <c r="AL253" i="5"/>
  <c r="AI253" i="5"/>
  <c r="AH253" i="5"/>
  <c r="AU253" i="5" s="1"/>
  <c r="AR252" i="5"/>
  <c r="AQ252" i="5"/>
  <c r="AP252" i="5"/>
  <c r="AL252" i="5"/>
  <c r="AI252" i="5"/>
  <c r="AH252" i="5"/>
  <c r="AU252" i="5" s="1"/>
  <c r="AR251" i="5"/>
  <c r="AQ251" i="5"/>
  <c r="AP251" i="5"/>
  <c r="AL251" i="5"/>
  <c r="AI251" i="5"/>
  <c r="AH251" i="5"/>
  <c r="AU251" i="5" s="1"/>
  <c r="AR250" i="5"/>
  <c r="AQ250" i="5"/>
  <c r="AP250" i="5"/>
  <c r="AL250" i="5"/>
  <c r="AI250" i="5"/>
  <c r="AH250" i="5"/>
  <c r="AU250" i="5" s="1"/>
  <c r="AR249" i="5"/>
  <c r="AQ249" i="5"/>
  <c r="AP249" i="5"/>
  <c r="AL249" i="5"/>
  <c r="AI249" i="5"/>
  <c r="AH249" i="5"/>
  <c r="AU249" i="5" s="1"/>
  <c r="AR248" i="5"/>
  <c r="AQ248" i="5"/>
  <c r="AP248" i="5"/>
  <c r="AL248" i="5"/>
  <c r="AI248" i="5"/>
  <c r="AH248" i="5"/>
  <c r="AU248" i="5" s="1"/>
  <c r="AR247" i="5"/>
  <c r="AQ247" i="5"/>
  <c r="AP247" i="5"/>
  <c r="AL247" i="5"/>
  <c r="AI247" i="5"/>
  <c r="AH247" i="5"/>
  <c r="AU247" i="5" s="1"/>
  <c r="W247" i="5"/>
  <c r="V247" i="5"/>
  <c r="U247" i="5"/>
  <c r="S247" i="5"/>
  <c r="R247" i="5"/>
  <c r="Q247" i="5"/>
  <c r="P247" i="5"/>
  <c r="O247" i="5"/>
  <c r="N247" i="5"/>
  <c r="M247" i="5"/>
  <c r="L247" i="5"/>
  <c r="K247" i="5"/>
  <c r="J247" i="5"/>
  <c r="AR246" i="5"/>
  <c r="AQ246" i="5"/>
  <c r="AP246" i="5"/>
  <c r="AL246" i="5"/>
  <c r="AI246" i="5"/>
  <c r="AH246" i="5"/>
  <c r="AU246" i="5" s="1"/>
  <c r="AR245" i="5"/>
  <c r="AQ245" i="5"/>
  <c r="AP245" i="5"/>
  <c r="AL245" i="5"/>
  <c r="AI245" i="5"/>
  <c r="AH245" i="5"/>
  <c r="AU245" i="5" s="1"/>
  <c r="AR244" i="5"/>
  <c r="AQ244" i="5"/>
  <c r="AP244" i="5"/>
  <c r="AL244" i="5"/>
  <c r="AI244" i="5"/>
  <c r="AH244" i="5"/>
  <c r="AU244" i="5" s="1"/>
  <c r="AR243" i="5"/>
  <c r="AQ243" i="5"/>
  <c r="AP243" i="5"/>
  <c r="AL243" i="5"/>
  <c r="AI243" i="5"/>
  <c r="AH243" i="5"/>
  <c r="AU243" i="5" s="1"/>
  <c r="AR242" i="5"/>
  <c r="AQ242" i="5"/>
  <c r="AP242" i="5"/>
  <c r="AL242" i="5"/>
  <c r="AI242" i="5"/>
  <c r="AH242" i="5"/>
  <c r="AU242" i="5" s="1"/>
  <c r="AR241" i="5"/>
  <c r="AQ241" i="5"/>
  <c r="AP241" i="5"/>
  <c r="AL241" i="5"/>
  <c r="AI241" i="5"/>
  <c r="AH241" i="5"/>
  <c r="AU241" i="5" s="1"/>
  <c r="W241" i="5"/>
  <c r="V241" i="5"/>
  <c r="U241" i="5"/>
  <c r="S241" i="5"/>
  <c r="R241" i="5"/>
  <c r="Q241" i="5"/>
  <c r="P241" i="5"/>
  <c r="O241" i="5"/>
  <c r="N241" i="5"/>
  <c r="M241" i="5"/>
  <c r="L241" i="5"/>
  <c r="K241" i="5"/>
  <c r="J241" i="5"/>
  <c r="AR240" i="5"/>
  <c r="AQ240" i="5"/>
  <c r="AP240" i="5"/>
  <c r="AL240" i="5"/>
  <c r="AI240" i="5"/>
  <c r="AH240" i="5"/>
  <c r="AU240" i="5" s="1"/>
  <c r="AR239" i="5"/>
  <c r="AQ239" i="5"/>
  <c r="AP239" i="5"/>
  <c r="AL239" i="5"/>
  <c r="AI239" i="5"/>
  <c r="AH239" i="5"/>
  <c r="AU239" i="5" s="1"/>
  <c r="AR238" i="5"/>
  <c r="AQ238" i="5"/>
  <c r="AP238" i="5"/>
  <c r="AL238" i="5"/>
  <c r="AI238" i="5"/>
  <c r="AH238" i="5"/>
  <c r="AU238" i="5" s="1"/>
  <c r="AR237" i="5"/>
  <c r="AQ237" i="5"/>
  <c r="AP237" i="5"/>
  <c r="AL237" i="5"/>
  <c r="AI237" i="5"/>
  <c r="AH237" i="5"/>
  <c r="AU237" i="5" s="1"/>
  <c r="AR236" i="5"/>
  <c r="AQ236" i="5"/>
  <c r="AP236" i="5"/>
  <c r="AL236" i="5"/>
  <c r="AI236" i="5"/>
  <c r="AH236" i="5"/>
  <c r="AU236" i="5" s="1"/>
  <c r="AR235" i="5"/>
  <c r="AQ235" i="5"/>
  <c r="AP235" i="5"/>
  <c r="AL235" i="5"/>
  <c r="AI235" i="5"/>
  <c r="AH235" i="5"/>
  <c r="AU235" i="5" s="1"/>
  <c r="AR234" i="5"/>
  <c r="AQ234" i="5"/>
  <c r="AP234" i="5"/>
  <c r="AL234" i="5"/>
  <c r="AI234" i="5"/>
  <c r="AH234" i="5"/>
  <c r="AU234" i="5" s="1"/>
  <c r="AR233" i="5"/>
  <c r="AQ233" i="5"/>
  <c r="AP233" i="5"/>
  <c r="AL233" i="5"/>
  <c r="AI233" i="5"/>
  <c r="AH233" i="5"/>
  <c r="AU233" i="5" s="1"/>
  <c r="AR232" i="5"/>
  <c r="AQ232" i="5"/>
  <c r="AP232" i="5"/>
  <c r="AL232" i="5"/>
  <c r="AI232" i="5"/>
  <c r="AH232" i="5"/>
  <c r="AU232" i="5" s="1"/>
  <c r="AR231" i="5"/>
  <c r="AQ231" i="5"/>
  <c r="AP231" i="5"/>
  <c r="AL231" i="5"/>
  <c r="AI231" i="5"/>
  <c r="AH231" i="5"/>
  <c r="AU231" i="5" s="1"/>
  <c r="W231" i="5"/>
  <c r="V231" i="5"/>
  <c r="U231" i="5"/>
  <c r="S231" i="5"/>
  <c r="R231" i="5"/>
  <c r="Q231" i="5"/>
  <c r="P231" i="5"/>
  <c r="O231" i="5"/>
  <c r="N231" i="5"/>
  <c r="M231" i="5"/>
  <c r="L231" i="5"/>
  <c r="K231" i="5"/>
  <c r="J231" i="5"/>
  <c r="AR230" i="5"/>
  <c r="AQ230" i="5"/>
  <c r="AP230" i="5"/>
  <c r="AL230" i="5"/>
  <c r="AI230" i="5"/>
  <c r="AH230" i="5"/>
  <c r="AU230" i="5" s="1"/>
  <c r="AR229" i="5"/>
  <c r="AQ229" i="5"/>
  <c r="AP229" i="5"/>
  <c r="AL229" i="5"/>
  <c r="AI229" i="5"/>
  <c r="AH229" i="5"/>
  <c r="AU229" i="5" s="1"/>
  <c r="W229" i="5"/>
  <c r="V229" i="5"/>
  <c r="U229" i="5"/>
  <c r="S229" i="5"/>
  <c r="R229" i="5"/>
  <c r="Q229" i="5"/>
  <c r="P229" i="5"/>
  <c r="O229" i="5"/>
  <c r="N229" i="5"/>
  <c r="M229" i="5"/>
  <c r="L229" i="5"/>
  <c r="K229" i="5"/>
  <c r="J229" i="5"/>
  <c r="AR228" i="5"/>
  <c r="AQ228" i="5"/>
  <c r="AP228" i="5"/>
  <c r="AL228" i="5"/>
  <c r="AI228" i="5"/>
  <c r="AH228" i="5"/>
  <c r="AU228" i="5" s="1"/>
  <c r="W228" i="5"/>
  <c r="V228" i="5"/>
  <c r="U228" i="5"/>
  <c r="S228" i="5"/>
  <c r="R228" i="5"/>
  <c r="Q228" i="5"/>
  <c r="P228" i="5"/>
  <c r="O228" i="5"/>
  <c r="N228" i="5"/>
  <c r="M228" i="5"/>
  <c r="L228" i="5"/>
  <c r="K228" i="5"/>
  <c r="J228" i="5"/>
  <c r="AR227" i="5"/>
  <c r="AQ227" i="5"/>
  <c r="AP227" i="5"/>
  <c r="AL227" i="5"/>
  <c r="AI227" i="5"/>
  <c r="AH227" i="5"/>
  <c r="AU227" i="5" s="1"/>
  <c r="AR226" i="5"/>
  <c r="AQ226" i="5"/>
  <c r="AP226" i="5"/>
  <c r="AL226" i="5"/>
  <c r="AI226" i="5"/>
  <c r="AH226" i="5"/>
  <c r="AU226" i="5" s="1"/>
  <c r="AR225" i="5"/>
  <c r="AQ225" i="5"/>
  <c r="AP225" i="5"/>
  <c r="AL225" i="5"/>
  <c r="AI225" i="5"/>
  <c r="AH225" i="5"/>
  <c r="AU225" i="5" s="1"/>
  <c r="AR224" i="5"/>
  <c r="AQ224" i="5"/>
  <c r="AP224" i="5"/>
  <c r="AL224" i="5"/>
  <c r="AI224" i="5"/>
  <c r="AH224" i="5"/>
  <c r="AU224" i="5" s="1"/>
  <c r="AR223" i="5"/>
  <c r="AQ223" i="5"/>
  <c r="AP223" i="5"/>
  <c r="AL223" i="5"/>
  <c r="AI223" i="5"/>
  <c r="AH223" i="5"/>
  <c r="AU223" i="5" s="1"/>
  <c r="AR222" i="5"/>
  <c r="AQ222" i="5"/>
  <c r="AP222" i="5"/>
  <c r="AL222" i="5"/>
  <c r="AI222" i="5"/>
  <c r="AH222" i="5"/>
  <c r="AU222" i="5" s="1"/>
  <c r="AR221" i="5"/>
  <c r="AQ221" i="5"/>
  <c r="AP221" i="5"/>
  <c r="AL221" i="5"/>
  <c r="AI221" i="5"/>
  <c r="AH221" i="5"/>
  <c r="AU221" i="5" s="1"/>
  <c r="AR220" i="5"/>
  <c r="AQ220" i="5"/>
  <c r="AP220" i="5"/>
  <c r="AL220" i="5"/>
  <c r="AI220" i="5"/>
  <c r="AH220" i="5"/>
  <c r="AU220" i="5" s="1"/>
  <c r="AR219" i="5"/>
  <c r="AQ219" i="5"/>
  <c r="AP219" i="5"/>
  <c r="AL219" i="5"/>
  <c r="AI219" i="5"/>
  <c r="AH219" i="5"/>
  <c r="AU219" i="5" s="1"/>
  <c r="AR218" i="5"/>
  <c r="AQ218" i="5"/>
  <c r="AP218" i="5"/>
  <c r="AL218" i="5"/>
  <c r="AI218" i="5"/>
  <c r="AH218" i="5"/>
  <c r="AU218" i="5" s="1"/>
  <c r="AR217" i="5"/>
  <c r="AQ217" i="5"/>
  <c r="AP217" i="5"/>
  <c r="AL217" i="5"/>
  <c r="AI217" i="5"/>
  <c r="AH217" i="5"/>
  <c r="AU217" i="5" s="1"/>
  <c r="AR216" i="5"/>
  <c r="AQ216" i="5"/>
  <c r="AP216" i="5"/>
  <c r="AL216" i="5"/>
  <c r="AI216" i="5"/>
  <c r="AH216" i="5"/>
  <c r="AU216" i="5" s="1"/>
  <c r="AR215" i="5"/>
  <c r="AQ215" i="5"/>
  <c r="AP215" i="5"/>
  <c r="AL215" i="5"/>
  <c r="AI215" i="5"/>
  <c r="AH215" i="5"/>
  <c r="AU215" i="5" s="1"/>
  <c r="AR214" i="5"/>
  <c r="AQ214" i="5"/>
  <c r="AP214" i="5"/>
  <c r="AL214" i="5"/>
  <c r="AI214" i="5"/>
  <c r="AH214" i="5"/>
  <c r="AU214" i="5" s="1"/>
  <c r="AR213" i="5"/>
  <c r="AQ213" i="5"/>
  <c r="AP213" i="5"/>
  <c r="AL213" i="5"/>
  <c r="AI213" i="5"/>
  <c r="AH213" i="5"/>
  <c r="AU213" i="5" s="1"/>
  <c r="AR212" i="5"/>
  <c r="AQ212" i="5"/>
  <c r="AP212" i="5"/>
  <c r="AL212" i="5"/>
  <c r="AI212" i="5"/>
  <c r="AH212" i="5"/>
  <c r="AU212" i="5" s="1"/>
  <c r="AR211" i="5"/>
  <c r="AQ211" i="5"/>
  <c r="AP211" i="5"/>
  <c r="AL211" i="5"/>
  <c r="AI211" i="5"/>
  <c r="AH211" i="5"/>
  <c r="AU211" i="5" s="1"/>
  <c r="AR210" i="5"/>
  <c r="AQ210" i="5"/>
  <c r="AP210" i="5"/>
  <c r="AL210" i="5"/>
  <c r="AI210" i="5"/>
  <c r="AH210" i="5"/>
  <c r="AU210" i="5" s="1"/>
  <c r="AR209" i="5"/>
  <c r="AQ209" i="5"/>
  <c r="AP209" i="5"/>
  <c r="AL209" i="5"/>
  <c r="AI209" i="5"/>
  <c r="AH209" i="5"/>
  <c r="AU209" i="5" s="1"/>
  <c r="AR208" i="5"/>
  <c r="AQ208" i="5"/>
  <c r="AP208" i="5"/>
  <c r="AL208" i="5"/>
  <c r="AI208" i="5"/>
  <c r="AH208" i="5"/>
  <c r="AU208" i="5" s="1"/>
  <c r="AR207" i="5"/>
  <c r="AQ207" i="5"/>
  <c r="AP207" i="5"/>
  <c r="AL207" i="5"/>
  <c r="AI207" i="5"/>
  <c r="AH207" i="5"/>
  <c r="AU207" i="5" s="1"/>
  <c r="AR206" i="5"/>
  <c r="AQ206" i="5"/>
  <c r="AP206" i="5"/>
  <c r="AL206" i="5"/>
  <c r="AI206" i="5"/>
  <c r="AH206" i="5"/>
  <c r="AU206" i="5" s="1"/>
  <c r="AR205" i="5"/>
  <c r="AQ205" i="5"/>
  <c r="AP205" i="5"/>
  <c r="AL205" i="5"/>
  <c r="AI205" i="5"/>
  <c r="AH205" i="5"/>
  <c r="AU205" i="5" s="1"/>
  <c r="AR204" i="5"/>
  <c r="AQ204" i="5"/>
  <c r="AP204" i="5"/>
  <c r="AL204" i="5"/>
  <c r="AI204" i="5"/>
  <c r="AH204" i="5"/>
  <c r="AU204" i="5" s="1"/>
  <c r="W204" i="5"/>
  <c r="V204" i="5"/>
  <c r="U204" i="5"/>
  <c r="S204" i="5"/>
  <c r="R204" i="5"/>
  <c r="Q204" i="5"/>
  <c r="P204" i="5"/>
  <c r="O204" i="5"/>
  <c r="N204" i="5"/>
  <c r="M204" i="5"/>
  <c r="L204" i="5"/>
  <c r="K204" i="5"/>
  <c r="J204" i="5"/>
  <c r="AR203" i="5"/>
  <c r="AQ203" i="5"/>
  <c r="AP203" i="5"/>
  <c r="AS203" i="5" s="1"/>
  <c r="AL203" i="5"/>
  <c r="AI203" i="5"/>
  <c r="AH203" i="5"/>
  <c r="AU203" i="5" s="1"/>
  <c r="W203" i="5"/>
  <c r="V203" i="5"/>
  <c r="U203" i="5"/>
  <c r="S203" i="5"/>
  <c r="R203" i="5"/>
  <c r="Q203" i="5"/>
  <c r="P203" i="5"/>
  <c r="O203" i="5"/>
  <c r="N203" i="5"/>
  <c r="M203" i="5"/>
  <c r="L203" i="5"/>
  <c r="K203" i="5"/>
  <c r="J203" i="5"/>
  <c r="AR202" i="5"/>
  <c r="AQ202" i="5"/>
  <c r="AP202" i="5"/>
  <c r="AL202" i="5"/>
  <c r="AI202" i="5"/>
  <c r="AH202" i="5"/>
  <c r="AU202" i="5" s="1"/>
  <c r="N202" i="5"/>
  <c r="AR201" i="5"/>
  <c r="AQ201" i="5"/>
  <c r="AP201" i="5"/>
  <c r="AL201" i="5"/>
  <c r="AI201" i="5"/>
  <c r="AH201" i="5"/>
  <c r="AU201" i="5" s="1"/>
  <c r="N201" i="5"/>
  <c r="AR200" i="5"/>
  <c r="AQ200" i="5"/>
  <c r="AP200" i="5"/>
  <c r="AL200" i="5"/>
  <c r="AI200" i="5"/>
  <c r="AH200" i="5"/>
  <c r="AU200" i="5" s="1"/>
  <c r="N200" i="5"/>
  <c r="AR199" i="5"/>
  <c r="AQ199" i="5"/>
  <c r="AP199" i="5"/>
  <c r="AL199" i="5"/>
  <c r="AI199" i="5"/>
  <c r="AH199" i="5"/>
  <c r="AU199" i="5" s="1"/>
  <c r="W199" i="5"/>
  <c r="V199" i="5"/>
  <c r="U199" i="5"/>
  <c r="S199" i="5"/>
  <c r="R199" i="5"/>
  <c r="Q199" i="5"/>
  <c r="P199" i="5"/>
  <c r="O199" i="5"/>
  <c r="N199" i="5"/>
  <c r="M199" i="5"/>
  <c r="L199" i="5"/>
  <c r="K199" i="5"/>
  <c r="J199" i="5"/>
  <c r="AR198" i="5"/>
  <c r="AQ198" i="5"/>
  <c r="AP198" i="5"/>
  <c r="AL198" i="5"/>
  <c r="AI198" i="5"/>
  <c r="AH198" i="5"/>
  <c r="AU198" i="5" s="1"/>
  <c r="W198" i="5"/>
  <c r="V198" i="5"/>
  <c r="U198" i="5"/>
  <c r="S198" i="5"/>
  <c r="R198" i="5"/>
  <c r="Q198" i="5"/>
  <c r="P198" i="5"/>
  <c r="O198" i="5"/>
  <c r="N198" i="5"/>
  <c r="M198" i="5"/>
  <c r="L198" i="5"/>
  <c r="K198" i="5"/>
  <c r="J198" i="5"/>
  <c r="AR197" i="5"/>
  <c r="AQ197" i="5"/>
  <c r="AP197" i="5"/>
  <c r="AL197" i="5"/>
  <c r="AI197" i="5"/>
  <c r="AH197" i="5"/>
  <c r="AU197" i="5" s="1"/>
  <c r="N197" i="5"/>
  <c r="AR196" i="5"/>
  <c r="AQ196" i="5"/>
  <c r="AP196" i="5"/>
  <c r="AL196" i="5"/>
  <c r="AI196" i="5"/>
  <c r="AH196" i="5"/>
  <c r="AU196" i="5" s="1"/>
  <c r="W196" i="5"/>
  <c r="V196" i="5"/>
  <c r="U196" i="5"/>
  <c r="S196" i="5"/>
  <c r="R196" i="5"/>
  <c r="Q196" i="5"/>
  <c r="P196" i="5"/>
  <c r="O196" i="5"/>
  <c r="N196" i="5"/>
  <c r="M196" i="5"/>
  <c r="L196" i="5"/>
  <c r="K196" i="5"/>
  <c r="J196" i="5"/>
  <c r="AR195" i="5"/>
  <c r="AQ195" i="5"/>
  <c r="AP195" i="5"/>
  <c r="AL195" i="5"/>
  <c r="AI195" i="5"/>
  <c r="AH195" i="5"/>
  <c r="AU195" i="5" s="1"/>
  <c r="N195" i="5"/>
  <c r="AR194" i="5"/>
  <c r="AQ194" i="5"/>
  <c r="AP194" i="5"/>
  <c r="AL194" i="5"/>
  <c r="AI194" i="5"/>
  <c r="AH194" i="5"/>
  <c r="AU194" i="5" s="1"/>
  <c r="W194" i="5"/>
  <c r="V194" i="5"/>
  <c r="U194" i="5"/>
  <c r="S194" i="5"/>
  <c r="R194" i="5"/>
  <c r="Q194" i="5"/>
  <c r="P194" i="5"/>
  <c r="O194" i="5"/>
  <c r="N194" i="5"/>
  <c r="M194" i="5"/>
  <c r="L194" i="5"/>
  <c r="K194" i="5"/>
  <c r="J194" i="5"/>
  <c r="AR193" i="5"/>
  <c r="AQ193" i="5"/>
  <c r="AP193" i="5"/>
  <c r="AL193" i="5"/>
  <c r="AI193" i="5"/>
  <c r="AH193" i="5"/>
  <c r="AU193" i="5" s="1"/>
  <c r="W193" i="5"/>
  <c r="V193" i="5"/>
  <c r="U193" i="5"/>
  <c r="S193" i="5"/>
  <c r="R193" i="5"/>
  <c r="Q193" i="5"/>
  <c r="P193" i="5"/>
  <c r="O193" i="5"/>
  <c r="N193" i="5"/>
  <c r="M193" i="5"/>
  <c r="L193" i="5"/>
  <c r="K193" i="5"/>
  <c r="J193" i="5"/>
  <c r="AR192" i="5"/>
  <c r="AQ192" i="5"/>
  <c r="AP192" i="5"/>
  <c r="AL192" i="5"/>
  <c r="AI192" i="5"/>
  <c r="AH192" i="5"/>
  <c r="AU192" i="5" s="1"/>
  <c r="W192" i="5"/>
  <c r="V192" i="5"/>
  <c r="U192" i="5"/>
  <c r="S192" i="5"/>
  <c r="R192" i="5"/>
  <c r="Q192" i="5"/>
  <c r="P192" i="5"/>
  <c r="O192" i="5"/>
  <c r="N192" i="5"/>
  <c r="M192" i="5"/>
  <c r="L192" i="5"/>
  <c r="K192" i="5"/>
  <c r="J192" i="5"/>
  <c r="AR191" i="5"/>
  <c r="AQ191" i="5"/>
  <c r="AP191" i="5"/>
  <c r="AL191" i="5"/>
  <c r="AI191" i="5"/>
  <c r="AH191" i="5"/>
  <c r="AU191" i="5" s="1"/>
  <c r="N191" i="5"/>
  <c r="AR190" i="5"/>
  <c r="AQ190" i="5"/>
  <c r="AP190" i="5"/>
  <c r="AL190" i="5"/>
  <c r="AI190" i="5"/>
  <c r="AH190" i="5"/>
  <c r="AU190" i="5" s="1"/>
  <c r="W190" i="5"/>
  <c r="V190" i="5"/>
  <c r="U190" i="5"/>
  <c r="S190" i="5"/>
  <c r="R190" i="5"/>
  <c r="Q190" i="5"/>
  <c r="P190" i="5"/>
  <c r="O190" i="5"/>
  <c r="N190" i="5"/>
  <c r="M190" i="5"/>
  <c r="L190" i="5"/>
  <c r="K190" i="5"/>
  <c r="J190" i="5"/>
  <c r="AR189" i="5"/>
  <c r="AQ189" i="5"/>
  <c r="AP189" i="5"/>
  <c r="AL189" i="5"/>
  <c r="AI189" i="5"/>
  <c r="AH189" i="5"/>
  <c r="AU189" i="5" s="1"/>
  <c r="W189" i="5"/>
  <c r="V189" i="5"/>
  <c r="U189" i="5"/>
  <c r="S189" i="5"/>
  <c r="R189" i="5"/>
  <c r="Q189" i="5"/>
  <c r="P189" i="5"/>
  <c r="O189" i="5"/>
  <c r="N189" i="5"/>
  <c r="M189" i="5"/>
  <c r="L189" i="5"/>
  <c r="K189" i="5"/>
  <c r="J189" i="5"/>
  <c r="AR188" i="5"/>
  <c r="AQ188" i="5"/>
  <c r="AP188" i="5"/>
  <c r="AL188" i="5"/>
  <c r="AI188" i="5"/>
  <c r="AH188" i="5"/>
  <c r="AU188" i="5" s="1"/>
  <c r="N188" i="5"/>
  <c r="AR187" i="5"/>
  <c r="AQ187" i="5"/>
  <c r="AP187" i="5"/>
  <c r="AL187" i="5"/>
  <c r="AI187" i="5"/>
  <c r="AH187" i="5"/>
  <c r="AU187" i="5" s="1"/>
  <c r="W187" i="5"/>
  <c r="V187" i="5"/>
  <c r="U187" i="5"/>
  <c r="S187" i="5"/>
  <c r="R187" i="5"/>
  <c r="Q187" i="5"/>
  <c r="P187" i="5"/>
  <c r="O187" i="5"/>
  <c r="N187" i="5"/>
  <c r="M187" i="5"/>
  <c r="L187" i="5"/>
  <c r="K187" i="5"/>
  <c r="J187" i="5"/>
  <c r="AR186" i="5"/>
  <c r="AQ186" i="5"/>
  <c r="AP186" i="5"/>
  <c r="AL186" i="5"/>
  <c r="AI186" i="5"/>
  <c r="AH186" i="5"/>
  <c r="AU186" i="5" s="1"/>
  <c r="W186" i="5"/>
  <c r="V186" i="5"/>
  <c r="U186" i="5"/>
  <c r="S186" i="5"/>
  <c r="R186" i="5"/>
  <c r="Q186" i="5"/>
  <c r="P186" i="5"/>
  <c r="O186" i="5"/>
  <c r="N186" i="5"/>
  <c r="M186" i="5"/>
  <c r="L186" i="5"/>
  <c r="K186" i="5"/>
  <c r="J186" i="5"/>
  <c r="AR185" i="5"/>
  <c r="AQ185" i="5"/>
  <c r="AP185" i="5"/>
  <c r="AL185" i="5"/>
  <c r="AI185" i="5"/>
  <c r="AH185" i="5"/>
  <c r="AU185" i="5" s="1"/>
  <c r="W185" i="5"/>
  <c r="V185" i="5"/>
  <c r="U185" i="5"/>
  <c r="S185" i="5"/>
  <c r="R185" i="5"/>
  <c r="Q185" i="5"/>
  <c r="P185" i="5"/>
  <c r="O185" i="5"/>
  <c r="N185" i="5"/>
  <c r="M185" i="5"/>
  <c r="L185" i="5"/>
  <c r="K185" i="5"/>
  <c r="J185" i="5"/>
  <c r="AR184" i="5"/>
  <c r="AQ184" i="5"/>
  <c r="AP184" i="5"/>
  <c r="AL184" i="5"/>
  <c r="AI184" i="5"/>
  <c r="AH184" i="5"/>
  <c r="AU184" i="5" s="1"/>
  <c r="N184" i="5"/>
  <c r="AR183" i="5"/>
  <c r="AQ183" i="5"/>
  <c r="AP183" i="5"/>
  <c r="AL183" i="5"/>
  <c r="AI183" i="5"/>
  <c r="AH183" i="5"/>
  <c r="AU183" i="5" s="1"/>
  <c r="W183" i="5"/>
  <c r="V183" i="5"/>
  <c r="U183" i="5"/>
  <c r="S183" i="5"/>
  <c r="R183" i="5"/>
  <c r="Q183" i="5"/>
  <c r="P183" i="5"/>
  <c r="O183" i="5"/>
  <c r="N183" i="5"/>
  <c r="M183" i="5"/>
  <c r="L183" i="5"/>
  <c r="K183" i="5"/>
  <c r="J183" i="5"/>
  <c r="AR182" i="5"/>
  <c r="AQ182" i="5"/>
  <c r="AP182" i="5"/>
  <c r="AL182" i="5"/>
  <c r="AI182" i="5"/>
  <c r="AH182" i="5"/>
  <c r="AU182" i="5" s="1"/>
  <c r="W182" i="5"/>
  <c r="V182" i="5"/>
  <c r="U182" i="5"/>
  <c r="S182" i="5"/>
  <c r="R182" i="5"/>
  <c r="Q182" i="5"/>
  <c r="P182" i="5"/>
  <c r="O182" i="5"/>
  <c r="N182" i="5"/>
  <c r="M182" i="5"/>
  <c r="L182" i="5"/>
  <c r="K182" i="5"/>
  <c r="J182" i="5"/>
  <c r="AR181" i="5"/>
  <c r="AQ181" i="5"/>
  <c r="AP181" i="5"/>
  <c r="AS181" i="5" s="1"/>
  <c r="AL181" i="5"/>
  <c r="AI181" i="5"/>
  <c r="AH181" i="5"/>
  <c r="AU181" i="5" s="1"/>
  <c r="W181" i="5"/>
  <c r="V181" i="5"/>
  <c r="U181" i="5"/>
  <c r="S181" i="5"/>
  <c r="R181" i="5"/>
  <c r="Q181" i="5"/>
  <c r="P181" i="5"/>
  <c r="O181" i="5"/>
  <c r="N181" i="5"/>
  <c r="M181" i="5"/>
  <c r="L181" i="5"/>
  <c r="K181" i="5"/>
  <c r="J181" i="5"/>
  <c r="AR180" i="5"/>
  <c r="AQ180" i="5"/>
  <c r="AP180" i="5"/>
  <c r="AS180" i="5" s="1"/>
  <c r="AL180" i="5"/>
  <c r="AI180" i="5"/>
  <c r="AH180" i="5"/>
  <c r="AU180" i="5" s="1"/>
  <c r="W180" i="5"/>
  <c r="V180" i="5"/>
  <c r="U180" i="5"/>
  <c r="S180" i="5"/>
  <c r="R180" i="5"/>
  <c r="Q180" i="5"/>
  <c r="P180" i="5"/>
  <c r="O180" i="5"/>
  <c r="N180" i="5"/>
  <c r="M180" i="5"/>
  <c r="L180" i="5"/>
  <c r="K180" i="5"/>
  <c r="J180" i="5"/>
  <c r="AR179" i="5"/>
  <c r="AQ179" i="5"/>
  <c r="AP179" i="5"/>
  <c r="AL179" i="5"/>
  <c r="AI179" i="5"/>
  <c r="AH179" i="5"/>
  <c r="AU179" i="5" s="1"/>
  <c r="N179" i="5"/>
  <c r="AR178" i="5"/>
  <c r="AQ178" i="5"/>
  <c r="AP178" i="5"/>
  <c r="AL178" i="5"/>
  <c r="AI178" i="5"/>
  <c r="AH178" i="5"/>
  <c r="AU178" i="5" s="1"/>
  <c r="N178" i="5"/>
  <c r="AR177" i="5"/>
  <c r="AQ177" i="5"/>
  <c r="AP177" i="5"/>
  <c r="AL177" i="5"/>
  <c r="AI177" i="5"/>
  <c r="AH177" i="5"/>
  <c r="AU177" i="5" s="1"/>
  <c r="N177" i="5"/>
  <c r="AR176" i="5"/>
  <c r="AQ176" i="5"/>
  <c r="AP176" i="5"/>
  <c r="AL176" i="5"/>
  <c r="AI176" i="5"/>
  <c r="AH176" i="5"/>
  <c r="AU176" i="5" s="1"/>
  <c r="N176" i="5"/>
  <c r="AR175" i="5"/>
  <c r="AQ175" i="5"/>
  <c r="AP175" i="5"/>
  <c r="AL175" i="5"/>
  <c r="AI175" i="5"/>
  <c r="AH175" i="5"/>
  <c r="AU175" i="5" s="1"/>
  <c r="W175" i="5"/>
  <c r="V175" i="5"/>
  <c r="U175" i="5"/>
  <c r="S175" i="5"/>
  <c r="R175" i="5"/>
  <c r="Q175" i="5"/>
  <c r="P175" i="5"/>
  <c r="O175" i="5"/>
  <c r="N175" i="5"/>
  <c r="M175" i="5"/>
  <c r="L175" i="5"/>
  <c r="K175" i="5"/>
  <c r="J175" i="5"/>
  <c r="AR174" i="5"/>
  <c r="AQ174" i="5"/>
  <c r="AP174" i="5"/>
  <c r="AL174" i="5"/>
  <c r="AI174" i="5"/>
  <c r="AH174" i="5"/>
  <c r="AU174" i="5" s="1"/>
  <c r="W174" i="5"/>
  <c r="V174" i="5"/>
  <c r="U174" i="5"/>
  <c r="S174" i="5"/>
  <c r="R174" i="5"/>
  <c r="Q174" i="5"/>
  <c r="P174" i="5"/>
  <c r="O174" i="5"/>
  <c r="N174" i="5"/>
  <c r="M174" i="5"/>
  <c r="L174" i="5"/>
  <c r="K174" i="5"/>
  <c r="J174" i="5"/>
  <c r="AR173" i="5"/>
  <c r="AQ173" i="5"/>
  <c r="AP173" i="5"/>
  <c r="AL173" i="5"/>
  <c r="AI173" i="5"/>
  <c r="AH173" i="5"/>
  <c r="AU173" i="5" s="1"/>
  <c r="N173" i="5"/>
  <c r="AR172" i="5"/>
  <c r="AQ172" i="5"/>
  <c r="AP172" i="5"/>
  <c r="AL172" i="5"/>
  <c r="AI172" i="5"/>
  <c r="AH172" i="5"/>
  <c r="AU172" i="5" s="1"/>
  <c r="W172" i="5"/>
  <c r="V172" i="5"/>
  <c r="U172" i="5"/>
  <c r="S172" i="5"/>
  <c r="R172" i="5"/>
  <c r="Q172" i="5"/>
  <c r="P172" i="5"/>
  <c r="O172" i="5"/>
  <c r="N172" i="5"/>
  <c r="M172" i="5"/>
  <c r="L172" i="5"/>
  <c r="K172" i="5"/>
  <c r="J172" i="5"/>
  <c r="AR171" i="5"/>
  <c r="AQ171" i="5"/>
  <c r="AP171" i="5"/>
  <c r="AL171" i="5"/>
  <c r="AI171" i="5"/>
  <c r="AH171" i="5"/>
  <c r="AU171" i="5" s="1"/>
  <c r="W171" i="5"/>
  <c r="V171" i="5"/>
  <c r="U171" i="5"/>
  <c r="S171" i="5"/>
  <c r="R171" i="5"/>
  <c r="Q171" i="5"/>
  <c r="P171" i="5"/>
  <c r="O171" i="5"/>
  <c r="N171" i="5"/>
  <c r="M171" i="5"/>
  <c r="L171" i="5"/>
  <c r="K171" i="5"/>
  <c r="J171" i="5"/>
  <c r="AR170" i="5"/>
  <c r="AQ170" i="5"/>
  <c r="AP170" i="5"/>
  <c r="AL170" i="5"/>
  <c r="AI170" i="5"/>
  <c r="AH170" i="5"/>
  <c r="AU170" i="5" s="1"/>
  <c r="N170" i="5"/>
  <c r="AR169" i="5"/>
  <c r="AQ169" i="5"/>
  <c r="AP169" i="5"/>
  <c r="AL169" i="5"/>
  <c r="AI169" i="5"/>
  <c r="AH169" i="5"/>
  <c r="AU169" i="5" s="1"/>
  <c r="N169" i="5"/>
  <c r="AR168" i="5"/>
  <c r="AQ168" i="5"/>
  <c r="AP168" i="5"/>
  <c r="AL168" i="5"/>
  <c r="AI168" i="5"/>
  <c r="AH168" i="5"/>
  <c r="AU168" i="5" s="1"/>
  <c r="W168" i="5"/>
  <c r="V168" i="5"/>
  <c r="U168" i="5"/>
  <c r="S168" i="5"/>
  <c r="R168" i="5"/>
  <c r="Q168" i="5"/>
  <c r="P168" i="5"/>
  <c r="O168" i="5"/>
  <c r="N168" i="5"/>
  <c r="M168" i="5"/>
  <c r="L168" i="5"/>
  <c r="K168" i="5"/>
  <c r="J168" i="5"/>
  <c r="AR167" i="5"/>
  <c r="AQ167" i="5"/>
  <c r="AP167" i="5"/>
  <c r="AL167" i="5"/>
  <c r="AI167" i="5"/>
  <c r="AH167" i="5"/>
  <c r="AU167" i="5" s="1"/>
  <c r="W167" i="5"/>
  <c r="V167" i="5"/>
  <c r="U167" i="5"/>
  <c r="S167" i="5"/>
  <c r="R167" i="5"/>
  <c r="Q167" i="5"/>
  <c r="P167" i="5"/>
  <c r="O167" i="5"/>
  <c r="N167" i="5"/>
  <c r="M167" i="5"/>
  <c r="L167" i="5"/>
  <c r="K167" i="5"/>
  <c r="J167" i="5"/>
  <c r="AR166" i="5"/>
  <c r="AQ166" i="5"/>
  <c r="AP166" i="5"/>
  <c r="AL166" i="5"/>
  <c r="AI166" i="5"/>
  <c r="AH166" i="5"/>
  <c r="AU166" i="5" s="1"/>
  <c r="N166" i="5"/>
  <c r="AR165" i="5"/>
  <c r="AQ165" i="5"/>
  <c r="AP165" i="5"/>
  <c r="AL165" i="5"/>
  <c r="AI165" i="5"/>
  <c r="AH165" i="5"/>
  <c r="AU165" i="5" s="1"/>
  <c r="W165" i="5"/>
  <c r="V165" i="5"/>
  <c r="U165" i="5"/>
  <c r="S165" i="5"/>
  <c r="R165" i="5"/>
  <c r="Q165" i="5"/>
  <c r="P165" i="5"/>
  <c r="O165" i="5"/>
  <c r="N165" i="5"/>
  <c r="M165" i="5"/>
  <c r="L165" i="5"/>
  <c r="K165" i="5"/>
  <c r="J165" i="5"/>
  <c r="AR164" i="5"/>
  <c r="AQ164" i="5"/>
  <c r="AP164" i="5"/>
  <c r="AL164" i="5"/>
  <c r="AI164" i="5"/>
  <c r="AH164" i="5"/>
  <c r="AU164" i="5" s="1"/>
  <c r="W164" i="5"/>
  <c r="V164" i="5"/>
  <c r="U164" i="5"/>
  <c r="S164" i="5"/>
  <c r="R164" i="5"/>
  <c r="Q164" i="5"/>
  <c r="P164" i="5"/>
  <c r="O164" i="5"/>
  <c r="N164" i="5"/>
  <c r="M164" i="5"/>
  <c r="L164" i="5"/>
  <c r="K164" i="5"/>
  <c r="J164" i="5"/>
  <c r="AR163" i="5"/>
  <c r="AQ163" i="5"/>
  <c r="AP163" i="5"/>
  <c r="AL163" i="5"/>
  <c r="AI163" i="5"/>
  <c r="AH163" i="5"/>
  <c r="AU163" i="5" s="1"/>
  <c r="N163" i="5"/>
  <c r="AR162" i="5"/>
  <c r="AQ162" i="5"/>
  <c r="AP162" i="5"/>
  <c r="AL162" i="5"/>
  <c r="AI162" i="5"/>
  <c r="AH162" i="5"/>
  <c r="AU162" i="5" s="1"/>
  <c r="W162" i="5"/>
  <c r="V162" i="5"/>
  <c r="U162" i="5"/>
  <c r="S162" i="5"/>
  <c r="R162" i="5"/>
  <c r="Q162" i="5"/>
  <c r="P162" i="5"/>
  <c r="O162" i="5"/>
  <c r="N162" i="5"/>
  <c r="M162" i="5"/>
  <c r="L162" i="5"/>
  <c r="K162" i="5"/>
  <c r="J162" i="5"/>
  <c r="AR161" i="5"/>
  <c r="AQ161" i="5"/>
  <c r="AP161" i="5"/>
  <c r="AL161" i="5"/>
  <c r="AI161" i="5"/>
  <c r="AH161" i="5"/>
  <c r="AU161" i="5" s="1"/>
  <c r="W161" i="5"/>
  <c r="V161" i="5"/>
  <c r="U161" i="5"/>
  <c r="S161" i="5"/>
  <c r="R161" i="5"/>
  <c r="Q161" i="5"/>
  <c r="P161" i="5"/>
  <c r="O161" i="5"/>
  <c r="N161" i="5"/>
  <c r="M161" i="5"/>
  <c r="L161" i="5"/>
  <c r="K161" i="5"/>
  <c r="J161" i="5"/>
  <c r="AR160" i="5"/>
  <c r="AQ160" i="5"/>
  <c r="AP160" i="5"/>
  <c r="AL160" i="5"/>
  <c r="AI160" i="5"/>
  <c r="AH160" i="5"/>
  <c r="AU160" i="5" s="1"/>
  <c r="W160" i="5"/>
  <c r="V160" i="5"/>
  <c r="U160" i="5"/>
  <c r="S160" i="5"/>
  <c r="R160" i="5"/>
  <c r="Q160" i="5"/>
  <c r="P160" i="5"/>
  <c r="O160" i="5"/>
  <c r="N160" i="5"/>
  <c r="M160" i="5"/>
  <c r="L160" i="5"/>
  <c r="K160" i="5"/>
  <c r="J160" i="5"/>
  <c r="AR159" i="5"/>
  <c r="AQ159" i="5"/>
  <c r="AP159" i="5"/>
  <c r="AL159" i="5"/>
  <c r="AI159" i="5"/>
  <c r="AH159" i="5"/>
  <c r="AU159" i="5" s="1"/>
  <c r="W159" i="5"/>
  <c r="V159" i="5"/>
  <c r="U159" i="5"/>
  <c r="S159" i="5"/>
  <c r="R159" i="5"/>
  <c r="Q159" i="5"/>
  <c r="P159" i="5"/>
  <c r="O159" i="5"/>
  <c r="N159" i="5"/>
  <c r="M159" i="5"/>
  <c r="L159" i="5"/>
  <c r="K159" i="5"/>
  <c r="J159" i="5"/>
  <c r="AR158" i="5"/>
  <c r="AQ158" i="5"/>
  <c r="AP158" i="5"/>
  <c r="AL158" i="5"/>
  <c r="AI158" i="5"/>
  <c r="AH158" i="5"/>
  <c r="AU158" i="5" s="1"/>
  <c r="W158" i="5"/>
  <c r="V158" i="5"/>
  <c r="U158" i="5"/>
  <c r="S158" i="5"/>
  <c r="R158" i="5"/>
  <c r="Q158" i="5"/>
  <c r="P158" i="5"/>
  <c r="O158" i="5"/>
  <c r="N158" i="5"/>
  <c r="M158" i="5"/>
  <c r="L158" i="5"/>
  <c r="K158" i="5"/>
  <c r="J158" i="5"/>
  <c r="AR157" i="5"/>
  <c r="AQ157" i="5"/>
  <c r="AP157" i="5"/>
  <c r="AL157" i="5"/>
  <c r="AI157" i="5"/>
  <c r="AH157" i="5"/>
  <c r="AU157" i="5" s="1"/>
  <c r="N157" i="5"/>
  <c r="AR156" i="5"/>
  <c r="AQ156" i="5"/>
  <c r="AP156" i="5"/>
  <c r="AL156" i="5"/>
  <c r="AI156" i="5"/>
  <c r="AH156" i="5"/>
  <c r="AU156" i="5" s="1"/>
  <c r="W156" i="5"/>
  <c r="V156" i="5"/>
  <c r="U156" i="5"/>
  <c r="S156" i="5"/>
  <c r="R156" i="5"/>
  <c r="Q156" i="5"/>
  <c r="P156" i="5"/>
  <c r="O156" i="5"/>
  <c r="N156" i="5"/>
  <c r="M156" i="5"/>
  <c r="L156" i="5"/>
  <c r="K156" i="5"/>
  <c r="J156" i="5"/>
  <c r="AR155" i="5"/>
  <c r="AQ155" i="5"/>
  <c r="AP155" i="5"/>
  <c r="AL155" i="5"/>
  <c r="AI155" i="5"/>
  <c r="AH155" i="5"/>
  <c r="AU155" i="5" s="1"/>
  <c r="N155" i="5"/>
  <c r="AR154" i="5"/>
  <c r="AQ154" i="5"/>
  <c r="AP154" i="5"/>
  <c r="AL154" i="5"/>
  <c r="AI154" i="5"/>
  <c r="AH154" i="5"/>
  <c r="AU154" i="5" s="1"/>
  <c r="W154" i="5"/>
  <c r="V154" i="5"/>
  <c r="U154" i="5"/>
  <c r="S154" i="5"/>
  <c r="R154" i="5"/>
  <c r="Q154" i="5"/>
  <c r="P154" i="5"/>
  <c r="O154" i="5"/>
  <c r="N154" i="5"/>
  <c r="M154" i="5"/>
  <c r="L154" i="5"/>
  <c r="K154" i="5"/>
  <c r="J154" i="5"/>
  <c r="AR153" i="5"/>
  <c r="AQ153" i="5"/>
  <c r="AP153" i="5"/>
  <c r="AL153" i="5"/>
  <c r="AI153" i="5"/>
  <c r="AH153" i="5"/>
  <c r="AU153" i="5" s="1"/>
  <c r="W153" i="5"/>
  <c r="V153" i="5"/>
  <c r="U153" i="5"/>
  <c r="S153" i="5"/>
  <c r="R153" i="5"/>
  <c r="Q153" i="5"/>
  <c r="P153" i="5"/>
  <c r="O153" i="5"/>
  <c r="N153" i="5"/>
  <c r="M153" i="5"/>
  <c r="L153" i="5"/>
  <c r="K153" i="5"/>
  <c r="J153" i="5"/>
  <c r="AR152" i="5"/>
  <c r="AQ152" i="5"/>
  <c r="AP152" i="5"/>
  <c r="AS152" i="5" s="1"/>
  <c r="AL152" i="5"/>
  <c r="AI152" i="5"/>
  <c r="AH152" i="5"/>
  <c r="AU152" i="5" s="1"/>
  <c r="W152" i="5"/>
  <c r="V152" i="5"/>
  <c r="U152" i="5"/>
  <c r="S152" i="5"/>
  <c r="R152" i="5"/>
  <c r="Q152" i="5"/>
  <c r="P152" i="5"/>
  <c r="O152" i="5"/>
  <c r="N152" i="5"/>
  <c r="M152" i="5"/>
  <c r="L152" i="5"/>
  <c r="K152" i="5"/>
  <c r="J152" i="5"/>
  <c r="AR151" i="5"/>
  <c r="AQ151" i="5"/>
  <c r="AP151" i="5"/>
  <c r="AL151" i="5"/>
  <c r="AI151" i="5"/>
  <c r="AH151" i="5"/>
  <c r="AU151" i="5" s="1"/>
  <c r="W151" i="5"/>
  <c r="V151" i="5"/>
  <c r="U151" i="5"/>
  <c r="S151" i="5"/>
  <c r="R151" i="5"/>
  <c r="Q151" i="5"/>
  <c r="P151" i="5"/>
  <c r="O151" i="5"/>
  <c r="N151" i="5"/>
  <c r="M151" i="5"/>
  <c r="L151" i="5"/>
  <c r="K151" i="5"/>
  <c r="J151" i="5"/>
  <c r="AR150" i="5"/>
  <c r="AQ150" i="5"/>
  <c r="AP150" i="5"/>
  <c r="AL150" i="5"/>
  <c r="AI150" i="5"/>
  <c r="AH150" i="5"/>
  <c r="AU150" i="5" s="1"/>
  <c r="N150" i="5"/>
  <c r="AR149" i="5"/>
  <c r="AQ149" i="5"/>
  <c r="AP149" i="5"/>
  <c r="AL149" i="5"/>
  <c r="AI149" i="5"/>
  <c r="AH149" i="5"/>
  <c r="AU149" i="5" s="1"/>
  <c r="N149" i="5"/>
  <c r="AR148" i="5"/>
  <c r="AQ148" i="5"/>
  <c r="AP148" i="5"/>
  <c r="AL148" i="5"/>
  <c r="AI148" i="5"/>
  <c r="AH148" i="5"/>
  <c r="AU148" i="5" s="1"/>
  <c r="W148" i="5"/>
  <c r="V148" i="5"/>
  <c r="U148" i="5"/>
  <c r="S148" i="5"/>
  <c r="R148" i="5"/>
  <c r="Q148" i="5"/>
  <c r="P148" i="5"/>
  <c r="O148" i="5"/>
  <c r="N148" i="5"/>
  <c r="M148" i="5"/>
  <c r="L148" i="5"/>
  <c r="K148" i="5"/>
  <c r="J148" i="5"/>
  <c r="AR147" i="5"/>
  <c r="AQ147" i="5"/>
  <c r="AP147" i="5"/>
  <c r="AL147" i="5"/>
  <c r="AI147" i="5"/>
  <c r="AH147" i="5"/>
  <c r="AU147" i="5" s="1"/>
  <c r="W147" i="5"/>
  <c r="V147" i="5"/>
  <c r="U147" i="5"/>
  <c r="S147" i="5"/>
  <c r="R147" i="5"/>
  <c r="Q147" i="5"/>
  <c r="P147" i="5"/>
  <c r="O147" i="5"/>
  <c r="N147" i="5"/>
  <c r="M147" i="5"/>
  <c r="L147" i="5"/>
  <c r="K147" i="5"/>
  <c r="J147" i="5"/>
  <c r="AR146" i="5"/>
  <c r="AQ146" i="5"/>
  <c r="AP146" i="5"/>
  <c r="AL146" i="5"/>
  <c r="AI146" i="5"/>
  <c r="AH146" i="5"/>
  <c r="AU146" i="5" s="1"/>
  <c r="W146" i="5"/>
  <c r="V146" i="5"/>
  <c r="U146" i="5"/>
  <c r="S146" i="5"/>
  <c r="R146" i="5"/>
  <c r="Q146" i="5"/>
  <c r="P146" i="5"/>
  <c r="O146" i="5"/>
  <c r="N146" i="5"/>
  <c r="M146" i="5"/>
  <c r="L146" i="5"/>
  <c r="K146" i="5"/>
  <c r="J146" i="5"/>
  <c r="AR145" i="5"/>
  <c r="AQ145" i="5"/>
  <c r="AP145" i="5"/>
  <c r="AL145" i="5"/>
  <c r="AI145" i="5"/>
  <c r="AH145" i="5"/>
  <c r="AU145" i="5" s="1"/>
  <c r="N145" i="5"/>
  <c r="AR144" i="5"/>
  <c r="AQ144" i="5"/>
  <c r="AP144" i="5"/>
  <c r="AL144" i="5"/>
  <c r="AI144" i="5"/>
  <c r="AH144" i="5"/>
  <c r="AU144" i="5" s="1"/>
  <c r="N144" i="5"/>
  <c r="AR143" i="5"/>
  <c r="AQ143" i="5"/>
  <c r="AP143" i="5"/>
  <c r="AL143" i="5"/>
  <c r="AI143" i="5"/>
  <c r="AH143" i="5"/>
  <c r="AU143" i="5" s="1"/>
  <c r="N143" i="5"/>
  <c r="AR142" i="5"/>
  <c r="AQ142" i="5"/>
  <c r="AP142" i="5"/>
  <c r="AL142" i="5"/>
  <c r="AI142" i="5"/>
  <c r="AH142" i="5"/>
  <c r="AU142" i="5" s="1"/>
  <c r="N142" i="5"/>
  <c r="AR141" i="5"/>
  <c r="AQ141" i="5"/>
  <c r="AP141" i="5"/>
  <c r="AL141" i="5"/>
  <c r="AI141" i="5"/>
  <c r="AH141" i="5"/>
  <c r="AU141" i="5" s="1"/>
  <c r="W141" i="5"/>
  <c r="V141" i="5"/>
  <c r="U141" i="5"/>
  <c r="S141" i="5"/>
  <c r="R141" i="5"/>
  <c r="Q141" i="5"/>
  <c r="P141" i="5"/>
  <c r="O141" i="5"/>
  <c r="N141" i="5"/>
  <c r="M141" i="5"/>
  <c r="L141" i="5"/>
  <c r="K141" i="5"/>
  <c r="J141" i="5"/>
  <c r="AR140" i="5"/>
  <c r="AQ140" i="5"/>
  <c r="AP140" i="5"/>
  <c r="AL140" i="5"/>
  <c r="AI140" i="5"/>
  <c r="AH140" i="5"/>
  <c r="AU140" i="5" s="1"/>
  <c r="N140" i="5"/>
  <c r="AR139" i="5"/>
  <c r="AQ139" i="5"/>
  <c r="AP139" i="5"/>
  <c r="AL139" i="5"/>
  <c r="AI139" i="5"/>
  <c r="AH139" i="5"/>
  <c r="AU139" i="5" s="1"/>
  <c r="W139" i="5"/>
  <c r="V139" i="5"/>
  <c r="U139" i="5"/>
  <c r="S139" i="5"/>
  <c r="R139" i="5"/>
  <c r="Q139" i="5"/>
  <c r="P139" i="5"/>
  <c r="O139" i="5"/>
  <c r="N139" i="5"/>
  <c r="M139" i="5"/>
  <c r="L139" i="5"/>
  <c r="K139" i="5"/>
  <c r="J139" i="5"/>
  <c r="AR138" i="5"/>
  <c r="AQ138" i="5"/>
  <c r="AP138" i="5"/>
  <c r="AL138" i="5"/>
  <c r="AI138" i="5"/>
  <c r="AH138" i="5"/>
  <c r="AU138" i="5" s="1"/>
  <c r="N138" i="5"/>
  <c r="AR137" i="5"/>
  <c r="AQ137" i="5"/>
  <c r="AP137" i="5"/>
  <c r="AS137" i="5" s="1"/>
  <c r="AL137" i="5"/>
  <c r="AI137" i="5"/>
  <c r="AH137" i="5"/>
  <c r="AU137" i="5" s="1"/>
  <c r="W137" i="5"/>
  <c r="V137" i="5"/>
  <c r="U137" i="5"/>
  <c r="S137" i="5"/>
  <c r="R137" i="5"/>
  <c r="Q137" i="5"/>
  <c r="P137" i="5"/>
  <c r="O137" i="5"/>
  <c r="N137" i="5"/>
  <c r="M137" i="5"/>
  <c r="L137" i="5"/>
  <c r="K137" i="5"/>
  <c r="J137" i="5"/>
  <c r="AR136" i="5"/>
  <c r="AQ136" i="5"/>
  <c r="AP136" i="5"/>
  <c r="AL136" i="5"/>
  <c r="AI136" i="5"/>
  <c r="AH136" i="5"/>
  <c r="AU136" i="5" s="1"/>
  <c r="W136" i="5"/>
  <c r="V136" i="5"/>
  <c r="U136" i="5"/>
  <c r="S136" i="5"/>
  <c r="R136" i="5"/>
  <c r="Q136" i="5"/>
  <c r="P136" i="5"/>
  <c r="O136" i="5"/>
  <c r="N136" i="5"/>
  <c r="M136" i="5"/>
  <c r="L136" i="5"/>
  <c r="K136" i="5"/>
  <c r="J136" i="5"/>
  <c r="AR135" i="5"/>
  <c r="AQ135" i="5"/>
  <c r="AP135" i="5"/>
  <c r="AL135" i="5"/>
  <c r="AI135" i="5"/>
  <c r="AH135" i="5"/>
  <c r="AU135" i="5" s="1"/>
  <c r="N135" i="5"/>
  <c r="AR134" i="5"/>
  <c r="AQ134" i="5"/>
  <c r="AP134" i="5"/>
  <c r="AL134" i="5"/>
  <c r="AI134" i="5"/>
  <c r="AH134" i="5"/>
  <c r="AU134" i="5" s="1"/>
  <c r="W134" i="5"/>
  <c r="V134" i="5"/>
  <c r="U134" i="5"/>
  <c r="S134" i="5"/>
  <c r="R134" i="5"/>
  <c r="Q134" i="5"/>
  <c r="P134" i="5"/>
  <c r="O134" i="5"/>
  <c r="N134" i="5"/>
  <c r="M134" i="5"/>
  <c r="L134" i="5"/>
  <c r="K134" i="5"/>
  <c r="J134" i="5"/>
  <c r="AR133" i="5"/>
  <c r="AQ133" i="5"/>
  <c r="AP133" i="5"/>
  <c r="AL133" i="5"/>
  <c r="AI133" i="5"/>
  <c r="AH133" i="5"/>
  <c r="AU133" i="5" s="1"/>
  <c r="W133" i="5"/>
  <c r="V133" i="5"/>
  <c r="U133" i="5"/>
  <c r="S133" i="5"/>
  <c r="R133" i="5"/>
  <c r="Q133" i="5"/>
  <c r="P133" i="5"/>
  <c r="O133" i="5"/>
  <c r="N133" i="5"/>
  <c r="M133" i="5"/>
  <c r="L133" i="5"/>
  <c r="K133" i="5"/>
  <c r="J133" i="5"/>
  <c r="AR132" i="5"/>
  <c r="AQ132" i="5"/>
  <c r="AP132" i="5"/>
  <c r="AL132" i="5"/>
  <c r="AI132" i="5"/>
  <c r="AH132" i="5"/>
  <c r="AU132" i="5" s="1"/>
  <c r="N132" i="5"/>
  <c r="AR131" i="5"/>
  <c r="AQ131" i="5"/>
  <c r="AP131" i="5"/>
  <c r="AL131" i="5"/>
  <c r="AI131" i="5"/>
  <c r="AH131" i="5"/>
  <c r="AU131" i="5" s="1"/>
  <c r="N131" i="5"/>
  <c r="AR130" i="5"/>
  <c r="AQ130" i="5"/>
  <c r="AP130" i="5"/>
  <c r="AL130" i="5"/>
  <c r="AI130" i="5"/>
  <c r="AH130" i="5"/>
  <c r="AU130" i="5" s="1"/>
  <c r="N130" i="5"/>
  <c r="AR129" i="5"/>
  <c r="AQ129" i="5"/>
  <c r="AP129" i="5"/>
  <c r="AL129" i="5"/>
  <c r="AI129" i="5"/>
  <c r="AH129" i="5"/>
  <c r="AU129" i="5" s="1"/>
  <c r="W129" i="5"/>
  <c r="V129" i="5"/>
  <c r="U129" i="5"/>
  <c r="S129" i="5"/>
  <c r="R129" i="5"/>
  <c r="Q129" i="5"/>
  <c r="P129" i="5"/>
  <c r="O129" i="5"/>
  <c r="N129" i="5"/>
  <c r="M129" i="5"/>
  <c r="L129" i="5"/>
  <c r="K129" i="5"/>
  <c r="J129" i="5"/>
  <c r="AR128" i="5"/>
  <c r="AQ128" i="5"/>
  <c r="AP128" i="5"/>
  <c r="AL128" i="5"/>
  <c r="AI128" i="5"/>
  <c r="AH128" i="5"/>
  <c r="AU128" i="5" s="1"/>
  <c r="W128" i="5"/>
  <c r="V128" i="5"/>
  <c r="U128" i="5"/>
  <c r="S128" i="5"/>
  <c r="R128" i="5"/>
  <c r="Q128" i="5"/>
  <c r="P128" i="5"/>
  <c r="O128" i="5"/>
  <c r="N128" i="5"/>
  <c r="M128" i="5"/>
  <c r="L128" i="5"/>
  <c r="K128" i="5"/>
  <c r="J128" i="5"/>
  <c r="AR127" i="5"/>
  <c r="AQ127" i="5"/>
  <c r="AP127" i="5"/>
  <c r="AL127" i="5"/>
  <c r="AI127" i="5"/>
  <c r="AH127" i="5"/>
  <c r="AU127" i="5" s="1"/>
  <c r="N127" i="5"/>
  <c r="AR126" i="5"/>
  <c r="AQ126" i="5"/>
  <c r="AP126" i="5"/>
  <c r="AL126" i="5"/>
  <c r="AI126" i="5"/>
  <c r="AH126" i="5"/>
  <c r="AU126" i="5" s="1"/>
  <c r="N126" i="5"/>
  <c r="AR125" i="5"/>
  <c r="AQ125" i="5"/>
  <c r="AP125" i="5"/>
  <c r="AL125" i="5"/>
  <c r="AI125" i="5"/>
  <c r="AH125" i="5"/>
  <c r="AU125" i="5" s="1"/>
  <c r="N125" i="5"/>
  <c r="AR124" i="5"/>
  <c r="AQ124" i="5"/>
  <c r="AP124" i="5"/>
  <c r="AS124" i="5" s="1"/>
  <c r="AL124" i="5"/>
  <c r="AI124" i="5"/>
  <c r="AH124" i="5"/>
  <c r="AU124" i="5" s="1"/>
  <c r="W124" i="5"/>
  <c r="V124" i="5"/>
  <c r="U124" i="5"/>
  <c r="S124" i="5"/>
  <c r="R124" i="5"/>
  <c r="Q124" i="5"/>
  <c r="P124" i="5"/>
  <c r="O124" i="5"/>
  <c r="N124" i="5"/>
  <c r="M124" i="5"/>
  <c r="L124" i="5"/>
  <c r="K124" i="5"/>
  <c r="J124" i="5"/>
  <c r="AR123" i="5"/>
  <c r="AQ123" i="5"/>
  <c r="AP123" i="5"/>
  <c r="AL123" i="5"/>
  <c r="AI123" i="5"/>
  <c r="AH123" i="5"/>
  <c r="AU123" i="5" s="1"/>
  <c r="W123" i="5"/>
  <c r="V123" i="5"/>
  <c r="U123" i="5"/>
  <c r="S123" i="5"/>
  <c r="R123" i="5"/>
  <c r="Q123" i="5"/>
  <c r="P123" i="5"/>
  <c r="O123" i="5"/>
  <c r="N123" i="5"/>
  <c r="M123" i="5"/>
  <c r="L123" i="5"/>
  <c r="K123" i="5"/>
  <c r="J123" i="5"/>
  <c r="AR122" i="5"/>
  <c r="AQ122" i="5"/>
  <c r="AP122" i="5"/>
  <c r="AL122" i="5"/>
  <c r="AI122" i="5"/>
  <c r="AH122" i="5"/>
  <c r="AU122" i="5" s="1"/>
  <c r="W122" i="5"/>
  <c r="V122" i="5"/>
  <c r="U122" i="5"/>
  <c r="S122" i="5"/>
  <c r="R122" i="5"/>
  <c r="Q122" i="5"/>
  <c r="P122" i="5"/>
  <c r="O122" i="5"/>
  <c r="N122" i="5"/>
  <c r="M122" i="5"/>
  <c r="L122" i="5"/>
  <c r="K122" i="5"/>
  <c r="J122" i="5"/>
  <c r="AR121" i="5"/>
  <c r="AQ121" i="5"/>
  <c r="AP121" i="5"/>
  <c r="AL121" i="5"/>
  <c r="AI121" i="5"/>
  <c r="AH121" i="5"/>
  <c r="AU121" i="5" s="1"/>
  <c r="N121" i="5"/>
  <c r="AR120" i="5"/>
  <c r="AQ120" i="5"/>
  <c r="AP120" i="5"/>
  <c r="AS120" i="5" s="1"/>
  <c r="AL120" i="5"/>
  <c r="AI120" i="5"/>
  <c r="AH120" i="5"/>
  <c r="AU120" i="5" s="1"/>
  <c r="W120" i="5"/>
  <c r="V120" i="5"/>
  <c r="U120" i="5"/>
  <c r="S120" i="5"/>
  <c r="R120" i="5"/>
  <c r="Q120" i="5"/>
  <c r="P120" i="5"/>
  <c r="O120" i="5"/>
  <c r="N120" i="5"/>
  <c r="M120" i="5"/>
  <c r="L120" i="5"/>
  <c r="K120" i="5"/>
  <c r="J120" i="5"/>
  <c r="AR119" i="5"/>
  <c r="AQ119" i="5"/>
  <c r="AP119" i="5"/>
  <c r="AL119" i="5"/>
  <c r="AI119" i="5"/>
  <c r="AH119" i="5"/>
  <c r="AU119" i="5" s="1"/>
  <c r="W119" i="5"/>
  <c r="V119" i="5"/>
  <c r="U119" i="5"/>
  <c r="S119" i="5"/>
  <c r="R119" i="5"/>
  <c r="Q119" i="5"/>
  <c r="P119" i="5"/>
  <c r="O119" i="5"/>
  <c r="N119" i="5"/>
  <c r="M119" i="5"/>
  <c r="L119" i="5"/>
  <c r="K119" i="5"/>
  <c r="J119" i="5"/>
  <c r="AR118" i="5"/>
  <c r="AQ118" i="5"/>
  <c r="AP118" i="5"/>
  <c r="AL118" i="5"/>
  <c r="AI118" i="5"/>
  <c r="AH118" i="5"/>
  <c r="AS118" i="5" s="1"/>
  <c r="W118" i="5"/>
  <c r="V118" i="5"/>
  <c r="U118" i="5"/>
  <c r="S118" i="5"/>
  <c r="R118" i="5"/>
  <c r="Q118" i="5"/>
  <c r="P118" i="5"/>
  <c r="O118" i="5"/>
  <c r="N118" i="5"/>
  <c r="M118" i="5"/>
  <c r="L118" i="5"/>
  <c r="K118" i="5"/>
  <c r="J118" i="5"/>
  <c r="AR117" i="5"/>
  <c r="AQ117" i="5"/>
  <c r="AP117" i="5"/>
  <c r="AL117" i="5"/>
  <c r="AI117" i="5"/>
  <c r="AH117" i="5"/>
  <c r="W117" i="5"/>
  <c r="V117" i="5"/>
  <c r="U117" i="5"/>
  <c r="S117" i="5"/>
  <c r="R117" i="5"/>
  <c r="Q117" i="5"/>
  <c r="P117" i="5"/>
  <c r="O117" i="5"/>
  <c r="N117" i="5"/>
  <c r="M117" i="5"/>
  <c r="L117" i="5"/>
  <c r="K117" i="5"/>
  <c r="J117" i="5"/>
  <c r="AR116" i="5"/>
  <c r="AQ116" i="5"/>
  <c r="AP116" i="5"/>
  <c r="AL116" i="5"/>
  <c r="AI116" i="5"/>
  <c r="AH116" i="5"/>
  <c r="AU116" i="5" s="1"/>
  <c r="N116" i="5"/>
  <c r="AR115" i="5"/>
  <c r="AQ115" i="5"/>
  <c r="AP115" i="5"/>
  <c r="AL115" i="5"/>
  <c r="AI115" i="5"/>
  <c r="AH115" i="5"/>
  <c r="AU115" i="5" s="1"/>
  <c r="N115" i="5"/>
  <c r="AR114" i="5"/>
  <c r="AQ114" i="5"/>
  <c r="AP114" i="5"/>
  <c r="AL114" i="5"/>
  <c r="AI114" i="5"/>
  <c r="AH114" i="5"/>
  <c r="AU114" i="5" s="1"/>
  <c r="W114" i="5"/>
  <c r="V114" i="5"/>
  <c r="U114" i="5"/>
  <c r="S114" i="5"/>
  <c r="R114" i="5"/>
  <c r="Q114" i="5"/>
  <c r="P114" i="5"/>
  <c r="O114" i="5"/>
  <c r="N114" i="5"/>
  <c r="M114" i="5"/>
  <c r="L114" i="5"/>
  <c r="K114" i="5"/>
  <c r="J114" i="5"/>
  <c r="AR113" i="5"/>
  <c r="AQ113" i="5"/>
  <c r="AP113" i="5"/>
  <c r="AL113" i="5"/>
  <c r="AI113" i="5"/>
  <c r="AH113" i="5"/>
  <c r="AU113" i="5" s="1"/>
  <c r="N113" i="5"/>
  <c r="AR112" i="5"/>
  <c r="AQ112" i="5"/>
  <c r="AP112" i="5"/>
  <c r="AL112" i="5"/>
  <c r="AI112" i="5"/>
  <c r="AH112" i="5"/>
  <c r="AU112" i="5" s="1"/>
  <c r="W112" i="5"/>
  <c r="V112" i="5"/>
  <c r="U112" i="5"/>
  <c r="S112" i="5"/>
  <c r="R112" i="5"/>
  <c r="Q112" i="5"/>
  <c r="P112" i="5"/>
  <c r="O112" i="5"/>
  <c r="N112" i="5"/>
  <c r="M112" i="5"/>
  <c r="L112" i="5"/>
  <c r="K112" i="5"/>
  <c r="J112" i="5"/>
  <c r="AR111" i="5"/>
  <c r="AQ111" i="5"/>
  <c r="AP111" i="5"/>
  <c r="AL111" i="5"/>
  <c r="AI111" i="5"/>
  <c r="AH111" i="5"/>
  <c r="AU111" i="5" s="1"/>
  <c r="N111" i="5"/>
  <c r="AR110" i="5"/>
  <c r="AQ110" i="5"/>
  <c r="AP110" i="5"/>
  <c r="AL110" i="5"/>
  <c r="AI110" i="5"/>
  <c r="AH110" i="5"/>
  <c r="AS110" i="5" s="1"/>
  <c r="W110" i="5"/>
  <c r="V110" i="5"/>
  <c r="U110" i="5"/>
  <c r="S110" i="5"/>
  <c r="R110" i="5"/>
  <c r="Q110" i="5"/>
  <c r="P110" i="5"/>
  <c r="O110" i="5"/>
  <c r="N110" i="5"/>
  <c r="M110" i="5"/>
  <c r="L110" i="5"/>
  <c r="K110" i="5"/>
  <c r="J110" i="5"/>
  <c r="AR109" i="5"/>
  <c r="AQ109" i="5"/>
  <c r="AP109" i="5"/>
  <c r="AL109" i="5"/>
  <c r="AI109" i="5"/>
  <c r="AH109" i="5"/>
  <c r="AU109" i="5" s="1"/>
  <c r="N109" i="5"/>
  <c r="AR108" i="5"/>
  <c r="AQ108" i="5"/>
  <c r="AP108" i="5"/>
  <c r="AL108" i="5"/>
  <c r="AI108" i="5"/>
  <c r="AH108" i="5"/>
  <c r="AU108" i="5" s="1"/>
  <c r="N108" i="5"/>
  <c r="AS107" i="5"/>
  <c r="AR107" i="5"/>
  <c r="AQ107" i="5"/>
  <c r="AP107" i="5"/>
  <c r="AL107" i="5"/>
  <c r="AI107" i="5"/>
  <c r="AH107" i="5"/>
  <c r="AU107" i="5" s="1"/>
  <c r="W107" i="5"/>
  <c r="V107" i="5"/>
  <c r="U107" i="5"/>
  <c r="S107" i="5"/>
  <c r="R107" i="5"/>
  <c r="Q107" i="5"/>
  <c r="P107" i="5"/>
  <c r="O107" i="5"/>
  <c r="N107" i="5"/>
  <c r="M107" i="5"/>
  <c r="L107" i="5"/>
  <c r="K107" i="5"/>
  <c r="J107" i="5"/>
  <c r="AR106" i="5"/>
  <c r="AS106" i="5" s="1"/>
  <c r="AQ106" i="5"/>
  <c r="AP106" i="5"/>
  <c r="AL106" i="5"/>
  <c r="AI106" i="5"/>
  <c r="AH106" i="5"/>
  <c r="AU106" i="5" s="1"/>
  <c r="N106" i="5"/>
  <c r="AR105" i="5"/>
  <c r="AS105" i="5" s="1"/>
  <c r="AP105" i="5"/>
  <c r="AL105" i="5"/>
  <c r="AI105" i="5"/>
  <c r="AH105" i="5"/>
  <c r="AU105" i="5" s="1"/>
  <c r="AR104" i="5"/>
  <c r="AS104" i="5" s="1"/>
  <c r="AP104" i="5"/>
  <c r="AL104" i="5"/>
  <c r="AI104" i="5"/>
  <c r="AH104" i="5"/>
  <c r="AU104" i="5" s="1"/>
  <c r="AR103" i="5"/>
  <c r="AS103" i="5" s="1"/>
  <c r="AP103" i="5"/>
  <c r="AL103" i="5"/>
  <c r="AI103" i="5"/>
  <c r="AH103" i="5"/>
  <c r="AU103" i="5" s="1"/>
  <c r="AR102" i="5"/>
  <c r="AS102" i="5" s="1"/>
  <c r="AP102" i="5"/>
  <c r="AQ102" i="5" s="1"/>
  <c r="AL102" i="5"/>
  <c r="AI102" i="5"/>
  <c r="AH102" i="5"/>
  <c r="AU102" i="5" s="1"/>
  <c r="W102" i="5"/>
  <c r="V102" i="5"/>
  <c r="U102" i="5"/>
  <c r="S102" i="5"/>
  <c r="R102" i="5"/>
  <c r="Q102" i="5"/>
  <c r="P102" i="5"/>
  <c r="O102" i="5"/>
  <c r="N102" i="5"/>
  <c r="M102" i="5"/>
  <c r="L102" i="5"/>
  <c r="K102" i="5"/>
  <c r="J102" i="5"/>
  <c r="AR101" i="5"/>
  <c r="AS101" i="5" s="1"/>
  <c r="AP101" i="5"/>
  <c r="AQ101" i="5" s="1"/>
  <c r="AL101" i="5"/>
  <c r="AI101" i="5"/>
  <c r="AH101" i="5"/>
  <c r="AU101" i="5" s="1"/>
  <c r="W101" i="5"/>
  <c r="V101" i="5"/>
  <c r="U101" i="5"/>
  <c r="S101" i="5"/>
  <c r="R101" i="5"/>
  <c r="Q101" i="5"/>
  <c r="P101" i="5"/>
  <c r="O101" i="5"/>
  <c r="N101" i="5"/>
  <c r="M101" i="5"/>
  <c r="L101" i="5"/>
  <c r="K101" i="5"/>
  <c r="J101" i="5"/>
  <c r="AR100" i="5"/>
  <c r="AS100" i="5" s="1"/>
  <c r="AP100" i="5"/>
  <c r="AQ100" i="5" s="1"/>
  <c r="AL100" i="5"/>
  <c r="AI100" i="5"/>
  <c r="AH100" i="5"/>
  <c r="AU100" i="5" s="1"/>
  <c r="W100" i="5"/>
  <c r="V100" i="5"/>
  <c r="U100" i="5"/>
  <c r="S100" i="5"/>
  <c r="R100" i="5"/>
  <c r="Q100" i="5"/>
  <c r="P100" i="5"/>
  <c r="O100" i="5"/>
  <c r="N100" i="5"/>
  <c r="M100" i="5"/>
  <c r="L100" i="5"/>
  <c r="K100" i="5"/>
  <c r="J100" i="5"/>
  <c r="AS99" i="5"/>
  <c r="AR99" i="5"/>
  <c r="AP99" i="5"/>
  <c r="AL99" i="5"/>
  <c r="AI99" i="5"/>
  <c r="AH99" i="5"/>
  <c r="AU99" i="5" s="1"/>
  <c r="AR98" i="5"/>
  <c r="AS98" i="5" s="1"/>
  <c r="AP98" i="5"/>
  <c r="AL98" i="5"/>
  <c r="AI98" i="5"/>
  <c r="AH98" i="5"/>
  <c r="AU98" i="5" s="1"/>
  <c r="AR97" i="5"/>
  <c r="AS97" i="5" s="1"/>
  <c r="AP97" i="5"/>
  <c r="AL97" i="5"/>
  <c r="AI97" i="5"/>
  <c r="AH97" i="5"/>
  <c r="AU97" i="5" s="1"/>
  <c r="AU96" i="5"/>
  <c r="AR96" i="5"/>
  <c r="AS96" i="5" s="1"/>
  <c r="AP96" i="5"/>
  <c r="AL96" i="5"/>
  <c r="AI96" i="5"/>
  <c r="AH96" i="5"/>
  <c r="AR95" i="5"/>
  <c r="AS95" i="5" s="1"/>
  <c r="AP95" i="5"/>
  <c r="AQ95" i="5" s="1"/>
  <c r="AL95" i="5"/>
  <c r="AI95" i="5"/>
  <c r="AH95" i="5"/>
  <c r="AU95" i="5" s="1"/>
  <c r="W95" i="5"/>
  <c r="V95" i="5"/>
  <c r="U95" i="5"/>
  <c r="S95" i="5"/>
  <c r="R95" i="5"/>
  <c r="Q95" i="5"/>
  <c r="P95" i="5"/>
  <c r="O95" i="5"/>
  <c r="N95" i="5"/>
  <c r="M95" i="5"/>
  <c r="L95" i="5"/>
  <c r="K95" i="5"/>
  <c r="J95" i="5"/>
  <c r="AR94" i="5"/>
  <c r="AS94" i="5" s="1"/>
  <c r="AP94" i="5"/>
  <c r="AL94" i="5"/>
  <c r="AI94" i="5"/>
  <c r="AH94" i="5"/>
  <c r="AU94" i="5" s="1"/>
  <c r="AR93" i="5"/>
  <c r="AS93" i="5" s="1"/>
  <c r="AQ93" i="5"/>
  <c r="AP93" i="5"/>
  <c r="AL93" i="5"/>
  <c r="AI93" i="5"/>
  <c r="AH93" i="5"/>
  <c r="AU93" i="5" s="1"/>
  <c r="W93" i="5"/>
  <c r="V93" i="5"/>
  <c r="U93" i="5"/>
  <c r="S93" i="5"/>
  <c r="R93" i="5"/>
  <c r="Q93" i="5"/>
  <c r="P93" i="5"/>
  <c r="O93" i="5"/>
  <c r="N93" i="5"/>
  <c r="M93" i="5"/>
  <c r="L93" i="5"/>
  <c r="K93" i="5"/>
  <c r="J93" i="5"/>
  <c r="AU92" i="5"/>
  <c r="AR92" i="5"/>
  <c r="AS92" i="5" s="1"/>
  <c r="AP92" i="5"/>
  <c r="AL92" i="5"/>
  <c r="AI92" i="5"/>
  <c r="AH92" i="5"/>
  <c r="AS91" i="5"/>
  <c r="AR91" i="5"/>
  <c r="AP91" i="5"/>
  <c r="AQ91" i="5" s="1"/>
  <c r="AL91" i="5"/>
  <c r="AI91" i="5"/>
  <c r="AH91" i="5"/>
  <c r="AU91" i="5" s="1"/>
  <c r="W91" i="5"/>
  <c r="V91" i="5"/>
  <c r="U91" i="5"/>
  <c r="S91" i="5"/>
  <c r="R91" i="5"/>
  <c r="Q91" i="5"/>
  <c r="P91" i="5"/>
  <c r="O91" i="5"/>
  <c r="N91" i="5"/>
  <c r="M91" i="5"/>
  <c r="L91" i="5"/>
  <c r="K91" i="5"/>
  <c r="J91" i="5"/>
  <c r="AU90" i="5"/>
  <c r="AR90" i="5"/>
  <c r="AS90" i="5" s="1"/>
  <c r="AP90" i="5"/>
  <c r="AL90" i="5"/>
  <c r="AI90" i="5"/>
  <c r="AH90" i="5"/>
  <c r="AS89" i="5"/>
  <c r="AR89" i="5"/>
  <c r="AP89" i="5"/>
  <c r="AL89" i="5"/>
  <c r="AI89" i="5"/>
  <c r="AH89" i="5"/>
  <c r="AU89" i="5" s="1"/>
  <c r="AR88" i="5"/>
  <c r="AS88" i="5" s="1"/>
  <c r="AP88" i="5"/>
  <c r="AL88" i="5"/>
  <c r="AI88" i="5"/>
  <c r="AH88" i="5"/>
  <c r="AU88" i="5" s="1"/>
  <c r="AR87" i="5"/>
  <c r="AS87" i="5" s="1"/>
  <c r="AP87" i="5"/>
  <c r="AL87" i="5"/>
  <c r="AI87" i="5"/>
  <c r="AH87" i="5"/>
  <c r="AU87" i="5" s="1"/>
  <c r="AU86" i="5"/>
  <c r="AR86" i="5"/>
  <c r="AS86" i="5" s="1"/>
  <c r="AP86" i="5"/>
  <c r="AQ86" i="5" s="1"/>
  <c r="AL86" i="5"/>
  <c r="AI86" i="5"/>
  <c r="AH86" i="5"/>
  <c r="W86" i="5"/>
  <c r="V86" i="5"/>
  <c r="U86" i="5"/>
  <c r="S86" i="5"/>
  <c r="R86" i="5"/>
  <c r="Q86" i="5"/>
  <c r="P86" i="5"/>
  <c r="O86" i="5"/>
  <c r="N86" i="5"/>
  <c r="M86" i="5"/>
  <c r="L86" i="5"/>
  <c r="K86" i="5"/>
  <c r="J86" i="5"/>
  <c r="AS85" i="5"/>
  <c r="AR85" i="5"/>
  <c r="AP85" i="5"/>
  <c r="AQ85" i="5" s="1"/>
  <c r="AL85" i="5"/>
  <c r="AI85" i="5"/>
  <c r="AH85" i="5"/>
  <c r="AU85" i="5" s="1"/>
  <c r="W85" i="5"/>
  <c r="V85" i="5"/>
  <c r="U85" i="5"/>
  <c r="S85" i="5"/>
  <c r="R85" i="5"/>
  <c r="Q85" i="5"/>
  <c r="P85" i="5"/>
  <c r="O85" i="5"/>
  <c r="N85" i="5"/>
  <c r="M85" i="5"/>
  <c r="L85" i="5"/>
  <c r="K85" i="5"/>
  <c r="J85" i="5"/>
  <c r="AR84" i="5"/>
  <c r="AS84" i="5" s="1"/>
  <c r="AP84" i="5"/>
  <c r="AL84" i="5"/>
  <c r="AI84" i="5"/>
  <c r="AH84" i="5"/>
  <c r="AU84" i="5" s="1"/>
  <c r="AR83" i="5"/>
  <c r="AS83" i="5" s="1"/>
  <c r="AQ83" i="5"/>
  <c r="AP83" i="5"/>
  <c r="AL83" i="5"/>
  <c r="AI83" i="5"/>
  <c r="AH83" i="5"/>
  <c r="AU83" i="5" s="1"/>
  <c r="W83" i="5"/>
  <c r="V83" i="5"/>
  <c r="U83" i="5"/>
  <c r="S83" i="5"/>
  <c r="R83" i="5"/>
  <c r="Q83" i="5"/>
  <c r="P83" i="5"/>
  <c r="O83" i="5"/>
  <c r="N83" i="5"/>
  <c r="M83" i="5"/>
  <c r="L83" i="5"/>
  <c r="K83" i="5"/>
  <c r="J83" i="5"/>
  <c r="AR82" i="5"/>
  <c r="AS82" i="5" s="1"/>
  <c r="AP82" i="5"/>
  <c r="AL82" i="5"/>
  <c r="AI82" i="5"/>
  <c r="AH82" i="5"/>
  <c r="AU82" i="5" s="1"/>
  <c r="AR81" i="5"/>
  <c r="AS81" i="5" s="1"/>
  <c r="AP81" i="5"/>
  <c r="AQ81" i="5" s="1"/>
  <c r="AL81" i="5"/>
  <c r="AI81" i="5"/>
  <c r="AH81" i="5"/>
  <c r="AU81" i="5" s="1"/>
  <c r="W81" i="5"/>
  <c r="V81" i="5"/>
  <c r="U81" i="5"/>
  <c r="S81" i="5"/>
  <c r="R81" i="5"/>
  <c r="Q81" i="5"/>
  <c r="P81" i="5"/>
  <c r="O81" i="5"/>
  <c r="N81" i="5"/>
  <c r="M81" i="5"/>
  <c r="L81" i="5"/>
  <c r="K81" i="5"/>
  <c r="J81" i="5"/>
  <c r="AR80" i="5"/>
  <c r="AS80" i="5" s="1"/>
  <c r="AP80" i="5"/>
  <c r="AQ80" i="5" s="1"/>
  <c r="AL80" i="5"/>
  <c r="AI80" i="5"/>
  <c r="AH80" i="5"/>
  <c r="AU80" i="5" s="1"/>
  <c r="W80" i="5"/>
  <c r="V80" i="5"/>
  <c r="U80" i="5"/>
  <c r="S80" i="5"/>
  <c r="R80" i="5"/>
  <c r="Q80" i="5"/>
  <c r="P80" i="5"/>
  <c r="O80" i="5"/>
  <c r="N80" i="5"/>
  <c r="M80" i="5"/>
  <c r="L80" i="5"/>
  <c r="K80" i="5"/>
  <c r="J80" i="5"/>
  <c r="AR79" i="5"/>
  <c r="AS79" i="5" s="1"/>
  <c r="AP79" i="5"/>
  <c r="AQ79" i="5" s="1"/>
  <c r="AL79" i="5"/>
  <c r="AI79" i="5"/>
  <c r="AH79" i="5"/>
  <c r="AU79" i="5" s="1"/>
  <c r="W79" i="5"/>
  <c r="V79" i="5"/>
  <c r="U79" i="5"/>
  <c r="S79" i="5"/>
  <c r="R79" i="5"/>
  <c r="Q79" i="5"/>
  <c r="P79" i="5"/>
  <c r="O79" i="5"/>
  <c r="N79" i="5"/>
  <c r="M79" i="5"/>
  <c r="L79" i="5"/>
  <c r="K79" i="5"/>
  <c r="J79" i="5"/>
  <c r="AR78" i="5"/>
  <c r="AS78" i="5" s="1"/>
  <c r="AP78" i="5"/>
  <c r="AQ78" i="5" s="1"/>
  <c r="AL78" i="5"/>
  <c r="AI78" i="5"/>
  <c r="AH78" i="5"/>
  <c r="AU78" i="5" s="1"/>
  <c r="W78" i="5"/>
  <c r="V78" i="5"/>
  <c r="U78" i="5"/>
  <c r="S78" i="5"/>
  <c r="R78" i="5"/>
  <c r="Q78" i="5"/>
  <c r="P78" i="5"/>
  <c r="O78" i="5"/>
  <c r="N78" i="5"/>
  <c r="M78" i="5"/>
  <c r="L78" i="5"/>
  <c r="K78" i="5"/>
  <c r="J78" i="5"/>
  <c r="AR77" i="5"/>
  <c r="AS77" i="5" s="1"/>
  <c r="AP77" i="5"/>
  <c r="AQ77" i="5" s="1"/>
  <c r="AL77" i="5"/>
  <c r="AI77" i="5"/>
  <c r="AH77" i="5"/>
  <c r="AU77" i="5" s="1"/>
  <c r="W77" i="5"/>
  <c r="V77" i="5"/>
  <c r="U77" i="5"/>
  <c r="S77" i="5"/>
  <c r="R77" i="5"/>
  <c r="Q77" i="5"/>
  <c r="P77" i="5"/>
  <c r="O77" i="5"/>
  <c r="N77" i="5"/>
  <c r="M77" i="5"/>
  <c r="L77" i="5"/>
  <c r="K77" i="5"/>
  <c r="J77" i="5"/>
  <c r="AR76" i="5"/>
  <c r="AS76" i="5" s="1"/>
  <c r="AP76" i="5"/>
  <c r="AQ76" i="5" s="1"/>
  <c r="AL76" i="5"/>
  <c r="AI76" i="5"/>
  <c r="AH76" i="5"/>
  <c r="AU76" i="5" s="1"/>
  <c r="W76" i="5"/>
  <c r="V76" i="5"/>
  <c r="U76" i="5"/>
  <c r="S76" i="5"/>
  <c r="R76" i="5"/>
  <c r="Q76" i="5"/>
  <c r="P76" i="5"/>
  <c r="O76" i="5"/>
  <c r="N76" i="5"/>
  <c r="M76" i="5"/>
  <c r="L76" i="5"/>
  <c r="K76" i="5"/>
  <c r="J76" i="5"/>
  <c r="AS75" i="5"/>
  <c r="AR75" i="5"/>
  <c r="AP75" i="5"/>
  <c r="AL75" i="5"/>
  <c r="AI75" i="5"/>
  <c r="AH75" i="5"/>
  <c r="AU75" i="5" s="1"/>
  <c r="AR74" i="5"/>
  <c r="AS74" i="5" s="1"/>
  <c r="AP74" i="5"/>
  <c r="AL74" i="5"/>
  <c r="AI74" i="5"/>
  <c r="AH74" i="5"/>
  <c r="AU74" i="5" s="1"/>
  <c r="AR73" i="5"/>
  <c r="AS73" i="5" s="1"/>
  <c r="AP73" i="5"/>
  <c r="AL73" i="5"/>
  <c r="AI73" i="5"/>
  <c r="AH73" i="5"/>
  <c r="AU73" i="5" s="1"/>
  <c r="AU72" i="5"/>
  <c r="AR72" i="5"/>
  <c r="AS72" i="5" s="1"/>
  <c r="AP72" i="5"/>
  <c r="AQ72" i="5" s="1"/>
  <c r="AL72" i="5"/>
  <c r="AI72" i="5"/>
  <c r="AH72" i="5"/>
  <c r="W72" i="5"/>
  <c r="V72" i="5"/>
  <c r="U72" i="5"/>
  <c r="S72" i="5"/>
  <c r="R72" i="5"/>
  <c r="Q72" i="5"/>
  <c r="P72" i="5"/>
  <c r="O72" i="5"/>
  <c r="N72" i="5"/>
  <c r="M72" i="5"/>
  <c r="L72" i="5"/>
  <c r="K72" i="5"/>
  <c r="J72" i="5"/>
  <c r="AS71" i="5"/>
  <c r="AR71" i="5"/>
  <c r="AP71" i="5"/>
  <c r="AQ71" i="5" s="1"/>
  <c r="AL71" i="5"/>
  <c r="AI71" i="5"/>
  <c r="AH71" i="5"/>
  <c r="AU71" i="5" s="1"/>
  <c r="W71" i="5"/>
  <c r="V71" i="5"/>
  <c r="U71" i="5"/>
  <c r="S71" i="5"/>
  <c r="R71" i="5"/>
  <c r="Q71" i="5"/>
  <c r="P71" i="5"/>
  <c r="O71" i="5"/>
  <c r="N71" i="5"/>
  <c r="M71" i="5"/>
  <c r="L71" i="5"/>
  <c r="K71" i="5"/>
  <c r="J71" i="5"/>
  <c r="AU70" i="5"/>
  <c r="AR70" i="5"/>
  <c r="AS70" i="5" s="1"/>
  <c r="AP70" i="5"/>
  <c r="AQ70" i="5" s="1"/>
  <c r="AL70" i="5"/>
  <c r="AI70" i="5"/>
  <c r="AH70" i="5"/>
  <c r="W70" i="5"/>
  <c r="V70" i="5"/>
  <c r="U70" i="5"/>
  <c r="S70" i="5"/>
  <c r="R70" i="5"/>
  <c r="Q70" i="5"/>
  <c r="P70" i="5"/>
  <c r="O70" i="5"/>
  <c r="N70" i="5"/>
  <c r="M70" i="5"/>
  <c r="L70" i="5"/>
  <c r="K70" i="5"/>
  <c r="J70" i="5"/>
  <c r="AS69" i="5"/>
  <c r="AR69" i="5"/>
  <c r="AP69" i="5"/>
  <c r="AQ69" i="5" s="1"/>
  <c r="AL69" i="5"/>
  <c r="AI69" i="5"/>
  <c r="AH69" i="5"/>
  <c r="AU69" i="5" s="1"/>
  <c r="W69" i="5"/>
  <c r="V69" i="5"/>
  <c r="U69" i="5"/>
  <c r="S69" i="5"/>
  <c r="R69" i="5"/>
  <c r="Q69" i="5"/>
  <c r="P69" i="5"/>
  <c r="O69" i="5"/>
  <c r="N69" i="5"/>
  <c r="M69" i="5"/>
  <c r="L69" i="5"/>
  <c r="K69" i="5"/>
  <c r="J69" i="5"/>
  <c r="AU68" i="5"/>
  <c r="AR68" i="5"/>
  <c r="AS68" i="5" s="1"/>
  <c r="AP68" i="5"/>
  <c r="AL68" i="5"/>
  <c r="AI68" i="5"/>
  <c r="AH68" i="5"/>
  <c r="AR67" i="5"/>
  <c r="AS67" i="5" s="1"/>
  <c r="AP67" i="5"/>
  <c r="AQ67" i="5" s="1"/>
  <c r="AL67" i="5"/>
  <c r="AI67" i="5"/>
  <c r="AH67" i="5"/>
  <c r="AU67" i="5" s="1"/>
  <c r="W67" i="5"/>
  <c r="V67" i="5"/>
  <c r="U67" i="5"/>
  <c r="S67" i="5"/>
  <c r="R67" i="5"/>
  <c r="Q67" i="5"/>
  <c r="P67" i="5"/>
  <c r="O67" i="5"/>
  <c r="N67" i="5"/>
  <c r="M67" i="5"/>
  <c r="L67" i="5"/>
  <c r="K67" i="5"/>
  <c r="J67" i="5"/>
  <c r="AR66" i="5"/>
  <c r="AS66" i="5" s="1"/>
  <c r="AP66" i="5"/>
  <c r="AQ66" i="5" s="1"/>
  <c r="AL66" i="5"/>
  <c r="AI66" i="5"/>
  <c r="AH66" i="5"/>
  <c r="AU66" i="5" s="1"/>
  <c r="W66" i="5"/>
  <c r="V66" i="5"/>
  <c r="U66" i="5"/>
  <c r="S66" i="5"/>
  <c r="R66" i="5"/>
  <c r="Q66" i="5"/>
  <c r="P66" i="5"/>
  <c r="O66" i="5"/>
  <c r="N66" i="5"/>
  <c r="M66" i="5"/>
  <c r="L66" i="5"/>
  <c r="K66" i="5"/>
  <c r="J66" i="5"/>
  <c r="AR65" i="5"/>
  <c r="AS65" i="5" s="1"/>
  <c r="AP65" i="5"/>
  <c r="AL65" i="5"/>
  <c r="AI65" i="5"/>
  <c r="AH65" i="5"/>
  <c r="AU65" i="5" s="1"/>
  <c r="AU64" i="5"/>
  <c r="AR64" i="5"/>
  <c r="AS64" i="5" s="1"/>
  <c r="AP64" i="5"/>
  <c r="AL64" i="5"/>
  <c r="AI64" i="5"/>
  <c r="AH64" i="5"/>
  <c r="AS63" i="5"/>
  <c r="AR63" i="5"/>
  <c r="AP63" i="5"/>
  <c r="AL63" i="5"/>
  <c r="AI63" i="5"/>
  <c r="AH63" i="5"/>
  <c r="AU63" i="5" s="1"/>
  <c r="AR62" i="5"/>
  <c r="AS62" i="5" s="1"/>
  <c r="AP62" i="5"/>
  <c r="AL62" i="5"/>
  <c r="AI62" i="5"/>
  <c r="AH62" i="5"/>
  <c r="AU62" i="5" s="1"/>
  <c r="AR61" i="5"/>
  <c r="AS61" i="5" s="1"/>
  <c r="AP61" i="5"/>
  <c r="AQ61" i="5" s="1"/>
  <c r="AL61" i="5"/>
  <c r="AI61" i="5"/>
  <c r="AH61" i="5"/>
  <c r="AU61" i="5" s="1"/>
  <c r="W61" i="5"/>
  <c r="V61" i="5"/>
  <c r="U61" i="5"/>
  <c r="S61" i="5"/>
  <c r="R61" i="5"/>
  <c r="Q61" i="5"/>
  <c r="P61" i="5"/>
  <c r="O61" i="5"/>
  <c r="N61" i="5"/>
  <c r="M61" i="5"/>
  <c r="L61" i="5"/>
  <c r="K61" i="5"/>
  <c r="J61" i="5"/>
  <c r="AR60" i="5"/>
  <c r="AS60" i="5" s="1"/>
  <c r="AP60" i="5"/>
  <c r="AL60" i="5"/>
  <c r="AI60" i="5"/>
  <c r="AH60" i="5"/>
  <c r="AU60" i="5" s="1"/>
  <c r="AS59" i="5"/>
  <c r="AR59" i="5"/>
  <c r="AP59" i="5"/>
  <c r="AL59" i="5"/>
  <c r="AI59" i="5"/>
  <c r="AH59" i="5"/>
  <c r="AU59" i="5" s="1"/>
  <c r="AU58" i="5"/>
  <c r="AR58" i="5"/>
  <c r="AS58" i="5" s="1"/>
  <c r="AP58" i="5"/>
  <c r="AQ58" i="5" s="1"/>
  <c r="AL58" i="5"/>
  <c r="AI58" i="5"/>
  <c r="AH58" i="5"/>
  <c r="W58" i="5"/>
  <c r="V58" i="5"/>
  <c r="U58" i="5"/>
  <c r="S58" i="5"/>
  <c r="R58" i="5"/>
  <c r="Q58" i="5"/>
  <c r="P58" i="5"/>
  <c r="O58" i="5"/>
  <c r="N58" i="5"/>
  <c r="M58" i="5"/>
  <c r="L58" i="5"/>
  <c r="K58" i="5"/>
  <c r="J58" i="5"/>
  <c r="AR57" i="5"/>
  <c r="AS57" i="5" s="1"/>
  <c r="AQ57" i="5"/>
  <c r="AP57" i="5"/>
  <c r="AL57" i="5"/>
  <c r="AI57" i="5"/>
  <c r="AH57" i="5"/>
  <c r="AU57" i="5" s="1"/>
  <c r="W57" i="5"/>
  <c r="V57" i="5"/>
  <c r="U57" i="5"/>
  <c r="S57" i="5"/>
  <c r="R57" i="5"/>
  <c r="Q57" i="5"/>
  <c r="P57" i="5"/>
  <c r="O57" i="5"/>
  <c r="N57" i="5"/>
  <c r="M57" i="5"/>
  <c r="L57" i="5"/>
  <c r="K57" i="5"/>
  <c r="J57" i="5"/>
  <c r="AU56" i="5"/>
  <c r="AR56" i="5"/>
  <c r="AS56" i="5" s="1"/>
  <c r="AP56" i="5"/>
  <c r="AQ56" i="5" s="1"/>
  <c r="AL56" i="5"/>
  <c r="AI56" i="5"/>
  <c r="AH56" i="5"/>
  <c r="W56" i="5"/>
  <c r="V56" i="5"/>
  <c r="U56" i="5"/>
  <c r="S56" i="5"/>
  <c r="R56" i="5"/>
  <c r="Q56" i="5"/>
  <c r="P56" i="5"/>
  <c r="O56" i="5"/>
  <c r="N56" i="5"/>
  <c r="M56" i="5"/>
  <c r="L56" i="5"/>
  <c r="K56" i="5"/>
  <c r="J56" i="5"/>
  <c r="AR55" i="5"/>
  <c r="AS55" i="5" s="1"/>
  <c r="AP55" i="5"/>
  <c r="AL55" i="5"/>
  <c r="AI55" i="5"/>
  <c r="AH55" i="5"/>
  <c r="AU55" i="5" s="1"/>
  <c r="AU54" i="5"/>
  <c r="AR54" i="5"/>
  <c r="AS54" i="5" s="1"/>
  <c r="AP54" i="5"/>
  <c r="AQ54" i="5" s="1"/>
  <c r="AL54" i="5"/>
  <c r="AI54" i="5"/>
  <c r="AH54" i="5"/>
  <c r="W54" i="5"/>
  <c r="V54" i="5"/>
  <c r="U54" i="5"/>
  <c r="S54" i="5"/>
  <c r="R54" i="5"/>
  <c r="Q54" i="5"/>
  <c r="P54" i="5"/>
  <c r="O54" i="5"/>
  <c r="N54" i="5"/>
  <c r="M54" i="5"/>
  <c r="L54" i="5"/>
  <c r="K54" i="5"/>
  <c r="J54" i="5"/>
  <c r="AR53" i="5"/>
  <c r="AS53" i="5" s="1"/>
  <c r="AP53" i="5"/>
  <c r="AL53" i="5"/>
  <c r="AI53" i="5"/>
  <c r="AH53" i="5"/>
  <c r="AU53" i="5" s="1"/>
  <c r="AR52" i="5"/>
  <c r="AS52" i="5" s="1"/>
  <c r="AQ52" i="5"/>
  <c r="AP52" i="5"/>
  <c r="AL52" i="5"/>
  <c r="AI52" i="5"/>
  <c r="AH52" i="5"/>
  <c r="AU52" i="5" s="1"/>
  <c r="W52" i="5"/>
  <c r="V52" i="5"/>
  <c r="U52" i="5"/>
  <c r="S52" i="5"/>
  <c r="R52" i="5"/>
  <c r="Q52" i="5"/>
  <c r="P52" i="5"/>
  <c r="O52" i="5"/>
  <c r="N52" i="5"/>
  <c r="M52" i="5"/>
  <c r="L52" i="5"/>
  <c r="K52" i="5"/>
  <c r="J52" i="5"/>
  <c r="AS51" i="5"/>
  <c r="AR51" i="5"/>
  <c r="AQ51" i="5"/>
  <c r="AP51" i="5"/>
  <c r="AL51" i="5"/>
  <c r="AI51" i="5"/>
  <c r="AH51" i="5"/>
  <c r="AU51" i="5" s="1"/>
  <c r="AR50" i="5"/>
  <c r="AS50" i="5" s="1"/>
  <c r="AQ50" i="5"/>
  <c r="AP50" i="5"/>
  <c r="AL50" i="5"/>
  <c r="AI50" i="5"/>
  <c r="AH50" i="5"/>
  <c r="AU50" i="5" s="1"/>
  <c r="AR49" i="5"/>
  <c r="AS49" i="5" s="1"/>
  <c r="AQ49" i="5"/>
  <c r="AP49" i="5"/>
  <c r="AL49" i="5"/>
  <c r="AI49" i="5"/>
  <c r="AH49" i="5"/>
  <c r="AU49" i="5" s="1"/>
  <c r="AS48" i="5"/>
  <c r="AR48" i="5"/>
  <c r="AQ48" i="5"/>
  <c r="AP48" i="5"/>
  <c r="AL48" i="5"/>
  <c r="AI48" i="5"/>
  <c r="AH48" i="5"/>
  <c r="AU48" i="5" s="1"/>
  <c r="AR47" i="5"/>
  <c r="AS47" i="5" s="1"/>
  <c r="AQ47" i="5"/>
  <c r="AP47" i="5"/>
  <c r="AL47" i="5"/>
  <c r="AI47" i="5"/>
  <c r="AH47" i="5"/>
  <c r="AU47" i="5" s="1"/>
  <c r="AR46" i="5"/>
  <c r="AS46" i="5" s="1"/>
  <c r="AQ46" i="5"/>
  <c r="AP46" i="5"/>
  <c r="AL46" i="5"/>
  <c r="AI46" i="5"/>
  <c r="AH46" i="5"/>
  <c r="AU46" i="5" s="1"/>
  <c r="AS45" i="5"/>
  <c r="AR45" i="5"/>
  <c r="AQ45" i="5"/>
  <c r="AP45" i="5"/>
  <c r="AL45" i="5"/>
  <c r="AI45" i="5"/>
  <c r="AH45" i="5"/>
  <c r="AU45" i="5" s="1"/>
  <c r="AR44" i="5"/>
  <c r="AS44" i="5" s="1"/>
  <c r="AQ44" i="5"/>
  <c r="AP44" i="5"/>
  <c r="AL44" i="5"/>
  <c r="AI44" i="5"/>
  <c r="AH44" i="5"/>
  <c r="AU44" i="5" s="1"/>
  <c r="AR43" i="5"/>
  <c r="AS43" i="5" s="1"/>
  <c r="AQ43" i="5"/>
  <c r="AP43" i="5"/>
  <c r="AL43" i="5"/>
  <c r="AI43" i="5"/>
  <c r="AH43" i="5"/>
  <c r="AU43" i="5" s="1"/>
  <c r="AS42" i="5"/>
  <c r="AR42" i="5"/>
  <c r="AQ42" i="5"/>
  <c r="AP42" i="5"/>
  <c r="AL42" i="5"/>
  <c r="AI42" i="5"/>
  <c r="AH42" i="5"/>
  <c r="AU42" i="5" s="1"/>
  <c r="AR41" i="5"/>
  <c r="AS41" i="5" s="1"/>
  <c r="AQ41" i="5"/>
  <c r="AP41" i="5"/>
  <c r="AL41" i="5"/>
  <c r="AI41" i="5"/>
  <c r="AH41" i="5"/>
  <c r="AU41" i="5" s="1"/>
  <c r="AR40" i="5"/>
  <c r="AS40" i="5" s="1"/>
  <c r="AQ40" i="5"/>
  <c r="AP40" i="5"/>
  <c r="AL40" i="5"/>
  <c r="AI40" i="5"/>
  <c r="AH40" i="5"/>
  <c r="AU40" i="5" s="1"/>
  <c r="AS39" i="5"/>
  <c r="AR39" i="5"/>
  <c r="AQ39" i="5"/>
  <c r="AP39" i="5"/>
  <c r="AL39" i="5"/>
  <c r="AI39" i="5"/>
  <c r="AH39" i="5"/>
  <c r="AU39" i="5" s="1"/>
  <c r="AR38" i="5"/>
  <c r="AS38" i="5" s="1"/>
  <c r="AQ38" i="5"/>
  <c r="AP38" i="5"/>
  <c r="AL38" i="5"/>
  <c r="AI38" i="5"/>
  <c r="AH38" i="5"/>
  <c r="AU38" i="5" s="1"/>
  <c r="AR37" i="5"/>
  <c r="AS37" i="5" s="1"/>
  <c r="AQ37" i="5"/>
  <c r="AP37" i="5"/>
  <c r="AL37" i="5"/>
  <c r="AI37" i="5"/>
  <c r="AH37" i="5"/>
  <c r="AU37" i="5" s="1"/>
  <c r="AS36" i="5"/>
  <c r="AR36" i="5"/>
  <c r="AQ36" i="5"/>
  <c r="AP36" i="5"/>
  <c r="AL36" i="5"/>
  <c r="AI36" i="5"/>
  <c r="AH36" i="5"/>
  <c r="AU36" i="5" s="1"/>
  <c r="AR35" i="5"/>
  <c r="AS35" i="5" s="1"/>
  <c r="AQ35" i="5"/>
  <c r="AP35" i="5"/>
  <c r="AL35" i="5"/>
  <c r="AI35" i="5"/>
  <c r="AH35" i="5"/>
  <c r="AU35" i="5" s="1"/>
  <c r="AR34" i="5"/>
  <c r="AS34" i="5" s="1"/>
  <c r="AQ34" i="5"/>
  <c r="AP34" i="5"/>
  <c r="AL34" i="5"/>
  <c r="AI34" i="5"/>
  <c r="AH34" i="5"/>
  <c r="AU34" i="5" s="1"/>
  <c r="AS33" i="5"/>
  <c r="AR33" i="5"/>
  <c r="AQ33" i="5"/>
  <c r="AP33" i="5"/>
  <c r="AL33" i="5"/>
  <c r="AI33" i="5"/>
  <c r="AH33" i="5"/>
  <c r="AU33" i="5" s="1"/>
  <c r="AR32" i="5"/>
  <c r="AS32" i="5" s="1"/>
  <c r="AQ32" i="5"/>
  <c r="AP32" i="5"/>
  <c r="AL32" i="5"/>
  <c r="AI32" i="5"/>
  <c r="AH32" i="5"/>
  <c r="AU32" i="5" s="1"/>
  <c r="AS31" i="5"/>
  <c r="AR31" i="5"/>
  <c r="AQ31" i="5"/>
  <c r="AP31" i="5"/>
  <c r="AL31" i="5"/>
  <c r="AI31" i="5"/>
  <c r="AH31" i="5"/>
  <c r="AU31" i="5" s="1"/>
  <c r="AR30" i="5"/>
  <c r="AS30" i="5" s="1"/>
  <c r="AQ30" i="5"/>
  <c r="AP30" i="5"/>
  <c r="AL30" i="5"/>
  <c r="AI30" i="5"/>
  <c r="AH30" i="5"/>
  <c r="AU30" i="5" s="1"/>
  <c r="AU29" i="5"/>
  <c r="AR29" i="5"/>
  <c r="AS29" i="5" s="1"/>
  <c r="AQ29" i="5"/>
  <c r="AP29" i="5"/>
  <c r="AL29" i="5"/>
  <c r="AI29" i="5"/>
  <c r="AH29" i="5"/>
  <c r="AS28" i="5"/>
  <c r="AR28" i="5"/>
  <c r="AQ28" i="5"/>
  <c r="AP28" i="5"/>
  <c r="AL28" i="5"/>
  <c r="AI28" i="5"/>
  <c r="AH28" i="5"/>
  <c r="AU28" i="5" s="1"/>
  <c r="AR27" i="5"/>
  <c r="AS27" i="5" s="1"/>
  <c r="AQ27" i="5"/>
  <c r="AP27" i="5"/>
  <c r="AL27" i="5"/>
  <c r="AI27" i="5"/>
  <c r="AH27" i="5"/>
  <c r="AU27" i="5" s="1"/>
  <c r="W27" i="5"/>
  <c r="V27" i="5"/>
  <c r="U27" i="5"/>
  <c r="S27" i="5"/>
  <c r="R27" i="5"/>
  <c r="Q27" i="5"/>
  <c r="P27" i="5"/>
  <c r="O27" i="5"/>
  <c r="N27" i="5"/>
  <c r="M27" i="5"/>
  <c r="L27" i="5"/>
  <c r="K27" i="5"/>
  <c r="J27" i="5"/>
  <c r="AR26" i="5"/>
  <c r="AS26" i="5" s="1"/>
  <c r="AQ26" i="5"/>
  <c r="AP26" i="5"/>
  <c r="AL26" i="5"/>
  <c r="AI26" i="5"/>
  <c r="AH26" i="5"/>
  <c r="AU26" i="5" s="1"/>
  <c r="W26" i="5"/>
  <c r="V26" i="5"/>
  <c r="U26" i="5"/>
  <c r="S26" i="5"/>
  <c r="R26" i="5"/>
  <c r="Q26" i="5"/>
  <c r="P26" i="5"/>
  <c r="O26" i="5"/>
  <c r="N26" i="5"/>
  <c r="M26" i="5"/>
  <c r="L26" i="5"/>
  <c r="K26" i="5"/>
  <c r="J26" i="5"/>
  <c r="AR25" i="5"/>
  <c r="AS25" i="5" s="1"/>
  <c r="AQ25" i="5"/>
  <c r="AP25" i="5"/>
  <c r="AL25" i="5"/>
  <c r="AI25" i="5"/>
  <c r="AH25" i="5"/>
  <c r="AU25" i="5" s="1"/>
  <c r="W25" i="5"/>
  <c r="V25" i="5"/>
  <c r="U25" i="5"/>
  <c r="S25" i="5"/>
  <c r="R25" i="5"/>
  <c r="Q25" i="5"/>
  <c r="P25" i="5"/>
  <c r="O25" i="5"/>
  <c r="N25" i="5"/>
  <c r="M25" i="5"/>
  <c r="L25" i="5"/>
  <c r="K25" i="5"/>
  <c r="J25" i="5"/>
  <c r="AU24" i="5"/>
  <c r="AR24" i="5"/>
  <c r="AS24" i="5" s="1"/>
  <c r="AQ24" i="5"/>
  <c r="AP24" i="5"/>
  <c r="AL24" i="5"/>
  <c r="AI24" i="5"/>
  <c r="AH24" i="5"/>
  <c r="AS23" i="5"/>
  <c r="AR23" i="5"/>
  <c r="AQ23" i="5"/>
  <c r="AP23" i="5"/>
  <c r="AL23" i="5"/>
  <c r="AI23" i="5"/>
  <c r="AH23" i="5"/>
  <c r="AU23" i="5" s="1"/>
  <c r="AR22" i="5"/>
  <c r="AS22" i="5" s="1"/>
  <c r="AQ22" i="5"/>
  <c r="AP22" i="5"/>
  <c r="AL22" i="5"/>
  <c r="AI22" i="5"/>
  <c r="AH22" i="5"/>
  <c r="AU22" i="5" s="1"/>
  <c r="W22" i="5"/>
  <c r="V22" i="5"/>
  <c r="U22" i="5"/>
  <c r="S22" i="5"/>
  <c r="R22" i="5"/>
  <c r="Q22" i="5"/>
  <c r="P22" i="5"/>
  <c r="O22" i="5"/>
  <c r="N22" i="5"/>
  <c r="M22" i="5"/>
  <c r="L22" i="5"/>
  <c r="K22" i="5"/>
  <c r="J22" i="5"/>
  <c r="AR21" i="5"/>
  <c r="AS21" i="5" s="1"/>
  <c r="AQ21" i="5"/>
  <c r="AP21" i="5"/>
  <c r="AL21" i="5"/>
  <c r="AI21" i="5"/>
  <c r="AH21" i="5"/>
  <c r="AU21" i="5" s="1"/>
  <c r="AR20" i="5"/>
  <c r="AS20" i="5" s="1"/>
  <c r="AQ20" i="5"/>
  <c r="AP20" i="5"/>
  <c r="AL20" i="5"/>
  <c r="AI20" i="5"/>
  <c r="AH20" i="5"/>
  <c r="AU20" i="5" s="1"/>
  <c r="AS19" i="5"/>
  <c r="AR19" i="5"/>
  <c r="AQ19" i="5"/>
  <c r="AP19" i="5"/>
  <c r="AL19" i="5"/>
  <c r="AI19" i="5"/>
  <c r="AH19" i="5"/>
  <c r="AU19" i="5" s="1"/>
  <c r="AR18" i="5"/>
  <c r="AS18" i="5" s="1"/>
  <c r="AQ18" i="5"/>
  <c r="AP18" i="5"/>
  <c r="AL18" i="5"/>
  <c r="AI18" i="5"/>
  <c r="AH18" i="5"/>
  <c r="AU18" i="5" s="1"/>
  <c r="AR17" i="5"/>
  <c r="AS17" i="5" s="1"/>
  <c r="AQ17" i="5"/>
  <c r="AP17" i="5"/>
  <c r="AL17" i="5"/>
  <c r="AI17" i="5"/>
  <c r="AH17" i="5"/>
  <c r="AU17" i="5" s="1"/>
  <c r="AS16" i="5"/>
  <c r="AR16" i="5"/>
  <c r="AQ16" i="5"/>
  <c r="AP16" i="5"/>
  <c r="AL16" i="5"/>
  <c r="AI16" i="5"/>
  <c r="AH16" i="5"/>
  <c r="AU16" i="5" s="1"/>
  <c r="AR15" i="5"/>
  <c r="AS15" i="5" s="1"/>
  <c r="AQ15" i="5"/>
  <c r="AP15" i="5"/>
  <c r="AL15" i="5"/>
  <c r="AI15" i="5"/>
  <c r="AH15" i="5"/>
  <c r="AU15" i="5" s="1"/>
  <c r="AR14" i="5"/>
  <c r="AS14" i="5" s="1"/>
  <c r="AQ14" i="5"/>
  <c r="AP14" i="5"/>
  <c r="AL14" i="5"/>
  <c r="AI14" i="5"/>
  <c r="AH14" i="5"/>
  <c r="AU14" i="5" s="1"/>
  <c r="AS13" i="5"/>
  <c r="AR13" i="5"/>
  <c r="AQ13" i="5"/>
  <c r="AP13" i="5"/>
  <c r="AL13" i="5"/>
  <c r="AI13" i="5"/>
  <c r="AH13" i="5"/>
  <c r="AU13" i="5" s="1"/>
  <c r="AR12" i="5"/>
  <c r="AS12" i="5" s="1"/>
  <c r="AQ12" i="5"/>
  <c r="AP12" i="5"/>
  <c r="AL12" i="5"/>
  <c r="AI12" i="5"/>
  <c r="AH12" i="5"/>
  <c r="AU12" i="5" s="1"/>
  <c r="AR11" i="5"/>
  <c r="AS11" i="5" s="1"/>
  <c r="AQ11" i="5"/>
  <c r="AP11" i="5"/>
  <c r="AL11" i="5"/>
  <c r="AI11" i="5"/>
  <c r="AH11" i="5"/>
  <c r="AU11" i="5" s="1"/>
  <c r="AS10" i="5"/>
  <c r="AR10" i="5"/>
  <c r="AQ10" i="5"/>
  <c r="AP10" i="5"/>
  <c r="AL10" i="5"/>
  <c r="AI10" i="5"/>
  <c r="AH10" i="5"/>
  <c r="AU10" i="5" s="1"/>
  <c r="W10" i="5"/>
  <c r="V10" i="5"/>
  <c r="U10" i="5"/>
  <c r="S10" i="5"/>
  <c r="R10" i="5"/>
  <c r="Q10" i="5"/>
  <c r="P10" i="5"/>
  <c r="O10" i="5"/>
  <c r="N10" i="5"/>
  <c r="M10" i="5"/>
  <c r="L10" i="5"/>
  <c r="K10" i="5"/>
  <c r="J10" i="5"/>
  <c r="AR9" i="5"/>
  <c r="AS9" i="5" s="1"/>
  <c r="AQ9" i="5"/>
  <c r="AP9" i="5"/>
  <c r="AL9" i="5"/>
  <c r="AI9" i="5"/>
  <c r="AH9" i="5"/>
  <c r="AU9" i="5" s="1"/>
  <c r="AR8" i="5"/>
  <c r="AS8" i="5" s="1"/>
  <c r="AQ8" i="5"/>
  <c r="AP8" i="5"/>
  <c r="AL8" i="5"/>
  <c r="AI8" i="5"/>
  <c r="AH8" i="5"/>
  <c r="AU8" i="5" s="1"/>
  <c r="AR7" i="5"/>
  <c r="AS7" i="5" s="1"/>
  <c r="AQ7" i="5"/>
  <c r="AP7" i="5"/>
  <c r="AL7" i="5"/>
  <c r="AI7" i="5"/>
  <c r="AH7" i="5"/>
  <c r="AU7" i="5" s="1"/>
  <c r="AR6" i="5"/>
  <c r="AS6" i="5" s="1"/>
  <c r="AQ6" i="5"/>
  <c r="AP6" i="5"/>
  <c r="AL6" i="5"/>
  <c r="AI6" i="5"/>
  <c r="AH6" i="5"/>
  <c r="AU6" i="5" s="1"/>
  <c r="W6" i="5"/>
  <c r="V6" i="5"/>
  <c r="U6" i="5"/>
  <c r="S6" i="5"/>
  <c r="R6" i="5"/>
  <c r="Q6" i="5"/>
  <c r="P6" i="5"/>
  <c r="O6" i="5"/>
  <c r="N6" i="5"/>
  <c r="M6" i="5"/>
  <c r="L6" i="5"/>
  <c r="K6" i="5"/>
  <c r="J6" i="5"/>
  <c r="AS5" i="5"/>
  <c r="AR5" i="5"/>
  <c r="AQ5" i="5"/>
  <c r="AP5" i="5"/>
  <c r="AL5" i="5"/>
  <c r="AI5" i="5"/>
  <c r="AH5" i="5"/>
  <c r="AU5" i="5" s="1"/>
  <c r="AR4" i="5"/>
  <c r="AS4" i="5" s="1"/>
  <c r="AQ4" i="5"/>
  <c r="AP4" i="5"/>
  <c r="AL4" i="5"/>
  <c r="AI4" i="5"/>
  <c r="AH4" i="5"/>
  <c r="AU4" i="5" s="1"/>
  <c r="AR3" i="5"/>
  <c r="AS3" i="5" s="1"/>
  <c r="AQ3" i="5"/>
  <c r="AP3" i="5"/>
  <c r="AL3" i="5"/>
  <c r="AI3" i="5"/>
  <c r="AH3" i="5"/>
  <c r="AU3" i="5" s="1"/>
  <c r="W3" i="5"/>
  <c r="V3" i="5"/>
  <c r="U3" i="5"/>
  <c r="S3" i="5"/>
  <c r="R3" i="5"/>
  <c r="Q3" i="5"/>
  <c r="P3" i="5"/>
  <c r="O3" i="5"/>
  <c r="N3" i="5"/>
  <c r="M3" i="5"/>
  <c r="L3" i="5"/>
  <c r="K3" i="5"/>
  <c r="J3" i="5"/>
  <c r="AR2" i="5"/>
  <c r="AS2" i="5" s="1"/>
  <c r="AQ2" i="5"/>
  <c r="AP2" i="5"/>
  <c r="AL2" i="5"/>
  <c r="AI2" i="5"/>
  <c r="AH2" i="5"/>
  <c r="AU2" i="5" s="1"/>
  <c r="W2" i="5"/>
  <c r="V2" i="5"/>
  <c r="U2" i="5"/>
  <c r="S2" i="5"/>
  <c r="R2" i="5"/>
  <c r="Q2" i="5"/>
  <c r="P2" i="5"/>
  <c r="O2" i="5"/>
  <c r="N2" i="5"/>
  <c r="M2" i="5"/>
  <c r="L2" i="5"/>
  <c r="K2" i="5"/>
  <c r="J2" i="5"/>
  <c r="AH694" i="4"/>
  <c r="AG694" i="4"/>
  <c r="AF694" i="4"/>
  <c r="AD694" i="4"/>
  <c r="AC694" i="4"/>
  <c r="AB694" i="4"/>
  <c r="AH693" i="4"/>
  <c r="AG693" i="4"/>
  <c r="AF693" i="4"/>
  <c r="AD693" i="4"/>
  <c r="AC693" i="4"/>
  <c r="AB693" i="4"/>
  <c r="AG692" i="4"/>
  <c r="AF692" i="4"/>
  <c r="AD692" i="4"/>
  <c r="AC692" i="4"/>
  <c r="AB692" i="4"/>
  <c r="AH691" i="4"/>
  <c r="AG691" i="4"/>
  <c r="AF691" i="4"/>
  <c r="AD691" i="4"/>
  <c r="AC691" i="4"/>
  <c r="AB691" i="4"/>
  <c r="AG690" i="4"/>
  <c r="AF690" i="4"/>
  <c r="AD690" i="4"/>
  <c r="AB690" i="4"/>
  <c r="AG689" i="4"/>
  <c r="AF689" i="4"/>
  <c r="AD689" i="4"/>
  <c r="AB689" i="4"/>
  <c r="AG688" i="4"/>
  <c r="AF688" i="4"/>
  <c r="AD688" i="4"/>
  <c r="AB688" i="4"/>
  <c r="AG687" i="4"/>
  <c r="AF687" i="4"/>
  <c r="AD687" i="4"/>
  <c r="AB687" i="4"/>
  <c r="AG686" i="4"/>
  <c r="AF686" i="4"/>
  <c r="AD686" i="4"/>
  <c r="AB686" i="4"/>
  <c r="AG685" i="4"/>
  <c r="AF685" i="4"/>
  <c r="AE685" i="4"/>
  <c r="AD685" i="4"/>
  <c r="AC685" i="4"/>
  <c r="AB685" i="4"/>
  <c r="AG684" i="4"/>
  <c r="AF684" i="4"/>
  <c r="AE684" i="4"/>
  <c r="AD684" i="4"/>
  <c r="AC684" i="4"/>
  <c r="AB684" i="4"/>
  <c r="AG683" i="4"/>
  <c r="AF683" i="4"/>
  <c r="AE683" i="4"/>
  <c r="AD683" i="4"/>
  <c r="AC683" i="4"/>
  <c r="AB683" i="4" s="1"/>
  <c r="AA683" i="4"/>
  <c r="T683" i="4"/>
  <c r="AG682" i="4"/>
  <c r="AF682" i="4"/>
  <c r="AE682" i="4"/>
  <c r="AD682" i="4"/>
  <c r="AA682" i="4"/>
  <c r="T682" i="4"/>
  <c r="AC682" i="4" s="1"/>
  <c r="AB682" i="4" s="1"/>
  <c r="AG681" i="4"/>
  <c r="AF681" i="4"/>
  <c r="AE681" i="4"/>
  <c r="AD681" i="4"/>
  <c r="AA681" i="4"/>
  <c r="AC681" i="4" s="1"/>
  <c r="T681" i="4"/>
  <c r="AB681" i="4" s="1"/>
  <c r="AG680" i="4"/>
  <c r="AF680" i="4"/>
  <c r="AE680" i="4"/>
  <c r="AD680" i="4"/>
  <c r="AA680" i="4"/>
  <c r="T680" i="4"/>
  <c r="AC680" i="4" s="1"/>
  <c r="AB680" i="4" s="1"/>
  <c r="AG679" i="4"/>
  <c r="AF679" i="4"/>
  <c r="AE679" i="4"/>
  <c r="AD679" i="4"/>
  <c r="AB679" i="4"/>
  <c r="AA679" i="4"/>
  <c r="T679" i="4"/>
  <c r="AC679" i="4" s="1"/>
  <c r="AG678" i="4"/>
  <c r="AF678" i="4"/>
  <c r="AE678" i="4"/>
  <c r="AD678" i="4"/>
  <c r="AA678" i="4"/>
  <c r="T678" i="4"/>
  <c r="AC678" i="4" s="1"/>
  <c r="AB678" i="4" s="1"/>
  <c r="AG677" i="4"/>
  <c r="AF677" i="4"/>
  <c r="AE677" i="4"/>
  <c r="AD677" i="4"/>
  <c r="AA677" i="4"/>
  <c r="T677" i="4"/>
  <c r="AC677" i="4" s="1"/>
  <c r="AB677" i="4" s="1"/>
  <c r="AG676" i="4"/>
  <c r="AF676" i="4"/>
  <c r="AE676" i="4"/>
  <c r="AD676" i="4"/>
  <c r="AA676" i="4"/>
  <c r="T676" i="4"/>
  <c r="AC676" i="4" s="1"/>
  <c r="AB676" i="4" s="1"/>
  <c r="AG675" i="4"/>
  <c r="AF675" i="4"/>
  <c r="AE675" i="4"/>
  <c r="AD675" i="4"/>
  <c r="AA675" i="4"/>
  <c r="T675" i="4"/>
  <c r="AG674" i="4"/>
  <c r="AF674" i="4"/>
  <c r="AE674" i="4"/>
  <c r="AD674" i="4"/>
  <c r="AA674" i="4"/>
  <c r="T674" i="4"/>
  <c r="AC674" i="4" s="1"/>
  <c r="AB674" i="4" s="1"/>
  <c r="AG673" i="4"/>
  <c r="AF673" i="4"/>
  <c r="AE673" i="4"/>
  <c r="AD673" i="4"/>
  <c r="AA673" i="4"/>
  <c r="T673" i="4"/>
  <c r="AC673" i="4" s="1"/>
  <c r="AB673" i="4" s="1"/>
  <c r="AG672" i="4"/>
  <c r="AF672" i="4"/>
  <c r="AE672" i="4"/>
  <c r="AD672" i="4"/>
  <c r="AB672" i="4"/>
  <c r="AA672" i="4"/>
  <c r="T672" i="4"/>
  <c r="AC672" i="4" s="1"/>
  <c r="AG671" i="4"/>
  <c r="AF671" i="4"/>
  <c r="AE671" i="4"/>
  <c r="AD671" i="4"/>
  <c r="AA671" i="4"/>
  <c r="T671" i="4"/>
  <c r="AC671" i="4" s="1"/>
  <c r="AB671" i="4" s="1"/>
  <c r="AG670" i="4"/>
  <c r="AH670" i="4" s="1"/>
  <c r="AF670" i="4"/>
  <c r="AE670" i="4"/>
  <c r="AD670" i="4"/>
  <c r="AB670" i="4"/>
  <c r="AA670" i="4"/>
  <c r="AG669" i="4"/>
  <c r="AF669" i="4"/>
  <c r="AE669" i="4"/>
  <c r="AD669" i="4"/>
  <c r="AC669" i="4"/>
  <c r="AA669" i="4"/>
  <c r="AH668" i="4"/>
  <c r="AG668" i="4"/>
  <c r="AF668" i="4"/>
  <c r="AE668" i="4"/>
  <c r="AD668" i="4"/>
  <c r="AC668" i="4"/>
  <c r="AB668" i="4"/>
  <c r="AA668" i="4"/>
  <c r="AG667" i="4"/>
  <c r="AH667" i="4" s="1"/>
  <c r="AF667" i="4"/>
  <c r="AE667" i="4"/>
  <c r="AD667" i="4"/>
  <c r="AC667" i="4"/>
  <c r="AB667" i="4" s="1"/>
  <c r="AA667" i="4"/>
  <c r="AG666" i="4"/>
  <c r="AF666" i="4"/>
  <c r="AE666" i="4"/>
  <c r="AD666" i="4"/>
  <c r="AC666" i="4"/>
  <c r="AA666" i="4"/>
  <c r="AH665" i="4"/>
  <c r="AG665" i="4"/>
  <c r="AF665" i="4"/>
  <c r="AE665" i="4"/>
  <c r="AD665" i="4"/>
  <c r="AC665" i="4"/>
  <c r="AB665" i="4"/>
  <c r="AA665" i="4"/>
  <c r="AG664" i="4"/>
  <c r="AF664" i="4"/>
  <c r="AE664" i="4"/>
  <c r="AD664" i="4"/>
  <c r="AA664" i="4"/>
  <c r="T664" i="4"/>
  <c r="AC664" i="4" s="1"/>
  <c r="AG663" i="4"/>
  <c r="AF663" i="4"/>
  <c r="AE663" i="4"/>
  <c r="AD663" i="4"/>
  <c r="AC663" i="4"/>
  <c r="AB663" i="4" s="1"/>
  <c r="AA663" i="4"/>
  <c r="AG662" i="4"/>
  <c r="AF662" i="4"/>
  <c r="AE662" i="4"/>
  <c r="AD662" i="4"/>
  <c r="AC662" i="4"/>
  <c r="AB662" i="4" s="1"/>
  <c r="AA662" i="4"/>
  <c r="T662" i="4"/>
  <c r="AG661" i="4"/>
  <c r="AF661" i="4"/>
  <c r="AE661" i="4"/>
  <c r="AD661" i="4"/>
  <c r="AA661" i="4"/>
  <c r="T661" i="4"/>
  <c r="AC661" i="4" s="1"/>
  <c r="AG660" i="4"/>
  <c r="AH660" i="4" s="1"/>
  <c r="AF660" i="4"/>
  <c r="AE660" i="4"/>
  <c r="AD660" i="4"/>
  <c r="AA660" i="4"/>
  <c r="T660" i="4"/>
  <c r="AC660" i="4" s="1"/>
  <c r="AB660" i="4" s="1"/>
  <c r="AG659" i="4"/>
  <c r="AF659" i="4"/>
  <c r="AE659" i="4"/>
  <c r="AD659" i="4"/>
  <c r="AA659" i="4"/>
  <c r="T659" i="4"/>
  <c r="AC659" i="4" s="1"/>
  <c r="AG658" i="4"/>
  <c r="AH658" i="4" s="1"/>
  <c r="AF658" i="4"/>
  <c r="AE658" i="4"/>
  <c r="AD658" i="4"/>
  <c r="AA658" i="4"/>
  <c r="T658" i="4"/>
  <c r="AC658" i="4" s="1"/>
  <c r="AB658" i="4" s="1"/>
  <c r="AG657" i="4"/>
  <c r="AF657" i="4"/>
  <c r="AE657" i="4"/>
  <c r="AD657" i="4"/>
  <c r="AA657" i="4"/>
  <c r="T657" i="4"/>
  <c r="AC657" i="4" s="1"/>
  <c r="AG656" i="4"/>
  <c r="AF656" i="4"/>
  <c r="AE656" i="4"/>
  <c r="AD656" i="4"/>
  <c r="AA656" i="4"/>
  <c r="T656" i="4"/>
  <c r="AC656" i="4" s="1"/>
  <c r="AB656" i="4" s="1"/>
  <c r="AG655" i="4"/>
  <c r="AH655" i="4" s="1"/>
  <c r="AF655" i="4"/>
  <c r="AE655" i="4"/>
  <c r="AD655" i="4"/>
  <c r="AA655" i="4"/>
  <c r="T655" i="4"/>
  <c r="AB655" i="4" s="1"/>
  <c r="AG654" i="4"/>
  <c r="AH654" i="4" s="1"/>
  <c r="AF654" i="4"/>
  <c r="AE654" i="4"/>
  <c r="AD654" i="4"/>
  <c r="AB654" i="4"/>
  <c r="AA654" i="4"/>
  <c r="T654" i="4"/>
  <c r="AG653" i="4"/>
  <c r="AF653" i="4"/>
  <c r="AE653" i="4"/>
  <c r="AD653" i="4"/>
  <c r="AA653" i="4"/>
  <c r="T653" i="4"/>
  <c r="AC653" i="4" s="1"/>
  <c r="AB653" i="4" s="1"/>
  <c r="AG652" i="4"/>
  <c r="AF652" i="4"/>
  <c r="AE652" i="4"/>
  <c r="AD652" i="4"/>
  <c r="AA652" i="4"/>
  <c r="T652" i="4"/>
  <c r="AC652" i="4" s="1"/>
  <c r="AG651" i="4"/>
  <c r="AF651" i="4"/>
  <c r="AE651" i="4"/>
  <c r="AD651" i="4"/>
  <c r="AA651" i="4"/>
  <c r="T651" i="4"/>
  <c r="AC651" i="4" s="1"/>
  <c r="AG650" i="4"/>
  <c r="AF650" i="4"/>
  <c r="AE650" i="4"/>
  <c r="AD650" i="4"/>
  <c r="AA650" i="4"/>
  <c r="T650" i="4"/>
  <c r="AC650" i="4" s="1"/>
  <c r="AB650" i="4" s="1"/>
  <c r="AG649" i="4"/>
  <c r="AF649" i="4"/>
  <c r="AE649" i="4"/>
  <c r="AD649" i="4"/>
  <c r="AA649" i="4"/>
  <c r="T649" i="4"/>
  <c r="AC649" i="4" s="1"/>
  <c r="AB649" i="4" s="1"/>
  <c r="AG648" i="4"/>
  <c r="AF648" i="4"/>
  <c r="AE648" i="4"/>
  <c r="AD648" i="4"/>
  <c r="AA648" i="4"/>
  <c r="T648" i="4"/>
  <c r="AC648" i="4" s="1"/>
  <c r="AG647" i="4"/>
  <c r="AF647" i="4"/>
  <c r="AE647" i="4"/>
  <c r="AD647" i="4"/>
  <c r="AA647" i="4"/>
  <c r="T647" i="4"/>
  <c r="AC647" i="4" s="1"/>
  <c r="AG646" i="4"/>
  <c r="AF646" i="4"/>
  <c r="AE646" i="4"/>
  <c r="AD646" i="4"/>
  <c r="AA646" i="4"/>
  <c r="T646" i="4"/>
  <c r="AC646" i="4" s="1"/>
  <c r="AB646" i="4" s="1"/>
  <c r="AG645" i="4"/>
  <c r="AH645" i="4" s="1"/>
  <c r="AF645" i="4"/>
  <c r="AE645" i="4"/>
  <c r="AD645" i="4"/>
  <c r="AA645" i="4"/>
  <c r="T645" i="4"/>
  <c r="AB645" i="4" s="1"/>
  <c r="AG644" i="4"/>
  <c r="AF644" i="4"/>
  <c r="AE644" i="4"/>
  <c r="AD644" i="4"/>
  <c r="AA644" i="4"/>
  <c r="T644" i="4"/>
  <c r="AC644" i="4" s="1"/>
  <c r="AB644" i="4" s="1"/>
  <c r="AH643" i="4"/>
  <c r="AG643" i="4"/>
  <c r="AF643" i="4"/>
  <c r="AE643" i="4"/>
  <c r="AD643" i="4"/>
  <c r="AA643" i="4"/>
  <c r="T643" i="4"/>
  <c r="AB643" i="4" s="1"/>
  <c r="AG642" i="4"/>
  <c r="AF642" i="4"/>
  <c r="AE642" i="4"/>
  <c r="AD642" i="4"/>
  <c r="AA642" i="4"/>
  <c r="T642" i="4"/>
  <c r="AC642" i="4" s="1"/>
  <c r="AG641" i="4"/>
  <c r="AH641" i="4" s="1"/>
  <c r="AF641" i="4"/>
  <c r="AE641" i="4"/>
  <c r="AD641" i="4"/>
  <c r="AC641" i="4"/>
  <c r="AB641" i="4" s="1"/>
  <c r="AA641" i="4"/>
  <c r="AG640" i="4"/>
  <c r="AF640" i="4"/>
  <c r="AE640" i="4"/>
  <c r="AD640" i="4"/>
  <c r="AC640" i="4"/>
  <c r="AH640" i="4" s="1"/>
  <c r="AA640" i="4"/>
  <c r="AH639" i="4"/>
  <c r="AG639" i="4"/>
  <c r="AF639" i="4"/>
  <c r="AE639" i="4"/>
  <c r="AD639" i="4"/>
  <c r="AC639" i="4"/>
  <c r="AB639" i="4"/>
  <c r="AA639" i="4"/>
  <c r="AG638" i="4"/>
  <c r="AH638" i="4" s="1"/>
  <c r="AF638" i="4"/>
  <c r="AE638" i="4"/>
  <c r="AD638" i="4"/>
  <c r="AC638" i="4"/>
  <c r="AB638" i="4" s="1"/>
  <c r="AA638" i="4"/>
  <c r="AG637" i="4"/>
  <c r="AF637" i="4"/>
  <c r="AE637" i="4"/>
  <c r="AD637" i="4"/>
  <c r="AC637" i="4"/>
  <c r="AH637" i="4" s="1"/>
  <c r="AA637" i="4"/>
  <c r="AH636" i="4"/>
  <c r="AG636" i="4"/>
  <c r="AF636" i="4"/>
  <c r="AE636" i="4"/>
  <c r="AD636" i="4"/>
  <c r="AC636" i="4"/>
  <c r="AB636" i="4"/>
  <c r="AA636" i="4"/>
  <c r="AG635" i="4"/>
  <c r="AH635" i="4" s="1"/>
  <c r="AF635" i="4"/>
  <c r="AE635" i="4"/>
  <c r="AD635" i="4"/>
  <c r="AC635" i="4"/>
  <c r="AB635" i="4" s="1"/>
  <c r="AA635" i="4"/>
  <c r="AG634" i="4"/>
  <c r="AF634" i="4"/>
  <c r="AE634" i="4"/>
  <c r="AD634" i="4"/>
  <c r="AC634" i="4"/>
  <c r="AH634" i="4" s="1"/>
  <c r="AA634" i="4"/>
  <c r="AH633" i="4"/>
  <c r="AG633" i="4"/>
  <c r="AF633" i="4"/>
  <c r="AE633" i="4"/>
  <c r="AD633" i="4"/>
  <c r="AC633" i="4"/>
  <c r="AB633" i="4"/>
  <c r="AA633" i="4"/>
  <c r="AG632" i="4"/>
  <c r="AH632" i="4" s="1"/>
  <c r="AF632" i="4"/>
  <c r="AE632" i="4"/>
  <c r="AD632" i="4"/>
  <c r="AC632" i="4"/>
  <c r="AB632" i="4" s="1"/>
  <c r="AA632" i="4"/>
  <c r="AG631" i="4"/>
  <c r="AF631" i="4"/>
  <c r="AE631" i="4"/>
  <c r="AD631" i="4"/>
  <c r="AC631" i="4"/>
  <c r="AH631" i="4" s="1"/>
  <c r="AA631" i="4"/>
  <c r="AH630" i="4"/>
  <c r="AG630" i="4"/>
  <c r="AF630" i="4"/>
  <c r="AE630" i="4"/>
  <c r="AD630" i="4"/>
  <c r="AC630" i="4"/>
  <c r="AB630" i="4"/>
  <c r="AA630" i="4"/>
  <c r="AG629" i="4"/>
  <c r="AH629" i="4" s="1"/>
  <c r="AF629" i="4"/>
  <c r="AE629" i="4"/>
  <c r="AD629" i="4"/>
  <c r="AC629" i="4"/>
  <c r="AB629" i="4" s="1"/>
  <c r="AA629" i="4"/>
  <c r="AG628" i="4"/>
  <c r="AF628" i="4"/>
  <c r="AE628" i="4"/>
  <c r="AD628" i="4"/>
  <c r="AC628" i="4"/>
  <c r="AH628" i="4" s="1"/>
  <c r="AA628" i="4"/>
  <c r="AH627" i="4"/>
  <c r="AG627" i="4"/>
  <c r="AF627" i="4"/>
  <c r="AE627" i="4"/>
  <c r="AD627" i="4"/>
  <c r="AC627" i="4"/>
  <c r="AB627" i="4"/>
  <c r="AA627" i="4"/>
  <c r="AG626" i="4"/>
  <c r="AH626" i="4" s="1"/>
  <c r="AF626" i="4"/>
  <c r="AE626" i="4"/>
  <c r="AD626" i="4"/>
  <c r="AC626" i="4"/>
  <c r="AB626" i="4" s="1"/>
  <c r="AA626" i="4"/>
  <c r="AG625" i="4"/>
  <c r="AF625" i="4"/>
  <c r="AE625" i="4"/>
  <c r="AD625" i="4"/>
  <c r="AC625" i="4"/>
  <c r="AH625" i="4" s="1"/>
  <c r="AA625" i="4"/>
  <c r="AH624" i="4"/>
  <c r="AG624" i="4"/>
  <c r="AF624" i="4"/>
  <c r="AE624" i="4"/>
  <c r="AD624" i="4"/>
  <c r="AC624" i="4"/>
  <c r="AB624" i="4"/>
  <c r="AA624" i="4"/>
  <c r="AG623" i="4"/>
  <c r="AH623" i="4" s="1"/>
  <c r="AF623" i="4"/>
  <c r="AE623" i="4"/>
  <c r="AD623" i="4"/>
  <c r="AC623" i="4"/>
  <c r="AB623" i="4" s="1"/>
  <c r="AA623" i="4"/>
  <c r="AG622" i="4"/>
  <c r="AF622" i="4"/>
  <c r="AE622" i="4"/>
  <c r="AD622" i="4"/>
  <c r="AC622" i="4"/>
  <c r="AH622" i="4" s="1"/>
  <c r="AA622" i="4"/>
  <c r="AH621" i="4"/>
  <c r="AG621" i="4"/>
  <c r="AF621" i="4"/>
  <c r="AE621" i="4"/>
  <c r="AD621" i="4"/>
  <c r="AC621" i="4"/>
  <c r="AB621" i="4"/>
  <c r="AA621" i="4"/>
  <c r="AG620" i="4"/>
  <c r="AH620" i="4" s="1"/>
  <c r="AF620" i="4"/>
  <c r="AE620" i="4"/>
  <c r="AD620" i="4"/>
  <c r="AC620" i="4"/>
  <c r="AB620" i="4" s="1"/>
  <c r="AA620" i="4"/>
  <c r="AG619" i="4"/>
  <c r="AF619" i="4"/>
  <c r="AE619" i="4"/>
  <c r="AD619" i="4"/>
  <c r="AC619" i="4"/>
  <c r="AH619" i="4" s="1"/>
  <c r="AA619" i="4"/>
  <c r="AH618" i="4"/>
  <c r="AG618" i="4"/>
  <c r="AF618" i="4"/>
  <c r="AE618" i="4"/>
  <c r="AD618" i="4"/>
  <c r="AC618" i="4"/>
  <c r="AB618" i="4"/>
  <c r="AA618" i="4"/>
  <c r="AG617" i="4"/>
  <c r="AH617" i="4" s="1"/>
  <c r="AF617" i="4"/>
  <c r="AE617" i="4"/>
  <c r="AD617" i="4"/>
  <c r="AC617" i="4"/>
  <c r="AB617" i="4" s="1"/>
  <c r="AA617" i="4"/>
  <c r="AG616" i="4"/>
  <c r="AF616" i="4"/>
  <c r="AE616" i="4"/>
  <c r="AD616" i="4"/>
  <c r="AC616" i="4"/>
  <c r="AH616" i="4" s="1"/>
  <c r="AA616" i="4"/>
  <c r="AH615" i="4"/>
  <c r="AG615" i="4"/>
  <c r="AF615" i="4"/>
  <c r="AE615" i="4"/>
  <c r="AD615" i="4"/>
  <c r="AC615" i="4"/>
  <c r="AB615" i="4"/>
  <c r="AA615" i="4"/>
  <c r="AG614" i="4"/>
  <c r="AH614" i="4" s="1"/>
  <c r="AF614" i="4"/>
  <c r="AE614" i="4"/>
  <c r="AD614" i="4"/>
  <c r="AC614" i="4"/>
  <c r="AB614" i="4" s="1"/>
  <c r="AA614" i="4"/>
  <c r="AG613" i="4"/>
  <c r="AF613" i="4"/>
  <c r="AE613" i="4"/>
  <c r="AD613" i="4"/>
  <c r="AC613" i="4"/>
  <c r="AH613" i="4" s="1"/>
  <c r="AA613" i="4"/>
  <c r="AH612" i="4"/>
  <c r="AG612" i="4"/>
  <c r="AF612" i="4"/>
  <c r="AE612" i="4"/>
  <c r="AD612" i="4"/>
  <c r="AC612" i="4"/>
  <c r="AB612" i="4"/>
  <c r="AA612" i="4"/>
  <c r="AG611" i="4"/>
  <c r="AH611" i="4" s="1"/>
  <c r="AF611" i="4"/>
  <c r="AE611" i="4"/>
  <c r="AD611" i="4"/>
  <c r="AC611" i="4"/>
  <c r="AB611" i="4" s="1"/>
  <c r="AA611" i="4"/>
  <c r="AG610" i="4"/>
  <c r="AF610" i="4"/>
  <c r="AE610" i="4"/>
  <c r="AD610" i="4"/>
  <c r="AC610" i="4"/>
  <c r="AH610" i="4" s="1"/>
  <c r="AA610" i="4"/>
  <c r="AH609" i="4"/>
  <c r="AG609" i="4"/>
  <c r="AF609" i="4"/>
  <c r="AE609" i="4"/>
  <c r="AD609" i="4"/>
  <c r="AC609" i="4"/>
  <c r="AB609" i="4"/>
  <c r="AA609" i="4"/>
  <c r="AG608" i="4"/>
  <c r="AH608" i="4" s="1"/>
  <c r="AF608" i="4"/>
  <c r="AE608" i="4"/>
  <c r="AD608" i="4"/>
  <c r="AC608" i="4"/>
  <c r="AB608" i="4" s="1"/>
  <c r="AA608" i="4"/>
  <c r="AG607" i="4"/>
  <c r="AF607" i="4"/>
  <c r="AE607" i="4"/>
  <c r="AD607" i="4"/>
  <c r="AC607" i="4"/>
  <c r="AH607" i="4" s="1"/>
  <c r="AA607" i="4"/>
  <c r="AG606" i="4"/>
  <c r="AF606" i="4"/>
  <c r="AE606" i="4"/>
  <c r="AD606" i="4"/>
  <c r="AC606" i="4"/>
  <c r="AH606" i="4" s="1"/>
  <c r="AA606" i="4"/>
  <c r="AH605" i="4"/>
  <c r="AG605" i="4"/>
  <c r="AF605" i="4"/>
  <c r="AE605" i="4"/>
  <c r="AD605" i="4"/>
  <c r="AC605" i="4"/>
  <c r="AB605" i="4"/>
  <c r="AA605" i="4"/>
  <c r="AG604" i="4"/>
  <c r="AH604" i="4" s="1"/>
  <c r="AF604" i="4"/>
  <c r="AE604" i="4"/>
  <c r="AD604" i="4"/>
  <c r="AC604" i="4"/>
  <c r="AB604" i="4" s="1"/>
  <c r="AA604" i="4"/>
  <c r="AG603" i="4"/>
  <c r="AF603" i="4"/>
  <c r="AE603" i="4"/>
  <c r="AD603" i="4"/>
  <c r="AC603" i="4"/>
  <c r="AH603" i="4" s="1"/>
  <c r="AA603" i="4"/>
  <c r="AH602" i="4"/>
  <c r="AG602" i="4"/>
  <c r="AF602" i="4"/>
  <c r="AE602" i="4"/>
  <c r="AD602" i="4"/>
  <c r="AC602" i="4"/>
  <c r="AB602" i="4"/>
  <c r="AA602" i="4"/>
  <c r="AG601" i="4"/>
  <c r="AH601" i="4" s="1"/>
  <c r="AF601" i="4"/>
  <c r="AE601" i="4"/>
  <c r="AD601" i="4"/>
  <c r="AC601" i="4"/>
  <c r="AB601" i="4" s="1"/>
  <c r="AA601" i="4"/>
  <c r="AG600" i="4"/>
  <c r="AF600" i="4"/>
  <c r="AE600" i="4"/>
  <c r="AD600" i="4"/>
  <c r="AC600" i="4"/>
  <c r="AH600" i="4" s="1"/>
  <c r="AA600" i="4"/>
  <c r="AH599" i="4"/>
  <c r="AG599" i="4"/>
  <c r="AF599" i="4"/>
  <c r="AE599" i="4"/>
  <c r="AD599" i="4"/>
  <c r="AC599" i="4"/>
  <c r="AB599" i="4"/>
  <c r="AA599" i="4"/>
  <c r="AG598" i="4"/>
  <c r="AH598" i="4" s="1"/>
  <c r="AF598" i="4"/>
  <c r="AE598" i="4"/>
  <c r="AD598" i="4"/>
  <c r="AC598" i="4"/>
  <c r="AB598" i="4" s="1"/>
  <c r="AA598" i="4"/>
  <c r="AG597" i="4"/>
  <c r="AF597" i="4"/>
  <c r="AE597" i="4"/>
  <c r="AD597" i="4"/>
  <c r="AC597" i="4"/>
  <c r="AH597" i="4" s="1"/>
  <c r="AA597" i="4"/>
  <c r="AH596" i="4"/>
  <c r="AG596" i="4"/>
  <c r="AF596" i="4"/>
  <c r="AE596" i="4"/>
  <c r="AD596" i="4"/>
  <c r="AC596" i="4"/>
  <c r="AB596" i="4"/>
  <c r="AA596" i="4"/>
  <c r="AG595" i="4"/>
  <c r="AH595" i="4" s="1"/>
  <c r="AF595" i="4"/>
  <c r="AE595" i="4"/>
  <c r="AD595" i="4"/>
  <c r="AC595" i="4"/>
  <c r="AB595" i="4" s="1"/>
  <c r="AA595" i="4"/>
  <c r="AG594" i="4"/>
  <c r="AF594" i="4"/>
  <c r="AE594" i="4"/>
  <c r="AD594" i="4"/>
  <c r="AC594" i="4"/>
  <c r="AH594" i="4" s="1"/>
  <c r="AA594" i="4"/>
  <c r="AH593" i="4"/>
  <c r="AG593" i="4"/>
  <c r="AF593" i="4"/>
  <c r="AE593" i="4"/>
  <c r="AD593" i="4"/>
  <c r="AC593" i="4"/>
  <c r="AB593" i="4"/>
  <c r="AA593" i="4"/>
  <c r="AG592" i="4"/>
  <c r="AH592" i="4" s="1"/>
  <c r="AF592" i="4"/>
  <c r="AE592" i="4"/>
  <c r="AD592" i="4"/>
  <c r="AC592" i="4"/>
  <c r="AB592" i="4" s="1"/>
  <c r="AA592" i="4"/>
  <c r="AG591" i="4"/>
  <c r="AF591" i="4"/>
  <c r="AE591" i="4"/>
  <c r="AD591" i="4"/>
  <c r="AC591" i="4"/>
  <c r="AH591" i="4" s="1"/>
  <c r="AA591" i="4"/>
  <c r="AH590" i="4"/>
  <c r="AG590" i="4"/>
  <c r="AF590" i="4"/>
  <c r="AE590" i="4"/>
  <c r="AD590" i="4"/>
  <c r="AC590" i="4"/>
  <c r="AB590" i="4"/>
  <c r="AA590" i="4"/>
  <c r="AG589" i="4"/>
  <c r="AH589" i="4" s="1"/>
  <c r="AF589" i="4"/>
  <c r="AE589" i="4"/>
  <c r="AD589" i="4"/>
  <c r="AC589" i="4"/>
  <c r="AB589" i="4" s="1"/>
  <c r="AA589" i="4"/>
  <c r="AG588" i="4"/>
  <c r="AF588" i="4"/>
  <c r="AE588" i="4"/>
  <c r="AD588" i="4"/>
  <c r="AC588" i="4"/>
  <c r="AH588" i="4" s="1"/>
  <c r="AA588" i="4"/>
  <c r="AH587" i="4"/>
  <c r="AG587" i="4"/>
  <c r="AF587" i="4"/>
  <c r="AE587" i="4"/>
  <c r="AD587" i="4"/>
  <c r="AC587" i="4"/>
  <c r="AB587" i="4"/>
  <c r="AA587" i="4"/>
  <c r="AG586" i="4"/>
  <c r="AH586" i="4" s="1"/>
  <c r="AF586" i="4"/>
  <c r="AE586" i="4"/>
  <c r="AD586" i="4"/>
  <c r="AC586" i="4"/>
  <c r="AB586" i="4" s="1"/>
  <c r="AA586" i="4"/>
  <c r="AG585" i="4"/>
  <c r="AF585" i="4"/>
  <c r="AE585" i="4"/>
  <c r="AD585" i="4"/>
  <c r="AC585" i="4"/>
  <c r="AH585" i="4" s="1"/>
  <c r="AA585" i="4"/>
  <c r="AH584" i="4"/>
  <c r="AG584" i="4"/>
  <c r="AF584" i="4"/>
  <c r="AE584" i="4"/>
  <c r="AD584" i="4"/>
  <c r="AC584" i="4"/>
  <c r="AB584" i="4"/>
  <c r="AA584" i="4"/>
  <c r="AG583" i="4"/>
  <c r="AH583" i="4" s="1"/>
  <c r="AF583" i="4"/>
  <c r="AE583" i="4"/>
  <c r="AD583" i="4"/>
  <c r="AC583" i="4"/>
  <c r="AB583" i="4" s="1"/>
  <c r="AA583" i="4"/>
  <c r="AG582" i="4"/>
  <c r="AF582" i="4"/>
  <c r="AE582" i="4"/>
  <c r="AD582" i="4"/>
  <c r="AC582" i="4"/>
  <c r="AH582" i="4" s="1"/>
  <c r="AA582" i="4"/>
  <c r="AH581" i="4"/>
  <c r="AG581" i="4"/>
  <c r="AF581" i="4"/>
  <c r="AE581" i="4"/>
  <c r="AD581" i="4"/>
  <c r="AC581" i="4"/>
  <c r="AB581" i="4"/>
  <c r="AA581" i="4"/>
  <c r="AG580" i="4"/>
  <c r="AH580" i="4" s="1"/>
  <c r="AF580" i="4"/>
  <c r="AE580" i="4"/>
  <c r="AD580" i="4"/>
  <c r="AC580" i="4"/>
  <c r="AB580" i="4" s="1"/>
  <c r="AA580" i="4"/>
  <c r="AG579" i="4"/>
  <c r="AF579" i="4"/>
  <c r="AE579" i="4"/>
  <c r="AD579" i="4"/>
  <c r="AC579" i="4"/>
  <c r="AH579" i="4" s="1"/>
  <c r="AA579" i="4"/>
  <c r="AH578" i="4"/>
  <c r="AG578" i="4"/>
  <c r="AF578" i="4"/>
  <c r="AE578" i="4"/>
  <c r="AD578" i="4"/>
  <c r="AC578" i="4"/>
  <c r="AB578" i="4"/>
  <c r="AA578" i="4"/>
  <c r="AG577" i="4"/>
  <c r="AH577" i="4" s="1"/>
  <c r="AF577" i="4"/>
  <c r="AE577" i="4"/>
  <c r="AD577" i="4"/>
  <c r="AC577" i="4"/>
  <c r="AB577" i="4" s="1"/>
  <c r="AA577" i="4"/>
  <c r="AG576" i="4"/>
  <c r="AF576" i="4"/>
  <c r="AE576" i="4"/>
  <c r="AD576" i="4"/>
  <c r="AC576" i="4"/>
  <c r="AH576" i="4" s="1"/>
  <c r="AA576" i="4"/>
  <c r="AH575" i="4"/>
  <c r="AG575" i="4"/>
  <c r="AF575" i="4"/>
  <c r="AE575" i="4"/>
  <c r="AD575" i="4"/>
  <c r="AC575" i="4"/>
  <c r="AB575" i="4"/>
  <c r="AA575" i="4"/>
  <c r="AG574" i="4"/>
  <c r="AH574" i="4" s="1"/>
  <c r="AF574" i="4"/>
  <c r="AE574" i="4"/>
  <c r="AD574" i="4"/>
  <c r="AC574" i="4"/>
  <c r="AB574" i="4" s="1"/>
  <c r="AA574" i="4"/>
  <c r="AG573" i="4"/>
  <c r="AF573" i="4"/>
  <c r="AE573" i="4"/>
  <c r="AD573" i="4"/>
  <c r="AC573" i="4"/>
  <c r="AH573" i="4" s="1"/>
  <c r="AA573" i="4"/>
  <c r="AH572" i="4"/>
  <c r="AG572" i="4"/>
  <c r="AF572" i="4"/>
  <c r="AE572" i="4"/>
  <c r="AD572" i="4"/>
  <c r="AC572" i="4"/>
  <c r="AB572" i="4"/>
  <c r="AA572" i="4"/>
  <c r="AG571" i="4"/>
  <c r="AH571" i="4" s="1"/>
  <c r="AF571" i="4"/>
  <c r="AE571" i="4"/>
  <c r="AD571" i="4"/>
  <c r="AC571" i="4"/>
  <c r="AB571" i="4" s="1"/>
  <c r="AA571" i="4"/>
  <c r="AG570" i="4"/>
  <c r="AF570" i="4"/>
  <c r="AE570" i="4"/>
  <c r="AD570" i="4"/>
  <c r="AC570" i="4"/>
  <c r="AH570" i="4" s="1"/>
  <c r="AA570" i="4"/>
  <c r="AH569" i="4"/>
  <c r="AG569" i="4"/>
  <c r="AF569" i="4"/>
  <c r="AE569" i="4"/>
  <c r="AD569" i="4"/>
  <c r="AC569" i="4"/>
  <c r="AB569" i="4"/>
  <c r="AA569" i="4"/>
  <c r="AG568" i="4"/>
  <c r="AH568" i="4" s="1"/>
  <c r="AF568" i="4"/>
  <c r="AE568" i="4"/>
  <c r="AD568" i="4"/>
  <c r="AC568" i="4"/>
  <c r="AB568" i="4" s="1"/>
  <c r="AA568" i="4"/>
  <c r="AG567" i="4"/>
  <c r="AF567" i="4"/>
  <c r="AE567" i="4"/>
  <c r="AD567" i="4"/>
  <c r="AC567" i="4"/>
  <c r="AH567" i="4" s="1"/>
  <c r="AA567" i="4"/>
  <c r="AH566" i="4"/>
  <c r="AG566" i="4"/>
  <c r="AF566" i="4"/>
  <c r="AE566" i="4"/>
  <c r="AD566" i="4"/>
  <c r="AC566" i="4"/>
  <c r="AB566" i="4"/>
  <c r="AA566" i="4"/>
  <c r="AG565" i="4"/>
  <c r="AH565" i="4" s="1"/>
  <c r="AF565" i="4"/>
  <c r="AE565" i="4"/>
  <c r="AD565" i="4"/>
  <c r="AC565" i="4"/>
  <c r="AB565" i="4" s="1"/>
  <c r="AA565" i="4"/>
  <c r="AG564" i="4"/>
  <c r="AF564" i="4"/>
  <c r="AE564" i="4"/>
  <c r="AD564" i="4"/>
  <c r="AC564" i="4"/>
  <c r="AH564" i="4" s="1"/>
  <c r="AA564" i="4"/>
  <c r="AH563" i="4"/>
  <c r="AG563" i="4"/>
  <c r="AF563" i="4"/>
  <c r="AE563" i="4"/>
  <c r="AD563" i="4"/>
  <c r="AC563" i="4"/>
  <c r="AB563" i="4"/>
  <c r="AA563" i="4"/>
  <c r="AG562" i="4"/>
  <c r="AH562" i="4" s="1"/>
  <c r="AF562" i="4"/>
  <c r="AE562" i="4"/>
  <c r="AD562" i="4"/>
  <c r="AC562" i="4"/>
  <c r="AB562" i="4" s="1"/>
  <c r="AA562" i="4"/>
  <c r="AG561" i="4"/>
  <c r="AF561" i="4"/>
  <c r="AE561" i="4"/>
  <c r="AD561" i="4"/>
  <c r="AC561" i="4"/>
  <c r="AH561" i="4" s="1"/>
  <c r="AA561" i="4"/>
  <c r="AH560" i="4"/>
  <c r="AG560" i="4"/>
  <c r="AF560" i="4"/>
  <c r="AE560" i="4"/>
  <c r="AD560" i="4"/>
  <c r="AA560" i="4"/>
  <c r="AH559" i="4"/>
  <c r="AG559" i="4"/>
  <c r="AF559" i="4"/>
  <c r="AE559" i="4"/>
  <c r="AD559" i="4"/>
  <c r="AC559" i="4"/>
  <c r="AB559" i="4"/>
  <c r="AA559" i="4"/>
  <c r="AG558" i="4"/>
  <c r="AH558" i="4" s="1"/>
  <c r="AF558" i="4"/>
  <c r="AE558" i="4"/>
  <c r="AD558" i="4"/>
  <c r="AC558" i="4"/>
  <c r="AB558" i="4" s="1"/>
  <c r="AA558" i="4"/>
  <c r="AG557" i="4"/>
  <c r="AF557" i="4"/>
  <c r="AE557" i="4"/>
  <c r="AD557" i="4"/>
  <c r="AC557" i="4"/>
  <c r="AH557" i="4" s="1"/>
  <c r="AA557" i="4"/>
  <c r="AH556" i="4"/>
  <c r="AG556" i="4"/>
  <c r="AF556" i="4"/>
  <c r="AE556" i="4"/>
  <c r="AD556" i="4"/>
  <c r="AA556" i="4"/>
  <c r="T556" i="4"/>
  <c r="AG555" i="4"/>
  <c r="AF555" i="4"/>
  <c r="AE555" i="4"/>
  <c r="AD555" i="4"/>
  <c r="AA555" i="4"/>
  <c r="T555" i="4"/>
  <c r="AC555" i="4" s="1"/>
  <c r="AG554" i="4"/>
  <c r="AF554" i="4"/>
  <c r="AE554" i="4"/>
  <c r="AD554" i="4"/>
  <c r="AA554" i="4"/>
  <c r="T554" i="4"/>
  <c r="AC554" i="4" s="1"/>
  <c r="AB554" i="4" s="1"/>
  <c r="AG553" i="4"/>
  <c r="AF553" i="4"/>
  <c r="AE553" i="4"/>
  <c r="AD553" i="4"/>
  <c r="AA553" i="4"/>
  <c r="T553" i="4"/>
  <c r="AC553" i="4" s="1"/>
  <c r="AB553" i="4" s="1"/>
  <c r="AH552" i="4"/>
  <c r="AG552" i="4"/>
  <c r="AF552" i="4"/>
  <c r="AE552" i="4"/>
  <c r="AD552" i="4"/>
  <c r="AB552" i="4"/>
  <c r="AA552" i="4"/>
  <c r="T552" i="4"/>
  <c r="AG551" i="4"/>
  <c r="AF551" i="4"/>
  <c r="AE551" i="4"/>
  <c r="AD551" i="4"/>
  <c r="AA551" i="4"/>
  <c r="T551" i="4"/>
  <c r="AC551" i="4" s="1"/>
  <c r="AH550" i="4"/>
  <c r="AG550" i="4"/>
  <c r="AF550" i="4"/>
  <c r="AE550" i="4"/>
  <c r="AD550" i="4"/>
  <c r="AA550" i="4"/>
  <c r="T550" i="4"/>
  <c r="AB550" i="4" s="1"/>
  <c r="AG549" i="4"/>
  <c r="AF549" i="4"/>
  <c r="AE549" i="4"/>
  <c r="AD549" i="4"/>
  <c r="AA549" i="4"/>
  <c r="T549" i="4"/>
  <c r="AC549" i="4" s="1"/>
  <c r="AG548" i="4"/>
  <c r="AF548" i="4"/>
  <c r="AE548" i="4"/>
  <c r="AD548" i="4"/>
  <c r="AA548" i="4"/>
  <c r="T548" i="4"/>
  <c r="AC548" i="4" s="1"/>
  <c r="AB548" i="4" s="1"/>
  <c r="AG547" i="4"/>
  <c r="AH547" i="4" s="1"/>
  <c r="AF547" i="4"/>
  <c r="AE547" i="4"/>
  <c r="AD547" i="4"/>
  <c r="AA547" i="4"/>
  <c r="T547" i="4"/>
  <c r="AB547" i="4" s="1"/>
  <c r="AG546" i="4"/>
  <c r="AH546" i="4" s="1"/>
  <c r="AF546" i="4"/>
  <c r="AE546" i="4"/>
  <c r="AD546" i="4"/>
  <c r="AA546" i="4"/>
  <c r="T546" i="4"/>
  <c r="AB546" i="4" s="1"/>
  <c r="AG545" i="4"/>
  <c r="AF545" i="4"/>
  <c r="AE545" i="4"/>
  <c r="AD545" i="4"/>
  <c r="AC545" i="4"/>
  <c r="AB545" i="4" s="1"/>
  <c r="AA545" i="4"/>
  <c r="T545" i="4"/>
  <c r="AG544" i="4"/>
  <c r="AF544" i="4"/>
  <c r="AE544" i="4"/>
  <c r="AD544" i="4"/>
  <c r="AA544" i="4"/>
  <c r="T544" i="4"/>
  <c r="AC544" i="4" s="1"/>
  <c r="AH543" i="4"/>
  <c r="AG543" i="4"/>
  <c r="AF543" i="4"/>
  <c r="AE543" i="4"/>
  <c r="AD543" i="4"/>
  <c r="AA543" i="4"/>
  <c r="T543" i="4"/>
  <c r="AB543" i="4" s="1"/>
  <c r="AG542" i="4"/>
  <c r="AF542" i="4"/>
  <c r="AE542" i="4"/>
  <c r="AD542" i="4"/>
  <c r="AA542" i="4"/>
  <c r="T542" i="4"/>
  <c r="AC542" i="4" s="1"/>
  <c r="AG541" i="4"/>
  <c r="AF541" i="4"/>
  <c r="AE541" i="4"/>
  <c r="AD541" i="4"/>
  <c r="AA541" i="4"/>
  <c r="T541" i="4"/>
  <c r="AC541" i="4" s="1"/>
  <c r="AB541" i="4" s="1"/>
  <c r="AG540" i="4"/>
  <c r="AF540" i="4"/>
  <c r="AE540" i="4"/>
  <c r="AD540" i="4"/>
  <c r="AA540" i="4"/>
  <c r="T540" i="4"/>
  <c r="AC540" i="4" s="1"/>
  <c r="AB540" i="4" s="1"/>
  <c r="AG539" i="4"/>
  <c r="AF539" i="4"/>
  <c r="AE539" i="4"/>
  <c r="AD539" i="4"/>
  <c r="AA539" i="4"/>
  <c r="T539" i="4"/>
  <c r="AC539" i="4" s="1"/>
  <c r="AG538" i="4"/>
  <c r="AF538" i="4"/>
  <c r="AE538" i="4"/>
  <c r="AD538" i="4"/>
  <c r="AA538" i="4"/>
  <c r="T538" i="4"/>
  <c r="AC538" i="4" s="1"/>
  <c r="AG537" i="4"/>
  <c r="AH537" i="4" s="1"/>
  <c r="AF537" i="4"/>
  <c r="AE537" i="4"/>
  <c r="AD537" i="4"/>
  <c r="AA537" i="4"/>
  <c r="T537" i="4"/>
  <c r="AB537" i="4" s="1"/>
  <c r="AG536" i="4"/>
  <c r="AF536" i="4"/>
  <c r="AE536" i="4"/>
  <c r="AD536" i="4"/>
  <c r="AA536" i="4"/>
  <c r="T536" i="4"/>
  <c r="AC536" i="4" s="1"/>
  <c r="AB536" i="4" s="1"/>
  <c r="AG535" i="4"/>
  <c r="AF535" i="4"/>
  <c r="AE535" i="4"/>
  <c r="AD535" i="4"/>
  <c r="AA535" i="4"/>
  <c r="T535" i="4"/>
  <c r="AC535" i="4" s="1"/>
  <c r="AB535" i="4" s="1"/>
  <c r="AG534" i="4"/>
  <c r="AF534" i="4"/>
  <c r="AE534" i="4"/>
  <c r="AD534" i="4"/>
  <c r="AA534" i="4"/>
  <c r="T534" i="4"/>
  <c r="AC534" i="4" s="1"/>
  <c r="AG533" i="4"/>
  <c r="AF533" i="4"/>
  <c r="AE533" i="4"/>
  <c r="AD533" i="4"/>
  <c r="AA533" i="4"/>
  <c r="T533" i="4"/>
  <c r="AC533" i="4" s="1"/>
  <c r="AG532" i="4"/>
  <c r="AF532" i="4"/>
  <c r="AE532" i="4"/>
  <c r="AD532" i="4"/>
  <c r="AA532" i="4"/>
  <c r="T532" i="4"/>
  <c r="AC532" i="4" s="1"/>
  <c r="AB532" i="4" s="1"/>
  <c r="AG531" i="4"/>
  <c r="AF531" i="4"/>
  <c r="AE531" i="4"/>
  <c r="AD531" i="4"/>
  <c r="AA531" i="4"/>
  <c r="T531" i="4"/>
  <c r="AC531" i="4" s="1"/>
  <c r="AB531" i="4" s="1"/>
  <c r="AG530" i="4"/>
  <c r="AF530" i="4"/>
  <c r="AE530" i="4"/>
  <c r="AD530" i="4"/>
  <c r="AA530" i="4"/>
  <c r="T530" i="4"/>
  <c r="AC530" i="4" s="1"/>
  <c r="AH529" i="4"/>
  <c r="AG529" i="4"/>
  <c r="AF529" i="4"/>
  <c r="AE529" i="4"/>
  <c r="AD529" i="4"/>
  <c r="AA529" i="4"/>
  <c r="AH528" i="4"/>
  <c r="AG528" i="4"/>
  <c r="AF528" i="4"/>
  <c r="AE528" i="4"/>
  <c r="AD528" i="4"/>
  <c r="AA528" i="4"/>
  <c r="T528" i="4"/>
  <c r="AG527" i="4"/>
  <c r="AH527" i="4" s="1"/>
  <c r="AF527" i="4"/>
  <c r="AE527" i="4"/>
  <c r="AD527" i="4"/>
  <c r="AA527" i="4"/>
  <c r="T527" i="4"/>
  <c r="AB527" i="4" s="1"/>
  <c r="AG526" i="4"/>
  <c r="AF526" i="4"/>
  <c r="AE526" i="4"/>
  <c r="AD526" i="4"/>
  <c r="AA526" i="4"/>
  <c r="T526" i="4"/>
  <c r="AC526" i="4" s="1"/>
  <c r="AG525" i="4"/>
  <c r="AF525" i="4"/>
  <c r="AE525" i="4"/>
  <c r="AD525" i="4"/>
  <c r="AA525" i="4"/>
  <c r="T525" i="4"/>
  <c r="AC525" i="4" s="1"/>
  <c r="AB525" i="4" s="1"/>
  <c r="AG524" i="4"/>
  <c r="AF524" i="4"/>
  <c r="AE524" i="4"/>
  <c r="AD524" i="4"/>
  <c r="AC524" i="4"/>
  <c r="AB524" i="4" s="1"/>
  <c r="AA524" i="4"/>
  <c r="T524" i="4"/>
  <c r="AG523" i="4"/>
  <c r="AF523" i="4"/>
  <c r="AE523" i="4"/>
  <c r="AD523" i="4"/>
  <c r="AA523" i="4"/>
  <c r="T523" i="4"/>
  <c r="AC523" i="4" s="1"/>
  <c r="AH522" i="4"/>
  <c r="AG522" i="4"/>
  <c r="AF522" i="4"/>
  <c r="AE522" i="4"/>
  <c r="AD522" i="4"/>
  <c r="AA522" i="4"/>
  <c r="T522" i="4"/>
  <c r="AB522" i="4" s="1"/>
  <c r="AG521" i="4"/>
  <c r="AF521" i="4"/>
  <c r="AE521" i="4"/>
  <c r="AD521" i="4"/>
  <c r="AA521" i="4"/>
  <c r="T521" i="4"/>
  <c r="AC521" i="4" s="1"/>
  <c r="AG520" i="4"/>
  <c r="AF520" i="4"/>
  <c r="AE520" i="4"/>
  <c r="AD520" i="4"/>
  <c r="AA520" i="4"/>
  <c r="T520" i="4"/>
  <c r="AC520" i="4" s="1"/>
  <c r="AB520" i="4" s="1"/>
  <c r="AG519" i="4"/>
  <c r="AH519" i="4" s="1"/>
  <c r="AF519" i="4"/>
  <c r="AE519" i="4"/>
  <c r="AD519" i="4"/>
  <c r="AA519" i="4"/>
  <c r="T519" i="4"/>
  <c r="AB519" i="4" s="1"/>
  <c r="AG518" i="4"/>
  <c r="AF518" i="4"/>
  <c r="AE518" i="4"/>
  <c r="AD518" i="4"/>
  <c r="AA518" i="4"/>
  <c r="T518" i="4"/>
  <c r="AC518" i="4" s="1"/>
  <c r="AB518" i="4" s="1"/>
  <c r="AG517" i="4"/>
  <c r="AH517" i="4" s="1"/>
  <c r="AF517" i="4"/>
  <c r="AE517" i="4"/>
  <c r="AD517" i="4"/>
  <c r="AA517" i="4"/>
  <c r="T517" i="4"/>
  <c r="AB517" i="4" s="1"/>
  <c r="AH516" i="4"/>
  <c r="AG516" i="4"/>
  <c r="AF516" i="4"/>
  <c r="AE516" i="4"/>
  <c r="AD516" i="4"/>
  <c r="AB516" i="4"/>
  <c r="AA516" i="4"/>
  <c r="T516" i="4"/>
  <c r="AG515" i="4"/>
  <c r="AF515" i="4"/>
  <c r="AE515" i="4"/>
  <c r="AD515" i="4"/>
  <c r="AA515" i="4"/>
  <c r="T515" i="4"/>
  <c r="AC515" i="4" s="1"/>
  <c r="AG514" i="4"/>
  <c r="AF514" i="4"/>
  <c r="AE514" i="4"/>
  <c r="AD514" i="4"/>
  <c r="AA514" i="4"/>
  <c r="T514" i="4"/>
  <c r="AC514" i="4" s="1"/>
  <c r="AG513" i="4"/>
  <c r="AF513" i="4"/>
  <c r="AE513" i="4"/>
  <c r="AD513" i="4"/>
  <c r="AA513" i="4"/>
  <c r="T513" i="4"/>
  <c r="AC513" i="4" s="1"/>
  <c r="AB513" i="4" s="1"/>
  <c r="AG512" i="4"/>
  <c r="AF512" i="4"/>
  <c r="AE512" i="4"/>
  <c r="AD512" i="4"/>
  <c r="AC512" i="4"/>
  <c r="AB512" i="4" s="1"/>
  <c r="AA512" i="4"/>
  <c r="T512" i="4"/>
  <c r="AH511" i="4"/>
  <c r="AG511" i="4"/>
  <c r="AF511" i="4"/>
  <c r="AE511" i="4"/>
  <c r="AD511" i="4"/>
  <c r="AA511" i="4"/>
  <c r="T511" i="4"/>
  <c r="AB511" i="4" s="1"/>
  <c r="AG510" i="4"/>
  <c r="AF510" i="4"/>
  <c r="AE510" i="4"/>
  <c r="AD510" i="4"/>
  <c r="AA510" i="4"/>
  <c r="T510" i="4"/>
  <c r="AC510" i="4" s="1"/>
  <c r="AG509" i="4"/>
  <c r="AF509" i="4"/>
  <c r="AE509" i="4"/>
  <c r="AD509" i="4"/>
  <c r="AA509" i="4"/>
  <c r="T509" i="4"/>
  <c r="AC509" i="4" s="1"/>
  <c r="AG508" i="4"/>
  <c r="AF508" i="4"/>
  <c r="AE508" i="4"/>
  <c r="AD508" i="4"/>
  <c r="AA508" i="4"/>
  <c r="T508" i="4"/>
  <c r="AC508" i="4" s="1"/>
  <c r="AB508" i="4" s="1"/>
  <c r="AG507" i="4"/>
  <c r="AF507" i="4"/>
  <c r="AE507" i="4"/>
  <c r="AD507" i="4"/>
  <c r="AA507" i="4"/>
  <c r="T507" i="4"/>
  <c r="AC507" i="4" s="1"/>
  <c r="AB507" i="4" s="1"/>
  <c r="AG506" i="4"/>
  <c r="AF506" i="4"/>
  <c r="AE506" i="4"/>
  <c r="AD506" i="4"/>
  <c r="AA506" i="4"/>
  <c r="T506" i="4"/>
  <c r="AC506" i="4" s="1"/>
  <c r="AG505" i="4"/>
  <c r="AF505" i="4"/>
  <c r="AE505" i="4"/>
  <c r="AD505" i="4"/>
  <c r="AA505" i="4"/>
  <c r="T505" i="4"/>
  <c r="AC505" i="4" s="1"/>
  <c r="AG504" i="4"/>
  <c r="AF504" i="4"/>
  <c r="AE504" i="4"/>
  <c r="AD504" i="4"/>
  <c r="AA504" i="4"/>
  <c r="T504" i="4"/>
  <c r="AC504" i="4" s="1"/>
  <c r="AB504" i="4" s="1"/>
  <c r="AG503" i="4"/>
  <c r="AF503" i="4"/>
  <c r="AE503" i="4"/>
  <c r="AD503" i="4"/>
  <c r="AA503" i="4"/>
  <c r="T503" i="4"/>
  <c r="AC503" i="4" s="1"/>
  <c r="AB503" i="4" s="1"/>
  <c r="AG502" i="4"/>
  <c r="AC502" i="4" s="1"/>
  <c r="AB502" i="4" s="1"/>
  <c r="AF502" i="4"/>
  <c r="AE502" i="4"/>
  <c r="AD502" i="4"/>
  <c r="AA502" i="4"/>
  <c r="T502" i="4"/>
  <c r="AG501" i="4"/>
  <c r="AF501" i="4"/>
  <c r="AE501" i="4"/>
  <c r="AD501" i="4"/>
  <c r="AA501" i="4"/>
  <c r="T501" i="4"/>
  <c r="AC501" i="4" s="1"/>
  <c r="AG500" i="4"/>
  <c r="AH500" i="4" s="1"/>
  <c r="AF500" i="4"/>
  <c r="AE500" i="4"/>
  <c r="AD500" i="4"/>
  <c r="AA500" i="4"/>
  <c r="AG499" i="4"/>
  <c r="AF499" i="4"/>
  <c r="AE499" i="4"/>
  <c r="AD499" i="4"/>
  <c r="AA499" i="4"/>
  <c r="T499" i="4"/>
  <c r="AC499" i="4" s="1"/>
  <c r="AB499" i="4" s="1"/>
  <c r="AG498" i="4"/>
  <c r="AF498" i="4"/>
  <c r="AE498" i="4"/>
  <c r="AD498" i="4"/>
  <c r="AC498" i="4"/>
  <c r="AB498" i="4" s="1"/>
  <c r="AA498" i="4"/>
  <c r="T498" i="4"/>
  <c r="AG497" i="4"/>
  <c r="AF497" i="4"/>
  <c r="AE497" i="4"/>
  <c r="AD497" i="4"/>
  <c r="AA497" i="4"/>
  <c r="T497" i="4"/>
  <c r="AG496" i="4"/>
  <c r="AF496" i="4"/>
  <c r="AE496" i="4"/>
  <c r="AD496" i="4"/>
  <c r="AA496" i="4"/>
  <c r="T496" i="4"/>
  <c r="AC496" i="4" s="1"/>
  <c r="AG495" i="4"/>
  <c r="AF495" i="4"/>
  <c r="AE495" i="4"/>
  <c r="AD495" i="4"/>
  <c r="AA495" i="4"/>
  <c r="T495" i="4"/>
  <c r="AC495" i="4" s="1"/>
  <c r="AB495" i="4" s="1"/>
  <c r="AG494" i="4"/>
  <c r="AF494" i="4"/>
  <c r="AE494" i="4"/>
  <c r="AD494" i="4"/>
  <c r="AC494" i="4"/>
  <c r="AB494" i="4" s="1"/>
  <c r="AA494" i="4"/>
  <c r="T494" i="4"/>
  <c r="AG493" i="4"/>
  <c r="AF493" i="4"/>
  <c r="AE493" i="4"/>
  <c r="AD493" i="4"/>
  <c r="AA493" i="4"/>
  <c r="T493" i="4"/>
  <c r="AC493" i="4" s="1"/>
  <c r="AH492" i="4"/>
  <c r="AG492" i="4"/>
  <c r="AF492" i="4"/>
  <c r="AE492" i="4"/>
  <c r="AD492" i="4"/>
  <c r="AA492" i="4"/>
  <c r="T492" i="4"/>
  <c r="AB492" i="4" s="1"/>
  <c r="AG491" i="4"/>
  <c r="AF491" i="4"/>
  <c r="AE491" i="4"/>
  <c r="AD491" i="4"/>
  <c r="AA491" i="4"/>
  <c r="T491" i="4"/>
  <c r="AC491" i="4" s="1"/>
  <c r="AG490" i="4"/>
  <c r="AF490" i="4"/>
  <c r="AE490" i="4"/>
  <c r="AD490" i="4"/>
  <c r="AA490" i="4"/>
  <c r="T490" i="4"/>
  <c r="AC490" i="4" s="1"/>
  <c r="AB490" i="4" s="1"/>
  <c r="AG489" i="4"/>
  <c r="AH489" i="4" s="1"/>
  <c r="AF489" i="4"/>
  <c r="AE489" i="4"/>
  <c r="AD489" i="4"/>
  <c r="AA489" i="4"/>
  <c r="T489" i="4"/>
  <c r="AB489" i="4" s="1"/>
  <c r="AG488" i="4"/>
  <c r="AH488" i="4" s="1"/>
  <c r="AF488" i="4"/>
  <c r="AE488" i="4"/>
  <c r="AD488" i="4"/>
  <c r="AA488" i="4"/>
  <c r="T488" i="4"/>
  <c r="AB488" i="4" s="1"/>
  <c r="AG487" i="4"/>
  <c r="AF487" i="4"/>
  <c r="AE487" i="4"/>
  <c r="AD487" i="4"/>
  <c r="AC487" i="4"/>
  <c r="AB487" i="4" s="1"/>
  <c r="AA487" i="4"/>
  <c r="T487" i="4"/>
  <c r="AG486" i="4"/>
  <c r="AF486" i="4"/>
  <c r="AE486" i="4"/>
  <c r="AD486" i="4"/>
  <c r="AA486" i="4"/>
  <c r="T486" i="4"/>
  <c r="AC486" i="4" s="1"/>
  <c r="AG485" i="4"/>
  <c r="AF485" i="4"/>
  <c r="AE485" i="4"/>
  <c r="AD485" i="4"/>
  <c r="AA485" i="4"/>
  <c r="T485" i="4"/>
  <c r="AC485" i="4" s="1"/>
  <c r="AG484" i="4"/>
  <c r="AF484" i="4"/>
  <c r="AE484" i="4"/>
  <c r="AD484" i="4"/>
  <c r="AA484" i="4"/>
  <c r="T484" i="4"/>
  <c r="AG483" i="4"/>
  <c r="AF483" i="4"/>
  <c r="AE483" i="4"/>
  <c r="AD483" i="4"/>
  <c r="AC483" i="4"/>
  <c r="AB483" i="4" s="1"/>
  <c r="AA483" i="4"/>
  <c r="T483" i="4"/>
  <c r="AG482" i="4"/>
  <c r="AF482" i="4"/>
  <c r="AE482" i="4"/>
  <c r="AD482" i="4"/>
  <c r="AA482" i="4"/>
  <c r="T482" i="4"/>
  <c r="AC482" i="4" s="1"/>
  <c r="AG481" i="4"/>
  <c r="AF481" i="4"/>
  <c r="AE481" i="4"/>
  <c r="AD481" i="4"/>
  <c r="AA481" i="4"/>
  <c r="T481" i="4"/>
  <c r="AC481" i="4" s="1"/>
  <c r="AG480" i="4"/>
  <c r="AF480" i="4"/>
  <c r="AE480" i="4"/>
  <c r="AD480" i="4"/>
  <c r="AA480" i="4"/>
  <c r="T480" i="4"/>
  <c r="AC480" i="4" s="1"/>
  <c r="AB480" i="4" s="1"/>
  <c r="AG479" i="4"/>
  <c r="AF479" i="4"/>
  <c r="AE479" i="4"/>
  <c r="AD479" i="4"/>
  <c r="AC479" i="4"/>
  <c r="AB479" i="4" s="1"/>
  <c r="AA479" i="4"/>
  <c r="T479" i="4"/>
  <c r="AG478" i="4"/>
  <c r="AF478" i="4"/>
  <c r="AE478" i="4"/>
  <c r="AD478" i="4"/>
  <c r="AA478" i="4"/>
  <c r="AC478" i="4" s="1"/>
  <c r="T478" i="4"/>
  <c r="AG477" i="4"/>
  <c r="AF477" i="4"/>
  <c r="AE477" i="4"/>
  <c r="AD477" i="4"/>
  <c r="AA477" i="4"/>
  <c r="T477" i="4"/>
  <c r="AC477" i="4" s="1"/>
  <c r="AG476" i="4"/>
  <c r="AF476" i="4"/>
  <c r="AE476" i="4"/>
  <c r="AD476" i="4"/>
  <c r="AC476" i="4"/>
  <c r="AB476" i="4" s="1"/>
  <c r="AA476" i="4"/>
  <c r="T476" i="4"/>
  <c r="AG475" i="4"/>
  <c r="AF475" i="4"/>
  <c r="AE475" i="4"/>
  <c r="AD475" i="4"/>
  <c r="AA475" i="4"/>
  <c r="T475" i="4"/>
  <c r="AC475" i="4" s="1"/>
  <c r="AB475" i="4" s="1"/>
  <c r="AG474" i="4"/>
  <c r="AF474" i="4"/>
  <c r="AE474" i="4"/>
  <c r="AD474" i="4"/>
  <c r="AA474" i="4"/>
  <c r="T474" i="4"/>
  <c r="AC474" i="4" s="1"/>
  <c r="AG473" i="4"/>
  <c r="AC473" i="4" s="1"/>
  <c r="AF473" i="4"/>
  <c r="AE473" i="4"/>
  <c r="AD473" i="4"/>
  <c r="AA473" i="4"/>
  <c r="T473" i="4"/>
  <c r="AG472" i="4"/>
  <c r="AC472" i="4" s="1"/>
  <c r="AB472" i="4" s="1"/>
  <c r="AF472" i="4"/>
  <c r="AE472" i="4"/>
  <c r="AD472" i="4"/>
  <c r="AA472" i="4"/>
  <c r="T472" i="4"/>
  <c r="AG471" i="4"/>
  <c r="AF471" i="4"/>
  <c r="AE471" i="4"/>
  <c r="AD471" i="4"/>
  <c r="AA471" i="4"/>
  <c r="T471" i="4"/>
  <c r="AC471" i="4" s="1"/>
  <c r="AB471" i="4" s="1"/>
  <c r="AG470" i="4"/>
  <c r="AF470" i="4"/>
  <c r="AE470" i="4"/>
  <c r="AD470" i="4"/>
  <c r="AC470" i="4"/>
  <c r="AB470" i="4" s="1"/>
  <c r="AA470" i="4"/>
  <c r="T470" i="4"/>
  <c r="AG469" i="4"/>
  <c r="AF469" i="4"/>
  <c r="AE469" i="4"/>
  <c r="AD469" i="4"/>
  <c r="AA469" i="4"/>
  <c r="T469" i="4"/>
  <c r="AC469" i="4" s="1"/>
  <c r="AG468" i="4"/>
  <c r="AF468" i="4"/>
  <c r="AE468" i="4"/>
  <c r="AD468" i="4"/>
  <c r="AA468" i="4"/>
  <c r="T468" i="4"/>
  <c r="AG467" i="4"/>
  <c r="AF467" i="4"/>
  <c r="AE467" i="4"/>
  <c r="AD467" i="4"/>
  <c r="AC467" i="4"/>
  <c r="AB467" i="4" s="1"/>
  <c r="AA467" i="4"/>
  <c r="T467" i="4"/>
  <c r="AG466" i="4"/>
  <c r="AF466" i="4"/>
  <c r="AE466" i="4"/>
  <c r="AD466" i="4"/>
  <c r="AA466" i="4"/>
  <c r="T466" i="4"/>
  <c r="AC466" i="4" s="1"/>
  <c r="AH465" i="4"/>
  <c r="AG465" i="4"/>
  <c r="AF465" i="4"/>
  <c r="AE465" i="4"/>
  <c r="AD465" i="4"/>
  <c r="AA465" i="4"/>
  <c r="T465" i="4"/>
  <c r="AB465" i="4" s="1"/>
  <c r="AG464" i="4"/>
  <c r="AF464" i="4"/>
  <c r="AE464" i="4"/>
  <c r="AD464" i="4"/>
  <c r="AC464" i="4"/>
  <c r="AH464" i="4" s="1"/>
  <c r="AA464" i="4"/>
  <c r="AG463" i="4"/>
  <c r="AF463" i="4"/>
  <c r="AE463" i="4"/>
  <c r="AD463" i="4"/>
  <c r="AA463" i="4"/>
  <c r="AG462" i="4"/>
  <c r="AF462" i="4"/>
  <c r="AE462" i="4"/>
  <c r="AD462" i="4"/>
  <c r="AA462" i="4"/>
  <c r="T462" i="4"/>
  <c r="AC462" i="4" s="1"/>
  <c r="AB462" i="4" s="1"/>
  <c r="AG461" i="4"/>
  <c r="AF461" i="4"/>
  <c r="AE461" i="4"/>
  <c r="AD461" i="4"/>
  <c r="AA461" i="4"/>
  <c r="T461" i="4"/>
  <c r="AC461" i="4" s="1"/>
  <c r="AB461" i="4" s="1"/>
  <c r="AG460" i="4"/>
  <c r="AF460" i="4"/>
  <c r="AE460" i="4"/>
  <c r="AD460" i="4"/>
  <c r="AA460" i="4"/>
  <c r="T460" i="4"/>
  <c r="AG459" i="4"/>
  <c r="AF459" i="4"/>
  <c r="AE459" i="4"/>
  <c r="AD459" i="4"/>
  <c r="AA459" i="4"/>
  <c r="T459" i="4"/>
  <c r="AC459" i="4" s="1"/>
  <c r="AG458" i="4"/>
  <c r="AF458" i="4"/>
  <c r="AE458" i="4"/>
  <c r="AD458" i="4"/>
  <c r="AA458" i="4"/>
  <c r="T458" i="4"/>
  <c r="AC458" i="4" s="1"/>
  <c r="AB458" i="4" s="1"/>
  <c r="AG457" i="4"/>
  <c r="AF457" i="4"/>
  <c r="AE457" i="4"/>
  <c r="AD457" i="4"/>
  <c r="AA457" i="4"/>
  <c r="T457" i="4"/>
  <c r="AC457" i="4" s="1"/>
  <c r="AB457" i="4" s="1"/>
  <c r="AG456" i="4"/>
  <c r="AF456" i="4"/>
  <c r="AE456" i="4"/>
  <c r="AD456" i="4"/>
  <c r="AA456" i="4"/>
  <c r="T456" i="4"/>
  <c r="AC456" i="4" s="1"/>
  <c r="AB456" i="4" s="1"/>
  <c r="AG455" i="4"/>
  <c r="AF455" i="4"/>
  <c r="AE455" i="4"/>
  <c r="AD455" i="4"/>
  <c r="AA455" i="4"/>
  <c r="T455" i="4"/>
  <c r="AC455" i="4" s="1"/>
  <c r="AB455" i="4" s="1"/>
  <c r="AG454" i="4"/>
  <c r="AF454" i="4"/>
  <c r="AE454" i="4"/>
  <c r="AD454" i="4"/>
  <c r="AA454" i="4"/>
  <c r="T454" i="4"/>
  <c r="AC454" i="4" s="1"/>
  <c r="AB454" i="4" s="1"/>
  <c r="AG453" i="4"/>
  <c r="AF453" i="4"/>
  <c r="AE453" i="4"/>
  <c r="AD453" i="4"/>
  <c r="AA453" i="4"/>
  <c r="T453" i="4"/>
  <c r="AC453" i="4" s="1"/>
  <c r="AB453" i="4" s="1"/>
  <c r="AG452" i="4"/>
  <c r="AF452" i="4"/>
  <c r="AE452" i="4"/>
  <c r="AD452" i="4"/>
  <c r="AA452" i="4"/>
  <c r="T452" i="4"/>
  <c r="AC452" i="4" s="1"/>
  <c r="AB452" i="4" s="1"/>
  <c r="AG451" i="4"/>
  <c r="AF451" i="4"/>
  <c r="AE451" i="4"/>
  <c r="AD451" i="4"/>
  <c r="AA451" i="4"/>
  <c r="T451" i="4"/>
  <c r="AC451" i="4" s="1"/>
  <c r="AB451" i="4" s="1"/>
  <c r="AG450" i="4"/>
  <c r="AF450" i="4"/>
  <c r="AE450" i="4"/>
  <c r="AD450" i="4"/>
  <c r="AA450" i="4"/>
  <c r="T450" i="4"/>
  <c r="AC450" i="4" s="1"/>
  <c r="AB450" i="4" s="1"/>
  <c r="AG449" i="4"/>
  <c r="AF449" i="4"/>
  <c r="AE449" i="4"/>
  <c r="AD449" i="4"/>
  <c r="AA449" i="4"/>
  <c r="T449" i="4"/>
  <c r="AC449" i="4" s="1"/>
  <c r="AB449" i="4" s="1"/>
  <c r="AG448" i="4"/>
  <c r="AF448" i="4"/>
  <c r="AE448" i="4"/>
  <c r="AD448" i="4"/>
  <c r="AA448" i="4"/>
  <c r="T448" i="4"/>
  <c r="AC448" i="4" s="1"/>
  <c r="AB448" i="4" s="1"/>
  <c r="AG447" i="4"/>
  <c r="AF447" i="4"/>
  <c r="AE447" i="4"/>
  <c r="AD447" i="4"/>
  <c r="AA447" i="4"/>
  <c r="T447" i="4"/>
  <c r="AC447" i="4" s="1"/>
  <c r="AB447" i="4" s="1"/>
  <c r="AG446" i="4"/>
  <c r="AF446" i="4"/>
  <c r="AE446" i="4"/>
  <c r="AD446" i="4"/>
  <c r="AA446" i="4"/>
  <c r="T446" i="4"/>
  <c r="AC446" i="4" s="1"/>
  <c r="AB446" i="4" s="1"/>
  <c r="AG445" i="4"/>
  <c r="AF445" i="4"/>
  <c r="AE445" i="4"/>
  <c r="AD445" i="4"/>
  <c r="AA445" i="4"/>
  <c r="T445" i="4"/>
  <c r="AC445" i="4" s="1"/>
  <c r="AB445" i="4" s="1"/>
  <c r="AG444" i="4"/>
  <c r="AF444" i="4"/>
  <c r="AE444" i="4"/>
  <c r="AD444" i="4"/>
  <c r="AA444" i="4"/>
  <c r="T444" i="4"/>
  <c r="AC444" i="4" s="1"/>
  <c r="AB444" i="4" s="1"/>
  <c r="AG443" i="4"/>
  <c r="AF443" i="4"/>
  <c r="AE443" i="4"/>
  <c r="AD443" i="4"/>
  <c r="AA443" i="4"/>
  <c r="T443" i="4"/>
  <c r="AC443" i="4" s="1"/>
  <c r="AB443" i="4" s="1"/>
  <c r="AG442" i="4"/>
  <c r="AF442" i="4"/>
  <c r="AE442" i="4"/>
  <c r="AD442" i="4"/>
  <c r="AA442" i="4"/>
  <c r="T442" i="4"/>
  <c r="AC442" i="4" s="1"/>
  <c r="AB442" i="4" s="1"/>
  <c r="AG441" i="4"/>
  <c r="AF441" i="4"/>
  <c r="AE441" i="4"/>
  <c r="AD441" i="4"/>
  <c r="AA441" i="4"/>
  <c r="T441" i="4"/>
  <c r="AC441" i="4" s="1"/>
  <c r="AB441" i="4" s="1"/>
  <c r="AG440" i="4"/>
  <c r="AF440" i="4"/>
  <c r="AE440" i="4"/>
  <c r="AD440" i="4"/>
  <c r="AA440" i="4"/>
  <c r="T440" i="4"/>
  <c r="AC440" i="4" s="1"/>
  <c r="AB440" i="4" s="1"/>
  <c r="AG439" i="4"/>
  <c r="AF439" i="4"/>
  <c r="AE439" i="4"/>
  <c r="AD439" i="4"/>
  <c r="AA439" i="4"/>
  <c r="T439" i="4"/>
  <c r="AC439" i="4" s="1"/>
  <c r="AB439" i="4" s="1"/>
  <c r="AG438" i="4"/>
  <c r="AF438" i="4"/>
  <c r="AE438" i="4"/>
  <c r="AD438" i="4"/>
  <c r="AA438" i="4"/>
  <c r="T438" i="4"/>
  <c r="AC438" i="4" s="1"/>
  <c r="AB438" i="4" s="1"/>
  <c r="AG437" i="4"/>
  <c r="AF437" i="4"/>
  <c r="AE437" i="4"/>
  <c r="AD437" i="4"/>
  <c r="AA437" i="4"/>
  <c r="T437" i="4"/>
  <c r="AC437" i="4" s="1"/>
  <c r="AB437" i="4" s="1"/>
  <c r="AG436" i="4"/>
  <c r="AF436" i="4"/>
  <c r="AE436" i="4"/>
  <c r="AD436" i="4"/>
  <c r="AB436" i="4"/>
  <c r="AA436" i="4"/>
  <c r="T436" i="4"/>
  <c r="AC436" i="4" s="1"/>
  <c r="AG435" i="4"/>
  <c r="AF435" i="4"/>
  <c r="AE435" i="4"/>
  <c r="AD435" i="4"/>
  <c r="AA435" i="4"/>
  <c r="AC435" i="4" s="1"/>
  <c r="T435" i="4"/>
  <c r="AB435" i="4" s="1"/>
  <c r="AG434" i="4"/>
  <c r="AF434" i="4"/>
  <c r="AE434" i="4"/>
  <c r="AD434" i="4"/>
  <c r="AB434" i="4"/>
  <c r="AA434" i="4"/>
  <c r="T434" i="4"/>
  <c r="AC434" i="4" s="1"/>
  <c r="AG433" i="4"/>
  <c r="AF433" i="4"/>
  <c r="AE433" i="4"/>
  <c r="AD433" i="4"/>
  <c r="AA433" i="4"/>
  <c r="T433" i="4"/>
  <c r="AC433" i="4" s="1"/>
  <c r="AB433" i="4" s="1"/>
  <c r="AG432" i="4"/>
  <c r="AF432" i="4"/>
  <c r="AE432" i="4"/>
  <c r="AD432" i="4"/>
  <c r="AA432" i="4"/>
  <c r="T432" i="4"/>
  <c r="AC432" i="4" s="1"/>
  <c r="AB432" i="4" s="1"/>
  <c r="AG431" i="4"/>
  <c r="AF431" i="4"/>
  <c r="AE431" i="4"/>
  <c r="AD431" i="4"/>
  <c r="AA431" i="4"/>
  <c r="AB431" i="4" s="1"/>
  <c r="AG430" i="4"/>
  <c r="AF430" i="4"/>
  <c r="AE430" i="4"/>
  <c r="AD430" i="4"/>
  <c r="AA430" i="4"/>
  <c r="T430" i="4"/>
  <c r="AC430" i="4" s="1"/>
  <c r="AB430" i="4" s="1"/>
  <c r="AG429" i="4"/>
  <c r="AF429" i="4"/>
  <c r="AE429" i="4"/>
  <c r="AD429" i="4"/>
  <c r="AA429" i="4"/>
  <c r="T429" i="4"/>
  <c r="AC429" i="4" s="1"/>
  <c r="AB429" i="4" s="1"/>
  <c r="AG428" i="4"/>
  <c r="AF428" i="4"/>
  <c r="AE428" i="4"/>
  <c r="AD428" i="4"/>
  <c r="AA428" i="4"/>
  <c r="T428" i="4"/>
  <c r="AC428" i="4" s="1"/>
  <c r="AB428" i="4" s="1"/>
  <c r="AG427" i="4"/>
  <c r="AF427" i="4"/>
  <c r="AE427" i="4"/>
  <c r="AD427" i="4"/>
  <c r="AA427" i="4"/>
  <c r="T427" i="4"/>
  <c r="AC427" i="4" s="1"/>
  <c r="AB427" i="4" s="1"/>
  <c r="AG426" i="4"/>
  <c r="AF426" i="4"/>
  <c r="AE426" i="4"/>
  <c r="AD426" i="4"/>
  <c r="AA426" i="4"/>
  <c r="T426" i="4"/>
  <c r="AC426" i="4" s="1"/>
  <c r="AB426" i="4" s="1"/>
  <c r="AG425" i="4"/>
  <c r="AF425" i="4"/>
  <c r="AE425" i="4"/>
  <c r="AD425" i="4"/>
  <c r="AA425" i="4"/>
  <c r="T425" i="4"/>
  <c r="AC425" i="4" s="1"/>
  <c r="AB425" i="4" s="1"/>
  <c r="AG424" i="4"/>
  <c r="AF424" i="4"/>
  <c r="AE424" i="4"/>
  <c r="AD424" i="4"/>
  <c r="AA424" i="4"/>
  <c r="T424" i="4"/>
  <c r="AC424" i="4" s="1"/>
  <c r="AB424" i="4" s="1"/>
  <c r="AG423" i="4"/>
  <c r="AF423" i="4"/>
  <c r="AE423" i="4"/>
  <c r="AD423" i="4"/>
  <c r="AA423" i="4"/>
  <c r="T423" i="4"/>
  <c r="AC423" i="4" s="1"/>
  <c r="AB423" i="4" s="1"/>
  <c r="AG422" i="4"/>
  <c r="AF422" i="4"/>
  <c r="AE422" i="4"/>
  <c r="AD422" i="4"/>
  <c r="AA422" i="4"/>
  <c r="T422" i="4"/>
  <c r="AC422" i="4" s="1"/>
  <c r="AB422" i="4" s="1"/>
  <c r="AG421" i="4"/>
  <c r="AF421" i="4"/>
  <c r="AE421" i="4"/>
  <c r="AD421" i="4"/>
  <c r="AA421" i="4"/>
  <c r="T421" i="4"/>
  <c r="AC421" i="4" s="1"/>
  <c r="AB421" i="4" s="1"/>
  <c r="AG420" i="4"/>
  <c r="AF420" i="4"/>
  <c r="AE420" i="4"/>
  <c r="AD420" i="4"/>
  <c r="AA420" i="4"/>
  <c r="AC420" i="4" s="1"/>
  <c r="T420" i="4"/>
  <c r="AG419" i="4"/>
  <c r="AF419" i="4"/>
  <c r="AE419" i="4"/>
  <c r="AD419" i="4"/>
  <c r="AA419" i="4"/>
  <c r="T419" i="4"/>
  <c r="AC419" i="4" s="1"/>
  <c r="AB419" i="4" s="1"/>
  <c r="AG418" i="4"/>
  <c r="AF418" i="4"/>
  <c r="AE418" i="4"/>
  <c r="AD418" i="4"/>
  <c r="AA418" i="4"/>
  <c r="T418" i="4"/>
  <c r="AC418" i="4" s="1"/>
  <c r="AB418" i="4" s="1"/>
  <c r="AG417" i="4"/>
  <c r="AF417" i="4"/>
  <c r="AE417" i="4"/>
  <c r="AD417" i="4"/>
  <c r="AA417" i="4"/>
  <c r="T417" i="4"/>
  <c r="AC417" i="4" s="1"/>
  <c r="AB417" i="4" s="1"/>
  <c r="AG416" i="4"/>
  <c r="AF416" i="4"/>
  <c r="AE416" i="4"/>
  <c r="AD416" i="4"/>
  <c r="AA416" i="4"/>
  <c r="T416" i="4"/>
  <c r="AC416" i="4" s="1"/>
  <c r="AB416" i="4" s="1"/>
  <c r="AG415" i="4"/>
  <c r="AF415" i="4"/>
  <c r="AE415" i="4"/>
  <c r="AD415" i="4"/>
  <c r="AA415" i="4"/>
  <c r="T415" i="4"/>
  <c r="AC415" i="4" s="1"/>
  <c r="AB415" i="4" s="1"/>
  <c r="AG414" i="4"/>
  <c r="AF414" i="4"/>
  <c r="AE414" i="4"/>
  <c r="AD414" i="4"/>
  <c r="AA414" i="4"/>
  <c r="T414" i="4"/>
  <c r="AC414" i="4" s="1"/>
  <c r="AB414" i="4" s="1"/>
  <c r="AG413" i="4"/>
  <c r="AF413" i="4"/>
  <c r="AE413" i="4"/>
  <c r="AD413" i="4"/>
  <c r="AA413" i="4"/>
  <c r="T413" i="4"/>
  <c r="AC413" i="4" s="1"/>
  <c r="AB413" i="4" s="1"/>
  <c r="AG412" i="4"/>
  <c r="AF412" i="4"/>
  <c r="AE412" i="4"/>
  <c r="AD412" i="4"/>
  <c r="AA412" i="4"/>
  <c r="AC412" i="4" s="1"/>
  <c r="T412" i="4"/>
  <c r="AG411" i="4"/>
  <c r="AF411" i="4"/>
  <c r="AE411" i="4"/>
  <c r="AD411" i="4"/>
  <c r="AA411" i="4"/>
  <c r="T411" i="4"/>
  <c r="AC411" i="4" s="1"/>
  <c r="AB411" i="4" s="1"/>
  <c r="AG410" i="4"/>
  <c r="AF410" i="4"/>
  <c r="AE410" i="4"/>
  <c r="AD410" i="4"/>
  <c r="AA410" i="4"/>
  <c r="T410" i="4"/>
  <c r="AC410" i="4" s="1"/>
  <c r="AB410" i="4" s="1"/>
  <c r="AG409" i="4"/>
  <c r="AF409" i="4"/>
  <c r="AE409" i="4"/>
  <c r="AD409" i="4"/>
  <c r="AA409" i="4"/>
  <c r="T409" i="4"/>
  <c r="AC409" i="4" s="1"/>
  <c r="AB409" i="4" s="1"/>
  <c r="AG408" i="4"/>
  <c r="AF408" i="4"/>
  <c r="AE408" i="4"/>
  <c r="AD408" i="4"/>
  <c r="AA408" i="4"/>
  <c r="AC408" i="4" s="1"/>
  <c r="T408" i="4"/>
  <c r="AG407" i="4"/>
  <c r="AF407" i="4"/>
  <c r="AE407" i="4"/>
  <c r="AD407" i="4"/>
  <c r="AA407" i="4"/>
  <c r="AC407" i="4" s="1"/>
  <c r="T407" i="4"/>
  <c r="AG406" i="4"/>
  <c r="AF406" i="4"/>
  <c r="AE406" i="4"/>
  <c r="AD406" i="4"/>
  <c r="AA406" i="4"/>
  <c r="T406" i="4"/>
  <c r="AC406" i="4" s="1"/>
  <c r="AB406" i="4" s="1"/>
  <c r="AG405" i="4"/>
  <c r="AF405" i="4"/>
  <c r="AE405" i="4"/>
  <c r="AD405" i="4"/>
  <c r="AA405" i="4"/>
  <c r="T405" i="4"/>
  <c r="AC405" i="4" s="1"/>
  <c r="AB405" i="4" s="1"/>
  <c r="AG404" i="4"/>
  <c r="AF404" i="4"/>
  <c r="AE404" i="4"/>
  <c r="AD404" i="4"/>
  <c r="AA404" i="4"/>
  <c r="T404" i="4"/>
  <c r="AC404" i="4" s="1"/>
  <c r="AB404" i="4" s="1"/>
  <c r="AG403" i="4"/>
  <c r="AF403" i="4"/>
  <c r="AE403" i="4"/>
  <c r="AD403" i="4"/>
  <c r="AA403" i="4"/>
  <c r="AC403" i="4" s="1"/>
  <c r="T403" i="4"/>
  <c r="AG402" i="4"/>
  <c r="AF402" i="4"/>
  <c r="AE402" i="4"/>
  <c r="AD402" i="4"/>
  <c r="AA402" i="4"/>
  <c r="T402" i="4"/>
  <c r="AC402" i="4" s="1"/>
  <c r="AB402" i="4" s="1"/>
  <c r="AG401" i="4"/>
  <c r="AF401" i="4"/>
  <c r="AE401" i="4"/>
  <c r="AD401" i="4"/>
  <c r="AA401" i="4"/>
  <c r="T401" i="4"/>
  <c r="AC401" i="4" s="1"/>
  <c r="AB401" i="4" s="1"/>
  <c r="AG400" i="4"/>
  <c r="AF400" i="4"/>
  <c r="AE400" i="4"/>
  <c r="AD400" i="4"/>
  <c r="AA400" i="4"/>
  <c r="T400" i="4"/>
  <c r="AC400" i="4" s="1"/>
  <c r="AB400" i="4" s="1"/>
  <c r="AG399" i="4"/>
  <c r="AF399" i="4"/>
  <c r="AE399" i="4"/>
  <c r="AD399" i="4"/>
  <c r="AA399" i="4"/>
  <c r="T399" i="4"/>
  <c r="AC399" i="4" s="1"/>
  <c r="AB399" i="4" s="1"/>
  <c r="AG398" i="4"/>
  <c r="AF398" i="4"/>
  <c r="AE398" i="4"/>
  <c r="AD398" i="4"/>
  <c r="AA398" i="4"/>
  <c r="T398" i="4"/>
  <c r="AC398" i="4" s="1"/>
  <c r="AB398" i="4" s="1"/>
  <c r="AG397" i="4"/>
  <c r="AF397" i="4"/>
  <c r="AE397" i="4"/>
  <c r="AD397" i="4"/>
  <c r="AA397" i="4"/>
  <c r="T397" i="4"/>
  <c r="AC397" i="4" s="1"/>
  <c r="AB397" i="4" s="1"/>
  <c r="AG396" i="4"/>
  <c r="AF396" i="4"/>
  <c r="AE396" i="4"/>
  <c r="AD396" i="4"/>
  <c r="AA396" i="4"/>
  <c r="T396" i="4"/>
  <c r="AB396" i="4" s="1"/>
  <c r="AG395" i="4"/>
  <c r="AF395" i="4"/>
  <c r="AE395" i="4"/>
  <c r="AD395" i="4"/>
  <c r="AA395" i="4"/>
  <c r="T395" i="4"/>
  <c r="AC395" i="4" s="1"/>
  <c r="AB395" i="4" s="1"/>
  <c r="AG394" i="4"/>
  <c r="AF394" i="4"/>
  <c r="AE394" i="4"/>
  <c r="AD394" i="4"/>
  <c r="AA394" i="4"/>
  <c r="T394" i="4"/>
  <c r="AC394" i="4" s="1"/>
  <c r="AB394" i="4" s="1"/>
  <c r="AG393" i="4"/>
  <c r="AF393" i="4"/>
  <c r="AE393" i="4"/>
  <c r="AD393" i="4"/>
  <c r="AC393" i="4"/>
  <c r="AA393" i="4"/>
  <c r="T393" i="4"/>
  <c r="AG392" i="4"/>
  <c r="AF392" i="4"/>
  <c r="AE392" i="4"/>
  <c r="AD392" i="4"/>
  <c r="AA392" i="4"/>
  <c r="AG391" i="4"/>
  <c r="AF391" i="4"/>
  <c r="AE391" i="4"/>
  <c r="AD391" i="4"/>
  <c r="AC391" i="4"/>
  <c r="AB391" i="4" s="1"/>
  <c r="AA391" i="4"/>
  <c r="AG390" i="4"/>
  <c r="AF390" i="4"/>
  <c r="AE390" i="4"/>
  <c r="AD390" i="4"/>
  <c r="AA390" i="4"/>
  <c r="T390" i="4"/>
  <c r="AC390" i="4" s="1"/>
  <c r="AB390" i="4" s="1"/>
  <c r="AG389" i="4"/>
  <c r="AF389" i="4"/>
  <c r="AE389" i="4"/>
  <c r="AD389" i="4"/>
  <c r="AA389" i="4"/>
  <c r="AC389" i="4" s="1"/>
  <c r="T389" i="4"/>
  <c r="AB389" i="4" s="1"/>
  <c r="AG388" i="4"/>
  <c r="AF388" i="4"/>
  <c r="AE388" i="4"/>
  <c r="AD388" i="4"/>
  <c r="AA388" i="4"/>
  <c r="T388" i="4"/>
  <c r="AG387" i="4"/>
  <c r="AF387" i="4"/>
  <c r="AE387" i="4"/>
  <c r="AD387" i="4"/>
  <c r="AC387" i="4"/>
  <c r="AB387" i="4" s="1"/>
  <c r="AA387" i="4"/>
  <c r="T387" i="4"/>
  <c r="AG386" i="4"/>
  <c r="AF386" i="4"/>
  <c r="AE386" i="4"/>
  <c r="AD386" i="4"/>
  <c r="AA386" i="4"/>
  <c r="T386" i="4"/>
  <c r="AG385" i="4"/>
  <c r="AF385" i="4"/>
  <c r="AE385" i="4"/>
  <c r="AD385" i="4"/>
  <c r="AC385" i="4"/>
  <c r="AB385" i="4" s="1"/>
  <c r="AA385" i="4"/>
  <c r="T385" i="4"/>
  <c r="AG384" i="4"/>
  <c r="AF384" i="4"/>
  <c r="AE384" i="4"/>
  <c r="AD384" i="4"/>
  <c r="AA384" i="4"/>
  <c r="T384" i="4"/>
  <c r="AG383" i="4"/>
  <c r="AF383" i="4"/>
  <c r="AE383" i="4"/>
  <c r="AD383" i="4"/>
  <c r="AA383" i="4"/>
  <c r="T383" i="4"/>
  <c r="AC383" i="4" s="1"/>
  <c r="AB383" i="4" s="1"/>
  <c r="AG382" i="4"/>
  <c r="AF382" i="4"/>
  <c r="AE382" i="4"/>
  <c r="AD382" i="4"/>
  <c r="AB382" i="4"/>
  <c r="AA382" i="4"/>
  <c r="T382" i="4"/>
  <c r="AC382" i="4" s="1"/>
  <c r="AG381" i="4"/>
  <c r="AF381" i="4"/>
  <c r="AE381" i="4"/>
  <c r="AD381" i="4"/>
  <c r="AA381" i="4"/>
  <c r="T381" i="4"/>
  <c r="AC381" i="4" s="1"/>
  <c r="AB381" i="4" s="1"/>
  <c r="AG380" i="4"/>
  <c r="AF380" i="4"/>
  <c r="AE380" i="4"/>
  <c r="AD380" i="4"/>
  <c r="AC380" i="4"/>
  <c r="AB380" i="4" s="1"/>
  <c r="AA380" i="4"/>
  <c r="T380" i="4"/>
  <c r="AG379" i="4"/>
  <c r="AF379" i="4"/>
  <c r="AE379" i="4"/>
  <c r="AD379" i="4"/>
  <c r="AA379" i="4"/>
  <c r="T379" i="4"/>
  <c r="AC379" i="4" s="1"/>
  <c r="AB379" i="4" s="1"/>
  <c r="AG378" i="4"/>
  <c r="AF378" i="4"/>
  <c r="AE378" i="4"/>
  <c r="AD378" i="4"/>
  <c r="AA378" i="4"/>
  <c r="AB378" i="4" s="1"/>
  <c r="T378" i="4"/>
  <c r="AC378" i="4" s="1"/>
  <c r="AG377" i="4"/>
  <c r="AF377" i="4"/>
  <c r="AE377" i="4"/>
  <c r="AD377" i="4"/>
  <c r="AB377" i="4"/>
  <c r="AA377" i="4"/>
  <c r="AC377" i="4" s="1"/>
  <c r="AG376" i="4"/>
  <c r="AF376" i="4"/>
  <c r="AE376" i="4"/>
  <c r="AD376" i="4"/>
  <c r="AA376" i="4"/>
  <c r="AC376" i="4" s="1"/>
  <c r="AG375" i="4"/>
  <c r="AF375" i="4"/>
  <c r="AE375" i="4"/>
  <c r="AD375" i="4"/>
  <c r="AC375" i="4"/>
  <c r="AA375" i="4"/>
  <c r="AB375" i="4" s="1"/>
  <c r="AG374" i="4"/>
  <c r="AF374" i="4"/>
  <c r="AE374" i="4"/>
  <c r="AD374" i="4"/>
  <c r="AC374" i="4"/>
  <c r="AB374" i="4"/>
  <c r="AA374" i="4"/>
  <c r="AG373" i="4"/>
  <c r="AF373" i="4"/>
  <c r="AE373" i="4"/>
  <c r="AD373" i="4"/>
  <c r="AC373" i="4"/>
  <c r="AB373" i="4"/>
  <c r="AA373" i="4"/>
  <c r="AG372" i="4"/>
  <c r="AF372" i="4"/>
  <c r="AE372" i="4"/>
  <c r="AD372" i="4"/>
  <c r="AC372" i="4"/>
  <c r="AA372" i="4"/>
  <c r="AB372" i="4" s="1"/>
  <c r="AG371" i="4"/>
  <c r="AF371" i="4"/>
  <c r="AE371" i="4"/>
  <c r="AD371" i="4"/>
  <c r="AC371" i="4"/>
  <c r="AA371" i="4"/>
  <c r="AB371" i="4" s="1"/>
  <c r="AG370" i="4"/>
  <c r="AF370" i="4"/>
  <c r="AE370" i="4"/>
  <c r="AD370" i="4"/>
  <c r="AA370" i="4"/>
  <c r="T370" i="4"/>
  <c r="AG369" i="4"/>
  <c r="AF369" i="4"/>
  <c r="AE369" i="4"/>
  <c r="AD369" i="4"/>
  <c r="AC369" i="4"/>
  <c r="AA369" i="4"/>
  <c r="T369" i="4"/>
  <c r="AB369" i="4" s="1"/>
  <c r="AG368" i="4"/>
  <c r="AF368" i="4"/>
  <c r="AE368" i="4"/>
  <c r="AD368" i="4"/>
  <c r="AB368" i="4"/>
  <c r="AA368" i="4"/>
  <c r="T368" i="4"/>
  <c r="AC368" i="4" s="1"/>
  <c r="AG367" i="4"/>
  <c r="AF367" i="4"/>
  <c r="AE367" i="4"/>
  <c r="AD367" i="4"/>
  <c r="AA367" i="4"/>
  <c r="AB367" i="4" s="1"/>
  <c r="T367" i="4"/>
  <c r="AC367" i="4" s="1"/>
  <c r="AG366" i="4"/>
  <c r="AF366" i="4"/>
  <c r="AE366" i="4"/>
  <c r="AD366" i="4"/>
  <c r="AC366" i="4"/>
  <c r="AA366" i="4"/>
  <c r="AB366" i="4" s="1"/>
  <c r="AG365" i="4"/>
  <c r="AF365" i="4"/>
  <c r="AE365" i="4"/>
  <c r="AD365" i="4"/>
  <c r="AA365" i="4"/>
  <c r="AB365" i="4" s="1"/>
  <c r="T365" i="4"/>
  <c r="AC365" i="4" s="1"/>
  <c r="AG364" i="4"/>
  <c r="AF364" i="4"/>
  <c r="AE364" i="4"/>
  <c r="AD364" i="4"/>
  <c r="AB364" i="4"/>
  <c r="AA364" i="4"/>
  <c r="AC364" i="4" s="1"/>
  <c r="T364" i="4"/>
  <c r="AG363" i="4"/>
  <c r="AF363" i="4"/>
  <c r="AE363" i="4"/>
  <c r="AD363" i="4"/>
  <c r="AA363" i="4"/>
  <c r="AB363" i="4" s="1"/>
  <c r="T363" i="4"/>
  <c r="AC363" i="4" s="1"/>
  <c r="AG362" i="4"/>
  <c r="AF362" i="4"/>
  <c r="AE362" i="4"/>
  <c r="AD362" i="4"/>
  <c r="AC362" i="4"/>
  <c r="AA362" i="4"/>
  <c r="T362" i="4"/>
  <c r="AG361" i="4"/>
  <c r="AF361" i="4"/>
  <c r="AE361" i="4"/>
  <c r="AD361" i="4"/>
  <c r="AB361" i="4"/>
  <c r="AA361" i="4"/>
  <c r="T361" i="4"/>
  <c r="AC361" i="4" s="1"/>
  <c r="AG360" i="4"/>
  <c r="AF360" i="4"/>
  <c r="AE360" i="4"/>
  <c r="AD360" i="4"/>
  <c r="AA360" i="4"/>
  <c r="AB360" i="4" s="1"/>
  <c r="T360" i="4"/>
  <c r="AC360" i="4" s="1"/>
  <c r="AG359" i="4"/>
  <c r="AF359" i="4"/>
  <c r="AE359" i="4"/>
  <c r="AD359" i="4"/>
  <c r="AC359" i="4"/>
  <c r="AA359" i="4"/>
  <c r="AB359" i="4" s="1"/>
  <c r="T359" i="4"/>
  <c r="AG358" i="4"/>
  <c r="AF358" i="4"/>
  <c r="AE358" i="4"/>
  <c r="AD358" i="4"/>
  <c r="AB358" i="4"/>
  <c r="AA358" i="4"/>
  <c r="T358" i="4"/>
  <c r="AC358" i="4" s="1"/>
  <c r="AG357" i="4"/>
  <c r="AF357" i="4"/>
  <c r="AE357" i="4"/>
  <c r="AD357" i="4"/>
  <c r="AA357" i="4"/>
  <c r="AB357" i="4" s="1"/>
  <c r="T357" i="4"/>
  <c r="AC357" i="4" s="1"/>
  <c r="AG356" i="4"/>
  <c r="AF356" i="4"/>
  <c r="AE356" i="4"/>
  <c r="AD356" i="4"/>
  <c r="AB356" i="4"/>
  <c r="AA356" i="4"/>
  <c r="AC356" i="4" s="1"/>
  <c r="T356" i="4"/>
  <c r="AG355" i="4"/>
  <c r="AF355" i="4"/>
  <c r="AE355" i="4"/>
  <c r="AD355" i="4"/>
  <c r="AA355" i="4"/>
  <c r="AB355" i="4" s="1"/>
  <c r="T355" i="4"/>
  <c r="AC355" i="4" s="1"/>
  <c r="AG354" i="4"/>
  <c r="AF354" i="4"/>
  <c r="AE354" i="4"/>
  <c r="AD354" i="4"/>
  <c r="AC354" i="4"/>
  <c r="AA354" i="4"/>
  <c r="AB354" i="4" s="1"/>
  <c r="T354" i="4"/>
  <c r="AG353" i="4"/>
  <c r="AF353" i="4"/>
  <c r="AE353" i="4"/>
  <c r="AD353" i="4"/>
  <c r="AB353" i="4"/>
  <c r="AA353" i="4"/>
  <c r="T353" i="4"/>
  <c r="AC353" i="4" s="1"/>
  <c r="AG352" i="4"/>
  <c r="AF352" i="4"/>
  <c r="AE352" i="4"/>
  <c r="AD352" i="4"/>
  <c r="AA352" i="4"/>
  <c r="AB352" i="4" s="1"/>
  <c r="T352" i="4"/>
  <c r="AC352" i="4" s="1"/>
  <c r="AG351" i="4"/>
  <c r="AF351" i="4"/>
  <c r="AE351" i="4"/>
  <c r="AD351" i="4"/>
  <c r="AA351" i="4"/>
  <c r="T351" i="4"/>
  <c r="AC351" i="4" s="1"/>
  <c r="AG350" i="4"/>
  <c r="AF350" i="4"/>
  <c r="AE350" i="4"/>
  <c r="AD350" i="4"/>
  <c r="AB350" i="4"/>
  <c r="AA350" i="4"/>
  <c r="T350" i="4"/>
  <c r="AC350" i="4" s="1"/>
  <c r="AG349" i="4"/>
  <c r="AF349" i="4"/>
  <c r="AE349" i="4"/>
  <c r="AD349" i="4"/>
  <c r="AA349" i="4"/>
  <c r="AB349" i="4" s="1"/>
  <c r="T349" i="4"/>
  <c r="AC349" i="4" s="1"/>
  <c r="AG348" i="4"/>
  <c r="AF348" i="4"/>
  <c r="AE348" i="4"/>
  <c r="AD348" i="4"/>
  <c r="AC348" i="4"/>
  <c r="AA348" i="4"/>
  <c r="T348" i="4"/>
  <c r="AG347" i="4"/>
  <c r="AF347" i="4"/>
  <c r="AE347" i="4"/>
  <c r="AD347" i="4"/>
  <c r="AB347" i="4"/>
  <c r="AA347" i="4"/>
  <c r="T347" i="4"/>
  <c r="AC347" i="4" s="1"/>
  <c r="AG346" i="4"/>
  <c r="AF346" i="4"/>
  <c r="AE346" i="4"/>
  <c r="AD346" i="4"/>
  <c r="AA346" i="4"/>
  <c r="T346" i="4"/>
  <c r="AC346" i="4" s="1"/>
  <c r="AG345" i="4"/>
  <c r="AF345" i="4"/>
  <c r="AE345" i="4"/>
  <c r="AD345" i="4"/>
  <c r="AC345" i="4"/>
  <c r="AA345" i="4"/>
  <c r="AB345" i="4" s="1"/>
  <c r="T345" i="4"/>
  <c r="AG344" i="4"/>
  <c r="AF344" i="4"/>
  <c r="AE344" i="4"/>
  <c r="AD344" i="4"/>
  <c r="AC344" i="4"/>
  <c r="AA344" i="4"/>
  <c r="AB344" i="4" s="1"/>
  <c r="T344" i="4"/>
  <c r="AG343" i="4"/>
  <c r="AF343" i="4"/>
  <c r="AE343" i="4"/>
  <c r="AD343" i="4"/>
  <c r="AA343" i="4"/>
  <c r="AB343" i="4" s="1"/>
  <c r="AG342" i="4"/>
  <c r="AF342" i="4"/>
  <c r="AE342" i="4"/>
  <c r="AD342" i="4"/>
  <c r="AC342" i="4"/>
  <c r="AB342" i="4" s="1"/>
  <c r="AA342" i="4"/>
  <c r="AG341" i="4"/>
  <c r="AF341" i="4"/>
  <c r="AE341" i="4"/>
  <c r="AD341" i="4"/>
  <c r="AA341" i="4"/>
  <c r="T341" i="4"/>
  <c r="AC341" i="4" s="1"/>
  <c r="AB341" i="4" s="1"/>
  <c r="AG340" i="4"/>
  <c r="AF340" i="4"/>
  <c r="AE340" i="4"/>
  <c r="AD340" i="4"/>
  <c r="AC340" i="4"/>
  <c r="AB340" i="4" s="1"/>
  <c r="AA340" i="4"/>
  <c r="T340" i="4"/>
  <c r="AG339" i="4"/>
  <c r="AF339" i="4"/>
  <c r="AE339" i="4"/>
  <c r="AD339" i="4"/>
  <c r="AC339" i="4"/>
  <c r="AB339" i="4" s="1"/>
  <c r="AA339" i="4"/>
  <c r="T339" i="4"/>
  <c r="AG338" i="4"/>
  <c r="AF338" i="4"/>
  <c r="AE338" i="4"/>
  <c r="AD338" i="4"/>
  <c r="AA338" i="4"/>
  <c r="T338" i="4"/>
  <c r="AC338" i="4" s="1"/>
  <c r="AB338" i="4" s="1"/>
  <c r="AG337" i="4"/>
  <c r="AF337" i="4"/>
  <c r="AE337" i="4"/>
  <c r="AD337" i="4"/>
  <c r="AC337" i="4"/>
  <c r="AB337" i="4" s="1"/>
  <c r="AA337" i="4"/>
  <c r="T337" i="4"/>
  <c r="AG336" i="4"/>
  <c r="AF336" i="4"/>
  <c r="AE336" i="4"/>
  <c r="AD336" i="4"/>
  <c r="AC336" i="4"/>
  <c r="AB336" i="4" s="1"/>
  <c r="AA336" i="4"/>
  <c r="T336" i="4"/>
  <c r="AG335" i="4"/>
  <c r="AF335" i="4"/>
  <c r="AE335" i="4"/>
  <c r="AD335" i="4"/>
  <c r="AA335" i="4"/>
  <c r="T335" i="4"/>
  <c r="AC335" i="4" s="1"/>
  <c r="AB335" i="4" s="1"/>
  <c r="AG334" i="4"/>
  <c r="AF334" i="4"/>
  <c r="AE334" i="4"/>
  <c r="AD334" i="4"/>
  <c r="AC334" i="4"/>
  <c r="AB334" i="4" s="1"/>
  <c r="AA334" i="4"/>
  <c r="T334" i="4"/>
  <c r="AG333" i="4"/>
  <c r="AF333" i="4"/>
  <c r="AE333" i="4"/>
  <c r="AD333" i="4"/>
  <c r="AC333" i="4"/>
  <c r="AB333" i="4" s="1"/>
  <c r="AA333" i="4"/>
  <c r="T333" i="4"/>
  <c r="AG332" i="4"/>
  <c r="AF332" i="4"/>
  <c r="AE332" i="4"/>
  <c r="AD332" i="4"/>
  <c r="AA332" i="4"/>
  <c r="T332" i="4"/>
  <c r="AC332" i="4" s="1"/>
  <c r="AB332" i="4" s="1"/>
  <c r="AG331" i="4"/>
  <c r="AF331" i="4"/>
  <c r="AE331" i="4"/>
  <c r="AD331" i="4"/>
  <c r="AC331" i="4"/>
  <c r="AB331" i="4" s="1"/>
  <c r="AA331" i="4"/>
  <c r="T331" i="4"/>
  <c r="AG330" i="4"/>
  <c r="AF330" i="4"/>
  <c r="AE330" i="4"/>
  <c r="AD330" i="4"/>
  <c r="AC330" i="4"/>
  <c r="AB330" i="4" s="1"/>
  <c r="AA330" i="4"/>
  <c r="T330" i="4"/>
  <c r="AG329" i="4"/>
  <c r="AF329" i="4"/>
  <c r="AE329" i="4"/>
  <c r="AD329" i="4"/>
  <c r="AC329" i="4"/>
  <c r="AB329" i="4" s="1"/>
  <c r="AA329" i="4"/>
  <c r="AG328" i="4"/>
  <c r="AF328" i="4"/>
  <c r="AE328" i="4"/>
  <c r="AD328" i="4"/>
  <c r="AA328" i="4"/>
  <c r="T328" i="4"/>
  <c r="AC328" i="4" s="1"/>
  <c r="AB328" i="4" s="1"/>
  <c r="AG327" i="4"/>
  <c r="AF327" i="4"/>
  <c r="AE327" i="4"/>
  <c r="AD327" i="4"/>
  <c r="AC327" i="4"/>
  <c r="AB327" i="4" s="1"/>
  <c r="AA327" i="4"/>
  <c r="T327" i="4"/>
  <c r="AG326" i="4"/>
  <c r="AF326" i="4"/>
  <c r="AE326" i="4"/>
  <c r="AD326" i="4"/>
  <c r="AB326" i="4"/>
  <c r="AA326" i="4"/>
  <c r="T326" i="4"/>
  <c r="AC326" i="4" s="1"/>
  <c r="AG325" i="4"/>
  <c r="AF325" i="4"/>
  <c r="AE325" i="4"/>
  <c r="AD325" i="4"/>
  <c r="AA325" i="4"/>
  <c r="T325" i="4"/>
  <c r="AC325" i="4" s="1"/>
  <c r="AB325" i="4" s="1"/>
  <c r="AG324" i="4"/>
  <c r="AF324" i="4"/>
  <c r="AE324" i="4"/>
  <c r="AD324" i="4"/>
  <c r="AA324" i="4"/>
  <c r="T324" i="4"/>
  <c r="AC324" i="4" s="1"/>
  <c r="AB324" i="4" s="1"/>
  <c r="AG323" i="4"/>
  <c r="AF323" i="4"/>
  <c r="AE323" i="4"/>
  <c r="AD323" i="4"/>
  <c r="AB323" i="4"/>
  <c r="AA323" i="4"/>
  <c r="T323" i="4"/>
  <c r="AC323" i="4" s="1"/>
  <c r="AG322" i="4"/>
  <c r="AF322" i="4"/>
  <c r="AE322" i="4"/>
  <c r="AD322" i="4"/>
  <c r="AA322" i="4"/>
  <c r="T322" i="4"/>
  <c r="AC322" i="4" s="1"/>
  <c r="AB322" i="4" s="1"/>
  <c r="AG321" i="4"/>
  <c r="AF321" i="4"/>
  <c r="AE321" i="4"/>
  <c r="AD321" i="4"/>
  <c r="AC321" i="4"/>
  <c r="AB321" i="4" s="1"/>
  <c r="AA321" i="4"/>
  <c r="T321" i="4"/>
  <c r="AG320" i="4"/>
  <c r="AF320" i="4"/>
  <c r="AE320" i="4"/>
  <c r="AD320" i="4"/>
  <c r="AA320" i="4"/>
  <c r="T320" i="4"/>
  <c r="AC320" i="4" s="1"/>
  <c r="AB320" i="4" s="1"/>
  <c r="AG319" i="4"/>
  <c r="AF319" i="4"/>
  <c r="AE319" i="4"/>
  <c r="AD319" i="4"/>
  <c r="AA319" i="4"/>
  <c r="T319" i="4"/>
  <c r="AC319" i="4" s="1"/>
  <c r="AB319" i="4" s="1"/>
  <c r="AG318" i="4"/>
  <c r="AF318" i="4"/>
  <c r="AE318" i="4"/>
  <c r="AD318" i="4"/>
  <c r="AC318" i="4"/>
  <c r="AB318" i="4" s="1"/>
  <c r="AA318" i="4"/>
  <c r="T318" i="4"/>
  <c r="AG317" i="4"/>
  <c r="AF317" i="4"/>
  <c r="AE317" i="4"/>
  <c r="AD317" i="4"/>
  <c r="AB317" i="4"/>
  <c r="AA317" i="4"/>
  <c r="T317" i="4"/>
  <c r="AC317" i="4" s="1"/>
  <c r="AG316" i="4"/>
  <c r="AF316" i="4"/>
  <c r="AE316" i="4"/>
  <c r="AD316" i="4"/>
  <c r="AA316" i="4"/>
  <c r="T316" i="4"/>
  <c r="AC316" i="4" s="1"/>
  <c r="AB316" i="4" s="1"/>
  <c r="AG315" i="4"/>
  <c r="AF315" i="4"/>
  <c r="AE315" i="4"/>
  <c r="AD315" i="4"/>
  <c r="AC315" i="4"/>
  <c r="AB315" i="4" s="1"/>
  <c r="AA315" i="4"/>
  <c r="AG314" i="4"/>
  <c r="AF314" i="4"/>
  <c r="AE314" i="4"/>
  <c r="AD314" i="4"/>
  <c r="AA314" i="4"/>
  <c r="T314" i="4"/>
  <c r="AC314" i="4" s="1"/>
  <c r="AB314" i="4" s="1"/>
  <c r="AG313" i="4"/>
  <c r="AF313" i="4"/>
  <c r="AE313" i="4"/>
  <c r="AD313" i="4"/>
  <c r="AA313" i="4"/>
  <c r="T313" i="4"/>
  <c r="AC313" i="4" s="1"/>
  <c r="AB313" i="4" s="1"/>
  <c r="AG312" i="4"/>
  <c r="AF312" i="4"/>
  <c r="AE312" i="4"/>
  <c r="AD312" i="4"/>
  <c r="AB312" i="4"/>
  <c r="AA312" i="4"/>
  <c r="T312" i="4"/>
  <c r="AC312" i="4" s="1"/>
  <c r="AG311" i="4"/>
  <c r="AF311" i="4"/>
  <c r="AE311" i="4"/>
  <c r="AD311" i="4"/>
  <c r="AA311" i="4"/>
  <c r="T311" i="4"/>
  <c r="AC311" i="4" s="1"/>
  <c r="AB311" i="4" s="1"/>
  <c r="AG310" i="4"/>
  <c r="AF310" i="4"/>
  <c r="AE310" i="4"/>
  <c r="AD310" i="4"/>
  <c r="AC310" i="4"/>
  <c r="AB310" i="4" s="1"/>
  <c r="AA310" i="4"/>
  <c r="T310" i="4"/>
  <c r="AG309" i="4"/>
  <c r="AF309" i="4"/>
  <c r="AE309" i="4"/>
  <c r="AD309" i="4"/>
  <c r="AA309" i="4"/>
  <c r="T309" i="4"/>
  <c r="AC309" i="4" s="1"/>
  <c r="AB309" i="4" s="1"/>
  <c r="AG308" i="4"/>
  <c r="AF308" i="4"/>
  <c r="AE308" i="4"/>
  <c r="AD308" i="4"/>
  <c r="AA308" i="4"/>
  <c r="T308" i="4"/>
  <c r="AC308" i="4" s="1"/>
  <c r="AB308" i="4" s="1"/>
  <c r="AG307" i="4"/>
  <c r="AF307" i="4"/>
  <c r="AE307" i="4"/>
  <c r="AD307" i="4"/>
  <c r="AC307" i="4"/>
  <c r="AB307" i="4" s="1"/>
  <c r="AA307" i="4"/>
  <c r="T307" i="4"/>
  <c r="AG306" i="4"/>
  <c r="AF306" i="4"/>
  <c r="AE306" i="4"/>
  <c r="AD306" i="4"/>
  <c r="AB306" i="4"/>
  <c r="AA306" i="4"/>
  <c r="T306" i="4"/>
  <c r="AC306" i="4" s="1"/>
  <c r="AG305" i="4"/>
  <c r="AF305" i="4"/>
  <c r="AE305" i="4"/>
  <c r="AD305" i="4"/>
  <c r="AA305" i="4"/>
  <c r="T305" i="4"/>
  <c r="AC305" i="4" s="1"/>
  <c r="AB305" i="4" s="1"/>
  <c r="AG304" i="4"/>
  <c r="AF304" i="4"/>
  <c r="AE304" i="4"/>
  <c r="AD304" i="4"/>
  <c r="AA304" i="4"/>
  <c r="T304" i="4"/>
  <c r="AC304" i="4" s="1"/>
  <c r="AB304" i="4" s="1"/>
  <c r="AG303" i="4"/>
  <c r="AF303" i="4"/>
  <c r="AE303" i="4"/>
  <c r="AD303" i="4"/>
  <c r="AB303" i="4"/>
  <c r="AA303" i="4"/>
  <c r="T303" i="4"/>
  <c r="AC303" i="4" s="1"/>
  <c r="AG302" i="4"/>
  <c r="AF302" i="4"/>
  <c r="AE302" i="4"/>
  <c r="AD302" i="4"/>
  <c r="AA302" i="4"/>
  <c r="T302" i="4"/>
  <c r="AC302" i="4" s="1"/>
  <c r="AB302" i="4" s="1"/>
  <c r="AG301" i="4"/>
  <c r="AF301" i="4"/>
  <c r="AE301" i="4"/>
  <c r="AD301" i="4"/>
  <c r="AC301" i="4"/>
  <c r="AB301" i="4" s="1"/>
  <c r="AA301" i="4"/>
  <c r="T301" i="4"/>
  <c r="AG300" i="4"/>
  <c r="AF300" i="4"/>
  <c r="AE300" i="4"/>
  <c r="AD300" i="4"/>
  <c r="AA300" i="4"/>
  <c r="T300" i="4"/>
  <c r="AC300" i="4" s="1"/>
  <c r="AB300" i="4" s="1"/>
  <c r="AG299" i="4"/>
  <c r="AF299" i="4"/>
  <c r="AE299" i="4"/>
  <c r="AD299" i="4"/>
  <c r="AA299" i="4"/>
  <c r="T299" i="4"/>
  <c r="AC299" i="4" s="1"/>
  <c r="AB299" i="4" s="1"/>
  <c r="AG298" i="4"/>
  <c r="AF298" i="4"/>
  <c r="AE298" i="4"/>
  <c r="AD298" i="4"/>
  <c r="AC298" i="4"/>
  <c r="AB298" i="4" s="1"/>
  <c r="AA298" i="4"/>
  <c r="T298" i="4"/>
  <c r="AG297" i="4"/>
  <c r="AF297" i="4"/>
  <c r="AE297" i="4"/>
  <c r="AD297" i="4"/>
  <c r="AB297" i="4"/>
  <c r="AA297" i="4"/>
  <c r="T297" i="4"/>
  <c r="AC297" i="4" s="1"/>
  <c r="AG296" i="4"/>
  <c r="AF296" i="4"/>
  <c r="AE296" i="4"/>
  <c r="AD296" i="4"/>
  <c r="AA296" i="4"/>
  <c r="T296" i="4"/>
  <c r="AC296" i="4" s="1"/>
  <c r="AB296" i="4" s="1"/>
  <c r="AG295" i="4"/>
  <c r="AF295" i="4"/>
  <c r="AE295" i="4"/>
  <c r="AD295" i="4"/>
  <c r="AC295" i="4"/>
  <c r="AB295" i="4" s="1"/>
  <c r="AA295" i="4"/>
  <c r="T295" i="4"/>
  <c r="AG294" i="4"/>
  <c r="AF294" i="4"/>
  <c r="AE294" i="4"/>
  <c r="AD294" i="4"/>
  <c r="AA294" i="4"/>
  <c r="T294" i="4"/>
  <c r="AC294" i="4" s="1"/>
  <c r="AB294" i="4" s="1"/>
  <c r="AG293" i="4"/>
  <c r="AF293" i="4"/>
  <c r="AE293" i="4"/>
  <c r="AD293" i="4"/>
  <c r="AB293" i="4"/>
  <c r="AA293" i="4"/>
  <c r="T293" i="4"/>
  <c r="AC293" i="4" s="1"/>
  <c r="AG292" i="4"/>
  <c r="AF292" i="4"/>
  <c r="AE292" i="4"/>
  <c r="AD292" i="4"/>
  <c r="AC292" i="4"/>
  <c r="AB292" i="4" s="1"/>
  <c r="AA292" i="4"/>
  <c r="T292" i="4"/>
  <c r="AG291" i="4"/>
  <c r="AF291" i="4"/>
  <c r="AE291" i="4"/>
  <c r="AD291" i="4"/>
  <c r="AA291" i="4"/>
  <c r="T291" i="4"/>
  <c r="AC291" i="4" s="1"/>
  <c r="AB291" i="4" s="1"/>
  <c r="AG290" i="4"/>
  <c r="AF290" i="4"/>
  <c r="AE290" i="4"/>
  <c r="AD290" i="4"/>
  <c r="AB290" i="4"/>
  <c r="AA290" i="4"/>
  <c r="T290" i="4"/>
  <c r="AC290" i="4" s="1"/>
  <c r="AG289" i="4"/>
  <c r="AF289" i="4"/>
  <c r="AE289" i="4"/>
  <c r="AD289" i="4"/>
  <c r="AC289" i="4"/>
  <c r="AB289" i="4"/>
  <c r="AA289" i="4"/>
  <c r="AG288" i="4"/>
  <c r="AF288" i="4"/>
  <c r="AE288" i="4"/>
  <c r="AD288" i="4"/>
  <c r="AC288" i="4"/>
  <c r="AB288" i="4"/>
  <c r="AA288" i="4"/>
  <c r="AG287" i="4"/>
  <c r="AF287" i="4"/>
  <c r="AE287" i="4"/>
  <c r="AD287" i="4"/>
  <c r="AC287" i="4"/>
  <c r="AB287" i="4" s="1"/>
  <c r="AA287" i="4"/>
  <c r="AG286" i="4"/>
  <c r="AF286" i="4"/>
  <c r="AE286" i="4"/>
  <c r="AD286" i="4"/>
  <c r="AC286" i="4"/>
  <c r="AB286" i="4" s="1"/>
  <c r="AA286" i="4"/>
  <c r="AG285" i="4"/>
  <c r="AF285" i="4"/>
  <c r="AE285" i="4"/>
  <c r="AD285" i="4"/>
  <c r="AC285" i="4"/>
  <c r="AB285" i="4"/>
  <c r="AA285" i="4"/>
  <c r="AG284" i="4"/>
  <c r="AF284" i="4"/>
  <c r="AE284" i="4"/>
  <c r="AD284" i="4"/>
  <c r="AC284" i="4"/>
  <c r="AB284" i="4"/>
  <c r="AA284" i="4"/>
  <c r="AG283" i="4"/>
  <c r="AF283" i="4"/>
  <c r="AE283" i="4"/>
  <c r="AD283" i="4"/>
  <c r="AC283" i="4"/>
  <c r="AB283" i="4" s="1"/>
  <c r="AA283" i="4"/>
  <c r="AG282" i="4"/>
  <c r="AF282" i="4"/>
  <c r="AE282" i="4"/>
  <c r="AD282" i="4"/>
  <c r="AC282" i="4"/>
  <c r="AB282" i="4" s="1"/>
  <c r="AA282" i="4"/>
  <c r="AG281" i="4"/>
  <c r="AF281" i="4"/>
  <c r="AE281" i="4"/>
  <c r="AD281" i="4"/>
  <c r="AC281" i="4"/>
  <c r="AB281" i="4"/>
  <c r="AA281" i="4"/>
  <c r="AG280" i="4"/>
  <c r="AF280" i="4"/>
  <c r="AE280" i="4"/>
  <c r="AD280" i="4"/>
  <c r="AA280" i="4"/>
  <c r="AC280" i="4" s="1"/>
  <c r="AG279" i="4"/>
  <c r="AF279" i="4"/>
  <c r="AE279" i="4"/>
  <c r="AD279" i="4"/>
  <c r="AA279" i="4"/>
  <c r="AB279" i="4" s="1"/>
  <c r="AG278" i="4"/>
  <c r="AF278" i="4"/>
  <c r="AE278" i="4"/>
  <c r="AD278" i="4"/>
  <c r="AC278" i="4"/>
  <c r="AB278" i="4"/>
  <c r="AA278" i="4"/>
  <c r="AG277" i="4"/>
  <c r="AF277" i="4"/>
  <c r="AE277" i="4"/>
  <c r="AD277" i="4"/>
  <c r="AA277" i="4"/>
  <c r="AG276" i="4"/>
  <c r="AF276" i="4"/>
  <c r="AE276" i="4"/>
  <c r="AD276" i="4"/>
  <c r="AC276" i="4"/>
  <c r="AB276" i="4"/>
  <c r="AA276" i="4"/>
  <c r="AG275" i="4"/>
  <c r="AF275" i="4"/>
  <c r="AE275" i="4"/>
  <c r="AD275" i="4"/>
  <c r="AC275" i="4"/>
  <c r="AB275" i="4" s="1"/>
  <c r="AA275" i="4"/>
  <c r="AG274" i="4"/>
  <c r="AF274" i="4"/>
  <c r="AE274" i="4"/>
  <c r="AD274" i="4"/>
  <c r="AC274" i="4"/>
  <c r="AB274" i="4"/>
  <c r="AA274" i="4"/>
  <c r="AG273" i="4"/>
  <c r="AF273" i="4"/>
  <c r="AE273" i="4"/>
  <c r="AD273" i="4"/>
  <c r="AC273" i="4"/>
  <c r="AB273" i="4" s="1"/>
  <c r="AA273" i="4"/>
  <c r="AG272" i="4"/>
  <c r="AF272" i="4"/>
  <c r="AE272" i="4"/>
  <c r="AD272" i="4"/>
  <c r="AC272" i="4"/>
  <c r="AB272" i="4"/>
  <c r="AA272" i="4"/>
  <c r="AG271" i="4"/>
  <c r="AF271" i="4"/>
  <c r="AE271" i="4"/>
  <c r="AD271" i="4"/>
  <c r="AC271" i="4"/>
  <c r="AB271" i="4" s="1"/>
  <c r="AA271" i="4"/>
  <c r="AG270" i="4"/>
  <c r="AF270" i="4"/>
  <c r="AE270" i="4"/>
  <c r="AD270" i="4"/>
  <c r="AC270" i="4"/>
  <c r="AB270" i="4"/>
  <c r="AA270" i="4"/>
  <c r="AG269" i="4"/>
  <c r="AF269" i="4"/>
  <c r="AE269" i="4"/>
  <c r="AD269" i="4"/>
  <c r="AC269" i="4"/>
  <c r="AB269" i="4" s="1"/>
  <c r="AA269" i="4"/>
  <c r="AG268" i="4"/>
  <c r="AF268" i="4"/>
  <c r="AE268" i="4"/>
  <c r="AD268" i="4"/>
  <c r="AC268" i="4"/>
  <c r="AB268" i="4"/>
  <c r="AA268" i="4"/>
  <c r="AG267" i="4"/>
  <c r="AF267" i="4"/>
  <c r="AE267" i="4"/>
  <c r="AD267" i="4"/>
  <c r="AC267" i="4"/>
  <c r="AB267" i="4" s="1"/>
  <c r="AA267" i="4"/>
  <c r="AG266" i="4"/>
  <c r="AF266" i="4"/>
  <c r="AE266" i="4"/>
  <c r="AD266" i="4"/>
  <c r="AC266" i="4"/>
  <c r="AB266" i="4"/>
  <c r="AA266" i="4"/>
  <c r="AG265" i="4"/>
  <c r="AF265" i="4"/>
  <c r="AE265" i="4"/>
  <c r="AD265" i="4"/>
  <c r="AC265" i="4"/>
  <c r="AB265" i="4" s="1"/>
  <c r="AA265" i="4"/>
  <c r="AG264" i="4"/>
  <c r="AF264" i="4"/>
  <c r="AE264" i="4"/>
  <c r="AD264" i="4"/>
  <c r="AC264" i="4"/>
  <c r="AB264" i="4"/>
  <c r="AA264" i="4"/>
  <c r="AG263" i="4"/>
  <c r="AF263" i="4"/>
  <c r="AE263" i="4"/>
  <c r="AD263" i="4"/>
  <c r="AC263" i="4"/>
  <c r="AB263" i="4" s="1"/>
  <c r="AA263" i="4"/>
  <c r="AG262" i="4"/>
  <c r="AF262" i="4"/>
  <c r="AE262" i="4"/>
  <c r="AD262" i="4"/>
  <c r="AC262" i="4"/>
  <c r="AB262" i="4"/>
  <c r="AA262" i="4"/>
  <c r="AG261" i="4"/>
  <c r="AF261" i="4"/>
  <c r="AE261" i="4"/>
  <c r="AD261" i="4"/>
  <c r="AC261" i="4"/>
  <c r="AB261" i="4" s="1"/>
  <c r="AA261" i="4"/>
  <c r="AG260" i="4"/>
  <c r="AF260" i="4"/>
  <c r="AE260" i="4"/>
  <c r="AD260" i="4"/>
  <c r="AC260" i="4"/>
  <c r="AB260" i="4"/>
  <c r="AA260" i="4"/>
  <c r="AG259" i="4"/>
  <c r="AF259" i="4"/>
  <c r="AE259" i="4"/>
  <c r="AD259" i="4"/>
  <c r="AA259" i="4"/>
  <c r="AB259" i="4" s="1"/>
  <c r="AG258" i="4"/>
  <c r="AF258" i="4"/>
  <c r="AE258" i="4"/>
  <c r="AD258" i="4"/>
  <c r="AC258" i="4"/>
  <c r="AB258" i="4"/>
  <c r="AA258" i="4"/>
  <c r="AG257" i="4"/>
  <c r="AF257" i="4"/>
  <c r="AE257" i="4"/>
  <c r="AD257" i="4"/>
  <c r="AC257" i="4"/>
  <c r="AB257" i="4" s="1"/>
  <c r="AA257" i="4"/>
  <c r="AG256" i="4"/>
  <c r="AF256" i="4"/>
  <c r="AE256" i="4"/>
  <c r="AD256" i="4"/>
  <c r="AA256" i="4"/>
  <c r="AC256" i="4" s="1"/>
  <c r="AG255" i="4"/>
  <c r="AF255" i="4"/>
  <c r="AE255" i="4"/>
  <c r="AD255" i="4"/>
  <c r="AC255" i="4"/>
  <c r="AA255" i="4"/>
  <c r="AB255" i="4" s="1"/>
  <c r="AG254" i="4"/>
  <c r="AF254" i="4"/>
  <c r="AE254" i="4"/>
  <c r="AD254" i="4"/>
  <c r="AC254" i="4"/>
  <c r="AB254" i="4" s="1"/>
  <c r="AA254" i="4"/>
  <c r="AG253" i="4"/>
  <c r="AF253" i="4"/>
  <c r="AE253" i="4"/>
  <c r="AD253" i="4"/>
  <c r="AC253" i="4"/>
  <c r="AB253" i="4"/>
  <c r="AA253" i="4"/>
  <c r="AG252" i="4"/>
  <c r="AF252" i="4"/>
  <c r="AE252" i="4"/>
  <c r="AD252" i="4"/>
  <c r="AC252" i="4"/>
  <c r="AB252" i="4"/>
  <c r="AA252" i="4"/>
  <c r="AG251" i="4"/>
  <c r="AF251" i="4"/>
  <c r="AE251" i="4"/>
  <c r="AD251" i="4"/>
  <c r="AC251" i="4"/>
  <c r="AB251" i="4" s="1"/>
  <c r="AA251" i="4"/>
  <c r="AG250" i="4"/>
  <c r="AF250" i="4"/>
  <c r="AE250" i="4"/>
  <c r="AD250" i="4"/>
  <c r="AC250" i="4"/>
  <c r="AB250" i="4" s="1"/>
  <c r="AA250" i="4"/>
  <c r="AG249" i="4"/>
  <c r="AF249" i="4"/>
  <c r="AE249" i="4"/>
  <c r="AD249" i="4"/>
  <c r="AC249" i="4"/>
  <c r="AB249" i="4"/>
  <c r="AA249" i="4"/>
  <c r="AG248" i="4"/>
  <c r="AF248" i="4"/>
  <c r="AE248" i="4"/>
  <c r="AD248" i="4"/>
  <c r="AC248" i="4"/>
  <c r="AB248" i="4"/>
  <c r="AA248" i="4"/>
  <c r="AG247" i="4"/>
  <c r="AF247" i="4"/>
  <c r="AE247" i="4"/>
  <c r="AD247" i="4"/>
  <c r="AC247" i="4"/>
  <c r="AA247" i="4"/>
  <c r="AB247" i="4" s="1"/>
  <c r="AG246" i="4"/>
  <c r="AF246" i="4"/>
  <c r="AE246" i="4"/>
  <c r="AD246" i="4"/>
  <c r="AA246" i="4"/>
  <c r="T246" i="4"/>
  <c r="AC246" i="4" s="1"/>
  <c r="AB246" i="4" s="1"/>
  <c r="AG245" i="4"/>
  <c r="AF245" i="4"/>
  <c r="AE245" i="4"/>
  <c r="AD245" i="4"/>
  <c r="AA245" i="4"/>
  <c r="T245" i="4"/>
  <c r="AC245" i="4" s="1"/>
  <c r="AB245" i="4" s="1"/>
  <c r="AG244" i="4"/>
  <c r="AF244" i="4"/>
  <c r="AE244" i="4"/>
  <c r="AD244" i="4"/>
  <c r="AA244" i="4"/>
  <c r="T244" i="4"/>
  <c r="AC244" i="4" s="1"/>
  <c r="AB244" i="4" s="1"/>
  <c r="AG243" i="4"/>
  <c r="AF243" i="4"/>
  <c r="AE243" i="4"/>
  <c r="AD243" i="4"/>
  <c r="AA243" i="4"/>
  <c r="T243" i="4"/>
  <c r="AC243" i="4" s="1"/>
  <c r="AB243" i="4" s="1"/>
  <c r="AG242" i="4"/>
  <c r="AF242" i="4"/>
  <c r="AE242" i="4"/>
  <c r="AD242" i="4"/>
  <c r="AA242" i="4"/>
  <c r="T242" i="4"/>
  <c r="AC242" i="4" s="1"/>
  <c r="AB242" i="4" s="1"/>
  <c r="AG241" i="4"/>
  <c r="AF241" i="4"/>
  <c r="AE241" i="4"/>
  <c r="AD241" i="4"/>
  <c r="AA241" i="4"/>
  <c r="AB241" i="4" s="1"/>
  <c r="T241" i="4"/>
  <c r="AC241" i="4" s="1"/>
  <c r="AG240" i="4"/>
  <c r="AF240" i="4"/>
  <c r="AE240" i="4"/>
  <c r="AD240" i="4"/>
  <c r="AA240" i="4"/>
  <c r="T240" i="4"/>
  <c r="AC240" i="4" s="1"/>
  <c r="AB240" i="4" s="1"/>
  <c r="AG239" i="4"/>
  <c r="AF239" i="4"/>
  <c r="AE239" i="4"/>
  <c r="AD239" i="4"/>
  <c r="AA239" i="4"/>
  <c r="T239" i="4"/>
  <c r="AC239" i="4" s="1"/>
  <c r="AB239" i="4" s="1"/>
  <c r="AG238" i="4"/>
  <c r="AF238" i="4"/>
  <c r="AE238" i="4"/>
  <c r="AD238" i="4"/>
  <c r="AA238" i="4"/>
  <c r="T238" i="4"/>
  <c r="AC238" i="4" s="1"/>
  <c r="AB238" i="4" s="1"/>
  <c r="AG237" i="4"/>
  <c r="AF237" i="4"/>
  <c r="AE237" i="4"/>
  <c r="AD237" i="4"/>
  <c r="AA237" i="4"/>
  <c r="T237" i="4"/>
  <c r="AC237" i="4" s="1"/>
  <c r="AB237" i="4" s="1"/>
  <c r="AG236" i="4"/>
  <c r="AF236" i="4"/>
  <c r="AE236" i="4"/>
  <c r="AD236" i="4"/>
  <c r="AA236" i="4"/>
  <c r="T236" i="4"/>
  <c r="AC236" i="4" s="1"/>
  <c r="AB236" i="4" s="1"/>
  <c r="AG235" i="4"/>
  <c r="AF235" i="4"/>
  <c r="AE235" i="4"/>
  <c r="AD235" i="4"/>
  <c r="AA235" i="4"/>
  <c r="T235" i="4"/>
  <c r="AC235" i="4" s="1"/>
  <c r="AB235" i="4" s="1"/>
  <c r="AG234" i="4"/>
  <c r="AF234" i="4"/>
  <c r="AE234" i="4"/>
  <c r="AD234" i="4"/>
  <c r="AA234" i="4"/>
  <c r="T234" i="4"/>
  <c r="AC234" i="4" s="1"/>
  <c r="AB234" i="4" s="1"/>
  <c r="AG233" i="4"/>
  <c r="AF233" i="4"/>
  <c r="AE233" i="4"/>
  <c r="AD233" i="4"/>
  <c r="AA233" i="4"/>
  <c r="T233" i="4"/>
  <c r="AC233" i="4" s="1"/>
  <c r="AB233" i="4" s="1"/>
  <c r="AG232" i="4"/>
  <c r="AF232" i="4"/>
  <c r="AE232" i="4"/>
  <c r="AD232" i="4"/>
  <c r="AA232" i="4"/>
  <c r="T232" i="4"/>
  <c r="AC232" i="4" s="1"/>
  <c r="AB232" i="4" s="1"/>
  <c r="AG231" i="4"/>
  <c r="AF231" i="4"/>
  <c r="AE231" i="4"/>
  <c r="AD231" i="4"/>
  <c r="AC231" i="4"/>
  <c r="AA231" i="4"/>
  <c r="AB231" i="4" s="1"/>
  <c r="T231" i="4"/>
  <c r="AG230" i="4"/>
  <c r="AF230" i="4"/>
  <c r="AE230" i="4"/>
  <c r="AD230" i="4"/>
  <c r="AA230" i="4"/>
  <c r="T230" i="4"/>
  <c r="AC230" i="4" s="1"/>
  <c r="AB230" i="4" s="1"/>
  <c r="AG229" i="4"/>
  <c r="AF229" i="4"/>
  <c r="AE229" i="4"/>
  <c r="AD229" i="4"/>
  <c r="AA229" i="4"/>
  <c r="AC229" i="4" s="1"/>
  <c r="T229" i="4"/>
  <c r="AG228" i="4"/>
  <c r="AF228" i="4"/>
  <c r="AE228" i="4"/>
  <c r="AD228" i="4"/>
  <c r="AC228" i="4"/>
  <c r="AA228" i="4"/>
  <c r="AB228" i="4" s="1"/>
  <c r="T228" i="4"/>
  <c r="AG227" i="4"/>
  <c r="AF227" i="4"/>
  <c r="AE227" i="4"/>
  <c r="AD227" i="4"/>
  <c r="AA227" i="4"/>
  <c r="T227" i="4"/>
  <c r="AC227" i="4" s="1"/>
  <c r="AB227" i="4" s="1"/>
  <c r="AG226" i="4"/>
  <c r="AF226" i="4"/>
  <c r="AE226" i="4"/>
  <c r="AD226" i="4"/>
  <c r="AA226" i="4"/>
  <c r="T226" i="4"/>
  <c r="AC226" i="4" s="1"/>
  <c r="AB226" i="4" s="1"/>
  <c r="AG225" i="4"/>
  <c r="AF225" i="4"/>
  <c r="AE225" i="4"/>
  <c r="AD225" i="4"/>
  <c r="AA225" i="4"/>
  <c r="T225" i="4"/>
  <c r="AC225" i="4" s="1"/>
  <c r="AB225" i="4" s="1"/>
  <c r="AG224" i="4"/>
  <c r="AF224" i="4"/>
  <c r="AE224" i="4"/>
  <c r="AD224" i="4"/>
  <c r="AA224" i="4"/>
  <c r="T224" i="4"/>
  <c r="AC224" i="4" s="1"/>
  <c r="AB224" i="4" s="1"/>
  <c r="AG223" i="4"/>
  <c r="AF223" i="4"/>
  <c r="AE223" i="4"/>
  <c r="AD223" i="4"/>
  <c r="AA223" i="4"/>
  <c r="T223" i="4"/>
  <c r="AC223" i="4" s="1"/>
  <c r="AB223" i="4" s="1"/>
  <c r="AG222" i="4"/>
  <c r="AF222" i="4"/>
  <c r="AE222" i="4"/>
  <c r="AD222" i="4"/>
  <c r="AA222" i="4"/>
  <c r="T222" i="4"/>
  <c r="AC222" i="4" s="1"/>
  <c r="AB222" i="4" s="1"/>
  <c r="AG221" i="4"/>
  <c r="AF221" i="4"/>
  <c r="AE221" i="4"/>
  <c r="AD221" i="4"/>
  <c r="AA221" i="4"/>
  <c r="T221" i="4"/>
  <c r="AC221" i="4" s="1"/>
  <c r="AB221" i="4" s="1"/>
  <c r="AG220" i="4"/>
  <c r="AF220" i="4"/>
  <c r="AE220" i="4"/>
  <c r="AD220" i="4"/>
  <c r="AA220" i="4"/>
  <c r="T220" i="4"/>
  <c r="AC220" i="4" s="1"/>
  <c r="AB220" i="4" s="1"/>
  <c r="AG219" i="4"/>
  <c r="AF219" i="4"/>
  <c r="AE219" i="4"/>
  <c r="AD219" i="4"/>
  <c r="AA219" i="4"/>
  <c r="T219" i="4"/>
  <c r="AC219" i="4" s="1"/>
  <c r="AB219" i="4" s="1"/>
  <c r="AG218" i="4"/>
  <c r="AF218" i="4"/>
  <c r="AE218" i="4"/>
  <c r="AD218" i="4"/>
  <c r="AA218" i="4"/>
  <c r="T218" i="4"/>
  <c r="AC218" i="4" s="1"/>
  <c r="AB218" i="4" s="1"/>
  <c r="AG217" i="4"/>
  <c r="AF217" i="4"/>
  <c r="AE217" i="4"/>
  <c r="AD217" i="4"/>
  <c r="AA217" i="4"/>
  <c r="T217" i="4"/>
  <c r="AC217" i="4" s="1"/>
  <c r="AB217" i="4" s="1"/>
  <c r="AG216" i="4"/>
  <c r="AF216" i="4"/>
  <c r="AE216" i="4"/>
  <c r="AD216" i="4"/>
  <c r="AA216" i="4"/>
  <c r="T216" i="4"/>
  <c r="AC216" i="4" s="1"/>
  <c r="AB216" i="4" s="1"/>
  <c r="AG215" i="4"/>
  <c r="AF215" i="4"/>
  <c r="AE215" i="4"/>
  <c r="AD215" i="4"/>
  <c r="AA215" i="4"/>
  <c r="T215" i="4"/>
  <c r="AC215" i="4" s="1"/>
  <c r="AB215" i="4" s="1"/>
  <c r="AG214" i="4"/>
  <c r="AF214" i="4"/>
  <c r="AE214" i="4"/>
  <c r="AD214" i="4"/>
  <c r="AA214" i="4"/>
  <c r="T214" i="4"/>
  <c r="AC214" i="4" s="1"/>
  <c r="AB214" i="4" s="1"/>
  <c r="AG213" i="4"/>
  <c r="AF213" i="4"/>
  <c r="AE213" i="4"/>
  <c r="AD213" i="4"/>
  <c r="AA213" i="4"/>
  <c r="T213" i="4"/>
  <c r="AC213" i="4" s="1"/>
  <c r="AB213" i="4" s="1"/>
  <c r="AG212" i="4"/>
  <c r="AF212" i="4"/>
  <c r="AE212" i="4"/>
  <c r="AD212" i="4"/>
  <c r="AA212" i="4"/>
  <c r="T212" i="4"/>
  <c r="AC212" i="4" s="1"/>
  <c r="AB212" i="4" s="1"/>
  <c r="AG211" i="4"/>
  <c r="AF211" i="4"/>
  <c r="AE211" i="4"/>
  <c r="AD211" i="4"/>
  <c r="AA211" i="4"/>
  <c r="T211" i="4"/>
  <c r="AC211" i="4" s="1"/>
  <c r="AB211" i="4" s="1"/>
  <c r="AG210" i="4"/>
  <c r="AF210" i="4"/>
  <c r="AE210" i="4"/>
  <c r="AD210" i="4"/>
  <c r="AA210" i="4"/>
  <c r="T210" i="4"/>
  <c r="AC210" i="4" s="1"/>
  <c r="AB210" i="4" s="1"/>
  <c r="AG209" i="4"/>
  <c r="AF209" i="4"/>
  <c r="AE209" i="4"/>
  <c r="AD209" i="4"/>
  <c r="AA209" i="4"/>
  <c r="T209" i="4"/>
  <c r="AC209" i="4" s="1"/>
  <c r="AB209" i="4" s="1"/>
  <c r="AG208" i="4"/>
  <c r="AF208" i="4"/>
  <c r="AE208" i="4"/>
  <c r="AD208" i="4"/>
  <c r="AA208" i="4"/>
  <c r="T208" i="4"/>
  <c r="AC208" i="4" s="1"/>
  <c r="AB208" i="4" s="1"/>
  <c r="AG207" i="4"/>
  <c r="AF207" i="4"/>
  <c r="AE207" i="4"/>
  <c r="AD207" i="4"/>
  <c r="AA207" i="4"/>
  <c r="T207" i="4"/>
  <c r="AC207" i="4" s="1"/>
  <c r="AB207" i="4" s="1"/>
  <c r="AG206" i="4"/>
  <c r="AF206" i="4"/>
  <c r="AE206" i="4"/>
  <c r="AD206" i="4"/>
  <c r="AA206" i="4"/>
  <c r="T206" i="4"/>
  <c r="AC206" i="4" s="1"/>
  <c r="AB206" i="4" s="1"/>
  <c r="AG205" i="4"/>
  <c r="AF205" i="4"/>
  <c r="AE205" i="4"/>
  <c r="AD205" i="4"/>
  <c r="AA205" i="4"/>
  <c r="T205" i="4"/>
  <c r="AC205" i="4" s="1"/>
  <c r="AB205" i="4" s="1"/>
  <c r="AG204" i="4"/>
  <c r="AF204" i="4"/>
  <c r="AE204" i="4"/>
  <c r="AD204" i="4"/>
  <c r="AC204" i="4"/>
  <c r="AA204" i="4"/>
  <c r="AB204" i="4" s="1"/>
  <c r="T204" i="4"/>
  <c r="AG203" i="4"/>
  <c r="AF203" i="4"/>
  <c r="AE203" i="4"/>
  <c r="AD203" i="4"/>
  <c r="AA203" i="4"/>
  <c r="AC203" i="4" s="1"/>
  <c r="S203" i="4"/>
  <c r="T203" i="4" s="1"/>
  <c r="N203" i="4"/>
  <c r="AG202" i="4"/>
  <c r="AF202" i="4"/>
  <c r="AE202" i="4"/>
  <c r="AD202" i="4"/>
  <c r="AA202" i="4"/>
  <c r="T202" i="4"/>
  <c r="AC202" i="4" s="1"/>
  <c r="AB202" i="4" s="1"/>
  <c r="N202" i="4"/>
  <c r="AG201" i="4"/>
  <c r="AF201" i="4"/>
  <c r="AE201" i="4"/>
  <c r="AD201" i="4"/>
  <c r="AA201" i="4"/>
  <c r="T201" i="4"/>
  <c r="AC201" i="4" s="1"/>
  <c r="AB201" i="4" s="1"/>
  <c r="N201" i="4"/>
  <c r="AG200" i="4"/>
  <c r="AF200" i="4"/>
  <c r="AE200" i="4"/>
  <c r="AD200" i="4"/>
  <c r="AC200" i="4"/>
  <c r="AB200" i="4" s="1"/>
  <c r="AA200" i="4"/>
  <c r="T200" i="4"/>
  <c r="N200" i="4"/>
  <c r="AG199" i="4"/>
  <c r="AF199" i="4"/>
  <c r="AE199" i="4"/>
  <c r="AD199" i="4"/>
  <c r="AC199" i="4"/>
  <c r="AA199" i="4"/>
  <c r="T199" i="4"/>
  <c r="AB199" i="4" s="1"/>
  <c r="N199" i="4"/>
  <c r="AG198" i="4"/>
  <c r="AF198" i="4"/>
  <c r="AC198" i="4" s="1"/>
  <c r="AE198" i="4"/>
  <c r="AD198" i="4"/>
  <c r="AB198" i="4"/>
  <c r="AA198" i="4"/>
  <c r="T198" i="4"/>
  <c r="N198" i="4"/>
  <c r="AG197" i="4"/>
  <c r="AF197" i="4"/>
  <c r="AE197" i="4"/>
  <c r="AD197" i="4"/>
  <c r="AA197" i="4"/>
  <c r="T197" i="4"/>
  <c r="AC197" i="4" s="1"/>
  <c r="AB197" i="4" s="1"/>
  <c r="N197" i="4"/>
  <c r="AG196" i="4"/>
  <c r="AF196" i="4"/>
  <c r="AE196" i="4"/>
  <c r="AD196" i="4"/>
  <c r="AC196" i="4"/>
  <c r="AA196" i="4"/>
  <c r="T196" i="4"/>
  <c r="N196" i="4"/>
  <c r="AG195" i="4"/>
  <c r="AF195" i="4"/>
  <c r="AE195" i="4"/>
  <c r="AD195" i="4"/>
  <c r="AA195" i="4"/>
  <c r="T195" i="4"/>
  <c r="AC195" i="4" s="1"/>
  <c r="AB195" i="4" s="1"/>
  <c r="N195" i="4"/>
  <c r="AG194" i="4"/>
  <c r="AF194" i="4"/>
  <c r="AC194" i="4" s="1"/>
  <c r="AE194" i="4"/>
  <c r="AD194" i="4"/>
  <c r="AA194" i="4"/>
  <c r="T194" i="4"/>
  <c r="N194" i="4"/>
  <c r="AG193" i="4"/>
  <c r="AF193" i="4"/>
  <c r="AC193" i="4" s="1"/>
  <c r="AE193" i="4"/>
  <c r="AD193" i="4"/>
  <c r="AB193" i="4"/>
  <c r="AA193" i="4"/>
  <c r="T193" i="4"/>
  <c r="N193" i="4"/>
  <c r="AG192" i="4"/>
  <c r="AF192" i="4"/>
  <c r="AE192" i="4"/>
  <c r="AD192" i="4"/>
  <c r="AA192" i="4"/>
  <c r="AC192" i="4" s="1"/>
  <c r="AB192" i="4" s="1"/>
  <c r="T192" i="4"/>
  <c r="N192" i="4"/>
  <c r="AG191" i="4"/>
  <c r="AF191" i="4"/>
  <c r="AE191" i="4"/>
  <c r="AD191" i="4"/>
  <c r="AA191" i="4"/>
  <c r="T191" i="4"/>
  <c r="AC191" i="4" s="1"/>
  <c r="AB191" i="4" s="1"/>
  <c r="N191" i="4"/>
  <c r="AG190" i="4"/>
  <c r="AF190" i="4"/>
  <c r="AC190" i="4" s="1"/>
  <c r="AE190" i="4"/>
  <c r="AD190" i="4"/>
  <c r="AA190" i="4"/>
  <c r="T190" i="4"/>
  <c r="N190" i="4"/>
  <c r="AG189" i="4"/>
  <c r="AF189" i="4"/>
  <c r="AC189" i="4" s="1"/>
  <c r="AE189" i="4"/>
  <c r="AD189" i="4"/>
  <c r="AB189" i="4"/>
  <c r="AA189" i="4"/>
  <c r="T189" i="4"/>
  <c r="N189" i="4"/>
  <c r="AG188" i="4"/>
  <c r="AF188" i="4"/>
  <c r="AE188" i="4"/>
  <c r="AD188" i="4"/>
  <c r="AC188" i="4"/>
  <c r="AB188" i="4" s="1"/>
  <c r="AA188" i="4"/>
  <c r="T188" i="4"/>
  <c r="N188" i="4"/>
  <c r="AG187" i="4"/>
  <c r="AF187" i="4"/>
  <c r="AE187" i="4"/>
  <c r="AD187" i="4"/>
  <c r="AC187" i="4"/>
  <c r="AA187" i="4"/>
  <c r="T187" i="4"/>
  <c r="AB187" i="4" s="1"/>
  <c r="N187" i="4"/>
  <c r="AG186" i="4"/>
  <c r="AF186" i="4"/>
  <c r="AC186" i="4" s="1"/>
  <c r="AE186" i="4"/>
  <c r="AD186" i="4"/>
  <c r="AB186" i="4"/>
  <c r="AA186" i="4"/>
  <c r="T186" i="4"/>
  <c r="N186" i="4"/>
  <c r="AG185" i="4"/>
  <c r="AF185" i="4"/>
  <c r="AE185" i="4"/>
  <c r="AD185" i="4"/>
  <c r="AC185" i="4"/>
  <c r="AB185" i="4"/>
  <c r="AA185" i="4"/>
  <c r="T185" i="4"/>
  <c r="N185" i="4"/>
  <c r="AG184" i="4"/>
  <c r="AF184" i="4"/>
  <c r="AE184" i="4"/>
  <c r="AD184" i="4"/>
  <c r="AC184" i="4"/>
  <c r="AB184" i="4" s="1"/>
  <c r="AA184" i="4"/>
  <c r="T184" i="4"/>
  <c r="N184" i="4"/>
  <c r="AG183" i="4"/>
  <c r="AF183" i="4"/>
  <c r="AE183" i="4"/>
  <c r="AD183" i="4"/>
  <c r="AC183" i="4"/>
  <c r="AA183" i="4"/>
  <c r="T183" i="4"/>
  <c r="AB183" i="4" s="1"/>
  <c r="N183" i="4"/>
  <c r="AG182" i="4"/>
  <c r="AF182" i="4"/>
  <c r="AC182" i="4" s="1"/>
  <c r="AE182" i="4"/>
  <c r="AD182" i="4"/>
  <c r="AB182" i="4"/>
  <c r="AA182" i="4"/>
  <c r="T182" i="4"/>
  <c r="N182" i="4"/>
  <c r="AG181" i="4"/>
  <c r="AF181" i="4"/>
  <c r="AE181" i="4"/>
  <c r="AD181" i="4"/>
  <c r="AC181" i="4"/>
  <c r="AA181" i="4"/>
  <c r="T181" i="4"/>
  <c r="N181" i="4"/>
  <c r="AG180" i="4"/>
  <c r="AF180" i="4"/>
  <c r="AC180" i="4" s="1"/>
  <c r="AE180" i="4"/>
  <c r="AD180" i="4"/>
  <c r="AA180" i="4"/>
  <c r="T180" i="4"/>
  <c r="AH180" i="4" s="1"/>
  <c r="S180" i="4"/>
  <c r="N180" i="4"/>
  <c r="AG179" i="4"/>
  <c r="AF179" i="4"/>
  <c r="AE179" i="4"/>
  <c r="AD179" i="4"/>
  <c r="AA179" i="4"/>
  <c r="T179" i="4"/>
  <c r="AC179" i="4" s="1"/>
  <c r="AB179" i="4" s="1"/>
  <c r="N179" i="4"/>
  <c r="AG178" i="4"/>
  <c r="AF178" i="4"/>
  <c r="AE178" i="4"/>
  <c r="AD178" i="4"/>
  <c r="AC178" i="4"/>
  <c r="AB178" i="4" s="1"/>
  <c r="AA178" i="4"/>
  <c r="N178" i="4"/>
  <c r="AG177" i="4"/>
  <c r="AF177" i="4"/>
  <c r="AE177" i="4"/>
  <c r="AD177" i="4"/>
  <c r="AA177" i="4"/>
  <c r="T177" i="4"/>
  <c r="AC177" i="4" s="1"/>
  <c r="AB177" i="4" s="1"/>
  <c r="N177" i="4"/>
  <c r="AG176" i="4"/>
  <c r="AF176" i="4"/>
  <c r="AE176" i="4"/>
  <c r="AD176" i="4"/>
  <c r="AA176" i="4"/>
  <c r="T176" i="4"/>
  <c r="AC176" i="4" s="1"/>
  <c r="AB176" i="4" s="1"/>
  <c r="N176" i="4"/>
  <c r="AG175" i="4"/>
  <c r="AF175" i="4"/>
  <c r="AB175" i="4" s="1"/>
  <c r="AE175" i="4"/>
  <c r="AD175" i="4"/>
  <c r="AC175" i="4"/>
  <c r="AA175" i="4"/>
  <c r="T175" i="4"/>
  <c r="N175" i="4"/>
  <c r="AG174" i="4"/>
  <c r="AF174" i="4"/>
  <c r="AE174" i="4"/>
  <c r="AD174" i="4"/>
  <c r="AC174" i="4"/>
  <c r="AA174" i="4"/>
  <c r="T174" i="4"/>
  <c r="N174" i="4"/>
  <c r="AG173" i="4"/>
  <c r="AF173" i="4"/>
  <c r="AE173" i="4"/>
  <c r="AD173" i="4"/>
  <c r="AA173" i="4"/>
  <c r="T173" i="4"/>
  <c r="AC173" i="4" s="1"/>
  <c r="AB173" i="4" s="1"/>
  <c r="N173" i="4"/>
  <c r="AG172" i="4"/>
  <c r="AF172" i="4"/>
  <c r="AC172" i="4" s="1"/>
  <c r="AE172" i="4"/>
  <c r="AD172" i="4"/>
  <c r="AB172" i="4"/>
  <c r="AA172" i="4"/>
  <c r="T172" i="4"/>
  <c r="N172" i="4"/>
  <c r="AG171" i="4"/>
  <c r="AF171" i="4"/>
  <c r="AE171" i="4"/>
  <c r="AD171" i="4"/>
  <c r="AC171" i="4"/>
  <c r="AB171" i="4"/>
  <c r="AA171" i="4"/>
  <c r="T171" i="4"/>
  <c r="N171" i="4"/>
  <c r="AG170" i="4"/>
  <c r="AF170" i="4"/>
  <c r="AE170" i="4"/>
  <c r="AD170" i="4"/>
  <c r="AA170" i="4"/>
  <c r="T170" i="4"/>
  <c r="AC170" i="4" s="1"/>
  <c r="AB170" i="4" s="1"/>
  <c r="N170" i="4"/>
  <c r="AG169" i="4"/>
  <c r="AF169" i="4"/>
  <c r="AE169" i="4"/>
  <c r="AD169" i="4"/>
  <c r="AA169" i="4"/>
  <c r="T169" i="4"/>
  <c r="AC169" i="4" s="1"/>
  <c r="AB169" i="4" s="1"/>
  <c r="N169" i="4"/>
  <c r="AG168" i="4"/>
  <c r="AF168" i="4"/>
  <c r="AC168" i="4" s="1"/>
  <c r="AE168" i="4"/>
  <c r="AD168" i="4"/>
  <c r="AA168" i="4"/>
  <c r="T168" i="4"/>
  <c r="AB168" i="4" s="1"/>
  <c r="N168" i="4"/>
  <c r="AG167" i="4"/>
  <c r="AF167" i="4"/>
  <c r="AB167" i="4" s="1"/>
  <c r="AE167" i="4"/>
  <c r="AD167" i="4"/>
  <c r="AC167" i="4"/>
  <c r="AA167" i="4"/>
  <c r="T167" i="4"/>
  <c r="N167" i="4"/>
  <c r="AG166" i="4"/>
  <c r="AF166" i="4"/>
  <c r="AE166" i="4"/>
  <c r="AD166" i="4"/>
  <c r="AA166" i="4"/>
  <c r="T166" i="4"/>
  <c r="AC166" i="4" s="1"/>
  <c r="AB166" i="4" s="1"/>
  <c r="N166" i="4"/>
  <c r="AG165" i="4"/>
  <c r="AF165" i="4"/>
  <c r="AE165" i="4"/>
  <c r="AD165" i="4"/>
  <c r="AC165" i="4"/>
  <c r="AA165" i="4"/>
  <c r="T165" i="4"/>
  <c r="AB165" i="4" s="1"/>
  <c r="N165" i="4"/>
  <c r="AG164" i="4"/>
  <c r="AF164" i="4"/>
  <c r="AC164" i="4" s="1"/>
  <c r="AE164" i="4"/>
  <c r="AD164" i="4"/>
  <c r="AA164" i="4"/>
  <c r="T164" i="4"/>
  <c r="N164" i="4"/>
  <c r="AG163" i="4"/>
  <c r="AF163" i="4"/>
  <c r="AE163" i="4"/>
  <c r="AD163" i="4"/>
  <c r="AA163" i="4"/>
  <c r="T163" i="4"/>
  <c r="AC163" i="4" s="1"/>
  <c r="AB163" i="4" s="1"/>
  <c r="N163" i="4"/>
  <c r="AG162" i="4"/>
  <c r="AF162" i="4"/>
  <c r="AE162" i="4"/>
  <c r="AD162" i="4"/>
  <c r="AC162" i="4"/>
  <c r="AB162" i="4"/>
  <c r="AA162" i="4"/>
  <c r="T162" i="4"/>
  <c r="N162" i="4"/>
  <c r="AG161" i="4"/>
  <c r="AF161" i="4"/>
  <c r="AE161" i="4"/>
  <c r="AD161" i="4"/>
  <c r="AC161" i="4"/>
  <c r="AA161" i="4"/>
  <c r="T161" i="4"/>
  <c r="AB161" i="4" s="1"/>
  <c r="N161" i="4"/>
  <c r="AG160" i="4"/>
  <c r="AF160" i="4"/>
  <c r="AC160" i="4" s="1"/>
  <c r="AE160" i="4"/>
  <c r="AD160" i="4"/>
  <c r="AB160" i="4"/>
  <c r="AA160" i="4"/>
  <c r="T160" i="4"/>
  <c r="N160" i="4"/>
  <c r="AG159" i="4"/>
  <c r="AF159" i="4"/>
  <c r="AE159" i="4"/>
  <c r="AD159" i="4"/>
  <c r="AC159" i="4"/>
  <c r="AB159" i="4"/>
  <c r="AA159" i="4"/>
  <c r="T159" i="4"/>
  <c r="N159" i="4"/>
  <c r="AG158" i="4"/>
  <c r="AF158" i="4"/>
  <c r="AE158" i="4"/>
  <c r="AD158" i="4"/>
  <c r="AC158" i="4"/>
  <c r="AA158" i="4"/>
  <c r="T158" i="4"/>
  <c r="N158" i="4"/>
  <c r="AG157" i="4"/>
  <c r="AF157" i="4"/>
  <c r="AE157" i="4"/>
  <c r="AD157" i="4"/>
  <c r="AA157" i="4"/>
  <c r="T157" i="4"/>
  <c r="AC157" i="4" s="1"/>
  <c r="AB157" i="4" s="1"/>
  <c r="N157" i="4"/>
  <c r="AG156" i="4"/>
  <c r="AF156" i="4"/>
  <c r="AC156" i="4" s="1"/>
  <c r="AE156" i="4"/>
  <c r="AD156" i="4"/>
  <c r="AA156" i="4"/>
  <c r="T156" i="4"/>
  <c r="N156" i="4"/>
  <c r="AG155" i="4"/>
  <c r="AF155" i="4"/>
  <c r="AE155" i="4"/>
  <c r="AD155" i="4"/>
  <c r="AA155" i="4"/>
  <c r="T155" i="4"/>
  <c r="AC155" i="4" s="1"/>
  <c r="AB155" i="4" s="1"/>
  <c r="N155" i="4"/>
  <c r="AG154" i="4"/>
  <c r="AF154" i="4"/>
  <c r="AC154" i="4" s="1"/>
  <c r="AE154" i="4"/>
  <c r="AD154" i="4"/>
  <c r="AB154" i="4"/>
  <c r="AA154" i="4"/>
  <c r="T154" i="4"/>
  <c r="N154" i="4"/>
  <c r="AG153" i="4"/>
  <c r="AF153" i="4"/>
  <c r="AE153" i="4"/>
  <c r="AD153" i="4"/>
  <c r="AC153" i="4"/>
  <c r="AA153" i="4"/>
  <c r="T153" i="4"/>
  <c r="N153" i="4"/>
  <c r="AG152" i="4"/>
  <c r="AF152" i="4"/>
  <c r="AE152" i="4"/>
  <c r="AD152" i="4"/>
  <c r="AC152" i="4"/>
  <c r="AB152" i="4"/>
  <c r="AA152" i="4"/>
  <c r="T152" i="4"/>
  <c r="N152" i="4"/>
  <c r="AG151" i="4"/>
  <c r="AF151" i="4"/>
  <c r="AE151" i="4"/>
  <c r="AD151" i="4"/>
  <c r="AC151" i="4"/>
  <c r="AA151" i="4"/>
  <c r="T151" i="4"/>
  <c r="AB151" i="4" s="1"/>
  <c r="N151" i="4"/>
  <c r="AG150" i="4"/>
  <c r="AF150" i="4"/>
  <c r="AE150" i="4"/>
  <c r="AD150" i="4"/>
  <c r="AA150" i="4"/>
  <c r="T150" i="4"/>
  <c r="AC150" i="4" s="1"/>
  <c r="AB150" i="4" s="1"/>
  <c r="N150" i="4"/>
  <c r="AG149" i="4"/>
  <c r="AF149" i="4"/>
  <c r="AE149" i="4"/>
  <c r="AD149" i="4"/>
  <c r="AA149" i="4"/>
  <c r="T149" i="4"/>
  <c r="AC149" i="4" s="1"/>
  <c r="AB149" i="4" s="1"/>
  <c r="N149" i="4"/>
  <c r="AG148" i="4"/>
  <c r="AF148" i="4"/>
  <c r="AC148" i="4" s="1"/>
  <c r="AE148" i="4"/>
  <c r="AD148" i="4"/>
  <c r="AB148" i="4"/>
  <c r="AA148" i="4"/>
  <c r="T148" i="4"/>
  <c r="N148" i="4"/>
  <c r="AG147" i="4"/>
  <c r="AF147" i="4"/>
  <c r="AC147" i="4" s="1"/>
  <c r="AE147" i="4"/>
  <c r="AD147" i="4"/>
  <c r="AA147" i="4"/>
  <c r="T147" i="4"/>
  <c r="AB147" i="4" s="1"/>
  <c r="N147" i="4"/>
  <c r="AG146" i="4"/>
  <c r="AF146" i="4"/>
  <c r="AE146" i="4"/>
  <c r="AD146" i="4"/>
  <c r="AC146" i="4"/>
  <c r="AA146" i="4"/>
  <c r="T146" i="4"/>
  <c r="N146" i="4"/>
  <c r="AG145" i="4"/>
  <c r="AF145" i="4"/>
  <c r="AE145" i="4"/>
  <c r="AD145" i="4"/>
  <c r="AB145" i="4"/>
  <c r="AA145" i="4"/>
  <c r="T145" i="4"/>
  <c r="AC145" i="4" s="1"/>
  <c r="N145" i="4"/>
  <c r="AG144" i="4"/>
  <c r="AF144" i="4"/>
  <c r="AE144" i="4"/>
  <c r="AD144" i="4"/>
  <c r="AA144" i="4"/>
  <c r="T144" i="4"/>
  <c r="AC144" i="4" s="1"/>
  <c r="AB144" i="4" s="1"/>
  <c r="N144" i="4"/>
  <c r="AG143" i="4"/>
  <c r="AF143" i="4"/>
  <c r="AE143" i="4"/>
  <c r="AD143" i="4"/>
  <c r="AA143" i="4"/>
  <c r="T143" i="4"/>
  <c r="AC143" i="4" s="1"/>
  <c r="AB143" i="4" s="1"/>
  <c r="N143" i="4"/>
  <c r="AG142" i="4"/>
  <c r="AF142" i="4"/>
  <c r="AE142" i="4"/>
  <c r="AD142" i="4"/>
  <c r="AA142" i="4"/>
  <c r="T142" i="4"/>
  <c r="AC142" i="4" s="1"/>
  <c r="AB142" i="4" s="1"/>
  <c r="N142" i="4"/>
  <c r="AG141" i="4"/>
  <c r="AF141" i="4"/>
  <c r="AC141" i="4" s="1"/>
  <c r="AE141" i="4"/>
  <c r="AD141" i="4"/>
  <c r="AA141" i="4"/>
  <c r="T141" i="4"/>
  <c r="N141" i="4"/>
  <c r="AG140" i="4"/>
  <c r="AF140" i="4"/>
  <c r="AE140" i="4"/>
  <c r="AD140" i="4"/>
  <c r="AA140" i="4"/>
  <c r="T140" i="4"/>
  <c r="AC140" i="4" s="1"/>
  <c r="AB140" i="4" s="1"/>
  <c r="N140" i="4"/>
  <c r="AG139" i="4"/>
  <c r="AF139" i="4"/>
  <c r="AC139" i="4" s="1"/>
  <c r="AE139" i="4"/>
  <c r="AD139" i="4"/>
  <c r="AB139" i="4"/>
  <c r="AA139" i="4"/>
  <c r="T139" i="4"/>
  <c r="N139" i="4"/>
  <c r="AG138" i="4"/>
  <c r="AF138" i="4"/>
  <c r="AE138" i="4"/>
  <c r="AD138" i="4"/>
  <c r="AC138" i="4"/>
  <c r="AB138" i="4" s="1"/>
  <c r="AA138" i="4"/>
  <c r="T138" i="4"/>
  <c r="N138" i="4"/>
  <c r="AG137" i="4"/>
  <c r="AF137" i="4"/>
  <c r="AE137" i="4"/>
  <c r="AD137" i="4"/>
  <c r="AC137" i="4"/>
  <c r="AB137" i="4"/>
  <c r="AA137" i="4"/>
  <c r="T137" i="4"/>
  <c r="N137" i="4"/>
  <c r="AG136" i="4"/>
  <c r="AF136" i="4"/>
  <c r="AC136" i="4" s="1"/>
  <c r="AE136" i="4"/>
  <c r="AD136" i="4"/>
  <c r="AA136" i="4"/>
  <c r="T136" i="4"/>
  <c r="AB136" i="4" s="1"/>
  <c r="N136" i="4"/>
  <c r="AG135" i="4"/>
  <c r="AF135" i="4"/>
  <c r="AE135" i="4"/>
  <c r="AD135" i="4"/>
  <c r="AA135" i="4"/>
  <c r="T135" i="4"/>
  <c r="AC135" i="4" s="1"/>
  <c r="AB135" i="4" s="1"/>
  <c r="N135" i="4"/>
  <c r="AG134" i="4"/>
  <c r="AF134" i="4"/>
  <c r="AC134" i="4" s="1"/>
  <c r="AE134" i="4"/>
  <c r="AD134" i="4"/>
  <c r="AA134" i="4"/>
  <c r="T134" i="4"/>
  <c r="N134" i="4"/>
  <c r="AG133" i="4"/>
  <c r="AF133" i="4"/>
  <c r="AC133" i="4" s="1"/>
  <c r="AE133" i="4"/>
  <c r="AD133" i="4"/>
  <c r="AA133" i="4"/>
  <c r="T133" i="4"/>
  <c r="AB133" i="4" s="1"/>
  <c r="N133" i="4"/>
  <c r="AG132" i="4"/>
  <c r="AF132" i="4"/>
  <c r="AE132" i="4"/>
  <c r="AD132" i="4"/>
  <c r="AA132" i="4"/>
  <c r="T132" i="4"/>
  <c r="AC132" i="4" s="1"/>
  <c r="AB132" i="4" s="1"/>
  <c r="N132" i="4"/>
  <c r="AG131" i="4"/>
  <c r="AF131" i="4"/>
  <c r="AE131" i="4"/>
  <c r="AD131" i="4"/>
  <c r="AC131" i="4"/>
  <c r="AB131" i="4" s="1"/>
  <c r="AA131" i="4"/>
  <c r="T131" i="4"/>
  <c r="N131" i="4"/>
  <c r="AG130" i="4"/>
  <c r="AF130" i="4"/>
  <c r="AE130" i="4"/>
  <c r="AD130" i="4"/>
  <c r="AB130" i="4"/>
  <c r="AA130" i="4"/>
  <c r="T130" i="4"/>
  <c r="AC130" i="4" s="1"/>
  <c r="N130" i="4"/>
  <c r="AG129" i="4"/>
  <c r="AF129" i="4"/>
  <c r="AE129" i="4"/>
  <c r="AD129" i="4"/>
  <c r="AB129" i="4"/>
  <c r="AA129" i="4"/>
  <c r="AC129" i="4" s="1"/>
  <c r="T129" i="4"/>
  <c r="N129" i="4"/>
  <c r="AG128" i="4"/>
  <c r="AF128" i="4"/>
  <c r="AC128" i="4" s="1"/>
  <c r="AE128" i="4"/>
  <c r="AD128" i="4"/>
  <c r="AA128" i="4"/>
  <c r="T128" i="4"/>
  <c r="AB128" i="4" s="1"/>
  <c r="N128" i="4"/>
  <c r="AG127" i="4"/>
  <c r="AF127" i="4"/>
  <c r="AE127" i="4"/>
  <c r="AD127" i="4"/>
  <c r="AA127" i="4"/>
  <c r="T127" i="4"/>
  <c r="AC127" i="4" s="1"/>
  <c r="AB127" i="4" s="1"/>
  <c r="N127" i="4"/>
  <c r="AG126" i="4"/>
  <c r="AF126" i="4"/>
  <c r="AE126" i="4"/>
  <c r="AD126" i="4"/>
  <c r="AA126" i="4"/>
  <c r="T126" i="4"/>
  <c r="AC126" i="4" s="1"/>
  <c r="AB126" i="4" s="1"/>
  <c r="N126" i="4"/>
  <c r="AG125" i="4"/>
  <c r="AF125" i="4"/>
  <c r="AE125" i="4"/>
  <c r="AD125" i="4"/>
  <c r="AA125" i="4"/>
  <c r="T125" i="4"/>
  <c r="AC125" i="4" s="1"/>
  <c r="AB125" i="4" s="1"/>
  <c r="N125" i="4"/>
  <c r="AG124" i="4"/>
  <c r="AF124" i="4"/>
  <c r="AE124" i="4"/>
  <c r="AH124" i="4" s="1"/>
  <c r="AD124" i="4"/>
  <c r="AC124" i="4"/>
  <c r="AA124" i="4"/>
  <c r="T124" i="4"/>
  <c r="N124" i="4"/>
  <c r="AG123" i="4"/>
  <c r="AF123" i="4"/>
  <c r="AC123" i="4" s="1"/>
  <c r="AE123" i="4"/>
  <c r="AD123" i="4"/>
  <c r="AA123" i="4"/>
  <c r="T123" i="4"/>
  <c r="AB123" i="4" s="1"/>
  <c r="N123" i="4"/>
  <c r="AG122" i="4"/>
  <c r="AF122" i="4"/>
  <c r="AB122" i="4" s="1"/>
  <c r="AE122" i="4"/>
  <c r="AD122" i="4"/>
  <c r="AC122" i="4"/>
  <c r="AA122" i="4"/>
  <c r="T122" i="4"/>
  <c r="N122" i="4"/>
  <c r="AG121" i="4"/>
  <c r="AF121" i="4"/>
  <c r="AE121" i="4"/>
  <c r="AD121" i="4"/>
  <c r="AA121" i="4"/>
  <c r="T121" i="4"/>
  <c r="AC121" i="4" s="1"/>
  <c r="AB121" i="4" s="1"/>
  <c r="N121" i="4"/>
  <c r="AG120" i="4"/>
  <c r="AF120" i="4"/>
  <c r="AC120" i="4" s="1"/>
  <c r="AE120" i="4"/>
  <c r="AD120" i="4"/>
  <c r="AA120" i="4"/>
  <c r="T120" i="4"/>
  <c r="AH120" i="4" s="1"/>
  <c r="N120" i="4"/>
  <c r="AG119" i="4"/>
  <c r="AF119" i="4"/>
  <c r="AE119" i="4"/>
  <c r="AD119" i="4"/>
  <c r="AC119" i="4"/>
  <c r="AA119" i="4"/>
  <c r="AH119" i="4" s="1"/>
  <c r="T119" i="4"/>
  <c r="AB119" i="4" s="1"/>
  <c r="N119" i="4"/>
  <c r="AG118" i="4"/>
  <c r="AF118" i="4"/>
  <c r="AC118" i="4" s="1"/>
  <c r="AE118" i="4"/>
  <c r="AD118" i="4"/>
  <c r="AA118" i="4"/>
  <c r="AH118" i="4" s="1"/>
  <c r="T118" i="4"/>
  <c r="N118" i="4"/>
  <c r="AG117" i="4"/>
  <c r="AF117" i="4"/>
  <c r="AE117" i="4"/>
  <c r="AD117" i="4"/>
  <c r="AA117" i="4"/>
  <c r="T117" i="4"/>
  <c r="AB117" i="4" s="1"/>
  <c r="N117" i="4"/>
  <c r="AG116" i="4"/>
  <c r="AF116" i="4"/>
  <c r="AE116" i="4"/>
  <c r="AD116" i="4"/>
  <c r="AC116" i="4"/>
  <c r="AB116" i="4" s="1"/>
  <c r="AA116" i="4"/>
  <c r="T116" i="4"/>
  <c r="N116" i="4"/>
  <c r="AG115" i="4"/>
  <c r="AF115" i="4"/>
  <c r="AE115" i="4"/>
  <c r="AD115" i="4"/>
  <c r="AB115" i="4"/>
  <c r="AA115" i="4"/>
  <c r="T115" i="4"/>
  <c r="AC115" i="4" s="1"/>
  <c r="N115" i="4"/>
  <c r="AH114" i="4"/>
  <c r="AG114" i="4"/>
  <c r="AF114" i="4"/>
  <c r="AC114" i="4" s="1"/>
  <c r="AE114" i="4"/>
  <c r="AD114" i="4"/>
  <c r="AA114" i="4"/>
  <c r="T114" i="4"/>
  <c r="AB114" i="4" s="1"/>
  <c r="N114" i="4"/>
  <c r="AG113" i="4"/>
  <c r="AF113" i="4"/>
  <c r="AE113" i="4"/>
  <c r="AD113" i="4"/>
  <c r="AA113" i="4"/>
  <c r="T113" i="4"/>
  <c r="AC113" i="4" s="1"/>
  <c r="AB113" i="4" s="1"/>
  <c r="N113" i="4"/>
  <c r="AG112" i="4"/>
  <c r="AF112" i="4"/>
  <c r="AC112" i="4" s="1"/>
  <c r="AE112" i="4"/>
  <c r="AD112" i="4"/>
  <c r="AA112" i="4"/>
  <c r="AH112" i="4" s="1"/>
  <c r="T112" i="4"/>
  <c r="AB112" i="4" s="1"/>
  <c r="N112" i="4"/>
  <c r="AG111" i="4"/>
  <c r="AF111" i="4"/>
  <c r="AE111" i="4"/>
  <c r="AD111" i="4"/>
  <c r="AA111" i="4"/>
  <c r="T111" i="4"/>
  <c r="AC111" i="4" s="1"/>
  <c r="AB111" i="4" s="1"/>
  <c r="N111" i="4"/>
  <c r="AH110" i="4"/>
  <c r="AG110" i="4"/>
  <c r="AF110" i="4"/>
  <c r="AC110" i="4" s="1"/>
  <c r="AE110" i="4"/>
  <c r="AD110" i="4"/>
  <c r="AA110" i="4"/>
  <c r="T110" i="4"/>
  <c r="N110" i="4"/>
  <c r="AG109" i="4"/>
  <c r="AF109" i="4"/>
  <c r="AE109" i="4"/>
  <c r="AD109" i="4"/>
  <c r="AA109" i="4"/>
  <c r="T109" i="4"/>
  <c r="AC109" i="4" s="1"/>
  <c r="AB109" i="4" s="1"/>
  <c r="N109" i="4"/>
  <c r="AG108" i="4"/>
  <c r="AF108" i="4"/>
  <c r="AE108" i="4"/>
  <c r="AD108" i="4"/>
  <c r="AA108" i="4"/>
  <c r="T108" i="4"/>
  <c r="AC108" i="4" s="1"/>
  <c r="AB108" i="4" s="1"/>
  <c r="N108" i="4"/>
  <c r="AG107" i="4"/>
  <c r="AH107" i="4" s="1"/>
  <c r="AF107" i="4"/>
  <c r="AC107" i="4" s="1"/>
  <c r="AE107" i="4"/>
  <c r="AD107" i="4"/>
  <c r="AB107" i="4"/>
  <c r="AA107" i="4"/>
  <c r="T107" i="4"/>
  <c r="N107" i="4"/>
  <c r="AG106" i="4"/>
  <c r="AF106" i="4"/>
  <c r="AE106" i="4"/>
  <c r="AD106" i="4"/>
  <c r="AA106" i="4"/>
  <c r="T106" i="4"/>
  <c r="AC106" i="4" s="1"/>
  <c r="N106" i="4"/>
  <c r="AG105" i="4"/>
  <c r="AE105" i="4"/>
  <c r="AD105" i="4"/>
  <c r="AC105" i="4"/>
  <c r="AB105" i="4" s="1"/>
  <c r="AA105" i="4"/>
  <c r="AG104" i="4"/>
  <c r="AE104" i="4"/>
  <c r="AD104" i="4"/>
  <c r="AC104" i="4"/>
  <c r="AB104" i="4" s="1"/>
  <c r="AA104" i="4"/>
  <c r="AG103" i="4"/>
  <c r="AE103" i="4"/>
  <c r="AD103" i="4"/>
  <c r="AC103" i="4"/>
  <c r="AB103" i="4" s="1"/>
  <c r="AA103" i="4"/>
  <c r="AG102" i="4"/>
  <c r="AE102" i="4"/>
  <c r="AF102" i="4" s="1"/>
  <c r="AD102" i="4"/>
  <c r="AA102" i="4"/>
  <c r="AC102" i="4" s="1"/>
  <c r="AG101" i="4"/>
  <c r="AE101" i="4"/>
  <c r="AF101" i="4" s="1"/>
  <c r="AD101" i="4"/>
  <c r="AC101" i="4"/>
  <c r="AA101" i="4"/>
  <c r="AB101" i="4" s="1"/>
  <c r="AG100" i="4"/>
  <c r="AE100" i="4"/>
  <c r="AF100" i="4" s="1"/>
  <c r="AD100" i="4"/>
  <c r="AC100" i="4"/>
  <c r="AA100" i="4"/>
  <c r="AB100" i="4" s="1"/>
  <c r="AG99" i="4"/>
  <c r="AE99" i="4"/>
  <c r="AD99" i="4"/>
  <c r="AC99" i="4"/>
  <c r="AB99" i="4"/>
  <c r="AA99" i="4"/>
  <c r="AG98" i="4"/>
  <c r="AE98" i="4"/>
  <c r="AD98" i="4"/>
  <c r="AC98" i="4"/>
  <c r="AB98" i="4" s="1"/>
  <c r="AA98" i="4"/>
  <c r="AG97" i="4"/>
  <c r="AE97" i="4"/>
  <c r="AD97" i="4"/>
  <c r="AC97" i="4"/>
  <c r="AB97" i="4"/>
  <c r="AA97" i="4"/>
  <c r="AG96" i="4"/>
  <c r="AE96" i="4"/>
  <c r="AD96" i="4"/>
  <c r="AC96" i="4"/>
  <c r="AB96" i="4"/>
  <c r="AA96" i="4"/>
  <c r="AG95" i="4"/>
  <c r="AE95" i="4"/>
  <c r="AF95" i="4" s="1"/>
  <c r="AD95" i="4"/>
  <c r="AC95" i="4"/>
  <c r="AA95" i="4"/>
  <c r="AB95" i="4" s="1"/>
  <c r="AG94" i="4"/>
  <c r="AE94" i="4"/>
  <c r="AD94" i="4"/>
  <c r="AC94" i="4"/>
  <c r="AB94" i="4" s="1"/>
  <c r="AA94" i="4"/>
  <c r="AH93" i="4"/>
  <c r="AG93" i="4"/>
  <c r="AE93" i="4"/>
  <c r="AF93" i="4" s="1"/>
  <c r="AD93" i="4"/>
  <c r="AC93" i="4"/>
  <c r="AB93" i="4"/>
  <c r="AA93" i="4"/>
  <c r="AG92" i="4"/>
  <c r="AE92" i="4"/>
  <c r="AD92" i="4"/>
  <c r="AC92" i="4"/>
  <c r="AB92" i="4" s="1"/>
  <c r="AA92" i="4"/>
  <c r="AG91" i="4"/>
  <c r="AE91" i="4"/>
  <c r="AF91" i="4" s="1"/>
  <c r="AD91" i="4"/>
  <c r="AA91" i="4"/>
  <c r="AB91" i="4" s="1"/>
  <c r="AG90" i="4"/>
  <c r="AE90" i="4"/>
  <c r="AD90" i="4"/>
  <c r="AC90" i="4"/>
  <c r="AB90" i="4" s="1"/>
  <c r="AA90" i="4"/>
  <c r="AG89" i="4"/>
  <c r="AE89" i="4"/>
  <c r="AD89" i="4"/>
  <c r="AC89" i="4"/>
  <c r="AB89" i="4" s="1"/>
  <c r="AA89" i="4"/>
  <c r="AG88" i="4"/>
  <c r="AE88" i="4"/>
  <c r="AD88" i="4"/>
  <c r="AC88" i="4"/>
  <c r="AB88" i="4" s="1"/>
  <c r="AA88" i="4"/>
  <c r="AG87" i="4"/>
  <c r="AE87" i="4"/>
  <c r="AD87" i="4"/>
  <c r="AC87" i="4"/>
  <c r="AB87" i="4" s="1"/>
  <c r="AA87" i="4"/>
  <c r="AG86" i="4"/>
  <c r="AE86" i="4"/>
  <c r="AF86" i="4" s="1"/>
  <c r="AD86" i="4"/>
  <c r="AA86" i="4"/>
  <c r="AB86" i="4" s="1"/>
  <c r="AG85" i="4"/>
  <c r="AE85" i="4"/>
  <c r="AF85" i="4" s="1"/>
  <c r="AD85" i="4"/>
  <c r="AA85" i="4"/>
  <c r="AB85" i="4" s="1"/>
  <c r="AG84" i="4"/>
  <c r="AE84" i="4"/>
  <c r="AD84" i="4"/>
  <c r="AC84" i="4"/>
  <c r="AB84" i="4" s="1"/>
  <c r="AA84" i="4"/>
  <c r="AG83" i="4"/>
  <c r="AH83" i="4" s="1"/>
  <c r="AE83" i="4"/>
  <c r="AF83" i="4" s="1"/>
  <c r="AD83" i="4"/>
  <c r="AC83" i="4"/>
  <c r="AA83" i="4"/>
  <c r="AB83" i="4" s="1"/>
  <c r="AG82" i="4"/>
  <c r="AE82" i="4"/>
  <c r="AD82" i="4"/>
  <c r="AC82" i="4"/>
  <c r="AB82" i="4"/>
  <c r="AA82" i="4"/>
  <c r="AG81" i="4"/>
  <c r="AE81" i="4"/>
  <c r="AF81" i="4" s="1"/>
  <c r="AD81" i="4"/>
  <c r="AC81" i="4"/>
  <c r="AA81" i="4"/>
  <c r="AB81" i="4" s="1"/>
  <c r="AG80" i="4"/>
  <c r="AE80" i="4"/>
  <c r="AF80" i="4" s="1"/>
  <c r="AD80" i="4"/>
  <c r="AA80" i="4"/>
  <c r="AC80" i="4" s="1"/>
  <c r="AG79" i="4"/>
  <c r="AE79" i="4"/>
  <c r="AF79" i="4" s="1"/>
  <c r="AD79" i="4"/>
  <c r="AA79" i="4"/>
  <c r="AC79" i="4" s="1"/>
  <c r="AG78" i="4"/>
  <c r="AE78" i="4"/>
  <c r="AF78" i="4" s="1"/>
  <c r="AD78" i="4"/>
  <c r="AA78" i="4"/>
  <c r="AC78" i="4" s="1"/>
  <c r="AG77" i="4"/>
  <c r="AE77" i="4"/>
  <c r="AF77" i="4" s="1"/>
  <c r="AD77" i="4"/>
  <c r="AA77" i="4"/>
  <c r="AC77" i="4" s="1"/>
  <c r="AG76" i="4"/>
  <c r="AE76" i="4"/>
  <c r="AF76" i="4" s="1"/>
  <c r="AD76" i="4"/>
  <c r="AA76" i="4"/>
  <c r="AC76" i="4" s="1"/>
  <c r="AG75" i="4"/>
  <c r="AE75" i="4"/>
  <c r="AD75" i="4"/>
  <c r="AC75" i="4"/>
  <c r="AB75" i="4"/>
  <c r="AA75" i="4"/>
  <c r="AG74" i="4"/>
  <c r="AE74" i="4"/>
  <c r="AD74" i="4"/>
  <c r="AC74" i="4"/>
  <c r="AB74" i="4" s="1"/>
  <c r="AA74" i="4"/>
  <c r="AG73" i="4"/>
  <c r="AE73" i="4"/>
  <c r="AD73" i="4"/>
  <c r="AC73" i="4"/>
  <c r="AB73" i="4"/>
  <c r="AA73" i="4"/>
  <c r="AG72" i="4"/>
  <c r="AE72" i="4"/>
  <c r="AF72" i="4" s="1"/>
  <c r="AD72" i="4"/>
  <c r="AC72" i="4"/>
  <c r="AB72" i="4"/>
  <c r="AA72" i="4"/>
  <c r="AG71" i="4"/>
  <c r="AF71" i="4"/>
  <c r="AE71" i="4"/>
  <c r="AD71" i="4"/>
  <c r="AC71" i="4"/>
  <c r="AB71" i="4" s="1"/>
  <c r="AA71" i="4"/>
  <c r="AG70" i="4"/>
  <c r="AE70" i="4"/>
  <c r="AF70" i="4" s="1"/>
  <c r="AD70" i="4"/>
  <c r="AA70" i="4"/>
  <c r="AC70" i="4" s="1"/>
  <c r="AG69" i="4"/>
  <c r="AH69" i="4" s="1"/>
  <c r="AE69" i="4"/>
  <c r="AD69" i="4"/>
  <c r="AA69" i="4"/>
  <c r="AC69" i="4" s="1"/>
  <c r="T69" i="4"/>
  <c r="AF69" i="4" s="1"/>
  <c r="AG68" i="4"/>
  <c r="AE68" i="4"/>
  <c r="AD68" i="4"/>
  <c r="AC68" i="4"/>
  <c r="AB68" i="4"/>
  <c r="AA68" i="4"/>
  <c r="AG67" i="4"/>
  <c r="AE67" i="4"/>
  <c r="AF67" i="4" s="1"/>
  <c r="AD67" i="4"/>
  <c r="AA67" i="4"/>
  <c r="AC67" i="4" s="1"/>
  <c r="AG66" i="4"/>
  <c r="AE66" i="4"/>
  <c r="AF66" i="4" s="1"/>
  <c r="AD66" i="4"/>
  <c r="AA66" i="4"/>
  <c r="AC66" i="4" s="1"/>
  <c r="T66" i="4"/>
  <c r="AG65" i="4"/>
  <c r="AE65" i="4"/>
  <c r="AD65" i="4"/>
  <c r="AC65" i="4"/>
  <c r="AB65" i="4"/>
  <c r="AA65" i="4"/>
  <c r="AG64" i="4"/>
  <c r="AE64" i="4"/>
  <c r="AD64" i="4"/>
  <c r="AC64" i="4"/>
  <c r="AB64" i="4"/>
  <c r="AA64" i="4"/>
  <c r="AG63" i="4"/>
  <c r="AE63" i="4"/>
  <c r="AD63" i="4"/>
  <c r="AC63" i="4"/>
  <c r="AH63" i="4" s="1"/>
  <c r="AA63" i="4"/>
  <c r="AG62" i="4"/>
  <c r="AE62" i="4"/>
  <c r="AD62" i="4"/>
  <c r="AC62" i="4"/>
  <c r="AB62" i="4" s="1"/>
  <c r="AA62" i="4"/>
  <c r="AG61" i="4"/>
  <c r="AH61" i="4" s="1"/>
  <c r="AE61" i="4"/>
  <c r="AF61" i="4" s="1"/>
  <c r="AD61" i="4"/>
  <c r="AC61" i="4"/>
  <c r="AA61" i="4"/>
  <c r="AB61" i="4" s="1"/>
  <c r="AG60" i="4"/>
  <c r="AE60" i="4"/>
  <c r="AD60" i="4"/>
  <c r="AC60" i="4"/>
  <c r="AB60" i="4"/>
  <c r="AA60" i="4"/>
  <c r="AG59" i="4"/>
  <c r="AE59" i="4"/>
  <c r="AD59" i="4"/>
  <c r="AC59" i="4"/>
  <c r="AH59" i="4" s="1"/>
  <c r="AA59" i="4"/>
  <c r="AH58" i="4"/>
  <c r="AG58" i="4"/>
  <c r="AE58" i="4"/>
  <c r="AF58" i="4" s="1"/>
  <c r="AD58" i="4"/>
  <c r="AC58" i="4"/>
  <c r="AA58" i="4"/>
  <c r="AB58" i="4" s="1"/>
  <c r="AG57" i="4"/>
  <c r="AE57" i="4"/>
  <c r="AF57" i="4" s="1"/>
  <c r="AD57" i="4"/>
  <c r="AA57" i="4"/>
  <c r="AC57" i="4" s="1"/>
  <c r="AH57" i="4" s="1"/>
  <c r="AG56" i="4"/>
  <c r="AH56" i="4" s="1"/>
  <c r="AE56" i="4"/>
  <c r="AF56" i="4" s="1"/>
  <c r="AD56" i="4"/>
  <c r="AC56" i="4"/>
  <c r="AA56" i="4"/>
  <c r="AB56" i="4" s="1"/>
  <c r="AG55" i="4"/>
  <c r="AE55" i="4"/>
  <c r="AD55" i="4"/>
  <c r="AC55" i="4"/>
  <c r="AH55" i="4" s="1"/>
  <c r="AA55" i="4"/>
  <c r="AG54" i="4"/>
  <c r="AE54" i="4"/>
  <c r="AF54" i="4" s="1"/>
  <c r="AD54" i="4"/>
  <c r="AA54" i="4"/>
  <c r="AB54" i="4" s="1"/>
  <c r="AG53" i="4"/>
  <c r="AE53" i="4"/>
  <c r="AD53" i="4"/>
  <c r="AC53" i="4"/>
  <c r="AB53" i="4" s="1"/>
  <c r="AA53" i="4"/>
  <c r="AG52" i="4"/>
  <c r="AF52" i="4"/>
  <c r="AE52" i="4"/>
  <c r="AD52" i="4"/>
  <c r="AC52" i="4"/>
  <c r="AA52" i="4"/>
  <c r="AB52" i="4" s="1"/>
  <c r="AG51" i="4"/>
  <c r="AH51" i="4" s="1"/>
  <c r="AF51" i="4"/>
  <c r="AE51" i="4"/>
  <c r="AD51" i="4"/>
  <c r="AC51" i="4"/>
  <c r="AB51" i="4" s="1"/>
  <c r="AA51" i="4"/>
  <c r="AG50" i="4"/>
  <c r="AH50" i="4" s="1"/>
  <c r="AF50" i="4"/>
  <c r="AE50" i="4"/>
  <c r="AD50" i="4"/>
  <c r="AC50" i="4"/>
  <c r="AB50" i="4" s="1"/>
  <c r="AA50" i="4"/>
  <c r="AG49" i="4"/>
  <c r="AH49" i="4" s="1"/>
  <c r="AF49" i="4"/>
  <c r="AE49" i="4"/>
  <c r="AD49" i="4"/>
  <c r="AC49" i="4"/>
  <c r="AB49" i="4" s="1"/>
  <c r="AA49" i="4"/>
  <c r="AG48" i="4"/>
  <c r="AH48" i="4" s="1"/>
  <c r="AF48" i="4"/>
  <c r="AE48" i="4"/>
  <c r="AD48" i="4"/>
  <c r="AC48" i="4"/>
  <c r="AB48" i="4" s="1"/>
  <c r="AA48" i="4"/>
  <c r="AG47" i="4"/>
  <c r="AH47" i="4" s="1"/>
  <c r="AF47" i="4"/>
  <c r="AE47" i="4"/>
  <c r="AD47" i="4"/>
  <c r="AC47" i="4"/>
  <c r="AB47" i="4" s="1"/>
  <c r="AA47" i="4"/>
  <c r="AG46" i="4"/>
  <c r="AH46" i="4" s="1"/>
  <c r="AF46" i="4"/>
  <c r="AE46" i="4"/>
  <c r="AD46" i="4"/>
  <c r="AC46" i="4"/>
  <c r="AB46" i="4" s="1"/>
  <c r="AA46" i="4"/>
  <c r="AG45" i="4"/>
  <c r="AH45" i="4" s="1"/>
  <c r="AF45" i="4"/>
  <c r="AE45" i="4"/>
  <c r="AD45" i="4"/>
  <c r="AC45" i="4"/>
  <c r="AB45" i="4" s="1"/>
  <c r="AA45" i="4"/>
  <c r="AG44" i="4"/>
  <c r="AH44" i="4" s="1"/>
  <c r="AF44" i="4"/>
  <c r="AE44" i="4"/>
  <c r="AD44" i="4"/>
  <c r="AC44" i="4"/>
  <c r="AB44" i="4" s="1"/>
  <c r="AA44" i="4"/>
  <c r="AG43" i="4"/>
  <c r="AH43" i="4" s="1"/>
  <c r="AF43" i="4"/>
  <c r="AE43" i="4"/>
  <c r="AD43" i="4"/>
  <c r="AC43" i="4"/>
  <c r="AB43" i="4" s="1"/>
  <c r="AA43" i="4"/>
  <c r="AG42" i="4"/>
  <c r="AH42" i="4" s="1"/>
  <c r="AF42" i="4"/>
  <c r="AE42" i="4"/>
  <c r="AD42" i="4"/>
  <c r="AC42" i="4"/>
  <c r="AB42" i="4" s="1"/>
  <c r="AA42" i="4"/>
  <c r="AG41" i="4"/>
  <c r="AH41" i="4" s="1"/>
  <c r="AF41" i="4"/>
  <c r="AE41" i="4"/>
  <c r="AD41" i="4"/>
  <c r="AC41" i="4"/>
  <c r="AB41" i="4" s="1"/>
  <c r="AA41" i="4"/>
  <c r="AG40" i="4"/>
  <c r="AH40" i="4" s="1"/>
  <c r="AF40" i="4"/>
  <c r="AE40" i="4"/>
  <c r="AD40" i="4"/>
  <c r="AC40" i="4"/>
  <c r="AB40" i="4" s="1"/>
  <c r="AA40" i="4"/>
  <c r="AG39" i="4"/>
  <c r="AH39" i="4" s="1"/>
  <c r="AF39" i="4"/>
  <c r="AE39" i="4"/>
  <c r="AD39" i="4"/>
  <c r="AC39" i="4"/>
  <c r="AB39" i="4" s="1"/>
  <c r="AA39" i="4"/>
  <c r="AG38" i="4"/>
  <c r="AH38" i="4" s="1"/>
  <c r="AF38" i="4"/>
  <c r="AE38" i="4"/>
  <c r="AD38" i="4"/>
  <c r="AC38" i="4"/>
  <c r="AB38" i="4" s="1"/>
  <c r="AA38" i="4"/>
  <c r="AG37" i="4"/>
  <c r="AH37" i="4" s="1"/>
  <c r="AF37" i="4"/>
  <c r="AE37" i="4"/>
  <c r="AD37" i="4"/>
  <c r="AC37" i="4"/>
  <c r="AB37" i="4" s="1"/>
  <c r="AA37" i="4"/>
  <c r="AG36" i="4"/>
  <c r="AH36" i="4" s="1"/>
  <c r="AF36" i="4"/>
  <c r="AE36" i="4"/>
  <c r="AD36" i="4"/>
  <c r="AC36" i="4"/>
  <c r="AB36" i="4" s="1"/>
  <c r="AA36" i="4"/>
  <c r="AG35" i="4"/>
  <c r="AH35" i="4" s="1"/>
  <c r="AF35" i="4"/>
  <c r="AE35" i="4"/>
  <c r="AD35" i="4"/>
  <c r="AC35" i="4"/>
  <c r="AB35" i="4" s="1"/>
  <c r="AA35" i="4"/>
  <c r="AG34" i="4"/>
  <c r="AH34" i="4" s="1"/>
  <c r="AF34" i="4"/>
  <c r="AE34" i="4"/>
  <c r="AD34" i="4"/>
  <c r="AC34" i="4"/>
  <c r="AB34" i="4" s="1"/>
  <c r="AA34" i="4"/>
  <c r="AG33" i="4"/>
  <c r="AH33" i="4" s="1"/>
  <c r="AF33" i="4"/>
  <c r="AE33" i="4"/>
  <c r="AD33" i="4"/>
  <c r="AC33" i="4"/>
  <c r="AB33" i="4" s="1"/>
  <c r="AA33" i="4"/>
  <c r="AG32" i="4"/>
  <c r="AH32" i="4" s="1"/>
  <c r="AF32" i="4"/>
  <c r="AE32" i="4"/>
  <c r="AD32" i="4"/>
  <c r="AC32" i="4"/>
  <c r="AB32" i="4" s="1"/>
  <c r="AA32" i="4"/>
  <c r="AG31" i="4"/>
  <c r="AH31" i="4" s="1"/>
  <c r="AF31" i="4"/>
  <c r="AE31" i="4"/>
  <c r="AD31" i="4"/>
  <c r="AC31" i="4"/>
  <c r="AB31" i="4" s="1"/>
  <c r="AA31" i="4"/>
  <c r="AG30" i="4"/>
  <c r="AH30" i="4" s="1"/>
  <c r="AF30" i="4"/>
  <c r="AE30" i="4"/>
  <c r="AD30" i="4"/>
  <c r="AC30" i="4"/>
  <c r="AB30" i="4" s="1"/>
  <c r="AA30" i="4"/>
  <c r="AG29" i="4"/>
  <c r="AF29" i="4"/>
  <c r="AE29" i="4"/>
  <c r="AD29" i="4"/>
  <c r="AA29" i="4"/>
  <c r="T29" i="4"/>
  <c r="AC29" i="4" s="1"/>
  <c r="AB29" i="4" s="1"/>
  <c r="AG28" i="4"/>
  <c r="AF28" i="4"/>
  <c r="AE28" i="4"/>
  <c r="AD28" i="4"/>
  <c r="AA28" i="4"/>
  <c r="T28" i="4"/>
  <c r="AC28" i="4" s="1"/>
  <c r="AG27" i="4"/>
  <c r="AF27" i="4"/>
  <c r="AE27" i="4"/>
  <c r="AD27" i="4"/>
  <c r="AA27" i="4"/>
  <c r="AC27" i="4" s="1"/>
  <c r="AB27" i="4" s="1"/>
  <c r="AG26" i="4"/>
  <c r="AF26" i="4"/>
  <c r="AE26" i="4"/>
  <c r="AD26" i="4"/>
  <c r="AA26" i="4"/>
  <c r="AC26" i="4" s="1"/>
  <c r="AB26" i="4" s="1"/>
  <c r="AG25" i="4"/>
  <c r="AF25" i="4"/>
  <c r="AE25" i="4"/>
  <c r="AD25" i="4"/>
  <c r="AA25" i="4"/>
  <c r="AC25" i="4" s="1"/>
  <c r="AB25" i="4" s="1"/>
  <c r="AG24" i="4"/>
  <c r="AF24" i="4"/>
  <c r="AE24" i="4"/>
  <c r="AD24" i="4"/>
  <c r="AC24" i="4"/>
  <c r="AB24" i="4" s="1"/>
  <c r="AA24" i="4"/>
  <c r="T24" i="4"/>
  <c r="AG23" i="4"/>
  <c r="AF23" i="4"/>
  <c r="AE23" i="4"/>
  <c r="AD23" i="4"/>
  <c r="AA23" i="4"/>
  <c r="T23" i="4"/>
  <c r="AC23" i="4" s="1"/>
  <c r="AG22" i="4"/>
  <c r="AF22" i="4"/>
  <c r="AE22" i="4"/>
  <c r="AD22" i="4"/>
  <c r="AA22" i="4"/>
  <c r="AC22" i="4" s="1"/>
  <c r="AB22" i="4" s="1"/>
  <c r="T22" i="4"/>
  <c r="AG21" i="4"/>
  <c r="AF21" i="4"/>
  <c r="AE21" i="4"/>
  <c r="AD21" i="4"/>
  <c r="AA21" i="4"/>
  <c r="T21" i="4"/>
  <c r="AC21" i="4" s="1"/>
  <c r="AG20" i="4"/>
  <c r="AF20" i="4"/>
  <c r="AE20" i="4"/>
  <c r="AD20" i="4"/>
  <c r="AC20" i="4"/>
  <c r="AB20" i="4" s="1"/>
  <c r="AA20" i="4"/>
  <c r="T20" i="4"/>
  <c r="AG19" i="4"/>
  <c r="AF19" i="4"/>
  <c r="AE19" i="4"/>
  <c r="AD19" i="4"/>
  <c r="AA19" i="4"/>
  <c r="T19" i="4"/>
  <c r="AC19" i="4" s="1"/>
  <c r="AG18" i="4"/>
  <c r="AF18" i="4"/>
  <c r="AE18" i="4"/>
  <c r="AD18" i="4"/>
  <c r="AA18" i="4"/>
  <c r="T18" i="4"/>
  <c r="AC18" i="4" s="1"/>
  <c r="AB18" i="4" s="1"/>
  <c r="AG17" i="4"/>
  <c r="AF17" i="4"/>
  <c r="AE17" i="4"/>
  <c r="AD17" i="4"/>
  <c r="AA17" i="4"/>
  <c r="T17" i="4"/>
  <c r="AC17" i="4" s="1"/>
  <c r="AG16" i="4"/>
  <c r="AF16" i="4"/>
  <c r="AE16" i="4"/>
  <c r="AD16" i="4"/>
  <c r="AC16" i="4"/>
  <c r="AB16" i="4" s="1"/>
  <c r="AA16" i="4"/>
  <c r="T16" i="4"/>
  <c r="AG15" i="4"/>
  <c r="AF15" i="4"/>
  <c r="AE15" i="4"/>
  <c r="AD15" i="4"/>
  <c r="AA15" i="4"/>
  <c r="T15" i="4"/>
  <c r="AC15" i="4" s="1"/>
  <c r="AG14" i="4"/>
  <c r="AF14" i="4"/>
  <c r="AE14" i="4"/>
  <c r="AD14" i="4"/>
  <c r="AC14" i="4"/>
  <c r="AB14" i="4" s="1"/>
  <c r="AA14" i="4"/>
  <c r="T14" i="4"/>
  <c r="AG13" i="4"/>
  <c r="AF13" i="4"/>
  <c r="AE13" i="4"/>
  <c r="AD13" i="4"/>
  <c r="AA13" i="4"/>
  <c r="T13" i="4"/>
  <c r="AC13" i="4" s="1"/>
  <c r="AG12" i="4"/>
  <c r="AF12" i="4"/>
  <c r="AE12" i="4"/>
  <c r="AD12" i="4"/>
  <c r="AA12" i="4"/>
  <c r="T12" i="4"/>
  <c r="AC12" i="4" s="1"/>
  <c r="AB12" i="4" s="1"/>
  <c r="AG11" i="4"/>
  <c r="AF11" i="4"/>
  <c r="AE11" i="4"/>
  <c r="AD11" i="4"/>
  <c r="AA11" i="4"/>
  <c r="T11" i="4"/>
  <c r="AC11" i="4" s="1"/>
  <c r="AG10" i="4"/>
  <c r="AF10" i="4"/>
  <c r="AE10" i="4"/>
  <c r="AD10" i="4"/>
  <c r="AA10" i="4"/>
  <c r="AC10" i="4" s="1"/>
  <c r="T10" i="4"/>
  <c r="AG9" i="4"/>
  <c r="AF9" i="4"/>
  <c r="AE9" i="4"/>
  <c r="AD9" i="4"/>
  <c r="AA9" i="4"/>
  <c r="T9" i="4"/>
  <c r="AC9" i="4" s="1"/>
  <c r="AG8" i="4"/>
  <c r="AF8" i="4"/>
  <c r="AE8" i="4"/>
  <c r="AD8" i="4"/>
  <c r="AC8" i="4"/>
  <c r="AB8" i="4" s="1"/>
  <c r="AA8" i="4"/>
  <c r="T8" i="4"/>
  <c r="AG7" i="4"/>
  <c r="AF7" i="4"/>
  <c r="AE7" i="4"/>
  <c r="AD7" i="4"/>
  <c r="AA7" i="4"/>
  <c r="T7" i="4"/>
  <c r="AC7" i="4" s="1"/>
  <c r="AG6" i="4"/>
  <c r="AF6" i="4"/>
  <c r="AE6" i="4"/>
  <c r="AD6" i="4"/>
  <c r="AA6" i="4"/>
  <c r="AC6" i="4" s="1"/>
  <c r="AB6" i="4" s="1"/>
  <c r="T6" i="4"/>
  <c r="AG5" i="4"/>
  <c r="AF5" i="4"/>
  <c r="AE5" i="4"/>
  <c r="AD5" i="4"/>
  <c r="AA5" i="4"/>
  <c r="T5" i="4"/>
  <c r="AC5" i="4" s="1"/>
  <c r="AG4" i="4"/>
  <c r="AF4" i="4"/>
  <c r="AE4" i="4"/>
  <c r="AD4" i="4"/>
  <c r="AC4" i="4"/>
  <c r="AB4" i="4" s="1"/>
  <c r="AA4" i="4"/>
  <c r="T4" i="4"/>
  <c r="AG3" i="4"/>
  <c r="AF3" i="4"/>
  <c r="AE3" i="4"/>
  <c r="AD3" i="4"/>
  <c r="AA3" i="4"/>
  <c r="AC3" i="4" s="1"/>
  <c r="T3" i="4"/>
  <c r="AG2" i="4"/>
  <c r="AF2" i="4"/>
  <c r="AE2" i="4"/>
  <c r="AD2" i="4"/>
  <c r="AA2" i="4"/>
  <c r="AC2" i="4" s="1"/>
  <c r="T2" i="4"/>
  <c r="AH29" i="4" l="1"/>
  <c r="AH80" i="4"/>
  <c r="AH84" i="4"/>
  <c r="AH88" i="4"/>
  <c r="AH89" i="4"/>
  <c r="AH90" i="4"/>
  <c r="AH94" i="4"/>
  <c r="AH103" i="4"/>
  <c r="AC370" i="4"/>
  <c r="AB370" i="4"/>
  <c r="AC386" i="4"/>
  <c r="AB386" i="4"/>
  <c r="AH18" i="4"/>
  <c r="AH77" i="4"/>
  <c r="AH52" i="4"/>
  <c r="AH64" i="4"/>
  <c r="AH65" i="4"/>
  <c r="AB66" i="4"/>
  <c r="AB67" i="4"/>
  <c r="AH71" i="4"/>
  <c r="AH75" i="4"/>
  <c r="AH78" i="4"/>
  <c r="AC86" i="4"/>
  <c r="AH86" i="4"/>
  <c r="AH99" i="4"/>
  <c r="AB146" i="4"/>
  <c r="AB174" i="4"/>
  <c r="AB229" i="4"/>
  <c r="AC259" i="4"/>
  <c r="AB351" i="4"/>
  <c r="AC388" i="4"/>
  <c r="AB388" i="4"/>
  <c r="AB392" i="4"/>
  <c r="AC392" i="4"/>
  <c r="AB478" i="4"/>
  <c r="AH478" i="4"/>
  <c r="AH12" i="4"/>
  <c r="AH4" i="4"/>
  <c r="AB10" i="4"/>
  <c r="AH14" i="4"/>
  <c r="AH20" i="4"/>
  <c r="AB2" i="4"/>
  <c r="AH8" i="4"/>
  <c r="AH16" i="4"/>
  <c r="AH24" i="4"/>
  <c r="AH25" i="4"/>
  <c r="AH26" i="4"/>
  <c r="AH27" i="4"/>
  <c r="AC54" i="4"/>
  <c r="AH54" i="4" s="1"/>
  <c r="AH60" i="4"/>
  <c r="AH66" i="4"/>
  <c r="AH68" i="4"/>
  <c r="AB69" i="4"/>
  <c r="AB70" i="4"/>
  <c r="AH72" i="4"/>
  <c r="AH73" i="4"/>
  <c r="AH76" i="4"/>
  <c r="AH79" i="4"/>
  <c r="AH81" i="4"/>
  <c r="AH82" i="4"/>
  <c r="AC85" i="4"/>
  <c r="AH85" i="4"/>
  <c r="AC91" i="4"/>
  <c r="AH91" i="4" s="1"/>
  <c r="AH96" i="4"/>
  <c r="AH97" i="4"/>
  <c r="AH117" i="4"/>
  <c r="AB124" i="4"/>
  <c r="AH137" i="4"/>
  <c r="AH152" i="4"/>
  <c r="AB153" i="4"/>
  <c r="AB158" i="4"/>
  <c r="AB180" i="4"/>
  <c r="AB181" i="4"/>
  <c r="AB196" i="4"/>
  <c r="AH203" i="4"/>
  <c r="AC279" i="4"/>
  <c r="AB348" i="4"/>
  <c r="AB362" i="4"/>
  <c r="AC384" i="4"/>
  <c r="AB384" i="4"/>
  <c r="AH471" i="4"/>
  <c r="AB473" i="4"/>
  <c r="AH480" i="4"/>
  <c r="AH495" i="4"/>
  <c r="AH499" i="4"/>
  <c r="AH513" i="4"/>
  <c r="AH525" i="4"/>
  <c r="AH531" i="4"/>
  <c r="AH535" i="4"/>
  <c r="AH540" i="4"/>
  <c r="AH553" i="4"/>
  <c r="T560" i="4"/>
  <c r="AB560" i="4" s="1"/>
  <c r="AH669" i="4"/>
  <c r="AB669" i="4"/>
  <c r="AB346" i="4"/>
  <c r="AB393" i="4"/>
  <c r="AH458" i="4"/>
  <c r="AH462" i="4"/>
  <c r="AH467" i="4"/>
  <c r="AH473" i="4"/>
  <c r="AH476" i="4"/>
  <c r="AH479" i="4"/>
  <c r="AH483" i="4"/>
  <c r="AH487" i="4"/>
  <c r="AH494" i="4"/>
  <c r="T500" i="4"/>
  <c r="AB500" i="4" s="1"/>
  <c r="AH498" i="4"/>
  <c r="AH502" i="4"/>
  <c r="AH504" i="4"/>
  <c r="AH508" i="4"/>
  <c r="AH512" i="4"/>
  <c r="AH524" i="4"/>
  <c r="AH545" i="4"/>
  <c r="AB607" i="4"/>
  <c r="AB610" i="4"/>
  <c r="AB613" i="4"/>
  <c r="AB616" i="4"/>
  <c r="AB619" i="4"/>
  <c r="AB622" i="4"/>
  <c r="AB625" i="4"/>
  <c r="AB628" i="4"/>
  <c r="AB631" i="4"/>
  <c r="AB634" i="4"/>
  <c r="AB637" i="4"/>
  <c r="AB640" i="4"/>
  <c r="AH644" i="4"/>
  <c r="AH646" i="4"/>
  <c r="AH650" i="4"/>
  <c r="AH666" i="4"/>
  <c r="AB666" i="4"/>
  <c r="AC675" i="4"/>
  <c r="AB675" i="4"/>
  <c r="T463" i="4"/>
  <c r="AC463" i="4" s="1"/>
  <c r="AB463" i="4" s="1"/>
  <c r="AH461" i="4"/>
  <c r="AB464" i="4"/>
  <c r="AC468" i="4"/>
  <c r="AB468" i="4" s="1"/>
  <c r="AH470" i="4"/>
  <c r="AH472" i="4"/>
  <c r="AH475" i="4"/>
  <c r="AC484" i="4"/>
  <c r="AB484" i="4" s="1"/>
  <c r="AH490" i="4"/>
  <c r="AH503" i="4"/>
  <c r="AH507" i="4"/>
  <c r="AH518" i="4"/>
  <c r="AH520" i="4"/>
  <c r="T529" i="4"/>
  <c r="AB529" i="4" s="1"/>
  <c r="AH532" i="4"/>
  <c r="AH536" i="4"/>
  <c r="AH541" i="4"/>
  <c r="AH548" i="4"/>
  <c r="AH554" i="4"/>
  <c r="AB557" i="4"/>
  <c r="AB561" i="4"/>
  <c r="AB564" i="4"/>
  <c r="AB567" i="4"/>
  <c r="AB570" i="4"/>
  <c r="AB573" i="4"/>
  <c r="AB576" i="4"/>
  <c r="AB579" i="4"/>
  <c r="AB582" i="4"/>
  <c r="AB585" i="4"/>
  <c r="AB588" i="4"/>
  <c r="AB591" i="4"/>
  <c r="AB594" i="4"/>
  <c r="AB597" i="4"/>
  <c r="AB600" i="4"/>
  <c r="AB603" i="4"/>
  <c r="AB606" i="4"/>
  <c r="AH649" i="4"/>
  <c r="AH653" i="4"/>
  <c r="AH656" i="4"/>
  <c r="AS114" i="5"/>
  <c r="AU118" i="5"/>
  <c r="AH662" i="4"/>
  <c r="AH663" i="4"/>
  <c r="AU110" i="5"/>
  <c r="AH692" i="4"/>
  <c r="AS112" i="5"/>
  <c r="AS117" i="5"/>
  <c r="AS119" i="5"/>
  <c r="AH15" i="4"/>
  <c r="AB15" i="4"/>
  <c r="AH11" i="4"/>
  <c r="AB11" i="4"/>
  <c r="AH19" i="4"/>
  <c r="AB19" i="4"/>
  <c r="AH22" i="4"/>
  <c r="AH2" i="4"/>
  <c r="AB13" i="4"/>
  <c r="AH13" i="4"/>
  <c r="AB21" i="4"/>
  <c r="AH21" i="4"/>
  <c r="AH23" i="4"/>
  <c r="AB23" i="4"/>
  <c r="AB3" i="4"/>
  <c r="AH3" i="4"/>
  <c r="AB5" i="4"/>
  <c r="AH5" i="4"/>
  <c r="AB7" i="4"/>
  <c r="AH7" i="4"/>
  <c r="AH10" i="4"/>
  <c r="AH17" i="4"/>
  <c r="AB17" i="4"/>
  <c r="AH70" i="4"/>
  <c r="AB106" i="4"/>
  <c r="AH106" i="4"/>
  <c r="AH6" i="4"/>
  <c r="AB9" i="4"/>
  <c r="AH9" i="4"/>
  <c r="AB28" i="4"/>
  <c r="AH28" i="4"/>
  <c r="AH67" i="4"/>
  <c r="AH53" i="4"/>
  <c r="AH62" i="4"/>
  <c r="AH74" i="4"/>
  <c r="AH87" i="4"/>
  <c r="AH100" i="4"/>
  <c r="AH104" i="4"/>
  <c r="AH181" i="4"/>
  <c r="AH463" i="4"/>
  <c r="AH477" i="4"/>
  <c r="AB477" i="4"/>
  <c r="AH485" i="4"/>
  <c r="AB485" i="4"/>
  <c r="AH505" i="4"/>
  <c r="AB505" i="4"/>
  <c r="AH515" i="4"/>
  <c r="AB515" i="4"/>
  <c r="AH521" i="4"/>
  <c r="AB521" i="4"/>
  <c r="AH530" i="4"/>
  <c r="AB530" i="4"/>
  <c r="AH539" i="4"/>
  <c r="AB539" i="4"/>
  <c r="AH647" i="4"/>
  <c r="AB647" i="4"/>
  <c r="AH657" i="4"/>
  <c r="AB657" i="4"/>
  <c r="AB659" i="4"/>
  <c r="AH659" i="4"/>
  <c r="AB664" i="4"/>
  <c r="AH664" i="4"/>
  <c r="AB57" i="4"/>
  <c r="AB59" i="4"/>
  <c r="AB76" i="4"/>
  <c r="AB77" i="4"/>
  <c r="AB78" i="4"/>
  <c r="AB79" i="4"/>
  <c r="AB80" i="4"/>
  <c r="AB102" i="4"/>
  <c r="AC117" i="4"/>
  <c r="AB120" i="4"/>
  <c r="AH466" i="4"/>
  <c r="AB466" i="4"/>
  <c r="AH481" i="4"/>
  <c r="AB481" i="4"/>
  <c r="AH491" i="4"/>
  <c r="AB491" i="4"/>
  <c r="AH510" i="4"/>
  <c r="AB510" i="4"/>
  <c r="AH523" i="4"/>
  <c r="AB523" i="4"/>
  <c r="AH533" i="4"/>
  <c r="AB533" i="4"/>
  <c r="AH542" i="4"/>
  <c r="AB542" i="4"/>
  <c r="AH549" i="4"/>
  <c r="AB549" i="4"/>
  <c r="AH652" i="4"/>
  <c r="AB652" i="4"/>
  <c r="AH661" i="4"/>
  <c r="AB661" i="4"/>
  <c r="AB55" i="4"/>
  <c r="AB63" i="4"/>
  <c r="AH92" i="4"/>
  <c r="AH102" i="4"/>
  <c r="AH105" i="4"/>
  <c r="AB118" i="4"/>
  <c r="AB134" i="4"/>
  <c r="AB141" i="4"/>
  <c r="AB156" i="4"/>
  <c r="AB164" i="4"/>
  <c r="AB190" i="4"/>
  <c r="AB194" i="4"/>
  <c r="AB203" i="4"/>
  <c r="AH459" i="4"/>
  <c r="AB459" i="4"/>
  <c r="AH469" i="4"/>
  <c r="AB469" i="4"/>
  <c r="AH486" i="4"/>
  <c r="AB486" i="4"/>
  <c r="AH493" i="4"/>
  <c r="AB493" i="4"/>
  <c r="AH506" i="4"/>
  <c r="AB506" i="4"/>
  <c r="AH514" i="4"/>
  <c r="AB514" i="4"/>
  <c r="AH526" i="4"/>
  <c r="AB526" i="4"/>
  <c r="AH538" i="4"/>
  <c r="AB538" i="4"/>
  <c r="AH544" i="4"/>
  <c r="AB544" i="4"/>
  <c r="AH551" i="4"/>
  <c r="AB551" i="4"/>
  <c r="AH642" i="4"/>
  <c r="AB642" i="4"/>
  <c r="AH648" i="4"/>
  <c r="AB648" i="4"/>
  <c r="AH95" i="4"/>
  <c r="AH98" i="4"/>
  <c r="AH101" i="4"/>
  <c r="AB110" i="4"/>
  <c r="AB277" i="4"/>
  <c r="AC277" i="4"/>
  <c r="AH474" i="4"/>
  <c r="AB474" i="4"/>
  <c r="AH482" i="4"/>
  <c r="AB482" i="4"/>
  <c r="AH496" i="4"/>
  <c r="AB496" i="4"/>
  <c r="AH501" i="4"/>
  <c r="AB501" i="4"/>
  <c r="AH509" i="4"/>
  <c r="AB509" i="4"/>
  <c r="AH534" i="4"/>
  <c r="AB534" i="4"/>
  <c r="AH555" i="4"/>
  <c r="AB555" i="4"/>
  <c r="AH651" i="4"/>
  <c r="AB651" i="4"/>
  <c r="AB256" i="4"/>
  <c r="AB280" i="4"/>
  <c r="AC343" i="4"/>
  <c r="AB376" i="4"/>
  <c r="AB403" i="4"/>
  <c r="AB407" i="4"/>
  <c r="AB408" i="4"/>
  <c r="AB412" i="4"/>
  <c r="AB420" i="4"/>
  <c r="AC431" i="4"/>
  <c r="AB528" i="4"/>
  <c r="AB556" i="4"/>
  <c r="AC460" i="4"/>
  <c r="AC497" i="4"/>
  <c r="AU117" i="5"/>
  <c r="M219" i="6"/>
  <c r="AH690" i="5" s="1"/>
  <c r="AU690" i="5" s="1"/>
  <c r="AH468" i="4" l="1"/>
  <c r="AH484" i="4"/>
  <c r="AH497" i="4"/>
  <c r="AB497" i="4"/>
  <c r="AH460" i="4"/>
  <c r="AB460" i="4"/>
</calcChain>
</file>

<file path=xl/sharedStrings.xml><?xml version="1.0" encoding="utf-8"?>
<sst xmlns="http://schemas.openxmlformats.org/spreadsheetml/2006/main" count="45207" uniqueCount="1753">
  <si>
    <t>CODIGO INTERNO IDPAC</t>
  </si>
  <si>
    <t>OBJETIVO ESTRATÉGICO</t>
  </si>
  <si>
    <t xml:space="preserve">PROGRAMA  PLAN DE DESARROLLO </t>
  </si>
  <si>
    <t>NOMBRE RUBRO</t>
  </si>
  <si>
    <t>CODIGO PRESUPUESTAL</t>
  </si>
  <si>
    <t>BDPP</t>
  </si>
  <si>
    <t>BPIN</t>
  </si>
  <si>
    <t>DESCRIPCION PROYECTO DE INVERSION</t>
  </si>
  <si>
    <t>META PDD
IDPAC</t>
  </si>
  <si>
    <t>META PROYECTO DE INVERSIÓN</t>
  </si>
  <si>
    <t>CÓDIGO UNSPSC</t>
  </si>
  <si>
    <t>DESCRIPCIÓN
(Descripción general del bien o servicio a contratar)</t>
  </si>
  <si>
    <t>FECHA ESTIMADA DE INICIO DEL PROCESO DE SELECCIÓN (mes)</t>
  </si>
  <si>
    <t>FECHA ESTIMADA DE PRESENTACION DE OFERTAS (mes)</t>
  </si>
  <si>
    <t>DURACIÓN  DEL CONTRATO
(número)</t>
  </si>
  <si>
    <t>DURACIÓN  DEL CONTRATO
 (intervalo: días - 0, meses - 1, años - 2)</t>
  </si>
  <si>
    <t xml:space="preserve">MODALIDAD DE SELECCIÓN </t>
  </si>
  <si>
    <t>FUENTE DE LOS RECURSOS
(FONDO)</t>
  </si>
  <si>
    <t xml:space="preserve">VALOR MENSUAL  ESTIMADO </t>
  </si>
  <si>
    <t xml:space="preserve">VALOR TOTAL  ESTIMADO </t>
  </si>
  <si>
    <t>ÁREA O DEPENDENCIA RESPONSABLE</t>
  </si>
  <si>
    <t>POSPRE
(Posición Presupuestal)</t>
  </si>
  <si>
    <t>ELEMENTO PEP
(Plan de la Estructura del Proyecto)</t>
  </si>
  <si>
    <t>TRAZADOR PRESUPUESTAL</t>
  </si>
  <si>
    <t>¿SE REQUIEREN VIGENCIAS FUTURAS?</t>
  </si>
  <si>
    <t>ESTADO DE LA SOLICITUD DE VIGENCIAS FUTURAS</t>
  </si>
  <si>
    <t>Valor modificación</t>
  </si>
  <si>
    <t>Valor Operaciòn</t>
  </si>
  <si>
    <t>Valor definitivo PAA</t>
  </si>
  <si>
    <t>No. Solicitud</t>
  </si>
  <si>
    <t>Se modifica?</t>
  </si>
  <si>
    <t>MOD 2</t>
  </si>
  <si>
    <t>DIF</t>
  </si>
  <si>
    <t>C1</t>
  </si>
  <si>
    <t>05_Bogotá confía en su gobierno</t>
  </si>
  <si>
    <t>39 _Camino hacia una democracia deliberativa con un gobierno cercano a la gente y con participación ciudadana</t>
  </si>
  <si>
    <t>O23011745012024007901031</t>
  </si>
  <si>
    <t>O230117450120240079</t>
  </si>
  <si>
    <t>Implementación del aprovechamiento en bienes fiscales y en zonas de cesión de carácter comunitario en Bogotá D.C.</t>
  </si>
  <si>
    <t>Meta 424 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t>
  </si>
  <si>
    <t>1. Implementar el 100% de la estrategia de inspección, control y vigilancia del 
aprovechamiento económico de los bienes fiscales de carácter comunitario</t>
  </si>
  <si>
    <t>Prestar los servicios Profesionales  para realizar convenios solidarios para regularizar el aprovechamiento en bienes fiscales y en zonas de cesión de carácter comunitarioen el marco del proyecto de inversión 8025.</t>
  </si>
  <si>
    <t>ENERO</t>
  </si>
  <si>
    <t>FEBRERO</t>
  </si>
  <si>
    <t>CCE-16 Contratación Directa</t>
  </si>
  <si>
    <t>1-100-F001_VA-Recursos distrito</t>
  </si>
  <si>
    <t>Subdirección de Asuntos Comunales</t>
  </si>
  <si>
    <t>O232020200991119_Otros servicios de la administración pública n.c.p.</t>
  </si>
  <si>
    <t>20/0220/0101/45010310079</t>
  </si>
  <si>
    <t>TPIEG - Igualdad y Equidad de Género.</t>
  </si>
  <si>
    <t>NO</t>
  </si>
  <si>
    <t>N/A</t>
  </si>
  <si>
    <t>C2</t>
  </si>
  <si>
    <t>C3</t>
  </si>
  <si>
    <t>C4</t>
  </si>
  <si>
    <t>2. Desarrollar 1 protocolo para la implementación del aprovechamiento económico en bienes fiscales y en zonas de cesión de carácter comunitario.</t>
  </si>
  <si>
    <t>C5</t>
  </si>
  <si>
    <t>C6</t>
  </si>
  <si>
    <t>C7</t>
  </si>
  <si>
    <t>3. Generar 1 informe de diagnóstico y plan de acción.</t>
  </si>
  <si>
    <t>C8</t>
  </si>
  <si>
    <t>Prestar los servicios de apoyo a la gestión para realizar convenios solidarios para regularizar el aprovechamiento en bienes fiscales y en zonas de cesión de carácter comunitarioen el marco del proyecto de inversión 8025.</t>
  </si>
  <si>
    <t>C9</t>
  </si>
  <si>
    <t>C10</t>
  </si>
  <si>
    <t>C11</t>
  </si>
  <si>
    <t>C12</t>
  </si>
  <si>
    <t>C13</t>
  </si>
  <si>
    <t>C14</t>
  </si>
  <si>
    <t>C15</t>
  </si>
  <si>
    <t>C16</t>
  </si>
  <si>
    <t>C17</t>
  </si>
  <si>
    <t>C18</t>
  </si>
  <si>
    <t>C19</t>
  </si>
  <si>
    <t>C20</t>
  </si>
  <si>
    <t>C21</t>
  </si>
  <si>
    <t>C22</t>
  </si>
  <si>
    <t>C23</t>
  </si>
  <si>
    <t>C24</t>
  </si>
  <si>
    <t>C25</t>
  </si>
  <si>
    <t>C26</t>
  </si>
  <si>
    <t>C27</t>
  </si>
  <si>
    <t>C28</t>
  </si>
  <si>
    <t>C29</t>
  </si>
  <si>
    <t>33_Fortalecimiento institucional para un gobierno confiable</t>
  </si>
  <si>
    <t>O23011745992024019407023</t>
  </si>
  <si>
    <t>O230117459920240194</t>
  </si>
  <si>
    <t>Fortalecimiento de la gestión institucional del IDPAC en el marco de la ejecución del Plan de Desarrollo de  Bogotá D.C</t>
  </si>
  <si>
    <t>Meta 368 Implementar 1 estrategia para fortalecimiento de la gestión institucional y operativa</t>
  </si>
  <si>
    <t>1. Realizar el 100% de la estrategia de contratación de talento humano para los procesos de apoyo, gerencia y evaluación</t>
  </si>
  <si>
    <t>Prestar los servicios profesionales para efectuar el seguimiento a los procedimientos asociados al Modelo Integrado de Planeación y Gestión, al procedimiento pre y postcontractual, y otros asuntos de carácter administrativo del Proceso de Gestión Contractual.</t>
  </si>
  <si>
    <t>febrero</t>
  </si>
  <si>
    <t xml:space="preserve">Gestión Contractual </t>
  </si>
  <si>
    <t>O232020200883990_Otros servicios profesionales, técnicos y empresariales n.c.p.</t>
  </si>
  <si>
    <t>PM/0220/0107/45990230194</t>
  </si>
  <si>
    <t>C30</t>
  </si>
  <si>
    <t>Prestar los servicios de asesoría,  para realizar seguimiento, vigilancia y control de los proyectos de inversión, así como de los recursos de funcionamiento, en el marco de la Gestión contractual del IDPAC.</t>
  </si>
  <si>
    <t>enero</t>
  </si>
  <si>
    <t>C31</t>
  </si>
  <si>
    <t>Prestar los servicios profesionales para gestionar el uso integral de las plataformas transaccionales de compra pública e implementación efectiva de las prácticas y estrategias de análisis de datos y abastecimiento estratégico en el IDPAC.</t>
  </si>
  <si>
    <t>C32</t>
  </si>
  <si>
    <t>Prestar los servicios profesionales para realizar actividades relacionadas con la gestión, seguimiento, reportes e informes que se deriven de la ejecución del proceso el Proceso de Gestión Contractual del Instituto Distrital de la Participación y Acción Comunal.</t>
  </si>
  <si>
    <t>C33</t>
  </si>
  <si>
    <t>Prestar los servicios de asesoría,  para realizar orientación jurídica en el desarrollo de la política de compras y contratación pública encaminadas al fortalecimiento de la capacidad institucional del IDPAC.</t>
  </si>
  <si>
    <t>C34</t>
  </si>
  <si>
    <t>Prestar los servicios profesionales  para adelantar jurídicamente el desarrollo de los procedimientos adelantados por el Proceso de Gestión Contractual del Instituto Distrital de la Participación y Acción Comunal.</t>
  </si>
  <si>
    <t>C35</t>
  </si>
  <si>
    <t>Prestar los servicios profesionales para acompañar jurídicamente el desarrollo de los procedimientos precontractuales y contractuales adelantados por el Proceso de Gestión Contractual</t>
  </si>
  <si>
    <t>C36</t>
  </si>
  <si>
    <t>Prestar los servicios profesionales  para realizar la estructuración técnica, económica y financiera de los trámites contractuales adelantados por el Proceso de Gestión Contractual del Instituto Distrital de la Participación y Acción Comunal</t>
  </si>
  <si>
    <t>C37</t>
  </si>
  <si>
    <t xml:space="preserve">Prestar los servicios de apoyo a la gestión para realizar actividades relacionadas con el desarrollo y seguimiento  derivado de la ejecución de los procedimientos de gestión documental del Proceso de Gestión Contractual del Instituto Distrital de la Participación y Acción Comunal.           </t>
  </si>
  <si>
    <t>O232020200668014
Servicios de gestión documental</t>
  </si>
  <si>
    <t>C38</t>
  </si>
  <si>
    <t>Prestar los servicios profesionales para acompañar jurídicamente el desarrollo de los procedimientos precontractuales, contractuales y postcontractuales adelantados por el Proceso de Gestión Contractual.</t>
  </si>
  <si>
    <t>C39</t>
  </si>
  <si>
    <t>Prestar los servicios profesionales para desarrollar los actividades postcontractuales y otros asuntos de carácter administrativo , ademas de realizar el seguimiento a los procedimientos asociados al Modelo Integrado de Gestión y Planeacióndel Proceso de Gestión Contractual del Instituto Distrital de la Participación y Acción Comunal.</t>
  </si>
  <si>
    <t>C40</t>
  </si>
  <si>
    <t>Prestar los servicios profesionales para adelantar labores administrativas, de capacitación y administración de las bases de datos asociadas al Proceso de gestión contractual.</t>
  </si>
  <si>
    <t>C41</t>
  </si>
  <si>
    <t>Prestar los servicios profesionales para adelantar jurídicamente el desarrollo de los procedimientos adelantados por el Proceso de Gestión Contractual del Instituto Distrital de la Participación y Acción Comunal.</t>
  </si>
  <si>
    <t>C42</t>
  </si>
  <si>
    <t>Prestar los servicios profesionales altamente calificados  para el logro del posicionamiento y relacionamiento estratégico del Instituto Distrital de la Participación y Acción Comunal en los niveles Distrital, Regional y Nacional que son de competencia de la Dirección General.</t>
  </si>
  <si>
    <t>Dirección General</t>
  </si>
  <si>
    <t>C43</t>
  </si>
  <si>
    <t>C44</t>
  </si>
  <si>
    <t>Prestar los servicios de apoyo a la gestión para realizar labores técnicas y operativas en el desarrollo de los procedimientos de gestión documental de la Oficina Jurídica</t>
  </si>
  <si>
    <t xml:space="preserve">Oficina Juridica </t>
  </si>
  <si>
    <t>C45</t>
  </si>
  <si>
    <t>Prestar los servicios profesionales para ejercer la revisión de los documentos que se elaboren en el desarrollo de los trámites y procedimientos de competencia de la Oficina Jurídica de la entidad, así como brindar asesoría jurídica a la Dirección y a las áreas del Instituto que así lo requieran mediante la emisión de conceptos especializados o los acompañamientos requeridos, competencia de la oficina jurídica.</t>
  </si>
  <si>
    <t>C46</t>
  </si>
  <si>
    <t>Prestar los servicios profesionales para adelantar los procesos administrativos sancionatorios que surjan con ocasión del ejercicio de Inspección, Vigilancia y Control sobre las organizaciones comunales del Distrito Capital, así como realizar la sustanciaciòn de los procesos disciplinarios en la etapa de juzgamiento y brindar asesoría jurídica a la Dirección y a las áreas del Instituto que así lo requieran mediante la emisión de conceptos especializados o los compañamientos requeridos</t>
  </si>
  <si>
    <t>C47</t>
  </si>
  <si>
    <t>C48</t>
  </si>
  <si>
    <t>Prestar los servicios profesionales para adelantar los procesos administrativos sancionatorios que surjan con ocasión del ejercicio de Inspección, Vigilancia y Control sobre las organizaciones comunales del Distrito Capital, así como brindar asesoría jurídica a la Dirección y a las áreas del Instituto que así lo requieran mediante la emisión de conceptos especializados o los acompañamientos requeridos.</t>
  </si>
  <si>
    <t>C49</t>
  </si>
  <si>
    <t>Prestar los servicios profesionales para adelantar los trámites y procesos administrativos que surjan con ocasión del ejercicio de inspección, vigilancia y control sobre las organizaciones comunales del Distrito Capital, así como atender la etapa de juzgamiento de los procesos disciplinarios adelantados contra funcionarios y exfuncionarios del IDPAC, que sean competencia de la Oficina Jurídica.</t>
  </si>
  <si>
    <t>C50</t>
  </si>
  <si>
    <t>C51</t>
  </si>
  <si>
    <t>Prestar los servicios profesionales para ejercer la representación judicial y extrajudicial del Instituto Distrital de Participación y Acción Comunal, competencia de la Oficina Jurídica; así como, asesorar y orientar a la Dirección General y a las demás dependenciasen la formulación de políticas y programas institucionales e interpretación y aplicación de normas para el cabal desempeño de las actividades de la entidad del Instituto, a través de acompañamientos requeridos, competencia de la oficina jurídica.</t>
  </si>
  <si>
    <t>C52</t>
  </si>
  <si>
    <t>Prestar los servicios profesionales para apoyar técnicamente en seguimiento de los proyectos de inversión y del presupuesto de funcionamiento a cargo del IDPAC.</t>
  </si>
  <si>
    <t>Secretaría General</t>
  </si>
  <si>
    <t>C53</t>
  </si>
  <si>
    <t>Prestar los servicios profesionales para realizar actividades relacionadas con recopilación, análisis, procesamiento de bases de datos y generación de reportes e informes que se generan en el marco del fortalecimiento de los procesos administrativos y operativos de la entidad.</t>
  </si>
  <si>
    <t>C54</t>
  </si>
  <si>
    <t>Prestar los servicios profesionales para acompañar la gestión administrativa y presupuestal de los proyectos de inversión y del presupuesto de funcionamiento a cargo de la Secretaría General del IDPAC</t>
  </si>
  <si>
    <t>C55</t>
  </si>
  <si>
    <t xml:space="preserve">Prestar los servicios profesionales para realizar la actividades precontractuales, postcontractuales y  de seguimiento a la ejecución contractual, a cargo de la Secretaría General, así como las demás actividades de carácter administrativo que le sean asignadas. </t>
  </si>
  <si>
    <t>C56</t>
  </si>
  <si>
    <t>Prestar los servicios profesionales para tramitar los asuntos administrativos del Proceso de Gestión del Talento Humano especialmente las actividades relacionadas con la Salud y Seguridad en el Trabajo SG-SST del IDPAC.</t>
  </si>
  <si>
    <t>marzo</t>
  </si>
  <si>
    <t xml:space="preserve">Gestión del Talento Humano </t>
  </si>
  <si>
    <t>C57</t>
  </si>
  <si>
    <t>Prestar los servicios profesionales para coordinar actividades requeridas a fin de avanzar en el cumplimiento de metas estratégicas de la gestión del Talento Humano del IDPAC.</t>
  </si>
  <si>
    <t>C58</t>
  </si>
  <si>
    <t>Prestar los servicios de asesoría en la articulación, seguimiento y control de los procesos de Gestión de Talento Humano, Gestión Documental y Gestión Bienes, Servicios e Infraestructura, responsabilidad de la Secretaría General del IDPAC.</t>
  </si>
  <si>
    <t>C59</t>
  </si>
  <si>
    <t>Prestar los servicios profesionales  para la ejecución del teletrabajo en el IDPAC y hacer acompañamiento a los procesos que lo requieran asociados con la gestión del talento humano del Instituto Distrital de la Participación y Acción Comunal</t>
  </si>
  <si>
    <t>C60</t>
  </si>
  <si>
    <t>C61</t>
  </si>
  <si>
    <t>Prestar los servicios profesionales para realizar acciones y metodologías de intervención de clima laboral y transformación de cultura organizacional del IDPAC.</t>
  </si>
  <si>
    <t>C62</t>
  </si>
  <si>
    <t>C63</t>
  </si>
  <si>
    <t>Prestar los servicios profesionales a la Dirección General para el acompañamiento de las actividades institucionales y la articulación con las diferentes áreas misionales del IDPAC y/o Entidades Distritales requeridas.</t>
  </si>
  <si>
    <t>C64</t>
  </si>
  <si>
    <t>Prestar los servicios de asesoría para elaborar, revisar y/o emitir recomendaciones de carácter administrativas requeridas por la Dirección General</t>
  </si>
  <si>
    <t>C65</t>
  </si>
  <si>
    <t>Prestar los servicios profesionales especializados para el seguimiento y análisis de cumplimiento de los planes de acción de las políticas públicas a través de la formulación de indicadores que permitan medir el desempeño institucional para generar informes que permitan la toma de decisiones por parte de la Dirección General</t>
  </si>
  <si>
    <t xml:space="preserve">Oficina Asesora de Planeacion </t>
  </si>
  <si>
    <t>C66</t>
  </si>
  <si>
    <t xml:space="preserve">Prestar asesoría técnica para coordinar con las dependencias la formulación de proyectos, programas y planes en el marco del Plan de Desarrollo Distrital y en la implementación de propuestas que aporten al cumplimiento de la misionalidad del Instituto Distrital de la Participación y Acción Comunal. </t>
  </si>
  <si>
    <t>C67</t>
  </si>
  <si>
    <t xml:space="preserve">Prestar los servicios profesionales para la implementación del nuevo modelo de operación por procesos y las políticas de gestión y desempeño, brindando la asistencia técnica a todos los procesos bajo la normatividad vigente. </t>
  </si>
  <si>
    <t>C68</t>
  </si>
  <si>
    <t>Prestar los servicios profesionales para orientar y hacer seguimiento a la funcionalidad de la herramienta SIGPARTICIPO y atender los requerimientos de los procesos y/o depedencias en la captura, reporte y calidad de la información que produce la entidad, así como el cargue correcto de planes, programas y proyectos en el aplicativo.</t>
  </si>
  <si>
    <t>C69</t>
  </si>
  <si>
    <t>Prestar los servicios profesionales para orientar los temas relacionados con el componente presupuestal y financiero de la entidad en el marco de los Proyectos de Inversión así como coordinar con la Secretaría General las modificaciones al plan anual de adquisiciones en el componente de funcionamiento.</t>
  </si>
  <si>
    <t>C70</t>
  </si>
  <si>
    <t>Prestar los servicios profesionales para acompañar a las gerencias de los proyectos de inversión en el seguimiento, reporte y calidad de la información consignada en el SIG PARTICIPO sobre la ejecución de los planes, programas y proyectos en los diferentes instrumentos de planeación internos y externos, así como la consolidación y preparación de informes de competencia de la Entidad.</t>
  </si>
  <si>
    <t>C71</t>
  </si>
  <si>
    <t>Prestar los servicios profesionales para realizar seguimiento, consolidación y reportes de planes, programas y proyectos en el marco del Plan Distrital de Desarrollo y proyectos de inversión y asesorar técnicamente en la adecuación, implementación y sostenibilidad  del Modelo Integrado de Planeación y gestión - MIPG.</t>
  </si>
  <si>
    <t>C72</t>
  </si>
  <si>
    <t>Prestar los servicios profesionales en la Oficina de Control Interno, con el fin de realizar actividades de verificación y evaluación de las diferentes acciones de control y seguimiento para los componentes jurídico y de gestión, acorde con los roles de la Oficina y el Plan Anual de Auditoría Interna de la vigencia 2024.</t>
  </si>
  <si>
    <t>Oficina de Control Interno</t>
  </si>
  <si>
    <t>C73</t>
  </si>
  <si>
    <t>Prestar los servicios profesionales en la Oficina de Control Interno, con el fin de realizar actividades de verificación y evaluación de las diferentes acciones de control y seguimiento para los componentes del Sistema Integrado de Gestión y del Sistema de Control Interno, acorde con los roles de la Oficina y el Plan Anual de Auditoría Interna de la vigencia 2024.</t>
  </si>
  <si>
    <t>C74</t>
  </si>
  <si>
    <t>Prestar los servicios profesionales en la Oficina de Control Interno, para realizar actividades de evaluación, seguimiento y auditoria en temas financieros, de gestión y de control interno, acorde con los roles de la Oficina y el Plan Anual de Auditoria Interna de la vigencia 2024..</t>
  </si>
  <si>
    <t>C75</t>
  </si>
  <si>
    <t>Prestar los servicios profesionales para realizar el soporte técnico y actualización, diagnostico y parametrización de los módulos que soportan las actividades de los procesos de apoyo de la entidad, Proceso de gestión de tecnologías  de la información del Instituto Distrital de la Participación y Acción Comunal (IDPAC).</t>
  </si>
  <si>
    <t>Tics</t>
  </si>
  <si>
    <t>C76</t>
  </si>
  <si>
    <t>Prestar los servicios profesionales para asegurar, controlar, ejecutar y brindar soporte  a las herramientas y desarrollos  generados por el proceso de gestión de tecnologías de la información del Instituto Distrital de la Participación y Acción Comunal (IDPAC).</t>
  </si>
  <si>
    <t>C77</t>
  </si>
  <si>
    <t xml:space="preserve">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 </t>
  </si>
  <si>
    <t>C78</t>
  </si>
  <si>
    <t>Prestar los servicios profesionales para apoyar la gestión de las actividades que adelanta el Instituto en lo concerniente a las tecnologías de la información de la Participación y Acción Comunal (IDPAC).</t>
  </si>
  <si>
    <t>C79</t>
  </si>
  <si>
    <t>Prestar los servicios profesionales para realizar y atender soporte de primer nivel en equipos de cómputo, puntos de voz, redes y demás recursos TIC  en el proceso de Gestión de las Tecnologías de la información del  Instituto Distrital de la Participación y Acción Comunal (IDPAC).</t>
  </si>
  <si>
    <t>C80</t>
  </si>
  <si>
    <t>Prestar los servicios profesionales para acompañar y desarrollar las actividades precontractuales, contractuales y postcontractuales requeridas en el Proceso de Gestión de Recursos Físicos del Instituto</t>
  </si>
  <si>
    <t xml:space="preserve">Gestión de Bienes, Servicios e Infraestructura </t>
  </si>
  <si>
    <t>C81</t>
  </si>
  <si>
    <t>Prestar los servicios profesionales para apoyar las actividades asociadas a los reportes del Plan de Austeridad y solicitudes de los Organismos de Control Internos y Externos que tiene a cargo el proceso de Bienes, Servicios e Infraestructura</t>
  </si>
  <si>
    <t>C82</t>
  </si>
  <si>
    <t>Prestar los servicios profesionales para realizar las actividades desde el componente juridico en materia de contratación de la Secretaría General.</t>
  </si>
  <si>
    <t>C83</t>
  </si>
  <si>
    <t xml:space="preserve">Prestar los servicios profesionales para acompañar el desarrollo de las actividades de la Secretaría General en sus diferentes Procesos de Gestión. </t>
  </si>
  <si>
    <t>C84</t>
  </si>
  <si>
    <t>Prestar los servicios profesionales para hacer seguimiento y control del cumplimiento de las metas asociadas a la Secretaría General del IDPAC</t>
  </si>
  <si>
    <t>C85</t>
  </si>
  <si>
    <t>C86</t>
  </si>
  <si>
    <t xml:space="preserve">Prestar los servicios de apoyo a la gestión para acompañar el cierre de los expedientes contractuales y demás actividades operativas y administrativas del proceso Gestión Contractual del Instituto. </t>
  </si>
  <si>
    <t>C87</t>
  </si>
  <si>
    <t>C88</t>
  </si>
  <si>
    <t>C89</t>
  </si>
  <si>
    <t xml:space="preserve">Prestar los servicios de apoyo a la gestión para acompañar las actividades operativas y administrativas concernientes al proceso de Servicio a la Ciudadanía del Instituto. </t>
  </si>
  <si>
    <t>Atención al Ciudadano</t>
  </si>
  <si>
    <t>C90</t>
  </si>
  <si>
    <t xml:space="preserve">Prestar los servicios profesionales para acompañar el desarrollo de los procedimientos propios del Proceso de Gestión de Bienes, Servicios e Infraestructura, del Instituto. </t>
  </si>
  <si>
    <t>C91</t>
  </si>
  <si>
    <t>Prestar los servicios profesionales para la consolidación de los diferentes índices en el marco de la gestión institucional, levantamiento, documentación y reporte del cumplimiento de los procesos a cargo de la Secretaría General, verificación de cumplimiento de las normas de transparencia y ética pública, así como apoyar técnicamente las actualizaciones al sistema de información de la entidad.</t>
  </si>
  <si>
    <t>C92</t>
  </si>
  <si>
    <t>Prestar los servicios profesionales para la articulación entre la Secretaría General y las respectivas áreas, en temas relacionados con la Gestión Financiera del Instituto.</t>
  </si>
  <si>
    <t>C93</t>
  </si>
  <si>
    <t>Prestar los servicios profesionales para llevar a cabo el desarrollo de los procedimientos propios de la Secretaría General del Instituto y demás asuntos de competencia del área.</t>
  </si>
  <si>
    <t>C94</t>
  </si>
  <si>
    <t>Prestar los servicios profesionales para asesorar, realizar y liderar el seguimiento y gestión de las actividades que adelanta el Instituto en lo concerniente a las tecnologías de la información.</t>
  </si>
  <si>
    <t>C95</t>
  </si>
  <si>
    <t>Prestar los servicios de apoyo a la gestión para realizar, corregir y mantener  el  desarrollo del software,  Frontend y Backend, en el proceso de Gestión de las Tecnologías de la Información del   Instituto Distrital de la Participación y Acción Comunal (IDPAC).</t>
  </si>
  <si>
    <t>C96</t>
  </si>
  <si>
    <t xml:space="preserve">Prestar los servicios de apoyo a la gestión </t>
  </si>
  <si>
    <t>junio</t>
  </si>
  <si>
    <t xml:space="preserve">   -   </t>
  </si>
  <si>
    <t>C97</t>
  </si>
  <si>
    <t>Prestar los servicios de apoyo a la gestión para realizar el desarrollo de las funcionalidades adicionales del Sistema de Gestión Documental Orfeo, del Instituto Distrital de la Participación y Acción Comunal (IDPAC)".</t>
  </si>
  <si>
    <t>C98</t>
  </si>
  <si>
    <t>Prestar los servicios de apoyo a la gestión para acompañar los trámites administrativos y operativos del proceso de Gestión Contractual del Instituto.</t>
  </si>
  <si>
    <t>C99</t>
  </si>
  <si>
    <t xml:space="preserve">Prestar los servicios profesionales para coordinar las actividades asociadas al Modelo Integrado de Gestión y Planeación, planes de acción, planes de mejoramiento, mapas de riesgos y otros asuntos de carácter administrativo de la Secretaría General del Instituto. </t>
  </si>
  <si>
    <t>C100</t>
  </si>
  <si>
    <t xml:space="preserve">Prestar los servicios profesionales para acompañar la planeación, la ejecución y el seguimiento de las actividades propias de la Secretaría General del Instituto. </t>
  </si>
  <si>
    <t>C101</t>
  </si>
  <si>
    <t>Fortalecimiento Institucional</t>
  </si>
  <si>
    <t>C102</t>
  </si>
  <si>
    <t>O23011745992024019409007</t>
  </si>
  <si>
    <t>2. Realizar el 100% de la estrategia de adquisición de capacidad tecnológica</t>
  </si>
  <si>
    <t>43210000
81110000
43223100
43200000
60101725</t>
  </si>
  <si>
    <t>Adquisición, instalación y puesta en funcionamiento de sistemas de información, tecnología o infraestrutura tecnológica.</t>
  </si>
  <si>
    <t>Seleccion abreviada - acuerdo marco</t>
  </si>
  <si>
    <t>O23201010030302
Maquinaria de informática y sus partes, piezas y accesorios</t>
  </si>
  <si>
    <t>PM/0220/0109/45990070194</t>
  </si>
  <si>
    <t>C103</t>
  </si>
  <si>
    <t>O23011745992024019408011</t>
  </si>
  <si>
    <t>3. Realizar el 100% de la estrategia  de la estrategia de Contratación de la adecuación y dotación de la sede del IDPAC</t>
  </si>
  <si>
    <t>Ahorro - Fortalecimiento Institucional- Circular Externa SDH 000002 de fecha 10 de enero de 2025 "Plan de Austeridad en el Gasto Distrital 2025-2027"</t>
  </si>
  <si>
    <t xml:space="preserve"> -</t>
  </si>
  <si>
    <t>O2320202005040154129
Otros servicios especializados de la construcción</t>
  </si>
  <si>
    <t>PM/0220/0108/45990110194</t>
  </si>
  <si>
    <t>C104</t>
  </si>
  <si>
    <t>72000000
72100000
72101500
72101507</t>
  </si>
  <si>
    <t>Adecuación y Mejoramiento de la Infraestructura Física de la Sede Principal del IDPAC 
(Otros servicios especializados de la construcción)</t>
  </si>
  <si>
    <t>C105</t>
  </si>
  <si>
    <t>O23011745022024021202034</t>
  </si>
  <si>
    <t>O230117450220240212</t>
  </si>
  <si>
    <t>Formación en capacidades democráticas en interrelación con la cualificación de la participación incidente; con enfoques de cultura ciudadana, democrática y de paz Bogotá D.C.</t>
  </si>
  <si>
    <t>Meta 417 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t>
  </si>
  <si>
    <t>1. Formar 120.000 ciudadanos en sus capacidades democráticas para incidir en la construcción de una cultura democrática, ciudadana y de paz</t>
  </si>
  <si>
    <t>Prestar los servicios profesionales de manera temporal, para la gestión administrativa y sistematización de la información de la escuela</t>
  </si>
  <si>
    <t>Gerencia Escuela de la Participación</t>
  </si>
  <si>
    <t>20/0220/0102/45020340212</t>
  </si>
  <si>
    <t xml:space="preserve">TPCC- Cultura Ciudadana
TPIEG - Igualdad y Equidad de Género
TPGE - Grupos étnicos
TPJ – Juventud
TPPD - Población con Discapacidad </t>
  </si>
  <si>
    <t>C106</t>
  </si>
  <si>
    <t>Prestar servicios profesionales de forma temporal , para desarrollar los procesos de formacion y herramientas de accesibilidad competencia de la Gerencia de la Escuela de Participación</t>
  </si>
  <si>
    <t>C107</t>
  </si>
  <si>
    <t>Prestar los servicios profesionales, de manera temporal, para brindar asistencia en la gestión, actualización, administración y adecuación de las plataformas virtuales a través de las cuales la Escuela de la Participación logrará la formación ciudadana en capacidades democráticas que incidan en la construcción de una cultura democrática, ciudadana y de paz.</t>
  </si>
  <si>
    <t>C108</t>
  </si>
  <si>
    <t>Prestar los servicios profesionales de manera temporal   para gestionar, administrar y adecuar la plataforma de formación virtual de la Escuela de la Participación.</t>
  </si>
  <si>
    <t>C109</t>
  </si>
  <si>
    <t>Prestar servicios profesionales de manera temporal , para diseñar, desarrollar y ejecutar los procesos de formación que adelanta la Gerencia de Escuela de Participación en la distintas modalidades.</t>
  </si>
  <si>
    <t>MARZO</t>
  </si>
  <si>
    <t>C110</t>
  </si>
  <si>
    <t>Prestar los servicios de apoyo a la gestión, para brindar asistencia técnica de la plataforma moodle y apoyo en el diseño de piezas gráficas y comunicativas para los procesos de formación que adelanta la Gerencia de Escuela de Participación.</t>
  </si>
  <si>
    <t>C111</t>
  </si>
  <si>
    <t>Prestar los servicios profesionales, de manera temporal   para desarrollar y hacer seguimiento a la estrategia de alianzas y redes que adelanta la Gerencia de Escuela de Participación.</t>
  </si>
  <si>
    <t>C112</t>
  </si>
  <si>
    <t>Prestación de servicios profesionales, de manera temporal, para la creacion de los contenidos pedagogicos de los programas y proyectos que desarrolla la Gerencia de la Escuela de la Participación</t>
  </si>
  <si>
    <t>C113</t>
  </si>
  <si>
    <t>Prestar los servicios profesionales, de manera temporal para la generación de contenidos pedagógicos de la Escuela de Participación.</t>
  </si>
  <si>
    <t>C114</t>
  </si>
  <si>
    <t>Prestar los servicios profesionales, de manera temporal   para la planificación, diseño e implementacion de las actividades y metodologias de formacion que adelanta la Gerencia de Escuela de Participación.</t>
  </si>
  <si>
    <t>C115</t>
  </si>
  <si>
    <t>Prestar los servicios profesionales de manera temporal, para el desarrollo de los procesos de formación virtual, virtual asistida y presencial, asegurando que se ajusten a los estándares de la Escuela de Participación.</t>
  </si>
  <si>
    <t>C116</t>
  </si>
  <si>
    <t>Prestar los servicios profesionales, de manera temporal   para la implementacion de las actividades y metodologias de formacion que adelanta la Gerencia de Escuela de Participación.</t>
  </si>
  <si>
    <t>Marzo</t>
  </si>
  <si>
    <t>C117</t>
  </si>
  <si>
    <t>Prestar los servicios profesionales, de manera temporal, para la proyeccion e implementación de contenidos pedagógicos de la Escuela de Participación.</t>
  </si>
  <si>
    <t>C118</t>
  </si>
  <si>
    <t>Prestar servicios profesionales, de manera temporal   para desarrollar procesos de sistematización y reporte de las actividades que adelanta la Gerencia de Escuela de Participación.</t>
  </si>
  <si>
    <t>TPCC- Cultura Ciudadana
TPIEG - Igualdad y Equidad de Género</t>
  </si>
  <si>
    <t>C119</t>
  </si>
  <si>
    <t>C120</t>
  </si>
  <si>
    <t>Prestar los servicios profesionales, de manera temporal   para el diseño e implementacion de las actividades y metodologias de formacion que adelanta la Gerencia de Escuela de Participación.</t>
  </si>
  <si>
    <t>C121</t>
  </si>
  <si>
    <t>Prestar servicios profesionales de forma temporal , para liderar y analizar jurídicamente los procesos contractuales, administrativos y financieros competencia de la Gerencia de la Escuela de Participación.</t>
  </si>
  <si>
    <t>C122</t>
  </si>
  <si>
    <t>Prestar los servicios profesionales de manera temporal, para realizar el diseño audiovisual de los contenidos y publicaciones de la Gerencia de Escuela de Participación.</t>
  </si>
  <si>
    <t>C123</t>
  </si>
  <si>
    <t>Prestar los servicios profesionales de manera temporal   para el diseño e implementación de metodologías y didácticas en las diferentes modalidades de formación competencia de la Gerencia de Escuela de Participación.</t>
  </si>
  <si>
    <t>C124</t>
  </si>
  <si>
    <t>Prestar los servicios de apoyo, de manera temporal y  para realizar la sistematizacion de los resultados de la Escuela de la Participación.</t>
  </si>
  <si>
    <t>C125</t>
  </si>
  <si>
    <t>Prestar los servicios de apoyo, de manera temporal y  para el desarrollo de actividades presenciales de la Escuela de la Participación.</t>
  </si>
  <si>
    <t>C126</t>
  </si>
  <si>
    <t>Prestar servicios profesionales de forma temporal , para desarrollar actividades de monitoreo, gestión administrativa y análisis jurídico en los procesos contractuales, administrativos y presupuestales que son competencia de la Gerencia de la Escuela de Participación</t>
  </si>
  <si>
    <t>C127</t>
  </si>
  <si>
    <t>Prestar servicios profesionales de manera temporal, para el diseño y proyeccion de los contenidos pedagogicos de la Gerencia de Escuela de Participación</t>
  </si>
  <si>
    <t>C128</t>
  </si>
  <si>
    <t>Prestar los servicios de profesionales de manera temporal   para gestionar, desarrollar y realizar seguimiento a las alianzas de la Escuela de la Participación.</t>
  </si>
  <si>
    <t>C129</t>
  </si>
  <si>
    <t>Prestar los servicios profesionales, de manera temporal   para gestionar y desarrollar estrategias mediante las cuales se puedan fortalecer las alianzas de la Escuela de la Participación.</t>
  </si>
  <si>
    <t>C130</t>
  </si>
  <si>
    <t>Prestar los servicios profesionales, de manera temporal y  para realizar seguimiento a la planeación y ejecución financiera, presupuestal y contractual de la Gerencia de la Escuela de la Participación</t>
  </si>
  <si>
    <t>C131</t>
  </si>
  <si>
    <t>Prestar los servicios profesionales, de manera temporal   para implementar estrategias de comunicacion requeridas por la Gerencia de Escuela de Participación.</t>
  </si>
  <si>
    <t>C132</t>
  </si>
  <si>
    <t>Prestar servicios de apoyo a la gestión, de manera temporal,  para diseñar e implementar actividades en las diferentes modalidades de formación que brinda la Gerencia de Escuela de la Participación.</t>
  </si>
  <si>
    <t>C133</t>
  </si>
  <si>
    <t>Prestar los servicios profesionales, de manera temporal y  para realizar el seguimiento, sistematización y reportes requeridos por la Escuela de la Participación.</t>
  </si>
  <si>
    <t>C134</t>
  </si>
  <si>
    <t>Prestar los servicios profesionales, de manera temporal y  para realizar seguimiento a los procesos contractuales, administrativos y financieros de la gerencia de la Escuela de la Participación.</t>
  </si>
  <si>
    <t>C135</t>
  </si>
  <si>
    <t>Prestar los servicios profesionales, de manera temporal y  para diseñar y desarrollar contenidos pedagogicos en las diferentes modalidades de formación de la Gerencia de la Escuela de la Participación.</t>
  </si>
  <si>
    <t>C136</t>
  </si>
  <si>
    <t>Prestar los servicios profesionales, de manera temporal   para diseñar, promocionar y comunicar las piezas gráficas requeridas por la Gerencia de Escuela de Participación.</t>
  </si>
  <si>
    <t>C137</t>
  </si>
  <si>
    <t>Prestar los servicios profesionales de manera temporal   para la implementación de estrategias de alianzas y redes de la Gerencia de Escuela de la Participación.</t>
  </si>
  <si>
    <t>C138</t>
  </si>
  <si>
    <t>Prestar servicios de apoyo a la gestión, de manera temporal,  para fortalecer la implementación de actividades en las diferentes modalidades de formación que brinda la Gerencia de Escuela de la Participación.</t>
  </si>
  <si>
    <t>C139</t>
  </si>
  <si>
    <t>Prestar los servicios profesionales de manera temporal   para la implementación de actividades y modalidades de formación que brinda la Gerencia de Escuela de la Participación.</t>
  </si>
  <si>
    <t>C140</t>
  </si>
  <si>
    <t>C141</t>
  </si>
  <si>
    <t>Prestar los servicios profesionales de manera temporal, para la gestión, implementación y seguimiento de la estrategia de alianzas y redes de la Gerencia de Escuela de la Participación</t>
  </si>
  <si>
    <t>C142</t>
  </si>
  <si>
    <t>Prestar los servicios profesionales de manera temporal   para llevar a cabo el seguimiento y control de los aspectos, contractuales, administrativos y financieros de la Gerencia de la Escuela</t>
  </si>
  <si>
    <t>C143</t>
  </si>
  <si>
    <t>Prestar servicios de apoyo a la gestión, de manera temporal,  para apoyar la implementación de actividades en las diferentes modalidades de formación que brinda la Gerencia de Escuela de la Participación</t>
  </si>
  <si>
    <t>C144</t>
  </si>
  <si>
    <t>Prestar servicios profesionales de forma temporal , para desarrollar actividades de monitoreo, gestión integral y análisis jurídico en los aspectos contractuales, administrativos y financieros competencia de la Gerencia de la Escuela de Participación</t>
  </si>
  <si>
    <t>C145</t>
  </si>
  <si>
    <t>Prestar servicios profesionales de forma temporal , para contribuir en el desarrollo e implementación de actividades formativas en todas sus modalidades, así como apoyar las acciones que adelanta el Observatorio de la participación ciudadana</t>
  </si>
  <si>
    <t>C146</t>
  </si>
  <si>
    <t>Prestar servicios de apoyo a la gestión, de manera temporal,  para colaborar en la ejecución y desarrollo de las actividades asociadas a las diversas modalidades de formación ofrecidas por la Gerencia de la Escuela de Participación</t>
  </si>
  <si>
    <t>C147</t>
  </si>
  <si>
    <t>Prestar servicios de apoyo a la gestión, de manera temporal , ejecutar tareas relacionadas con el seguimiento y la gestión operativa de los aspectos contractuales, administrativos y financieros de la Gerencia de la Escuela de Participación</t>
  </si>
  <si>
    <t>C148</t>
  </si>
  <si>
    <t>Prestar servicios profesionales de forma temporal , para llevar a cabo actividades de seguimiento y administración integral de los aspectos contractuales, operativos y financieros relacionados con las funciones de la Gerencia de la Escuela de Participación</t>
  </si>
  <si>
    <t>C149</t>
  </si>
  <si>
    <t>Prestar servicios profesionales de forma temporal , para gestionar y contribuir a la realización del seguimiento y control de los temas contractuales, administrativos y financieros que son competencia de la Gerencia de la Escuela de Participación</t>
  </si>
  <si>
    <t>C150</t>
  </si>
  <si>
    <t>Prestar servicios profesionales de forma temporal , para la creación y desarrollo de contenidos pedagógicos destinados a los procesos formativos de la Gerencia de la Escuela de Participación</t>
  </si>
  <si>
    <t>C151</t>
  </si>
  <si>
    <t>Prestar servicios profesionales de forma temporal , para apoyar el desarrollo de las actividades de monitoreo, revisión y ajuste de los procesos relacionados con los aspectos contractuales, presupuestales y administrativos que adelanta la Gerencia de la Escuela de Participación</t>
  </si>
  <si>
    <t>C152</t>
  </si>
  <si>
    <t>Prestar servicios de apoyo a la gestión, de manera temporal , para coadyuvar en la ejecución de tareas de los procesos relacionados con los aspectos contractuales, presupuestales y administrativos que adelanta la Gerencia de la Escuela de Participación</t>
  </si>
  <si>
    <t>C153</t>
  </si>
  <si>
    <t>Prestar los servicios profesionales de manera temporal   para coadyudar en la implementación de las distintas modalidades de los procesos formativos de la Gerencia de la Escuela de la Participación</t>
  </si>
  <si>
    <t>C154</t>
  </si>
  <si>
    <t>Prestar servicios de apoyo a la gestión de forma temporal , para colaborar en la implementación de tareas relacionadas con los procesos contractuales, presupuestarios y administrativos gestionados por la Gerencia de la Escuela de Participación</t>
  </si>
  <si>
    <t>C155</t>
  </si>
  <si>
    <t>Prestar servicios profesionales de forma temporal , para proyectar, gestionar y hacer seguimiento a los documentos y actividades propias de los procesos relacionados con los aspectos contractuales, presupuestales y administrativos que requiera la Gerencia de la Escuela de Participación</t>
  </si>
  <si>
    <t>C156</t>
  </si>
  <si>
    <t>Prestar los servicios profesionales de manera temporal, para propiciar, concertar y desarrollar espacios y procesos de formación en las diferentes modalidades que brinda la Escuela de Participación</t>
  </si>
  <si>
    <t>C157</t>
  </si>
  <si>
    <t>Prestar servicios de apoyo a la gestión de forma temporal , para colaborar en la gestión y elaboración de documentos, así como en el desarrollo de actividades propias de los procesos relacionados con los aspectos contractuales, presupuestales y administrativos de la Gerencia de la Escuela de Participación</t>
  </si>
  <si>
    <t>C158</t>
  </si>
  <si>
    <t>Prestar servicios de apoyo a la gestión, de manera temporal , para colaborar en la implementación de actividades y el desarrollo logístico de acciones en las diversas modalidades de formación ofrecidas por la Gerencia de la Escuela de Participación</t>
  </si>
  <si>
    <t>C159</t>
  </si>
  <si>
    <t>Prestar servicios profesionales de forma temporal , para diseñar e implementar actividades y diversas modalidades de formación que desarrolla la Gerencia de la Escuela de la Participación</t>
  </si>
  <si>
    <t>C160</t>
  </si>
  <si>
    <t>Prestar servicios de apoyo a la gestión, de manera temporal , para para asistir en la ejecución de actividades operativas relacionadas con las diferentes modalidades de formación que se imparten en la Gerencia de la Escuela de Participación</t>
  </si>
  <si>
    <t>C161</t>
  </si>
  <si>
    <t>Prestar servicios de apoyo a la gestión, de manera temporal , para colaborar en la organización y desarrollo de las actividades propias de los procesos formativos que lleva a cabo la Gerencia de la Escuela de Participación</t>
  </si>
  <si>
    <t>C162</t>
  </si>
  <si>
    <t>Prestar servicios profesionales de manera temporal , para asistir en la elaboración, gestión y control de los documentos y actividades vinculados a los procesos contractuales, financieros y administrativos de la Gerencia de la Escuela de Participación</t>
  </si>
  <si>
    <t>C163</t>
  </si>
  <si>
    <t>Prestar servicios de apoyo a la gestión, de manera temporal, para proveer acompañamiento y asistencia en los aspectos operativos de las actividades relacionadas con el desarrollo de los procesos formativos que adelanta la Gerencia de la Escuela de Participación</t>
  </si>
  <si>
    <t>C164</t>
  </si>
  <si>
    <t>Prestar servicios de apoyo a la gestión, de manera temporal , para colaborar en desarrollo de las actividades operativas propias de los procesos formativos liderados por la Gerencia de la Escuela de Participación</t>
  </si>
  <si>
    <t>C165</t>
  </si>
  <si>
    <t>Prestar servicios profesionales de forma temporal , para desarrollar, con enfoque en cultura democrática, ciudadana y de paz, los procesos de formación que adelanta la Gerencia de la Escuela de Participación en las diferentes modalidades</t>
  </si>
  <si>
    <t>C166</t>
  </si>
  <si>
    <t>Prestar servicios de apoyo a la gestión, de manera temporal , para implementar acciones formativas que fortalezcan las competencias y capacidades democráticas de los ciudadanos a los que forma la</t>
  </si>
  <si>
    <t>C167</t>
  </si>
  <si>
    <t>Prestar servicios profesionales de manera temporal , para diseñar e implementar procesos de formación en sus diversas modalidades, integrando un enfoque de fortalecimiento en cultura democrática, ciudadana y de paz, promovidos por la Gerencia de la Escuela de Participación</t>
  </si>
  <si>
    <t>C168</t>
  </si>
  <si>
    <t>Prestar servicios de apoyo a la gestión, de manera temporal , para realizar tareas operativas y brindar asistencia en las actividades requeridas para el desarrollo de los procesos de formación promovidos por la Gerencia de la Escuela de Participación en sus diversas modalidades</t>
  </si>
  <si>
    <t>C169</t>
  </si>
  <si>
    <t>Prestar servicios profesionales de manera temporal , para coadyuvar en la formación de 120.000 ciudadanos con enforque en cultura democrática, ciudadana y de paz, a traves de los procesos que adelanta la Gerencia de la Escuela de Participación en sus diversas modalidades</t>
  </si>
  <si>
    <t>C170</t>
  </si>
  <si>
    <t>Prestar servicios profesionales de manera temporal , para implementar procesos formativos en diferentes modalidades, de acuerdo con las metas y misionalidad competencia de la Gerencia de la Escuela de Participación</t>
  </si>
  <si>
    <t>C171</t>
  </si>
  <si>
    <t>Prestar servicios profesionales de manera temporal , para desarrollar procesos de formación en diversas modalidades, alineados con los objetivos y funciones de la Gerencia de la Escuela de Participación</t>
  </si>
  <si>
    <t>C172</t>
  </si>
  <si>
    <t>Prestar servicios profesionales de manera temporal , para colaborar en la preparación, seguimiento y organización de los documentos y tareas relacionadas con los procesos contractuales, financieros y administrativos de la Gerencia de la Escuela de Participación</t>
  </si>
  <si>
    <t>C173</t>
  </si>
  <si>
    <t>Prestar servicios profesionales de forma temporal , para adelantar procesos de formación, conforme a la misión, metas y objetivos institucionales de la Gerencia de la Escuela de Participación, en materia de cultura democrática, ciudadana y de paz</t>
  </si>
  <si>
    <t>C174</t>
  </si>
  <si>
    <t>Prestar servicios profesionales de manera temporal , para contribuir al desarrollo de procesos formativos con enfoque en cultura democrática, ciudadana y de paz, mediante las diferentes modalidades implementadas por la Gerencia de la Escuela de Participación</t>
  </si>
  <si>
    <t>C175</t>
  </si>
  <si>
    <t>Prestar servicios profesionales de manera temporal , para contribuir al desarrollo de una estrategia de innovación en la participación ciudadana en el marco de la Escuela de la Participación</t>
  </si>
  <si>
    <t>C176</t>
  </si>
  <si>
    <t>Prestar servicios profesionales de manera temporal, para realizar acciones de comunicación y/o divulgación de las iniciativas de la Escuela de Participación y el Observatorio</t>
  </si>
  <si>
    <t>C177</t>
  </si>
  <si>
    <t>80141600;80141900;80111600;81141600;30111900;72103300;72102900</t>
  </si>
  <si>
    <t>Prestar los servicios logísticos y operativos necesarios, para la organización y ejecución de actividades y eventos institucionales realizados por el IDPAC.</t>
  </si>
  <si>
    <t>Enero</t>
  </si>
  <si>
    <t>CCE-06 Selección Abreviada Menor Cuantía</t>
  </si>
  <si>
    <t>C178</t>
  </si>
  <si>
    <t>Bolsa acciones afirmativas</t>
  </si>
  <si>
    <t>C179</t>
  </si>
  <si>
    <t>Otras necesidades de contratación de la escuela de la Participación</t>
  </si>
  <si>
    <t>C180</t>
  </si>
  <si>
    <t>Meta 418 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t>
  </si>
  <si>
    <t>2. Implementar 35 iniciativas de producción de información pertinente para el análisis y divulgación de información sobre participación ciudadana</t>
  </si>
  <si>
    <t>C181</t>
  </si>
  <si>
    <t>Prestar servicios profesionales de manera temporal, para liderar el equipo técnico y administrativo del Observatorio de la participación ciudadana</t>
  </si>
  <si>
    <t>C182</t>
  </si>
  <si>
    <t>Prestar servicios profesionales de manera temporal, para la creación de contenidos relacionados con las tendencias de participación desarroladas por el Observatorio de Participación Ciudadana</t>
  </si>
  <si>
    <t>C183</t>
  </si>
  <si>
    <t>Prestar servicios profesionales de manera temporal, para el desarrollo de la línea de seguimiento de agendas y repertorios de acción colectiva del Observatorio de Participación Ciudadana</t>
  </si>
  <si>
    <t>C184</t>
  </si>
  <si>
    <t>Prestar servicios profesionales de manera temporal, para desarrollar labores administrativas del Observatorio y la Gerencia Escuela de Participación</t>
  </si>
  <si>
    <t>C185</t>
  </si>
  <si>
    <t>Prestar servicios profesionales de manera temporal, para la producción, analísis y visualización de datos y contenidos del Observatorio de Participación Ciudadana</t>
  </si>
  <si>
    <t>C186</t>
  </si>
  <si>
    <t>Prestar servicios profesionales de manera temporal , para la creación de contenidos relacionados con las dinámicas de participación desaroladas por el Observatorio de Participación Ciudadana</t>
  </si>
  <si>
    <t>C187</t>
  </si>
  <si>
    <t>Prestar servicios de apoyo a la gestión de manera temporal , para llevar a cabo la sistematización de la información de la Gerencia escuela y el Observatorio</t>
  </si>
  <si>
    <t>C188</t>
  </si>
  <si>
    <t>Prestar los servicios profesionales de manera temporal, para la recolección de insumos que soportan el análisis de datos de los procesos que adelanta la Gerencia de Escuela de la Participación</t>
  </si>
  <si>
    <t>C189</t>
  </si>
  <si>
    <t>Prestar los servicios profesionales de manera temporal, para la articulación y enlace entre planeación y la administración de la entidad y el Observatorio de Gerencia de Escuela de la Participación</t>
  </si>
  <si>
    <t>C190</t>
  </si>
  <si>
    <t>Prestar servicios profesionales de manera temporal , para adelantar la sistematización de la información de la Gerencia escuela y el Observatorio</t>
  </si>
  <si>
    <t>C191</t>
  </si>
  <si>
    <t>Prestar los servicios profesionales de manera temporal, para desarrollar actividades presenciales de territorialización de los servicios del Observatorio y de la Gerencia de Escuela</t>
  </si>
  <si>
    <t>C192</t>
  </si>
  <si>
    <t>Prestar los servicios profesionales de manera temporal, para realizar el seguimiento, sistematización y reporte de las actividades y tareas adelantadas por el Observatorio de Participación Ciudadana.</t>
  </si>
  <si>
    <t>C193</t>
  </si>
  <si>
    <t>Prestar los servicios profesionales de manera temporal, para la construcción y análisis de datos de información geográfica, así como la generación de contenidos para el Observatorio de Participación Ciudadana.</t>
  </si>
  <si>
    <t>C194</t>
  </si>
  <si>
    <t>Prestar servicios profesionales, de manera temporal , para adelantar gestion juridica contractual y administrativa del Observatorio y la Gerencia de la Escuela de Participación</t>
  </si>
  <si>
    <t>C195</t>
  </si>
  <si>
    <t>Prestar los servicios profesionales de manera temporal, para desarrollar tareas administrativas y financieras del Observatorio y la Gerencia Escuela</t>
  </si>
  <si>
    <t>C196</t>
  </si>
  <si>
    <t>Prestar los servicios profesionales de manera temporal, para desarrollar alianzas y estrategias de creación de redes para el Observatorio y la Gerencia Escuela</t>
  </si>
  <si>
    <t>C197</t>
  </si>
  <si>
    <t>Prestar los servicios profesionales de manera temporal, para gestionar desde el componente jurídico actividades contractuales y administrativas del Observatorio y la Gerencia Escuela</t>
  </si>
  <si>
    <t>C198</t>
  </si>
  <si>
    <t>Prestar los servicios profesionales de manera temporal, para fortalecer en territorio la oferta de servicios del Observatorio y de la Gerencia Escuela</t>
  </si>
  <si>
    <t>C199</t>
  </si>
  <si>
    <t>Prestar los servicios profesionales de manera temporal, para la creación de estrategias de comunicación y posicionamiento de la Escuela y la entidad</t>
  </si>
  <si>
    <t>C200</t>
  </si>
  <si>
    <t>Prestar los servicios profesionales de manera temporal, para el desarrollo de estrategias de comunicación y posicionamiento de la Escuela y la entidad</t>
  </si>
  <si>
    <t>C201</t>
  </si>
  <si>
    <t>Prestación de servicios profesionales, de manera temporal, para la creacion de los contenidos pedagogicos de los programas y proyectos que desarrolla la Escuela de la Participación y el Observatorio de la Participación</t>
  </si>
  <si>
    <t>C202</t>
  </si>
  <si>
    <t>Otras necesidades de contratación del observatorio</t>
  </si>
  <si>
    <t>C203</t>
  </si>
  <si>
    <t>O23011745022024023806022</t>
  </si>
  <si>
    <t>O230117450220240238</t>
  </si>
  <si>
    <t>Implementación de mecanismos de participación que potencian el desarrollo territorial Bogotá D.C.</t>
  </si>
  <si>
    <t>Meta 421 Implementar un (1) modelo de gobernanza democrática que amplíe el alcance de la participación de la ciudadanía organizaciones sociales y comunales de primer segundo y tercer grado en todas las decisiones públicas del gobierno distrital.</t>
  </si>
  <si>
    <t>3. Aplicar a 2000 organizaciones sociales, comunales, medios comunitarios, de propiedad horizontal el modelo de fortalecimiento</t>
  </si>
  <si>
    <t>Prestar los servicios profesionales    para acompañar las labores administrativas y de seguimiento del presupuesto del proyecto de inversión de la SFOS.</t>
  </si>
  <si>
    <t xml:space="preserve">Enero </t>
  </si>
  <si>
    <t>Febrero</t>
  </si>
  <si>
    <t>Subdirección de Fortalecimiento de la  Organización Social</t>
  </si>
  <si>
    <t>20/0220/0106/45020220238</t>
  </si>
  <si>
    <t xml:space="preserve">TPIEG - Igualdad y Equidad de Género
TPGE - Grupos étnicos
TPJ – Juventud
TPPD - Población con Discapacidad </t>
  </si>
  <si>
    <t>C204</t>
  </si>
  <si>
    <t>1. Realizar (3) Jornadas Únicas Electorales</t>
  </si>
  <si>
    <t xml:space="preserve">Prestar los servicios profesionales en el seguimiento de la información relacionada con las organizaciones sociales y medios comunitarios a través de la plataforma de la Participación y la plataforma VOTEC </t>
  </si>
  <si>
    <t>C205</t>
  </si>
  <si>
    <t>Prestar los servicios profesionales  para mantenimiento y soporte desde el componente TICS las funcionalidades y ajustes de la plataforma VOTEC y plataforma de la participación.</t>
  </si>
  <si>
    <t>C206</t>
  </si>
  <si>
    <t>Prestación de servicios profesionales para el diseño web y/o desarrollo que sean requeridos para aplicarlos en la plataforma VOTEC y la plataforma de la participación.</t>
  </si>
  <si>
    <t>C207</t>
  </si>
  <si>
    <t>Prestar los servicios profesionales  dirigidas a las actividades   presupuestales y financieras del proyecto de inversión de la SFOS.</t>
  </si>
  <si>
    <t>TPIEG - Igualdad y Equidad de Género
TPGE - Grupos étnicos
TPJ – Juventud
TPPD - Población con Discapacidad</t>
  </si>
  <si>
    <t>C208</t>
  </si>
  <si>
    <t>Prestar los servicios profesionales para apoyar el proceso de planeación y gestión, planes de mejoramiento y reportes a las actividades propias de la Subdirección.</t>
  </si>
  <si>
    <t>C209</t>
  </si>
  <si>
    <t>O23011745022024023801029</t>
  </si>
  <si>
    <t>Meta 414 Ejecutar el 100% de las acciones que garanticen el cumplimiento de los productos en las Políticas Públicas Distritales a cargo de IDPAC con enfoque de género poblacional y diferencial..</t>
  </si>
  <si>
    <t>Prestar los servicios profesionales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t>
  </si>
  <si>
    <t>20/0220/0101/45020290238</t>
  </si>
  <si>
    <t>TPIEG - Igualdad y Equidad de Género
TPPD - Población con Discapacidad</t>
  </si>
  <si>
    <t>C210</t>
  </si>
  <si>
    <t xml:space="preserve"> Prestar los servicios profesionales especializados para asesorar, articular, gestionar y realizar seguimiento a las acciones orientadas al fortalecimiento  de las organizaciones de personas con discapacidad y personas cuidoras aplicando herramientas que con lleven a la identificación, caracterización, vinculación y participación de esta población.</t>
  </si>
  <si>
    <t>C211</t>
  </si>
  <si>
    <t>Prestación de servicios para el  apoyo a la gestión para el acompañamiento a las organizaciones sociales enfocadas en las personas con discapacidad y personas cuidadoras en  la implementación del modelo de fortalecimiento a traves de las herramientas que con lleven a la identificación, caracterización, vinculación y participación de esta población.</t>
  </si>
  <si>
    <t>C212</t>
  </si>
  <si>
    <t>C213</t>
  </si>
  <si>
    <t>C214</t>
  </si>
  <si>
    <t>Prestar los servicios profesionales  para el acompañamiento a las organizaciones sociales en el equipo de nuevas expresiones, aplicando herramientas que con lleven a la identificación, caracterización, vinculación y participación de esta población.</t>
  </si>
  <si>
    <t>TPIEG - Igualdad y Equidad de Género</t>
  </si>
  <si>
    <t>C215</t>
  </si>
  <si>
    <t>C216</t>
  </si>
  <si>
    <t>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t>
  </si>
  <si>
    <t>C217</t>
  </si>
  <si>
    <t xml:space="preserve">Prestar los servicios profesionales  para el apoyo administrativo, logístico y operativo en las diferentes actividades desarrolladas por la subdirección de fortalecimiento. </t>
  </si>
  <si>
    <t>C218</t>
  </si>
  <si>
    <t>Prestar los servicios profesionales   para la implementación de la política pública de medios comunitarios  para la participación, identificación, caracterización, vinculación y acompañamiento de los procesos de fortalecimiento propios de esta politica</t>
  </si>
  <si>
    <t>C219</t>
  </si>
  <si>
    <t>Prestar los servicios profesionales  para el acompañamiento a los medios comunitarios y alternativos, en la implementación del modelo de fortalecimiento en el marco de su política pública..</t>
  </si>
  <si>
    <t>C220</t>
  </si>
  <si>
    <t>Prestar los servicios de apoyo a la gestión para el acompañamiento a las organizaciones sociales en el equipo de nuevas expresiones aplicando herramientas que con lleven a la identificación, caracterización, vinculación y participación de esta población.</t>
  </si>
  <si>
    <t>C221</t>
  </si>
  <si>
    <t>Prestar los servicios profesionales para articular las acciones de fortalecimiento en los procesos, actuaciones y verificaciones juridicas para garantizar el funcionamiento de la Subdirección de fortalecimiento de la Organización Social.</t>
  </si>
  <si>
    <t xml:space="preserve">TPIEG - Igualdad y Equidad de Género
TPGE - Grupos étnicos
TPIEG - Igualdad y Equidad de Género
TPJ – Juventud
TPPD - Población con Discapacidad </t>
  </si>
  <si>
    <t>C222</t>
  </si>
  <si>
    <t xml:space="preserve">Prestar los servicios profesionales especializados para asesorar, articular, gestionar y hacer seguimiento a las acciones administrativas y de planeación de la subdirección, siendo enlace entre la SFOS, los equipos internos y externos que traten la mision de la entidad. </t>
  </si>
  <si>
    <t>C223</t>
  </si>
  <si>
    <t>Prestar los servicios profesionales  para articular, gestionar y realizar seguimiento a las acciones orientadas al fortalecimiento  de las organizaciones sociales del equipo de Nuevas Expresiones aplicando herramientas que con lleven a la identificación, caracterización, vinculación y participación de esta población.</t>
  </si>
  <si>
    <t>C224</t>
  </si>
  <si>
    <t>Prestar los servicios profesionales  para realizar seguimiento a los asuntos transversales de los procesos misionales y administrativos de la Subdirección,</t>
  </si>
  <si>
    <t>C225</t>
  </si>
  <si>
    <t xml:space="preserve">Prestar servicios profesionales para el seguimiento y control de los productos de políticas públicas y del modelo de fortalecimiento institucional. </t>
  </si>
  <si>
    <t xml:space="preserve">TPIEG - Igualdad y Equidad de Género
TPGE - Grupos étnicos 
TPJ – Juventud
TPPD - Población con Discapacidad </t>
  </si>
  <si>
    <t>C226</t>
  </si>
  <si>
    <t>Prestar los servicios profesionales para gestionar los trámites jurídicos de la Subdirección de Fortalecimiento y sus gerencias.</t>
  </si>
  <si>
    <t>C227</t>
  </si>
  <si>
    <t>Prestar los servicios profesionales  para  gestionar y realizar seguimiento a las acciones orientadas al fortalecimiento de  medios comunitarios y alternativos del distrito capital.</t>
  </si>
  <si>
    <t>C228</t>
  </si>
  <si>
    <t>Prestar los servicios profesionales para planear y aplicar estrategias desde la política pública de medios para la participación, identificación, caracterización, vinculación y acompañamiento de los procesos de fortalecimiento de medios comunitarios y alternativos del distrito.</t>
  </si>
  <si>
    <t>C229</t>
  </si>
  <si>
    <t>Prestar los servicios profesionales para el acompañamiento a los medios comunitarios y alternativos, en la implementación del modelo de fortalecimiento.</t>
  </si>
  <si>
    <t>C230</t>
  </si>
  <si>
    <t>Prestar los servicios profesionales para el acompañamiento a los medios comunitarios y alternativos, en la implementación del modelo de fortalecimiento..</t>
  </si>
  <si>
    <t>C231</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</si>
  <si>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</si>
  <si>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C232</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</si>
  <si>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</si>
  <si>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C233</t>
  </si>
  <si>
    <t>Prestar los servicios profesionales para el acompañamiento a las organizaciones sociales en el equipo de nuevas expresiones en implementación de la Política Pública  tema asignado, aplicando herramientas que con lleven a la identificación, caracterización, vinculación y participación de esta población..</t>
  </si>
  <si>
    <t>C234</t>
  </si>
  <si>
    <t>C235</t>
  </si>
  <si>
    <t>C236</t>
  </si>
  <si>
    <t>C237</t>
  </si>
  <si>
    <t>Prestar los servicios de apoyo a la gestión para el acompañamiento a las organizaciones sociales en el equipo de nuevas expresiones en implementación de la Política Publica del tema asignado, aplicando herramientas que con lleven a la identificación, caracterización, vinculación y participación de esta población..</t>
  </si>
  <si>
    <t>C238</t>
  </si>
  <si>
    <t>C239</t>
  </si>
  <si>
    <t>Prestación de servicios profesionales en los temas contables y financieros del proyecto de inversión a cargo de la subdirección y desarrollar las acciones de Inspección, Vigilancia y Control de las fundaciones o corporaciones relacionadas con las comunidades indígenas cuyo domicilio sea Bogotá que son competencias de la SFOS..</t>
  </si>
  <si>
    <t xml:space="preserve">TPIEG - Igualdad y Equidad de Género.
TPGE - Grupos étnicos 
TPJ – Juventud
TPPD - Población con Discapacidad </t>
  </si>
  <si>
    <t>C240</t>
  </si>
  <si>
    <t>C241</t>
  </si>
  <si>
    <t>Prestar los servicios profesionales de asesoría, para realizar la revisión del componente jurídico de los documentos generados por la subdirección de fortalecimiento y sus gerenciasen el marco del cumplimiento de su misionalidad.</t>
  </si>
  <si>
    <t>C242</t>
  </si>
  <si>
    <t>Prestar los servicios profesionales  para el acompañamiento a las organizaciones sociales enfocadas en las personas con discapacidad y personas cuidadoras, asi como prestar apoyo juridico a SFOS en las mesas distritales y locales.</t>
  </si>
  <si>
    <t>C243</t>
  </si>
  <si>
    <t xml:space="preserve">TPPD - Población con Discapacidad </t>
  </si>
  <si>
    <t>C244</t>
  </si>
  <si>
    <t>C245</t>
  </si>
  <si>
    <t>Prestación de servicios profesionales para apoyar la coordinación del equipo de nuevas expresiones desde las políticas públicas dirigidas a la participación de los diferentes grupos poblacionales de la ciudad.</t>
  </si>
  <si>
    <t>C246</t>
  </si>
  <si>
    <t>PRESTAR LOS SERVICIOS LOGÍSTICOS Y OPERATIVOS NECESARIOS, PARA LA
ORGANIZACIÓN Y EJECUCIÓN DE ACTIVIDADES Y EVENTOS INSTITUCIONALES
REALIZADOS POR EL IDPAC</t>
  </si>
  <si>
    <t>C247</t>
  </si>
  <si>
    <t>Recursos destinados para el pago de pasivos exigibles a cargo de la Subdirección de Fortalecimietno</t>
  </si>
  <si>
    <t>abril</t>
  </si>
  <si>
    <t>C248</t>
  </si>
  <si>
    <t>43201800
43211600
43211500
45111608
43211708 
43211706</t>
  </si>
  <si>
    <t>Entregar incentivos a a las organizaciones sociales y medios comunitarios por valor de 6.000.000.</t>
  </si>
  <si>
    <t>septiembre</t>
  </si>
  <si>
    <t>CCE-99 Selección Abreviada - Acuerdo Marco</t>
  </si>
  <si>
    <t>C249</t>
  </si>
  <si>
    <t>Prestación de servicios profesionales en la Gerencia de etnias del IDPAC para el apoyo en la implementación, seguimiento, reporte y sistematización requeridos para el cumplimiento de política pública de las comunidades negras / afrocolombianos y Palenquera, así como el apoyo a la supervisión de los contratos</t>
  </si>
  <si>
    <t>Gerencia de Etnias</t>
  </si>
  <si>
    <t>C250</t>
  </si>
  <si>
    <t>Prestación de servicios profesionales en la Gerencia de etnias del IDPAC para el apoyo en la implementación, seguimiento, reporte y sistematización requeridos para el cumplimiento de política pública de los pueblos  Gitano o Rrom e Indigenas, así como el apoyo a la supervisión de los contratos</t>
  </si>
  <si>
    <t>C251</t>
  </si>
  <si>
    <t>Prestación de servicios profesionales en la Gerencia de etnias del IDPAC para el apoyo en la implementación, seguimiento, reporte y sistematización requeridos para el cumplimiento de política pública del Pueblo Raizal, así como el apoyo a la supervisión de los contratos</t>
  </si>
  <si>
    <t>C252</t>
  </si>
  <si>
    <t>Prestacion de servicios Profesionales especializado para conceptuar, capacitar e implementar la linea tecnica diferencial en las estrategias de fortalecimiento de organizaciones, participacion territorial e intancias de las comunidades NARP   y pueblos Indigenas y Gitano.</t>
  </si>
  <si>
    <t>C253</t>
  </si>
  <si>
    <t>2. Fortalecer 450 instancias formales y no formales de participación aplicando el modelo de fortalecimiento</t>
  </si>
  <si>
    <t>Prestacion de servicios Profesionales especializado  para ejecutar desde la perspectiva de la conducta y diversidad del comportamiento humano para analizar,  conceptuar y e implementar la linea tecnica diferencial en las estrategias de fortalecimiento de organizaciones, participacion territorial e intancias de las comunidades  y pueblos etnicos.</t>
  </si>
  <si>
    <t>C254</t>
  </si>
  <si>
    <t>Prestación de servicios de apoyo a la gestión, para desarrollar procesos de participación, Organización, fortalecimiento e instancia de la comunidad Comunidades Negras / Afrocolombianos de las localidades de  Ciudad Bolivar, Bosa  y/o  las que sean asignadas por el supervisor.</t>
  </si>
  <si>
    <t>C255</t>
  </si>
  <si>
    <t>Prestación de servicios de apoyo a la gestión,  para desarrollar procesos de participación, Organización, fortalecimiento e instancia de los Pueblos indigenas 
en las localidades de los Martires, kennedy y/o de las que sean asignadas por el supervisor.</t>
  </si>
  <si>
    <t>C256</t>
  </si>
  <si>
    <t>Prestación de servicios de apoyo a la gestión, para desarrollar procesos de participación, Organización, fortalecimiento  e instancias de los pueblos  indígenas 
en las localidades de Barrios Unidos y Teusaquillo y/o de las que sean asignadas por el supervisor.</t>
  </si>
  <si>
    <t>C257</t>
  </si>
  <si>
    <t>Prestación de servicios de apoyo a la gestión, para desarrollar procesos de participación, Organización, fortalecimiento  e instancias con las comunidades negras y  afrocolombianas residente en las localidades  Engativá,Suba  y/o las que sean asignadas por el supervisor.</t>
  </si>
  <si>
    <t>C258</t>
  </si>
  <si>
    <t>Prestación de servicios de apoyo a la gestión,  para desarrollar procesos de participación, Organización, fortalecimiento  e instancias con las comunidades negras y  afrocolombianas residente en las localidades  Antonio Nariño, Santa Fe y/o las que sean asignadas por el supervisor.</t>
  </si>
  <si>
    <t>C259</t>
  </si>
  <si>
    <t xml:space="preserve"> Prestación de servicios de apoyo a la gestión, para desarrollar procesos de participación, Organización, fortalecimiento  e instancias de los pueblos indigenas de las localidades de Candelaria / Usme y/o  las que sean asignadas por el supervisor.</t>
  </si>
  <si>
    <t>C260</t>
  </si>
  <si>
    <t>Prestación de servicios de apoyo a la gestión, para desarrollar procesos de participación, Organización, fortalecimiento  e instancias de los pueblos  indígenas en las localidades de Chapinero, Santa Fe y/o de las que sean asignadas por el supervisor.</t>
  </si>
  <si>
    <t>C261</t>
  </si>
  <si>
    <t>Prestación de servicios de apoyo a la gestión, para desarrollar procesos de participación, Organización, fortalecimiento  e instancias con la comunidad raizal residente en Bogotá y  en las localidades Chapinero,  Teusaquillo, Engativa  y/o las que sean asignadas por el supervisor.</t>
  </si>
  <si>
    <t>C262</t>
  </si>
  <si>
    <t>Prestación de servicios de apoyo a la gestión,  para desarrollar procesos de participación, Organización, fortalecimiento  e instancias con las comunidades negras y afrocolombianas de las localidades de Kennedy, Tunjuelito y/o  las que sean asignadas por el supervisor.</t>
  </si>
  <si>
    <t>C263</t>
  </si>
  <si>
    <t>Prestación de servicios de apoyo a la gestión, para desarrollar procesos de participación, Organización, fortalecimiento  e instancias comunidades negras y afrocolombianas de las localidades de  Fontibon, Martires  y/o  las que sean asignadas por el supervisor.</t>
  </si>
  <si>
    <t>C264</t>
  </si>
  <si>
    <t>Prestación de servicios de apoyo a la gestión,  para desarrollar procesos de participación, Organización, fortalecimiento e instancia de los Pueblos indigenas 
en las localidades de los San Cristobal, Bosa y/o de las que sean asignadas por el supervisor.</t>
  </si>
  <si>
    <t>C265</t>
  </si>
  <si>
    <t>Prestación de servicios de apoyo a la gestión,  para desarrollar procesos de participación, Organización, fortalecimiento e instancia de los Pueblos indigenas 
en las localidades de los Usaquen; Fontibón y/o de las que sean asignadas por el supervisor.</t>
  </si>
  <si>
    <t>C266</t>
  </si>
  <si>
    <t>Prestación de servicios de apoyo a la gestión,  para desarrollar procesos de participación, Organización, fortalecimiento  e instancias comunidades negras y afrocolombianas de las localidades de Usme, Rafael Uribe Uribe  y/o  las que sean asignadas por el supervisor.</t>
  </si>
  <si>
    <t>C267</t>
  </si>
  <si>
    <t>Prestación de servicios de apoyo a la gestión,  para desarrollar procesos de participación, Organización, fortalecimiento e instancia de los Pueblos indigenas 
en las localidades de los Ciudad Bolivar,Tunjuelito y/o de las que sean asignadas por el supervisor.</t>
  </si>
  <si>
    <t>C268</t>
  </si>
  <si>
    <t>Prestación de servicios de apoyo a la gestión,  para desarrollar procesos de participación, Organización, fortalecimiento  e instancias  de los pueblos indigenas de las localidades de  Engativa / Puente Aranda y/o  las que sean asignadas por el supervisor.</t>
  </si>
  <si>
    <t>C269</t>
  </si>
  <si>
    <t>Prestación de servicios de apoyo a la gestión,  para desarrollar procesos de participación, Organización, fortalecimiento  e instancias comunidades negras y afrocolombianas de las localidades de Usaquen, Chapinero  y/o  las que sean asignadas por el supervisor.</t>
  </si>
  <si>
    <t>C270</t>
  </si>
  <si>
    <t>Prestacion de  servicios Profesionales para desarrollar procesos de participación, Organización,fortalecimiento e instancias de las comunidades Negras, Afrocolombianas residentes en las localidades de San Cristóbal, Candelaria y/o de las que sean asignadas por el supervisor.</t>
  </si>
  <si>
    <t>C271</t>
  </si>
  <si>
    <t>Prestacion de  servicios Profesionales para desarrollar procesos de participación, Organización,fortalecimiento e instancias de los Pueblos Gitano  residentes en las localidades de   Puente Aranda y Kennedy y/o de las que sean asignadas por el supervisor.</t>
  </si>
  <si>
    <t>C272</t>
  </si>
  <si>
    <t>Prestacion de  servicios profesionales, para desarrollar procesos de  de participación Organización ,fortalecimiento e instancias  de la comunidad Palenquera residente en Bogota.</t>
  </si>
  <si>
    <t>C273</t>
  </si>
  <si>
    <t>Prestacion de  servicios Profesionales para desarrollar procesos de participación, Organización,fortalecimiento e instancias de los pueblos indigenas residentes en las localidades  de  Rafael Uribe Uribe, Antonio Nariño y Suba y/o de las que sean asignadas por el supervisor.</t>
  </si>
  <si>
    <t>C274</t>
  </si>
  <si>
    <t>Prestacion de  servicios Profesionales para desarrollar procesos de participación, Organización,fortalecimiento e instancias de las comunidades Negras, Afrocolombianas residentes en las localidades de Barrios unidos / Teusaquillo  y Puente Aranda y/o las que sean asignadas por el supervisor.</t>
  </si>
  <si>
    <t>C275</t>
  </si>
  <si>
    <t>Prestación de servicios profesionales para realizar los procesos y procedimientos administrativos, pre-contractuales, contractuales y post contractuales que se adelanten y gestionar la correcta ejecución presupuestal de la Gerencia de Etnias.</t>
  </si>
  <si>
    <t>C276</t>
  </si>
  <si>
    <t xml:space="preserve">Prestación de servicios profesionales  para desarrollar procesos de participación, Organización y fortalecimiento  de la comunidad etnica residente en bogota </t>
  </si>
  <si>
    <t>C277</t>
  </si>
  <si>
    <t>Prestación de servicios profesionales en temas relacionados con los  asuntos jurídicos de la Gerencia de Etnias.</t>
  </si>
  <si>
    <t>C278</t>
  </si>
  <si>
    <t xml:space="preserve">Prestación de servicios profesionales para el apoyo jurídico, desde la perspectiva intercultural, y el fortalecimiento en las diferentes organizaciones sociales poblacionales, para el fortalecimiento de la comunidad etnica recidente en Bogota. </t>
  </si>
  <si>
    <t>C279</t>
  </si>
  <si>
    <t>Prestación de servicios profesionales para acompañar las acciones de fortalecimiento de las organizaciones sociales y demás procesos operativos que se requieran en el marco del proceso de participación de las comunidades étnicas en las 20 localidades de Bogotá </t>
  </si>
  <si>
    <t>C280</t>
  </si>
  <si>
    <t>Aunar esfuerzos para dar cumplimiento a las medidas contempladas con la comunidad GITANA en el articulo 202 del plan de desarrollo 2024-2027- conpes 40</t>
  </si>
  <si>
    <t>C281</t>
  </si>
  <si>
    <t>Aunar esfuerzos para dar cumplimiento a las medidas contempladas en el  articulo 202 del plan de desarrollo 2024-2027-conpes 37 con el Cabildo Muisca de suba</t>
  </si>
  <si>
    <t>C282</t>
  </si>
  <si>
    <t>Aunar esfuerzos para dar cumplimiento a las medidas contempladas en el Articulo  10 del Decreto 842 del 2019 con los pueblos Indígenas  para desarrollar y efectuar las actividades del Encuentro de Pueblos Indígenas.</t>
  </si>
  <si>
    <t>C283</t>
  </si>
  <si>
    <t>Aunar esfuerzo para dar cumplimiento a las medidas contempladas en el  Acuerdo 175 del 2005,  desarrollar y efectuar las actividades necesarias para conmemorar el día nacional de la afrocolombianidad y el Articulo 202 del Plan de Desarrollo 2024-2027 - Conpes 39.</t>
  </si>
  <si>
    <t>C284</t>
  </si>
  <si>
    <t>Aunar esfuerzos para dar cumplimiento a las medidas contempladas en el Articulo 3 del Decreto 459 del 2022 con el pueblo raizal  para desarrollar y efectuar las actividades de la semana raizal y el articulo 202 del plan de desarrollo 2024-2027- Conpes 38.</t>
  </si>
  <si>
    <t>C285</t>
  </si>
  <si>
    <t>Aunar esfuerzos para dar cumplimiento a las medidas contempladas con la comunidad palenquera para desarrollar y efectuar las actividades de la semana palenquera y el articulo 202 del plan de desarrollo 2024-2027- Conpes 39.</t>
  </si>
  <si>
    <t>C286</t>
  </si>
  <si>
    <t xml:space="preserve">Aunar esfuerzos para desarrollar y efectuar las actividades necesarias para el fortalecimiento de las organizaciones sociales que hacen parte del pueblo Rrom o gitano    residentes en el Distrito Capital, en el marco de las políticas públicas, conpes  40 contempladas en el artículo 202 del Plan Distrital de Desarrollo 2024-2027. </t>
  </si>
  <si>
    <t>C287</t>
  </si>
  <si>
    <t xml:space="preserve">Aunar esfuerzos para desarrollar y efectuar las actividades necesarias para el fortalecimiento de las organizaciones sociales que hacen parte del pueblo raizal residentes en el Distrito Capital, en el marco de las políticas públicas, conpes  38  contempladas en el artículo 202 del Plan Distrital de Desarrollo 2024-2027. </t>
  </si>
  <si>
    <t>C288</t>
  </si>
  <si>
    <t>Pago del pasivo exigible del Contrato 996 de 2022</t>
  </si>
  <si>
    <t>C289</t>
  </si>
  <si>
    <t>Prestar servicios profesionales para promover y fortalecer la participación de la juventud a nivel local y distrital a través del acompañamiento técnico en el marco de sistema distrital de juventud.</t>
  </si>
  <si>
    <t>Gerencia de Juventud</t>
  </si>
  <si>
    <t>C290</t>
  </si>
  <si>
    <t xml:space="preserve">Prestar los servicios de apoyo a la gestión en la implementación de los programas y estrategias de la Gerencia de Juventud para el fortalecimiento de la participación y la convivencia de las organizaciones e instancias juveniles de barras futboleras en las localidades asignadas por el supervisor.  </t>
  </si>
  <si>
    <t>C291</t>
  </si>
  <si>
    <t xml:space="preserve">Prestar los servicios de apoyo a la gestión para el fomento de la participación juvenil en los procesos estratégicos de la Gerencia y en el marco del Sistema Distrital de Juventud, en las localidades asignadas por el supervisor.
</t>
  </si>
  <si>
    <t>TPIEG - Igualdad y Equidad de Género
TPJ – Juventud</t>
  </si>
  <si>
    <t>C292</t>
  </si>
  <si>
    <t>Prestar los servicios de apoyo a la gestión para el fomento de la participación juvenil en los procesos estratégicos de la Gerencia y en el marco del Sistema Distrital de Juventud, en las localidades asignadas por el supervisor.</t>
  </si>
  <si>
    <t>C293</t>
  </si>
  <si>
    <t>C294</t>
  </si>
  <si>
    <t>C295</t>
  </si>
  <si>
    <t>C296</t>
  </si>
  <si>
    <t xml:space="preserve">Prestar los servicios de apoyo a la gestión para realizar acciones de acompañamiento y apoyo a las organizaciones sociales juveniles e instancias de participación en la implementación del Sistema Distrital de Juventud. </t>
  </si>
  <si>
    <t>C297</t>
  </si>
  <si>
    <t>C298</t>
  </si>
  <si>
    <t>Prestar los servicios profesionales para  realizar el seguimiento y el reporte de los procesos, acciones y metas de la Gerencia de Juventud y la respectiva consolidación de la información.</t>
  </si>
  <si>
    <t>C299</t>
  </si>
  <si>
    <t>Prestar los servicios profesionales para el fortalecimiento a los proyectos y procesos estratégicos de la Gerencia de Juventud, realizando seguimiento en la implementación del Sistema de Participación Ciudadana y del Modelo de Fortalecimiento a las Organizaciones Sociales Juveniles.</t>
  </si>
  <si>
    <t>C300</t>
  </si>
  <si>
    <t>Prestar los servicios profesionales para realizar las actividades administrativas y financieras requeridas por la Gerencia de Juventud.</t>
  </si>
  <si>
    <t>C301</t>
  </si>
  <si>
    <t>C302</t>
  </si>
  <si>
    <t>C303</t>
  </si>
  <si>
    <t>C304</t>
  </si>
  <si>
    <t>C305</t>
  </si>
  <si>
    <t>Prestar servicios profesionales para hacer seguimiento a la implementación del Modelo de Fortalecimiento a Organizaciones Sociales y la entrega de incentivos.</t>
  </si>
  <si>
    <t>"TPIEG - Igualdad y Equidad de Género
TPJ – Juventud"</t>
  </si>
  <si>
    <t>C306</t>
  </si>
  <si>
    <t>FEBRERP</t>
  </si>
  <si>
    <t>C307</t>
  </si>
  <si>
    <t>Prestar servicios profesionales para realizar acompañamiento jurídico en el desarrollo de los procesos estrategicos y las acciones que realiza la Gerencia de Juventud</t>
  </si>
  <si>
    <t>C308</t>
  </si>
  <si>
    <t>Prestar servicios profesionales para implementar las estrategias de comunicación requeridas por la Gerencia de Juventud.</t>
  </si>
  <si>
    <t>C309</t>
  </si>
  <si>
    <t>SEPTIEMBRE</t>
  </si>
  <si>
    <t>OCTUBRE</t>
  </si>
  <si>
    <t>C310</t>
  </si>
  <si>
    <t>C311</t>
  </si>
  <si>
    <t>C312</t>
  </si>
  <si>
    <t>C313</t>
  </si>
  <si>
    <t>C314</t>
  </si>
  <si>
    <t>Apoyo Logistico eventos de Juventud y barrismo , Asamblea distrital juventud y agendas locales.</t>
  </si>
  <si>
    <t xml:space="preserve">Marzo </t>
  </si>
  <si>
    <t>C315</t>
  </si>
  <si>
    <t>Prestar servicios profesionales para desarrollar y reportar la estrategia de fortalecimiento del Instituto a organizaciones sociales e instancias de participación en los sectores mujer, géneros y LGBTI del Distrito,  con el acompañamiento y asistencia al equipo territorial de la gerencia y los espacios de participación aplicando acciones que den cumplimiento a las políticas públicas LGBTI y de mujer y género del Distrito.</t>
  </si>
  <si>
    <t xml:space="preserve">Gerencia de Mujer y Genero </t>
  </si>
  <si>
    <t>C316</t>
  </si>
  <si>
    <t>Prestar los servicios profesionales jurídicos a la Gerencia de Mujer y Género, para la elaboración de documentos, respuestas, procesos o procedimientos que requieran una contestacion en término, conceptos o comunicación jurídica, en cumplimiento de los enfoques de género y la política pública LGBTI.</t>
  </si>
  <si>
    <t>C317</t>
  </si>
  <si>
    <t>Prestar servicios de apoyo a la gestión para el desarrollo de la estrategia de territorialización, fortalecimiento a las organizaciones sociales y acompañamiento a las instancias de participación de mujeres y sector LGTBI en las localidades asignadas por la supervisión.</t>
  </si>
  <si>
    <t>C318</t>
  </si>
  <si>
    <t>C319</t>
  </si>
  <si>
    <t>Prestar servicios para el desarrollo de la estrategia de territorialización en organizaciones sociales e instancias de participación de mujeres y sector LGTBI en las localidades asignadas por la supervisión, generando un acompañamiento administrativo al equipo territorial que permita hacer seguimiento al cubrimiento de las actividades propias de la Gerencia.</t>
  </si>
  <si>
    <t>C320</t>
  </si>
  <si>
    <t>C321</t>
  </si>
  <si>
    <t>Prestar servicios profesionales jurídicos para la transversalización de las políticas públicas de mujer, género y lgbti en proyectos, conceptos, capacitaciones y asistencia jurídica requerida en territorio, entes de control o respuestas a insittuciones en el marco del derecho a la participación.</t>
  </si>
  <si>
    <t>C322</t>
  </si>
  <si>
    <t>Prestar servicios profesionales  para implementar las acciones que den cumplimiento a la política publica LGTBI, su seguimiento y reportes, así como para promover, acompañar y asistir los espacios de participación de  sectores LGTBIQ+ del distrito capital.</t>
  </si>
  <si>
    <t>C323</t>
  </si>
  <si>
    <t>Prestar servicios profesionales para desarrollar las actividades administrativas, de planeación y contratación en la Gerencia de Mujer y Género, así como el seguimiento a los reportes y cumplimiento de actividades de la Gerencia para con la OAP y la Secretaria General.</t>
  </si>
  <si>
    <t>C324</t>
  </si>
  <si>
    <t>C325</t>
  </si>
  <si>
    <t>Prestar servicios profesionales para la articulación del equipo de territorialización, la estrategia de fortalecimiento del Instituto y entidades nacionaleso internacionales que permitan fortalecer las acciones del Instituto en cumplimiento de las olíticas públicas de participación con enfoque de género y diferencial en contribución con las políticas públicas de mujer, género y lgbti del Distrito</t>
  </si>
  <si>
    <t>C326</t>
  </si>
  <si>
    <t>C327</t>
  </si>
  <si>
    <t>C328</t>
  </si>
  <si>
    <t>Cumplimiento a la acción afirmativa en garantía de las comunidades de mujer afrodescendientes que garnticen su participación en espacios y fechas emblemáticas.</t>
  </si>
  <si>
    <t>Abril</t>
  </si>
  <si>
    <t>C329</t>
  </si>
  <si>
    <t>Prestar servicios profesionales financieros, administrativos y estratégicos de optimización de recursos locales y distrtitales que permitan generar proyectos de optimización y cumplimiento en las políticas públicas  de mujer, género y lgbti y su aplicación en el territorio, através de alianzas, convenios, proyectos a desarrollar y apoyo a actividades de los sectores a cargo de la Gerencia.</t>
  </si>
  <si>
    <t>C330</t>
  </si>
  <si>
    <t>Prestar servicios profesionales  para implementar las acciones que den cumplimiento a la política publica de Mujer y Géneros, su seguimiento y reportes, así como para promover, acompañar y asistir los espacios de participación del sector mujer y géneros del distrito capital.</t>
  </si>
  <si>
    <t>C331</t>
  </si>
  <si>
    <t>Octubre</t>
  </si>
  <si>
    <t>Diciembre</t>
  </si>
  <si>
    <t>C332</t>
  </si>
  <si>
    <t>C333</t>
  </si>
  <si>
    <t>C334</t>
  </si>
  <si>
    <t>C335</t>
  </si>
  <si>
    <t>C336</t>
  </si>
  <si>
    <t>C337</t>
  </si>
  <si>
    <t>C338</t>
  </si>
  <si>
    <t>C339</t>
  </si>
  <si>
    <t>C340</t>
  </si>
  <si>
    <t>C341</t>
  </si>
  <si>
    <t>Apoyo Logistico eventos Gerencia de Mujer y Genero.</t>
  </si>
  <si>
    <t>CCE-06 Seleccion abreviada Menor Cuantia</t>
  </si>
  <si>
    <t>C342</t>
  </si>
  <si>
    <t>66 _Camino hacia una democracia deliberativa con un gobierno cercano a la gente y con participación ciudadana</t>
  </si>
  <si>
    <t xml:space="preserve">Servicios de un profesional para acompañar jurídicamente el desarrollo de la planeación y estructuración de los procesos de contratación adelantados por la Gerencia de Instancias y Mecanismos de Participación. </t>
  </si>
  <si>
    <t>Gerencia de Instancias y Mecanismos de Participación</t>
  </si>
  <si>
    <t>C343</t>
  </si>
  <si>
    <t>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t>
  </si>
  <si>
    <t>C344</t>
  </si>
  <si>
    <t>40 _Camino hacia una democracia deliberativa con un gobierno cercano a la gente y con participación ciudadana</t>
  </si>
  <si>
    <t>C345</t>
  </si>
  <si>
    <t>41 _Camino hacia una democracia deliberativa con un gobierno cercano a la gente y con participación ciudadana</t>
  </si>
  <si>
    <t>C346</t>
  </si>
  <si>
    <t>42 _Camino hacia una democracia deliberativa con un gobierno cercano a la gente y con participación ciudadana</t>
  </si>
  <si>
    <t>C347</t>
  </si>
  <si>
    <t>43 _Camino hacia una democracia deliberativa con un gobierno cercano a la gente y con participación ciudadana</t>
  </si>
  <si>
    <t>C348</t>
  </si>
  <si>
    <t>44 _Camino hacia una democracia deliberativa con un gobierno cercano a la gente y con participación ciudadana</t>
  </si>
  <si>
    <t>C349</t>
  </si>
  <si>
    <t>45 _Camino hacia una democracia deliberativa con un gobierno cercano a la gente y con participación ciudadana</t>
  </si>
  <si>
    <t>C350</t>
  </si>
  <si>
    <t>46 _Camino hacia una democracia deliberativa con un gobierno cercano a la gente y con participación ciudadana</t>
  </si>
  <si>
    <t>C351</t>
  </si>
  <si>
    <t>47 _Camino hacia una democracia deliberativa con un gobierno cercano a la gente y con participación ciudadana</t>
  </si>
  <si>
    <t>C352</t>
  </si>
  <si>
    <t>48 _Camino hacia una democracia deliberativa con un gobierno cercano a la gente y con participación ciudadana</t>
  </si>
  <si>
    <t>C353</t>
  </si>
  <si>
    <t>49 _Camino hacia una democracia deliberativa con un gobierno cercano a la gente y con participación ciudadana</t>
  </si>
  <si>
    <t>C354</t>
  </si>
  <si>
    <t>50 _Camino hacia una democracia deliberativa con un gobierno cercano a la gente y con participación ciudadana</t>
  </si>
  <si>
    <t>C355</t>
  </si>
  <si>
    <t>51 _Camino hacia una democracia deliberativa con un gobierno cercano a la gente y con participación ciudadana</t>
  </si>
  <si>
    <t>C356</t>
  </si>
  <si>
    <t>52 _Camino hacia una democracia deliberativa con un gobierno cercano a la gente y con participación ciudadana</t>
  </si>
  <si>
    <t>C357</t>
  </si>
  <si>
    <t>53 _Camino hacia una democracia deliberativa con un gobierno cercano a la gente y con participación ciudadana</t>
  </si>
  <si>
    <t>C358</t>
  </si>
  <si>
    <t>54 _Camino hacia una democracia deliberativa con un gobierno cercano a la gente y con participación ciudadana</t>
  </si>
  <si>
    <t>C359</t>
  </si>
  <si>
    <t>55 _Camino hacia una democracia deliberativa con un gobierno cercano a la gente y con participación ciudadana</t>
  </si>
  <si>
    <t>C360</t>
  </si>
  <si>
    <t>56 _Camino hacia una democracia deliberativa con un gobierno cercano a la gente y con participación ciudadana</t>
  </si>
  <si>
    <t>C361</t>
  </si>
  <si>
    <t>57 _Camino hacia una democracia deliberativa con un gobierno cercano a la gente y con participación ciudadana</t>
  </si>
  <si>
    <t>C362</t>
  </si>
  <si>
    <t>58 _Camino hacia una democracia deliberativa con un gobierno cercano a la gente y con participación ciudadana</t>
  </si>
  <si>
    <t>C363</t>
  </si>
  <si>
    <t>59 _Camino hacia una democracia deliberativa con un gobierno cercano a la gente y con participación ciudadana</t>
  </si>
  <si>
    <t>Servicios de apoyo a la gestión para realizar actividades de gestión documental, de organización logística, de acompañamiento a jornadas electorales y eventos institucionales y demás actividades programadas por la Gerencia de Instancias y Mecanismos de Participación.</t>
  </si>
  <si>
    <t>C364</t>
  </si>
  <si>
    <t>60 _Camino hacia una democracia deliberativa con un gobierno cercano a la gente y con participación ciudadana</t>
  </si>
  <si>
    <t>C365</t>
  </si>
  <si>
    <t>61 _Camino hacia una democracia deliberativa con un gobierno cercano a la gente y con participación ciudadana</t>
  </si>
  <si>
    <t>Servicios de un profesional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t>
  </si>
  <si>
    <t>C366</t>
  </si>
  <si>
    <t>62 _Camino hacia una democracia deliberativa con un gobierno cercano a la gente y con participación ciudadana</t>
  </si>
  <si>
    <t>C367</t>
  </si>
  <si>
    <t>63 _Camino hacia una democracia deliberativa con un gobierno cercano a la gente y con participación ciudadana</t>
  </si>
  <si>
    <t>C368</t>
  </si>
  <si>
    <t>64 _Camino hacia una democracia deliberativa con un gobierno cercano a la gente y con participación ciudadana</t>
  </si>
  <si>
    <t>C369</t>
  </si>
  <si>
    <t>65 _Camino hacia una democracia deliberativa con un gobierno cercano a la gente y con participación ciudadana</t>
  </si>
  <si>
    <t>Servicios de un profesional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</si>
  <si>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C370</t>
  </si>
  <si>
    <t>67 _Camino hacia una democracia deliberativa con un gobierno cercano a la gente y con participación ciudadana</t>
  </si>
  <si>
    <t xml:space="preserve">Servicios de un profesional para que brinde soporte juridico y técnico a la Gerencia de Instancias en los asuntos de su competencia, asi como en los procesos y procedimientos precontractuales, contractuales y postcontractuales. </t>
  </si>
  <si>
    <t>C371</t>
  </si>
  <si>
    <t>68 _Camino hacia una democracia deliberativa con un gobierno cercano a la gente y con participación ciudadana</t>
  </si>
  <si>
    <t>Servicios de un profesional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</si>
  <si>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C372</t>
  </si>
  <si>
    <t>69 _Camino hacia una democracia deliberativa con un gobierno cercano a la gente y con participación ciudadana</t>
  </si>
  <si>
    <t>C373</t>
  </si>
  <si>
    <t>70 _Camino hacia una democracia deliberativa con un gobierno cercano a la gente y con participación ciudadana</t>
  </si>
  <si>
    <t xml:space="preserve">Servicios de un profesional para que brinde soporte juridico y técnico a la Gerencia de Instancias y Mecanismos de Participación en los asuntos de su competencia, asi como en el seguimiento a la implementación de la política pública de participación ciudadana. </t>
  </si>
  <si>
    <t>C374</t>
  </si>
  <si>
    <t>71 _Camino hacia una democracia deliberativa con un gobierno cercano a la gente y con participación ciudadana</t>
  </si>
  <si>
    <t>C375</t>
  </si>
  <si>
    <t>72 _Camino hacia una democracia deliberativa con un gobierno cercano a la gente y con participación ciudadana</t>
  </si>
  <si>
    <t>Servicios de un profesional para orientar el desarrollo del modelo de fortalecimiento a instancias de participación ciudadana en cada  una de sus etapas en las localidades que le sean asignadas, así como el seguimiento a los</t>
  </si>
  <si>
    <t>C376</t>
  </si>
  <si>
    <t>73 _Camino hacia una democracia deliberativa con un gobierno cercano a la gente y con participación ciudadana</t>
  </si>
  <si>
    <t xml:space="preserve">Servicios de un profesional para prestar servicios profesionales para apoyar a la Gerencia de Instancias y Mecanismos de Participación en la elaboración de instrumentos de control, seguimiento de peticiones, metas, MIPG y de planeación. </t>
  </si>
  <si>
    <t>C377</t>
  </si>
  <si>
    <t>74 _Camino hacia una democracia deliberativa con un gobierno cercano a la gente y con participación ciudadana</t>
  </si>
  <si>
    <t>Prestar los servicios logísticos y operativos necesarios, para la organización y ejecución de actividades y eventos institucionales realizados por el IDPAC</t>
  </si>
  <si>
    <t>C378</t>
  </si>
  <si>
    <t>75 _Camino hacia una democracia deliberativa con un gobierno cercano a la gente y con participación ciudadana</t>
  </si>
  <si>
    <t xml:space="preserve">Servicio especial de transporte terrestre en la ciudad de Bogotá y sus áreas rurales con el fin de dar complimiento a la promoción y fortalecimiento de los procesos participativos de las organizaciones sociales, comunales y comunitarias e instancias de participación ciudadana </t>
  </si>
  <si>
    <t>Mayo</t>
  </si>
  <si>
    <t>O232020200664114</t>
  </si>
  <si>
    <t>C379</t>
  </si>
  <si>
    <t>76 _Camino hacia una democracia deliberativa con un gobierno cercano a la gente y con participación ciudadana</t>
  </si>
  <si>
    <t xml:space="preserve">Incentivos para las instancias de participación </t>
  </si>
  <si>
    <t xml:space="preserve">Septiembre </t>
  </si>
  <si>
    <t>Noviembre</t>
  </si>
  <si>
    <t>C380</t>
  </si>
  <si>
    <t>Prestar los servicios profesionales para implementar el modelo de fortalecimiento con organizaciones de propiedad horizontal y comunales de los distintos  niveles en el marco del proyecto de inversión 8131. </t>
  </si>
  <si>
    <t>C381</t>
  </si>
  <si>
    <t>C382</t>
  </si>
  <si>
    <t>C383</t>
  </si>
  <si>
    <t>Prestar los servicios de apoyo a la gestión para implementar el modelo de fortalecimiento con organizaciones de propiedad horizontal y comunales de los distintos  niveles en el marco del proyecto de inversión 8131. </t>
  </si>
  <si>
    <t>C384</t>
  </si>
  <si>
    <t>C385</t>
  </si>
  <si>
    <t>Prestar los servicios  de apoyo a la gestión para implementar el modelo de fortalecimiento con organizaciones de propiedad horizontal y comunales de los distintos  niveles en el marco del proyecto de inversión 8131. </t>
  </si>
  <si>
    <t>C386</t>
  </si>
  <si>
    <t>Prestar los servicios profesionales  para implementar el modelo de fortalecimiento con organizaciones de propiedad horizontal y comunales de los distintos  niveles en el marco del proyecto de inversión 8131. </t>
  </si>
  <si>
    <t>C387</t>
  </si>
  <si>
    <t>C388</t>
  </si>
  <si>
    <t>4. Implementar el 100% de los planes de acción de las políticas públicas a cargo del IDPAC</t>
  </si>
  <si>
    <t>Prestar los servicios profesionales para realizar seguimiento a la Política Publica Comunal y de formulación de la Política pública de Propiedad Horizontal en el marco del proyecto de inversión 8131.</t>
  </si>
  <si>
    <t>C389</t>
  </si>
  <si>
    <t>C390</t>
  </si>
  <si>
    <t>Prestar los servicios de apoyo a la gestión  para implementar del modelo de fortalecimiento con organizaciones de propiedad horizontal y comunales de los distintos  niveles en el marco del proyecto de inversión 8131. </t>
  </si>
  <si>
    <t>C391</t>
  </si>
  <si>
    <t>Prestar los servicios profesionales para implementar el modelo de fortalecimiento con organizaciones de propiedad horizontal y comunales de los distinto niveles en el marco del proyecto de inversión 8131. </t>
  </si>
  <si>
    <t>C392</t>
  </si>
  <si>
    <t>C393</t>
  </si>
  <si>
    <t>C394</t>
  </si>
  <si>
    <t>C395</t>
  </si>
  <si>
    <t>C396</t>
  </si>
  <si>
    <t>Prestar los servicios profesionales para realizar actividades transversales y desarrollar acciones que faciliten el desarrollo del modelo de fortalecimiento con organizaciones de propiedad horizontal y comunales, la construcción y seguimiento de las políticas públicas en el marco del proyecto de inversión 8131.</t>
  </si>
  <si>
    <t>C397</t>
  </si>
  <si>
    <t>C398</t>
  </si>
  <si>
    <t>C399</t>
  </si>
  <si>
    <t>C400</t>
  </si>
  <si>
    <t>C401</t>
  </si>
  <si>
    <t>C402</t>
  </si>
  <si>
    <t>C403</t>
  </si>
  <si>
    <t>Prestar los servicios profesionales  para implementar del modelo de fortalecimiento con organizaciones de propiedad horizontal y comunales de los distintos  niveles en el marco del proyecto de inversión 8131. </t>
  </si>
  <si>
    <t>C404</t>
  </si>
  <si>
    <t>C405</t>
  </si>
  <si>
    <t>C406</t>
  </si>
  <si>
    <t>C407</t>
  </si>
  <si>
    <t>C408</t>
  </si>
  <si>
    <t>C409</t>
  </si>
  <si>
    <t>C410</t>
  </si>
  <si>
    <t>C411</t>
  </si>
  <si>
    <t>C412</t>
  </si>
  <si>
    <t>C413</t>
  </si>
  <si>
    <t>C414</t>
  </si>
  <si>
    <t>C415</t>
  </si>
  <si>
    <t>C416</t>
  </si>
  <si>
    <t>C417</t>
  </si>
  <si>
    <t>Prestar los servicios de apoyo a la gestión  para implementar el modelo de fortalecimiento con organizaciones de propiedad horizontal y comunales de los distintos  niveles en el marco del proyecto de inversión 8131. </t>
  </si>
  <si>
    <t>C418</t>
  </si>
  <si>
    <t>C419</t>
  </si>
  <si>
    <t>C420</t>
  </si>
  <si>
    <t>C421</t>
  </si>
  <si>
    <t>C422</t>
  </si>
  <si>
    <t>Prestar los servicios profesionales para desarrollar acciones de fortalecimiento y actividades encaminadas a las instancias de participación de propiedad horizontal en el marco del modelo de fortalecimiento del proyecto de inversión 8131.</t>
  </si>
  <si>
    <t>C423</t>
  </si>
  <si>
    <t>Prestar los servicios de apoyo a la gestion  para realizar seguimiento a la Política Publica Comunal y de formulación de la Política pública de Propiedad Horizontal en el marco del proyecto de inversión 8131.</t>
  </si>
  <si>
    <t>C424</t>
  </si>
  <si>
    <t>C425</t>
  </si>
  <si>
    <t>C426</t>
  </si>
  <si>
    <t>C427</t>
  </si>
  <si>
    <t>Prestar los servicios de apoyo a la gestión para realizar actividades transversales y desarrollar acciones que faciliten el desarrollo del modelo de fortalecimiento con organizaciones de propiedad horizontal y comunales, la construcción y seguimiento de las políticas públicas en el marco del proyecto de inversión 8131.</t>
  </si>
  <si>
    <t>C428</t>
  </si>
  <si>
    <t>C429</t>
  </si>
  <si>
    <t>COMPRA DE IMPRESORA Y SCANER</t>
  </si>
  <si>
    <t>C430</t>
  </si>
  <si>
    <t>Prestación de servicios logísticos y operativos para la organización y ejecución de las actividades y eventos institucionales realizados por el IDPAC</t>
  </si>
  <si>
    <t>C431</t>
  </si>
  <si>
    <t>CONTRATAR LOS SERVICIOS PARA LA INSTALACIÓN, CONFIGURACIÓN Y PUESTAEN FUNCIONAMIENTO DEL SERVICIO DE CONECTIVIDAD E INTERNET DE LAS ORGANIZACIONES COMUNALES DE PRIMER Y SEGUNDO GRADO EN EL DISTRITO
CAPITAL COMO UN MECANISMO PARA SU FORTALECIMIENTO.</t>
  </si>
  <si>
    <t>C432</t>
  </si>
  <si>
    <t>C433</t>
  </si>
  <si>
    <t>Prestar los servicios profesionales  para desarrollar acciones de fortalecimiento y actividades encaminadas a las instancias de participación de propiedad horizontal en el marco del modelo de fortalecimiento del proyecto de inversión 8131.</t>
  </si>
  <si>
    <t>C434</t>
  </si>
  <si>
    <t>C435</t>
  </si>
  <si>
    <t>Prestar los servicios profesionales para realizar  la jornada electroral de los consejos locales de Propiedad horizontalen el marco del proyecto de inversión 8131.</t>
  </si>
  <si>
    <t>C436</t>
  </si>
  <si>
    <t>C437</t>
  </si>
  <si>
    <t>Prestar los servicios profesionales a para realizar  la jornada electroral de los consejos locales de Propiedad horizontalen el marco del proyecto de inversión 8131.</t>
  </si>
  <si>
    <t>C438</t>
  </si>
  <si>
    <t>Prestar los servicios profesionales  para realizar  la jornada electroral de los consejos locales de Propiedad horizontalen el marco del proyecto de inversión 8131.</t>
  </si>
  <si>
    <t>C439</t>
  </si>
  <si>
    <t>C440</t>
  </si>
  <si>
    <t>C441</t>
  </si>
  <si>
    <t>Prestar los servicios de apoyo a la gestion  para realizar  la jornada electroral de los consejos locales de Propiedad horizontalen el marco del proyecto de inversión 8131.</t>
  </si>
  <si>
    <t>C442</t>
  </si>
  <si>
    <t>C443</t>
  </si>
  <si>
    <t>C444</t>
  </si>
  <si>
    <t>C445</t>
  </si>
  <si>
    <t>C446</t>
  </si>
  <si>
    <t>C447</t>
  </si>
  <si>
    <t>C448</t>
  </si>
  <si>
    <t>C449</t>
  </si>
  <si>
    <t>C450</t>
  </si>
  <si>
    <t>C451</t>
  </si>
  <si>
    <t>C452</t>
  </si>
  <si>
    <t>C453</t>
  </si>
  <si>
    <t>C454</t>
  </si>
  <si>
    <t>C455</t>
  </si>
  <si>
    <t>Prestar los servicios de apoyo a la gestión para implementar del modelo de fortalecimiento con organizaciones de propiedad horizontal y comunales de los distintos  niveles en el marco del proyecto de inversión 8131. </t>
  </si>
  <si>
    <t>C456</t>
  </si>
  <si>
    <t>C457</t>
  </si>
  <si>
    <t>O23011745022024025406032</t>
  </si>
  <si>
    <t>O230117450220240254</t>
  </si>
  <si>
    <t>Construcción de Ciudadanía Activa Crece La Participación en el Territorio con Promoción, Información e Innovación en Bogotá D.C.</t>
  </si>
  <si>
    <t>Meta 415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t>
  </si>
  <si>
    <t>1. Elaborar 1 lineamiento(s) con la metodologia y cronograma para la implementacion de los Presupuestos Participativos</t>
  </si>
  <si>
    <t>Prestar los servicios profesionales de manera temporal  para realizar seguimiento a la Politica Publica de Participacion 
incidente y acompañar la estrategia de Gobierno abierto y planeacion 
participativa</t>
  </si>
  <si>
    <t>CCE-16 Contratacion Directa</t>
  </si>
  <si>
    <t>1-100-F001_Va-Recursos distrito</t>
  </si>
  <si>
    <t>Subdireccion de Promocion de la Participacion</t>
  </si>
  <si>
    <t>20/0220/0106/45020320254</t>
  </si>
  <si>
    <t>C458</t>
  </si>
  <si>
    <t>Prestar los servicios profesionales de manera temporal  para acompañar y orientar a las alcaldias Locales y entidades del  distrito sobre la estrategia de Gobierno abierto y planeacion participativa.</t>
  </si>
  <si>
    <t>C459</t>
  </si>
  <si>
    <t>Prestar los servicios profesionales para desarrollar la estrategia de Gobierno abierto y la plataforma de Bogota abierta.</t>
  </si>
  <si>
    <t>C460</t>
  </si>
  <si>
    <t>Prestar los servicios profesionales  para organizar y gestionar las acciones y proyectos estrategicos de  la Subdireccion de Promocion de la Participacion en relacion con las actividades  asociadas con la politica publica de Gobierno abierto de Datos, garantizando el 
cumplimiento de los procesos misionales que esta lidera y metodologias en pro de estimular y promover la participacion incidente</t>
  </si>
  <si>
    <t>C461</t>
  </si>
  <si>
    <t>Prestar los servicios profesionales de  para articular las acciones de los proyectos estrategicos que esten 
encaminados al cumplimiento de los procesos misionales que lidera la 
Subdireccion de Promocion de la Participacion</t>
  </si>
  <si>
    <t>C462</t>
  </si>
  <si>
    <t>Prestar servicios para articular las acciones de los proyectos estrategicos que esten encaminados al cumplimiento de los procesos misionales que lidera la 
Subdireccion de Promocion de la Participacion</t>
  </si>
  <si>
    <t>Julio</t>
  </si>
  <si>
    <t>C463</t>
  </si>
  <si>
    <t>O23011745022024025401021</t>
  </si>
  <si>
    <t>3. Entregar 1.550 Incentivo(s) para estimular y promover la participación incidente</t>
  </si>
  <si>
    <t>43201800
43211600
43211500 
45111608 
43211708  
43211706</t>
  </si>
  <si>
    <t>ADQUISICION DE ELEMENTOS TECNOLOGICOS Y ACCESORIOS PARA LA ENTREGA DE INCENTIVOS</t>
  </si>
  <si>
    <t>CCE-99 SELECCIÓN ABREVIADA- ACUERDO MARCO DE PRECIOS</t>
  </si>
  <si>
    <t>o232020200991119_otros servicios de la administracion publica n.c.p.</t>
  </si>
  <si>
    <t>C464</t>
  </si>
  <si>
    <t>Prestar los servicios profesionales  para asesorar los proyectos estrategicos que lidera la Subdireccion 
de Promocion de la Participacion.</t>
  </si>
  <si>
    <t>C465</t>
  </si>
  <si>
    <t>Prestacion de servicios profesionales  para asesorar las actividades en materia presupuestal y financiera de los incentivos para promover la participacion incidente.</t>
  </si>
  <si>
    <t>C466</t>
  </si>
  <si>
    <t>Prestar los servicios profesionales de para asesorar las actividades en materia presupuestal y financiera 
de los incentivos para promover la participacion incidente</t>
  </si>
  <si>
    <t>C467</t>
  </si>
  <si>
    <t>Prestar los servicios de apoyo a la gestion  para la implementacion de los proyectos estrategicos en 
materia de participacion incidente.</t>
  </si>
  <si>
    <t>C468</t>
  </si>
  <si>
    <t>Prestar los servicios de apoyo a la gestion  para acompañar las actividades de planeacion, reportes y demas acciones relacionadas con la entrega de incentivos.</t>
  </si>
  <si>
    <t>C469</t>
  </si>
  <si>
    <t>Prestar los servicios de apoyo a la gestion  para organizar los asuntos logisticos y administrativos de 
la Subdireccion de Promocion de Participacion.</t>
  </si>
  <si>
    <t>C470</t>
  </si>
  <si>
    <t>Prestar los servicios de apoyo a la gestion de manera temporal para realizar seguimiento a los temas administrativos 
encaminados al fortalecimiento y promocion de la participacion ciudadana que son 
de competencia de la Subdireccion de Promocion de la Participacion</t>
  </si>
  <si>
    <t>C471</t>
  </si>
  <si>
    <t>Prestar los servicios profesionales para realizar el acompañamiento y seguimiento juridico en las 
actividades relacionadas con los procedimientos de los proyectos estrategicos de 
la Subdireccion de Promocion de la Participacion</t>
  </si>
  <si>
    <t>C472</t>
  </si>
  <si>
    <t>Prestar los servicios profesionales de manera temporal, ,, para articular las acciones y metodologías en pro de estimular y promover la participación incidente</t>
  </si>
  <si>
    <t>C473</t>
  </si>
  <si>
    <t>Prestar los servicios profesionales  para acompañar el desarrollo y la implementacion de los sistemas 
de informacion para la participacion incidente.</t>
  </si>
  <si>
    <t>C474</t>
  </si>
  <si>
    <t>Prestar los servicios de apoyo a la gestion  para adelantar labores administrativas requeridas por la 
Subdireccion de Promocion de la Participacion</t>
  </si>
  <si>
    <t>C475</t>
  </si>
  <si>
    <t>Prestar los servicios profesionales para asesorar juridicamente los proyectos estrategicos de la 
Subdireccion de Promocion de la Participacion</t>
  </si>
  <si>
    <t>C476</t>
  </si>
  <si>
    <t>Prestar los servicios de apoyo a la gestion en la gestion administrativa de la Subdireccion de 
Promocion de la Participacion.</t>
  </si>
  <si>
    <t>C477</t>
  </si>
  <si>
    <t>Prestar los servicios profesionales  para realizar seguimiento, diseñar, sistematizar y articular las 
actividades de la Subdireccion de Promocion con otras entidades del orden 
distrital y local.</t>
  </si>
  <si>
    <t>C478</t>
  </si>
  <si>
    <t>Prestar los servicios profesionales  para acompañar y gestionar la ejecucion de los proyectos 
estrategicos que lidera la Subdireccion de Promocion de la Participacion</t>
  </si>
  <si>
    <t>C479</t>
  </si>
  <si>
    <t>Prestar los servicios profesionales  para asesorar la articulacion institucional desde la Subdireccion de 
Promocion de la Participacion, asi como el relacionamiento y seguimiento de los 
procesos misionales de la entidad.</t>
  </si>
  <si>
    <t>C480</t>
  </si>
  <si>
    <t>Prestacion de servicios de apoyo a la gestion para acompañar la implementacion 
de los proyectos estrategicos que lidera la Subdireccion de Promocion de la 
Participacion</t>
  </si>
  <si>
    <t>C481</t>
  </si>
  <si>
    <t>Prestar los servicios  para asistir en las actividades estrategicas de la Subdireccion de Promocion de la Participacion.</t>
  </si>
  <si>
    <t>C482</t>
  </si>
  <si>
    <t>Prestar los servicios profesionales  para articular y gestionar los procesos y procedimientos propios que 
tiene a su cargo la Subdireccion de Promocion de la Participacion</t>
  </si>
  <si>
    <t>C483</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</si>
  <si>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</si>
  <si>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C484</t>
  </si>
  <si>
    <t>Prestar los servicios profesionales de manera temporal, ,, para realizar las actividades de ejecución, seguimiento, reporte de información y control de las acciones derivadas de los proyectos de inversión a cargo de la Subdirección de Promoción de la Participación, asociadas con la Política Pública de Participación Incidente y los espacios de construcción que se generen en el territorio y la comunidad.</t>
  </si>
  <si>
    <t>C485</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</si>
  <si>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</si>
  <si>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C486</t>
  </si>
  <si>
    <t>C487</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</si>
  <si>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</si>
  <si>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C488</t>
  </si>
  <si>
    <t>C489</t>
  </si>
  <si>
    <t>C490</t>
  </si>
  <si>
    <t>C491</t>
  </si>
  <si>
    <t>C492</t>
  </si>
  <si>
    <t>C493</t>
  </si>
  <si>
    <t>C494</t>
  </si>
  <si>
    <t>C495</t>
  </si>
  <si>
    <t>C496</t>
  </si>
  <si>
    <t>Prestar los servicios de apoyo a la gestion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</si>
  <si>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C497</t>
  </si>
  <si>
    <t>Prestar los servicios profesionales para adelantar y realizar el acompañamiento y seguimiento a las 
actividades relacionadas con los procesos y procedimientos de los proyectos 
estrategicos de la Subdireccion de Promocion de la Participacion.</t>
  </si>
  <si>
    <t>C498</t>
  </si>
  <si>
    <t>Prestar los servicios de apoyo a la gestion para adelantar y realizar las actividades relacionadas con los procedimientos de los proyectos estrategicos de la Subdireccion de Promocion de la Participacion.</t>
  </si>
  <si>
    <t>C499</t>
  </si>
  <si>
    <t>Prestacion de servicios en las actividades relacionadas con los procedimientos de los proyectos estrategicos de la Subdireccion de Promocion de la Participacion.</t>
  </si>
  <si>
    <t>C500</t>
  </si>
  <si>
    <t>O23011745022024025406001</t>
  </si>
  <si>
    <t>4. Suscribir 70 Pacto(s) ciudadanos de convivencia</t>
  </si>
  <si>
    <t>Prestar los servicios profesionales para coordinar el equipo de la 
estrategia "impactando", realizando seguimiento y articulacion 
interna como externa.</t>
  </si>
  <si>
    <t>TPIEG - Igualdad y Equidad de Género.
TPGE - Grupos étnicos 
TPJ – Juventud
TPPD - Población con Discapacidad 
TPCP - Construcción de paz</t>
  </si>
  <si>
    <t>C501</t>
  </si>
  <si>
    <t>Prestar los servicios profesionales  para ejecutar la estrategia "impactando", en las diferentes 
localidades del Distrito Capital</t>
  </si>
  <si>
    <t>C502</t>
  </si>
  <si>
    <t>Prestar los servicios profesionales  para adelantar la implementacion y reportes que sean necesarios 
en el marco del proyecto estrategico "impactando"</t>
  </si>
  <si>
    <t>C503</t>
  </si>
  <si>
    <t>Prestar los servicios profesionales para la consolidacion y elaboracion de los reportes necesarios del 
proyecto estrategico "impactando".</t>
  </si>
  <si>
    <t>C504</t>
  </si>
  <si>
    <t>Prestar los servicios profesionales para atender los procesos de pactos con participacion, que se 
adelanten desde la Subdireccion de Promocion de la Participacion.</t>
  </si>
  <si>
    <t>C505</t>
  </si>
  <si>
    <t>Prestar los servicios de apoyo a la gestion  para asistir a la gestion de la estrategia "impactando" con participacion que se adelanten desde la Subdireccion de Promocion de la
Participacion.</t>
  </si>
  <si>
    <t>C506</t>
  </si>
  <si>
    <t>Prestar los servicios de apoyo a la gestion  realizando gestion territorial y atendiendo los procesos de pactos, que se adelanten desde la Subdireccion de Promocion de la Participacion</t>
  </si>
  <si>
    <t>C507</t>
  </si>
  <si>
    <t>Prestar los servicios profesionales para realizar gestion territorial, ejecutando los procesos de pactos 
con participacion, que se adelanten desde la Subdireccion de Promocion de la 
Participacion.</t>
  </si>
  <si>
    <t>C508</t>
  </si>
  <si>
    <t>Prestar los servicios profesionales para realizar gestion territorial de la estrategia "impactando" que se 
adelanten desde la Subdireccion de Promocion de la Participacion.</t>
  </si>
  <si>
    <t>C509</t>
  </si>
  <si>
    <t>Prestar los servicios de apoyo a la gestion en los procesos de pactos con participacion ciudadana, 
organizaciones y entidades del Distrito Capital.</t>
  </si>
  <si>
    <t>C510</t>
  </si>
  <si>
    <t>Prestar los servicios de apoyo para acompañar la implementacion de los pactos que lidera la Subdireccion de Promocion de la Participacion.</t>
  </si>
  <si>
    <t>C511</t>
  </si>
  <si>
    <t>Prestar los servicios profesionales  para gestionar el desarrollo de pactos bajo el modelo de gobierno colaborativo.</t>
  </si>
  <si>
    <t>C512</t>
  </si>
  <si>
    <t>Prestar los servicios de apoyo a la gestion para acompañar el desarrollo de los proyectos estrategicos de la Subdireccion de Promocion de la Participacion en la estrategia "impactando"</t>
  </si>
  <si>
    <t>C513</t>
  </si>
  <si>
    <t>Prestar los servicios profesionales  para apoyar a la Subdireccion de Promocion de la Participacion en la orientacion y aplicacion de politicas, objetivos estrategicos, planes y programas</t>
  </si>
  <si>
    <t>C514</t>
  </si>
  <si>
    <t>Prestar los servicios profesionales para realizar y gestionar la concertacion de los pactos territoriales 
que son de competencia de la Subdireccion de Promocion de la Participacion en 
las diferentes localidades del Distrito Capital.</t>
  </si>
  <si>
    <t>C515</t>
  </si>
  <si>
    <t>Prestar los servicios profesionalespara promover los proyectos estrategicos que lidera la Subdireccion de Promocion de la Participacion en relacion con la estrategia 
"impactando"</t>
  </si>
  <si>
    <t>C516</t>
  </si>
  <si>
    <t>Prestar los servicios profesionales especializados  para asesorar a la Subdireccion de Promocion 
de la Participacion, de acuerdo con los lineamientos de la Direccion General de la 
entidad</t>
  </si>
  <si>
    <t>C517</t>
  </si>
  <si>
    <t>Prestar los servicios profesionales  para apoyar al equipo de la estrategia "impactando", realizando la 
articulacion correspondiente, asi como el seguimiento y consolidacion de la 
planeacion estrategica de la Subdireccion de Promocion de la Participacion.</t>
  </si>
  <si>
    <t>C518</t>
  </si>
  <si>
    <t>Prestar los servicios de apoyo a la gestion para asistir la construccion de acuerdos en el marco de la 
estrategia "impactando", liderada por el iDPaC.</t>
  </si>
  <si>
    <t>C519</t>
  </si>
  <si>
    <t>C520</t>
  </si>
  <si>
    <t>Prestar los servicios profesionales para implementar las acciones y actividades requeridas en torno a 
la estrategia "impactando" de la Subdireccion de Promocion de la Participacion en 
las diferentes localidades del Distrito Capital.</t>
  </si>
  <si>
    <t>C521</t>
  </si>
  <si>
    <t>Prestar los servicios profesionales para atender y acompañar los procesos de pactos con participacion ciudadana que se adelantan en la Subdireccion de Promocion de la Participacion.</t>
  </si>
  <si>
    <t>C522</t>
  </si>
  <si>
    <t>Prestar los servicios profesionales  para realizar la divulgacion de los servicios y actividades requeridas en torno a la estrategia "impactando" de la Subdireccion de Promocion de la Participacion en las diferentes localidades del Distrito Capital</t>
  </si>
  <si>
    <t>C523</t>
  </si>
  <si>
    <t>Prestar los servicios profesionales  para realizar la divulgacion de las actividades misionales y  derivadas de los proyectos misionales de la Subdireccion de Promocion de la Participacion.</t>
  </si>
  <si>
    <t>C524</t>
  </si>
  <si>
    <t>Prestar los servicios de apoyo a la gestion  para acompañar las actividades y acciones derivadas de la estrategia "impactando" a cargo de la Subdireccion de Promocion de la Participacion.</t>
  </si>
  <si>
    <t>C525</t>
  </si>
  <si>
    <t>Prestar los servicios profesionales  para ejecutar y desarrollar las actividades de los proyectos estrategicos originados con ocasion a la estrategia "impactando" que lidera la Subdireccion de Promocion de la Participacion.</t>
  </si>
  <si>
    <t>C526</t>
  </si>
  <si>
    <t>Prestar los servicios profesionales en los 
procesos de articulacion interinstitucional en materia de promocion de la participacion ciudadana que gestionen en el marco del proyecto estrategico "impactando"</t>
  </si>
  <si>
    <t>C527</t>
  </si>
  <si>
    <t>Prestar los servicios profesionales para gestionar y articular los proyectos misionales que se deriven de la estrategia impactando que lidera la Subdireccion de Promocion de la Participacion</t>
  </si>
  <si>
    <t>C528</t>
  </si>
  <si>
    <t>Prestar los servicios profesionales con en los  procesos de articulacion interinstitucional en materia de promocion de la participacion ciudadana que gestionen en el marco del proyecto estrategico "impactando"</t>
  </si>
  <si>
    <t>C529</t>
  </si>
  <si>
    <t>O23011745022024025405001</t>
  </si>
  <si>
    <t>5. ejecutar 400 obras con Saldo Pedagogico</t>
  </si>
  <si>
    <t>Prestacion de servicios  profesionales de manera temporal   para Monitorear y asesorar los  procesos  financieros,    seguimiento   y    evaluacion    al  Sistema  integrado  de  Gestion  en desarrollo  de  la metodologia  obras  Con  Saldo Pedagogico Para el Cuidado y la Participacion Ciudadana.</t>
  </si>
  <si>
    <t xml:space="preserve">Gerencia de Proyectos </t>
  </si>
  <si>
    <t>C530</t>
  </si>
  <si>
    <t xml:space="preserve">Prestacion de servicios  profesionales de manera temporal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 </t>
  </si>
  <si>
    <t>C531</t>
  </si>
  <si>
    <t>Prestar los servicios Profesionales de manera temporal   para brindar asesoria juridica a la Gerencia de Proyectos dentro de la metodologia obras con saldo Pedagogico.</t>
  </si>
  <si>
    <t>C532</t>
  </si>
  <si>
    <t>Prestar los servicios Profesionales de manera temporal   para realizar reportes en los procesos de planeacion de Gerencia de Proyectos en las fases de ejecucion, seguimiento y evaluacion al Sistema integrado de Gestion  en desarrollo de la metodologia obras Con Saldo Pedagogico.</t>
  </si>
  <si>
    <t>C533</t>
  </si>
  <si>
    <t>Prestacion de servicios de apoyo a la gestion de manera temporal    para llevar a cabo la gestion documental, la transferencia documental al archivo SeCaP y el archivo de la Gerencia de Proyectos, en el marco de la metodologia "obras Con Saldo Pedagogico Para el Cuidado y la Participacion Ciudadana".</t>
  </si>
  <si>
    <t>C534</t>
  </si>
  <si>
    <t>Prestacion de servicios de apoyo a la gestion de manera temporal   para  la realizar la gestion documental y de archivo de la Gerencia de Proyectos, en desarrollo de la metodologia "obras Con Saldo Pedagogico Para el Cuidado y la Participacion Ciudadana"</t>
  </si>
  <si>
    <t>C535</t>
  </si>
  <si>
    <t>Prestacion de servicios de apoyo a la gestion de manera temporal   para atender, realizar y adelantar labores asistenciales, organizacion de agendas, sistematizacion y seguimiento a las peticiones, quejas y requerimientos allegados a la Gerencia de Proyectos.</t>
  </si>
  <si>
    <t>C536</t>
  </si>
  <si>
    <t>Prestacion de servicios  profesionales de manera temporal   para  coordinar y apoyar la supervision del componente tecnico,  el despliegue en territorio de la metodologia obras con saldo pedagogico implementada por la Gerencia de Proyectos del iDPaC.</t>
  </si>
  <si>
    <t>C537</t>
  </si>
  <si>
    <t>Prestacion de servicios  profesionales de manera temporal    para realizar la articulacion, programar, gestionar y realizar la participacion incidente con las organizaciones sociales, comunales y comunitarias desde el componente social dentro de la metodologia obras Con Saldo pedagogico de la Gerencia de Proyectos del iDPaC</t>
  </si>
  <si>
    <t>C538</t>
  </si>
  <si>
    <t>Prestacion de servicios  profesionales de manera temporal   para realizar el desarrollo, ejecucion y despliegue de acciones desde el componente ambiental, en las diferentes actividades realizadas como parte de la metodologia obras Con Saldo pedagogico Para el Cuidado y la Participacion Ciudadana.</t>
  </si>
  <si>
    <t>C539</t>
  </si>
  <si>
    <t>Prestacion de servicios  profesionales de manera temporal   para asistir el componente tecnico y el despliegue en territorio, en desarrollo de la metodologia obras con saldo pedagogico implementada por la Gerencia de Proyectos del iDPaC.</t>
  </si>
  <si>
    <t>C540</t>
  </si>
  <si>
    <t>Prestar los servicios Profesionales de manera temporal   para dar acompañamiento, apoyo y supervision en el componente tecnico para el despliegue en territorio en desarrollo de la metodologia obras Con Saldo Pedagogico implementada por la Gerencia de Proyectos del iDPaC.</t>
  </si>
  <si>
    <t>C541</t>
  </si>
  <si>
    <t>Prestar los servicios Profesionales de manera temporal   para dar acompañamiento y apoyo en el componente tecnico para el despliegue en territorio en desarrollo de la metodologia obras Con Saldo Pedagogico implementada por la Gerencia de Proyectos del iDPaC</t>
  </si>
  <si>
    <t>C542</t>
  </si>
  <si>
    <t>C543</t>
  </si>
  <si>
    <t>C544</t>
  </si>
  <si>
    <t>Prestar servicios profesionales de forma temporal,  , para monitorear, planificar, administrar y ejecutar la participacion activa con las organizaciones sociales, comunales y comunitarias desde el componente social dentro de la metodologia obras Con Saldo Pedagogico de la Gerencia de Proyectos del iDPaC.</t>
  </si>
  <si>
    <t>C545</t>
  </si>
  <si>
    <t>Prestacion de servicios profesionales de manera temporal   para articular y apoyar la participacion de organizaciones sociales, comunales y comunitarias en proyectos de la metodologia desde el componente social en obras con Saldo Pedagogico, dentro de la Gerencia de Proyectos del iDPaC.</t>
  </si>
  <si>
    <t>C546</t>
  </si>
  <si>
    <t>Prestacion de servicios profesionales de manera temporal   para realizar la articulacion, programar, gestionar y realizar la participacion incidente con las organizaciones sociales, comunales y comunitarias desde el componente social dentro de la metodologia obras Con Saldo pedagogico de la Gerencia de Proyectos del iDPaC</t>
  </si>
  <si>
    <t>C547</t>
  </si>
  <si>
    <t>C548</t>
  </si>
  <si>
    <t>C549</t>
  </si>
  <si>
    <t>Prestar los servicios de apoyo a la gestion de manera temporal   para realizar el desarrollo, ejecucion y despliegue de acciones desde el componente socio-ambiental, en las diferentes actividades realizadas como parte de la metodologia obras Con Saldo pedagogico Para el Cuidado y la Participacion Ciudadana.</t>
  </si>
  <si>
    <t>C550</t>
  </si>
  <si>
    <t>Prestar los servicios de apoyo a la gestion de manera temporal    para monitorear la promocion de procesos de movilizacion social y logistica que se requieran en desarrollo del modelo de Participacion obras con saldo Pedagogico para el Cuidado y la Participacion Ciudadana.</t>
  </si>
  <si>
    <t>C551</t>
  </si>
  <si>
    <t>Prestar los servicios de apoyo a la gestion de manera temporal   para realizar la promocion de procesos de movilizacion social y logistica que se requieran en desarrollo del modelo de Participacion obras con saldo Pedagogico implementada por la Gerencia de Proyectos del iDPaC.</t>
  </si>
  <si>
    <t>C552</t>
  </si>
  <si>
    <t>C553</t>
  </si>
  <si>
    <t>C554</t>
  </si>
  <si>
    <t>Prestar los servicios asistenciales de manera temporal   para realizar el acompañamiento y promocion de actividades sociales y logisticas requeridas para implementar el modelo de obras con Saldo Pedagogico gestionado por la Gerencia de Proyectos del iDPaC.</t>
  </si>
  <si>
    <t>C555</t>
  </si>
  <si>
    <t>Prestar los servicios asistenciales de manera temporal   para la organizacion y promocion de actividades ludicas y de construccion necesarias para llevar a cabo el modelo de obras con Saldo Pedagogico que implementa la Gerencia de Proyectos del iDPaC</t>
  </si>
  <si>
    <t>C556</t>
  </si>
  <si>
    <t>80141600;80141900;80111600;81141600</t>
  </si>
  <si>
    <t xml:space="preserve">interventoria tecnica, legal, contable, social y ambiental para las obras con Saldo Pedagogico </t>
  </si>
  <si>
    <t>CCE-02 Licitacion publica</t>
  </si>
  <si>
    <t>C557</t>
  </si>
  <si>
    <t>Prestar los servicios logisticos y operativos necesarios, para la organizacion y ejecucion de actividades y eventos institucionales realizados por el iDPaC.</t>
  </si>
  <si>
    <t>Junio</t>
  </si>
  <si>
    <t>C558</t>
  </si>
  <si>
    <t>Prestacion de servicios de apoyo a la gestion  para monitorear la promocion de procesos de movilizacion social y logistica que se requieran en desarrollo del modelo de Participacion obras con saldo Pedagogico para el Cuidado y la Participacion Ciudadana.</t>
  </si>
  <si>
    <t>C559</t>
  </si>
  <si>
    <t>Suscribir convenios solidarios con las Juntas de accion Comunal con el fin de ejecutar  la obra con Saldo Pedagogico</t>
  </si>
  <si>
    <t>Agosto</t>
  </si>
  <si>
    <t>C560</t>
  </si>
  <si>
    <t>C561</t>
  </si>
  <si>
    <t>C562</t>
  </si>
  <si>
    <t>C563</t>
  </si>
  <si>
    <t>C564</t>
  </si>
  <si>
    <t>C565</t>
  </si>
  <si>
    <t>C566</t>
  </si>
  <si>
    <t>C567</t>
  </si>
  <si>
    <t>C568</t>
  </si>
  <si>
    <t>C569</t>
  </si>
  <si>
    <t>C570</t>
  </si>
  <si>
    <t>C571</t>
  </si>
  <si>
    <t>C572</t>
  </si>
  <si>
    <t>C573</t>
  </si>
  <si>
    <t>C574</t>
  </si>
  <si>
    <t>C575</t>
  </si>
  <si>
    <t>C576</t>
  </si>
  <si>
    <t>C577</t>
  </si>
  <si>
    <t>C578</t>
  </si>
  <si>
    <t>C579</t>
  </si>
  <si>
    <t>C580</t>
  </si>
  <si>
    <t>C581</t>
  </si>
  <si>
    <t>C582</t>
  </si>
  <si>
    <t>C583</t>
  </si>
  <si>
    <t>C584</t>
  </si>
  <si>
    <t>C585</t>
  </si>
  <si>
    <t>C586</t>
  </si>
  <si>
    <t>C587</t>
  </si>
  <si>
    <t>C588</t>
  </si>
  <si>
    <t>C589</t>
  </si>
  <si>
    <t>C590</t>
  </si>
  <si>
    <t>C591</t>
  </si>
  <si>
    <t>C592</t>
  </si>
  <si>
    <t>C593</t>
  </si>
  <si>
    <t>C594</t>
  </si>
  <si>
    <t>C595</t>
  </si>
  <si>
    <t>C596</t>
  </si>
  <si>
    <t>C597</t>
  </si>
  <si>
    <t>C598</t>
  </si>
  <si>
    <t>C599</t>
  </si>
  <si>
    <t>C600</t>
  </si>
  <si>
    <t>C601</t>
  </si>
  <si>
    <t>C602</t>
  </si>
  <si>
    <t>C603</t>
  </si>
  <si>
    <t>C604</t>
  </si>
  <si>
    <t>C605</t>
  </si>
  <si>
    <t>C606</t>
  </si>
  <si>
    <t>C607</t>
  </si>
  <si>
    <t>C608</t>
  </si>
  <si>
    <t>C609</t>
  </si>
  <si>
    <t>C610</t>
  </si>
  <si>
    <t>C611</t>
  </si>
  <si>
    <t>C612</t>
  </si>
  <si>
    <t>C613</t>
  </si>
  <si>
    <t>C614</t>
  </si>
  <si>
    <t>C615</t>
  </si>
  <si>
    <t>C616</t>
  </si>
  <si>
    <t>C617</t>
  </si>
  <si>
    <t>C618</t>
  </si>
  <si>
    <t>C619</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</si>
  <si>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</si>
  <si>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</si>
  <si>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</si>
  <si>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</si>
  <si>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</si>
  <si>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</si>
  <si>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</si>
  <si>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</si>
  <si>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</si>
  <si>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</si>
  <si>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</si>
  <si>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</si>
  <si>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</si>
  <si>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</si>
  <si>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</si>
  <si>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</si>
  <si>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</si>
  <si>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</si>
  <si>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</si>
  <si>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</si>
  <si>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</si>
  <si>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Servicio especial de transporte terrestre en la ciudad de Bogotá y sus áreas rurales con el fin de dar complimiento a la promoción y fortalecimiento de los procesos participativos de las organizaciones sociales, comunales y comunitarias e instancias de participación ciudadana</t>
  </si>
  <si>
    <t>O232020200664114_Servicios de transporte terrestre especial local de pasajeros</t>
  </si>
  <si>
    <t>C641</t>
  </si>
  <si>
    <t>O23011745022024025407017</t>
  </si>
  <si>
    <t>2. Fortalecer 1 sistema(s) informativo y de comunicación del Distrito</t>
  </si>
  <si>
    <t>Prestar los servicios profesionales  para brindar acompañamiento jurídico en los diferentes procesos contractuales y legales que sean de competencia de la Oficina Asesora de Comunicaciones</t>
  </si>
  <si>
    <t>Oficina Asesora de Comunicaciones</t>
  </si>
  <si>
    <t>20/0220/0107/45020170254</t>
  </si>
  <si>
    <t>C642</t>
  </si>
  <si>
    <t>Prestar los servicios profesionales  para realizar actividades administrativas, elaborar y realizar seguimiento a los planes e informes institucionales, gestión documental, análisis estadístico y monitoreo de medios de la Oficina Asesora de Comunicaciones. </t>
  </si>
  <si>
    <t>C643</t>
  </si>
  <si>
    <t>Prestar los servicios de apoyo a la gestión para realizar el apoyo a la gestión documental, actualización de archivo en coordinación con la Oficina Asesora de Comunicaciones. </t>
  </si>
  <si>
    <t>C644</t>
  </si>
  <si>
    <t>Prestar los servicios profesionales para la administración y edición de los contenidos de las páginas web de la entidad. </t>
  </si>
  <si>
    <t>C645</t>
  </si>
  <si>
    <t>Prestar los servicios profesionales  para efectuar el cubrimiento periodístico y revisión editorial de los contenidos sobre las actividades del Instituto considerando la definición de los objetivos, iniciativas, el público a llegar y demás aspectos que se indiquen a partir del Plan Estratégico de Comunicaciones. </t>
  </si>
  <si>
    <t>C646</t>
  </si>
  <si>
    <t>Prestar los servicios profesionales  para efectuar el cubrimiento periodístico y gestión de medios para las actividades del Instituto considerando la definición de los objetivos, iniciativas, el público a llegar y demás aspectos que se indiquen a partir del Plan Estratégico de la Oficina Asesora de Comunicaciones.</t>
  </si>
  <si>
    <t>C647</t>
  </si>
  <si>
    <t xml:space="preserve">Prestar los servicios profesionales para coordinar la estrategia  de comunicación interna y apoyar las distintas actividades que promuevan la participación del IDPAC en coordinación con la Oficina Asesora de Comunicaciones. </t>
  </si>
  <si>
    <t>C648</t>
  </si>
  <si>
    <t>Prestar los servicios de apoyo a la gestión  para realizar el guion técnico, edición, manejo de cámara, dron, planimetría, y producción de piezas audiovisuales que requiera la Oficina Asesora de Comunicaciones del IDPAC.  </t>
  </si>
  <si>
    <t>C649</t>
  </si>
  <si>
    <t>Prestar los servicios profesionales  para alimentar el banco de imágenes, realizar el guion técnico, edición, manejo de cámara, dron, planimetría y producción de piezas audiovisuales, cubrimientos fotográficos que requiera la Oficina Asesora de Comunicaciones del IDPAC. </t>
  </si>
  <si>
    <t>C650</t>
  </si>
  <si>
    <t>Prestar los servicios profesionales para estructurar el diseño y diagramación de documentos, publicaciones técnicas, así como la producción y generación de piezas gráficas, en el marco del plan estratégico de comunicaciones de la entidad. </t>
  </si>
  <si>
    <t>C651</t>
  </si>
  <si>
    <t xml:space="preserve">Prestar los servicios profesionales de apoyo a la gestión para estructurar el diseño y diagramación de documentos, publicaciones técnicas, así como la producción y generación de piezas gráficas animadas, en el marco del plan estratégico de comunicaciones de la entidad. </t>
  </si>
  <si>
    <t>C652</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</si>
  <si>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 </t>
  </si>
  <si>
    <t>C653</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</si>
  <si>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t>
  </si>
  <si>
    <t>C654</t>
  </si>
  <si>
    <t>Prestar los servicios profesionales  para coordinar el equipo y cubrimiento periodístico, y la planeación de estrategias de difusión de las actividades institucionales del IDPAC, acorde a los lineamientos de la Oficina Asesora de Comunicaciones. </t>
  </si>
  <si>
    <t>C655</t>
  </si>
  <si>
    <t>Prestar los servicios profesionales al Instituto Distrital de la Participación y Acción Comunal (IDPAC) para implementar el desarrollo del administrador de contenidos Drupal 10, finalizando la programación e implementación del nuevo sitio web de la entidad. Además, realizar el mantenimiento y soporte continuo del sitio, garantizando su funcionalidad y actualización de acuerdo con los estándares establecidos. </t>
  </si>
  <si>
    <t>C656</t>
  </si>
  <si>
    <t>Prestar los servicios de apoyo a la gestión  para apoyar la Planeación y publicación estratégica de los contenidos en las redes sociales de las actividades de dirección y apoyo que se requieran en virtud del cubrimiento periodístico que realiza la Oficina Asesora de Comunicaciones.  </t>
  </si>
  <si>
    <t>C657</t>
  </si>
  <si>
    <t>Prestar los servicios profesionales para efectuar el cubrimiento periodístico de las actividades del Instituto considerando la definición de los objetivos, iniciativas, el público a llegar y demás aspectos que se indiquen a partir del Plan Estratégico de Comunicaciones, con énfasis en la producción de contenidos periodísticos y podcast para la emisora DC Radio. </t>
  </si>
  <si>
    <t>C658</t>
  </si>
  <si>
    <t>Prestar los servicios de apoyo a la gestión para asistir la producción técnica y emisión de la programación de la emisora virtual del Distrito DC Radio que contribuya a Implementar el Plan Estratégico de Comunicaciones. </t>
  </si>
  <si>
    <t>C659</t>
  </si>
  <si>
    <t>Prestar los servicios profesionales  a la Oficina Asesora de Comunicaciones, para llevar a cabo la producción, emisión, fortalecimiento de la parrilla de DC Radio y aumento en el posicionamiento de la emisora virtual DC Radio en el Distrito Capital que contribuya a Implementar el Plan Estratégico de Comunicaciones</t>
  </si>
  <si>
    <t>C660</t>
  </si>
  <si>
    <t>Prestar los servicios profesionales  para efectuar el cubrimiento periodístico de las actividades del Instituto considerando la definición de los objetivos, iniciativas, el público a llegar y demás aspectos que se indiquen a partir del Plan Estratégico de Comunicaciones</t>
  </si>
  <si>
    <t>C661</t>
  </si>
  <si>
    <t>Prestar los servicios profesionales  para llevar a cabo cubrimientos informativos y de divulgación en relación con las actividades institucionales y misionales del IDPAC con las comunidades afrodescendientes, en el marco de la política pública Afro, para atender la estrategia de divulgación en contra de la discriminación, así como la reivindicación de los derechos de la comunidad Afro.</t>
  </si>
  <si>
    <t>C662</t>
  </si>
  <si>
    <t>14111500, 44103100, 44121600, 44121700, 44122000, 441221900, 81141600;30111900;72103300;72102900, 82171500, 82101905, 14101500</t>
  </si>
  <si>
    <t xml:space="preserve"> Contratar los servicios de suministros y  mantenimiento de los dispositivos e insumos necesarios para impresión en los formatos requeridos para publicaciones y demás elementos que se requieran para campañas de divulgación, papelería  u otra necesidad requerida por el Instituto Distrital de la Participación y Acción Comunal, para cumplir con los compromisos pactados en desarrollo de su misionalidad - IMPRENTA.</t>
  </si>
  <si>
    <t>C663</t>
  </si>
  <si>
    <t xml:space="preserve"> Prestar los servicios de Agencia de medios y Pauta digital como apoyo para las campañas y demás actividades de la oficina Asesora de Comunicaciones, del Instituto Distrital de la Participación y Acción Comunal.</t>
  </si>
  <si>
    <t>_</t>
  </si>
  <si>
    <t>C664</t>
  </si>
  <si>
    <t xml:space="preserve"> EFECTUAR LA TRANSMISIÓN DE LA RENDICIÓN DE CUENTAS DEL INSTITUTO DISTRITAL DE LA PARTICIPACIÓN Y ACCIÓN COMUNAL IDPAC POR SEÑAL DE TELEVISIÓN ABIERTA REGIONAL</t>
  </si>
  <si>
    <t>CCE-16 Contratación Directa (Con ofertas) por contrato interadministrativo entre entidades estatales.</t>
  </si>
  <si>
    <t>C665</t>
  </si>
  <si>
    <t>80141900;80111600;81141600;30111900;72103300;72102900</t>
  </si>
  <si>
    <t>C666</t>
  </si>
  <si>
    <t>Prestar los servicios para garantizar la difusión en internet de la emisora DC Radio con capacidad simultáneos de 8.000 oyentes para el Instituto Distrital de la Participación y Acción Comunal - IDPAC.</t>
  </si>
  <si>
    <t>C667</t>
  </si>
  <si>
    <t xml:space="preserve"> Otorgar por parte de la SOCIEDAD DE AUTORES Y COMPOSITORES DE COLOMBIA - SAYCO al INSTITUTO DISTRITAL DE LA PARTICIPACIÓN Y ACCIÓN COMUNAL - IDPAC, para la vigencia 2023 la licencia de webcasting (radio on line) de uso temporal,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</si>
  <si>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C668</t>
  </si>
  <si>
    <t xml:space="preserve"> Asociación Colombiana de Intérpretes y Productores Fonográficos - ACINPRO autoriza y faculta al Instituto Distrital de La Participación y Acción Comunal - IDPAC para que en la vigencia 2023 su emisora online pueda utilizar efectivamente o tener la posibilidad de realizar la ejecución o comunicación pública de los fonogramas e interpretaciones artísticas o ejecuciones pertenecientes a sus afiliados.</t>
  </si>
  <si>
    <t>C669</t>
  </si>
  <si>
    <t>Profesional para efectuar cubrimiento periodístico del Instituto considerando la definición de los objetivos, iniciativas, el público a llegar y demás aspectos que se indiquen a partir del Plan Estratégico de Comunicaciones.</t>
  </si>
  <si>
    <t>C670</t>
  </si>
  <si>
    <t>36_ Innovación Pública para la generación de confianza ciudadana</t>
  </si>
  <si>
    <t>O23011745022024032203001</t>
  </si>
  <si>
    <t>O230117450220240322</t>
  </si>
  <si>
    <t>Implementación de acciones de innovación social que promuevan la participación incidente y la solución de problemas públicos Bogotá D.C.</t>
  </si>
  <si>
    <t>Meta 401 Implementar 100 acciones con un enfoque interseccional en el marco del laboratorio de innovación en la relación gobierno y ciudadanía desarrollando prototipos que recojan retos ciudadanos para ser solucionados de manera colaborativa mejorando la participación incidente en Bogotá.</t>
  </si>
  <si>
    <t xml:space="preserve"> 1. Implementar el 100% de la estrategia de diseños metodológicos e implementación de la innovación social en escenarios de participación ciudadana y solución de problemas públicos</t>
  </si>
  <si>
    <t>Prestar servicios profesionales de manera temporal, para liderar, fortalecer y hacer seguimiento al desarrollo de las actividades de competencia del Laboratorio de Innovacion en la Participación</t>
  </si>
  <si>
    <t>20/0220/0103/45020010322</t>
  </si>
  <si>
    <t>C671</t>
  </si>
  <si>
    <t>Prestar servicios profesionales de manera temporal, para el fortalecimiento a los clubes de la democracia, asi como para la organización y seguimiento al proyecto de caja de herramientas</t>
  </si>
  <si>
    <t>C672</t>
  </si>
  <si>
    <t>Prestar servicios de apoyo a la gestión de manera temporal , para llevar a cabo actividades innovadoras que fortalezcan el Laboratorio de Innovacion en la Participación</t>
  </si>
  <si>
    <t>C673</t>
  </si>
  <si>
    <t>Prestar servicios profesionales de manera temporal , para el acompañamiento y seguimiento a las actividades innovadoras que se desarrollan en el Laboratorio de Innovacion - PARTICILAB</t>
  </si>
  <si>
    <t>C674</t>
  </si>
  <si>
    <t>Prestar servicios profesionales de manera temporal , para la creación de estrategias innovadoras que fortalezcan el desempeño del Laboratorio de Innovacion en la Participación</t>
  </si>
  <si>
    <t>C675</t>
  </si>
  <si>
    <t>Prestar servicios profesionales de manera temporal , para generar mecanismos de participación que fortalezcan los clubes de la democracia</t>
  </si>
  <si>
    <t>C676</t>
  </si>
  <si>
    <t>Prestar servicios de apoyo a la gestión de manera temporal , para llevar a cabo actividades de sistematizacion de estrategias desarrolladas en el Laboratorio de Innovacion en la Participación</t>
  </si>
  <si>
    <t>C677</t>
  </si>
  <si>
    <t>Prestar servicios de apoyo a la gestión de manera temporal, para operar mecanismos de participación que fortalezcan los clubes de la democracia</t>
  </si>
  <si>
    <t>C678</t>
  </si>
  <si>
    <t>Prestar servicios de apoyo a la gestión de manera temporal, para coadyuvar en la creación de estrategias innovadoras que fortalezcan el desempeño del Laboratorio de Innovacion en la Participación</t>
  </si>
  <si>
    <t>C679</t>
  </si>
  <si>
    <t>Prestar servicios de apoyo a la gestión de manera temporal , para hacer seguimiento a las estrategias innovadoras que fortalezcan el desempeño del Laboratorio de Innovacion en la Participación</t>
  </si>
  <si>
    <t>C680</t>
  </si>
  <si>
    <t>Otras necesidades de contratación</t>
  </si>
  <si>
    <t>C681</t>
  </si>
  <si>
    <t>2. Implementar el 100% de la estrategia de incentivos y desarrollo de prototipos que promuevan la innovación social en escenarios de participación y solución de problemas públicos</t>
  </si>
  <si>
    <t xml:space="preserve">Prestar servicios de apoyo a la gestión de manera temporal, para la puesta en marcha de inicaitivas y estrategias innovadoras que fortalezcan el desempeño del Laboratorio de Innovacion en la Participación </t>
  </si>
  <si>
    <t>C682</t>
  </si>
  <si>
    <t>45111600; 52161500</t>
  </si>
  <si>
    <t>Adquirir a título de compraventa elementos técnologicos para incentivar organizaciones sociales beneficiarias en el marco del desarrollo de la convocatoria Chikaná</t>
  </si>
  <si>
    <t>Prestar los servicios profesionales para estructurar procesos de contratación de la Secretaría General.</t>
  </si>
  <si>
    <t>O232020200883990
Otros servicios profesionales, técnicos y empresar</t>
  </si>
  <si>
    <t>Prestar servicios profesionales de manera temporal, para realizar acciones de comunicación y/o divulgación de las iniciativas del Laboratorio de innovación</t>
  </si>
  <si>
    <t xml:space="preserve">Recursos para dar cumplimiento a los objetivos de la Gerencia </t>
  </si>
  <si>
    <t>Prestar los servicios profesionales para fortalecer la oferta territorial e institucional de servicios del Observatorio y de la Gerencia Escuela</t>
  </si>
  <si>
    <t>2024110010254</t>
  </si>
  <si>
    <t>Prestar los servicios de apoyo a la gestión para la Planeación y publicación estratégica de los contenidos en las redes sociales y lo que se requiera en virtud del cubrimiento periodístico que realiza la Oficina Asesora de Comunicaciones.</t>
  </si>
  <si>
    <t>Prestar los servicios de profesionales   para gestionar las solicitudes precontractuales y poscontractuales de la Gerencia de Escuela</t>
  </si>
  <si>
    <t>Prestar los servicios profesionales para el clumplimiento de las actividades de formación presencial de la Gerencia Escuela de la Participación</t>
  </si>
  <si>
    <t xml:space="preserve"> </t>
  </si>
  <si>
    <t>VALOR MENSUAL  ESTIMADO 
INICIAL</t>
  </si>
  <si>
    <t>VALOR TOTAL  ESTIMADO 
INICIAL</t>
  </si>
  <si>
    <t>Tipo modificación</t>
  </si>
  <si>
    <t>VAL</t>
  </si>
  <si>
    <t>C683</t>
  </si>
  <si>
    <t>C684</t>
  </si>
  <si>
    <t>C685</t>
  </si>
  <si>
    <t>C686</t>
  </si>
  <si>
    <t>C687</t>
  </si>
  <si>
    <t>C688</t>
  </si>
  <si>
    <t>C689</t>
  </si>
  <si>
    <t>C690</t>
  </si>
  <si>
    <t>C691</t>
  </si>
  <si>
    <t>C692</t>
  </si>
  <si>
    <t>C693</t>
  </si>
  <si>
    <t>PLANEACIÓN ESTRATÉGICA</t>
  </si>
  <si>
    <t>Código: IDPAC-DE-FT-03
Versión: 05
Páginas 1 de 1
Fecha: 10/07/2024</t>
  </si>
  <si>
    <t>SOLICITUD MODIFICACIÓN PLAN DE ADQUISICIONES DE INVERSIÓN</t>
  </si>
  <si>
    <t>TIPO DE SOLICITUD
 (*) En la primera línea se debe registrar la Información Actual del PAA</t>
  </si>
  <si>
    <t>CÓDIGO CONTRACTUAL (Interno)</t>
  </si>
  <si>
    <t>DESCRIPCIÓN 
 (Descripción general del bien o servicio a contratar)</t>
  </si>
  <si>
    <t>DURACIÓN DEL CONTRATO
 (número)</t>
  </si>
  <si>
    <t>DURACIÓN DEL CONTRATO
  (intervalo: días - 0, meses - 1, años - 2)</t>
  </si>
  <si>
    <t>MODALIDAD DE SELECCIÓN</t>
  </si>
  <si>
    <t>FUENTE DE LOS RECURSOS
 (FONDO)</t>
  </si>
  <si>
    <t>VALOR MENSUAL ESTIMADO</t>
  </si>
  <si>
    <t>VALOR TOTAL ESTIMADO</t>
  </si>
  <si>
    <t>POSPRE
 (Posición Presupuestal)</t>
  </si>
  <si>
    <t>ELEMENTO PEP
 (Plan de la Estructura del Proyecto)</t>
  </si>
  <si>
    <t>JUSTIFICACION DE LA MODIFICACION DEL PAA</t>
  </si>
  <si>
    <t>Nombre del proyecto</t>
  </si>
  <si>
    <t>SEPGPLAN</t>
  </si>
  <si>
    <t>N SOLICITUD</t>
  </si>
  <si>
    <t>FECHA DE SOLICITUD</t>
  </si>
  <si>
    <t>Modificación propuesta</t>
  </si>
  <si>
    <t>Prestar servicios profesionales para desarrollar los procesos de formacion y herramientas de accesibilidad competencia de la Gerencia de la Escuela de Participación</t>
  </si>
  <si>
    <t>O232020200992913  Servicios de educación para la formación y el trab</t>
  </si>
  <si>
    <t xml:space="preserve">Formación en capacidades democráticas en interrelación con la cualificación de la participación incidente; con enfoques de cultura ciudadana, democrática y de paz Bogotá D.C.
</t>
  </si>
  <si>
    <t>Prestar servicios profesionales para diseñar, desarrollar y ejecutar los procesos de formación que adelanta la Gerencia de Escuela de Participación en la distintas modalidades.</t>
  </si>
  <si>
    <t>Prestar los servicios profesionales para desarrollar y hacer seguimiento a la estrategia de alianzas y redes que adelanta la Gerencia de Escuela de Participación.</t>
  </si>
  <si>
    <t>O232020200883990  Otros servicios profesionales, técnicos y empresar</t>
  </si>
  <si>
    <t>Prestar los servicios profesionales la para la generación de contenidos pedagógicos de la Escuela de Participación.</t>
  </si>
  <si>
    <t>Prestar los servicios profesionales  para la implementacion de las actividades y metodologias de formacion que adelanta la Gerencia de Escuela de Participación.</t>
  </si>
  <si>
    <t>Prestar los servicios profesionales para la proyeccion e implementación de contenidos pedagógicos de la Escuela de Participación.</t>
  </si>
  <si>
    <t>Prestar servicios profesionales para desarrollar procesos de sistematización y reporte de las actividades que adelanta la Gerencia de Escuela de Participación.</t>
  </si>
  <si>
    <t>Prestar los servicios profesionales   para la planificación, diseño e implementacion de las actividades y metodologias de formacion que adelanta la Gerencia de Escuela de Participación.</t>
  </si>
  <si>
    <t>Prestar servicios profesionales para apoyar a la Gerencia en el liderazgo y seguimiento de los procesos contractuales, administrativos y financieros competencia de la Gerencia de la Escuela de Participación.la de Participación.</t>
  </si>
  <si>
    <t>Prestar los servicios profesionales para el diseño e implementación de metodologías y didácticas en las diferentes modalidades de formación competencia de la Gerencia de Escuela de Participación.</t>
  </si>
  <si>
    <t>Prestar servicios profesionales para el diseño y proyeccion de los contenidos pedagogicos de la Gerencia de Escuela de Participación</t>
  </si>
  <si>
    <t>Prestar servicios de apoyo a la gestión  para diseñar e implementar actividades en las diferentes modalidades de formación que brinda la Gerencia de Escuela de la Participación.</t>
  </si>
  <si>
    <t>Prestar los servicios profesionales para realizar el seguimiento, sistematización y reportes requeridos por la Escuela de la Participación.</t>
  </si>
  <si>
    <t>Prestar los servicios profesionales y  para diseñar y desarrollar contenidos pedagogicos en las diferentes modalidades de formación de la Gerencia de la Escuela de la Participación.</t>
  </si>
  <si>
    <t>Prestar los servicios profesionales  para diseñar, promocionar y comunicar las piezas gráficas requeridas por la Gerencia de Escuela de Participación.</t>
  </si>
  <si>
    <t>Prestar servicios de apoyo a la gestión para fortalecer la implementación de actividades en las diferentes modalidades de formación que brinda la Gerencia de Escuela de la Participación.</t>
  </si>
  <si>
    <t>Prestar los servicios profesionales   para la implementación de actividades y modalidades de formación que brinda la Gerencia de Escuela de la Participación.</t>
  </si>
  <si>
    <t>Prestar servicios profesionales para contribuir en el desarrollo e implementación de actividades formativas en todas sus modalidades, así como apoyar las acciones que adelanta el Observatorio de la participación ciudadana</t>
  </si>
  <si>
    <t>Prestar servicios de apoyo a la gestión  para colaborar en la ejecución y desarrollo de las actividades asociadas a las diversas modalidades de formación ofrecidas por la Gerencia de la Escuela de Participación</t>
  </si>
  <si>
    <t>Prestar servicios de apoyo a la gestión ejecutar tareas relacionadas con el seguimiento y la gestión operativa de los aspectos contractuales, administrativos y financieros de la Gerencia de la Escuela de Participación</t>
  </si>
  <si>
    <t>Prestar servicios profesionales para la creación y desarrollo de contenidos pedagógicos destinados a los procesos formativos de la Gerencia de la Escuela de Participación</t>
  </si>
  <si>
    <t>Prestar servicios profesionales para apoyar el desarrollo de las actividades de monitoreo, revisión y ajuste de los procesos relacionados con los aspectos contractuales, presupuestales y administrativos que adelanta la Gerencia de la Escuela de Participación</t>
  </si>
  <si>
    <t>Prestar servicios de apoyo a la gestión para coadyuvar en la ejecución de tareas de los procesos relacionados con los aspectos contractuales, presupuestales y administrativos que adelanta la Gerencia de la Escuela de Participación</t>
  </si>
  <si>
    <t>Prestar los servicios profesionales para coadyudar en la implementación de las distintas modalidades de los procesos formativos de la Gerencia de la Escuela de la Participación</t>
  </si>
  <si>
    <t>Prestar servicios profesionales para proyectar, gestionar y hacer seguimiento a los documentos y actividades propias de los procesos relacionados con los aspectos contractuales, presupuestales y administrativos que requiera la Gerencia de la Escuela de Participación</t>
  </si>
  <si>
    <t>Prestar servicios de apoyo para colaborar en la gestión y elaboración de documentos, así como en el desarrollo de actividades propias de los procesos relacionados con los aspectos contractuales, presupuestales y administrativos de la Gerencia de la Escuela de Participación</t>
  </si>
  <si>
    <t>Prestar servicios de apoyo a la gestión para colaborar en la implementación de actividades y el desarrollo logístico de acciones en las diversas modalidades de formación ofrecidas por la Gerencia de la Escuela de Participación</t>
  </si>
  <si>
    <t>Prestar servicios profesionales para diseñar e implementar actividades y diversas modalidades de formación que desarrolla la Gerencia de la Escuela de la Participación</t>
  </si>
  <si>
    <t>Prestar servicios de apoyo a la gestión para colaborar en la organización y desarrollo de las actividades propias de los procesos formativos que lleva a cabo la Gerencia de la Escuela de Participación</t>
  </si>
  <si>
    <t>Prestar servicios de apoyo a la gestión para proveer acompañamiento y asistencia en los aspectos operativos de las actividades relacionadas con el desarrollo de los procesos formativos que adelanta la Gerencia de la Escuela de Participación</t>
  </si>
  <si>
    <t>Prestar servicios de apoyo a la gestión para colaborar en desarrollo de las actividades operativas propias de los procesos formativos liderados por la Gerencia de la Escuela de Participación</t>
  </si>
  <si>
    <t>Prestar servicios de apoyo a la gestión con autonomía técnica y administrativa, para implementar acciones formativas que fortalezcan las competencias y capacidades democráticas de los ciudadanos a los que forma la Escuela</t>
  </si>
  <si>
    <t>Prestar servicios profesionales  para diseñar e implementar procesos de formación en sus diversas modalidades, integrando un enfoque de fortalecimiento en cultura democrática, ciudadana y de paz, promovidos por la Gerencia de la Escuela de Participación</t>
  </si>
  <si>
    <t>Prestar servicios profesionales para implementar procesos formativos en diferentes modalidades, de acuerdo con las metas y misionalidad competencia de la Gerencia de la Escuela de Participación</t>
  </si>
  <si>
    <t>Prestar servicios profesionales para desarrollar procesos de formación en diversas modalidades, alineados con los objetivos y funciones de la Gerencia de la Escuela de Participación</t>
  </si>
  <si>
    <t>Prestar servicios profesionales para adelantar procesos de formación, conforme a la misión, metas y objetivos institucionales de la Gerencia de la Escuela de Participación, en materia de cultura democrática, ciudadana y de paz</t>
  </si>
  <si>
    <t>Prestar servicios profesionales para contribuir al desarrollo de procesos formativos con enfoque en cultura democrática, ciudadana y de paz, mediante las diferentes modalidades implementadas por la Gerencia de la Escuela de Participación</t>
  </si>
  <si>
    <t>Prestar servicios profesionales para apoyar en el equipo técnico y administrativo del Observatorio de la participación ciudadana</t>
  </si>
  <si>
    <t>Prestar servicios profesionales para la creación de contenidos relacionados con las tendencias de participación desarroladas por el Observatorio de Participación Ciudadana</t>
  </si>
  <si>
    <t>Prestar servicios profesionales para la producción, analísis y visualización de datos y contenidos del Observatorio de Participación Ciudadana</t>
  </si>
  <si>
    <t>Prestar servicios profesionales para la creación de contenidos relacionados con las dinámicas de participación desaroladas por el Observatorio de Participación Ciudadana</t>
  </si>
  <si>
    <t>Prestar los servicios profesionales para la recolección de insumos que soportan el análisis de datos de los procesos que adelanta la Gerencia de Escuela de la Participación</t>
  </si>
  <si>
    <t>Prestar los servicios profesionales para la articulación y enlace entre planeación y la administración de la entidad y el Observatorio de Gerencia de Escuela de la Participación</t>
  </si>
  <si>
    <t>Prestar los servicios profesionales para realizar el seguimiento, sistematización y reporte de las actividades y tareas adelantadas por el Observatorio de Participación Ciudadana.</t>
  </si>
  <si>
    <t>Prestar los servicios profesionales para la construcción y análisis de datos de información geográfica, así como la generación de contenidos para el Observatorio de Participación Ciudadana.</t>
  </si>
  <si>
    <t>Prestar los servicios profesionales para desarrollar tareas administrativas y financieras del Observatorio y la Gerencia Escuela</t>
  </si>
  <si>
    <t>Prestar los servicios profesionales  para gestionar desde el componente jurídico actividades contractuales y administrativas del Observatorio y la Gerencia Escuela</t>
  </si>
  <si>
    <t>Prestar los servicios profesionales para fortalecer en territorio la oferta de servicios del Observatorio y de la Gerencia Escuela</t>
  </si>
  <si>
    <t>Inclusión de un nuevo concepto</t>
  </si>
  <si>
    <t>Nuevas necesidades de contratación de la Escuela</t>
  </si>
  <si>
    <t>Prestar servicios profesionales de manera temporal, para apoyar a la Gerencia en el liderazgo, fortalecimiento y seguimiento al desarrollo de las actividades de competencia del Laboratorio de Innovacion en la Participación</t>
  </si>
  <si>
    <t>Prestar servicios de apoyo a la gestión  para llevar a cabo actividades innovadoras que fortalezcan el Laboratorio de Innovacion en la Participación</t>
  </si>
  <si>
    <t>Prestar servicios profesionales para el acompañamiento y seguimiento a las actividades innovadoras que se desarrollan en el Laboratorio de Innovacion - PARTICILAB</t>
  </si>
  <si>
    <t>Prestar servicios profesionales para generar mecanismos de participación que fortalezcan los clubes de la democracia</t>
  </si>
  <si>
    <t>Prestar servicios de apoyo a la gestión  para llevar a cabo actividades de sistematizacion de estrategias desarrolladas en el Laboratorio de Innovacion en la Participación</t>
  </si>
  <si>
    <t>Prestar servicios de apoyo a la gestión  para operar mecanismos de participación que fortalezcan los clubes de la democracia</t>
  </si>
  <si>
    <t>Prestar servicios de apoyo a la gestión  para coadyuvar en la creación de estrategias innovadoras que fortalezcan el desempeño del Laboratorio de Innovacion en la Participación</t>
  </si>
  <si>
    <t>Prestar servicios de apoyo a la gestión para hacer seguimiento a las estrategias innovadoras que fortalezcan el desempeño del Laboratorio de Innovacion en la Participación</t>
  </si>
  <si>
    <t>Inclusión de nuevo concepto</t>
  </si>
  <si>
    <t>Nuevas necesidades de  contratacion de la Escuela</t>
  </si>
  <si>
    <t xml:space="preserve">Prestar servicios de apoyo a la gestió para la puesta en marcha de inicaitivas y estrategias innovadoras que fortalezcan el desempeño del Laboratorio de Innovacion en la Participación </t>
  </si>
  <si>
    <t>Prestar los servicios profesionales para realizar el acompañamiento y seguimiento juridico en las 
 actividades relacionadas con los procedimientos de los proyectos estrategicos de 
 la Subdireccion de Promocion de la Participacion</t>
  </si>
  <si>
    <t>o232020200883990_otros servicios profesionales, tecnicos y empresariales n.c.p.</t>
  </si>
  <si>
    <t>Se modifica plazo y valor y fecha estimada de inicio y presentacion</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</si>
  <si>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</si>
  <si>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Se modifica plazo y valor total</t>
  </si>
  <si>
    <t>Prestar los servicios profesionales para asesorar los proyectos estrategicos que lidera la Subdireccion 
 de Promocion de la Participacion.</t>
  </si>
  <si>
    <t>Prestar los servicios de apoyo a la gestion para organizar los asuntos logisticos y administrativos de 
 la Subdireccion de Promocion de Participacion.</t>
  </si>
  <si>
    <t>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t>
  </si>
  <si>
    <t>Prestar los servicios de apoyo a la gestion para la implementacion de los proyectos estrategicos en 
 materia de participacion incidente.</t>
  </si>
  <si>
    <t>Prestar los servicios profesionales de para asesorar las actividades en materia presupuestal y financiera 
 de los incentivos para promover la participacion incidente</t>
  </si>
  <si>
    <t>Prestación de servicios profesionales para el apoyo en la elaboración de reportes técnicos, análisis y seguimiento a la política pública de participación ciudadana e incidente, a cargo de la Subdirección de Promoción de la Participación, con el propósito de fortalecer y promover la participación efectiva.</t>
  </si>
  <si>
    <t>Se modifica plazo y valor total y descripcion</t>
  </si>
  <si>
    <t>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t>
  </si>
  <si>
    <t>ELIMINACION DE CONCEPTO</t>
  </si>
  <si>
    <t>Prestar los servicios profesionales para realizar seguimiento, diseñar, sistematizar y articular las 
 actividades de la Subdireccion de Promocion con otras entidades del orden 
 distrital y local.</t>
  </si>
  <si>
    <t xml:space="preserve">  -</t>
  </si>
  <si>
    <t>SE ELIMINA LINEA</t>
  </si>
  <si>
    <t>Se modifica valor total</t>
  </si>
  <si>
    <t>Se modifica plazo y valor total, fecha de presentacion</t>
  </si>
  <si>
    <t>Prestar los servicios profesionales especializados para asesorar a la Subdireccion de Promocion 
 de la Participacion, de acuerdo con los lineamientos de la Direccion General de la 
 entidad</t>
  </si>
  <si>
    <t>Prestar los servicios profesionales en los 
 procesos de articulacion interinstitucional en materia de promocion de la participacion ciudadana que gestionen en el marco del proyecto estrategico "impactando"</t>
  </si>
  <si>
    <t>Prestar los servicios profesionalespara promover los proyectos estrategicos que lidera la Subdireccion de Promocion de la Participacion en relacion con la estrategia 
 "impactando"</t>
  </si>
  <si>
    <t>Se modifica plazo y valor total y presentacion de ofertas</t>
  </si>
  <si>
    <t>Prestar los servicios profesionales para realizar y gestionar la concertacion de los pactos territoriales, así como el diseño, planeación, implementación, seguimiento de proyectos sociales enfocados en el fortalecimiento comunitario, en el marco de la estrategia "impactando", liderada por el IDPAC.</t>
  </si>
  <si>
    <t>Prestar los servicios profesionales para ejecutar la estrategia "impactando", en las diferentes 
 localidades del Distrito Capital</t>
  </si>
  <si>
    <t>Prestar los servicios profesionales para orientar el equipo de la 
 estrategia "impactando", realizando seguimiento y articulacion 
 interna como externa.</t>
  </si>
  <si>
    <t>se modifica la descripcion</t>
  </si>
  <si>
    <t>Prestar los servicios profesionales con en los procesos de articulacion interinstitucional en materia de promocion de la participacion ciudadana que gestionen en el marco del proyecto estrategico "impactando"</t>
  </si>
  <si>
    <t>Prestacion de servicios profesionales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t>
  </si>
  <si>
    <t>Gerencia de Proyectos</t>
  </si>
  <si>
    <t>SE REALIZA LA MODIFICACIÓN DEL OBJETO Y LA FECHA ESTIMADA DE INICIO DE PROCESO DE SELECCIÓN.</t>
  </si>
  <si>
    <t>Prestar los servicios Profesionales para realizar reportes en los procesos de planeacion de Gerencia de Proyectos en las fases de ejecucion, seguimiento y evaluacion al Sistema integrado de Gestion en desarrollo de la metodologia obras Con Saldo Pedagogico.</t>
  </si>
  <si>
    <t>SE REALIZA LA MODIFICACIÓN DEL OBJETO.</t>
  </si>
  <si>
    <t>Prestacion de servicios de apoyo a la gestion para llevar a cabo la gestion documental, la transferencia documental al archivo SeCaP y el archivo de la Gerencia de Proyectos, en el marco de la metodologia "obras Con Saldo Pedagogico Para el Cuidado y la Participacion Ciudadana".</t>
  </si>
  <si>
    <t>Prestacion de servicios de apoyo a la gestion para la realizar la gestion documental y de archivo de la Gerencia de Proyectos, en desarrollo de la metodologia "obras Con Saldo Pedagogico Para el Cuidado y la Participacion Ciudadana"</t>
  </si>
  <si>
    <t>Prestacion de servicios profesionales para apoyar la coordinación y supervision del componente tecnico, el despliegue en territorio de la metodologia obras con saldo pedagogico implementada por la Gerencia de Proyectos del IDPAC.</t>
  </si>
  <si>
    <t>SE REALIZA LA MODIFICACIÓN DEL OBJETO, DURACIÓN DEL CONTRATO Y VALOR TOTAL ESTIMADO</t>
  </si>
  <si>
    <t>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t>
  </si>
  <si>
    <t>Prestacion de servicios profesionales para realizar el desarrollo, ejecucion y despliegue de acciones desde el componente ambiental, en las diferentes actividades realizadas como parte de la metodologia obras Con Saldo pedagogico Para el Cuidado y la Participacion Ciudadana.</t>
  </si>
  <si>
    <t>Prestacion de servicios profesionales para asistir el componente tecnico y el despliegue en territorio, en desarrollo de la metodologia obras con saldo pedagogico implementada por la Gerencia de Proyectos del IDPAC.</t>
  </si>
  <si>
    <t>Prestar los servicios Profesionales para dar acompañamiento, apoyo y supervision en el componente tecnico para el despliegue en territorio en desarrollo de la metodologia obras Con Saldo Pedagogico implementada por la Gerencia de Proyectos del IDPAC.</t>
  </si>
  <si>
    <t>Prestar los servicios Profesionales para dar acompañamiento y apoyo en el componente tecnico para el despliegue en territorio en desarrollo de la metodologia obras Con Saldo Pedagogico implementada por la Gerencia de Proyectos del IDPAC</t>
  </si>
  <si>
    <t>Prestar servicios profesionales para monitorear, planificar, administrar y ejecutar la participacion activa con las organizaciones sociales, comunales y comunitarias desde el componente social dentro de la metodologia obras Con Saldo Pedagogico de la Gerencia de Proyectos del iDPaC.</t>
  </si>
  <si>
    <t>Prestacion de servicios profesionales para articular y apoyar la participacion de organizaciones sociales, comunales y comunitarias en proyectos de la metodologia desde el componente social en obras con Saldo Pedagogico, dentro de la Gerencia de Proyectos del iDPaC.</t>
  </si>
  <si>
    <t>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t>
  </si>
  <si>
    <t>Prestar servicios profesionales para realizar la articulacion y realizar la participacion incidente con las organizaciones sociales, comunales y comunitarias desde el componente social dentro de la metodologia obras Con Saldo pedagogico de la Gerencia de Proyectos del IDPAC</t>
  </si>
  <si>
    <t>Prestar los servicios de apoyo a la gestion para realizar el desarrollo, ejecucion y despliegue de acciones desde el componente social, en las diferentes etapas que se realizan como parte de la metodologia obras Con Saldo pedagogico Para el Cuidado y la Participacion Ciudadana.</t>
  </si>
  <si>
    <t>Prestar los servicios de apoyo a la gestion para monitorear la promocion de procesos de movilizacion social y logistica que se requieran en desarrollo del modelo de Participacion obras con saldo Pedagogico para el Cuidado y la Participacion Ciudadana.</t>
  </si>
  <si>
    <t>Prestar los servicios de apoyo a la gestion para realizar la promocion de la movilizacion social y logistica que se requieran en desarrollo del modelo de Participacion obras con saldo Pedagogico implementada por la Gerencia de Proyectos del IDPAC</t>
  </si>
  <si>
    <t>Prestar los servicios de apoyo a la gestion para realizar la promocion de procesos de movilizacion social,Tecnica y logistica que se requieran en desarrollo de las etapas de la metodologia obras con saldo Pedagogico implementada por la Gerencia de Proyectos del IDPAC.</t>
  </si>
  <si>
    <t>Prestar los servicios de apoyo a la gestion para realizar la promocion de procesos de movilizacion social y logistica que se requiera la Gerencia de Proyectos en el marco del desarrollo de la metodologia obras con saldo Pedagogico.</t>
  </si>
  <si>
    <t>Prestar los servicios asistenciales para realizar el acompañamiento y promocion de actividades sociales y logisticas requeridas para implementar el modelo de obras con Saldo Pedagogico implementado por la Gerencia de Proyectos del IDPAC.</t>
  </si>
  <si>
    <t>Prestar los servicios asistenciales para la organizacion y promocion de actividades ludicas y de construccion necesarias para llevar a cabo el modelo de obras con Saldo Pedagogico que implementa la Gerencia de Proyectos del IDPAC</t>
  </si>
  <si>
    <t>Suscribir convenios solidarios con las Juntas de accion Comunal con el fin de ejecutar la obra con Saldo Pedagogico</t>
  </si>
  <si>
    <t>Prestar los servicios profesionales para apoyar la coordinación del equipo y cubrimiento periodístico, y la planeación de estrategias de difusión de las actividades institucionales del IDPAC, acorde a los lineamientos de la Oficina Asesora de Comunicaciones.</t>
  </si>
  <si>
    <t>Se modifica la descripción y valor estimado mensual</t>
  </si>
  <si>
    <t>Prestar los servicios profesionales para realizar actividades administrativas, elaborar y realizar seguimiento a los planes e informes institucionales, gestión documental, análisis estadístico y monitoreo de medios de la Oficina Asesora de Comunicaciones.</t>
  </si>
  <si>
    <t>Se modifica valor estimado mensual</t>
  </si>
  <si>
    <t>Prestar los servicios profesionales para la administración y edición de los contenidos de las páginas web de la entidad.</t>
  </si>
  <si>
    <t>Se modifica la duración del contrato</t>
  </si>
  <si>
    <t>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t>
  </si>
  <si>
    <t>Inclusión de Nuevo Concepto</t>
  </si>
  <si>
    <t>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</si>
  <si>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Se modifica la descripción</t>
  </si>
  <si>
    <t>Prestar los servicios profesionales para apoyar la coordinación de la estrategia de comunicación interna y apoyar las distintas actividades que promuevan la participación del IDPAC en coordinación con la Oficina Asesora de Comunicaciones.</t>
  </si>
  <si>
    <t>Se modifica valor</t>
  </si>
  <si>
    <t>Prestar los servicios de profesionales   para gestionar, desarrollar y realizar seguimiento a las alianzas de la Escuela de la Participación.</t>
  </si>
  <si>
    <t>Prestar servicios de apoyo a la gestión para para asistir en la ejecución de actividades operativas relacionadas con las diferentes modalidades de formación que se imparten en la Gerencia de la Escuela de Participación</t>
  </si>
  <si>
    <t>Modificación por las nuevas necesidades de contratación de la Escuela</t>
  </si>
  <si>
    <t>Prestar servicios profesionales para realizar acciones de comunicación y/o divulgación de las iniciativas de la Escuela de Participación y el Observatorio</t>
  </si>
  <si>
    <t>Prestar servicios profesionales para desarrollar labores administrativas del Observatorio y la Gerencia Escuela de Participación</t>
  </si>
  <si>
    <t>Prestar los servicios profesionales para desarrollar actividades presenciales de territorialización de los servicios del Observatorio y de la Gerencia de Escuela</t>
  </si>
  <si>
    <t>Prestar servicios profesionales para la creación de estrategias innovadoras que fortalezcan el desempeño del Laboratorio de Innovacion en la Participación</t>
  </si>
  <si>
    <t>Se ajustan los honorarios de acuerdo a las necesidades actuales de la oficina.</t>
  </si>
  <si>
    <t>Se ajustan los honorarios y el tiempo de acuerdo a las necesidades actuales de la oficina.</t>
  </si>
  <si>
    <t>Prestar los servicios de apoyo a la gestión a la Oficina Jurídica del Instituto para el trámite y control de documentos legales.</t>
  </si>
  <si>
    <t>Se ajusta el objeto, los honorarios, el área y el tiempo de acuerdo a las necesidades actuales de la oficina.</t>
  </si>
  <si>
    <t>Se ajusta el objeto, los honorarios y el tiempo de acuerdo a las necesidades actuales de la oficina.</t>
  </si>
  <si>
    <t>Prestar los servicios profesionales para ejecutar las actividades propias de la Gestión del Talento Humano del IDPAC, para el cumplimiento de las metas institucionales.</t>
  </si>
  <si>
    <t>Se ajusta el objeto de acuerdo a las necesidades actuales de la oficina.</t>
  </si>
  <si>
    <t>Prestar los servicios profesionales para apoyar las actividades requeridas a fin de avanzar en el cumplimiento de metas estratégicas de la gestión del Talento Humano del IDPAC.</t>
  </si>
  <si>
    <t>Prestar los servicios profesionales para acompañar y desarrollar las actividades requeridas en el Proceso de Bienes, Servicios e Infraestructura del Instituto.</t>
  </si>
  <si>
    <t>Se ajusta el tiempo de acuerdo a las necesidades actuales de la oficina.</t>
  </si>
  <si>
    <t xml:space="preserve">Prestar los servicios profesionales para acompañar el desarrollo de los procedimientos propios de la Secretaría General del Instituto. </t>
  </si>
  <si>
    <t>Prestar los servicios profesionales para acompañar a la Secretaría General en los temas relacionados con la Gestión Financiera del Instituto.</t>
  </si>
  <si>
    <t>Se ajusta el objeto y el área de acuerdo a las necesidades actuales de la Secretaría General.</t>
  </si>
  <si>
    <t xml:space="preserve">Prestar los servicios profesionales para ejecutar las actividades asociadas al Modelo Integrado de Gestión y Planeación, planes de acción, planes de mejoramiento, mapas de riesgos y otros asuntos de carácter administrativo de la Secretaría General del Instituto. </t>
  </si>
  <si>
    <t xml:space="preserve">Prestar los servicios profesionales para la articulación entre la Secretaría General y las respectivas áreas, en temas relacionados con la Gestión Financiera del Instituto. </t>
  </si>
  <si>
    <t>Se ajusta el área o dependencia responsables de acuerdo a las necesidades actuales del Instituto.</t>
  </si>
  <si>
    <t>Se ajusta el objeto y los honorarios de acuerdo a las necesidades actuales de la oficina.</t>
  </si>
  <si>
    <t>Prestar los servicios profesionales para asesorar, realizar y apoyar el seguimiento y gestión de las actividades que adelanta el Instituto en lo concerniente a las tecnologías de la información.</t>
  </si>
  <si>
    <t>Prestar los servicios de apoyo para realizar el soporte técnico y actualización, diagnóstico y parametrización de los módulos que soportan software financiero de la entidad en correlación a las necesidades de la SDH en el Instituto Distrital de la Participación y Acción Comunal (IDPAC).</t>
  </si>
  <si>
    <t>Prestar los servicios profesionales, para la administración de servidores bajo la plataforma Windows Server y sus componentes en el proceso de Gestión de las Tecnologías de la información del Instituto Distrital de la Participación y Acción Comunal (IDPAC)</t>
  </si>
  <si>
    <t>Prestar los servicios profesionales para asegurar, controlar, ejecutar y brindar soporte a las herramientas y desarrollos generados por el proceso de gestión de tecnologías de la información del Instituto Distrital de la Participación y Acción Comunal (IDPAC).</t>
  </si>
  <si>
    <t>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t>
  </si>
  <si>
    <t>Se crea la línea por necesidades del servicio en la Secretaría General</t>
  </si>
  <si>
    <t>Prestar los servicios profesionales especializados para el seguimiento y análisis de cumplimiento de los planes de acción de las políticas públicas.</t>
  </si>
  <si>
    <t>Se realiza un ajuste en el perfil a contratar, conforme a las obligaciones contractuales requeridas. Se modifican también las fechas de inicio, así como la duración del contrato y los honorarios.</t>
  </si>
  <si>
    <t>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t>
  </si>
  <si>
    <t>Se realiza un ajuste en el perfil a contratar, conforme a las obligaciones contractuales requeridas. Se modifica también la duración del contrato y los honorarios.</t>
  </si>
  <si>
    <t>Prestar los servicios profesionales para orientar, hacer seguimiento al funcionamiento de la herramienta SIGPARTICIPO, y atender los requerimientos de los procesos y/o depedencias en la captura, reporte y calidad de la información que produce la entidad, así como el cargue correcto de planes, programas y proyectos en el aplicativo.</t>
  </si>
  <si>
    <t>Se realiza un ajuste en el perfil a contratar, conforme a las obligaciones contractuales requeridas. Se modifica también  la duración del contrato.</t>
  </si>
  <si>
    <t>Prestar los servicios profesionales para realizar seguimiento, consolidación, reportes e informes de planes, programas y proyectos en el marco del Plan Distrital de Desarrollo en los diferentes aplicativos e instrumentos de ejecución presupestal y/o de gestión internos o externos de la entidad, así como el apoyo  de trámites administrativos y presupuestales de la OAP.</t>
  </si>
  <si>
    <t>Se realiza un ajuste en el perfil a contratar, conforme a las obligaciones contractuales requeridas y se modifican también las fechas de inicio por la necesidad del servicio</t>
  </si>
  <si>
    <t>Eliminación de Concepto</t>
  </si>
  <si>
    <t>La línea queda en ceros, teniendo en cuenta que esta contratación será contemplada dentro de otro ítem de este listado</t>
  </si>
  <si>
    <t>Prestar los servicios profesionales para realizar seguimiento e informes sobre el cumplimiento al plan estratégico institucional  así como apoyar la ejecución presupestal y/o de gestión de los proyectos de inversión.</t>
  </si>
  <si>
    <t>NUEVO SALDO</t>
  </si>
  <si>
    <t>Se modifica el plazo delcontrato considerando las necesidades de contratación de la Subdirección de asuntos comunales</t>
  </si>
  <si>
    <t>Se modifica el valor destinado a esta linea y se asigna a una nueva linea para contrato de prestacion de servicios de acuerdo con las  necesidades de contratación de la Subdirección de asuntos comunales</t>
  </si>
  <si>
    <t>Nuevas necesidades de contratación de la Subdirección de asuntos comunales</t>
  </si>
  <si>
    <t xml:space="preserve">se modifica el plazo y valor de los honorarios </t>
  </si>
  <si>
    <t>se modifica el plazo y valor de los honorarios y destina los recursos restantes para las  lineas C406 C411 C391</t>
  </si>
  <si>
    <t xml:space="preserve">Recursos para dar cumplimiento a los objetivos de la Subdirecciòn de asuntos comunales </t>
  </si>
  <si>
    <t xml:space="preserve">se modifica objeto de la liena y se destina recursos para las lineas C406, C411, C391  y queda con el saldo restante </t>
  </si>
  <si>
    <t>Se elimina la linea y se destina los recursos a las lineas C406, C411 Y C391</t>
  </si>
  <si>
    <t>Se cambia duracion del contrato y honorarios, se destina  1,300,000 a la linea C228 Y 13,741,192  a la linea C230</t>
  </si>
  <si>
    <t xml:space="preserve">Se cambia el objeto del contrato, la duracion de contrato y el valor de los honorarios. </t>
  </si>
  <si>
    <t xml:space="preserve">Se modifica la duraciòn del contrato </t>
  </si>
  <si>
    <t>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t>
  </si>
  <si>
    <t>Se modifica el objeto del contrato</t>
  </si>
  <si>
    <t xml:space="preserve">MARZO </t>
  </si>
  <si>
    <t xml:space="preserve">Se modifica el valor, se pasa 8758808 ala linea 230 y continua con el restante. </t>
  </si>
  <si>
    <t xml:space="preserve">Se cambia el objeto , los honorarios mensuales, el plazo y el valor restante 869.536 se suma al valor de la bolsa logistica </t>
  </si>
  <si>
    <t>Prestar servicios profesionales para acompañar jurídicamente el desarrollo de la planeación y estructuración de los procesos de contratación adelantados por la Gerencia de Instancias y Mecanismos de Participación</t>
  </si>
  <si>
    <t>SE SOLICITA MODIFICACIÓN DESCRIPCIÓN Y VALOR TOTAL ESTIMADO, EL SALDO POR VALOR DE  22,000,000 TRASLADAR AL NUEVO COMPONENTE</t>
  </si>
  <si>
    <t>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t>
  </si>
  <si>
    <t xml:space="preserve">SE SOLICITA MODIFICACIÓN DESCRIPCIÓN </t>
  </si>
  <si>
    <t>SE SOLICITA MODIFICACIÓN DESCRIPCION, VALOR MENSUAL  ESTIMADO, VALOR TOTAL ESTIMADO DEL CONTRATO,  EL SALDO POR VALOR DE  1.200.000 TRALADAR AL NUEVO COMPONENTE</t>
  </si>
  <si>
    <t>Prestar servicios de apoyo a la gestión para realizar actividades de gestión documental, de organización logística, de acompañamiento a jornadas electorales y eventos institucionales y demás actividades programadas por la Gerencia de Instancias y Mecanismos de Participación.</t>
  </si>
  <si>
    <t>SE SOLICITA MODIFICACIÓN EN DURACIÓN  DEL CONTRATO, VALOR MENSUAL  ESTIMADO Y VALOR TOTAL ESTIMADO,TOMAR DEL COMPONENTE C365 3.400.000</t>
  </si>
  <si>
    <t>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t>
  </si>
  <si>
    <t>SE SOLICITA MODIFICACIÓN EN LA DESCRIPCION, EN EL  VALOR TOTAL ESTIMADO, EL SALDO POR VALOR 13.500.000 TRASLADAR AL COMPONENTE C363 3.400.000 Y LOS 10.100.000 AL COMPONENTE NUEVO</t>
  </si>
  <si>
    <t>Prestar servicios profeionales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</si>
  <si>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SE SOLICITA MODIFICACIÓN EN DESCRIPCIÓN, VALOR MENSUAL  ESTIMADO YVALOR TOTAL ESTIMADO, EL SALDO POR VALOR DE  857.994 TRALADAR AL NUEVO COMPONENTE</t>
  </si>
  <si>
    <t xml:space="preserve">Prestar servicios profesionales para que brinde soporte juridico y técnico a la Gerencia de Instancias en los asuntos de su competencia, asi como en los procesos y procedimientos precontractuales, contractuales y postcontractuales. </t>
  </si>
  <si>
    <t>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</si>
  <si>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t>
  </si>
  <si>
    <t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t>
  </si>
  <si>
    <t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t>
  </si>
  <si>
    <t xml:space="preserve">Prestar Servicios de apoyo a la gestión, para el fortalecimiento del Sistema Distrital de Participación en el marco de la Jornada Única Electoral, con el fin de promover la participación ciudadana, la transparencia y el fortalecimiento de la democracia en Bogotá. </t>
  </si>
  <si>
    <t xml:space="preserve">SE SOLICITA MODIFICACIÓN POR CAMBIO PERFIL, DESCRIPCION, POSPRE, DURACIÓN DEL CONTRATO, DESCRIPCIÓN , VALOR MENSUAL  ESTIMADO , VALOR TOTAL ESTIMADO, POSPRE, EL SALDO POR VALOR 224.262 TRASLADAR AL NUEVO COMPONENTE </t>
  </si>
  <si>
    <t xml:space="preserve">Prestar servicios profesionales para apoyar a la Gerencia de Instancias y Mecanismos de Participación en la elaboración de instrumentos de control, seguimiento de peticiones, metas, MIPG y de planeación. </t>
  </si>
  <si>
    <t xml:space="preserve">SE SOLICITA MODIFICACIÓN EN: DSCRIPCIÓN DURACIÓN  DEL CONTRATO, VALOR TOTAL ESTIMADO, EL SALDO POR VALOR 10.000.000 TRASLADAR AL NUEVO COMPONENTE </t>
  </si>
  <si>
    <t>SE SOLICITA MODIFICACIÓN  CORRECIÓN AL VALOR MENSUAL  ESTIMADO</t>
  </si>
  <si>
    <t>EL VALOR DE 44.382.256  ESTA CONFORMANADO  POR LOS SALDOS POR VALOR POR 224.262 DE LA LINEA C375,  3.200.000 DE LA LÍNEA 365 Y 10.100.000,C355 1.200.000,C369 857.994 Y c342 22.000.000</t>
  </si>
  <si>
    <t>Prestación de servicios de apoyo a la gestión, para desarrollar procesos de participación, Organización y fortalecimiento  de las comunidades Negras / Afrocolombianos de las localidades que sean asignadas por el supervisor.</t>
  </si>
  <si>
    <t>MODIFICO OBJETO 
MODIFICO VALOR HONORARIOS
MODIFICO PLAZO</t>
  </si>
  <si>
    <t xml:space="preserve">Prestación de servicios profesionales para el apoyo jurídico, desde la perspectiva intercultural, y el fortalecimiento en las diferentes organizaciones sociales  poblacionales, para el fortalecimiento de la comunidad etnica residente en Bogota. </t>
  </si>
  <si>
    <t xml:space="preserve">MODIFICO VALOR MENSUAL TOTAL Y PLAZO </t>
  </si>
  <si>
    <t>Se elimina la linea y se destinan los rcursos a las lineas C 254, 55, 257, 258, 278 Y 279</t>
  </si>
  <si>
    <t xml:space="preserve">Recurso para cumplir con los objetivos de la gerencia de etnias </t>
  </si>
  <si>
    <t xml:space="preserve">Se cambia el objeto de la liena y se destina   5670000 alas lineas C 254, 55, 257, 258, 278 Y 279 y el resto de recursos continuan en la linea con el nuevo objeto </t>
  </si>
  <si>
    <t>1. Implementar el 100% de la estrategia de inspección, control y vigilancia del 
 aprovechamiento económico de los bienes fiscales de carácter comunitario</t>
  </si>
  <si>
    <t>Prestar los servicios Profesionales para realizar convenios solidarios para regularizar el aprovechamiento en bienes fiscales y en zonas de cesión de carácter comunitarioen el marco del proyecto de inversión 8025.</t>
  </si>
  <si>
    <t>$ 3.719.000</t>
  </si>
  <si>
    <t>Nuevas necesidades de contratación de la Subdirección de Asuntos Comunales</t>
  </si>
  <si>
    <t>$ 8.000.000,00</t>
  </si>
  <si>
    <t>$ 6.000.000,00</t>
  </si>
  <si>
    <t>$ 3.575.000,00</t>
  </si>
  <si>
    <t>$ 4.500.000,00</t>
  </si>
  <si>
    <t>$ 5.000.000,00</t>
  </si>
  <si>
    <t>$ 4.700.000</t>
  </si>
  <si>
    <t>(**) En los casos requeridos inserte las filas necesarias.</t>
  </si>
  <si>
    <t>JUSTIFICACION GENERAL U OBSERVACIONES</t>
  </si>
  <si>
    <t>Visto Bueno - Dirección General:</t>
  </si>
  <si>
    <t>Comité de Adquisiciones y Compras N°</t>
  </si>
  <si>
    <t>Fecha:</t>
  </si>
  <si>
    <t>Código: IDPAC-PE-FT-24
Versión: 02
Páginas 1 de 1
Fecha: 08/02/2021</t>
  </si>
  <si>
    <t>SOLICITUD MODIFICACIÓN PLAN DE ADQUISICIONES FUNCIONAMIENTO</t>
  </si>
  <si>
    <t xml:space="preserve">DATOS DEL SOLICITANTE </t>
  </si>
  <si>
    <t>Nombre:</t>
  </si>
  <si>
    <t xml:space="preserve">Yuly Marcela Barajas Aguilera </t>
  </si>
  <si>
    <t>Cargo: Secretaria General</t>
  </si>
  <si>
    <t>Dependencia:</t>
  </si>
  <si>
    <t>N° de Radicado</t>
  </si>
  <si>
    <t>SOLICITUD MODIFICACION PLAN DE ADQUSICIONES</t>
  </si>
  <si>
    <t>FUNCIONAMIENTO</t>
  </si>
  <si>
    <r>
      <rPr>
        <b/>
        <sz val="11"/>
        <color rgb="FFFFFFFF"/>
        <rFont val="Museo Sans Condensed"/>
      </rPr>
      <t xml:space="preserve">Tipo de solicitud 
</t>
    </r>
    <r>
      <rPr>
        <b/>
        <sz val="9"/>
        <color theme="0"/>
        <rFont val="Museo Sans Condensed"/>
      </rPr>
      <t>(*) En la primera línea se debe registrar la Información Actual del PAA</t>
    </r>
  </si>
  <si>
    <t>Código Contractual
(Interno)</t>
  </si>
  <si>
    <t xml:space="preserve">Código UNSPSC </t>
  </si>
  <si>
    <t>Descripción 
(Descripción general del bien o servicio a contratar)</t>
  </si>
  <si>
    <t>Fecha estimada de inicio de proceso de selección</t>
  </si>
  <si>
    <t>Fecha estimada de inicio de ejecución</t>
  </si>
  <si>
    <t>Duración estimada del contrato en meses</t>
  </si>
  <si>
    <t xml:space="preserve">Modalidad de selección </t>
  </si>
  <si>
    <t>Valor mensual</t>
  </si>
  <si>
    <t>Valor estimado en la vigencia actual</t>
  </si>
  <si>
    <t>Justificación de la modificación del PAA</t>
  </si>
  <si>
    <t>RUBRO</t>
  </si>
  <si>
    <t>A38</t>
  </si>
  <si>
    <t>Adición 01 al Contrato de Seguros 293 de 2024, cuyo objeto es: Contratar las pólizas de seguros requeridas para la adecuada protecciónde los bienes e intereses patrimoniales del instituto distrital de laparticipación y acción comunal - IDPAC, así como aquellos por los quefuere legalmente responsable o le corresponda asegurar, en virtud dedisposición legal o contractual y cualquier otra póliza de seguros querequiera la entidad en el desarrollo de su actividad.</t>
  </si>
  <si>
    <t>Selección Abreviada Menor cuantía</t>
  </si>
  <si>
    <t>Se modifica el objeto, el valor y el tiempo de acuerdo a las necesidades actuales de la contratación</t>
  </si>
  <si>
    <t>O212020200701030571351-Servicios de seguros de vehículos automotores</t>
  </si>
  <si>
    <t>A95</t>
  </si>
  <si>
    <t>Contratar las pólizas de seguros requeridas para la adecuada protección de los bienes e intereses patrimoniales del instituto distrital de la participación y acción comunal - IDPAC, así como aquellos por los que fuere legalmente responsable o le corresponda asegurar, en virtud de disposición legal o contractual y cualquier otra póliza de seguros que requiera la entidad en el desarrollo de su actividad</t>
  </si>
  <si>
    <t>mayo</t>
  </si>
  <si>
    <t>Se crea la línea debido a las necesidades actuales de la contratación</t>
  </si>
  <si>
    <t>A44</t>
  </si>
  <si>
    <t>Adición y prórroga al contrato No. 003 de 2024, cuyo objeto consiste en: Contratar el arrendamiento del inmueble destinado al almacenamiento de Archivo Central del IDPAC.</t>
  </si>
  <si>
    <t>Contratación Directa</t>
  </si>
  <si>
    <t>O21202020070272111-Servicios de alquiler o arrendamiento con o sin opción de compra, relativos a bienes inmuebles residenciales (vivienda) propios o arrendados</t>
  </si>
  <si>
    <t>A96</t>
  </si>
  <si>
    <t>Contratar el arrendamiento del inmueble destinado al almacenamiento de Archivo Central del IDPAC</t>
  </si>
  <si>
    <t xml:space="preserve">Fecha: </t>
  </si>
  <si>
    <t>Información Actual</t>
  </si>
  <si>
    <t xml:space="preserve">febrero </t>
  </si>
  <si>
    <t>Modificación en el objeto contractual para atañirse a las nuevas directrices institucionales y cambio en el código POSPRE para ajustarse a las necesidades financieras</t>
  </si>
  <si>
    <t>c135</t>
  </si>
  <si>
    <t>c136</t>
  </si>
  <si>
    <t>c164</t>
  </si>
  <si>
    <t xml:space="preserve">Modificación en el objeto contractual para atañirse a las nuevas directrices institucionales </t>
  </si>
  <si>
    <t>Prestar los servicios profesionales para asesorar juridicamente los proyectos estrategicos de la 
 Subdireccion de Promocion de la Participacion</t>
  </si>
  <si>
    <t>Prestar los servicios de apoyo a la gestion para asistir la construccion de acuerdos en el marco de la 
 estrategia "impactando", liderada por el iDPaC.</t>
  </si>
  <si>
    <t>Prestar los servicios profesionales para coordinar el equipo de la 
 estrategia "impactando", realizando seguimiento y articulacion 
 interna como externa.</t>
  </si>
  <si>
    <t>Prestacion de servicios profesionales de manera temporal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t>
  </si>
  <si>
    <t>Prestar los servicios Profesionales de manera temporal para realizar reportes en los procesos de planeacion de Gerencia de Proyectos en las fases de ejecucion, seguimiento y evaluacion al Sistema integrado de Gestion en desarrollo de la metodologia obras Con Saldo Pedagogico.</t>
  </si>
  <si>
    <t>Prestacion de servicios de apoyo a la gestion de manera temporal para llevar a cabo la gestion documental, la transferencia documental al archivo SeCaP y el archivo de la Gerencia de Proyectos, en el marco de la metodologia "obras Con Saldo Pedagogico Para el Cuidado y la Participacion Ciudadana".</t>
  </si>
  <si>
    <t>Prestacion de servicios de apoyo a la gestion de manera temporal para la realizar la gestion documental y de archivo de la Gerencia de Proyectos, en desarrollo de la metodologia "obras Con Saldo Pedagogico Para el Cuidado y la Participacion Ciudadana"</t>
  </si>
  <si>
    <t>Prestacion de servicios profesionales de manera temporal para coordinar y apoyar la supervision del componente tecnico, el despliegue en territorio de la metodologia obras con saldo pedagogico implementada por la Gerencia de Proyectos del iDPaC.</t>
  </si>
  <si>
    <t>Prestacion de servicios profesionales de manera temporal para realizar la articulacion, programar, gestionar y realizar la participacion incidente con las organizaciones sociales, comunales y comunitarias desde el componente social dentro de la metodologia obras Con Saldo pedagogico de la Gerencia de Proyectos del iDPaC</t>
  </si>
  <si>
    <t>Prestacion de servicios profesionales de manera temporal para realizar el desarrollo, ejecucion y despliegue de acciones desde el componente ambiental, en las diferentes actividades realizadas como parte de la metodologia obras Con Saldo pedagogico Para el Cuidado y la Participacion Ciudadana.</t>
  </si>
  <si>
    <t>Prestacion de servicios profesionales de manera temporal para asistir el componente tecnico y el despliegue en territorio, en desarrollo de la metodologia obras con saldo pedagogico implementada por la Gerencia de Proyectos del iDPaC.</t>
  </si>
  <si>
    <t>Prestar los servicios Profesionales de manera temporal para dar acompañamiento, apoyo y supervision en el componente tecnico para el despliegue en territorio en desarrollo de la metodologia obras Con Saldo Pedagogico implementada por la Gerencia de Proyectos del iDPaC.</t>
  </si>
  <si>
    <t>Prestar los servicios Profesionales de manera temporal para dar acompañamiento y apoyo en el componente tecnico para el despliegue en territorio en desarrollo de la metodologia obras Con Saldo Pedagogico implementada por la Gerencia de Proyectos del iDPaC</t>
  </si>
  <si>
    <t>Prestar servicios profesionales de forma temporal, , para monitorear, planificar, administrar y ejecutar la participacion activa con las organizaciones sociales, comunales y comunitarias desde el componente social dentro de la metodologia obras Con Saldo Pedagogico de la Gerencia de Proyectos del iDPaC.</t>
  </si>
  <si>
    <t>Prestacion de servicios profesionales de manera temporal para articular y apoyar la participacion de organizaciones sociales, comunales y comunitarias en proyectos de la metodologia desde el componente social en obras con Saldo Pedagogico, dentro de la Gerencia de Proyectos del iDPaC.</t>
  </si>
  <si>
    <t>Prestar los servicios de apoyo a la gestion de manera temporal para realizar el desarrollo, ejecucion y despliegue de acciones desde el componente socio-ambiental, en las diferentes actividades realizadas como parte de la metodologia obras Con Saldo pedagogico Para el Cuidado y la Participacion Ciudadana.</t>
  </si>
  <si>
    <t>restar los servicios de apoyo a la gestion de manera temporal para monitorear la promocion de procesos de movilizacion social y logistica que se requieran en desarrollo del modelo de Participacion obras con saldo Pedagogico para el Cuidado y la Participacion Ciudadana.</t>
  </si>
  <si>
    <t>Prestar los servicios de apoyo a la gestion de manera temporal para realizar la promocion de procesos de movilizacion social y logistica que se requieran en desarrollo del modelo de Participacion obras con saldo Pedagogico implementada por la Gerencia de Proyectos del iDPaC.</t>
  </si>
  <si>
    <t>Prestar los servicios asistenciales de manera temporal para realizar el acompañamiento y promocion de actividades sociales y logisticas requeridas para implementar el modelo de obras con Saldo Pedagogico gestionado por la Gerencia de Proyectos del iDPaC.</t>
  </si>
  <si>
    <t>Prestar los servicios asistenciales de manera temporal para la organizacion y promocion de actividades ludicas y de construccion necesarias para llevar a cabo el modelo de obras con Saldo Pedagogico que implementa la Gerencia de Proyectos del iDPaC</t>
  </si>
  <si>
    <t>Prestar los servicios profesionales para coordinar el equipo y cubrimiento periodístico, y la planeación de estrategias de difusión de las actividades institucionales del IDPAC, acorde a los lineamientos de la Oficina Asesora de Comunicaciones.</t>
  </si>
  <si>
    <t>Otorgar por parte de la SOCIEDAD DE AUTORES Y COMPOSITORES DE COLOMBIA - SAYCO al INSTITUTO DISTRITAL DE LA PARTICIPACIÓN Y ACCIÓN COMUNAL - IDPAC, para la vigencia 2023 la licencia de webcasting (radio on line) de uso temporal,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</si>
  <si>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Prestar los servicios profesionales para coordinar la estrategia de comunicación interna y apoyar las distintas actividades que promuevan la participación del IDPAC en coordinación con la Oficina Asesora de Comunicaciones.</t>
  </si>
  <si>
    <t>SALDO</t>
  </si>
  <si>
    <t>$ 27.000.000</t>
  </si>
  <si>
    <t>$ 3.800.000,00</t>
  </si>
  <si>
    <t>$ 4.731.400</t>
  </si>
  <si>
    <t/>
  </si>
  <si>
    <t>SUM of VALOR TOTAL  ESTIMADO 
INICIAL</t>
  </si>
  <si>
    <t>SUM of Valor Operaciòn</t>
  </si>
  <si>
    <t xml:space="preserve">SUM of VALOR TOTAL  ESTIMADO </t>
  </si>
  <si>
    <t>Total 8146</t>
  </si>
  <si>
    <t>Total Construcción de Ciudadanía Activa Crece La Participación en el Territorio con Promoción, Información e Innovación en Bogotá D.C.</t>
  </si>
  <si>
    <t>Total 8080</t>
  </si>
  <si>
    <t>Total Formación en capacidades democráticas en interrelación con la cualificación de la participación incidente; con enfoques de cultura ciudadana, democrática y de paz Bogotá D.C.</t>
  </si>
  <si>
    <t>Total 8066</t>
  </si>
  <si>
    <t>Total Fortalecimiento de la gestión institucional del IDPAC en el marco de la ejecución del Plan de Desarrollo de  Bogotá D.C</t>
  </si>
  <si>
    <t>Total 8238</t>
  </si>
  <si>
    <t>Total Implementación de acciones de innovación social que promuevan la participación incidente y la solución de problemas públicos Bogotá D.C.</t>
  </si>
  <si>
    <t>Total 8131</t>
  </si>
  <si>
    <t>Total Implementación de mecanismos de participación que potencian el desarrollo territorial Bogotá D.C.</t>
  </si>
  <si>
    <t>Total 8025</t>
  </si>
  <si>
    <t>Total Implementación del aprovechamiento en bienes fiscales y en zonas de cesión de carácter comunitario en Bogotá D.C.</t>
  </si>
  <si>
    <t>Total general</t>
  </si>
  <si>
    <t>SUM of Valor definitivo PAA</t>
  </si>
  <si>
    <t>#N/D</t>
  </si>
  <si>
    <t>TIPO DE SOLICITUD
(*) En la primera línea se debe registrar la Información Actual del PAA</t>
  </si>
  <si>
    <t>DESCRIPCIÓN 
(Descripción general del bien o servicio a contratar)</t>
  </si>
  <si>
    <t xml:space="preserve">VALOR TOTAL ESTIMADO </t>
  </si>
  <si>
    <t>valida</t>
  </si>
  <si>
    <t>Total 1. Realizar el 100% de la estrategia de contratación de talento humano para los procesos de apoyo, gerencia y evaluación</t>
  </si>
  <si>
    <t xml:space="preserve">DATOS DEL SOLICITANTE (GERENTE DEL PROYECTO DE INVERSIÓN </t>
  </si>
  <si>
    <t>NOMBRE DEL GERENTE DEL PROYECTO DE INVERSIÓN</t>
  </si>
  <si>
    <t>JOSÉ GUILLERMO ORJUELA ARDILA</t>
  </si>
  <si>
    <t>CARGO</t>
  </si>
  <si>
    <t>GERENTE ESCUELA DE LA PARTICIPACIÓN</t>
  </si>
  <si>
    <t xml:space="preserve">DEPENDENCIA </t>
  </si>
  <si>
    <t>GERENCIA ESCUELA DE LA PARTICIPACIÓN</t>
  </si>
  <si>
    <t>N° DE RADICADO</t>
  </si>
  <si>
    <t>DATOS PROYECTO DE INVERSION</t>
  </si>
  <si>
    <t>No. BDPP</t>
  </si>
  <si>
    <t xml:space="preserve">No. BPIN </t>
  </si>
  <si>
    <t>NOMBRE DEL PROYECTO</t>
  </si>
  <si>
    <t xml:space="preserve">
Implementación de acciones de innovación social que promuevan la participación incidente y la solución de problemas públicos Bogotá D.C.</t>
  </si>
  <si>
    <t>YULY MARCELA BARAJAS AGUILERA</t>
  </si>
  <si>
    <t>SECRETARIA GENERAL</t>
  </si>
  <si>
    <t>SECRETARÍA GENERAL</t>
  </si>
  <si>
    <t>No. BPIN</t>
  </si>
  <si>
    <t>Prestar los servicios profesionales para ejecutar las actividades requeridas a fin de avanzar en el cumplimiento de metas estratégicas de la gestión del Talento Humano del IDPAC.</t>
  </si>
  <si>
    <t>Prestar los servicios profesionales para acompañar y desarrollar las actividades precontractuales, contractuales y postcontractuales requeridas en el Proceso Gestión Contractual del Instituto.</t>
  </si>
  <si>
    <t>Prestar los servicios profesionales con autonomía técnica y administrativa, para la administración de servidores bajo la plataforma Windows Server y sus componentes en el proceso de Gestión de las Tecnologías de la información del Instituto Distrital de la Participación y Acción Comunal (IDPAC)</t>
  </si>
  <si>
    <t>CXXXX</t>
  </si>
  <si>
    <t>ANGELO GRAVIER SANTANA</t>
  </si>
  <si>
    <t>SUBDIRECTOR DE PROMOCIÓN DE LA PARTICIPACIÓN</t>
  </si>
  <si>
    <t>SUBDIRECCION DE PROMOCIÓN DE LA PARTICIPACIÓN</t>
  </si>
  <si>
    <t>Se modifica plazo y valor y fecha estimada de inicio y  presentacion</t>
  </si>
  <si>
    <t xml:space="preserve">Se modifica  valor total </t>
  </si>
  <si>
    <t xml:space="preserve">Se modifica plazo y valor total, fecha de presentacion </t>
  </si>
  <si>
    <t xml:space="preserve">Se modifica plazo y valor total </t>
  </si>
  <si>
    <t>Prestar los servicios profesionales para realizar y gestionar la concertacion de los pactos territoriales, así como el diseño, planeación, implementación, seguimiento de proyectos sociales enfocados en el fortalecimiento comunitario, en el marco de la  estrategia "impactando", liderada por el IDPAC.</t>
  </si>
  <si>
    <t>Prestar los servicios profesionales para orientar el equipo de la 
estrategia "impactando", realizando seguimiento y articulacion 
interna como externa.</t>
  </si>
  <si>
    <t xml:space="preserve">Prestacion de servicios profesionales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 </t>
  </si>
  <si>
    <t xml:space="preserve">SE REALIZA LA MODIFICACIÓN DEL OBJETO, DURACIÓN  DEL CONTRATO Y VALOR TOTAL ESTIMADO </t>
  </si>
  <si>
    <t>restar los servicios de apoyo a la gestion de manera temporal    para monitorear la promocion de procesos de movilizacion social y logistica que se requieran en desarrollo del modelo de Participacion obras con saldo Pedagogico para el Cuidado y la Participacion Ciudadana.</t>
  </si>
  <si>
    <t>Prestar los servicios profesionales para apoyar la coordinación del equipo y cubrimiento periodístico, y la planeación de estrategias de difusión de las actividades institucionales del IDPAC, acorde a los lineamientos de la Oficina Asesora de Comunicaciones. </t>
  </si>
  <si>
    <t xml:space="preserve">Se modifica la descripción y valor estimado mensual
</t>
  </si>
  <si>
    <t>Prestar los servicios de apoyo a la gestión  para la Planeación y publicación estratégica de los contenidos en las redes sociales y lo que se requiera en virtud del cubrimiento periodístico que realiza la Oficina Asesora de Comunicaciones.  </t>
  </si>
  <si>
    <t xml:space="preserve"> 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t>
  </si>
  <si>
    <t xml:space="preserve">Se modifica la descripción  </t>
  </si>
  <si>
    <t xml:space="preserve">Prestar los servicios profesionales para apoyar la coordinación de la estrategia de comunicación interna y apoyar las distintas actividades que promuevan la participación del IDPAC en coordinación con la Oficina Asesora de Comunicaciones. </t>
  </si>
  <si>
    <t xml:space="preserve">Se modifica valor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</si>
</sst>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 #,##0;[Red]\-&quot;$&quot;\ #,##0"/>
    <numFmt numFmtId="164" formatCode="_-&quot;$&quot;\ * #,##0_-;\-&quot;$&quot;\ * #,##0_-;_-&quot;$&quot;\ * &quot;-&quot;_-;_-@"/>
    <numFmt numFmtId="165" formatCode="_-&quot;$&quot;\ * #,##0_-;\-&quot;$&quot;\ * #,##0_-;_-&quot;$&quot;\ * &quot;-&quot;??_-;_-@"/>
    <numFmt numFmtId="166" formatCode="_(* #,##0_);_(* \(#,##0\);_(* &quot;-&quot;??_);_(@_)"/>
    <numFmt numFmtId="167" formatCode="_-* #,##0.00_-;\-* #,##0.00_-;_-* &quot;-&quot;??_-;_-@"/>
    <numFmt numFmtId="168" formatCode="&quot;$&quot;#,##0.00"/>
    <numFmt numFmtId="169" formatCode="_-&quot;$&quot;\ * #,##0.00_-;\-&quot;$&quot;\ * #,##0.00_-;_-&quot;$&quot;\ * &quot;-&quot;??_-;_-@"/>
    <numFmt numFmtId="170" formatCode="_-&quot;$&quot;* #,##0.00_-;\-&quot;$&quot;* #,##0.00_-;_-&quot;$&quot;* &quot;-&quot;??_-;_-@"/>
    <numFmt numFmtId="171" formatCode="#,##0_ ;\-#,##0\ "/>
    <numFmt numFmtId="172" formatCode="&quot;$&quot;\ #,##0.00"/>
    <numFmt numFmtId="173" formatCode="&quot;$&quot;\ #,##0"/>
    <numFmt numFmtId="174" formatCode="d/m/yyyy"/>
    <numFmt numFmtId="175" formatCode="&quot; &quot;* #,##0&quot; &quot;;&quot;-&quot;* #,##0&quot; &quot;;&quot; &quot;* &quot;-&quot;#&quot; &quot;;&quot; &quot;@&quot; &quot;"/>
    <numFmt numFmtId="176" formatCode="_(* #,##0.0_);_(* \(#,##0.0\);_(* &quot;-&quot;??_);_(@_)"/>
    <numFmt numFmtId="177" formatCode="_-[$$-240A]\ * #,##0_-;\-[$$-240A]\ * #,##0_-;_-[$$-240A]\ * &quot;-&quot;_-;_-@"/>
    <numFmt numFmtId="178" formatCode="_(&quot;$&quot;\ * #,##0_);_(&quot;$&quot;\ * \(#,##0\);_(&quot;$&quot;\ * &quot;-&quot;??_);_(@_)"/>
    <numFmt numFmtId="179" formatCode="_-* #,##0_-;\-* #,##0_-;_-* &quot;-&quot;??_-;_-@"/>
    <numFmt numFmtId="180" formatCode="&quot;$&quot;#,##0"/>
    <numFmt numFmtId="181" formatCode="_-* #,##0.0_-;\-* #,##0.0_-;_-* &quot;-&quot;??_-;_-@"/>
  </numFmts>
  <fonts count="37">
    <font>
      <sz val="11"/>
      <color theme="1"/>
      <name val="Aptos Narrow"/>
      <scheme val="minor"/>
    </font>
    <font>
      <sz val="11"/>
      <color theme="1"/>
      <name val="Aptos Narrow"/>
      <scheme val="minor"/>
    </font>
    <font>
      <sz val="11"/>
      <color theme="1"/>
      <name val="Arial"/>
      <family val="2"/>
    </font>
    <font>
      <b/>
      <sz val="10"/>
      <color rgb="FFFFFFFF"/>
      <name val="Arial"/>
      <family val="2"/>
    </font>
    <font>
      <b/>
      <sz val="10"/>
      <color theme="1"/>
      <name val="Arial"/>
      <family val="2"/>
    </font>
    <font>
      <b/>
      <sz val="10"/>
      <color theme="1"/>
      <name val="Aptos Narrow"/>
      <scheme val="minor"/>
    </font>
    <font>
      <sz val="10"/>
      <color theme="1"/>
      <name val="Aptos Narrow"/>
      <scheme val="minor"/>
    </font>
    <font>
      <sz val="10"/>
      <color theme="1"/>
      <name val="Arial"/>
      <family val="2"/>
    </font>
    <font>
      <sz val="10"/>
      <color theme="1"/>
      <name val="Aptos Narrow"/>
    </font>
    <font>
      <sz val="10"/>
      <color theme="1"/>
      <name val="Museo Sans Condensed"/>
    </font>
    <font>
      <sz val="12"/>
      <color theme="1"/>
      <name val="Arial"/>
      <family val="2"/>
    </font>
    <font>
      <sz val="11"/>
      <name val="Aptos Narrow"/>
    </font>
    <font>
      <b/>
      <sz val="12"/>
      <color theme="1"/>
      <name val="Arial"/>
      <family val="2"/>
    </font>
    <font>
      <b/>
      <sz val="12"/>
      <color rgb="FFFFFFFF"/>
      <name val="Arial"/>
      <family val="2"/>
    </font>
    <font>
      <b/>
      <sz val="12"/>
      <color rgb="FF000000"/>
      <name val="Arial"/>
      <family val="2"/>
    </font>
    <font>
      <sz val="11"/>
      <color rgb="FF000000"/>
      <name val="Arial"/>
      <family val="2"/>
    </font>
    <font>
      <sz val="12"/>
      <color rgb="FF000000"/>
      <name val="Arial"/>
      <family val="2"/>
    </font>
    <font>
      <sz val="10"/>
      <color rgb="FF000000"/>
      <name val="Museo Sans Condensed"/>
    </font>
    <font>
      <sz val="11"/>
      <color rgb="FF000000"/>
      <name val="Aptos Narrow"/>
      <scheme val="minor"/>
    </font>
    <font>
      <sz val="10"/>
      <color rgb="FF000000"/>
      <name val="Arial"/>
      <family val="2"/>
    </font>
    <font>
      <sz val="11"/>
      <color rgb="FF000000"/>
      <name val="Aptos"/>
    </font>
    <font>
      <sz val="11"/>
      <color rgb="FF000000"/>
      <name val="&quot;Aptos Narrow&quot;"/>
    </font>
    <font>
      <sz val="11"/>
      <color rgb="FF000000"/>
      <name val="Calibri"/>
      <family val="2"/>
    </font>
    <font>
      <sz val="11"/>
      <color theme="1"/>
      <name val="Calibri"/>
      <family val="2"/>
    </font>
    <font>
      <sz val="11"/>
      <color theme="1"/>
      <name val="Aptos Narrow"/>
    </font>
    <font>
      <b/>
      <sz val="11"/>
      <color theme="1"/>
      <name val="Museo Sans Condensed"/>
    </font>
    <font>
      <sz val="11"/>
      <color theme="1"/>
      <name val="Museo Sans Condensed"/>
    </font>
    <font>
      <b/>
      <sz val="11"/>
      <color rgb="FFFFFFFF"/>
      <name val="Museo Sans Condensed"/>
    </font>
    <font>
      <sz val="11"/>
      <color theme="1"/>
      <name val="Abadi"/>
    </font>
    <font>
      <sz val="12"/>
      <color theme="1"/>
      <name val="Abadi"/>
    </font>
    <font>
      <b/>
      <sz val="12"/>
      <color theme="0"/>
      <name val="Arial"/>
      <family val="2"/>
    </font>
    <font>
      <sz val="12"/>
      <color rgb="FFFF0000"/>
      <name val="Arial"/>
      <family val="2"/>
    </font>
    <font>
      <b/>
      <sz val="12"/>
      <color rgb="FF0000CC"/>
      <name val="Arial"/>
      <family val="2"/>
    </font>
    <font>
      <sz val="11"/>
      <color rgb="FFFF0000"/>
      <name val="&quot;Aptos Narrow&quot;"/>
    </font>
    <font>
      <sz val="11"/>
      <color rgb="FF000000"/>
      <name val="Aptos Narrow"/>
    </font>
    <font>
      <b/>
      <sz val="11"/>
      <color rgb="FF2F5496"/>
      <name val="Museo Sans Condensed"/>
    </font>
    <font>
      <b/>
      <sz val="9"/>
      <color theme="0"/>
      <name val="Museo Sans Condensed"/>
    </font>
  </fonts>
  <fills count="12">
    <fill>
      <patternFill patternType="none"/>
    </fill>
    <fill>
      <patternFill patternType="gray125"/>
    </fill>
    <fill>
      <patternFill patternType="solid">
        <fgColor rgb="FFC00000"/>
        <bgColor rgb="FFC00000"/>
      </patternFill>
    </fill>
    <fill>
      <patternFill patternType="solid">
        <fgColor rgb="FFFFFFFF"/>
        <bgColor rgb="FFFFFFFF"/>
      </patternFill>
    </fill>
    <fill>
      <patternFill patternType="solid">
        <fgColor rgb="FFFFFF00"/>
        <bgColor rgb="FFFFFF00"/>
      </patternFill>
    </fill>
    <fill>
      <patternFill patternType="solid">
        <fgColor rgb="FF00FFFF"/>
        <bgColor rgb="FF00FFFF"/>
      </patternFill>
    </fill>
    <fill>
      <patternFill patternType="solid">
        <fgColor rgb="FFC9DAF8"/>
        <bgColor rgb="FFC9DAF8"/>
      </patternFill>
    </fill>
    <fill>
      <patternFill patternType="solid">
        <fgColor theme="0"/>
        <bgColor theme="0"/>
      </patternFill>
    </fill>
    <fill>
      <patternFill patternType="solid">
        <fgColor rgb="FFF3F3F3"/>
        <bgColor rgb="FFF3F3F3"/>
      </patternFill>
    </fill>
    <fill>
      <patternFill patternType="solid">
        <fgColor rgb="FFE7E6E6"/>
        <bgColor rgb="FFE7E6E6"/>
      </patternFill>
    </fill>
    <fill>
      <patternFill patternType="solid">
        <fgColor rgb="FFEFEFEF"/>
        <bgColor rgb="FFEFEFEF"/>
      </patternFill>
    </fill>
    <fill>
      <patternFill patternType="solid">
        <fgColor rgb="FFEEECE1"/>
        <bgColor rgb="FFEEECE1"/>
      </patternFill>
    </fill>
  </fills>
  <borders count="30">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1">
    <xf numFmtId="0" fontId="0" fillId="0" borderId="0"/>
  </cellStyleXfs>
  <cellXfs count="615">
    <xf numFmtId="0" fontId="0" fillId="0" borderId="0" xfId="0"/>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1" xfId="0" applyFont="1" applyBorder="1" applyAlignment="1">
      <alignment horizontal="center" vertical="center"/>
    </xf>
    <xf numFmtId="0" fontId="1" fillId="0" borderId="0" xfId="0" applyFont="1"/>
    <xf numFmtId="0" fontId="1" fillId="0" borderId="0" xfId="0" applyFont="1" applyAlignment="1">
      <alignment wrapText="1"/>
    </xf>
    <xf numFmtId="0" fontId="1" fillId="0" borderId="0" xfId="0" applyFont="1" applyAlignment="1">
      <alignment horizontal="right" vertical="center"/>
    </xf>
    <xf numFmtId="0" fontId="3" fillId="2" borderId="1" xfId="0" applyFont="1" applyFill="1" applyBorder="1" applyAlignment="1">
      <alignment horizontal="center" vertical="center" wrapText="1"/>
    </xf>
    <xf numFmtId="4" fontId="4" fillId="0" borderId="0" xfId="0" applyNumberFormat="1" applyFont="1" applyAlignment="1">
      <alignment horizontal="center" vertical="center" wrapText="1"/>
    </xf>
    <xf numFmtId="0" fontId="4" fillId="0" borderId="0" xfId="0" applyFont="1" applyAlignment="1">
      <alignment horizontal="center" vertical="center" wrapText="1"/>
    </xf>
    <xf numFmtId="4" fontId="5" fillId="0" borderId="0" xfId="0" applyNumberFormat="1" applyFont="1" applyAlignment="1">
      <alignment horizontal="center" vertical="center" wrapText="1"/>
    </xf>
    <xf numFmtId="0" fontId="6" fillId="0" borderId="0" xfId="0" applyFont="1" applyAlignment="1">
      <alignment horizontal="center" vertical="center" wrapText="1"/>
    </xf>
    <xf numFmtId="0" fontId="7"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1" fontId="7" fillId="3" borderId="1" xfId="0" applyNumberFormat="1"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164" fontId="7" fillId="3" borderId="1" xfId="0" applyNumberFormat="1" applyFont="1" applyFill="1" applyBorder="1" applyAlignment="1">
      <alignment horizontal="center" vertical="center"/>
    </xf>
    <xf numFmtId="165" fontId="7" fillId="3" borderId="1" xfId="0" applyNumberFormat="1" applyFont="1" applyFill="1" applyBorder="1" applyAlignment="1">
      <alignment horizontal="center" vertical="center" wrapText="1"/>
    </xf>
    <xf numFmtId="4" fontId="6" fillId="0" borderId="0" xfId="0" applyNumberFormat="1" applyFont="1" applyAlignment="1">
      <alignment horizontal="center" vertical="center" wrapText="1"/>
    </xf>
    <xf numFmtId="165" fontId="6" fillId="0" borderId="0" xfId="0" applyNumberFormat="1" applyFont="1" applyAlignment="1">
      <alignment horizontal="center" vertical="center" wrapText="1"/>
    </xf>
    <xf numFmtId="2" fontId="7" fillId="3" borderId="1" xfId="0" applyNumberFormat="1" applyFont="1" applyFill="1" applyBorder="1" applyAlignment="1">
      <alignment horizontal="center" vertical="center" wrapText="1"/>
    </xf>
    <xf numFmtId="166" fontId="6" fillId="0" borderId="0" xfId="0" applyNumberFormat="1" applyFont="1" applyAlignment="1">
      <alignment horizontal="center" vertical="center" wrapText="1"/>
    </xf>
    <xf numFmtId="0" fontId="8" fillId="3" borderId="1" xfId="0" applyFont="1" applyFill="1" applyBorder="1" applyAlignment="1">
      <alignment horizontal="center" vertical="center"/>
    </xf>
    <xf numFmtId="167" fontId="6" fillId="0" borderId="0" xfId="0" applyNumberFormat="1" applyFont="1" applyAlignment="1">
      <alignment horizontal="center" vertical="center" wrapText="1"/>
    </xf>
    <xf numFmtId="6" fontId="7" fillId="3" borderId="1" xfId="0" applyNumberFormat="1" applyFont="1" applyFill="1" applyBorder="1" applyAlignment="1">
      <alignment horizontal="center" vertical="center" wrapText="1"/>
    </xf>
    <xf numFmtId="168" fontId="7" fillId="3" borderId="1" xfId="0" applyNumberFormat="1" applyFont="1" applyFill="1" applyBorder="1" applyAlignment="1">
      <alignment horizontal="center" vertical="center" wrapText="1"/>
    </xf>
    <xf numFmtId="169" fontId="6" fillId="0" borderId="0" xfId="0" applyNumberFormat="1" applyFont="1" applyAlignment="1">
      <alignment horizontal="center" vertical="center" wrapText="1"/>
    </xf>
    <xf numFmtId="168" fontId="6" fillId="0" borderId="0" xfId="0" applyNumberFormat="1" applyFont="1" applyAlignment="1">
      <alignment horizontal="center" vertical="center" wrapText="1"/>
    </xf>
    <xf numFmtId="164" fontId="6" fillId="0" borderId="0" xfId="0" applyNumberFormat="1" applyFont="1" applyAlignment="1">
      <alignment horizontal="center" vertical="center" wrapText="1"/>
    </xf>
    <xf numFmtId="170" fontId="7" fillId="3" borderId="1" xfId="0" applyNumberFormat="1" applyFont="1" applyFill="1" applyBorder="1" applyAlignment="1">
      <alignment horizontal="center" vertical="center" wrapText="1"/>
    </xf>
    <xf numFmtId="170" fontId="8" fillId="3" borderId="1" xfId="0" applyNumberFormat="1" applyFont="1" applyFill="1" applyBorder="1" applyAlignment="1">
      <alignment horizontal="center" vertical="center"/>
    </xf>
    <xf numFmtId="168" fontId="7" fillId="3" borderId="1" xfId="0" applyNumberFormat="1" applyFont="1" applyFill="1" applyBorder="1" applyAlignment="1">
      <alignment horizontal="center" vertical="center"/>
    </xf>
    <xf numFmtId="168" fontId="8" fillId="3" borderId="1" xfId="0" applyNumberFormat="1" applyFont="1" applyFill="1" applyBorder="1" applyAlignment="1">
      <alignment horizontal="center" vertical="center"/>
    </xf>
    <xf numFmtId="171" fontId="7" fillId="3" borderId="1" xfId="0" applyNumberFormat="1" applyFont="1" applyFill="1" applyBorder="1" applyAlignment="1">
      <alignment horizontal="center" vertical="center" wrapText="1"/>
    </xf>
    <xf numFmtId="165" fontId="7" fillId="3" borderId="1" xfId="0" applyNumberFormat="1" applyFont="1" applyFill="1" applyBorder="1" applyAlignment="1">
      <alignment horizontal="center" vertical="center"/>
    </xf>
    <xf numFmtId="165" fontId="9" fillId="3" borderId="1" xfId="0" applyNumberFormat="1" applyFont="1" applyFill="1" applyBorder="1" applyAlignment="1">
      <alignment horizontal="center" vertical="center"/>
    </xf>
    <xf numFmtId="168" fontId="9" fillId="3" borderId="1" xfId="0" applyNumberFormat="1" applyFont="1" applyFill="1" applyBorder="1" applyAlignment="1">
      <alignment horizontal="center" vertical="center" wrapText="1"/>
    </xf>
    <xf numFmtId="17" fontId="7" fillId="3" borderId="1" xfId="0" applyNumberFormat="1" applyFont="1" applyFill="1" applyBorder="1" applyAlignment="1">
      <alignment horizontal="center" vertical="center" wrapText="1"/>
    </xf>
    <xf numFmtId="17" fontId="7" fillId="3" borderId="1" xfId="0" applyNumberFormat="1" applyFont="1" applyFill="1" applyBorder="1" applyAlignment="1">
      <alignment horizontal="center" vertical="center"/>
    </xf>
    <xf numFmtId="6" fontId="7" fillId="3" borderId="1" xfId="0" applyNumberFormat="1" applyFont="1" applyFill="1" applyBorder="1" applyAlignment="1">
      <alignment horizontal="center" vertical="center"/>
    </xf>
    <xf numFmtId="169" fontId="7" fillId="3" borderId="1" xfId="0" applyNumberFormat="1" applyFont="1" applyFill="1" applyBorder="1" applyAlignment="1">
      <alignment horizontal="center" vertical="center" wrapText="1"/>
    </xf>
    <xf numFmtId="172" fontId="6" fillId="0" borderId="0" xfId="0" applyNumberFormat="1" applyFont="1" applyAlignment="1">
      <alignment horizontal="center" vertical="center" wrapText="1"/>
    </xf>
    <xf numFmtId="0" fontId="7" fillId="0" borderId="0" xfId="0" applyFont="1" applyAlignment="1">
      <alignment horizontal="center" vertical="center" wrapText="1"/>
    </xf>
    <xf numFmtId="169" fontId="7" fillId="3"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1" fontId="7" fillId="4" borderId="1" xfId="0" applyNumberFormat="1" applyFont="1" applyFill="1" applyBorder="1" applyAlignment="1">
      <alignment horizontal="center" vertical="center" wrapText="1"/>
    </xf>
    <xf numFmtId="169" fontId="7" fillId="4" borderId="1" xfId="0" applyNumberFormat="1" applyFont="1" applyFill="1" applyBorder="1" applyAlignment="1">
      <alignment horizontal="center" vertical="center" wrapText="1"/>
    </xf>
    <xf numFmtId="165" fontId="7" fillId="4" borderId="1" xfId="0" applyNumberFormat="1" applyFont="1" applyFill="1" applyBorder="1" applyAlignment="1">
      <alignment horizontal="center" vertical="center"/>
    </xf>
    <xf numFmtId="4" fontId="7" fillId="0" borderId="0" xfId="0" applyNumberFormat="1" applyFont="1" applyAlignment="1">
      <alignment horizontal="center" vertical="center" wrapText="1"/>
    </xf>
    <xf numFmtId="4" fontId="6" fillId="5" borderId="0" xfId="0" applyNumberFormat="1" applyFont="1" applyFill="1" applyAlignment="1">
      <alignment horizontal="center" vertical="center" wrapText="1"/>
    </xf>
    <xf numFmtId="4" fontId="7" fillId="5" borderId="0" xfId="0" applyNumberFormat="1" applyFont="1" applyFill="1" applyAlignment="1">
      <alignment horizontal="center" vertical="center" wrapText="1"/>
    </xf>
    <xf numFmtId="165" fontId="6" fillId="5" borderId="0" xfId="0" applyNumberFormat="1" applyFont="1" applyFill="1" applyAlignment="1">
      <alignment horizontal="center" vertical="center" wrapText="1"/>
    </xf>
    <xf numFmtId="6" fontId="6" fillId="0" borderId="0" xfId="0" applyNumberFormat="1" applyFont="1" applyAlignment="1">
      <alignment horizontal="center" vertical="center" wrapText="1"/>
    </xf>
    <xf numFmtId="3" fontId="7" fillId="3" borderId="1" xfId="0" applyNumberFormat="1" applyFont="1" applyFill="1" applyBorder="1" applyAlignment="1">
      <alignment horizontal="center" vertical="center" wrapText="1"/>
    </xf>
    <xf numFmtId="173" fontId="7" fillId="3" borderId="1"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1" xfId="0" applyFont="1" applyFill="1" applyBorder="1" applyAlignment="1">
      <alignment horizontal="center" vertical="center" wrapText="1"/>
    </xf>
    <xf numFmtId="1"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166" fontId="7" fillId="6" borderId="1" xfId="0" applyNumberFormat="1" applyFont="1" applyFill="1" applyBorder="1" applyAlignment="1">
      <alignment horizontal="center" vertical="center" wrapText="1"/>
    </xf>
    <xf numFmtId="6" fontId="7" fillId="6" borderId="1" xfId="0" applyNumberFormat="1" applyFont="1" applyFill="1" applyBorder="1" applyAlignment="1">
      <alignment horizontal="center" vertical="center" wrapText="1"/>
    </xf>
    <xf numFmtId="6" fontId="7" fillId="0" borderId="0" xfId="0" applyNumberFormat="1" applyFont="1" applyAlignment="1">
      <alignment horizontal="center" vertical="center" wrapText="1"/>
    </xf>
    <xf numFmtId="169" fontId="7" fillId="0" borderId="0" xfId="0" applyNumberFormat="1" applyFont="1" applyAlignment="1">
      <alignment horizontal="center" vertical="center" wrapText="1"/>
    </xf>
    <xf numFmtId="165" fontId="7" fillId="0" borderId="0" xfId="0" applyNumberFormat="1" applyFont="1" applyAlignment="1">
      <alignment horizontal="center" vertical="center" wrapText="1"/>
    </xf>
    <xf numFmtId="49" fontId="7" fillId="6" borderId="1" xfId="0" applyNumberFormat="1" applyFont="1" applyFill="1" applyBorder="1" applyAlignment="1">
      <alignment horizontal="center" vertical="center" wrapText="1"/>
    </xf>
    <xf numFmtId="4"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6" fillId="3" borderId="0" xfId="0" applyFont="1" applyFill="1" applyAlignment="1">
      <alignment horizontal="center" vertical="center" wrapText="1"/>
    </xf>
    <xf numFmtId="4" fontId="6" fillId="3" borderId="1" xfId="0" applyNumberFormat="1" applyFont="1" applyFill="1" applyBorder="1" applyAlignment="1">
      <alignment horizontal="center" vertical="center" wrapText="1"/>
    </xf>
    <xf numFmtId="4" fontId="6" fillId="3" borderId="0" xfId="0" applyNumberFormat="1" applyFont="1" applyFill="1" applyAlignment="1">
      <alignment horizontal="center" vertical="center" wrapText="1"/>
    </xf>
    <xf numFmtId="165" fontId="6" fillId="3" borderId="1" xfId="0" applyNumberFormat="1" applyFont="1" applyFill="1" applyBorder="1" applyAlignment="1">
      <alignment horizontal="center" vertical="center" wrapText="1"/>
    </xf>
    <xf numFmtId="166" fontId="6" fillId="3" borderId="0" xfId="0" applyNumberFormat="1" applyFont="1" applyFill="1" applyAlignment="1">
      <alignment horizontal="center" vertical="center" wrapText="1"/>
    </xf>
    <xf numFmtId="0" fontId="8" fillId="3" borderId="1" xfId="0" applyFont="1" applyFill="1" applyBorder="1" applyAlignment="1">
      <alignment horizontal="center" vertical="center" wrapText="1"/>
    </xf>
    <xf numFmtId="165" fontId="6" fillId="3" borderId="0" xfId="0" applyNumberFormat="1" applyFont="1" applyFill="1" applyAlignment="1">
      <alignment horizontal="center" vertical="center" wrapText="1"/>
    </xf>
    <xf numFmtId="167" fontId="6" fillId="3" borderId="0" xfId="0" applyNumberFormat="1" applyFont="1" applyFill="1" applyAlignment="1">
      <alignment horizontal="center" vertical="center" wrapText="1"/>
    </xf>
    <xf numFmtId="169" fontId="6" fillId="3" borderId="0" xfId="0" applyNumberFormat="1" applyFont="1" applyFill="1" applyAlignment="1">
      <alignment horizontal="center" vertical="center" wrapText="1"/>
    </xf>
    <xf numFmtId="168" fontId="6" fillId="3" borderId="1" xfId="0" applyNumberFormat="1" applyFont="1" applyFill="1" applyBorder="1" applyAlignment="1">
      <alignment horizontal="center" vertical="center" wrapText="1"/>
    </xf>
    <xf numFmtId="174" fontId="7" fillId="3" borderId="1" xfId="0" applyNumberFormat="1" applyFont="1" applyFill="1" applyBorder="1" applyAlignment="1">
      <alignment horizontal="center" vertical="center" wrapText="1"/>
    </xf>
    <xf numFmtId="164" fontId="6" fillId="3" borderId="0" xfId="0" applyNumberFormat="1" applyFont="1" applyFill="1" applyAlignment="1">
      <alignment horizontal="center" vertical="center" wrapText="1"/>
    </xf>
    <xf numFmtId="168" fontId="6" fillId="3" borderId="0" xfId="0" applyNumberFormat="1" applyFont="1" applyFill="1" applyAlignment="1">
      <alignment horizontal="center" vertical="center" wrapText="1"/>
    </xf>
    <xf numFmtId="172" fontId="6" fillId="3" borderId="0" xfId="0" applyNumberFormat="1" applyFont="1" applyFill="1" applyAlignment="1">
      <alignment horizontal="center" vertical="center" wrapText="1"/>
    </xf>
    <xf numFmtId="4" fontId="7" fillId="3" borderId="1" xfId="0" applyNumberFormat="1" applyFont="1" applyFill="1" applyBorder="1" applyAlignment="1">
      <alignment horizontal="center" vertical="center" wrapText="1"/>
    </xf>
    <xf numFmtId="6" fontId="6" fillId="3" borderId="1" xfId="0" applyNumberFormat="1" applyFont="1" applyFill="1" applyBorder="1" applyAlignment="1">
      <alignment horizontal="center" vertical="center" wrapText="1"/>
    </xf>
    <xf numFmtId="6" fontId="6" fillId="3" borderId="0" xfId="0" applyNumberFormat="1" applyFont="1" applyFill="1" applyAlignment="1">
      <alignment horizontal="center" vertical="center" wrapText="1"/>
    </xf>
    <xf numFmtId="166" fontId="7" fillId="3" borderId="1" xfId="0" applyNumberFormat="1" applyFont="1" applyFill="1" applyBorder="1" applyAlignment="1">
      <alignment horizontal="center" vertical="center" wrapText="1"/>
    </xf>
    <xf numFmtId="169" fontId="6"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10" fillId="3" borderId="0" xfId="0" applyFont="1" applyFill="1" applyAlignment="1">
      <alignment horizontal="center" vertical="center" wrapText="1"/>
    </xf>
    <xf numFmtId="0" fontId="9" fillId="3" borderId="0" xfId="0" applyFont="1" applyFill="1" applyAlignment="1">
      <alignment horizontal="center" vertical="center"/>
    </xf>
    <xf numFmtId="0" fontId="10" fillId="7" borderId="1" xfId="0" applyFont="1" applyFill="1" applyBorder="1" applyAlignment="1">
      <alignment horizontal="center"/>
    </xf>
    <xf numFmtId="0" fontId="13" fillId="2" borderId="1"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165" fontId="16" fillId="3" borderId="1" xfId="0" applyNumberFormat="1" applyFont="1" applyFill="1" applyBorder="1" applyAlignment="1">
      <alignment horizontal="center" vertical="center" wrapText="1"/>
    </xf>
    <xf numFmtId="0" fontId="16" fillId="3" borderId="0" xfId="0" applyFont="1" applyFill="1" applyAlignment="1">
      <alignment horizontal="center" vertical="center" wrapText="1"/>
    </xf>
    <xf numFmtId="3" fontId="16" fillId="3" borderId="0" xfId="0" applyNumberFormat="1" applyFont="1" applyFill="1" applyAlignment="1">
      <alignment horizontal="center" vertical="center" wrapText="1"/>
    </xf>
    <xf numFmtId="175" fontId="16" fillId="3" borderId="0" xfId="0" applyNumberFormat="1" applyFont="1" applyFill="1" applyAlignment="1">
      <alignment horizontal="center" vertical="center"/>
    </xf>
    <xf numFmtId="0" fontId="16" fillId="3" borderId="0" xfId="0" applyFont="1" applyFill="1" applyAlignment="1">
      <alignment horizontal="center" vertical="center"/>
    </xf>
    <xf numFmtId="164" fontId="16" fillId="3" borderId="1" xfId="0" applyNumberFormat="1" applyFont="1" applyFill="1" applyBorder="1" applyAlignment="1">
      <alignment horizontal="center" vertical="center" wrapText="1"/>
    </xf>
    <xf numFmtId="167" fontId="16" fillId="3" borderId="1" xfId="0" applyNumberFormat="1" applyFont="1" applyFill="1" applyBorder="1" applyAlignment="1">
      <alignment horizontal="center" vertical="center" wrapText="1"/>
    </xf>
    <xf numFmtId="1" fontId="16" fillId="3" borderId="1" xfId="0" applyNumberFormat="1" applyFont="1" applyFill="1" applyBorder="1" applyAlignment="1">
      <alignment horizontal="center" vertical="center" wrapText="1"/>
    </xf>
    <xf numFmtId="0" fontId="15" fillId="3" borderId="1" xfId="0" applyFont="1" applyFill="1" applyBorder="1" applyAlignment="1">
      <alignment horizontal="center" vertical="center"/>
    </xf>
    <xf numFmtId="0" fontId="18" fillId="3" borderId="1" xfId="0" applyFont="1" applyFill="1" applyBorder="1" applyAlignment="1">
      <alignment horizontal="center" vertical="center"/>
    </xf>
    <xf numFmtId="6" fontId="16" fillId="3"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xf>
    <xf numFmtId="0" fontId="16" fillId="3" borderId="7" xfId="0" applyFont="1" applyFill="1" applyBorder="1" applyAlignment="1">
      <alignment horizontal="center" vertical="center" wrapText="1"/>
    </xf>
    <xf numFmtId="0" fontId="16" fillId="0" borderId="6" xfId="0" applyFont="1" applyBorder="1" applyAlignment="1">
      <alignment horizontal="center" vertical="center"/>
    </xf>
    <xf numFmtId="0" fontId="16" fillId="3" borderId="6" xfId="0" applyFont="1" applyFill="1" applyBorder="1" applyAlignment="1">
      <alignment horizontal="center" vertical="center"/>
    </xf>
    <xf numFmtId="49" fontId="16" fillId="3" borderId="1" xfId="0" applyNumberFormat="1" applyFont="1" applyFill="1" applyBorder="1" applyAlignment="1">
      <alignment horizontal="center" vertical="center" wrapText="1"/>
    </xf>
    <xf numFmtId="0" fontId="14" fillId="0" borderId="6" xfId="0" applyFont="1" applyBorder="1" applyAlignment="1">
      <alignment horizontal="center" vertical="center"/>
    </xf>
    <xf numFmtId="0" fontId="16" fillId="0" borderId="6" xfId="0" applyFont="1" applyBorder="1" applyAlignment="1">
      <alignment horizontal="center" vertical="center" wrapText="1"/>
    </xf>
    <xf numFmtId="0" fontId="16" fillId="3" borderId="6" xfId="0" applyFont="1" applyFill="1" applyBorder="1" applyAlignment="1">
      <alignment horizontal="center" vertical="center" wrapText="1"/>
    </xf>
    <xf numFmtId="3" fontId="16" fillId="3" borderId="1" xfId="0" applyNumberFormat="1" applyFont="1" applyFill="1" applyBorder="1" applyAlignment="1">
      <alignment horizontal="center" vertical="center" wrapText="1"/>
    </xf>
    <xf numFmtId="166" fontId="16" fillId="3" borderId="1" xfId="0" applyNumberFormat="1" applyFont="1" applyFill="1" applyBorder="1" applyAlignment="1">
      <alignment horizontal="center" vertical="center" wrapText="1"/>
    </xf>
    <xf numFmtId="0" fontId="19" fillId="3" borderId="0" xfId="0" applyFont="1" applyFill="1" applyAlignment="1">
      <alignment horizontal="center" vertical="center"/>
    </xf>
    <xf numFmtId="0" fontId="15" fillId="3" borderId="0" xfId="0" applyFont="1" applyFill="1" applyAlignment="1">
      <alignment horizontal="center" vertical="center"/>
    </xf>
    <xf numFmtId="176" fontId="16" fillId="3"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172" fontId="16" fillId="0" borderId="1" xfId="0" applyNumberFormat="1" applyFont="1" applyBorder="1" applyAlignment="1">
      <alignment horizontal="center" vertical="center" wrapText="1"/>
    </xf>
    <xf numFmtId="0" fontId="16" fillId="0" borderId="3" xfId="0" applyFont="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14" fontId="22" fillId="0" borderId="0" xfId="0" applyNumberFormat="1" applyFont="1" applyAlignment="1">
      <alignment horizontal="center" vertical="center"/>
    </xf>
    <xf numFmtId="3" fontId="22" fillId="0" borderId="0" xfId="0" applyNumberFormat="1" applyFont="1" applyAlignment="1">
      <alignment horizontal="center" vertical="center"/>
    </xf>
    <xf numFmtId="175" fontId="22" fillId="0" borderId="0" xfId="0" applyNumberFormat="1" applyFont="1" applyAlignment="1">
      <alignment horizontal="center"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169" fontId="16" fillId="3" borderId="1" xfId="0" applyNumberFormat="1" applyFont="1" applyFill="1" applyBorder="1" applyAlignment="1">
      <alignment horizontal="center" vertical="center"/>
    </xf>
    <xf numFmtId="0" fontId="22" fillId="0" borderId="1" xfId="0" applyFont="1" applyBorder="1" applyAlignment="1">
      <alignment horizontal="center" vertical="center"/>
    </xf>
    <xf numFmtId="169" fontId="16" fillId="3" borderId="1" xfId="0" applyNumberFormat="1" applyFont="1" applyFill="1" applyBorder="1" applyAlignment="1">
      <alignment horizontal="center" vertical="center" wrapText="1"/>
    </xf>
    <xf numFmtId="168" fontId="16" fillId="3" borderId="1" xfId="0" applyNumberFormat="1" applyFont="1" applyFill="1" applyBorder="1" applyAlignment="1">
      <alignment horizontal="center" vertical="center"/>
    </xf>
    <xf numFmtId="0" fontId="16" fillId="0" borderId="5" xfId="0" applyFont="1" applyBorder="1" applyAlignment="1">
      <alignment horizontal="center" vertical="center" wrapText="1"/>
    </xf>
    <xf numFmtId="164" fontId="16" fillId="0" borderId="1" xfId="0" applyNumberFormat="1" applyFont="1" applyBorder="1" applyAlignment="1">
      <alignment horizontal="center" vertical="center" wrapText="1"/>
    </xf>
    <xf numFmtId="169" fontId="16" fillId="0" borderId="1" xfId="0" applyNumberFormat="1" applyFont="1" applyBorder="1" applyAlignment="1">
      <alignment horizontal="center" vertical="center" wrapText="1"/>
    </xf>
    <xf numFmtId="174" fontId="16"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64" fontId="15" fillId="0" borderId="1" xfId="0" applyNumberFormat="1" applyFont="1" applyBorder="1" applyAlignment="1">
      <alignment horizontal="center" vertical="center" wrapText="1"/>
    </xf>
    <xf numFmtId="169" fontId="15" fillId="0" borderId="1" xfId="0" applyNumberFormat="1" applyFont="1" applyBorder="1" applyAlignment="1">
      <alignment horizontal="center" vertical="center" wrapText="1"/>
    </xf>
    <xf numFmtId="164" fontId="22" fillId="0" borderId="1" xfId="0" applyNumberFormat="1" applyFont="1" applyBorder="1" applyAlignment="1">
      <alignment horizontal="center" vertical="center"/>
    </xf>
    <xf numFmtId="168" fontId="16" fillId="0" borderId="1" xfId="0" applyNumberFormat="1" applyFont="1" applyBorder="1" applyAlignment="1">
      <alignment horizontal="center" vertical="center" wrapText="1"/>
    </xf>
    <xf numFmtId="0" fontId="14" fillId="0" borderId="1" xfId="0" applyFont="1" applyBorder="1" applyAlignment="1">
      <alignment horizontal="center" vertical="center"/>
    </xf>
    <xf numFmtId="169" fontId="16" fillId="0" borderId="1" xfId="0" applyNumberFormat="1" applyFont="1" applyBorder="1" applyAlignment="1">
      <alignment horizontal="center" vertical="center"/>
    </xf>
    <xf numFmtId="0" fontId="16" fillId="0" borderId="5" xfId="0" applyFont="1" applyBorder="1" applyAlignment="1">
      <alignment horizontal="center" vertical="center"/>
    </xf>
    <xf numFmtId="169" fontId="16" fillId="0" borderId="5" xfId="0" applyNumberFormat="1" applyFont="1" applyBorder="1" applyAlignment="1">
      <alignment horizontal="center" vertical="center" wrapText="1"/>
    </xf>
    <xf numFmtId="0" fontId="14" fillId="0" borderId="5" xfId="0" applyFont="1" applyBorder="1" applyAlignment="1">
      <alignment horizontal="center" vertical="center"/>
    </xf>
    <xf numFmtId="0" fontId="22" fillId="0" borderId="5" xfId="0" applyFont="1" applyBorder="1" applyAlignment="1">
      <alignment horizontal="center" vertical="center"/>
    </xf>
    <xf numFmtId="169" fontId="22" fillId="0" borderId="1" xfId="0" applyNumberFormat="1" applyFont="1" applyBorder="1" applyAlignment="1">
      <alignment horizontal="center" vertical="center"/>
    </xf>
    <xf numFmtId="0" fontId="10" fillId="0" borderId="7" xfId="0" applyFont="1" applyBorder="1" applyAlignment="1">
      <alignment horizontal="center" vertical="center"/>
    </xf>
    <xf numFmtId="0" fontId="7" fillId="3" borderId="0" xfId="0" applyFont="1" applyFill="1" applyAlignment="1">
      <alignment horizontal="center" vertical="center"/>
    </xf>
    <xf numFmtId="14" fontId="7" fillId="3" borderId="0" xfId="0" applyNumberFormat="1" applyFont="1" applyFill="1" applyAlignment="1">
      <alignment horizontal="center" vertical="center"/>
    </xf>
    <xf numFmtId="0" fontId="9" fillId="3" borderId="0" xfId="0" applyFont="1" applyFill="1" applyAlignment="1">
      <alignment vertical="center"/>
    </xf>
    <xf numFmtId="0" fontId="10" fillId="0" borderId="6" xfId="0" applyFont="1" applyBorder="1" applyAlignment="1">
      <alignment horizontal="center" vertical="center"/>
    </xf>
    <xf numFmtId="0" fontId="10" fillId="3" borderId="1" xfId="0" applyFont="1" applyFill="1" applyBorder="1" applyAlignment="1">
      <alignment horizontal="center" wrapText="1"/>
    </xf>
    <xf numFmtId="0" fontId="10" fillId="3" borderId="1" xfId="0" applyFont="1" applyFill="1" applyBorder="1" applyAlignment="1">
      <alignment wrapText="1"/>
    </xf>
    <xf numFmtId="172" fontId="10" fillId="3" borderId="1" xfId="0" applyNumberFormat="1" applyFont="1" applyFill="1" applyBorder="1" applyAlignment="1">
      <alignment horizontal="center" wrapText="1"/>
    </xf>
    <xf numFmtId="172" fontId="10" fillId="3" borderId="1" xfId="0" applyNumberFormat="1" applyFont="1" applyFill="1" applyBorder="1" applyAlignment="1">
      <alignment horizontal="right" wrapText="1"/>
    </xf>
    <xf numFmtId="0" fontId="23" fillId="3" borderId="1" xfId="0" applyFont="1" applyFill="1" applyBorder="1"/>
    <xf numFmtId="0" fontId="9" fillId="3" borderId="0" xfId="0" applyFont="1" applyFill="1"/>
    <xf numFmtId="0" fontId="23" fillId="3" borderId="1" xfId="0" applyFont="1" applyFill="1" applyBorder="1" applyAlignment="1">
      <alignment horizontal="center" vertical="center"/>
    </xf>
    <xf numFmtId="164" fontId="10" fillId="3" borderId="1" xfId="0" applyNumberFormat="1" applyFont="1" applyFill="1" applyBorder="1" applyAlignment="1">
      <alignment horizontal="center" wrapText="1"/>
    </xf>
    <xf numFmtId="177" fontId="10" fillId="3" borderId="1" xfId="0" applyNumberFormat="1" applyFont="1" applyFill="1" applyBorder="1" applyAlignment="1">
      <alignment horizontal="right" wrapText="1"/>
    </xf>
    <xf numFmtId="0" fontId="10" fillId="3" borderId="1" xfId="0" applyFont="1" applyFill="1" applyBorder="1"/>
    <xf numFmtId="0" fontId="10" fillId="0" borderId="8" xfId="0" applyFont="1" applyBorder="1"/>
    <xf numFmtId="0" fontId="24" fillId="3" borderId="9" xfId="0" applyFont="1" applyFill="1" applyBorder="1"/>
    <xf numFmtId="169" fontId="24" fillId="3" borderId="9" xfId="0" applyNumberFormat="1" applyFont="1" applyFill="1" applyBorder="1"/>
    <xf numFmtId="0" fontId="12" fillId="3" borderId="0" xfId="0" applyFont="1" applyFill="1" applyAlignment="1">
      <alignment horizontal="center" vertical="center" wrapText="1"/>
    </xf>
    <xf numFmtId="0" fontId="13" fillId="2" borderId="1" xfId="0" applyFont="1" applyFill="1" applyBorder="1"/>
    <xf numFmtId="0" fontId="13" fillId="3" borderId="0" xfId="0" applyFont="1" applyFill="1" applyAlignment="1">
      <alignment horizontal="center" vertical="center" wrapText="1"/>
    </xf>
    <xf numFmtId="0" fontId="9" fillId="7" borderId="0" xfId="0" applyFont="1" applyFill="1"/>
    <xf numFmtId="0" fontId="9" fillId="7" borderId="0" xfId="0" applyFont="1" applyFill="1" applyAlignment="1">
      <alignment horizontal="center" vertical="center"/>
    </xf>
    <xf numFmtId="169" fontId="9" fillId="7" borderId="0" xfId="0" applyNumberFormat="1" applyFont="1" applyFill="1"/>
    <xf numFmtId="0" fontId="9" fillId="7" borderId="0" xfId="0" applyFont="1" applyFill="1" applyAlignment="1">
      <alignment wrapText="1"/>
    </xf>
    <xf numFmtId="0" fontId="9" fillId="3" borderId="0" xfId="0" applyFont="1" applyFill="1" applyAlignment="1">
      <alignment horizontal="center" vertical="center" wrapText="1"/>
    </xf>
    <xf numFmtId="169" fontId="23" fillId="3" borderId="1" xfId="0" applyNumberFormat="1" applyFont="1" applyFill="1" applyBorder="1" applyAlignment="1">
      <alignment horizontal="center" vertical="center"/>
    </xf>
    <xf numFmtId="0" fontId="9" fillId="8" borderId="0" xfId="0" applyFont="1" applyFill="1" applyAlignment="1">
      <alignment horizontal="center" vertical="center"/>
    </xf>
    <xf numFmtId="165" fontId="23" fillId="3" borderId="1" xfId="0" applyNumberFormat="1" applyFont="1" applyFill="1" applyBorder="1" applyAlignment="1">
      <alignment horizontal="center" vertical="center"/>
    </xf>
    <xf numFmtId="0" fontId="27" fillId="2" borderId="1" xfId="0" applyFont="1" applyFill="1" applyBorder="1" applyAlignment="1">
      <alignment horizontal="center" vertical="center" wrapText="1"/>
    </xf>
    <xf numFmtId="1" fontId="27" fillId="2" borderId="1" xfId="0" applyNumberFormat="1" applyFont="1" applyFill="1" applyBorder="1" applyAlignment="1">
      <alignment horizontal="center" vertical="center" wrapText="1"/>
    </xf>
    <xf numFmtId="165" fontId="27" fillId="2" borderId="1" xfId="0" applyNumberFormat="1" applyFont="1" applyFill="1" applyBorder="1" applyAlignment="1">
      <alignment horizontal="center" vertical="center" wrapText="1"/>
    </xf>
    <xf numFmtId="0" fontId="28" fillId="9" borderId="1" xfId="0" applyFont="1" applyFill="1" applyBorder="1" applyAlignment="1">
      <alignment horizontal="center" vertical="center"/>
    </xf>
    <xf numFmtId="0" fontId="28" fillId="9" borderId="1" xfId="0" applyFont="1" applyFill="1" applyBorder="1" applyAlignment="1">
      <alignment horizontal="center" vertical="center" wrapText="1"/>
    </xf>
    <xf numFmtId="1" fontId="28" fillId="9" borderId="1" xfId="0" applyNumberFormat="1" applyFont="1" applyFill="1" applyBorder="1" applyAlignment="1">
      <alignment horizontal="center" vertical="center"/>
    </xf>
    <xf numFmtId="165" fontId="28" fillId="9" borderId="1" xfId="0" applyNumberFormat="1" applyFont="1" applyFill="1" applyBorder="1" applyAlignment="1">
      <alignment horizontal="center" vertical="center"/>
    </xf>
    <xf numFmtId="178" fontId="28" fillId="9" borderId="1" xfId="0" applyNumberFormat="1" applyFont="1" applyFill="1" applyBorder="1" applyAlignment="1">
      <alignment horizontal="center" vertical="center" wrapText="1"/>
    </xf>
    <xf numFmtId="169" fontId="28" fillId="9" borderId="1" xfId="0" applyNumberFormat="1" applyFont="1" applyFill="1" applyBorder="1" applyAlignment="1">
      <alignment horizontal="center" vertical="center" wrapText="1"/>
    </xf>
    <xf numFmtId="0" fontId="29" fillId="9" borderId="1" xfId="0" applyFont="1" applyFill="1" applyBorder="1" applyAlignment="1">
      <alignment horizontal="center" vertical="center" wrapText="1"/>
    </xf>
    <xf numFmtId="165" fontId="28" fillId="9" borderId="1" xfId="0" applyNumberFormat="1" applyFont="1" applyFill="1" applyBorder="1" applyAlignment="1">
      <alignment horizontal="center" vertical="center" wrapText="1"/>
    </xf>
    <xf numFmtId="3" fontId="28" fillId="9" borderId="1" xfId="0" applyNumberFormat="1" applyFont="1" applyFill="1" applyBorder="1" applyAlignment="1">
      <alignment horizontal="center" vertical="center" wrapText="1"/>
    </xf>
    <xf numFmtId="1" fontId="28" fillId="9" borderId="1" xfId="0" applyNumberFormat="1" applyFont="1" applyFill="1" applyBorder="1" applyAlignment="1">
      <alignment horizontal="center" vertical="center" wrapText="1"/>
    </xf>
    <xf numFmtId="179" fontId="28" fillId="9" borderId="1" xfId="0" applyNumberFormat="1" applyFont="1" applyFill="1" applyBorder="1" applyAlignment="1">
      <alignment horizontal="center" vertical="center" wrapText="1"/>
    </xf>
    <xf numFmtId="165" fontId="27" fillId="2" borderId="1" xfId="0" applyNumberFormat="1" applyFont="1" applyFill="1" applyBorder="1" applyAlignment="1">
      <alignment horizontal="center" vertical="center"/>
    </xf>
    <xf numFmtId="0" fontId="28" fillId="3" borderId="1" xfId="0" applyFont="1" applyFill="1" applyBorder="1" applyAlignment="1">
      <alignment horizontal="center" vertical="center"/>
    </xf>
    <xf numFmtId="0" fontId="29" fillId="3" borderId="1" xfId="0" applyFont="1" applyFill="1" applyBorder="1" applyAlignment="1">
      <alignment horizontal="center" vertical="center" wrapText="1"/>
    </xf>
    <xf numFmtId="1" fontId="28" fillId="3" borderId="1" xfId="0" applyNumberFormat="1" applyFont="1" applyFill="1" applyBorder="1" applyAlignment="1">
      <alignment horizontal="center" vertical="center"/>
    </xf>
    <xf numFmtId="0" fontId="28" fillId="3" borderId="1" xfId="0" applyFont="1" applyFill="1" applyBorder="1" applyAlignment="1">
      <alignment horizontal="center" vertical="center" wrapText="1"/>
    </xf>
    <xf numFmtId="165" fontId="28" fillId="3" borderId="1" xfId="0" applyNumberFormat="1" applyFont="1" applyFill="1" applyBorder="1" applyAlignment="1">
      <alignment horizontal="center" vertical="center"/>
    </xf>
    <xf numFmtId="178" fontId="23" fillId="3" borderId="1" xfId="0" applyNumberFormat="1" applyFont="1" applyFill="1" applyBorder="1" applyAlignment="1">
      <alignment horizontal="center" vertical="center"/>
    </xf>
    <xf numFmtId="169" fontId="28" fillId="3" borderId="1" xfId="0" applyNumberFormat="1" applyFont="1" applyFill="1" applyBorder="1" applyAlignment="1">
      <alignment horizontal="center" vertical="center" wrapText="1"/>
    </xf>
    <xf numFmtId="165" fontId="28" fillId="3" borderId="1" xfId="0" applyNumberFormat="1" applyFont="1" applyFill="1" applyBorder="1" applyAlignment="1">
      <alignment horizontal="center" vertical="center" wrapText="1"/>
    </xf>
    <xf numFmtId="3" fontId="23" fillId="3" borderId="1" xfId="0" applyNumberFormat="1" applyFont="1" applyFill="1" applyBorder="1" applyAlignment="1">
      <alignment horizontal="center" vertical="center"/>
    </xf>
    <xf numFmtId="173" fontId="16" fillId="3" borderId="1" xfId="0" applyNumberFormat="1" applyFont="1" applyFill="1" applyBorder="1" applyAlignment="1">
      <alignment horizontal="center" vertical="center" wrapText="1"/>
    </xf>
    <xf numFmtId="0" fontId="16" fillId="3" borderId="4" xfId="0" applyFont="1" applyFill="1" applyBorder="1" applyAlignment="1">
      <alignment horizontal="center" vertical="center"/>
    </xf>
    <xf numFmtId="169" fontId="16" fillId="3" borderId="4" xfId="0" applyNumberFormat="1" applyFont="1" applyFill="1" applyBorder="1" applyAlignment="1">
      <alignment horizontal="center" vertical="center"/>
    </xf>
    <xf numFmtId="165" fontId="16" fillId="3" borderId="4" xfId="0" applyNumberFormat="1" applyFont="1" applyFill="1" applyBorder="1" applyAlignment="1">
      <alignment horizontal="center" vertical="center"/>
    </xf>
    <xf numFmtId="0" fontId="16" fillId="0" borderId="4" xfId="0" applyFont="1" applyBorder="1" applyAlignment="1">
      <alignment horizontal="center" vertical="center"/>
    </xf>
    <xf numFmtId="0" fontId="22" fillId="3" borderId="1" xfId="0" applyFont="1" applyFill="1" applyBorder="1" applyAlignment="1">
      <alignment horizontal="center" vertical="center"/>
    </xf>
    <xf numFmtId="0" fontId="22" fillId="0" borderId="3" xfId="0" applyFont="1" applyBorder="1" applyAlignment="1">
      <alignment horizontal="center" vertical="center"/>
    </xf>
    <xf numFmtId="172" fontId="22" fillId="0" borderId="3" xfId="0" applyNumberFormat="1" applyFont="1" applyBorder="1" applyAlignment="1">
      <alignment horizontal="center" vertical="center"/>
    </xf>
    <xf numFmtId="164" fontId="16" fillId="0" borderId="5" xfId="0" applyNumberFormat="1" applyFont="1" applyBorder="1" applyAlignment="1">
      <alignment horizontal="center" vertical="center" wrapText="1"/>
    </xf>
    <xf numFmtId="168" fontId="16" fillId="0" borderId="1" xfId="0" applyNumberFormat="1" applyFont="1" applyBorder="1" applyAlignment="1">
      <alignment horizontal="center" vertical="center"/>
    </xf>
    <xf numFmtId="180" fontId="16" fillId="0" borderId="1" xfId="0" applyNumberFormat="1" applyFont="1" applyBorder="1" applyAlignment="1">
      <alignment horizontal="center" vertical="center"/>
    </xf>
    <xf numFmtId="171" fontId="16" fillId="0" borderId="1" xfId="0" applyNumberFormat="1" applyFont="1" applyBorder="1" applyAlignment="1">
      <alignment horizontal="center" vertical="center" wrapText="1"/>
    </xf>
    <xf numFmtId="0" fontId="10" fillId="0" borderId="1" xfId="0" applyFont="1" applyBorder="1" applyAlignment="1">
      <alignment horizontal="center" vertical="center"/>
    </xf>
    <xf numFmtId="0" fontId="10" fillId="3" borderId="4" xfId="0" applyFont="1" applyFill="1" applyBorder="1" applyAlignment="1">
      <alignment horizontal="center" vertical="center"/>
    </xf>
    <xf numFmtId="172" fontId="10" fillId="3" borderId="4" xfId="0" applyNumberFormat="1" applyFont="1" applyFill="1" applyBorder="1" applyAlignment="1">
      <alignment horizontal="center" vertical="center"/>
    </xf>
    <xf numFmtId="172" fontId="10" fillId="3" borderId="4" xfId="0" applyNumberFormat="1" applyFont="1" applyFill="1" applyBorder="1" applyAlignment="1">
      <alignment horizontal="left" vertical="center"/>
    </xf>
    <xf numFmtId="0" fontId="10" fillId="3" borderId="4" xfId="0" applyFont="1" applyFill="1" applyBorder="1" applyAlignment="1">
      <alignment vertical="center"/>
    </xf>
    <xf numFmtId="0" fontId="10" fillId="0" borderId="4" xfId="0" applyFont="1" applyBorder="1" applyAlignment="1">
      <alignment horizontal="center" vertical="center"/>
    </xf>
    <xf numFmtId="4" fontId="1" fillId="0" borderId="0" xfId="0" applyNumberFormat="1" applyFont="1"/>
    <xf numFmtId="0" fontId="1" fillId="0" borderId="0" xfId="0" applyFont="1" applyAlignment="1">
      <alignment horizontal="left" vertical="center"/>
    </xf>
    <xf numFmtId="0" fontId="1" fillId="0" borderId="0" xfId="0" applyFont="1" applyAlignment="1">
      <alignment horizontal="left"/>
    </xf>
    <xf numFmtId="0" fontId="1" fillId="0" borderId="0" xfId="0" applyFont="1" applyAlignment="1">
      <alignment vertical="center"/>
    </xf>
    <xf numFmtId="0" fontId="6" fillId="0" borderId="0" xfId="0" applyFont="1" applyAlignment="1">
      <alignment horizontal="center" vertical="center"/>
    </xf>
    <xf numFmtId="0" fontId="6" fillId="0" borderId="0" xfId="0" applyFont="1"/>
    <xf numFmtId="0" fontId="13" fillId="2" borderId="1" xfId="0" applyFont="1" applyFill="1" applyBorder="1" applyAlignment="1">
      <alignment horizontal="center"/>
    </xf>
    <xf numFmtId="0" fontId="13" fillId="2" borderId="4" xfId="0" applyFont="1" applyFill="1" applyBorder="1" applyAlignment="1">
      <alignment horizontal="center"/>
    </xf>
    <xf numFmtId="0" fontId="10" fillId="3"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169" fontId="30" fillId="2"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165" fontId="10" fillId="3" borderId="1" xfId="0" applyNumberFormat="1" applyFont="1" applyFill="1" applyBorder="1" applyAlignment="1">
      <alignment horizontal="center" vertical="center" wrapText="1"/>
    </xf>
    <xf numFmtId="0" fontId="31" fillId="3" borderId="0" xfId="0" applyFont="1" applyFill="1" applyAlignment="1">
      <alignment horizontal="center" vertical="center" wrapText="1"/>
    </xf>
    <xf numFmtId="3" fontId="31" fillId="3" borderId="0" xfId="0" applyNumberFormat="1" applyFont="1" applyFill="1" applyAlignment="1">
      <alignment horizontal="center" vertical="center" wrapText="1"/>
    </xf>
    <xf numFmtId="175" fontId="31" fillId="3" borderId="0" xfId="0" applyNumberFormat="1" applyFont="1" applyFill="1" applyAlignment="1">
      <alignment horizontal="center" vertical="center"/>
    </xf>
    <xf numFmtId="0" fontId="31" fillId="3" borderId="0" xfId="0" applyFont="1" applyFill="1" applyAlignment="1">
      <alignment vertical="center"/>
    </xf>
    <xf numFmtId="0" fontId="1" fillId="3" borderId="1" xfId="0" applyFont="1" applyFill="1" applyBorder="1" applyAlignment="1">
      <alignment horizontal="center" vertical="center"/>
    </xf>
    <xf numFmtId="0" fontId="31" fillId="3" borderId="0" xfId="0" applyFont="1" applyFill="1" applyAlignment="1">
      <alignment horizontal="center" vertical="center"/>
    </xf>
    <xf numFmtId="0" fontId="31" fillId="0" borderId="6" xfId="0" applyFont="1" applyBorder="1" applyAlignment="1">
      <alignment horizontal="center"/>
    </xf>
    <xf numFmtId="0" fontId="31" fillId="3" borderId="6" xfId="0" applyFont="1" applyFill="1" applyBorder="1" applyAlignment="1">
      <alignment horizontal="center"/>
    </xf>
    <xf numFmtId="49" fontId="10" fillId="3" borderId="1" xfId="0" applyNumberFormat="1" applyFont="1" applyFill="1" applyBorder="1" applyAlignment="1">
      <alignment horizontal="center" vertical="center" wrapText="1"/>
    </xf>
    <xf numFmtId="0" fontId="10" fillId="0" borderId="6" xfId="0" applyFont="1" applyBorder="1" applyAlignment="1">
      <alignment horizontal="center"/>
    </xf>
    <xf numFmtId="0" fontId="32" fillId="0" borderId="6" xfId="0" applyFont="1" applyBorder="1" applyAlignment="1">
      <alignment horizontal="center"/>
    </xf>
    <xf numFmtId="0" fontId="16" fillId="3" borderId="6" xfId="0" applyFont="1" applyFill="1" applyBorder="1" applyAlignment="1">
      <alignment horizontal="center"/>
    </xf>
    <xf numFmtId="0" fontId="10" fillId="3" borderId="6" xfId="0" applyFont="1" applyFill="1" applyBorder="1" applyAlignment="1">
      <alignment horizontal="center"/>
    </xf>
    <xf numFmtId="1" fontId="10" fillId="3" borderId="1" xfId="0" applyNumberFormat="1"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67" fontId="10" fillId="3" borderId="1" xfId="0" applyNumberFormat="1" applyFont="1" applyFill="1" applyBorder="1" applyAlignment="1">
      <alignment horizontal="right" vertical="center" wrapText="1"/>
    </xf>
    <xf numFmtId="0" fontId="31" fillId="3" borderId="1" xfId="0" applyFont="1" applyFill="1" applyBorder="1" applyAlignment="1">
      <alignment horizontal="center" vertical="center"/>
    </xf>
    <xf numFmtId="6" fontId="10" fillId="3" borderId="1" xfId="0" applyNumberFormat="1" applyFont="1" applyFill="1" applyBorder="1" applyAlignment="1">
      <alignment horizontal="center" vertical="center" wrapText="1"/>
    </xf>
    <xf numFmtId="3" fontId="10" fillId="3" borderId="1" xfId="0" applyNumberFormat="1" applyFont="1" applyFill="1" applyBorder="1" applyAlignment="1">
      <alignment horizontal="center" wrapText="1"/>
    </xf>
    <xf numFmtId="6" fontId="10" fillId="3" borderId="1" xfId="0" applyNumberFormat="1" applyFont="1" applyFill="1" applyBorder="1" applyAlignment="1">
      <alignment horizontal="center" wrapText="1"/>
    </xf>
    <xf numFmtId="166" fontId="10" fillId="3" borderId="1" xfId="0" applyNumberFormat="1" applyFont="1" applyFill="1" applyBorder="1" applyAlignment="1">
      <alignment horizontal="center" vertical="center" wrapText="1"/>
    </xf>
    <xf numFmtId="176" fontId="10" fillId="3" borderId="1" xfId="0" applyNumberFormat="1" applyFont="1" applyFill="1" applyBorder="1" applyAlignment="1">
      <alignment horizontal="center" vertical="center" wrapText="1"/>
    </xf>
    <xf numFmtId="0" fontId="10" fillId="0" borderId="1" xfId="0" applyFont="1" applyBorder="1" applyAlignment="1">
      <alignment horizontal="center" wrapText="1"/>
    </xf>
    <xf numFmtId="0" fontId="10" fillId="0" borderId="1" xfId="0" applyFont="1" applyBorder="1"/>
    <xf numFmtId="0" fontId="10" fillId="0" borderId="1" xfId="0" applyFont="1" applyBorder="1" applyAlignment="1">
      <alignment wrapText="1"/>
    </xf>
    <xf numFmtId="172" fontId="10" fillId="0" borderId="1" xfId="0" applyNumberFormat="1" applyFont="1" applyBorder="1" applyAlignment="1">
      <alignment horizontal="center" wrapText="1"/>
    </xf>
    <xf numFmtId="0" fontId="10" fillId="0" borderId="3" xfId="0" applyFont="1" applyBorder="1" applyAlignment="1">
      <alignment horizontal="center" wrapText="1"/>
    </xf>
    <xf numFmtId="0" fontId="23" fillId="0" borderId="0" xfId="0" applyFont="1" applyAlignment="1">
      <alignment horizontal="center" vertical="center" wrapText="1"/>
    </xf>
    <xf numFmtId="0" fontId="23" fillId="0" borderId="0" xfId="0" applyFont="1" applyAlignment="1">
      <alignment horizontal="center" vertical="center"/>
    </xf>
    <xf numFmtId="14" fontId="23" fillId="0" borderId="0" xfId="0" applyNumberFormat="1" applyFont="1"/>
    <xf numFmtId="0" fontId="23" fillId="0" borderId="0" xfId="0" applyFont="1"/>
    <xf numFmtId="3" fontId="23" fillId="0" borderId="0" xfId="0" applyNumberFormat="1" applyFont="1"/>
    <xf numFmtId="175" fontId="23" fillId="0" borderId="0" xfId="0" applyNumberFormat="1" applyFont="1"/>
    <xf numFmtId="0" fontId="23" fillId="3" borderId="0" xfId="0" applyFont="1" applyFill="1"/>
    <xf numFmtId="3" fontId="23" fillId="3" borderId="0" xfId="0" applyNumberFormat="1" applyFont="1" applyFill="1"/>
    <xf numFmtId="0" fontId="10" fillId="3" borderId="1" xfId="0" applyFont="1" applyFill="1" applyBorder="1" applyAlignment="1">
      <alignment horizontal="center"/>
    </xf>
    <xf numFmtId="169" fontId="10" fillId="3" borderId="1" xfId="0" applyNumberFormat="1" applyFont="1" applyFill="1" applyBorder="1" applyAlignment="1">
      <alignment horizontal="center"/>
    </xf>
    <xf numFmtId="0" fontId="10" fillId="0" borderId="1" xfId="0" applyFont="1" applyBorder="1" applyAlignment="1">
      <alignment horizontal="center" vertical="center" wrapText="1"/>
    </xf>
    <xf numFmtId="0" fontId="23" fillId="0" borderId="1" xfId="0" applyFont="1" applyBorder="1" applyAlignment="1">
      <alignment horizontal="center" vertical="center"/>
    </xf>
    <xf numFmtId="169" fontId="10" fillId="3" borderId="1" xfId="0" applyNumberFormat="1" applyFont="1" applyFill="1" applyBorder="1" applyAlignment="1">
      <alignment horizontal="center" vertical="center"/>
    </xf>
    <xf numFmtId="0" fontId="10" fillId="0" borderId="3" xfId="0" applyFont="1" applyBorder="1" applyAlignment="1">
      <alignment horizontal="center" vertical="center" wrapText="1"/>
    </xf>
    <xf numFmtId="14" fontId="23" fillId="0" borderId="0" xfId="0" applyNumberFormat="1" applyFont="1" applyAlignment="1">
      <alignment horizontal="center" vertical="center"/>
    </xf>
    <xf numFmtId="0" fontId="23" fillId="3" borderId="0" xfId="0" applyFont="1" applyFill="1" applyAlignment="1">
      <alignment horizontal="center" vertical="center"/>
    </xf>
    <xf numFmtId="3" fontId="23" fillId="3" borderId="0" xfId="0" applyNumberFormat="1" applyFont="1" applyFill="1" applyAlignment="1">
      <alignment horizontal="center" vertical="center"/>
    </xf>
    <xf numFmtId="0" fontId="10" fillId="0" borderId="1" xfId="0" applyFont="1" applyBorder="1" applyAlignment="1">
      <alignment horizontal="center"/>
    </xf>
    <xf numFmtId="169" fontId="10" fillId="3" borderId="1" xfId="0" applyNumberFormat="1" applyFont="1" applyFill="1" applyBorder="1" applyAlignment="1">
      <alignment horizontal="center" wrapText="1"/>
    </xf>
    <xf numFmtId="168" fontId="10" fillId="3" borderId="1" xfId="0" applyNumberFormat="1" applyFont="1" applyFill="1" applyBorder="1" applyAlignment="1">
      <alignment horizontal="right"/>
    </xf>
    <xf numFmtId="0" fontId="10" fillId="0" borderId="5" xfId="0" applyFont="1" applyBorder="1" applyAlignment="1">
      <alignment horizontal="center" wrapText="1"/>
    </xf>
    <xf numFmtId="164" fontId="10" fillId="0" borderId="1" xfId="0" applyNumberFormat="1" applyFont="1" applyBorder="1" applyAlignment="1">
      <alignment horizontal="center" wrapText="1"/>
    </xf>
    <xf numFmtId="169" fontId="10" fillId="0" borderId="1" xfId="0" applyNumberFormat="1" applyFont="1" applyBorder="1" applyAlignment="1">
      <alignment wrapText="1"/>
    </xf>
    <xf numFmtId="174" fontId="10" fillId="0" borderId="1" xfId="0" applyNumberFormat="1" applyFont="1" applyBorder="1" applyAlignment="1">
      <alignment wrapText="1"/>
    </xf>
    <xf numFmtId="164" fontId="10" fillId="0" borderId="1" xfId="0" applyNumberFormat="1" applyFont="1" applyBorder="1" applyAlignment="1">
      <alignment horizontal="right" wrapText="1"/>
    </xf>
    <xf numFmtId="164" fontId="23" fillId="0" borderId="1" xfId="0" applyNumberFormat="1" applyFont="1" applyBorder="1"/>
    <xf numFmtId="168" fontId="10" fillId="0" borderId="1" xfId="0" applyNumberFormat="1" applyFont="1" applyBorder="1" applyAlignment="1">
      <alignment wrapText="1"/>
    </xf>
    <xf numFmtId="0" fontId="32" fillId="0" borderId="1" xfId="0" applyFont="1" applyBorder="1" applyAlignment="1">
      <alignment horizontal="center"/>
    </xf>
    <xf numFmtId="169" fontId="10" fillId="0" borderId="1" xfId="0" applyNumberFormat="1" applyFont="1" applyBorder="1" applyAlignment="1">
      <alignment horizontal="center" wrapText="1"/>
    </xf>
    <xf numFmtId="169" fontId="10" fillId="0" borderId="1" xfId="0" applyNumberFormat="1" applyFont="1" applyBorder="1" applyAlignment="1">
      <alignment horizontal="center"/>
    </xf>
    <xf numFmtId="0" fontId="10" fillId="0" borderId="5" xfId="0" applyFont="1" applyBorder="1" applyAlignment="1">
      <alignment horizontal="center"/>
    </xf>
    <xf numFmtId="169" fontId="10" fillId="0" borderId="5" xfId="0" applyNumberFormat="1" applyFont="1" applyBorder="1" applyAlignment="1">
      <alignment horizontal="center" wrapText="1"/>
    </xf>
    <xf numFmtId="0" fontId="32" fillId="0" borderId="5" xfId="0" applyFont="1" applyBorder="1" applyAlignment="1">
      <alignment horizontal="center"/>
    </xf>
    <xf numFmtId="169" fontId="10" fillId="0" borderId="1" xfId="0" applyNumberFormat="1" applyFont="1" applyBorder="1" applyAlignment="1">
      <alignment horizontal="right" wrapText="1"/>
    </xf>
    <xf numFmtId="0" fontId="10" fillId="0" borderId="5" xfId="0" applyFont="1" applyBorder="1" applyAlignment="1">
      <alignment horizontal="center" vertical="center" wrapText="1"/>
    </xf>
    <xf numFmtId="0" fontId="23" fillId="0" borderId="5" xfId="0" applyFont="1" applyBorder="1" applyAlignment="1">
      <alignment horizontal="center" vertical="center"/>
    </xf>
    <xf numFmtId="169" fontId="10" fillId="0" borderId="5" xfId="0" applyNumberFormat="1" applyFont="1" applyBorder="1" applyAlignment="1">
      <alignment horizontal="center" vertical="center" wrapText="1"/>
    </xf>
    <xf numFmtId="0" fontId="10" fillId="0" borderId="5" xfId="0" applyFont="1" applyBorder="1" applyAlignment="1">
      <alignment horizontal="center" vertical="center"/>
    </xf>
    <xf numFmtId="3" fontId="23" fillId="0" borderId="0" xfId="0" applyNumberFormat="1" applyFont="1" applyAlignment="1">
      <alignment horizontal="center" vertical="center"/>
    </xf>
    <xf numFmtId="175" fontId="23" fillId="0" borderId="0" xfId="0" applyNumberFormat="1" applyFont="1" applyAlignment="1">
      <alignment horizontal="center" vertical="center"/>
    </xf>
    <xf numFmtId="0" fontId="23" fillId="0" borderId="1" xfId="0" applyFont="1" applyBorder="1"/>
    <xf numFmtId="169" fontId="23" fillId="0" borderId="1" xfId="0" applyNumberFormat="1" applyFont="1" applyBorder="1"/>
    <xf numFmtId="0" fontId="1" fillId="0" borderId="0" xfId="0" applyFont="1" applyAlignment="1">
      <alignment horizontal="left" vertical="center" wrapText="1"/>
    </xf>
    <xf numFmtId="0" fontId="2" fillId="0" borderId="0" xfId="0" applyFont="1" applyAlignment="1">
      <alignment wrapText="1"/>
    </xf>
    <xf numFmtId="4" fontId="1" fillId="0" borderId="0" xfId="0" applyNumberFormat="1" applyFont="1" applyAlignment="1">
      <alignment horizontal="center" vertical="center"/>
    </xf>
    <xf numFmtId="4" fontId="2" fillId="0" borderId="0" xfId="0" applyNumberFormat="1" applyFont="1"/>
    <xf numFmtId="0" fontId="10" fillId="3" borderId="0" xfId="0" applyFont="1" applyFill="1" applyAlignment="1">
      <alignment horizontal="center"/>
    </xf>
    <xf numFmtId="0" fontId="30" fillId="3" borderId="0" xfId="0" applyFont="1" applyFill="1" applyAlignment="1">
      <alignment horizontal="center" vertical="center" wrapText="1"/>
    </xf>
    <xf numFmtId="0" fontId="12" fillId="0" borderId="1" xfId="0" applyFont="1" applyBorder="1" applyAlignment="1">
      <alignment horizontal="left" vertical="center" wrapText="1"/>
    </xf>
    <xf numFmtId="0" fontId="12" fillId="7" borderId="1" xfId="0" applyFont="1" applyFill="1" applyBorder="1" applyAlignment="1">
      <alignment horizontal="left" vertical="center" wrapText="1"/>
    </xf>
    <xf numFmtId="0" fontId="10" fillId="7" borderId="1" xfId="0" applyFont="1" applyFill="1" applyBorder="1" applyAlignment="1">
      <alignment horizontal="left" vertical="center" wrapText="1"/>
    </xf>
    <xf numFmtId="1" fontId="10" fillId="7" borderId="1" xfId="0" applyNumberFormat="1" applyFont="1" applyFill="1" applyBorder="1" applyAlignment="1">
      <alignment horizontal="center" vertical="center" wrapText="1"/>
    </xf>
    <xf numFmtId="0" fontId="12" fillId="7" borderId="1" xfId="0" applyFont="1" applyFill="1" applyBorder="1" applyAlignment="1">
      <alignment vertical="center" wrapText="1"/>
    </xf>
    <xf numFmtId="0" fontId="10" fillId="7" borderId="1" xfId="0" applyFont="1" applyFill="1" applyBorder="1" applyAlignment="1">
      <alignment horizontal="center" vertical="center" wrapText="1"/>
    </xf>
    <xf numFmtId="165" fontId="10" fillId="7" borderId="1" xfId="0" applyNumberFormat="1" applyFont="1" applyFill="1" applyBorder="1" applyAlignment="1">
      <alignment horizontal="center" vertical="center" wrapText="1"/>
    </xf>
    <xf numFmtId="0" fontId="16" fillId="0" borderId="0" xfId="0" applyFont="1" applyAlignment="1">
      <alignment horizontal="center" vertical="center" wrapText="1"/>
    </xf>
    <xf numFmtId="0" fontId="10" fillId="8" borderId="0" xfId="0" applyFont="1" applyFill="1" applyAlignment="1">
      <alignment horizontal="center" vertical="center" wrapText="1"/>
    </xf>
    <xf numFmtId="3" fontId="16" fillId="0" borderId="0" xfId="0" applyNumberFormat="1" applyFont="1" applyAlignment="1">
      <alignment horizontal="center" vertical="center" wrapText="1"/>
    </xf>
    <xf numFmtId="175" fontId="16" fillId="0" borderId="0" xfId="0" applyNumberFormat="1" applyFont="1" applyAlignment="1">
      <alignment horizontal="center" vertical="center"/>
    </xf>
    <xf numFmtId="0" fontId="16" fillId="0" borderId="0" xfId="0" applyFont="1" applyAlignment="1">
      <alignment vertical="center"/>
    </xf>
    <xf numFmtId="0" fontId="10" fillId="10" borderId="1" xfId="0" applyFont="1" applyFill="1" applyBorder="1" applyAlignment="1">
      <alignment horizontal="center" vertical="center" wrapText="1"/>
    </xf>
    <xf numFmtId="0" fontId="10" fillId="10" borderId="1" xfId="0" applyFont="1" applyFill="1" applyBorder="1" applyAlignment="1">
      <alignment horizontal="center" vertical="center"/>
    </xf>
    <xf numFmtId="165" fontId="10" fillId="10" borderId="1" xfId="0" applyNumberFormat="1" applyFont="1" applyFill="1" applyBorder="1" applyAlignment="1">
      <alignment horizontal="center" vertical="center" wrapText="1"/>
    </xf>
    <xf numFmtId="0" fontId="31" fillId="0" borderId="0" xfId="0" applyFont="1" applyAlignment="1">
      <alignment horizontal="center" vertical="center" wrapText="1"/>
    </xf>
    <xf numFmtId="3" fontId="31" fillId="0" borderId="0" xfId="0" applyNumberFormat="1" applyFont="1" applyAlignment="1">
      <alignment horizontal="center" vertical="center" wrapText="1"/>
    </xf>
    <xf numFmtId="175" fontId="31" fillId="0" borderId="0" xfId="0" applyNumberFormat="1" applyFont="1" applyAlignment="1">
      <alignment horizontal="center" vertical="center"/>
    </xf>
    <xf numFmtId="0" fontId="31" fillId="0" borderId="0" xfId="0" applyFont="1" applyAlignment="1">
      <alignment vertical="center"/>
    </xf>
    <xf numFmtId="0" fontId="10" fillId="0" borderId="1" xfId="0" applyFont="1" applyBorder="1" applyAlignment="1">
      <alignment horizontal="left" vertical="center"/>
    </xf>
    <xf numFmtId="0" fontId="10" fillId="7" borderId="1" xfId="0" applyFont="1" applyFill="1" applyBorder="1"/>
    <xf numFmtId="169" fontId="10" fillId="7" borderId="1" xfId="0" applyNumberFormat="1" applyFont="1" applyFill="1" applyBorder="1"/>
    <xf numFmtId="0" fontId="10" fillId="8" borderId="0" xfId="0" applyFont="1" applyFill="1" applyAlignment="1">
      <alignment horizontal="left" vertical="center"/>
    </xf>
    <xf numFmtId="0" fontId="12" fillId="8" borderId="0" xfId="0" applyFont="1" applyFill="1" applyAlignment="1">
      <alignment horizontal="left" vertical="top" wrapText="1"/>
    </xf>
    <xf numFmtId="0" fontId="30" fillId="2" borderId="1" xfId="0" applyFont="1" applyFill="1" applyBorder="1" applyAlignment="1">
      <alignment vertical="center"/>
    </xf>
    <xf numFmtId="0" fontId="30" fillId="8" borderId="0" xfId="0" applyFont="1" applyFill="1" applyAlignment="1">
      <alignment horizontal="left" vertical="center"/>
    </xf>
    <xf numFmtId="0" fontId="9" fillId="8" borderId="0" xfId="0" applyFont="1" applyFill="1"/>
    <xf numFmtId="0" fontId="9" fillId="7" borderId="16" xfId="0" applyFont="1" applyFill="1" applyBorder="1"/>
    <xf numFmtId="169" fontId="9" fillId="7" borderId="16" xfId="0" applyNumberFormat="1" applyFont="1" applyFill="1" applyBorder="1"/>
    <xf numFmtId="0" fontId="9" fillId="7" borderId="16" xfId="0" applyFont="1" applyFill="1" applyBorder="1" applyAlignment="1">
      <alignment wrapText="1"/>
    </xf>
    <xf numFmtId="0" fontId="24" fillId="8" borderId="0" xfId="0" applyFont="1" applyFill="1" applyAlignment="1">
      <alignment horizontal="center" vertical="center"/>
    </xf>
    <xf numFmtId="0" fontId="13" fillId="8" borderId="0" xfId="0" applyFont="1" applyFill="1" applyAlignment="1">
      <alignment horizontal="center" vertical="center" wrapText="1"/>
    </xf>
    <xf numFmtId="0" fontId="12" fillId="0" borderId="1" xfId="0" applyFont="1" applyBorder="1" applyAlignment="1">
      <alignment horizontal="center" vertical="center" wrapText="1"/>
    </xf>
    <xf numFmtId="0" fontId="12" fillId="8" borderId="0" xfId="0" applyFont="1" applyFill="1" applyAlignment="1">
      <alignment horizontal="center" vertical="center" wrapText="1"/>
    </xf>
    <xf numFmtId="0" fontId="12" fillId="3" borderId="1" xfId="0" applyFont="1" applyFill="1" applyBorder="1" applyAlignment="1">
      <alignment horizontal="center" vertical="center" wrapText="1"/>
    </xf>
    <xf numFmtId="169" fontId="13" fillId="2" borderId="1" xfId="0" applyNumberFormat="1" applyFont="1" applyFill="1" applyBorder="1" applyAlignment="1">
      <alignment horizontal="center" vertical="center" wrapText="1"/>
    </xf>
    <xf numFmtId="0" fontId="16" fillId="8" borderId="0" xfId="0" applyFont="1" applyFill="1" applyAlignment="1">
      <alignment horizontal="center" vertical="center" wrapText="1"/>
    </xf>
    <xf numFmtId="0" fontId="16" fillId="10" borderId="1" xfId="0" applyFont="1" applyFill="1" applyBorder="1" applyAlignment="1">
      <alignment horizontal="center" vertical="center" wrapText="1"/>
    </xf>
    <xf numFmtId="0" fontId="16" fillId="10" borderId="1" xfId="0" applyFont="1" applyFill="1" applyBorder="1" applyAlignment="1">
      <alignment horizontal="center" vertical="center"/>
    </xf>
    <xf numFmtId="0" fontId="15" fillId="10" borderId="1" xfId="0" applyFont="1" applyFill="1" applyBorder="1" applyAlignment="1">
      <alignment horizontal="center" vertical="center" wrapText="1"/>
    </xf>
    <xf numFmtId="6" fontId="16" fillId="10" borderId="1" xfId="0" applyNumberFormat="1" applyFont="1" applyFill="1" applyBorder="1" applyAlignment="1">
      <alignment horizontal="center" vertical="center" wrapText="1"/>
    </xf>
    <xf numFmtId="0" fontId="16" fillId="0" borderId="7" xfId="0" applyFont="1" applyBorder="1" applyAlignment="1">
      <alignment horizontal="center" vertical="center" wrapText="1"/>
    </xf>
    <xf numFmtId="0" fontId="10" fillId="0" borderId="8" xfId="0" applyFont="1" applyBorder="1" applyAlignment="1">
      <alignment horizontal="center" vertical="center"/>
    </xf>
    <xf numFmtId="0" fontId="24" fillId="3" borderId="9" xfId="0" applyFont="1" applyFill="1" applyBorder="1" applyAlignment="1">
      <alignment horizontal="center" vertical="center"/>
    </xf>
    <xf numFmtId="169" fontId="24" fillId="3" borderId="9" xfId="0" applyNumberFormat="1" applyFont="1" applyFill="1" applyBorder="1" applyAlignment="1">
      <alignment horizontal="center" vertical="center"/>
    </xf>
    <xf numFmtId="0" fontId="10" fillId="8" borderId="0" xfId="0" applyFont="1" applyFill="1" applyAlignment="1">
      <alignment horizontal="center" vertical="center"/>
    </xf>
    <xf numFmtId="0" fontId="13" fillId="2" borderId="1" xfId="0" applyFont="1" applyFill="1" applyBorder="1" applyAlignment="1">
      <alignment horizontal="center" vertical="center"/>
    </xf>
    <xf numFmtId="0" fontId="13" fillId="8" borderId="0" xfId="0" applyFont="1" applyFill="1" applyAlignment="1">
      <alignment horizontal="center" vertical="center"/>
    </xf>
    <xf numFmtId="0" fontId="23" fillId="8" borderId="0" xfId="0" applyFont="1" applyFill="1" applyAlignment="1">
      <alignment horizontal="center" vertical="center"/>
    </xf>
    <xf numFmtId="179" fontId="13" fillId="2"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wrapText="1"/>
    </xf>
    <xf numFmtId="166" fontId="10" fillId="11"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xf>
    <xf numFmtId="176" fontId="10" fillId="11" borderId="1" xfId="0" applyNumberFormat="1" applyFont="1" applyFill="1" applyBorder="1" applyAlignment="1">
      <alignment horizontal="center" vertical="center" wrapText="1"/>
    </xf>
    <xf numFmtId="181" fontId="23" fillId="3" borderId="1" xfId="0" applyNumberFormat="1" applyFont="1" applyFill="1" applyBorder="1" applyAlignment="1">
      <alignment horizontal="center" vertical="center"/>
    </xf>
    <xf numFmtId="164" fontId="23" fillId="3" borderId="1" xfId="0" applyNumberFormat="1" applyFont="1" applyFill="1" applyBorder="1" applyAlignment="1">
      <alignment horizontal="center" vertical="center"/>
    </xf>
    <xf numFmtId="165" fontId="16" fillId="3" borderId="1" xfId="0" applyNumberFormat="1" applyFont="1" applyFill="1" applyBorder="1" applyAlignment="1">
      <alignment horizontal="center" vertical="center"/>
    </xf>
    <xf numFmtId="0" fontId="34" fillId="0" borderId="1" xfId="0" applyFont="1" applyBorder="1" applyAlignment="1">
      <alignment horizontal="center" vertical="center"/>
    </xf>
    <xf numFmtId="0" fontId="20" fillId="0" borderId="1" xfId="0" applyFont="1" applyBorder="1" applyAlignment="1">
      <alignment horizontal="center" vertical="center" wrapText="1"/>
    </xf>
    <xf numFmtId="0" fontId="34" fillId="3" borderId="1" xfId="0" applyFont="1" applyFill="1" applyBorder="1" applyAlignment="1">
      <alignment horizontal="center" vertical="center"/>
    </xf>
    <xf numFmtId="0" fontId="34" fillId="0" borderId="1" xfId="0" applyFont="1" applyBorder="1" applyAlignment="1">
      <alignment horizontal="center" vertical="center" wrapText="1"/>
    </xf>
    <xf numFmtId="0" fontId="10" fillId="8" borderId="0" xfId="0" applyFont="1" applyFill="1"/>
    <xf numFmtId="0" fontId="12" fillId="8" borderId="0" xfId="0" applyFont="1" applyFill="1" applyAlignment="1">
      <alignment vertical="top" wrapText="1"/>
    </xf>
    <xf numFmtId="0" fontId="24" fillId="8" borderId="0" xfId="0" applyFont="1" applyFill="1" applyAlignment="1">
      <alignment vertical="center"/>
    </xf>
    <xf numFmtId="0" fontId="12" fillId="0" borderId="1" xfId="0" applyFont="1" applyBorder="1" applyAlignment="1">
      <alignment vertical="center" wrapText="1"/>
    </xf>
    <xf numFmtId="0" fontId="12" fillId="3" borderId="1" xfId="0" applyFont="1" applyFill="1" applyBorder="1" applyAlignment="1">
      <alignment vertical="center" wrapText="1"/>
    </xf>
    <xf numFmtId="0" fontId="10" fillId="3" borderId="1" xfId="0" applyFont="1" applyFill="1" applyBorder="1" applyAlignment="1">
      <alignment vertical="center" wrapText="1"/>
    </xf>
    <xf numFmtId="0" fontId="24" fillId="0" borderId="0" xfId="0" applyFont="1" applyAlignment="1">
      <alignment vertical="center"/>
    </xf>
    <xf numFmtId="0" fontId="24" fillId="0" borderId="1" xfId="0" applyFont="1" applyBorder="1" applyAlignment="1">
      <alignment vertical="center"/>
    </xf>
    <xf numFmtId="164" fontId="10" fillId="0" borderId="1" xfId="0" applyNumberFormat="1" applyFont="1" applyBorder="1" applyAlignment="1">
      <alignment horizontal="center" vertical="center" wrapText="1"/>
    </xf>
    <xf numFmtId="167" fontId="10" fillId="0" borderId="1" xfId="0" applyNumberFormat="1" applyFont="1" applyBorder="1" applyAlignment="1">
      <alignment horizontal="right" vertical="center" wrapText="1"/>
    </xf>
    <xf numFmtId="0" fontId="10" fillId="0" borderId="8" xfId="0" applyFont="1" applyBorder="1" applyAlignment="1">
      <alignment vertical="center"/>
    </xf>
    <xf numFmtId="0" fontId="24" fillId="3" borderId="9" xfId="0" applyFont="1" applyFill="1" applyBorder="1" applyAlignment="1">
      <alignment vertical="center"/>
    </xf>
    <xf numFmtId="169" fontId="24" fillId="3" borderId="9" xfId="0" applyNumberFormat="1" applyFont="1" applyFill="1" applyBorder="1" applyAlignment="1">
      <alignment vertical="center"/>
    </xf>
    <xf numFmtId="0" fontId="10" fillId="8" borderId="0" xfId="0" applyFont="1" applyFill="1" applyAlignment="1">
      <alignment vertical="center"/>
    </xf>
    <xf numFmtId="0" fontId="12" fillId="8" borderId="0" xfId="0" applyFont="1" applyFill="1" applyAlignment="1">
      <alignment vertical="center" wrapText="1"/>
    </xf>
    <xf numFmtId="0" fontId="24" fillId="8" borderId="0" xfId="0" applyFont="1" applyFill="1"/>
    <xf numFmtId="0" fontId="13" fillId="8" borderId="0" xfId="0" applyFont="1" applyFill="1" applyAlignment="1">
      <alignment horizontal="center" wrapText="1"/>
    </xf>
    <xf numFmtId="0" fontId="12" fillId="0" borderId="1" xfId="0" applyFont="1" applyBorder="1" applyAlignment="1">
      <alignment wrapText="1"/>
    </xf>
    <xf numFmtId="0" fontId="12" fillId="8" borderId="0" xfId="0" applyFont="1" applyFill="1" applyAlignment="1">
      <alignment horizontal="center" wrapText="1"/>
    </xf>
    <xf numFmtId="0" fontId="12" fillId="3" borderId="1" xfId="0" applyFont="1" applyFill="1" applyBorder="1" applyAlignment="1">
      <alignment wrapText="1"/>
    </xf>
    <xf numFmtId="1" fontId="10" fillId="3" borderId="1" xfId="0" applyNumberFormat="1" applyFont="1" applyFill="1" applyBorder="1" applyAlignment="1">
      <alignment horizontal="center" wrapText="1"/>
    </xf>
    <xf numFmtId="0" fontId="13" fillId="2" borderId="1" xfId="0" applyFont="1" applyFill="1" applyBorder="1" applyAlignment="1">
      <alignment horizontal="center" wrapText="1"/>
    </xf>
    <xf numFmtId="169" fontId="13" fillId="2" borderId="1" xfId="0" applyNumberFormat="1" applyFont="1" applyFill="1" applyBorder="1" applyAlignment="1">
      <alignment horizontal="center" wrapText="1"/>
    </xf>
    <xf numFmtId="0" fontId="31" fillId="0" borderId="1" xfId="0" applyFont="1" applyBorder="1" applyAlignment="1">
      <alignment horizontal="center"/>
    </xf>
    <xf numFmtId="6" fontId="31" fillId="3" borderId="1" xfId="0" applyNumberFormat="1" applyFont="1" applyFill="1" applyBorder="1" applyAlignment="1">
      <alignment horizontal="center" wrapText="1"/>
    </xf>
    <xf numFmtId="0" fontId="10" fillId="8" borderId="0" xfId="0" applyFont="1" applyFill="1" applyAlignment="1">
      <alignment horizontal="center" wrapText="1"/>
    </xf>
    <xf numFmtId="0" fontId="31" fillId="0" borderId="1" xfId="0" applyFont="1" applyBorder="1" applyAlignment="1">
      <alignment horizontal="center" wrapText="1"/>
    </xf>
    <xf numFmtId="0" fontId="31" fillId="8" borderId="0" xfId="0" applyFont="1" applyFill="1" applyAlignment="1">
      <alignment horizontal="center" wrapText="1"/>
    </xf>
    <xf numFmtId="0" fontId="13" fillId="8" borderId="0" xfId="0" applyFont="1" applyFill="1"/>
    <xf numFmtId="169" fontId="23" fillId="3" borderId="1" xfId="0" applyNumberFormat="1" applyFont="1" applyFill="1" applyBorder="1" applyAlignment="1">
      <alignment horizontal="center" vertical="center" wrapText="1"/>
    </xf>
    <xf numFmtId="165" fontId="23" fillId="3" borderId="1" xfId="0" applyNumberFormat="1" applyFont="1" applyFill="1" applyBorder="1" applyAlignment="1">
      <alignment horizontal="center" vertical="center" wrapText="1"/>
    </xf>
    <xf numFmtId="0" fontId="35" fillId="3" borderId="1" xfId="0" applyFont="1" applyFill="1" applyBorder="1" applyAlignment="1">
      <alignment horizontal="center" vertical="center" wrapText="1"/>
    </xf>
    <xf numFmtId="169" fontId="27" fillId="2" borderId="1" xfId="0" applyNumberFormat="1" applyFont="1" applyFill="1" applyBorder="1" applyAlignment="1">
      <alignment horizontal="center" vertical="center" wrapText="1"/>
    </xf>
    <xf numFmtId="1" fontId="28" fillId="3" borderId="1" xfId="0" applyNumberFormat="1" applyFont="1" applyFill="1" applyBorder="1" applyAlignment="1">
      <alignment horizontal="center" vertical="center" wrapText="1"/>
    </xf>
    <xf numFmtId="178" fontId="23" fillId="3" borderId="1" xfId="0" applyNumberFormat="1" applyFont="1" applyFill="1" applyBorder="1" applyAlignment="1">
      <alignment horizontal="center" vertical="center" wrapText="1"/>
    </xf>
    <xf numFmtId="3" fontId="23" fillId="3"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1" fontId="23" fillId="3" borderId="1" xfId="0" applyNumberFormat="1" applyFont="1" applyFill="1" applyBorder="1" applyAlignment="1">
      <alignment horizontal="center" vertical="center" wrapText="1"/>
    </xf>
    <xf numFmtId="179" fontId="23" fillId="3" borderId="1" xfId="0" applyNumberFormat="1" applyFont="1" applyFill="1" applyBorder="1" applyAlignment="1">
      <alignment horizontal="center" vertical="center" wrapText="1"/>
    </xf>
    <xf numFmtId="0" fontId="16" fillId="3" borderId="5" xfId="0" applyFont="1" applyFill="1" applyBorder="1" applyAlignment="1">
      <alignment horizontal="center" vertical="center" wrapText="1"/>
    </xf>
    <xf numFmtId="0" fontId="10" fillId="3" borderId="5" xfId="0" applyFont="1" applyFill="1" applyBorder="1" applyAlignment="1">
      <alignment horizontal="center" wrapText="1"/>
    </xf>
    <xf numFmtId="0" fontId="3" fillId="2" borderId="14" xfId="0" applyFont="1" applyFill="1" applyBorder="1" applyAlignment="1">
      <alignment horizontal="center" vertical="center" wrapText="1"/>
    </xf>
    <xf numFmtId="0" fontId="8" fillId="3" borderId="16"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5" xfId="0" applyFont="1" applyFill="1" applyBorder="1" applyAlignment="1">
      <alignment horizontal="center" vertical="center" wrapText="1"/>
    </xf>
    <xf numFmtId="169" fontId="7" fillId="3" borderId="5" xfId="0" applyNumberFormat="1" applyFont="1" applyFill="1" applyBorder="1" applyAlignment="1">
      <alignment horizontal="center" vertical="center" wrapText="1"/>
    </xf>
    <xf numFmtId="0" fontId="7" fillId="3" borderId="4" xfId="0" applyFont="1" applyFill="1" applyBorder="1" applyAlignment="1">
      <alignment horizontal="center" vertical="center"/>
    </xf>
    <xf numFmtId="0" fontId="7" fillId="3" borderId="3" xfId="0" applyFont="1" applyFill="1" applyBorder="1" applyAlignment="1">
      <alignment horizontal="center" vertical="center" wrapText="1"/>
    </xf>
    <xf numFmtId="169" fontId="7" fillId="3" borderId="4" xfId="0" applyNumberFormat="1" applyFont="1" applyFill="1" applyBorder="1" applyAlignment="1">
      <alignment horizontal="center" vertical="center" wrapText="1"/>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7" xfId="0" applyFont="1" applyFill="1" applyBorder="1" applyAlignment="1">
      <alignment horizontal="center" vertical="center" wrapText="1"/>
    </xf>
    <xf numFmtId="169" fontId="7" fillId="3" borderId="7" xfId="0" applyNumberFormat="1" applyFont="1" applyFill="1" applyBorder="1" applyAlignment="1">
      <alignment horizontal="center" vertical="center" wrapText="1"/>
    </xf>
    <xf numFmtId="0" fontId="7" fillId="3" borderId="6" xfId="0" applyFont="1" applyFill="1" applyBorder="1" applyAlignment="1">
      <alignment horizontal="center" vertical="center"/>
    </xf>
    <xf numFmtId="0" fontId="7" fillId="3" borderId="6" xfId="0" applyFont="1" applyFill="1" applyBorder="1" applyAlignment="1">
      <alignment horizontal="center" vertical="center" wrapText="1"/>
    </xf>
    <xf numFmtId="169" fontId="7" fillId="3" borderId="6" xfId="0" applyNumberFormat="1" applyFont="1" applyFill="1" applyBorder="1" applyAlignment="1">
      <alignment horizontal="center" vertical="center" wrapText="1"/>
    </xf>
    <xf numFmtId="168" fontId="7" fillId="3" borderId="5" xfId="0" applyNumberFormat="1" applyFont="1" applyFill="1" applyBorder="1" applyAlignment="1">
      <alignment horizontal="center" vertical="center"/>
    </xf>
    <xf numFmtId="169" fontId="7" fillId="3" borderId="3" xfId="0" applyNumberFormat="1" applyFont="1" applyFill="1" applyBorder="1" applyAlignment="1">
      <alignment horizontal="center" vertical="center" wrapText="1"/>
    </xf>
    <xf numFmtId="168" fontId="7" fillId="3" borderId="6" xfId="0" applyNumberFormat="1" applyFont="1" applyFill="1" applyBorder="1" applyAlignment="1">
      <alignment horizontal="center" vertical="center"/>
    </xf>
    <xf numFmtId="0" fontId="9" fillId="3" borderId="16" xfId="0" applyFont="1" applyFill="1" applyBorder="1" applyAlignment="1">
      <alignment horizontal="center" vertical="center"/>
    </xf>
    <xf numFmtId="0" fontId="7" fillId="7" borderId="16" xfId="0" applyFont="1" applyFill="1" applyBorder="1" applyAlignment="1">
      <alignment horizontal="center" vertical="center" wrapText="1"/>
    </xf>
    <xf numFmtId="0" fontId="9" fillId="7" borderId="16" xfId="0" applyFont="1" applyFill="1" applyBorder="1" applyAlignment="1">
      <alignment horizontal="center" vertical="center" wrapText="1"/>
    </xf>
    <xf numFmtId="0" fontId="17" fillId="3" borderId="16" xfId="0" applyFont="1" applyFill="1" applyBorder="1" applyAlignment="1">
      <alignment horizontal="center" vertical="center"/>
    </xf>
    <xf numFmtId="0" fontId="16" fillId="3" borderId="12" xfId="0" applyFont="1" applyFill="1" applyBorder="1" applyAlignment="1">
      <alignment horizontal="center" vertical="center"/>
    </xf>
    <xf numFmtId="169" fontId="16" fillId="3" borderId="12" xfId="0" applyNumberFormat="1" applyFont="1" applyFill="1" applyBorder="1" applyAlignment="1">
      <alignment horizontal="center" vertical="center"/>
    </xf>
    <xf numFmtId="165" fontId="16" fillId="3" borderId="12" xfId="0" applyNumberFormat="1" applyFont="1" applyFill="1" applyBorder="1" applyAlignment="1">
      <alignment horizontal="center" vertical="center"/>
    </xf>
    <xf numFmtId="0" fontId="16" fillId="0" borderId="12" xfId="0" applyFont="1" applyBorder="1" applyAlignment="1">
      <alignment horizontal="center" vertical="center"/>
    </xf>
    <xf numFmtId="14" fontId="15" fillId="3" borderId="16" xfId="0" applyNumberFormat="1" applyFont="1" applyFill="1" applyBorder="1" applyAlignment="1">
      <alignment horizontal="center" vertical="center"/>
    </xf>
    <xf numFmtId="0" fontId="20" fillId="0" borderId="12" xfId="0" applyFont="1" applyBorder="1" applyAlignment="1">
      <alignment horizontal="center" vertical="center"/>
    </xf>
    <xf numFmtId="0" fontId="21" fillId="0" borderId="12" xfId="0" applyFont="1" applyBorder="1" applyAlignment="1">
      <alignment horizontal="center" vertical="center"/>
    </xf>
    <xf numFmtId="0" fontId="16" fillId="3"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16" fillId="0" borderId="12" xfId="0" applyFont="1" applyBorder="1" applyAlignment="1">
      <alignment horizontal="center" vertical="center" wrapText="1"/>
    </xf>
    <xf numFmtId="169" fontId="16" fillId="3" borderId="12" xfId="0" applyNumberFormat="1" applyFont="1" applyFill="1" applyBorder="1" applyAlignment="1">
      <alignment horizontal="center" vertical="center" wrapText="1"/>
    </xf>
    <xf numFmtId="165" fontId="16" fillId="3" borderId="12" xfId="0" applyNumberFormat="1" applyFont="1" applyFill="1" applyBorder="1" applyAlignment="1">
      <alignment horizontal="center" vertical="center" wrapText="1"/>
    </xf>
    <xf numFmtId="14" fontId="15" fillId="3" borderId="16" xfId="0" applyNumberFormat="1" applyFont="1" applyFill="1" applyBorder="1" applyAlignment="1">
      <alignment horizontal="center" vertical="center" wrapText="1"/>
    </xf>
    <xf numFmtId="0" fontId="17" fillId="3" borderId="16" xfId="0" applyFont="1" applyFill="1" applyBorder="1" applyAlignment="1">
      <alignment horizontal="center" vertical="center" wrapText="1"/>
    </xf>
    <xf numFmtId="175" fontId="22" fillId="3" borderId="16" xfId="0" applyNumberFormat="1" applyFont="1" applyFill="1" applyBorder="1" applyAlignment="1">
      <alignment horizontal="center" vertical="center"/>
    </xf>
    <xf numFmtId="0" fontId="22" fillId="3" borderId="16" xfId="0" applyFont="1" applyFill="1" applyBorder="1" applyAlignment="1">
      <alignment horizontal="center" vertical="center"/>
    </xf>
    <xf numFmtId="0" fontId="16" fillId="3" borderId="5" xfId="0" applyFont="1" applyFill="1" applyBorder="1" applyAlignment="1">
      <alignment horizontal="center" vertical="center"/>
    </xf>
    <xf numFmtId="0" fontId="10" fillId="3" borderId="12" xfId="0" applyFont="1" applyFill="1" applyBorder="1" applyAlignment="1">
      <alignment horizontal="center" vertical="center"/>
    </xf>
    <xf numFmtId="172" fontId="10" fillId="3" borderId="12" xfId="0" applyNumberFormat="1" applyFont="1" applyFill="1" applyBorder="1" applyAlignment="1">
      <alignment horizontal="center" vertical="center"/>
    </xf>
    <xf numFmtId="172" fontId="10" fillId="3" borderId="12" xfId="0" applyNumberFormat="1" applyFont="1" applyFill="1" applyBorder="1" applyAlignment="1">
      <alignment horizontal="left" vertical="center"/>
    </xf>
    <xf numFmtId="0" fontId="10" fillId="3" borderId="12" xfId="0" applyFont="1" applyFill="1" applyBorder="1" applyAlignment="1">
      <alignment vertical="center"/>
    </xf>
    <xf numFmtId="0" fontId="2" fillId="3" borderId="0" xfId="0" applyFont="1" applyFill="1" applyAlignment="1">
      <alignment horizontal="center" vertical="center"/>
    </xf>
    <xf numFmtId="0" fontId="10" fillId="0" borderId="12" xfId="0" applyFont="1" applyBorder="1" applyAlignment="1">
      <alignment vertical="center"/>
    </xf>
    <xf numFmtId="0" fontId="10" fillId="0" borderId="12" xfId="0" applyFont="1" applyBorder="1" applyAlignment="1">
      <alignment horizontal="center" vertical="center"/>
    </xf>
    <xf numFmtId="172" fontId="10" fillId="0" borderId="12" xfId="0" applyNumberFormat="1" applyFont="1" applyBorder="1" applyAlignment="1">
      <alignment horizontal="center" vertical="center"/>
    </xf>
    <xf numFmtId="0" fontId="9" fillId="3" borderId="16" xfId="0" applyFont="1" applyFill="1" applyBorder="1"/>
    <xf numFmtId="0" fontId="24" fillId="0" borderId="9" xfId="0" applyFont="1" applyBorder="1" applyAlignment="1">
      <alignment horizontal="center" vertical="center"/>
    </xf>
    <xf numFmtId="0" fontId="12" fillId="3" borderId="6" xfId="0" applyFont="1" applyFill="1" applyBorder="1" applyAlignment="1">
      <alignment vertical="top" wrapText="1"/>
    </xf>
    <xf numFmtId="0" fontId="9" fillId="7" borderId="16" xfId="0" applyFont="1" applyFill="1" applyBorder="1" applyAlignment="1">
      <alignment horizontal="center" vertical="center"/>
    </xf>
    <xf numFmtId="0" fontId="25" fillId="0" borderId="1" xfId="0" applyFont="1" applyBorder="1" applyAlignment="1">
      <alignment horizontal="center" vertical="center" wrapText="1"/>
    </xf>
    <xf numFmtId="165" fontId="25" fillId="0" borderId="1" xfId="0" applyNumberFormat="1" applyFont="1" applyBorder="1" applyAlignment="1">
      <alignment horizontal="center" vertical="center"/>
    </xf>
    <xf numFmtId="169" fontId="23" fillId="3" borderId="16" xfId="0" applyNumberFormat="1" applyFont="1" applyFill="1" applyBorder="1" applyAlignment="1">
      <alignment horizontal="center" vertical="center"/>
    </xf>
    <xf numFmtId="169" fontId="27" fillId="2" borderId="5" xfId="0" applyNumberFormat="1" applyFont="1" applyFill="1" applyBorder="1" applyAlignment="1">
      <alignment horizontal="center" vertical="center" wrapText="1"/>
    </xf>
    <xf numFmtId="174" fontId="26" fillId="3" borderId="1" xfId="0" applyNumberFormat="1" applyFont="1" applyFill="1" applyBorder="1" applyAlignment="1">
      <alignment horizontal="center" vertical="center"/>
    </xf>
    <xf numFmtId="169" fontId="9" fillId="7" borderId="16" xfId="0" applyNumberFormat="1" applyFont="1" applyFill="1" applyBorder="1" applyAlignment="1">
      <alignment horizontal="center" vertical="center"/>
    </xf>
    <xf numFmtId="0" fontId="22" fillId="0" borderId="13" xfId="0" applyFont="1" applyBorder="1" applyAlignment="1">
      <alignment horizontal="center" vertical="center"/>
    </xf>
    <xf numFmtId="0" fontId="17" fillId="3" borderId="16" xfId="0" applyFont="1" applyFill="1" applyBorder="1"/>
    <xf numFmtId="0" fontId="31" fillId="3" borderId="12" xfId="0" applyFont="1" applyFill="1" applyBorder="1" applyAlignment="1">
      <alignment horizontal="center"/>
    </xf>
    <xf numFmtId="169" fontId="31" fillId="3" borderId="12" xfId="0" applyNumberFormat="1" applyFont="1" applyFill="1" applyBorder="1" applyAlignment="1">
      <alignment horizontal="center"/>
    </xf>
    <xf numFmtId="165" fontId="31" fillId="3" borderId="12" xfId="0" applyNumberFormat="1" applyFont="1" applyFill="1" applyBorder="1" applyAlignment="1">
      <alignment horizontal="center"/>
    </xf>
    <xf numFmtId="0" fontId="31" fillId="0" borderId="12" xfId="0" applyFont="1" applyBorder="1" applyAlignment="1">
      <alignment horizontal="center"/>
    </xf>
    <xf numFmtId="0" fontId="16" fillId="3" borderId="12" xfId="0" applyFont="1" applyFill="1" applyBorder="1" applyAlignment="1">
      <alignment horizontal="center"/>
    </xf>
    <xf numFmtId="0" fontId="10" fillId="3" borderId="12" xfId="0" applyFont="1" applyFill="1" applyBorder="1" applyAlignment="1">
      <alignment horizontal="center"/>
    </xf>
    <xf numFmtId="169" fontId="16" fillId="3" borderId="12" xfId="0" applyNumberFormat="1" applyFont="1" applyFill="1" applyBorder="1" applyAlignment="1">
      <alignment horizontal="center"/>
    </xf>
    <xf numFmtId="165" fontId="16" fillId="3" borderId="12" xfId="0" applyNumberFormat="1" applyFont="1" applyFill="1" applyBorder="1" applyAlignment="1">
      <alignment horizontal="center"/>
    </xf>
    <xf numFmtId="0" fontId="20" fillId="0" borderId="12" xfId="0" applyFont="1" applyBorder="1"/>
    <xf numFmtId="0" fontId="31" fillId="3" borderId="12" xfId="0" applyFont="1" applyFill="1" applyBorder="1"/>
    <xf numFmtId="0" fontId="33" fillId="0" borderId="12" xfId="0" applyFont="1" applyBorder="1"/>
    <xf numFmtId="0" fontId="31" fillId="0" borderId="12" xfId="0" applyFont="1" applyBorder="1" applyAlignment="1">
      <alignment horizontal="left"/>
    </xf>
    <xf numFmtId="0" fontId="2" fillId="3" borderId="1" xfId="0" applyFont="1" applyFill="1" applyBorder="1" applyAlignment="1">
      <alignment horizontal="center" vertical="center"/>
    </xf>
    <xf numFmtId="0" fontId="9" fillId="3" borderId="16" xfId="0" applyFont="1" applyFill="1" applyBorder="1" applyAlignment="1">
      <alignment vertical="center"/>
    </xf>
    <xf numFmtId="0" fontId="2" fillId="3" borderId="1" xfId="0" applyFont="1" applyFill="1" applyBorder="1" applyAlignment="1">
      <alignment horizontal="center" vertical="center" wrapText="1"/>
    </xf>
    <xf numFmtId="175" fontId="23" fillId="3" borderId="16" xfId="0" applyNumberFormat="1" applyFont="1" applyFill="1" applyBorder="1"/>
    <xf numFmtId="0" fontId="23" fillId="3" borderId="16" xfId="0" applyFont="1" applyFill="1" applyBorder="1"/>
    <xf numFmtId="175" fontId="23" fillId="3" borderId="16" xfId="0" applyNumberFormat="1" applyFont="1" applyFill="1" applyBorder="1" applyAlignment="1">
      <alignment horizontal="center" vertical="center"/>
    </xf>
    <xf numFmtId="0" fontId="23" fillId="3" borderId="16" xfId="0" applyFont="1" applyFill="1" applyBorder="1" applyAlignment="1">
      <alignment horizontal="center" vertical="center"/>
    </xf>
    <xf numFmtId="0" fontId="10" fillId="3" borderId="4" xfId="0" applyFont="1" applyFill="1" applyBorder="1"/>
    <xf numFmtId="0" fontId="10" fillId="3" borderId="5" xfId="0" applyFont="1" applyFill="1" applyBorder="1" applyAlignment="1">
      <alignment horizontal="center"/>
    </xf>
    <xf numFmtId="0" fontId="10" fillId="3" borderId="5" xfId="0" applyFont="1" applyFill="1" applyBorder="1"/>
    <xf numFmtId="0" fontId="2" fillId="0" borderId="1" xfId="0" applyFont="1" applyBorder="1" applyAlignment="1">
      <alignment horizontal="center"/>
    </xf>
    <xf numFmtId="164" fontId="2" fillId="0" borderId="1" xfId="0" applyNumberFormat="1" applyFont="1" applyBorder="1" applyAlignment="1">
      <alignment horizontal="right" wrapText="1"/>
    </xf>
    <xf numFmtId="169" fontId="2" fillId="0" borderId="1" xfId="0" applyNumberFormat="1" applyFont="1" applyBorder="1" applyAlignment="1">
      <alignment horizontal="right" wrapText="1"/>
    </xf>
    <xf numFmtId="0" fontId="17" fillId="7" borderId="16" xfId="0" applyFont="1" applyFill="1" applyBorder="1"/>
    <xf numFmtId="0" fontId="19" fillId="7" borderId="16" xfId="0" applyFont="1" applyFill="1" applyBorder="1" applyAlignment="1">
      <alignment horizontal="center" vertical="center"/>
    </xf>
    <xf numFmtId="0" fontId="7" fillId="7" borderId="16" xfId="0" applyFont="1" applyFill="1" applyBorder="1" applyAlignment="1">
      <alignment horizontal="center" vertical="center"/>
    </xf>
    <xf numFmtId="0" fontId="17" fillId="7" borderId="16" xfId="0" applyFont="1" applyFill="1" applyBorder="1" applyAlignment="1">
      <alignment horizontal="center" vertical="center"/>
    </xf>
    <xf numFmtId="0" fontId="24" fillId="0" borderId="9" xfId="0" applyFont="1" applyBorder="1"/>
    <xf numFmtId="0" fontId="24" fillId="3" borderId="16" xfId="0" applyFont="1" applyFill="1" applyBorder="1" applyAlignment="1">
      <alignment vertical="center"/>
    </xf>
    <xf numFmtId="0" fontId="9" fillId="7" borderId="16" xfId="0" applyFont="1" applyFill="1" applyBorder="1" applyAlignment="1">
      <alignment vertical="center"/>
    </xf>
    <xf numFmtId="0" fontId="24" fillId="0" borderId="9" xfId="0" applyFont="1" applyBorder="1" applyAlignment="1">
      <alignment vertical="center"/>
    </xf>
    <xf numFmtId="0" fontId="24" fillId="3" borderId="16" xfId="0" applyFont="1" applyFill="1" applyBorder="1" applyAlignment="1">
      <alignment horizontal="center" vertical="center"/>
    </xf>
    <xf numFmtId="0" fontId="2" fillId="3" borderId="1" xfId="0" applyFont="1" applyFill="1" applyBorder="1" applyAlignment="1">
      <alignment vertical="top" wrapText="1"/>
    </xf>
    <xf numFmtId="165" fontId="25" fillId="0" borderId="1" xfId="0" applyNumberFormat="1" applyFont="1" applyBorder="1" applyAlignment="1">
      <alignment horizontal="center" vertical="center" wrapText="1"/>
    </xf>
    <xf numFmtId="174" fontId="26" fillId="3" borderId="1" xfId="0" applyNumberFormat="1" applyFont="1" applyFill="1" applyBorder="1" applyAlignment="1">
      <alignment horizontal="center" vertical="center" wrapText="1"/>
    </xf>
    <xf numFmtId="169" fontId="9" fillId="7" borderId="16" xfId="0" applyNumberFormat="1" applyFont="1" applyFill="1" applyBorder="1" applyAlignment="1">
      <alignment horizontal="center" vertical="center" wrapText="1"/>
    </xf>
    <xf numFmtId="0" fontId="24" fillId="3" borderId="3" xfId="0" applyFont="1" applyFill="1" applyBorder="1"/>
    <xf numFmtId="0" fontId="11" fillId="0" borderId="15" xfId="0" applyFont="1" applyBorder="1"/>
    <xf numFmtId="0" fontId="11" fillId="0" borderId="4" xfId="0" applyFont="1" applyBorder="1"/>
    <xf numFmtId="0" fontId="12" fillId="3" borderId="10" xfId="0" applyFont="1" applyFill="1" applyBorder="1" applyAlignment="1">
      <alignment vertical="top" wrapText="1"/>
    </xf>
    <xf numFmtId="0" fontId="11" fillId="0" borderId="11" xfId="0" applyFont="1" applyBorder="1"/>
    <xf numFmtId="0" fontId="11" fillId="0" borderId="12" xfId="0" applyFont="1" applyBorder="1"/>
    <xf numFmtId="0" fontId="13" fillId="2" borderId="3" xfId="0" applyFont="1" applyFill="1" applyBorder="1"/>
    <xf numFmtId="0" fontId="13" fillId="2" borderId="13" xfId="0" applyFont="1" applyFill="1" applyBorder="1" applyAlignment="1">
      <alignment horizontal="center"/>
    </xf>
    <xf numFmtId="0" fontId="11" fillId="0" borderId="14" xfId="0" applyFont="1" applyBorder="1"/>
    <xf numFmtId="0" fontId="10" fillId="3" borderId="3" xfId="0" applyFont="1" applyFill="1" applyBorder="1" applyAlignment="1">
      <alignment horizontal="center"/>
    </xf>
    <xf numFmtId="174" fontId="12" fillId="3" borderId="3" xfId="0" applyNumberFormat="1" applyFont="1" applyFill="1" applyBorder="1" applyAlignment="1">
      <alignment horizontal="center"/>
    </xf>
    <xf numFmtId="0" fontId="10" fillId="7" borderId="13" xfId="0" applyFont="1" applyFill="1" applyBorder="1" applyAlignment="1">
      <alignment horizontal="center"/>
    </xf>
    <xf numFmtId="0" fontId="11" fillId="0" borderId="2" xfId="0" applyFont="1" applyBorder="1"/>
    <xf numFmtId="0" fontId="11" fillId="0" borderId="10" xfId="0" applyFont="1" applyBorder="1"/>
    <xf numFmtId="0" fontId="12" fillId="0" borderId="3" xfId="0" applyFont="1" applyBorder="1" applyAlignment="1">
      <alignment horizontal="center" vertical="center" wrapText="1"/>
    </xf>
    <xf numFmtId="0" fontId="10" fillId="7" borderId="5" xfId="0" applyFont="1" applyFill="1" applyBorder="1" applyAlignment="1">
      <alignment horizontal="center" vertical="center" wrapText="1"/>
    </xf>
    <xf numFmtId="0" fontId="11" fillId="0" borderId="6" xfId="0" applyFont="1" applyBorder="1"/>
    <xf numFmtId="0" fontId="16" fillId="3" borderId="5" xfId="0" applyFont="1" applyFill="1" applyBorder="1" applyAlignment="1">
      <alignment horizontal="center" vertical="center" wrapText="1"/>
    </xf>
    <xf numFmtId="0" fontId="23" fillId="3" borderId="13" xfId="0" applyFont="1" applyFill="1" applyBorder="1" applyAlignment="1">
      <alignment horizontal="center" vertical="center"/>
    </xf>
    <xf numFmtId="0" fontId="27" fillId="2" borderId="3" xfId="0" applyFont="1" applyFill="1" applyBorder="1" applyAlignment="1">
      <alignment horizontal="center" vertical="center" wrapText="1"/>
    </xf>
    <xf numFmtId="0" fontId="25" fillId="3" borderId="15" xfId="0" applyFont="1" applyFill="1" applyBorder="1" applyAlignment="1">
      <alignment horizontal="center" vertical="center"/>
    </xf>
    <xf numFmtId="0" fontId="23" fillId="3" borderId="15" xfId="0" applyFont="1" applyFill="1" applyBorder="1" applyAlignment="1">
      <alignment horizontal="center" vertical="center"/>
    </xf>
    <xf numFmtId="0" fontId="27" fillId="2" borderId="3" xfId="0" applyFont="1" applyFill="1" applyBorder="1" applyAlignment="1">
      <alignment horizontal="center" vertical="center"/>
    </xf>
    <xf numFmtId="0" fontId="23" fillId="3" borderId="3" xfId="0" applyFont="1" applyFill="1" applyBorder="1" applyAlignment="1">
      <alignment horizontal="center" vertical="center"/>
    </xf>
    <xf numFmtId="0" fontId="26" fillId="3" borderId="3" xfId="0" applyFont="1" applyFill="1" applyBorder="1" applyAlignment="1">
      <alignment horizontal="center" vertical="center"/>
    </xf>
    <xf numFmtId="0" fontId="25" fillId="0" borderId="3" xfId="0" applyFont="1" applyBorder="1" applyAlignment="1">
      <alignment horizontal="center" vertical="center" wrapText="1"/>
    </xf>
    <xf numFmtId="0" fontId="26" fillId="0" borderId="5" xfId="0" applyFont="1" applyBorder="1" applyAlignment="1">
      <alignment horizontal="center" vertical="center" wrapText="1"/>
    </xf>
    <xf numFmtId="0" fontId="10" fillId="3" borderId="5" xfId="0" applyFont="1" applyFill="1" applyBorder="1" applyAlignment="1">
      <alignment horizontal="center" vertical="center" wrapText="1"/>
    </xf>
    <xf numFmtId="0" fontId="10" fillId="7" borderId="3" xfId="0" applyFont="1" applyFill="1" applyBorder="1" applyAlignment="1">
      <alignment horizontal="center"/>
    </xf>
    <xf numFmtId="0" fontId="30" fillId="2" borderId="3"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2" fillId="0" borderId="13" xfId="0" applyFont="1" applyBorder="1" applyAlignment="1">
      <alignment horizontal="center" vertical="center" wrapText="1"/>
    </xf>
    <xf numFmtId="169" fontId="10" fillId="0" borderId="13" xfId="0" applyNumberFormat="1" applyFont="1" applyBorder="1" applyAlignment="1">
      <alignment horizontal="center" vertical="center"/>
    </xf>
    <xf numFmtId="0" fontId="12" fillId="0" borderId="5" xfId="0" applyFont="1" applyBorder="1" applyAlignment="1">
      <alignment horizontal="center" vertical="center"/>
    </xf>
    <xf numFmtId="0" fontId="12" fillId="7" borderId="3" xfId="0" applyFont="1" applyFill="1" applyBorder="1" applyAlignment="1">
      <alignment horizontal="center" vertical="center" wrapText="1"/>
    </xf>
    <xf numFmtId="1" fontId="10" fillId="0" borderId="5"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16" fillId="0" borderId="5" xfId="0" applyFont="1" applyBorder="1" applyAlignment="1">
      <alignment horizontal="center" vertical="center" wrapText="1"/>
    </xf>
    <xf numFmtId="0" fontId="10" fillId="0" borderId="5" xfId="0" applyFont="1" applyBorder="1" applyAlignment="1">
      <alignment horizontal="center" wrapText="1"/>
    </xf>
    <xf numFmtId="0" fontId="24" fillId="3" borderId="3" xfId="0" applyFont="1" applyFill="1" applyBorder="1" applyAlignment="1">
      <alignment horizontal="center" vertical="center"/>
    </xf>
    <xf numFmtId="0" fontId="13" fillId="2" borderId="3" xfId="0" applyFont="1" applyFill="1" applyBorder="1" applyAlignment="1">
      <alignment horizontal="center" vertical="center" wrapText="1"/>
    </xf>
    <xf numFmtId="0" fontId="10" fillId="3" borderId="3" xfId="0" applyFont="1" applyFill="1" applyBorder="1" applyAlignment="1">
      <alignment horizontal="center" vertical="center" wrapText="1"/>
    </xf>
    <xf numFmtId="1" fontId="24" fillId="0" borderId="5" xfId="0" applyNumberFormat="1" applyFont="1" applyBorder="1" applyAlignment="1">
      <alignment horizontal="center" vertical="center"/>
    </xf>
    <xf numFmtId="0" fontId="12" fillId="3" borderId="3"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3" fillId="2" borderId="3" xfId="0" applyFont="1" applyFill="1" applyBorder="1" applyAlignment="1">
      <alignment horizontal="center" vertical="center"/>
    </xf>
    <xf numFmtId="0" fontId="12" fillId="0" borderId="3" xfId="0" applyFont="1" applyBorder="1" applyAlignment="1">
      <alignment horizontal="center" wrapText="1"/>
    </xf>
    <xf numFmtId="0" fontId="10" fillId="3" borderId="5" xfId="0" applyFont="1" applyFill="1" applyBorder="1" applyAlignment="1">
      <alignment horizontal="center" wrapText="1"/>
    </xf>
    <xf numFmtId="0" fontId="13" fillId="2" borderId="3" xfId="0" applyFont="1" applyFill="1" applyBorder="1" applyAlignment="1">
      <alignment horizontal="center" wrapText="1"/>
    </xf>
    <xf numFmtId="0" fontId="24" fillId="3" borderId="3" xfId="0" applyFont="1" applyFill="1" applyBorder="1" applyAlignment="1">
      <alignment vertical="center"/>
    </xf>
    <xf numFmtId="0" fontId="12" fillId="3" borderId="10" xfId="0" applyFont="1" applyFill="1" applyBorder="1" applyAlignment="1">
      <alignment vertical="center" wrapText="1"/>
    </xf>
    <xf numFmtId="0" fontId="13" fillId="2" borderId="13" xfId="0" applyFont="1" applyFill="1" applyBorder="1" applyAlignment="1">
      <alignment horizontal="center" vertical="center"/>
    </xf>
    <xf numFmtId="0" fontId="10" fillId="3" borderId="3" xfId="0" applyFont="1" applyFill="1" applyBorder="1" applyAlignment="1">
      <alignment horizontal="center" vertical="center"/>
    </xf>
    <xf numFmtId="174" fontId="12" fillId="3" borderId="3" xfId="0" applyNumberFormat="1" applyFont="1" applyFill="1" applyBorder="1" applyAlignment="1">
      <alignment horizontal="center" vertical="center"/>
    </xf>
    <xf numFmtId="0" fontId="10" fillId="3" borderId="3" xfId="0" applyFont="1" applyFill="1" applyBorder="1" applyAlignment="1">
      <alignment horizontal="center" wrapText="1"/>
    </xf>
    <xf numFmtId="0" fontId="12" fillId="0" borderId="13" xfId="0" applyFont="1" applyBorder="1" applyAlignment="1">
      <alignment horizontal="center" wrapText="1"/>
    </xf>
    <xf numFmtId="169" fontId="10" fillId="0" borderId="13" xfId="0" applyNumberFormat="1" applyFont="1" applyBorder="1" applyAlignment="1">
      <alignment horizontal="center"/>
    </xf>
    <xf numFmtId="0" fontId="12" fillId="0" borderId="5" xfId="0" applyFont="1" applyBorder="1" applyAlignment="1">
      <alignment horizontal="center"/>
    </xf>
    <xf numFmtId="1" fontId="24" fillId="0" borderId="5" xfId="0" applyNumberFormat="1" applyFont="1" applyBorder="1"/>
    <xf numFmtId="0" fontId="12" fillId="3" borderId="3" xfId="0" applyFont="1" applyFill="1" applyBorder="1" applyAlignment="1">
      <alignment horizontal="center" wrapText="1"/>
    </xf>
    <xf numFmtId="0" fontId="24" fillId="3" borderId="13" xfId="0" applyFont="1" applyFill="1" applyBorder="1"/>
    <xf numFmtId="0" fontId="12" fillId="3" borderId="10" xfId="0" applyFont="1" applyFill="1" applyBorder="1" applyAlignment="1">
      <alignment horizontal="center" vertical="center" wrapText="1"/>
    </xf>
    <xf numFmtId="0" fontId="30" fillId="2" borderId="3" xfId="0" applyFont="1" applyFill="1" applyBorder="1" applyAlignment="1">
      <alignment horizontal="left" vertical="center"/>
    </xf>
    <xf numFmtId="0" fontId="24" fillId="3" borderId="13" xfId="0" applyFont="1" applyFill="1" applyBorder="1" applyAlignment="1">
      <alignment horizontal="center" vertical="center"/>
    </xf>
    <xf numFmtId="0" fontId="12" fillId="7" borderId="3" xfId="0" applyFont="1" applyFill="1" applyBorder="1" applyAlignment="1">
      <alignment horizontal="left" vertical="top" wrapText="1"/>
    </xf>
    <xf numFmtId="0" fontId="10" fillId="7" borderId="3" xfId="0" applyFont="1" applyFill="1" applyBorder="1" applyAlignment="1">
      <alignment vertical="center" wrapText="1"/>
    </xf>
    <xf numFmtId="0" fontId="30" fillId="2" borderId="3" xfId="0" applyFont="1" applyFill="1" applyBorder="1" applyAlignment="1">
      <alignment horizontal="center" vertical="center"/>
    </xf>
    <xf numFmtId="0" fontId="10" fillId="7" borderId="3" xfId="0" applyFont="1" applyFill="1" applyBorder="1" applyAlignment="1">
      <alignment horizontal="center" vertical="center"/>
    </xf>
    <xf numFmtId="174" fontId="12" fillId="7" borderId="3" xfId="0" applyNumberFormat="1" applyFont="1" applyFill="1" applyBorder="1" applyAlignment="1">
      <alignment horizontal="center" vertical="center"/>
    </xf>
    <xf numFmtId="1" fontId="24" fillId="0" borderId="5" xfId="0" applyNumberFormat="1" applyFont="1" applyBorder="1" applyAlignment="1">
      <alignment vertical="center"/>
    </xf>
    <xf numFmtId="0" fontId="23" fillId="0" borderId="5" xfId="0" applyFont="1" applyBorder="1" applyAlignment="1">
      <alignment horizontal="center" vertical="center"/>
    </xf>
    <xf numFmtId="0" fontId="10" fillId="3" borderId="15"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12" fillId="3" borderId="3" xfId="0" applyFont="1" applyFill="1" applyBorder="1" applyAlignment="1">
      <alignment horizontal="center" vertical="center"/>
    </xf>
    <xf numFmtId="0" fontId="24" fillId="3" borderId="13" xfId="0" applyFont="1" applyFill="1" applyBorder="1" applyAlignment="1">
      <alignment vertical="center"/>
    </xf>
    <xf numFmtId="0" fontId="0" fillId="0" borderId="17" xfId="0" applyBorder="1"/>
    <xf numFmtId="0" fontId="0" fillId="0" borderId="18" xfId="0" applyBorder="1"/>
    <xf numFmtId="0" fontId="0" fillId="0" borderId="17" xfId="0" pivotButton="1" applyBorder="1"/>
    <xf numFmtId="0" fontId="0" fillId="0" borderId="19" xfId="0" applyBorder="1"/>
    <xf numFmtId="0" fontId="0" fillId="0" borderId="20" xfId="0" applyBorder="1"/>
    <xf numFmtId="0" fontId="0" fillId="0" borderId="21" xfId="0" applyBorder="1"/>
    <xf numFmtId="1" fontId="0" fillId="0" borderId="17" xfId="0" applyNumberFormat="1" applyBorder="1"/>
    <xf numFmtId="0" fontId="0" fillId="0" borderId="17" xfId="0" applyNumberFormat="1" applyBorder="1"/>
    <xf numFmtId="0" fontId="0" fillId="0" borderId="20" xfId="0" applyNumberFormat="1" applyBorder="1"/>
    <xf numFmtId="0" fontId="0" fillId="0" borderId="21" xfId="0" applyNumberFormat="1" applyBorder="1"/>
    <xf numFmtId="0" fontId="0" fillId="0" borderId="22" xfId="0" applyBorder="1"/>
    <xf numFmtId="0" fontId="0" fillId="0" borderId="23" xfId="0" applyBorder="1"/>
    <xf numFmtId="0" fontId="0" fillId="0" borderId="23" xfId="0" applyNumberFormat="1" applyBorder="1"/>
    <xf numFmtId="0" fontId="0" fillId="0" borderId="16" xfId="0" applyNumberFormat="1" applyBorder="1"/>
    <xf numFmtId="0" fontId="0" fillId="0" borderId="24" xfId="0" applyNumberFormat="1" applyBorder="1"/>
    <xf numFmtId="0" fontId="0" fillId="0" borderId="25" xfId="0" applyBorder="1"/>
    <xf numFmtId="0" fontId="0" fillId="0" borderId="26" xfId="0" applyBorder="1"/>
    <xf numFmtId="0" fontId="0" fillId="0" borderId="25" xfId="0" applyNumberFormat="1" applyBorder="1"/>
    <xf numFmtId="0" fontId="0" fillId="0" borderId="27" xfId="0" applyNumberFormat="1" applyBorder="1"/>
    <xf numFmtId="0" fontId="0" fillId="0" borderId="28" xfId="0" applyNumberFormat="1" applyBorder="1"/>
    <xf numFmtId="1" fontId="0" fillId="0" borderId="25" xfId="0" applyNumberFormat="1" applyBorder="1"/>
    <xf numFmtId="0" fontId="0" fillId="0" borderId="29" xfId="0" pivotButton="1" applyBorder="1"/>
    <xf numFmtId="0" fontId="0" fillId="0" borderId="29" xfId="0" applyBorder="1"/>
    <xf numFmtId="4" fontId="0" fillId="0" borderId="29" xfId="0" applyNumberFormat="1" applyBorder="1" applyAlignment="1">
      <alignment horizontal="left"/>
    </xf>
  </cellXfs>
  <cellStyles count="1">
    <cellStyle name="Normal" xfId="0" builtinId="0"/>
  </cellStyles>
  <dxfs count="7">
    <dxf>
      <fill>
        <patternFill patternType="solid">
          <fgColor rgb="FFB7E1CD"/>
          <bgColor rgb="FFB7E1CD"/>
        </patternFill>
      </fill>
    </dxf>
    <dxf>
      <fill>
        <patternFill patternType="solid">
          <fgColor rgb="FFD9D9D9"/>
          <bgColor rgb="FFD9D9D9"/>
        </patternFill>
      </fill>
    </dxf>
    <dxf>
      <fill>
        <patternFill patternType="solid">
          <fgColor rgb="FFD9D9D9"/>
          <bgColor rgb="FFD9D9D9"/>
        </patternFill>
      </fill>
    </dxf>
    <dxf>
      <fill>
        <patternFill patternType="solid">
          <fgColor rgb="FFD9D9D9"/>
          <bgColor rgb="FFD9D9D9"/>
        </patternFill>
      </fill>
    </dxf>
    <dxf>
      <fill>
        <patternFill patternType="solid">
          <fgColor rgb="FFD9D9D9"/>
          <bgColor rgb="FFD9D9D9"/>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1504950</xdr:colOff>
      <xdr:row>0</xdr:row>
      <xdr:rowOff>0</xdr:rowOff>
    </xdr:from>
    <xdr:ext cx="3114675" cy="1133475"/>
    <xdr:pic>
      <xdr:nvPicPr>
        <xdr:cNvPr id="2" name="image1.jp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666750</xdr:colOff>
      <xdr:row>0</xdr:row>
      <xdr:rowOff>180975</xdr:rowOff>
    </xdr:from>
    <xdr:ext cx="2095500" cy="771525"/>
    <xdr:pic>
      <xdr:nvPicPr>
        <xdr:cNvPr id="2" name="image1.jp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228600</xdr:colOff>
      <xdr:row>14</xdr:row>
      <xdr:rowOff>104775</xdr:rowOff>
    </xdr:from>
    <xdr:ext cx="1685925" cy="600075"/>
    <xdr:pic>
      <xdr:nvPicPr>
        <xdr:cNvPr id="3" name="image2.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666750</xdr:colOff>
      <xdr:row>0</xdr:row>
      <xdr:rowOff>180975</xdr:rowOff>
    </xdr:from>
    <xdr:ext cx="2095500" cy="771525"/>
    <xdr:pic>
      <xdr:nvPicPr>
        <xdr:cNvPr id="2" name="image1.jp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228600</xdr:colOff>
      <xdr:row>16</xdr:row>
      <xdr:rowOff>104775</xdr:rowOff>
    </xdr:from>
    <xdr:ext cx="1685925" cy="600075"/>
    <xdr:pic>
      <xdr:nvPicPr>
        <xdr:cNvPr id="3" name="image2.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1504950</xdr:colOff>
      <xdr:row>0</xdr:row>
      <xdr:rowOff>0</xdr:rowOff>
    </xdr:from>
    <xdr:ext cx="3114675" cy="1133475"/>
    <xdr:pic>
      <xdr:nvPicPr>
        <xdr:cNvPr id="2" name="image1.jp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1504950</xdr:colOff>
      <xdr:row>0</xdr:row>
      <xdr:rowOff>0</xdr:rowOff>
    </xdr:from>
    <xdr:ext cx="3114675" cy="1133475"/>
    <xdr:pic>
      <xdr:nvPicPr>
        <xdr:cNvPr id="2" name="image1.jpg" title="Image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1266825</xdr:colOff>
      <xdr:row>0</xdr:row>
      <xdr:rowOff>123825</xdr:rowOff>
    </xdr:from>
    <xdr:ext cx="3114675" cy="113347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1266825</xdr:colOff>
      <xdr:row>0</xdr:row>
      <xdr:rowOff>123825</xdr:rowOff>
    </xdr:from>
    <xdr:ext cx="3114675" cy="1133475"/>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819150</xdr:colOff>
      <xdr:row>122</xdr:row>
      <xdr:rowOff>171450</xdr:rowOff>
    </xdr:from>
    <xdr:ext cx="1752600" cy="666750"/>
    <xdr:pic>
      <xdr:nvPicPr>
        <xdr:cNvPr id="3" name="image3.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1276350</xdr:colOff>
      <xdr:row>127</xdr:row>
      <xdr:rowOff>133350</xdr:rowOff>
    </xdr:from>
    <xdr:ext cx="3114675" cy="1133475"/>
    <xdr:pic>
      <xdr:nvPicPr>
        <xdr:cNvPr id="4" name="image1.jpg" title="Imagen">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819150</xdr:colOff>
      <xdr:row>159</xdr:row>
      <xdr:rowOff>171450</xdr:rowOff>
    </xdr:from>
    <xdr:ext cx="1752600" cy="666750"/>
    <xdr:pic>
      <xdr:nvPicPr>
        <xdr:cNvPr id="5" name="image3.png" title="Imagen">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1266825</xdr:colOff>
      <xdr:row>162</xdr:row>
      <xdr:rowOff>266700</xdr:rowOff>
    </xdr:from>
    <xdr:ext cx="3114675" cy="1133475"/>
    <xdr:pic>
      <xdr:nvPicPr>
        <xdr:cNvPr id="6" name="image1.jpg" title="Imagen">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2019300</xdr:colOff>
      <xdr:row>216</xdr:row>
      <xdr:rowOff>57150</xdr:rowOff>
    </xdr:from>
    <xdr:ext cx="2028825" cy="771525"/>
    <xdr:pic>
      <xdr:nvPicPr>
        <xdr:cNvPr id="7" name="image3.png" title="Imagen">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533400</xdr:colOff>
      <xdr:row>387</xdr:row>
      <xdr:rowOff>247650</xdr:rowOff>
    </xdr:from>
    <xdr:ext cx="3114675" cy="1133475"/>
    <xdr:pic>
      <xdr:nvPicPr>
        <xdr:cNvPr id="8" name="image1.jpg" title="Imagen">
          <a:extLst>
            <a:ext uri="{FF2B5EF4-FFF2-40B4-BE49-F238E27FC236}">
              <a16:creationId xmlns:a16="http://schemas.microsoft.com/office/drawing/2014/main" id="{00000000-0008-0000-10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914400</xdr:colOff>
      <xdr:row>405</xdr:row>
      <xdr:rowOff>76200</xdr:rowOff>
    </xdr:from>
    <xdr:ext cx="2028825" cy="771525"/>
    <xdr:pic>
      <xdr:nvPicPr>
        <xdr:cNvPr id="9" name="image3.png" title="Imagen">
          <a:extLst>
            <a:ext uri="{FF2B5EF4-FFF2-40B4-BE49-F238E27FC236}">
              <a16:creationId xmlns:a16="http://schemas.microsoft.com/office/drawing/2014/main" id="{00000000-0008-0000-10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819150</xdr:colOff>
      <xdr:row>219</xdr:row>
      <xdr:rowOff>342900</xdr:rowOff>
    </xdr:from>
    <xdr:ext cx="4029075" cy="1466850"/>
    <xdr:pic>
      <xdr:nvPicPr>
        <xdr:cNvPr id="10" name="image1.jpg" title="Imagen">
          <a:extLst>
            <a:ext uri="{FF2B5EF4-FFF2-40B4-BE49-F238E27FC236}">
              <a16:creationId xmlns:a16="http://schemas.microsoft.com/office/drawing/2014/main" id="{00000000-0008-0000-10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2019300</xdr:colOff>
      <xdr:row>339</xdr:row>
      <xdr:rowOff>57150</xdr:rowOff>
    </xdr:from>
    <xdr:ext cx="2028825" cy="771525"/>
    <xdr:pic>
      <xdr:nvPicPr>
        <xdr:cNvPr id="11" name="image3.png" title="Imagen">
          <a:extLst>
            <a:ext uri="{FF2B5EF4-FFF2-40B4-BE49-F238E27FC236}">
              <a16:creationId xmlns:a16="http://schemas.microsoft.com/office/drawing/2014/main" id="{00000000-0008-0000-10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2019300</xdr:colOff>
      <xdr:row>367</xdr:row>
      <xdr:rowOff>57150</xdr:rowOff>
    </xdr:from>
    <xdr:ext cx="2028825" cy="771525"/>
    <xdr:pic>
      <xdr:nvPicPr>
        <xdr:cNvPr id="12" name="image3.png" title="Imagen">
          <a:extLst>
            <a:ext uri="{FF2B5EF4-FFF2-40B4-BE49-F238E27FC236}">
              <a16:creationId xmlns:a16="http://schemas.microsoft.com/office/drawing/2014/main" id="{00000000-0008-0000-10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1285875</xdr:colOff>
      <xdr:row>342</xdr:row>
      <xdr:rowOff>123825</xdr:rowOff>
    </xdr:from>
    <xdr:ext cx="3362325" cy="1219200"/>
    <xdr:pic>
      <xdr:nvPicPr>
        <xdr:cNvPr id="13" name="image1.jpg" title="Imagen">
          <a:extLst>
            <a:ext uri="{FF2B5EF4-FFF2-40B4-BE49-F238E27FC236}">
              <a16:creationId xmlns:a16="http://schemas.microsoft.com/office/drawing/2014/main" id="{00000000-0008-0000-1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lorikurt" refreshedDate="45814.48461712963" refreshedVersion="8" recordCount="693" xr:uid="{00000000-000A-0000-FFFF-FFFF00000000}">
  <cacheSource type="worksheet">
    <worksheetSource ref="A1:AX694" sheet="PAA INVERSIÓN TOTAL DEL COMITÉ "/>
  </cacheSource>
  <cacheFields count="50">
    <cacheField name="CODIGO INTERNO IDPAC" numFmtId="0">
      <sharedItems count="693">
        <s v="C1"/>
        <s v="C2"/>
        <s v="C3"/>
        <s v="C4"/>
        <s v="C5"/>
        <s v="C6"/>
        <s v="C7"/>
        <s v="C8"/>
        <s v="C9"/>
        <s v="C10"/>
        <s v="C11"/>
        <s v="C12"/>
        <s v="C13"/>
        <s v="C14"/>
        <s v="C15"/>
        <s v="C16"/>
        <s v="C17"/>
        <s v="C18"/>
        <s v="C19"/>
        <s v="C20"/>
        <s v="C21"/>
        <s v="C22"/>
        <s v="C23"/>
        <s v="C24"/>
        <s v="C25"/>
        <s v="C26"/>
        <s v="C27"/>
        <s v="C28"/>
        <s v="C29"/>
        <s v="C30"/>
        <s v="C31"/>
        <s v="C32"/>
        <s v="C33"/>
        <s v="C34"/>
        <s v="C35"/>
        <s v="C36"/>
        <s v="C37"/>
        <s v="C38"/>
        <s v="C39"/>
        <s v="C40"/>
        <s v="C41"/>
        <s v="C42"/>
        <s v="C43"/>
        <s v="C44"/>
        <s v="C45"/>
        <s v="C46"/>
        <s v="C47"/>
        <s v="C48"/>
        <s v="C49"/>
        <s v="C50"/>
        <s v="C51"/>
        <s v="C52"/>
        <s v="C53"/>
        <s v="C54"/>
        <s v="C55"/>
        <s v="C56"/>
        <s v="C57"/>
        <s v="C58"/>
        <s v="C59"/>
        <s v="C60"/>
        <s v="C61"/>
        <s v="C62"/>
        <s v="C63"/>
        <s v="C64"/>
        <s v="C65"/>
        <s v="C66"/>
        <s v="C67"/>
        <s v="C68"/>
        <s v="C69"/>
        <s v="C70"/>
        <s v="C71"/>
        <s v="C72"/>
        <s v="C73"/>
        <s v="C74"/>
        <s v="C75"/>
        <s v="C76"/>
        <s v="C77"/>
        <s v="C78"/>
        <s v="C79"/>
        <s v="C80"/>
        <s v="C81"/>
        <s v="C82"/>
        <s v="C83"/>
        <s v="C84"/>
        <s v="C85"/>
        <s v="C86"/>
        <s v="C87"/>
        <s v="C88"/>
        <s v="C89"/>
        <s v="C90"/>
        <s v="C91"/>
        <s v="C92"/>
        <s v="C93"/>
        <s v="C94"/>
        <s v="C95"/>
        <s v="C96"/>
        <s v="C97"/>
        <s v="C98"/>
        <s v="C99"/>
        <s v="C100"/>
        <s v="C101"/>
        <s v="C102"/>
        <s v="C103"/>
        <s v="C104"/>
        <s v="C105"/>
        <s v="C106"/>
        <s v="C107"/>
        <s v="C108"/>
        <s v="C109"/>
        <s v="C110"/>
        <s v="C111"/>
        <s v="C112"/>
        <s v="C113"/>
        <s v="C114"/>
        <s v="C115"/>
        <s v="C116"/>
        <s v="C117"/>
        <s v="C118"/>
        <s v="C119"/>
        <s v="C120"/>
        <s v="C121"/>
        <s v="C122"/>
        <s v="C123"/>
        <s v="C124"/>
        <s v="C125"/>
        <s v="C126"/>
        <s v="C127"/>
        <s v="C128"/>
        <s v="C129"/>
        <s v="C130"/>
        <s v="C131"/>
        <s v="C132"/>
        <s v="C133"/>
        <s v="C134"/>
        <s v="C135"/>
        <s v="C136"/>
        <s v="C137"/>
        <s v="C138"/>
        <s v="C139"/>
        <s v="C140"/>
        <s v="C141"/>
        <s v="C142"/>
        <s v="C143"/>
        <s v="C144"/>
        <s v="C145"/>
        <s v="C146"/>
        <s v="C147"/>
        <s v="C148"/>
        <s v="C149"/>
        <s v="C150"/>
        <s v="C151"/>
        <s v="C152"/>
        <s v="C153"/>
        <s v="C154"/>
        <s v="C155"/>
        <s v="C156"/>
        <s v="C157"/>
        <s v="C158"/>
        <s v="C159"/>
        <s v="C160"/>
        <s v="C161"/>
        <s v="C162"/>
        <s v="C163"/>
        <s v="C164"/>
        <s v="C165"/>
        <s v="C166"/>
        <s v="C167"/>
        <s v="C168"/>
        <s v="C169"/>
        <s v="C170"/>
        <s v="C171"/>
        <s v="C172"/>
        <s v="C173"/>
        <s v="C174"/>
        <s v="C175"/>
        <s v="C176"/>
        <s v="C177"/>
        <s v="C178"/>
        <s v="C179"/>
        <s v="C180"/>
        <s v="C181"/>
        <s v="C182"/>
        <s v="C183"/>
        <s v="C184"/>
        <s v="C185"/>
        <s v="C186"/>
        <s v="C187"/>
        <s v="C188"/>
        <s v="C189"/>
        <s v="C190"/>
        <s v="C191"/>
        <s v="C192"/>
        <s v="C193"/>
        <s v="C194"/>
        <s v="C195"/>
        <s v="C196"/>
        <s v="C197"/>
        <s v="C198"/>
        <s v="C199"/>
        <s v="C200"/>
        <s v="C201"/>
        <s v="C202"/>
        <s v="C203"/>
        <s v="C204"/>
        <s v="C205"/>
        <s v="C206"/>
        <s v="C207"/>
        <s v="C208"/>
        <s v="C209"/>
        <s v="C210"/>
        <s v="C211"/>
        <s v="C212"/>
        <s v="C213"/>
        <s v="C214"/>
        <s v="C215"/>
        <s v="C216"/>
        <s v="C217"/>
        <s v="C218"/>
        <s v="C219"/>
        <s v="C220"/>
        <s v="C221"/>
        <s v="C222"/>
        <s v="C223"/>
        <s v="C224"/>
        <s v="C225"/>
        <s v="C226"/>
        <s v="C227"/>
        <s v="C228"/>
        <s v="C229"/>
        <s v="C230"/>
        <s v="C231"/>
        <s v="C232"/>
        <s v="C233"/>
        <s v="C234"/>
        <s v="C235"/>
        <s v="C236"/>
        <s v="C237"/>
        <s v="C238"/>
        <s v="C239"/>
        <s v="C240"/>
        <s v="C241"/>
        <s v="C242"/>
        <s v="C243"/>
        <s v="C244"/>
        <s v="C245"/>
        <s v="C246"/>
        <s v="C247"/>
        <s v="C248"/>
        <s v="C249"/>
        <s v="C250"/>
        <s v="C251"/>
        <s v="C252"/>
        <s v="C253"/>
        <s v="C254"/>
        <s v="C255"/>
        <s v="C256"/>
        <s v="C257"/>
        <s v="C258"/>
        <s v="C259"/>
        <s v="C260"/>
        <s v="C261"/>
        <s v="C262"/>
        <s v="C263"/>
        <s v="C264"/>
        <s v="C265"/>
        <s v="C266"/>
        <s v="C267"/>
        <s v="C268"/>
        <s v="C269"/>
        <s v="C270"/>
        <s v="C271"/>
        <s v="C272"/>
        <s v="C273"/>
        <s v="C274"/>
        <s v="C275"/>
        <s v="C276"/>
        <s v="C277"/>
        <s v="C278"/>
        <s v="C279"/>
        <s v="C280"/>
        <s v="C281"/>
        <s v="C282"/>
        <s v="C283"/>
        <s v="C284"/>
        <s v="C285"/>
        <s v="C286"/>
        <s v="C287"/>
        <s v="C288"/>
        <s v="C289"/>
        <s v="C290"/>
        <s v="C291"/>
        <s v="C292"/>
        <s v="C293"/>
        <s v="C294"/>
        <s v="C295"/>
        <s v="C296"/>
        <s v="C297"/>
        <s v="C298"/>
        <s v="C299"/>
        <s v="C300"/>
        <s v="C301"/>
        <s v="C302"/>
        <s v="C303"/>
        <s v="C304"/>
        <s v="C305"/>
        <s v="C306"/>
        <s v="C307"/>
        <s v="C308"/>
        <s v="C309"/>
        <s v="C310"/>
        <s v="C311"/>
        <s v="C312"/>
        <s v="C313"/>
        <s v="C314"/>
        <s v="C315"/>
        <s v="C316"/>
        <s v="C317"/>
        <s v="C318"/>
        <s v="C319"/>
        <s v="C320"/>
        <s v="C321"/>
        <s v="C322"/>
        <s v="C323"/>
        <s v="C324"/>
        <s v="C325"/>
        <s v="C326"/>
        <s v="C327"/>
        <s v="C328"/>
        <s v="C329"/>
        <s v="C330"/>
        <s v="C331"/>
        <s v="C332"/>
        <s v="C333"/>
        <s v="C334"/>
        <s v="C335"/>
        <s v="C336"/>
        <s v="C337"/>
        <s v="C338"/>
        <s v="C339"/>
        <s v="C340"/>
        <s v="C341"/>
        <s v="C342"/>
        <s v="C343"/>
        <s v="C344"/>
        <s v="C345"/>
        <s v="C346"/>
        <s v="C347"/>
        <s v="C348"/>
        <s v="C349"/>
        <s v="C350"/>
        <s v="C351"/>
        <s v="C352"/>
        <s v="C353"/>
        <s v="C354"/>
        <s v="C355"/>
        <s v="C356"/>
        <s v="C357"/>
        <s v="C358"/>
        <s v="C359"/>
        <s v="C360"/>
        <s v="C361"/>
        <s v="C362"/>
        <s v="C363"/>
        <s v="C364"/>
        <s v="C365"/>
        <s v="C366"/>
        <s v="C367"/>
        <s v="C368"/>
        <s v="C369"/>
        <s v="C370"/>
        <s v="C371"/>
        <s v="C372"/>
        <s v="C373"/>
        <s v="C374"/>
        <s v="C375"/>
        <s v="C376"/>
        <s v="C377"/>
        <s v="C378"/>
        <s v="C379"/>
        <s v="C380"/>
        <s v="C381"/>
        <s v="C382"/>
        <s v="C383"/>
        <s v="C384"/>
        <s v="C385"/>
        <s v="C386"/>
        <s v="C387"/>
        <s v="C388"/>
        <s v="C389"/>
        <s v="C390"/>
        <s v="C391"/>
        <s v="C392"/>
        <s v="C393"/>
        <s v="C394"/>
        <s v="C395"/>
        <s v="C396"/>
        <s v="C397"/>
        <s v="C398"/>
        <s v="C399"/>
        <s v="C400"/>
        <s v="C401"/>
        <s v="C402"/>
        <s v="C403"/>
        <s v="C404"/>
        <s v="C405"/>
        <s v="C406"/>
        <s v="C407"/>
        <s v="C408"/>
        <s v="C409"/>
        <s v="C410"/>
        <s v="C411"/>
        <s v="C412"/>
        <s v="C413"/>
        <s v="C414"/>
        <s v="C415"/>
        <s v="C416"/>
        <s v="C417"/>
        <s v="C418"/>
        <s v="C419"/>
        <s v="C420"/>
        <s v="C421"/>
        <s v="C422"/>
        <s v="C423"/>
        <s v="C424"/>
        <s v="C425"/>
        <s v="C426"/>
        <s v="C427"/>
        <s v="C428"/>
        <s v="C429"/>
        <s v="C430"/>
        <s v="C431"/>
        <s v="C432"/>
        <s v="C433"/>
        <s v="C434"/>
        <s v="C435"/>
        <s v="C436"/>
        <s v="C437"/>
        <s v="C438"/>
        <s v="C439"/>
        <s v="C440"/>
        <s v="C441"/>
        <s v="C442"/>
        <s v="C443"/>
        <s v="C444"/>
        <s v="C445"/>
        <s v="C446"/>
        <s v="C447"/>
        <s v="C448"/>
        <s v="C449"/>
        <s v="C450"/>
        <s v="C451"/>
        <s v="C452"/>
        <s v="C453"/>
        <s v="C454"/>
        <s v="C455"/>
        <s v="C456"/>
        <s v="C457"/>
        <s v="C458"/>
        <s v="C459"/>
        <s v="C460"/>
        <s v="C461"/>
        <s v="C462"/>
        <s v="C463"/>
        <s v="C464"/>
        <s v="C465"/>
        <s v="C466"/>
        <s v="C467"/>
        <s v="C468"/>
        <s v="C469"/>
        <s v="C470"/>
        <s v="C471"/>
        <s v="C472"/>
        <s v="C473"/>
        <s v="C474"/>
        <s v="C475"/>
        <s v="C476"/>
        <s v="C477"/>
        <s v="C478"/>
        <s v="C479"/>
        <s v="C480"/>
        <s v="C481"/>
        <s v="C482"/>
        <s v="C483"/>
        <s v="C484"/>
        <s v="C485"/>
        <s v="C486"/>
        <s v="C487"/>
        <s v="C488"/>
        <s v="C489"/>
        <s v="C490"/>
        <s v="C491"/>
        <s v="C492"/>
        <s v="C493"/>
        <s v="C494"/>
        <s v="C495"/>
        <s v="C496"/>
        <s v="C497"/>
        <s v="C498"/>
        <s v="C499"/>
        <s v="C500"/>
        <s v="C501"/>
        <s v="C502"/>
        <s v="C503"/>
        <s v="C504"/>
        <s v="C505"/>
        <s v="C506"/>
        <s v="C507"/>
        <s v="C508"/>
        <s v="C509"/>
        <s v="C510"/>
        <s v="C511"/>
        <s v="C512"/>
        <s v="C513"/>
        <s v="C514"/>
        <s v="C515"/>
        <s v="C516"/>
        <s v="C517"/>
        <s v="C518"/>
        <s v="C519"/>
        <s v="C520"/>
        <s v="C521"/>
        <s v="C522"/>
        <s v="C523"/>
        <s v="C524"/>
        <s v="C525"/>
        <s v="C526"/>
        <s v="C527"/>
        <s v="C528"/>
        <s v="C529"/>
        <s v="C530"/>
        <s v="C531"/>
        <s v="C532"/>
        <s v="C533"/>
        <s v="C534"/>
        <s v="C535"/>
        <s v="C536"/>
        <s v="C537"/>
        <s v="C538"/>
        <s v="C539"/>
        <s v="C540"/>
        <s v="C541"/>
        <s v="C542"/>
        <s v="C543"/>
        <s v="C544"/>
        <s v="C545"/>
        <s v="C546"/>
        <s v="C547"/>
        <s v="C548"/>
        <s v="C549"/>
        <s v="C550"/>
        <s v="C551"/>
        <s v="C552"/>
        <s v="C553"/>
        <s v="C554"/>
        <s v="C555"/>
        <s v="C556"/>
        <s v="C557"/>
        <s v="C558"/>
        <s v="C559"/>
        <s v="C560"/>
        <s v="C561"/>
        <s v="C562"/>
        <s v="C563"/>
        <s v="C564"/>
        <s v="C565"/>
        <s v="C566"/>
        <s v="C567"/>
        <s v="C568"/>
        <s v="C569"/>
        <s v="C570"/>
        <s v="C571"/>
        <s v="C572"/>
        <s v="C573"/>
        <s v="C574"/>
        <s v="C575"/>
        <s v="C576"/>
        <s v="C577"/>
        <s v="C578"/>
        <s v="C579"/>
        <s v="C580"/>
        <s v="C581"/>
        <s v="C582"/>
        <s v="C583"/>
        <s v="C584"/>
        <s v="C585"/>
        <s v="C586"/>
        <s v="C587"/>
        <s v="C588"/>
        <s v="C589"/>
        <s v="C590"/>
        <s v="C591"/>
        <s v="C592"/>
        <s v="C593"/>
        <s v="C594"/>
        <s v="C595"/>
        <s v="C596"/>
        <s v="C597"/>
        <s v="C598"/>
        <s v="C599"/>
        <s v="C600"/>
        <s v="C601"/>
        <s v="C602"/>
        <s v="C603"/>
        <s v="C604"/>
        <s v="C605"/>
        <s v="C606"/>
        <s v="C607"/>
        <s v="C608"/>
        <s v="C609"/>
        <s v="C610"/>
        <s v="C611"/>
        <s v="C612"/>
        <s v="C613"/>
        <s v="C614"/>
        <s v="C615"/>
        <s v="C616"/>
        <s v="C617"/>
        <s v="C618"/>
        <s v="C619"/>
        <s v="C620"/>
        <s v="C621"/>
        <s v="C622"/>
        <s v="C623"/>
        <s v="C624"/>
        <s v="C625"/>
        <s v="C626"/>
        <s v="C627"/>
        <s v="C628"/>
        <s v="C629"/>
        <s v="C630"/>
        <s v="C631"/>
        <s v="C632"/>
        <s v="C633"/>
        <s v="C634"/>
        <s v="C635"/>
        <s v="C636"/>
        <s v="C637"/>
        <s v="C638"/>
        <s v="C639"/>
        <s v="C640"/>
        <s v="C641"/>
        <s v="C642"/>
        <s v="C643"/>
        <s v="C644"/>
        <s v="C645"/>
        <s v="C646"/>
        <s v="C647"/>
        <s v="C648"/>
        <s v="C649"/>
        <s v="C650"/>
        <s v="C651"/>
        <s v="C652"/>
        <s v="C653"/>
        <s v="C654"/>
        <s v="C655"/>
        <s v="C656"/>
        <s v="C657"/>
        <s v="C658"/>
        <s v="C659"/>
        <s v="C660"/>
        <s v="C661"/>
        <s v="C662"/>
        <s v="C663"/>
        <s v="C664"/>
        <s v="C665"/>
        <s v="C666"/>
        <s v="C667"/>
        <s v="C668"/>
        <s v="C669"/>
        <s v="C670"/>
        <s v="C671"/>
        <s v="C672"/>
        <s v="C673"/>
        <s v="C674"/>
        <s v="C675"/>
        <s v="C676"/>
        <s v="C677"/>
        <s v="C678"/>
        <s v="C679"/>
        <s v="C680"/>
        <s v="C681"/>
        <s v="C682"/>
        <s v="C683"/>
        <s v="C684"/>
        <s v="C685"/>
        <s v="C686"/>
        <s v="C687"/>
        <s v="C688"/>
        <s v="C689"/>
        <s v="C690"/>
        <s v="C691"/>
        <s v="C692"/>
        <s v="C693"/>
      </sharedItems>
    </cacheField>
    <cacheField name="OBJETIVO ESTRATÉGICO" numFmtId="0">
      <sharedItems/>
    </cacheField>
    <cacheField name="PROGRAMA  PLAN DE DESARROLLO " numFmtId="0">
      <sharedItems containsBlank="1"/>
    </cacheField>
    <cacheField name="NOMBRE RUBRO" numFmtId="0">
      <sharedItems containsBlank="1"/>
    </cacheField>
    <cacheField name="CODIGO PRESUPUESTAL" numFmtId="0">
      <sharedItems/>
    </cacheField>
    <cacheField name="BDPP" numFmtId="0">
      <sharedItems containsSemiMixedTypes="0" containsString="0" containsNumber="1" containsInteger="1" minValue="8025" maxValue="8238" count="6">
        <n v="8025"/>
        <n v="8066"/>
        <n v="8080"/>
        <n v="8131"/>
        <n v="8146"/>
        <n v="8238"/>
      </sharedItems>
    </cacheField>
    <cacheField name="BPIN" numFmtId="0">
      <sharedItems containsMixedTypes="1" containsNumber="1" containsInteger="1" minValue="2024110010079" maxValue="2024110010322"/>
    </cacheField>
    <cacheField name="DESCRIPCION PROYECTO DE INVERSION" numFmtId="0">
      <sharedItems count="6">
        <s v="Implementación del aprovechamiento en bienes fiscales y en zonas de cesión de carácter comunitario en Bogotá D.C."/>
        <s v="Fortalecimiento de la gestión institucional del IDPAC en el marco de la ejecución del Plan de Desarrollo de  Bogotá D.C"/>
        <s v="Formación en capacidades democráticas en interrelación con la cualificación de la participación incidente; con enfoques de cultura ciudadana, democrática y de paz Bogotá D.C."/>
        <s v="Implementación de mecanismos de participación que potencian el desarrollo territorial Bogotá D.C."/>
        <s v="Construcción de Ciudadanía Activa Crece La Participación en el Territorio con Promoción, Información e Innovación en Bogotá D.C."/>
        <s v="Implementación de acciones de innovación social que promuevan la participación incidente y la solución de problemas públicos Bogotá D.C."/>
      </sharedItems>
    </cacheField>
    <cacheField name="META PDD_x000a_IDPAC" numFmtId="0">
      <sharedItems containsBlank="1"/>
    </cacheField>
    <cacheField name="META PROYECTO DE INVERSIÓN" numFmtId="0">
      <sharedItems count="20">
        <s v="1. Implementar el 100% de la estrategia de inspección, control y vigilancia del _x000a_ aprovechamiento económico de los bienes fiscales de carácter comunitario"/>
        <s v="1. Implementar el 100% de la estrategia de inspección, control y vigilancia del _x000a_aprovechamiento económico de los bienes fiscales de carácter comunitario"/>
        <s v="2. Desarrollar 1 protocolo para la implementación del aprovechamiento económico en bienes fiscales y en zonas de cesión de carácter comunitario."/>
        <s v="3. Generar 1 informe de diagnóstico y plan de acción."/>
        <s v="1. Realizar el 100% de la estrategia de contratación de talento humano para los procesos de apoyo, gerencia y evaluación"/>
        <s v="2. Realizar el 100% de la estrategia de adquisición de capacidad tecnológica"/>
        <s v="3. Realizar el 100% de la estrategia  de la estrategia de Contratación de la adecuación y dotación de la sede del IDPAC"/>
        <s v="1. Formar 120.000 ciudadanos en sus capacidades democráticas para incidir en la construcción de una cultura democrática, ciudadana y de paz"/>
        <s v="2. Implementar 35 iniciativas de producción de información pertinente para el análisis y divulgación de información sobre participación ciudadana"/>
        <s v="3. Aplicar a 2000 organizaciones sociales, comunales, medios comunitarios, de propiedad horizontal el modelo de fortalecimiento"/>
        <s v="1. Realizar (3) Jornadas Únicas Electorales"/>
        <s v="2. Fortalecer 450 instancias formales y no formales de participación aplicando el modelo de fortalecimiento"/>
        <s v="4. Implementar el 100% de los planes de acción de las políticas públicas a cargo del IDPAC"/>
        <s v="1. Elaborar 1 lineamiento(s) con la metodologia y cronograma para la implementacion de los Presupuestos Participativos"/>
        <s v="3. Entregar 1.550 Incentivo(s) para estimular y promover la participación incidente"/>
        <s v="4. Suscribir 70 Pacto(s) ciudadanos de convivencia"/>
        <s v="5. ejecutar 400 obras con Saldo Pedagogico"/>
        <s v="2. Fortalecer 1 sistema(s) informativo y de comunicación del Distrito"/>
        <s v=" 1. Implementar el 100% de la estrategia de diseños metodológicos e implementación de la innovación social en escenarios de participación ciudadana y solución de problemas públicos"/>
        <s v="2. Implementar el 100% de la estrategia de incentivos y desarrollo de prototipos que promuevan la innovación social en escenarios de participación y solución de problemas públicos"/>
      </sharedItems>
    </cacheField>
    <cacheField name="CÓDIGO UNSPSC" numFmtId="0">
      <sharedItems containsMixedTypes="1" containsNumber="1" containsInteger="1" minValue="43222610" maxValue="83121703"/>
    </cacheField>
    <cacheField name="DESCRIPCIÓN_x000a_(Descripción general del bien o servicio a contratar)" numFmtId="0">
      <sharedItems/>
    </cacheField>
    <cacheField name="FECHA ESTIMADA DE INICIO DEL PROCESO DE SELECCIÓN (mes)" numFmtId="0">
      <sharedItems containsMixedTypes="1" containsNumber="1" containsInteger="1" minValue="0" maxValue="0"/>
    </cacheField>
    <cacheField name="FECHA ESTIMADA DE PRESENTACION DE OFERTAS (mes)" numFmtId="0">
      <sharedItems containsMixedTypes="1" containsNumber="1" containsInteger="1" minValue="0" maxValue="0"/>
    </cacheField>
    <cacheField name="DURACIÓN  DEL CONTRATO_x000a_(número)" numFmtId="0">
      <sharedItems containsSemiMixedTypes="0" containsString="0" containsNumber="1" minValue="0" maxValue="11"/>
    </cacheField>
    <cacheField name="DURACIÓN  DEL CONTRATO_x000a_ (intervalo: días - 0, meses - 1, años - 2)" numFmtId="0">
      <sharedItems containsSemiMixedTypes="0" containsString="0" containsNumber="1" minValue="0" maxValue="7"/>
    </cacheField>
    <cacheField name="MODALIDAD DE SELECCIÓN " numFmtId="0">
      <sharedItems containsBlank="1"/>
    </cacheField>
    <cacheField name="FUENTE DE LOS RECURSOS_x000a_(FONDO)" numFmtId="0">
      <sharedItems/>
    </cacheField>
    <cacheField name="VALOR MENSUAL  ESTIMADO " numFmtId="0">
      <sharedItems containsBlank="1" containsMixedTypes="1" containsNumber="1" containsInteger="1" minValue="0" maxValue="1000000000"/>
    </cacheField>
    <cacheField name="VALOR TOTAL  ESTIMADO " numFmtId="165">
      <sharedItems containsSemiMixedTypes="0" containsString="0" containsNumber="1" containsInteger="1" minValue="0" maxValue="1638000000"/>
    </cacheField>
    <cacheField name="ÁREA O DEPENDENCIA RESPONSABLE" numFmtId="0">
      <sharedItems count="21">
        <s v="Subdirección de Asuntos Comunales"/>
        <s v="Gestión Contractual "/>
        <s v="Dirección General"/>
        <s v="Oficina Juridica "/>
        <s v="Secretaría General"/>
        <s v="Gestión del Talento Humano "/>
        <s v="Oficina Asesora de Planeacion "/>
        <s v="Oficina de Control Interno"/>
        <s v="Tics"/>
        <s v="Gestión de Bienes, Servicios e Infraestructura "/>
        <s v="Atención al Ciudadano"/>
        <s v="Gerencia Escuela de la Participación"/>
        <s v="Subdirección de Fortalecimiento de la  Organización Social"/>
        <s v="Gerencia de Etnias"/>
        <s v="Gerencia de Juventud"/>
        <s v="Gerencia de Mujer y Genero "/>
        <s v="Gerencia de Instancias y Mecanismos de Participación"/>
        <s v="Subdireccion de Promocion de la Participacion"/>
        <s v="Gerencia de Proyectos "/>
        <s v="Gerencia de Proyectos"/>
        <s v="Oficina Asesora de Comunicaciones"/>
      </sharedItems>
    </cacheField>
    <cacheField name="POSPRE_x000a_(Posición Presupuestal)" numFmtId="0">
      <sharedItems/>
    </cacheField>
    <cacheField name="ELEMENTO PEP_x000a_(Plan de la Estructura del Proyecto)" numFmtId="0">
      <sharedItems/>
    </cacheField>
    <cacheField name="TRAZADOR PRESUPUESTAL" numFmtId="0">
      <sharedItems containsBlank="1"/>
    </cacheField>
    <cacheField name="¿SE REQUIEREN VIGENCIAS FUTURAS?" numFmtId="0">
      <sharedItems containsBlank="1"/>
    </cacheField>
    <cacheField name="ESTADO DE LA SOLICITUD DE VIGENCIAS FUTURAS" numFmtId="0">
      <sharedItems/>
    </cacheField>
    <cacheField name=" " numFmtId="0">
      <sharedItems containsNonDate="0" containsString="0" containsBlank="1"/>
    </cacheField>
    <cacheField name=" 2" numFmtId="0">
      <sharedItems containsNonDate="0" containsString="0" containsBlank="1"/>
    </cacheField>
    <cacheField name=" 3" numFmtId="0">
      <sharedItems containsNonDate="0" containsString="0" containsBlank="1"/>
    </cacheField>
    <cacheField name=" 4" numFmtId="0">
      <sharedItems containsNonDate="0" containsString="0" containsBlank="1"/>
    </cacheField>
    <cacheField name="DESCRIPCION PROYECTO DE INVERSION2" numFmtId="0">
      <sharedItems/>
    </cacheField>
    <cacheField name="VALOR MENSUAL  ESTIMADO _x000a_INICIAL" numFmtId="0">
      <sharedItems containsBlank="1" containsMixedTypes="1" containsNumber="1" containsInteger="1" minValue="0" maxValue="1000000000"/>
    </cacheField>
    <cacheField name="VALOR TOTAL  ESTIMADO _x000a_INICIAL" numFmtId="0">
      <sharedItems containsSemiMixedTypes="0" containsString="0" containsNumber="1" containsInteger="1" minValue="0" maxValue="1638000000"/>
    </cacheField>
    <cacheField name="Valor modificación" numFmtId="4">
      <sharedItems containsMixedTypes="1" containsNumber="1" containsInteger="1" minValue="0" maxValue="900000000"/>
    </cacheField>
    <cacheField name="Valor Operaciòn" numFmtId="0">
      <sharedItems containsSemiMixedTypes="0" containsString="0" containsNumber="1" containsInteger="1" minValue="-208500000" maxValue="44382256"/>
    </cacheField>
    <cacheField name="Valor definitivo PAA" numFmtId="0">
      <sharedItems containsSemiMixedTypes="0" containsString="0" containsNumber="1" containsInteger="1" minValue="0" maxValue="1638000000"/>
    </cacheField>
    <cacheField name="No. Solicitud" numFmtId="4">
      <sharedItems containsSemiMixedTypes="0" containsString="0" containsNumber="1" containsInteger="1" minValue="0" maxValue="8"/>
    </cacheField>
    <cacheField name="Tipo modificación" numFmtId="4">
      <sharedItems/>
    </cacheField>
    <cacheField name="POSPRE_x000a_(Posición Presupuestal)2" numFmtId="0">
      <sharedItems containsBlank="1"/>
    </cacheField>
    <cacheField name="BDPP2" numFmtId="0">
      <sharedItems containsSemiMixedTypes="0" containsString="0" containsNumber="1" containsInteger="1" minValue="8025" maxValue="8238"/>
    </cacheField>
    <cacheField name=" 5" numFmtId="4">
      <sharedItems containsNonDate="0" containsString="0" containsBlank="1"/>
    </cacheField>
    <cacheField name=" 6" numFmtId="4">
      <sharedItems containsString="0" containsBlank="1" containsNumber="1" containsInteger="1" minValue="-418986000" maxValue="923528000"/>
    </cacheField>
    <cacheField name="Se modifica?" numFmtId="4">
      <sharedItems containsBlank="1" containsMixedTypes="1" containsNumber="1" containsInteger="1" minValue="-27387000" maxValue="900000000" count="103">
        <e v="#N/A"/>
        <n v="70000000"/>
        <m/>
        <n v="23000000"/>
        <n v="0"/>
        <n v="-8032000"/>
        <n v="27800000"/>
        <n v="-18000000"/>
        <n v="-6200000"/>
        <n v="7200000"/>
        <n v="-11400000"/>
        <n v="700000"/>
        <n v="-1000000"/>
        <n v="-2100000"/>
        <n v="-2739000"/>
        <n v="23658000"/>
        <n v="-12000000"/>
        <n v="8000000"/>
        <n v="30000000"/>
        <n v="-19500000"/>
        <n v="-27387000"/>
        <n v="16000000"/>
        <n v="25000000"/>
        <n v="60000000"/>
        <n v="43800000"/>
        <n v="35000000"/>
        <n v="56000000"/>
        <n v="18000000"/>
        <n v="27500000"/>
        <n v="20000000"/>
        <n v="9012000"/>
        <n v="35160000"/>
        <n v="11265000"/>
        <n v="17500000"/>
        <n v="14000000"/>
        <n v="12000000"/>
        <n v="44000000"/>
        <n v="28000000"/>
        <n v="42000000"/>
        <n v="54000000"/>
        <n v="210486000"/>
        <n v="40000000"/>
        <n v="25600000"/>
        <n v="32000000"/>
        <n v="26000000"/>
        <n v="33000000"/>
        <n v="22500000"/>
        <n v="42400000"/>
        <n v="28597848"/>
        <n v="38130464"/>
        <n v="50000000"/>
        <n v="26400000"/>
        <n v="316377036"/>
        <n v="11500000"/>
        <n v="13250000"/>
        <n v="15500000"/>
        <n v="29680000"/>
        <n v="12130000"/>
        <n v="23500000"/>
        <n v="20400000"/>
        <n v="19200000"/>
        <n v="15400000"/>
        <n v="31500000"/>
        <n v="25200000"/>
        <n v="24342006"/>
        <n v="22875738"/>
        <n v="33769045"/>
        <n v="15780000"/>
        <n v="32500000"/>
        <n v="8500000"/>
        <n v="23400000"/>
        <n v="45000000"/>
        <n v="900000000"/>
        <n v="21000000"/>
        <n v="81000000"/>
        <n v="64000000"/>
        <n v="20514000"/>
        <n v="22092000"/>
        <n v="72000000"/>
        <s v="  -"/>
        <n v="36000000"/>
        <n v="296696000"/>
        <n v="27798000"/>
        <n v="13518000"/>
        <n v="41380000"/>
        <n v="31800000"/>
        <n v="28200000"/>
        <n v="24000000"/>
        <n v="37800000"/>
        <n v="47000000"/>
        <n v="21600000"/>
        <n v="15000000"/>
        <n v="11250000"/>
        <n v="179550000"/>
        <n v="9016000"/>
        <n v="19500000"/>
        <n v="5500000"/>
        <n v="19909460"/>
        <n v="22000000"/>
        <n v="14400000"/>
        <n v="12600000"/>
        <n v="33590000"/>
        <n v="19860000"/>
      </sharedItems>
    </cacheField>
    <cacheField name="MOD 2" numFmtId="0">
      <sharedItems containsMixedTypes="1" containsNumber="1" containsInteger="1" minValue="0" maxValue="900000000"/>
    </cacheField>
    <cacheField name="DIF" numFmtId="0">
      <sharedItems containsBlank="1" containsMixedTypes="1" containsNumber="1" containsInteger="1" minValue="-208500000" maxValue="42000000"/>
    </cacheField>
    <cacheField name=" 7" numFmtId="4">
      <sharedItems containsNonDate="0" containsString="0" containsBlank="1"/>
    </cacheField>
    <cacheField name="VAL" numFmtId="4">
      <sharedItems containsMixedTypes="1" containsNumber="1" containsInteger="1" minValue="-29680000" maxValue="0"/>
    </cacheField>
    <cacheField name=" 8" numFmtId="4">
      <sharedItems containsNonDate="0" containsString="0" containsBlank="1"/>
    </cacheField>
    <cacheField name=" 9" numFmtId="4">
      <sharedItems containsNonDate="0" containsString="0" containsBlank="1"/>
    </cacheField>
    <cacheField name=" 10"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lorikurt" refreshedDate="45814.484617939816" refreshedVersion="8" recordCount="683" xr:uid="{00000000-000A-0000-FFFF-FFFF01000000}">
  <cacheSource type="worksheet">
    <worksheetSource ref="A1:AX684" sheet="PAA INVERSIÓN TOTAL DEL COMITÉ "/>
  </cacheSource>
  <cacheFields count="50">
    <cacheField name="CODIGO INTERNO IDPAC" numFmtId="0">
      <sharedItems count="683">
        <s v="C1"/>
        <s v="C2"/>
        <s v="C3"/>
        <s v="C4"/>
        <s v="C5"/>
        <s v="C6"/>
        <s v="C7"/>
        <s v="C8"/>
        <s v="C9"/>
        <s v="C10"/>
        <s v="C11"/>
        <s v="C12"/>
        <s v="C13"/>
        <s v="C14"/>
        <s v="C15"/>
        <s v="C16"/>
        <s v="C17"/>
        <s v="C18"/>
        <s v="C19"/>
        <s v="C20"/>
        <s v="C21"/>
        <s v="C22"/>
        <s v="C23"/>
        <s v="C24"/>
        <s v="C25"/>
        <s v="C26"/>
        <s v="C27"/>
        <s v="C28"/>
        <s v="C29"/>
        <s v="C30"/>
        <s v="C31"/>
        <s v="C32"/>
        <s v="C33"/>
        <s v="C34"/>
        <s v="C35"/>
        <s v="C36"/>
        <s v="C37"/>
        <s v="C38"/>
        <s v="C39"/>
        <s v="C40"/>
        <s v="C41"/>
        <s v="C42"/>
        <s v="C43"/>
        <s v="C44"/>
        <s v="C45"/>
        <s v="C46"/>
        <s v="C47"/>
        <s v="C48"/>
        <s v="C49"/>
        <s v="C50"/>
        <s v="C51"/>
        <s v="C52"/>
        <s v="C53"/>
        <s v="C54"/>
        <s v="C55"/>
        <s v="C56"/>
        <s v="C57"/>
        <s v="C58"/>
        <s v="C59"/>
        <s v="C60"/>
        <s v="C61"/>
        <s v="C62"/>
        <s v="C63"/>
        <s v="C64"/>
        <s v="C65"/>
        <s v="C66"/>
        <s v="C67"/>
        <s v="C68"/>
        <s v="C69"/>
        <s v="C70"/>
        <s v="C71"/>
        <s v="C72"/>
        <s v="C73"/>
        <s v="C74"/>
        <s v="C75"/>
        <s v="C76"/>
        <s v="C77"/>
        <s v="C78"/>
        <s v="C79"/>
        <s v="C80"/>
        <s v="C81"/>
        <s v="C82"/>
        <s v="C83"/>
        <s v="C84"/>
        <s v="C85"/>
        <s v="C86"/>
        <s v="C87"/>
        <s v="C88"/>
        <s v="C89"/>
        <s v="C90"/>
        <s v="C91"/>
        <s v="C92"/>
        <s v="C93"/>
        <s v="C94"/>
        <s v="C95"/>
        <s v="C96"/>
        <s v="C97"/>
        <s v="C98"/>
        <s v="C99"/>
        <s v="C100"/>
        <s v="C101"/>
        <s v="C102"/>
        <s v="C103"/>
        <s v="C104"/>
        <s v="C105"/>
        <s v="C106"/>
        <s v="C107"/>
        <s v="C108"/>
        <s v="C109"/>
        <s v="C110"/>
        <s v="C111"/>
        <s v="C112"/>
        <s v="C113"/>
        <s v="C114"/>
        <s v="C115"/>
        <s v="C116"/>
        <s v="C117"/>
        <s v="C118"/>
        <s v="C119"/>
        <s v="C120"/>
        <s v="C121"/>
        <s v="C122"/>
        <s v="C123"/>
        <s v="C124"/>
        <s v="C125"/>
        <s v="C126"/>
        <s v="C127"/>
        <s v="C128"/>
        <s v="C129"/>
        <s v="C130"/>
        <s v="C131"/>
        <s v="C132"/>
        <s v="C133"/>
        <s v="C134"/>
        <s v="C135"/>
        <s v="C136"/>
        <s v="C137"/>
        <s v="C138"/>
        <s v="C139"/>
        <s v="C140"/>
        <s v="C141"/>
        <s v="C142"/>
        <s v="C143"/>
        <s v="C144"/>
        <s v="C145"/>
        <s v="C146"/>
        <s v="C147"/>
        <s v="C148"/>
        <s v="C149"/>
        <s v="C150"/>
        <s v="C151"/>
        <s v="C152"/>
        <s v="C153"/>
        <s v="C154"/>
        <s v="C155"/>
        <s v="C156"/>
        <s v="C157"/>
        <s v="C158"/>
        <s v="C159"/>
        <s v="C160"/>
        <s v="C161"/>
        <s v="C162"/>
        <s v="C163"/>
        <s v="C164"/>
        <s v="C165"/>
        <s v="C166"/>
        <s v="C167"/>
        <s v="C168"/>
        <s v="C169"/>
        <s v="C170"/>
        <s v="C171"/>
        <s v="C172"/>
        <s v="C173"/>
        <s v="C174"/>
        <s v="C175"/>
        <s v="C176"/>
        <s v="C177"/>
        <s v="C178"/>
        <s v="C179"/>
        <s v="C180"/>
        <s v="C181"/>
        <s v="C182"/>
        <s v="C183"/>
        <s v="C184"/>
        <s v="C185"/>
        <s v="C186"/>
        <s v="C187"/>
        <s v="C188"/>
        <s v="C189"/>
        <s v="C190"/>
        <s v="C191"/>
        <s v="C192"/>
        <s v="C193"/>
        <s v="C194"/>
        <s v="C195"/>
        <s v="C196"/>
        <s v="C197"/>
        <s v="C198"/>
        <s v="C199"/>
        <s v="C200"/>
        <s v="C201"/>
        <s v="C202"/>
        <s v="C203"/>
        <s v="C204"/>
        <s v="C205"/>
        <s v="C206"/>
        <s v="C207"/>
        <s v="C208"/>
        <s v="C209"/>
        <s v="C210"/>
        <s v="C211"/>
        <s v="C212"/>
        <s v="C213"/>
        <s v="C214"/>
        <s v="C215"/>
        <s v="C216"/>
        <s v="C217"/>
        <s v="C218"/>
        <s v="C219"/>
        <s v="C220"/>
        <s v="C221"/>
        <s v="C222"/>
        <s v="C223"/>
        <s v="C224"/>
        <s v="C225"/>
        <s v="C226"/>
        <s v="C227"/>
        <s v="C228"/>
        <s v="C229"/>
        <s v="C230"/>
        <s v="C231"/>
        <s v="C232"/>
        <s v="C233"/>
        <s v="C234"/>
        <s v="C235"/>
        <s v="C236"/>
        <s v="C237"/>
        <s v="C238"/>
        <s v="C239"/>
        <s v="C240"/>
        <s v="C241"/>
        <s v="C242"/>
        <s v="C243"/>
        <s v="C244"/>
        <s v="C245"/>
        <s v="C246"/>
        <s v="C247"/>
        <s v="C248"/>
        <s v="C249"/>
        <s v="C250"/>
        <s v="C251"/>
        <s v="C252"/>
        <s v="C253"/>
        <s v="C254"/>
        <s v="C255"/>
        <s v="C256"/>
        <s v="C257"/>
        <s v="C258"/>
        <s v="C259"/>
        <s v="C260"/>
        <s v="C261"/>
        <s v="C262"/>
        <s v="C263"/>
        <s v="C264"/>
        <s v="C265"/>
        <s v="C266"/>
        <s v="C267"/>
        <s v="C268"/>
        <s v="C269"/>
        <s v="C270"/>
        <s v="C271"/>
        <s v="C272"/>
        <s v="C273"/>
        <s v="C274"/>
        <s v="C275"/>
        <s v="C276"/>
        <s v="C277"/>
        <s v="C278"/>
        <s v="C279"/>
        <s v="C280"/>
        <s v="C281"/>
        <s v="C282"/>
        <s v="C283"/>
        <s v="C284"/>
        <s v="C285"/>
        <s v="C286"/>
        <s v="C287"/>
        <s v="C288"/>
        <s v="C289"/>
        <s v="C290"/>
        <s v="C291"/>
        <s v="C292"/>
        <s v="C293"/>
        <s v="C294"/>
        <s v="C295"/>
        <s v="C296"/>
        <s v="C297"/>
        <s v="C298"/>
        <s v="C299"/>
        <s v="C300"/>
        <s v="C301"/>
        <s v="C302"/>
        <s v="C303"/>
        <s v="C304"/>
        <s v="C305"/>
        <s v="C306"/>
        <s v="C307"/>
        <s v="C308"/>
        <s v="C309"/>
        <s v="C310"/>
        <s v="C311"/>
        <s v="C312"/>
        <s v="C313"/>
        <s v="C314"/>
        <s v="C315"/>
        <s v="C316"/>
        <s v="C317"/>
        <s v="C318"/>
        <s v="C319"/>
        <s v="C320"/>
        <s v="C321"/>
        <s v="C322"/>
        <s v="C323"/>
        <s v="C324"/>
        <s v="C325"/>
        <s v="C326"/>
        <s v="C327"/>
        <s v="C328"/>
        <s v="C329"/>
        <s v="C330"/>
        <s v="C331"/>
        <s v="C332"/>
        <s v="C333"/>
        <s v="C334"/>
        <s v="C335"/>
        <s v="C336"/>
        <s v="C337"/>
        <s v="C338"/>
        <s v="C339"/>
        <s v="C340"/>
        <s v="C341"/>
        <s v="C342"/>
        <s v="C343"/>
        <s v="C344"/>
        <s v="C345"/>
        <s v="C346"/>
        <s v="C347"/>
        <s v="C348"/>
        <s v="C349"/>
        <s v="C350"/>
        <s v="C351"/>
        <s v="C352"/>
        <s v="C353"/>
        <s v="C354"/>
        <s v="C355"/>
        <s v="C356"/>
        <s v="C357"/>
        <s v="C358"/>
        <s v="C359"/>
        <s v="C360"/>
        <s v="C361"/>
        <s v="C362"/>
        <s v="C363"/>
        <s v="C364"/>
        <s v="C365"/>
        <s v="C366"/>
        <s v="C367"/>
        <s v="C368"/>
        <s v="C369"/>
        <s v="C370"/>
        <s v="C371"/>
        <s v="C372"/>
        <s v="C373"/>
        <s v="C374"/>
        <s v="C375"/>
        <s v="C376"/>
        <s v="C377"/>
        <s v="C378"/>
        <s v="C379"/>
        <s v="C380"/>
        <s v="C381"/>
        <s v="C382"/>
        <s v="C383"/>
        <s v="C384"/>
        <s v="C385"/>
        <s v="C386"/>
        <s v="C387"/>
        <s v="C388"/>
        <s v="C389"/>
        <s v="C390"/>
        <s v="C391"/>
        <s v="C392"/>
        <s v="C393"/>
        <s v="C394"/>
        <s v="C395"/>
        <s v="C396"/>
        <s v="C397"/>
        <s v="C398"/>
        <s v="C399"/>
        <s v="C400"/>
        <s v="C401"/>
        <s v="C402"/>
        <s v="C403"/>
        <s v="C404"/>
        <s v="C405"/>
        <s v="C406"/>
        <s v="C407"/>
        <s v="C408"/>
        <s v="C409"/>
        <s v="C410"/>
        <s v="C411"/>
        <s v="C412"/>
        <s v="C413"/>
        <s v="C414"/>
        <s v="C415"/>
        <s v="C416"/>
        <s v="C417"/>
        <s v="C418"/>
        <s v="C419"/>
        <s v="C420"/>
        <s v="C421"/>
        <s v="C422"/>
        <s v="C423"/>
        <s v="C424"/>
        <s v="C425"/>
        <s v="C426"/>
        <s v="C427"/>
        <s v="C428"/>
        <s v="C429"/>
        <s v="C430"/>
        <s v="C431"/>
        <s v="C432"/>
        <s v="C433"/>
        <s v="C434"/>
        <s v="C435"/>
        <s v="C436"/>
        <s v="C437"/>
        <s v="C438"/>
        <s v="C439"/>
        <s v="C440"/>
        <s v="C441"/>
        <s v="C442"/>
        <s v="C443"/>
        <s v="C444"/>
        <s v="C445"/>
        <s v="C446"/>
        <s v="C447"/>
        <s v="C448"/>
        <s v="C449"/>
        <s v="C450"/>
        <s v="C451"/>
        <s v="C452"/>
        <s v="C453"/>
        <s v="C454"/>
        <s v="C455"/>
        <s v="C456"/>
        <s v="C457"/>
        <s v="C458"/>
        <s v="C459"/>
        <s v="C460"/>
        <s v="C461"/>
        <s v="C462"/>
        <s v="C463"/>
        <s v="C464"/>
        <s v="C465"/>
        <s v="C466"/>
        <s v="C467"/>
        <s v="C468"/>
        <s v="C469"/>
        <s v="C470"/>
        <s v="C471"/>
        <s v="C472"/>
        <s v="C473"/>
        <s v="C474"/>
        <s v="C475"/>
        <s v="C476"/>
        <s v="C477"/>
        <s v="C478"/>
        <s v="C479"/>
        <s v="C480"/>
        <s v="C481"/>
        <s v="C482"/>
        <s v="C483"/>
        <s v="C484"/>
        <s v="C485"/>
        <s v="C486"/>
        <s v="C487"/>
        <s v="C488"/>
        <s v="C489"/>
        <s v="C490"/>
        <s v="C491"/>
        <s v="C492"/>
        <s v="C493"/>
        <s v="C494"/>
        <s v="C495"/>
        <s v="C496"/>
        <s v="C497"/>
        <s v="C498"/>
        <s v="C499"/>
        <s v="C500"/>
        <s v="C501"/>
        <s v="C502"/>
        <s v="C503"/>
        <s v="C504"/>
        <s v="C505"/>
        <s v="C506"/>
        <s v="C507"/>
        <s v="C508"/>
        <s v="C509"/>
        <s v="C510"/>
        <s v="C511"/>
        <s v="C512"/>
        <s v="C513"/>
        <s v="C514"/>
        <s v="C515"/>
        <s v="C516"/>
        <s v="C517"/>
        <s v="C518"/>
        <s v="C519"/>
        <s v="C520"/>
        <s v="C521"/>
        <s v="C522"/>
        <s v="C523"/>
        <s v="C524"/>
        <s v="C525"/>
        <s v="C526"/>
        <s v="C527"/>
        <s v="C528"/>
        <s v="C529"/>
        <s v="C530"/>
        <s v="C531"/>
        <s v="C532"/>
        <s v="C533"/>
        <s v="C534"/>
        <s v="C535"/>
        <s v="C536"/>
        <s v="C537"/>
        <s v="C538"/>
        <s v="C539"/>
        <s v="C540"/>
        <s v="C541"/>
        <s v="C542"/>
        <s v="C543"/>
        <s v="C544"/>
        <s v="C545"/>
        <s v="C546"/>
        <s v="C547"/>
        <s v="C548"/>
        <s v="C549"/>
        <s v="C550"/>
        <s v="C551"/>
        <s v="C552"/>
        <s v="C553"/>
        <s v="C554"/>
        <s v="C555"/>
        <s v="C556"/>
        <s v="C557"/>
        <s v="C558"/>
        <s v="C559"/>
        <s v="C560"/>
        <s v="C561"/>
        <s v="C562"/>
        <s v="C563"/>
        <s v="C564"/>
        <s v="C565"/>
        <s v="C566"/>
        <s v="C567"/>
        <s v="C568"/>
        <s v="C569"/>
        <s v="C570"/>
        <s v="C571"/>
        <s v="C572"/>
        <s v="C573"/>
        <s v="C574"/>
        <s v="C575"/>
        <s v="C576"/>
        <s v="C577"/>
        <s v="C578"/>
        <s v="C579"/>
        <s v="C580"/>
        <s v="C581"/>
        <s v="C582"/>
        <s v="C583"/>
        <s v="C584"/>
        <s v="C585"/>
        <s v="C586"/>
        <s v="C587"/>
        <s v="C588"/>
        <s v="C589"/>
        <s v="C590"/>
        <s v="C591"/>
        <s v="C592"/>
        <s v="C593"/>
        <s v="C594"/>
        <s v="C595"/>
        <s v="C596"/>
        <s v="C597"/>
        <s v="C598"/>
        <s v="C599"/>
        <s v="C600"/>
        <s v="C601"/>
        <s v="C602"/>
        <s v="C603"/>
        <s v="C604"/>
        <s v="C605"/>
        <s v="C606"/>
        <s v="C607"/>
        <s v="C608"/>
        <s v="C609"/>
        <s v="C610"/>
        <s v="C611"/>
        <s v="C612"/>
        <s v="C613"/>
        <s v="C614"/>
        <s v="C615"/>
        <s v="C616"/>
        <s v="C617"/>
        <s v="C618"/>
        <s v="C619"/>
        <s v="C620"/>
        <s v="C621"/>
        <s v="C622"/>
        <s v="C623"/>
        <s v="C624"/>
        <s v="C625"/>
        <s v="C626"/>
        <s v="C627"/>
        <s v="C628"/>
        <s v="C629"/>
        <s v="C630"/>
        <s v="C631"/>
        <s v="C632"/>
        <s v="C633"/>
        <s v="C634"/>
        <s v="C635"/>
        <s v="C636"/>
        <s v="C637"/>
        <s v="C638"/>
        <s v="C639"/>
        <s v="C640"/>
        <s v="C641"/>
        <s v="C642"/>
        <s v="C643"/>
        <s v="C644"/>
        <s v="C645"/>
        <s v="C646"/>
        <s v="C647"/>
        <s v="C648"/>
        <s v="C649"/>
        <s v="C650"/>
        <s v="C651"/>
        <s v="C652"/>
        <s v="C653"/>
        <s v="C654"/>
        <s v="C655"/>
        <s v="C656"/>
        <s v="C657"/>
        <s v="C658"/>
        <s v="C659"/>
        <s v="C660"/>
        <s v="C661"/>
        <s v="C662"/>
        <s v="C663"/>
        <s v="C664"/>
        <s v="C665"/>
        <s v="C666"/>
        <s v="C667"/>
        <s v="C668"/>
        <s v="C669"/>
        <s v="C670"/>
        <s v="C671"/>
        <s v="C672"/>
        <s v="C673"/>
        <s v="C674"/>
        <s v="C675"/>
        <s v="C676"/>
        <s v="C677"/>
        <s v="C678"/>
        <s v="C679"/>
        <s v="C680"/>
        <s v="C681"/>
        <s v="C682"/>
        <s v="C683"/>
      </sharedItems>
    </cacheField>
    <cacheField name="OBJETIVO ESTRATÉGICO" numFmtId="0">
      <sharedItems/>
    </cacheField>
    <cacheField name="PROGRAMA  PLAN DE DESARROLLO " numFmtId="0">
      <sharedItems/>
    </cacheField>
    <cacheField name="NOMBRE RUBRO" numFmtId="0">
      <sharedItems/>
    </cacheField>
    <cacheField name="CODIGO PRESUPUESTAL" numFmtId="0">
      <sharedItems/>
    </cacheField>
    <cacheField name="BDPP" numFmtId="0">
      <sharedItems containsSemiMixedTypes="0" containsString="0" containsNumber="1" containsInteger="1" minValue="8025" maxValue="8238"/>
    </cacheField>
    <cacheField name="BPIN" numFmtId="0">
      <sharedItems containsSemiMixedTypes="0" containsString="0" containsNumber="1" containsInteger="1" minValue="2024110010079" maxValue="2024110010322"/>
    </cacheField>
    <cacheField name="DESCRIPCION PROYECTO DE INVERSION" numFmtId="0">
      <sharedItems count="6">
        <s v="Implementación del aprovechamiento en bienes fiscales y en zonas de cesión de carácter comunitario en Bogotá D.C."/>
        <s v="Fortalecimiento de la gestión institucional del IDPAC en el marco de la ejecución del Plan de Desarrollo de  Bogotá D.C"/>
        <s v="Formación en capacidades democráticas en interrelación con la cualificación de la participación incidente; con enfoques de cultura ciudadana, democrática y de paz Bogotá D.C."/>
        <s v="Implementación de mecanismos de participación que potencian el desarrollo territorial Bogotá D.C."/>
        <s v="Construcción de Ciudadanía Activa Crece La Participación en el Territorio con Promoción, Información e Innovación en Bogotá D.C."/>
        <s v="Implementación de acciones de innovación social que promuevan la participación incidente y la solución de problemas públicos Bogotá D.C."/>
      </sharedItems>
    </cacheField>
    <cacheField name="META PDD_x000a_IDPAC" numFmtId="0">
      <sharedItems/>
    </cacheField>
    <cacheField name="META PROYECTO DE INVERSIÓN" numFmtId="0">
      <sharedItems count="20">
        <s v="1. Implementar el 100% de la estrategia de inspección, control y vigilancia del _x000a_ aprovechamiento económico de los bienes fiscales de carácter comunitario"/>
        <s v="1. Implementar el 100% de la estrategia de inspección, control y vigilancia del _x000a_aprovechamiento económico de los bienes fiscales de carácter comunitario"/>
        <s v="2. Desarrollar 1 protocolo para la implementación del aprovechamiento económico en bienes fiscales y en zonas de cesión de carácter comunitario."/>
        <s v="3. Generar 1 informe de diagnóstico y plan de acción."/>
        <s v="1. Realizar el 100% de la estrategia de contratación de talento humano para los procesos de apoyo, gerencia y evaluación"/>
        <s v="2. Realizar el 100% de la estrategia de adquisición de capacidad tecnológica"/>
        <s v="3. Realizar el 100% de la estrategia  de la estrategia de Contratación de la adecuación y dotación de la sede del IDPAC"/>
        <s v="1. Formar 120.000 ciudadanos en sus capacidades democráticas para incidir en la construcción de una cultura democrática, ciudadana y de paz"/>
        <s v="2. Implementar 35 iniciativas de producción de información pertinente para el análisis y divulgación de información sobre participación ciudadana"/>
        <s v="3. Aplicar a 2000 organizaciones sociales, comunales, medios comunitarios, de propiedad horizontal el modelo de fortalecimiento"/>
        <s v="1. Realizar (3) Jornadas Únicas Electorales"/>
        <s v="2. Fortalecer 450 instancias formales y no formales de participación aplicando el modelo de fortalecimiento"/>
        <s v="4. Implementar el 100% de los planes de acción de las políticas públicas a cargo del IDPAC"/>
        <s v="1. Elaborar 1 lineamiento(s) con la metodologia y cronograma para la implementacion de los Presupuestos Participativos"/>
        <s v="3. Entregar 1.550 Incentivo(s) para estimular y promover la participación incidente"/>
        <s v="4. Suscribir 70 Pacto(s) ciudadanos de convivencia"/>
        <s v="5. ejecutar 400 obras con Saldo Pedagogico"/>
        <s v="2. Fortalecer 1 sistema(s) informativo y de comunicación del Distrito"/>
        <s v=" 1. Implementar el 100% de la estrategia de diseños metodológicos e implementación de la innovación social en escenarios de participación ciudadana y solución de problemas públicos"/>
        <s v="2. Implementar el 100% de la estrategia de incentivos y desarrollo de prototipos que promuevan la innovación social en escenarios de participación y solución de problemas públicos"/>
      </sharedItems>
    </cacheField>
    <cacheField name="CÓDIGO UNSPSC" numFmtId="0">
      <sharedItems containsMixedTypes="1" containsNumber="1" containsInteger="1" minValue="43222610" maxValue="83121703"/>
    </cacheField>
    <cacheField name="DESCRIPCIÓN_x000a_(Descripción general del bien o servicio a contratar)" numFmtId="0">
      <sharedItems/>
    </cacheField>
    <cacheField name="FECHA ESTIMADA DE INICIO DEL PROCESO DE SELECCIÓN (mes)" numFmtId="0">
      <sharedItems containsMixedTypes="1" containsNumber="1" containsInteger="1" minValue="0" maxValue="0"/>
    </cacheField>
    <cacheField name="FECHA ESTIMADA DE PRESENTACION DE OFERTAS (mes)" numFmtId="0">
      <sharedItems containsMixedTypes="1" containsNumber="1" containsInteger="1" minValue="0" maxValue="0"/>
    </cacheField>
    <cacheField name="DURACIÓN  DEL CONTRATO_x000a_(número)" numFmtId="0">
      <sharedItems containsSemiMixedTypes="0" containsString="0" containsNumber="1" minValue="0" maxValue="11"/>
    </cacheField>
    <cacheField name="DURACIÓN  DEL CONTRATO_x000a_ (intervalo: días - 0, meses - 1, años - 2)" numFmtId="0">
      <sharedItems containsSemiMixedTypes="0" containsString="0" containsNumber="1" minValue="0" maxValue="7"/>
    </cacheField>
    <cacheField name="MODALIDAD DE SELECCIÓN " numFmtId="0">
      <sharedItems containsBlank="1"/>
    </cacheField>
    <cacheField name="FUENTE DE LOS RECURSOS_x000a_(FONDO)" numFmtId="0">
      <sharedItems/>
    </cacheField>
    <cacheField name="VALOR MENSUAL  ESTIMADO " numFmtId="0">
      <sharedItems containsBlank="1" containsMixedTypes="1" containsNumber="1" containsInteger="1" minValue="0" maxValue="1000000000"/>
    </cacheField>
    <cacheField name="VALOR TOTAL  ESTIMADO " numFmtId="165">
      <sharedItems containsSemiMixedTypes="0" containsString="0" containsNumber="1" containsInteger="1" minValue="0" maxValue="1638000000"/>
    </cacheField>
    <cacheField name="ÁREA O DEPENDENCIA RESPONSABLE" numFmtId="0">
      <sharedItems/>
    </cacheField>
    <cacheField name="POSPRE_x000a_(Posición Presupuestal)" numFmtId="0">
      <sharedItems/>
    </cacheField>
    <cacheField name="ELEMENTO PEP_x000a_(Plan de la Estructura del Proyecto)" numFmtId="0">
      <sharedItems/>
    </cacheField>
    <cacheField name="TRAZADOR PRESUPUESTAL" numFmtId="0">
      <sharedItems/>
    </cacheField>
    <cacheField name="¿SE REQUIEREN VIGENCIAS FUTURAS?" numFmtId="0">
      <sharedItems containsBlank="1"/>
    </cacheField>
    <cacheField name="ESTADO DE LA SOLICITUD DE VIGENCIAS FUTURAS" numFmtId="0">
      <sharedItems/>
    </cacheField>
    <cacheField name=" " numFmtId="0">
      <sharedItems containsNonDate="0" containsString="0" containsBlank="1"/>
    </cacheField>
    <cacheField name=" 2" numFmtId="0">
      <sharedItems containsNonDate="0" containsString="0" containsBlank="1"/>
    </cacheField>
    <cacheField name=" 3" numFmtId="0">
      <sharedItems containsNonDate="0" containsString="0" containsBlank="1"/>
    </cacheField>
    <cacheField name=" 4" numFmtId="0">
      <sharedItems containsNonDate="0" containsString="0" containsBlank="1"/>
    </cacheField>
    <cacheField name="DESCRIPCION PROYECTO DE INVERSION2" numFmtId="0">
      <sharedItems/>
    </cacheField>
    <cacheField name="VALOR MENSUAL  ESTIMADO _x000a_INICIAL" numFmtId="0">
      <sharedItems containsBlank="1" containsMixedTypes="1" containsNumber="1" containsInteger="1" minValue="0" maxValue="1000000000"/>
    </cacheField>
    <cacheField name="VALOR TOTAL  ESTIMADO _x000a_INICIAL" numFmtId="0">
      <sharedItems containsSemiMixedTypes="0" containsString="0" containsNumber="1" containsInteger="1" minValue="0" maxValue="1638000000"/>
    </cacheField>
    <cacheField name="Valor modificación" numFmtId="4">
      <sharedItems containsMixedTypes="1" containsNumber="1" containsInteger="1" minValue="0" maxValue="900000000"/>
    </cacheField>
    <cacheField name="Valor Operaciòn" numFmtId="0">
      <sharedItems containsSemiMixedTypes="0" containsString="0" containsNumber="1" containsInteger="1" minValue="-208500000" maxValue="36000000" count="94">
        <n v="-157000"/>
        <n v="-5000000"/>
        <n v="0"/>
        <n v="-6000000"/>
        <n v="-7500000"/>
        <n v="-8500000"/>
        <n v="-15843000"/>
        <n v="10000000"/>
        <n v="33000000"/>
        <n v="-30000000"/>
        <n v="23000000"/>
        <n v="-8032000"/>
        <n v="27800000"/>
        <n v="-18000000"/>
        <n v="-6200000"/>
        <n v="7200000"/>
        <n v="-11400000"/>
        <n v="700000"/>
        <n v="-1000000"/>
        <n v="-2100000"/>
        <n v="-2739000"/>
        <n v="23658000"/>
        <n v="-12000000"/>
        <n v="8000000"/>
        <n v="30000000"/>
        <n v="-19500000"/>
        <n v="-27387000"/>
        <n v="36000000"/>
        <n v="35000000"/>
        <n v="7000000"/>
        <n v="28000000"/>
        <n v="-8000000"/>
        <n v="7500000"/>
        <n v="-208500000"/>
        <n v="4000000"/>
        <n v="14800000"/>
        <n v="-52800000"/>
        <n v="-15041192"/>
        <n v="-869536"/>
        <n v="3800000"/>
        <n v="20000000"/>
        <n v="-7889272"/>
        <n v="900000"/>
        <n v="2650000"/>
        <n v="6900000"/>
        <n v="4900000"/>
        <n v="-29680000"/>
        <n v="-5670000"/>
        <n v="-22000000"/>
        <n v="-1200000"/>
        <n v="3400000"/>
        <n v="-13500000"/>
        <n v="-857994"/>
        <n v="-224262"/>
        <n v="-10000000"/>
        <n v="-3600000"/>
        <n v="-3156000"/>
        <n v="-5200000"/>
        <n v="-9500000"/>
        <n v="28800000"/>
        <n v="-19700000"/>
        <n v="-23400000"/>
        <n v="15000000"/>
        <n v="-24000000"/>
        <n v="3000000"/>
        <n v="-3700000"/>
        <n v="-23528000"/>
        <n v="-4200000"/>
        <n v="7890000"/>
        <n v="3156000"/>
        <n v="-27000000"/>
        <n v="6000000"/>
        <n v="24000000"/>
        <n v="-4000000"/>
        <n v="-4500000"/>
        <n v="-9000000"/>
        <n v="12000000"/>
        <n v="35454000"/>
        <n v="798000"/>
        <n v="4506000"/>
        <n v="9000000"/>
        <n v="26988000"/>
        <n v="5500000"/>
        <n v="-41792000"/>
        <n v="-9600000"/>
        <n v="16000000"/>
        <n v="-2250000"/>
        <n v="-60550000"/>
        <n v="5000000"/>
        <n v="-13524000"/>
        <n v="-13000000"/>
        <n v="1500000"/>
        <n v="2024000"/>
        <n v="-28000000"/>
      </sharedItems>
    </cacheField>
    <cacheField name="Valor definitivo PAA" numFmtId="0">
      <sharedItems containsSemiMixedTypes="0" containsString="0" containsNumber="1" containsInteger="1" minValue="0" maxValue="1638000000"/>
    </cacheField>
    <cacheField name="No. Solicitud" numFmtId="4">
      <sharedItems containsSemiMixedTypes="0" containsString="0" containsNumber="1" containsInteger="1" minValue="0" maxValue="8"/>
    </cacheField>
    <cacheField name="Tipo modificación" numFmtId="4">
      <sharedItems/>
    </cacheField>
    <cacheField name="POSPRE_x000a_(Posición Presupuestal)2" numFmtId="0">
      <sharedItems/>
    </cacheField>
    <cacheField name="BDPP2" numFmtId="0">
      <sharedItems containsSemiMixedTypes="0" containsString="0" containsNumber="1" containsInteger="1" minValue="8025" maxValue="8238"/>
    </cacheField>
    <cacheField name=" 5" numFmtId="4">
      <sharedItems containsNonDate="0" containsString="0" containsBlank="1"/>
    </cacheField>
    <cacheField name=" 6" numFmtId="4">
      <sharedItems containsSemiMixedTypes="0" containsString="0" containsNumber="1" containsInteger="1" minValue="-418986000" maxValue="923528000"/>
    </cacheField>
    <cacheField name="Se modifica?" numFmtId="4">
      <sharedItems containsBlank="1" containsMixedTypes="1" containsNumber="1" containsInteger="1" minValue="-27387000" maxValue="900000000"/>
    </cacheField>
    <cacheField name="MOD 2" numFmtId="0">
      <sharedItems containsMixedTypes="1" containsNumber="1" containsInteger="1" minValue="0" maxValue="900000000"/>
    </cacheField>
    <cacheField name="DIF" numFmtId="0">
      <sharedItems containsBlank="1" containsMixedTypes="1" containsNumber="1" containsInteger="1" minValue="-208500000" maxValue="36000000"/>
    </cacheField>
    <cacheField name=" 7" numFmtId="4">
      <sharedItems containsNonDate="0" containsString="0" containsBlank="1"/>
    </cacheField>
    <cacheField name="VAL" numFmtId="4">
      <sharedItems containsMixedTypes="1" containsNumber="1" containsInteger="1" minValue="-29680000" maxValue="0"/>
    </cacheField>
    <cacheField name=" 8" numFmtId="4">
      <sharedItems containsNonDate="0" containsString="0" containsBlank="1"/>
    </cacheField>
    <cacheField name=" 9" numFmtId="4">
      <sharedItems containsNonDate="0" containsString="0" containsBlank="1"/>
    </cacheField>
    <cacheField name=" 10"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3">
  <r>
    <x v="0"/>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4.700.000"/>
    <n v="235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731400"/>
    <n v="23657000"/>
    <n v="23500000"/>
    <n v="-157000"/>
    <n v="23500000"/>
    <n v="8"/>
    <s v="Modificación propuesta"/>
    <s v="O232020200991119_Otros servicios de la administración pública n.c.p."/>
    <n v="8025"/>
    <m/>
    <n v="23657000"/>
    <x v="0"/>
    <e v="#N/A"/>
    <e v="#N/A"/>
    <m/>
    <n v="0"/>
    <m/>
    <m/>
    <m/>
  </r>
  <r>
    <x v="1"/>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5.000.000,00"/>
    <n v="250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000000"/>
    <n v="30000000"/>
    <n v="25000000"/>
    <n v="-5000000"/>
    <n v="25000000"/>
    <n v="8"/>
    <s v="Modificación propuesta"/>
    <s v="O232020200991119_Otros servicios de la administración pública n.c.p."/>
    <n v="8025"/>
    <m/>
    <n v="30000000"/>
    <x v="0"/>
    <e v="#N/A"/>
    <e v="#N/A"/>
    <m/>
    <n v="0"/>
    <m/>
    <m/>
    <m/>
  </r>
  <r>
    <x v="2"/>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7000000"/>
    <e v="#N/A"/>
    <n v="0"/>
    <n v="27000000"/>
    <n v="0"/>
    <e v="#N/A"/>
    <s v="O232020200991119_Otros servicios de la administración pública n.c.p."/>
    <n v="8025"/>
    <m/>
    <n v="0"/>
    <x v="0"/>
    <e v="#N/A"/>
    <e v="#N/A"/>
    <m/>
    <e v="#N/A"/>
    <m/>
    <m/>
    <m/>
  </r>
  <r>
    <x v="3"/>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7000000"/>
    <e v="#N/A"/>
    <n v="0"/>
    <n v="27000000"/>
    <n v="0"/>
    <e v="#N/A"/>
    <s v="O232020200991119_Otros servicios de la administración pública n.c.p."/>
    <n v="8025"/>
    <m/>
    <n v="0"/>
    <x v="0"/>
    <e v="#N/A"/>
    <e v="#N/A"/>
    <m/>
    <e v="#N/A"/>
    <m/>
    <m/>
    <m/>
  </r>
  <r>
    <x v="4"/>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6.000.000,00"/>
    <n v="300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6000000"/>
    <n v="36000000"/>
    <n v="30000000"/>
    <n v="-6000000"/>
    <n v="30000000"/>
    <n v="8"/>
    <s v="Modificación propuesta"/>
    <s v="O232020200991119_Otros servicios de la administración pública n.c.p."/>
    <n v="8025"/>
    <m/>
    <n v="36000000"/>
    <x v="0"/>
    <e v="#N/A"/>
    <e v="#N/A"/>
    <m/>
    <n v="0"/>
    <m/>
    <m/>
    <m/>
  </r>
  <r>
    <x v="5"/>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4"/>
    <n v="1"/>
    <s v="CCE-16 Contratación Directa"/>
    <s v="1-100-F001_VA-Recursos distrito"/>
    <n v="4100000"/>
    <n v="164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100000"/>
    <n v="16400000"/>
    <e v="#N/A"/>
    <n v="0"/>
    <n v="16400000"/>
    <n v="0"/>
    <e v="#N/A"/>
    <s v="O232020200991119_Otros servicios de la administración pública n.c.p."/>
    <n v="8025"/>
    <m/>
    <n v="0"/>
    <x v="0"/>
    <e v="#N/A"/>
    <e v="#N/A"/>
    <m/>
    <e v="#N/A"/>
    <m/>
    <m/>
    <m/>
  </r>
  <r>
    <x v="6"/>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350000"/>
    <n v="261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350000"/>
    <n v="26100000"/>
    <e v="#N/A"/>
    <n v="0"/>
    <n v="26100000"/>
    <n v="0"/>
    <e v="#N/A"/>
    <s v="O232020200991119_Otros servicios de la administración pública n.c.p."/>
    <n v="8025"/>
    <m/>
    <n v="0"/>
    <x v="0"/>
    <e v="#N/A"/>
    <e v="#N/A"/>
    <m/>
    <e v="#N/A"/>
    <m/>
    <m/>
    <m/>
  </r>
  <r>
    <x v="7"/>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de apoyo a la gestión para realizar convenios solidarios para regularizar el aprovechamiento en bienes fiscales y en zonas de cesión de carácter comunitarioen el marco del proyecto de inversión 8025."/>
    <s v="ENERO"/>
    <s v="FEBRERO"/>
    <n v="5.56"/>
    <n v="1"/>
    <s v="CCE-16 Contratación Directa"/>
    <s v="1-100-F001_VA-Recursos distrito"/>
    <n v="3600000"/>
    <n v="20016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600000"/>
    <n v="20016000"/>
    <e v="#N/A"/>
    <n v="0"/>
    <n v="20016000"/>
    <n v="0"/>
    <e v="#N/A"/>
    <s v="O232020200991119_Otros servicios de la administración pública n.c.p."/>
    <n v="8025"/>
    <m/>
    <n v="0"/>
    <x v="0"/>
    <e v="#N/A"/>
    <e v="#N/A"/>
    <m/>
    <e v="#N/A"/>
    <m/>
    <m/>
    <m/>
  </r>
  <r>
    <x v="8"/>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4.500.000,00"/>
    <n v="225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000000"/>
    <n v="30000000"/>
    <n v="22500000"/>
    <n v="-7500000"/>
    <n v="22500000"/>
    <n v="8"/>
    <s v="Modificación propuesta"/>
    <s v="O232020200991119_Otros servicios de la administración pública n.c.p."/>
    <n v="8025"/>
    <m/>
    <n v="30000000"/>
    <x v="0"/>
    <e v="#N/A"/>
    <e v="#N/A"/>
    <m/>
    <n v="0"/>
    <m/>
    <m/>
    <m/>
  </r>
  <r>
    <x v="9"/>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100000"/>
    <n v="246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100000"/>
    <n v="24600000"/>
    <e v="#N/A"/>
    <n v="0"/>
    <n v="24600000"/>
    <n v="0"/>
    <e v="#N/A"/>
    <s v="O232020200991119_Otros servicios de la administración pública n.c.p."/>
    <n v="8025"/>
    <m/>
    <n v="0"/>
    <x v="0"/>
    <e v="#N/A"/>
    <e v="#N/A"/>
    <m/>
    <e v="#N/A"/>
    <m/>
    <m/>
    <m/>
  </r>
  <r>
    <x v="10"/>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4500000"/>
    <n v="225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2500000"/>
    <e v="#N/A"/>
    <n v="0"/>
    <n v="22500000"/>
    <n v="0"/>
    <e v="#N/A"/>
    <s v="O232020200991119_Otros servicios de la administración pública n.c.p."/>
    <n v="8025"/>
    <m/>
    <n v="0"/>
    <x v="0"/>
    <e v="#N/A"/>
    <e v="#N/A"/>
    <m/>
    <e v="#N/A"/>
    <m/>
    <m/>
    <m/>
  </r>
  <r>
    <x v="11"/>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5000000"/>
    <n v="300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000000"/>
    <n v="30000000"/>
    <e v="#N/A"/>
    <n v="0"/>
    <n v="30000000"/>
    <n v="0"/>
    <e v="#N/A"/>
    <s v="O232020200991119_Otros servicios de la administración pública n.c.p."/>
    <n v="8025"/>
    <m/>
    <n v="0"/>
    <x v="0"/>
    <e v="#N/A"/>
    <e v="#N/A"/>
    <m/>
    <e v="#N/A"/>
    <m/>
    <m/>
    <m/>
  </r>
  <r>
    <x v="12"/>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8"/>
    <n v="1"/>
    <s v="CCE-16 Contratación Directa"/>
    <s v="1-100-F001_VA-Recursos distrito"/>
    <n v="7500000"/>
    <n v="600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7500000"/>
    <n v="60000000"/>
    <e v="#N/A"/>
    <n v="0"/>
    <n v="60000000"/>
    <n v="0"/>
    <e v="#N/A"/>
    <s v="O232020200991119_Otros servicios de la administración pública n.c.p."/>
    <n v="8025"/>
    <m/>
    <n v="0"/>
    <x v="0"/>
    <e v="#N/A"/>
    <e v="#N/A"/>
    <m/>
    <e v="#N/A"/>
    <m/>
    <m/>
    <m/>
  </r>
  <r>
    <x v="13"/>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de apoyo a la gestión para realizar convenios solidarios para regularizar el aprovechamiento en bienes fiscales y en zonas de cesión de carácter comunitarioen el marco del proyecto de inversión 8025."/>
    <s v="ENERO"/>
    <s v="FEBRERO"/>
    <n v="6"/>
    <n v="1"/>
    <s v="CCE-16 Contratación Directa"/>
    <s v="1-100-F001_VA-Recursos distrito"/>
    <n v="3600000"/>
    <n v="216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600000"/>
    <n v="21600000"/>
    <e v="#N/A"/>
    <n v="0"/>
    <n v="21600000"/>
    <n v="0"/>
    <e v="#N/A"/>
    <s v="O232020200991119_Otros servicios de la administración pública n.c.p."/>
    <n v="8025"/>
    <m/>
    <n v="0"/>
    <x v="0"/>
    <e v="#N/A"/>
    <e v="#N/A"/>
    <m/>
    <e v="#N/A"/>
    <m/>
    <m/>
    <m/>
  </r>
  <r>
    <x v="14"/>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de apoyo a la gestión para realizar convenios solidarios para regularizar el aprovechamiento en bienes fiscales y en zonas de cesión de carácter comunitarioen el marco del proyecto de inversión 8025."/>
    <s v="ENERO"/>
    <s v="FEBRERO"/>
    <n v="6"/>
    <n v="1"/>
    <s v="CCE-16 Contratación Directa"/>
    <s v="1-100-F001_VA-Recursos distrito"/>
    <n v="3709667"/>
    <n v="22258002"/>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709667"/>
    <n v="22258002"/>
    <e v="#N/A"/>
    <n v="0"/>
    <n v="22258002"/>
    <n v="0"/>
    <e v="#N/A"/>
    <s v="O232020200991119_Otros servicios de la administración pública n.c.p."/>
    <n v="8025"/>
    <m/>
    <n v="0"/>
    <x v="0"/>
    <e v="#N/A"/>
    <e v="#N/A"/>
    <m/>
    <e v="#N/A"/>
    <m/>
    <m/>
    <m/>
  </r>
  <r>
    <x v="15"/>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600000"/>
    <n v="276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600000"/>
    <n v="27600000"/>
    <e v="#N/A"/>
    <n v="0"/>
    <n v="27600000"/>
    <n v="0"/>
    <e v="#N/A"/>
    <s v="O232020200991119_Otros servicios de la administración pública n.c.p."/>
    <n v="8025"/>
    <m/>
    <n v="0"/>
    <x v="0"/>
    <e v="#N/A"/>
    <e v="#N/A"/>
    <m/>
    <e v="#N/A"/>
    <m/>
    <m/>
    <m/>
  </r>
  <r>
    <x v="16"/>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600000"/>
    <n v="276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600000"/>
    <n v="27600000"/>
    <e v="#N/A"/>
    <n v="0"/>
    <n v="27600000"/>
    <n v="0"/>
    <e v="#N/A"/>
    <s v="O232020200991119_Otros servicios de la administración pública n.c.p."/>
    <n v="8025"/>
    <m/>
    <n v="0"/>
    <x v="0"/>
    <e v="#N/A"/>
    <e v="#N/A"/>
    <m/>
    <e v="#N/A"/>
    <m/>
    <m/>
    <m/>
  </r>
  <r>
    <x v="17"/>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600000"/>
    <n v="276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600000"/>
    <n v="27600000"/>
    <e v="#N/A"/>
    <n v="0"/>
    <n v="27600000"/>
    <n v="0"/>
    <e v="#N/A"/>
    <s v="O232020200991119_Otros servicios de la administración pública n.c.p."/>
    <n v="8025"/>
    <m/>
    <n v="0"/>
    <x v="0"/>
    <e v="#N/A"/>
    <e v="#N/A"/>
    <m/>
    <e v="#N/A"/>
    <m/>
    <m/>
    <m/>
  </r>
  <r>
    <x v="18"/>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600000"/>
    <n v="276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600000"/>
    <n v="27600000"/>
    <e v="#N/A"/>
    <n v="0"/>
    <n v="27600000"/>
    <n v="0"/>
    <e v="#N/A"/>
    <s v="O232020200991119_Otros servicios de la administración pública n.c.p."/>
    <n v="8025"/>
    <m/>
    <n v="0"/>
    <x v="0"/>
    <e v="#N/A"/>
    <e v="#N/A"/>
    <m/>
    <e v="#N/A"/>
    <m/>
    <m/>
    <m/>
  </r>
  <r>
    <x v="19"/>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de apoyo a la gestión para realizar convenios solidarios para regularizar el aprovechamiento en bienes fiscales y en zonas de cesión de carácter comunitarioen el marco del proyecto de inversión 8025."/>
    <s v="ENERO"/>
    <s v="FEBRERO"/>
    <n v="6"/>
    <n v="1"/>
    <s v="CCE-16 Contratación Directa"/>
    <s v="1-100-F001_VA-Recursos distrito"/>
    <n v="3800000"/>
    <n v="228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800000"/>
    <n v="22800000"/>
    <e v="#N/A"/>
    <n v="0"/>
    <n v="22800000"/>
    <n v="0"/>
    <e v="#N/A"/>
    <s v="O232020200991119_Otros servicios de la administración pública n.c.p."/>
    <n v="8025"/>
    <m/>
    <n v="0"/>
    <x v="0"/>
    <e v="#N/A"/>
    <e v="#N/A"/>
    <m/>
    <e v="#N/A"/>
    <m/>
    <m/>
    <m/>
  </r>
  <r>
    <x v="20"/>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de apoyo a la gestión para realizar convenios solidarios para regularizar el aprovechamiento en bienes fiscales y en zonas de cesión de carácter comunitarioen el marco del proyecto de inversión 8025."/>
    <s v="ENERO"/>
    <s v="FEBRERO"/>
    <n v="4"/>
    <n v="1"/>
    <s v="CCE-16 Contratación Directa"/>
    <s v="1-100-F001_VA-Recursos distrito"/>
    <s v="$ 3.575.000,00"/>
    <n v="143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800000"/>
    <n v="22800000"/>
    <n v="14300000"/>
    <n v="-8500000"/>
    <n v="14300000"/>
    <n v="8"/>
    <s v="Modificación propuesta"/>
    <s v="O232020200991119_Otros servicios de la administración pública n.c.p."/>
    <n v="8025"/>
    <m/>
    <n v="22800000"/>
    <x v="0"/>
    <e v="#N/A"/>
    <e v="#N/A"/>
    <m/>
    <n v="0"/>
    <m/>
    <m/>
    <m/>
  </r>
  <r>
    <x v="21"/>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de apoyo a la gestión para realizar convenios solidarios para regularizar el aprovechamiento en bienes fiscales y en zonas de cesión de carácter comunitarioen el marco del proyecto de inversión 8025."/>
    <s v="ENERO"/>
    <s v="FEBRERO"/>
    <n v="6"/>
    <n v="1"/>
    <s v="CCE-16 Contratación Directa"/>
    <s v="1-100-F001_VA-Recursos distrito"/>
    <n v="3600000"/>
    <n v="216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600000"/>
    <n v="21600000"/>
    <e v="#N/A"/>
    <n v="0"/>
    <n v="21600000"/>
    <n v="0"/>
    <e v="#N/A"/>
    <s v="O232020200991119_Otros servicios de la administración pública n.c.p."/>
    <n v="8025"/>
    <m/>
    <n v="0"/>
    <x v="0"/>
    <e v="#N/A"/>
    <e v="#N/A"/>
    <m/>
    <e v="#N/A"/>
    <m/>
    <m/>
    <m/>
  </r>
  <r>
    <x v="22"/>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de apoyo a la gestión para realizar convenios solidarios para regularizar el aprovechamiento en bienes fiscales y en zonas de cesión de carácter comunitarioen el marco del proyecto de inversión 8025."/>
    <s v="ENERO"/>
    <s v="FEBRERO"/>
    <n v="4"/>
    <n v="1"/>
    <s v="CCE-16 Contratación Directa"/>
    <s v="1-100-F001_VA-Recursos distrito"/>
    <n v="3500000"/>
    <n v="140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500000"/>
    <n v="14000000"/>
    <e v="#N/A"/>
    <n v="0"/>
    <n v="14000000"/>
    <n v="0"/>
    <e v="#N/A"/>
    <s v="O232020200991119_Otros servicios de la administración pública n.c.p."/>
    <n v="8025"/>
    <m/>
    <n v="0"/>
    <x v="0"/>
    <e v="#N/A"/>
    <e v="#N/A"/>
    <m/>
    <e v="#N/A"/>
    <m/>
    <m/>
    <m/>
  </r>
  <r>
    <x v="23"/>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3"/>
    <n v="1"/>
    <s v="CCE-16 Contratación Directa"/>
    <s v="1-100-F001_VA-Recursos distrito"/>
    <s v="$ 3.719.000"/>
    <n v="11157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7000000"/>
    <n v="11157000"/>
    <n v="-15843000"/>
    <n v="11157000"/>
    <n v="8"/>
    <s v="Modificación propuesta"/>
    <s v="O232020200991119_Otros servicios de la administración pública n.c.p."/>
    <n v="8025"/>
    <m/>
    <n v="0"/>
    <x v="0"/>
    <e v="#N/A"/>
    <e v="#N/A"/>
    <m/>
    <n v="0"/>
    <m/>
    <m/>
    <m/>
  </r>
  <r>
    <x v="24"/>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8.000.000,00"/>
    <n v="400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000000"/>
    <n v="30000000"/>
    <n v="40000000"/>
    <n v="10000000"/>
    <n v="40000000"/>
    <n v="8"/>
    <s v="Modificación propuesta"/>
    <s v="O232020200991119_Otros servicios de la administración pública n.c.p."/>
    <n v="8025"/>
    <m/>
    <n v="30000000"/>
    <x v="0"/>
    <e v="#N/A"/>
    <e v="#N/A"/>
    <m/>
    <n v="0"/>
    <m/>
    <m/>
    <m/>
  </r>
  <r>
    <x v="25"/>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10"/>
    <n v="1"/>
    <s v="CCE-16 Contratación Directa"/>
    <s v="1-100-F001_VA-Recursos distrito"/>
    <s v="$ 6.000.000,00"/>
    <n v="600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7000000"/>
    <n v="60000000"/>
    <n v="33000000"/>
    <n v="60000000"/>
    <n v="8"/>
    <s v="Modificación propuesta"/>
    <s v="O232020200991119_Otros servicios de la administración pública n.c.p."/>
    <n v="8025"/>
    <m/>
    <n v="27000000"/>
    <x v="0"/>
    <e v="#N/A"/>
    <e v="#N/A"/>
    <m/>
    <n v="0"/>
    <m/>
    <m/>
    <m/>
  </r>
  <r>
    <x v="26"/>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100000"/>
    <n v="24600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100000"/>
    <n v="24600000"/>
    <e v="#N/A"/>
    <n v="0"/>
    <n v="24600000"/>
    <n v="0"/>
    <e v="#N/A"/>
    <s v="O232020200991119_Otros servicios de la administración pública n.c.p."/>
    <n v="8025"/>
    <m/>
    <n v="0"/>
    <x v="0"/>
    <e v="#N/A"/>
    <e v="#N/A"/>
    <m/>
    <e v="#N/A"/>
    <m/>
    <m/>
    <m/>
  </r>
  <r>
    <x v="27"/>
    <s v="05_Bogotá confía en su gobierno"/>
    <s v="39 _Camino hacia una democracia deliberativa con un gobierno cercano a la gente y con participación ciudadana"/>
    <s v="O23011745012024007901031"/>
    <s v="O230117450120240079"/>
    <x v="0"/>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Profesionales  para realizar convenios solidarios para regularizar el aprovechamiento en bienes fiscales y en zonas de cesión de carácter comunitarioen el marco del proyecto de inversión 8025."/>
    <s v="ENERO"/>
    <s v="FEBRERO"/>
    <n v="4"/>
    <n v="1"/>
    <s v="CCE-16 Contratación Directa"/>
    <s v="1-100-F001_VA-Recursos distrito"/>
    <n v="5417250"/>
    <n v="21669000"/>
    <x v="0"/>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417250"/>
    <n v="21669000"/>
    <e v="#N/A"/>
    <n v="0"/>
    <n v="21669000"/>
    <n v="0"/>
    <e v="#N/A"/>
    <s v="O232020200991119_Otros servicios de la administración pública n.c.p."/>
    <n v="8025"/>
    <m/>
    <n v="0"/>
    <x v="0"/>
    <e v="#N/A"/>
    <e v="#N/A"/>
    <m/>
    <e v="#N/A"/>
    <m/>
    <m/>
    <m/>
  </r>
  <r>
    <x v="28"/>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efectuar el seguimiento a los procedimientos asociados al Modelo Integrado de Planeación y Gestión, al procedimiento pre y postcontractual, y otros asuntos de carácter administrativo del Proceso de Gestión Contract"/>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55000000"/>
    <e v="#N/A"/>
    <n v="0"/>
    <n v="55000000"/>
    <n v="0"/>
    <e v="#N/A"/>
    <s v="O232020200883990_Otros servicios profesionales, técnicos y empresariales n.c.p."/>
    <n v="8066"/>
    <m/>
    <n v="0"/>
    <x v="0"/>
    <e v="#N/A"/>
    <e v="#N/A"/>
    <m/>
    <e v="#N/A"/>
    <m/>
    <m/>
    <m/>
  </r>
  <r>
    <x v="29"/>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sesoría,  para realizar seguimiento, vigilancia y control de los proyectos de inversión, así como de los recursos de funcionamiento, en el marco de la Gestión contractual del IDPAC."/>
    <s v="ENERO"/>
    <s v="FEBRERO"/>
    <n v="10"/>
    <n v="1"/>
    <s v="CCE-16 Contratación Directa"/>
    <s v="1-100-F001_VA-Recursos distrito"/>
    <n v="9500000"/>
    <n v="95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500000"/>
    <n v="95000000"/>
    <e v="#N/A"/>
    <n v="0"/>
    <n v="95000000"/>
    <n v="0"/>
    <e v="#N/A"/>
    <s v="O232020200883990_Otros servicios profesionales, técnicos y empresariales n.c.p."/>
    <n v="8066"/>
    <m/>
    <n v="0"/>
    <x v="0"/>
    <e v="#N/A"/>
    <e v="#N/A"/>
    <m/>
    <e v="#N/A"/>
    <m/>
    <m/>
    <m/>
  </r>
  <r>
    <x v="30"/>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gestionar el uso integral de las plataformas transaccionales de compra pública e implementación efectiva de las prácticas y estrategias de análisis de datos y abastecimiento estratégico en el IDPAC."/>
    <s v="febrero"/>
    <s v="FEBRERO"/>
    <n v="6"/>
    <n v="1"/>
    <s v="CCE-16 Contratación Directa"/>
    <s v="1-100-F001_VA-Recursos distrito"/>
    <n v="4500000"/>
    <n v="27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500000"/>
    <n v="27000000"/>
    <e v="#N/A"/>
    <n v="0"/>
    <n v="27000000"/>
    <n v="0"/>
    <e v="#N/A"/>
    <s v="O232020200883990_Otros servicios profesionales, técnicos y empresariales n.c.p."/>
    <n v="8066"/>
    <m/>
    <n v="0"/>
    <x v="0"/>
    <e v="#N/A"/>
    <e v="#N/A"/>
    <m/>
    <e v="#N/A"/>
    <m/>
    <m/>
    <m/>
  </r>
  <r>
    <x v="31"/>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realizar actividades relacionadas con la gestión, seguimiento, reportes e informes que se deriven de la ejecución del proceso el Proceso de Gestión Contractual del Instituto Distrital de la Participación y Acción C"/>
    <s v="febrero"/>
    <s v="FEBRERO"/>
    <n v="7"/>
    <n v="1"/>
    <s v="CCE-16 Contratación Directa"/>
    <s v="1-100-F001_VA-Recursos distrito"/>
    <n v="4508000"/>
    <n v="31556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508000"/>
    <n v="31556000"/>
    <e v="#N/A"/>
    <n v="0"/>
    <n v="31556000"/>
    <n v="0"/>
    <e v="#N/A"/>
    <s v="O232020200883990_Otros servicios profesionales, técnicos y empresariales n.c.p."/>
    <n v="8066"/>
    <m/>
    <n v="0"/>
    <x v="0"/>
    <e v="#N/A"/>
    <e v="#N/A"/>
    <m/>
    <e v="#N/A"/>
    <m/>
    <m/>
    <m/>
  </r>
  <r>
    <x v="32"/>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sesoría,  para realizar orientación jurídica en el desarrollo de la política de compras y contratación pública encaminadas al fortalecimiento de la capacidad institucional del IDPAC."/>
    <s v="febrero"/>
    <s v="FEBRERO"/>
    <n v="8"/>
    <n v="1"/>
    <s v="CCE-16 Contratación Directa"/>
    <s v="1-100-F001_VA-Recursos distrito"/>
    <n v="10000000"/>
    <n v="80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0000000"/>
    <n v="80000000"/>
    <e v="#N/A"/>
    <n v="0"/>
    <n v="80000000"/>
    <n v="0"/>
    <e v="#N/A"/>
    <s v="O232020200883990_Otros servicios profesionales, técnicos y empresariales n.c.p."/>
    <n v="8066"/>
    <m/>
    <n v="0"/>
    <x v="0"/>
    <e v="#N/A"/>
    <e v="#N/A"/>
    <m/>
    <e v="#N/A"/>
    <m/>
    <m/>
    <m/>
  </r>
  <r>
    <x v="33"/>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jurídicamente el desarrollo de los procedimientos adelantados por el Proceso de Gestión Contractual del Instituto Distrital de la Participación y Acción Comunal."/>
    <s v="febrero"/>
    <s v="FEBRERO"/>
    <n v="10"/>
    <n v="1"/>
    <s v="CCE-16 Contratación Directa"/>
    <s v="1-100-F001_VA-Recursos distrito"/>
    <n v="9000000"/>
    <n v="90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000000"/>
    <n v="90000000"/>
    <e v="#N/A"/>
    <n v="0"/>
    <n v="90000000"/>
    <n v="0"/>
    <e v="#N/A"/>
    <s v="O232020200883990_Otros servicios profesionales, técnicos y empresariales n.c.p."/>
    <n v="8066"/>
    <m/>
    <n v="0"/>
    <x v="0"/>
    <e v="#N/A"/>
    <e v="#N/A"/>
    <m/>
    <e v="#N/A"/>
    <m/>
    <m/>
    <m/>
  </r>
  <r>
    <x v="34"/>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compañar jurídicamente el desarrollo de los procedimientos precontractuales y contractuales adelantados por el Proceso de Gestión Contractual"/>
    <s v="febrero"/>
    <s v="FEBRERO"/>
    <n v="10"/>
    <n v="1"/>
    <s v="CCE-16 Contratación Directa"/>
    <s v="1-100-F001_VA-Recursos distrito"/>
    <n v="5500000"/>
    <n v="55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55000000"/>
    <e v="#N/A"/>
    <n v="0"/>
    <n v="55000000"/>
    <n v="0"/>
    <e v="#N/A"/>
    <s v="O232020200883990_Otros servicios profesionales, técnicos y empresariales n.c.p."/>
    <n v="8066"/>
    <m/>
    <n v="0"/>
    <x v="0"/>
    <e v="#N/A"/>
    <e v="#N/A"/>
    <m/>
    <e v="#N/A"/>
    <m/>
    <m/>
    <m/>
  </r>
  <r>
    <x v="35"/>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realizar la estructuración técnica, económica y financiera de los trámites contractuales adelantados por el Proceso de Gestión Contractual del Instituto Distrital de la Participación y Acción Comunal"/>
    <s v="febrero"/>
    <s v="FEBRERO"/>
    <n v="8"/>
    <n v="1"/>
    <s v="CCE-16 Contratación Directa"/>
    <s v="1-100-F001_VA-Recursos distrito"/>
    <n v="9000000"/>
    <n v="72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000000"/>
    <n v="72000000"/>
    <e v="#N/A"/>
    <n v="0"/>
    <n v="72000000"/>
    <n v="0"/>
    <e v="#N/A"/>
    <s v="O232020200883990_Otros servicios profesionales, técnicos y empresariales n.c.p."/>
    <n v="8066"/>
    <m/>
    <n v="0"/>
    <x v="0"/>
    <e v="#N/A"/>
    <e v="#N/A"/>
    <m/>
    <e v="#N/A"/>
    <m/>
    <m/>
    <m/>
  </r>
  <r>
    <x v="36"/>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para realizar actividades relacionadas con el desarrollo y seguimiento  derivado de la ejecución de los procedimientos de gestión documental del Proceso de Gestión Contractual del Instituto Distrital de la Parti"/>
    <s v="febrero"/>
    <s v="FEBRERO"/>
    <n v="4"/>
    <n v="1"/>
    <s v="CCE-16 Contratación Directa"/>
    <s v="1-100-F001_VA-Recursos distrito"/>
    <n v="3156000"/>
    <n v="12624000"/>
    <x v="1"/>
    <s v="O232020200668014_x000a_Servicios de gestión documental"/>
    <s v="PM/0220/0107/45990230194"/>
    <s v="TPIEG - Igualdad y Equidad de Género."/>
    <s v="NO"/>
    <s v="N/A"/>
    <m/>
    <m/>
    <m/>
    <m/>
    <s v="Fortalecimiento de la gestión institucional del IDPAC en el marco de la ejecución del Plan de Desarrollo de  Bogotá D.C"/>
    <n v="3156000"/>
    <n v="12624000"/>
    <e v="#N/A"/>
    <n v="0"/>
    <n v="12624000"/>
    <n v="0"/>
    <e v="#N/A"/>
    <s v="O232020200668014_x000a_Servicios de gestión documental"/>
    <n v="8066"/>
    <m/>
    <n v="0"/>
    <x v="0"/>
    <e v="#N/A"/>
    <e v="#N/A"/>
    <m/>
    <e v="#N/A"/>
    <m/>
    <m/>
    <m/>
  </r>
  <r>
    <x v="37"/>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compañar jurídicamente el desarrollo de los procedimientos precontractuales, contractuales y postcontractuales adelantados por el Proceso de Gestión Contractual."/>
    <s v="febrero"/>
    <s v="FEBRERO"/>
    <n v="6"/>
    <n v="1"/>
    <s v="CCE-16 Contratación Directa"/>
    <s v="1-100-F001_VA-Recursos distrito"/>
    <n v="8000000"/>
    <n v="48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8000000"/>
    <n v="48000000"/>
    <e v="#N/A"/>
    <n v="0"/>
    <n v="48000000"/>
    <n v="0"/>
    <e v="#N/A"/>
    <s v="O232020200883990_Otros servicios profesionales, técnicos y empresariales n.c.p."/>
    <n v="8066"/>
    <m/>
    <n v="0"/>
    <x v="0"/>
    <e v="#N/A"/>
    <e v="#N/A"/>
    <m/>
    <e v="#N/A"/>
    <m/>
    <m/>
    <m/>
  </r>
  <r>
    <x v="38"/>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desarrollar los actividades postcontractuales y otros asuntos de carácter administrativo , ademas de realizar el seguimiento a los procedimientos asociados al Modelo Integrado de Gestión y Planeacióndel Proceso de "/>
    <s v="febrero"/>
    <s v="FEBRERO"/>
    <n v="6"/>
    <n v="1"/>
    <s v="CCE-16 Contratación Directa"/>
    <s v="1-100-F001_VA-Recursos distrito"/>
    <n v="5000000"/>
    <n v="30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000000"/>
    <n v="30000000"/>
    <e v="#N/A"/>
    <n v="0"/>
    <n v="30000000"/>
    <n v="0"/>
    <e v="#N/A"/>
    <s v="O232020200883990_Otros servicios profesionales, técnicos y empresariales n.c.p."/>
    <n v="8066"/>
    <m/>
    <n v="0"/>
    <x v="0"/>
    <e v="#N/A"/>
    <e v="#N/A"/>
    <m/>
    <e v="#N/A"/>
    <m/>
    <m/>
    <m/>
  </r>
  <r>
    <x v="39"/>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labores administrativas, de capacitación y administración de las bases de datos asociadas al Proceso de gestión contractual."/>
    <s v="febrero"/>
    <s v="FEBRERO"/>
    <n v="10"/>
    <n v="1"/>
    <s v="CCE-16 Contratación Directa"/>
    <s v="1-100-F001_VA-Recursos distrito"/>
    <n v="4700000"/>
    <n v="47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700000"/>
    <n v="47000000"/>
    <e v="#N/A"/>
    <n v="0"/>
    <n v="47000000"/>
    <n v="0"/>
    <e v="#N/A"/>
    <s v="O232020200883990_Otros servicios profesionales, técnicos y empresariales n.c.p."/>
    <n v="8066"/>
    <m/>
    <n v="0"/>
    <x v="0"/>
    <e v="#N/A"/>
    <e v="#N/A"/>
    <m/>
    <e v="#N/A"/>
    <m/>
    <m/>
    <m/>
  </r>
  <r>
    <x v="40"/>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jurídicamente el desarrollo de los procedimientos adelantados por el Proceso de Gestión Contractual del Instituto Distrital de la Participación y Acción Comunal."/>
    <s v="febrero"/>
    <s v="FEBRERO"/>
    <n v="7"/>
    <n v="1"/>
    <s v="CCE-16 Contratación Directa"/>
    <s v="1-100-F001_VA-Recursos distrito"/>
    <n v="6000000"/>
    <n v="42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6000000"/>
    <n v="42000000"/>
    <e v="#N/A"/>
    <n v="0"/>
    <n v="42000000"/>
    <n v="0"/>
    <e v="#N/A"/>
    <s v="O232020200883990_Otros servicios profesionales, técnicos y empresariales n.c.p."/>
    <n v="8066"/>
    <m/>
    <n v="0"/>
    <x v="0"/>
    <e v="#N/A"/>
    <e v="#N/A"/>
    <m/>
    <e v="#N/A"/>
    <m/>
    <m/>
    <m/>
  </r>
  <r>
    <x v="41"/>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altamente calificados  para el logro del posicionamiento y relacionamiento estratégico del Instituto Distrital de la Participación y Acción Comunal en los niveles Distrital, Regional y Nacional que son de competencia de"/>
    <s v="febrero"/>
    <s v="FEBRERO"/>
    <n v="8"/>
    <n v="1"/>
    <s v="CCE-16 Contratación Directa"/>
    <s v="1-100-F001_VA-Recursos distrito"/>
    <n v="15000000"/>
    <n v="120000000"/>
    <x v="2"/>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5000000"/>
    <n v="120000000"/>
    <e v="#N/A"/>
    <n v="0"/>
    <n v="120000000"/>
    <n v="0"/>
    <e v="#N/A"/>
    <s v="O232020200883990_Otros servicios profesionales, técnicos y empresariales n.c.p."/>
    <n v="8066"/>
    <m/>
    <n v="0"/>
    <x v="0"/>
    <e v="#N/A"/>
    <e v="#N/A"/>
    <m/>
    <e v="#N/A"/>
    <m/>
    <m/>
    <m/>
  </r>
  <r>
    <x v="42"/>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jurídicamente el desarrollo de los procedimientos adelantados por el Proceso de Gestión Contractual del Instituto Distrital de la Participación y Acción Comunal."/>
    <s v="febrero"/>
    <s v="FEBRERO"/>
    <n v="5"/>
    <n v="1"/>
    <s v="CCE-16 Contratación Directa"/>
    <s v="1-100-F001_VA-Recursos distrito"/>
    <n v="5000000"/>
    <n v="25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000000"/>
    <n v="25000000"/>
    <e v="#N/A"/>
    <n v="0"/>
    <n v="25000000"/>
    <n v="0"/>
    <e v="#N/A"/>
    <s v="O232020200883990_Otros servicios profesionales, técnicos y empresariales n.c.p."/>
    <n v="8066"/>
    <m/>
    <n v="0"/>
    <x v="0"/>
    <e v="#N/A"/>
    <e v="#N/A"/>
    <m/>
    <e v="#N/A"/>
    <m/>
    <m/>
    <m/>
  </r>
  <r>
    <x v="43"/>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para realizar labores técnicas y operativas en el desarrollo de los procedimientos de gestión documental de la Oficina Jurídica"/>
    <s v="febrero"/>
    <s v="FEBRERO"/>
    <n v="5"/>
    <n v="1"/>
    <s v="CCE-16 Contratación Directa"/>
    <s v="1-100-F001_VA-Recursos distrito"/>
    <n v="3000000"/>
    <n v="15000000"/>
    <x v="3"/>
    <s v="O232020200668014_x000a_Servicios de gestión documental"/>
    <s v="PM/0220/0107/45990230194"/>
    <s v="TPIEG - Igualdad y Equidad de Género."/>
    <s v="NO"/>
    <s v="N/A"/>
    <m/>
    <m/>
    <m/>
    <m/>
    <s v="Fortalecimiento de la gestión institucional del IDPAC en el marco de la ejecución del Plan de Desarrollo de  Bogotá D.C"/>
    <n v="3000000"/>
    <n v="15000000"/>
    <e v="#N/A"/>
    <n v="0"/>
    <n v="15000000"/>
    <n v="0"/>
    <e v="#N/A"/>
    <s v="O232020200668014_x000a_Servicios de gestión documental"/>
    <n v="8066"/>
    <m/>
    <n v="0"/>
    <x v="0"/>
    <e v="#N/A"/>
    <e v="#N/A"/>
    <m/>
    <e v="#N/A"/>
    <m/>
    <m/>
    <m/>
  </r>
  <r>
    <x v="44"/>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ejercer la revisión de los documentos que se elaboren en el desarrollo de los trámites y procedimientos de competencia de la Oficina Jurídica de la entidad, así como brindar asesoría jurídica a la Dirección y a las"/>
    <s v="febrero"/>
    <s v="FEBRERO"/>
    <n v="6"/>
    <n v="1"/>
    <s v="CCE-16 Contratación Directa"/>
    <s v="1-100-F001_VA-Recursos distrito"/>
    <n v="6000000"/>
    <n v="36000000"/>
    <x v="3"/>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6000000"/>
    <n v="36000000"/>
    <e v="#N/A"/>
    <n v="0"/>
    <n v="36000000"/>
    <n v="0"/>
    <e v="#N/A"/>
    <s v="O232020200883990_Otros servicios profesionales, técnicos y empresariales n.c.p."/>
    <n v="8066"/>
    <m/>
    <n v="0"/>
    <x v="0"/>
    <e v="#N/A"/>
    <e v="#N/A"/>
    <m/>
    <e v="#N/A"/>
    <m/>
    <m/>
    <m/>
  </r>
  <r>
    <x v="45"/>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los procesos administrativos sancionatorios que surjan con ocasión del ejercicio de Inspección, Vigilancia y Control sobre las organizaciones comunales del Distrito Capital, así como realizar la sustancia"/>
    <s v="febrero"/>
    <s v="FEBRERO"/>
    <n v="5"/>
    <n v="1"/>
    <s v="CCE-16 Contratación Directa"/>
    <s v="1-100-F001_VA-Recursos distrito"/>
    <n v="5500000"/>
    <n v="27500000"/>
    <x v="3"/>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27500000"/>
    <e v="#N/A"/>
    <n v="0"/>
    <n v="27500000"/>
    <n v="0"/>
    <e v="#N/A"/>
    <s v="O232020200883990_Otros servicios profesionales, técnicos y empresariales n.c.p."/>
    <n v="8066"/>
    <m/>
    <n v="0"/>
    <x v="0"/>
    <e v="#N/A"/>
    <e v="#N/A"/>
    <m/>
    <e v="#N/A"/>
    <m/>
    <m/>
    <m/>
  </r>
  <r>
    <x v="46"/>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los procesos administrativos sancionatorios que surjan con ocasión del ejercicio de Inspección, Vigilancia y Control sobre las organizaciones comunales del Distrito Capital, así como realizar la sustancia"/>
    <s v="febrero"/>
    <s v="FEBRERO"/>
    <n v="6"/>
    <n v="1"/>
    <s v="CCE-16 Contratación Directa"/>
    <s v="1-100-F001_VA-Recursos distrito"/>
    <n v="4732000"/>
    <n v="28392000"/>
    <x v="3"/>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732000"/>
    <n v="28392000"/>
    <e v="#N/A"/>
    <n v="0"/>
    <n v="28392000"/>
    <n v="0"/>
    <e v="#N/A"/>
    <s v="O232020200883990_Otros servicios profesionales, técnicos y empresariales n.c.p."/>
    <n v="8066"/>
    <m/>
    <n v="0"/>
    <x v="0"/>
    <e v="#N/A"/>
    <e v="#N/A"/>
    <m/>
    <e v="#N/A"/>
    <m/>
    <m/>
    <m/>
  </r>
  <r>
    <x v="47"/>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los procesos administrativos sancionatorios que surjan con ocasión del ejercicio de Inspección, Vigilancia y Control sobre las organizaciones comunales del Distrito Capital, así como brindar asesoría jurí"/>
    <s v="febrero"/>
    <s v="FEBRERO"/>
    <n v="6"/>
    <n v="1"/>
    <s v="CCE-16 Contratación Directa"/>
    <s v="1-100-F001_VA-Recursos distrito"/>
    <n v="4540000"/>
    <n v="27240000"/>
    <x v="3"/>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540000"/>
    <n v="27240000"/>
    <e v="#N/A"/>
    <n v="0"/>
    <n v="27240000"/>
    <n v="0"/>
    <e v="#N/A"/>
    <s v="O232020200883990_Otros servicios profesionales, técnicos y empresariales n.c.p."/>
    <n v="8066"/>
    <m/>
    <n v="0"/>
    <x v="0"/>
    <e v="#N/A"/>
    <e v="#N/A"/>
    <m/>
    <e v="#N/A"/>
    <m/>
    <m/>
    <m/>
  </r>
  <r>
    <x v="48"/>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los trámites y procesos administrativos que surjan con ocasión del ejercicio de inspección, vigilancia y control sobre las organizaciones comunales del Distrito Capital, así como atender la etapa de juzga"/>
    <s v="ENERO"/>
    <s v="FEBRERO"/>
    <n v="6"/>
    <n v="1"/>
    <s v="CCE-16 Contratación Directa"/>
    <s v="1-100-F001_VA-Recursos distrito"/>
    <n v="4200000"/>
    <n v="25200000"/>
    <x v="3"/>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200000"/>
    <n v="25200000"/>
    <e v="#N/A"/>
    <n v="0"/>
    <n v="25200000"/>
    <n v="0"/>
    <e v="#N/A"/>
    <s v="O232020200883990_Otros servicios profesionales, técnicos y empresariales n.c.p."/>
    <n v="8066"/>
    <m/>
    <n v="0"/>
    <x v="0"/>
    <e v="#N/A"/>
    <e v="#N/A"/>
    <m/>
    <e v="#N/A"/>
    <m/>
    <m/>
    <m/>
  </r>
  <r>
    <x v="49"/>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los trámites y procesos administrativos que surjan con ocasión del ejercicio de inspección, vigilancia y control sobre las organizaciones comunales del Distrito Capital, así como atender la etapa de juzga"/>
    <s v="ENERO"/>
    <s v="FEBRERO"/>
    <n v="6"/>
    <n v="1"/>
    <s v="CCE-16 Contratación Directa"/>
    <s v="1-100-F001_VA-Recursos distrito"/>
    <n v="4281000"/>
    <n v="25686000"/>
    <x v="3"/>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281000"/>
    <n v="25686000"/>
    <e v="#N/A"/>
    <n v="0"/>
    <n v="25686000"/>
    <n v="0"/>
    <e v="#N/A"/>
    <s v="O232020200883990_Otros servicios profesionales, técnicos y empresariales n.c.p."/>
    <n v="8066"/>
    <m/>
    <n v="0"/>
    <x v="0"/>
    <e v="#N/A"/>
    <e v="#N/A"/>
    <m/>
    <e v="#N/A"/>
    <m/>
    <m/>
    <m/>
  </r>
  <r>
    <x v="50"/>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ejercer la representación judicial y extrajudicial del Instituto Distrital de Participación y Acción Comunal, competencia de la Oficina Jurídica; así como, asesorar y orientar a la Dirección General y a las demás d"/>
    <s v="febrero"/>
    <s v="FEBRERO"/>
    <n v="10"/>
    <n v="1"/>
    <s v="CCE-16 Contratación Directa"/>
    <s v="1-100-F001_VA-Recursos distrito"/>
    <n v="7000000"/>
    <n v="70000000"/>
    <x v="3"/>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10000000"/>
    <n v="100000000"/>
    <n v="70000000"/>
    <n v="-30000000"/>
    <n v="70000000"/>
    <n v="6"/>
    <s v="Modificación propuesta"/>
    <s v="O232020200883990_Otros servicios profesionales, técnicos y empresariales n.c.p."/>
    <n v="8066"/>
    <m/>
    <n v="-100000000"/>
    <x v="1"/>
    <n v="70000000"/>
    <n v="0"/>
    <m/>
    <n v="0"/>
    <m/>
    <m/>
    <m/>
  </r>
  <r>
    <x v="51"/>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poyar técnicamente en seguimiento de los proyectos de inversión y del presupuesto de funcionamiento a cargo del IDPAC."/>
    <s v="febrero"/>
    <s v="FEBRERO"/>
    <n v="6"/>
    <n v="1"/>
    <s v="CCE-16 Contratación Directa"/>
    <s v="1-100-F001_VA-Recursos distrito"/>
    <n v="7000000"/>
    <n v="42000000"/>
    <x v="4"/>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7000000"/>
    <n v="42000000"/>
    <e v="#N/A"/>
    <n v="0"/>
    <n v="42000000"/>
    <n v="0"/>
    <e v="#N/A"/>
    <s v="O232020200883990_Otros servicios profesionales, técnicos y empresariales n.c.p."/>
    <n v="8066"/>
    <m/>
    <n v="0"/>
    <x v="2"/>
    <e v="#N/A"/>
    <e v="#N/A"/>
    <m/>
    <e v="#N/A"/>
    <m/>
    <m/>
    <m/>
  </r>
  <r>
    <x v="52"/>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realizar actividades relacionadas con recopilación, análisis, procesamiento de bases de datos y generación de reportes e informes que se generan en el marco del fortalecimiento de los procesos administrativos y ope"/>
    <s v="febrero"/>
    <s v="FEBRERO"/>
    <n v="9"/>
    <n v="1"/>
    <s v="CCE-16 Contratación Directa"/>
    <s v="1-100-F001_VA-Recursos distrito"/>
    <n v="8000000"/>
    <n v="72000000"/>
    <x v="4"/>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7000000"/>
    <n v="49000000"/>
    <n v="72000000"/>
    <n v="23000000"/>
    <n v="72000000"/>
    <n v="6"/>
    <s v="Modificación propuesta"/>
    <s v="O232020200883990_Otros servicios profesionales, técnicos y empresariales n.c.p."/>
    <n v="8066"/>
    <m/>
    <n v="-49000000"/>
    <x v="3"/>
    <n v="72000000"/>
    <n v="0"/>
    <m/>
    <n v="0"/>
    <m/>
    <m/>
    <m/>
  </r>
  <r>
    <x v="53"/>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compañar la gestión administrativa y presupuestal de los proyectos de inversión y del presupuesto de funcionamiento a cargo de la Secretaría General del IDPAC"/>
    <s v="febrero"/>
    <s v="FEBRERO"/>
    <n v="6"/>
    <n v="1"/>
    <s v="CCE-16 Contratación Directa"/>
    <s v="1-100-F001_VA-Recursos distrito"/>
    <n v="6800000"/>
    <n v="40800000"/>
    <x v="4"/>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6800000"/>
    <n v="40800000"/>
    <e v="#N/A"/>
    <n v="0"/>
    <n v="40800000"/>
    <n v="0"/>
    <e v="#N/A"/>
    <s v="O232020200883990_Otros servicios profesionales, técnicos y empresariales n.c.p."/>
    <n v="8066"/>
    <m/>
    <n v="0"/>
    <x v="2"/>
    <e v="#N/A"/>
    <e v="#N/A"/>
    <m/>
    <e v="#N/A"/>
    <m/>
    <m/>
    <m/>
  </r>
  <r>
    <x v="54"/>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a la Oficina Jurídica del Instituto para el trámite y control de documentos legales."/>
    <s v="marzo"/>
    <s v="marzo"/>
    <n v="10"/>
    <n v="1"/>
    <s v="CCE-16 Contratación Directa"/>
    <s v="1-100-F001_VA-Recursos distrito"/>
    <n v="3000000"/>
    <n v="30000000"/>
    <x v="3"/>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000000"/>
    <n v="30000000"/>
    <n v="30000000"/>
    <n v="0"/>
    <n v="30000000"/>
    <n v="6"/>
    <s v="Modificación propuesta"/>
    <s v="O232020200883990_Otros servicios profesionales, técnicos y empresariales n.c.p."/>
    <n v="8066"/>
    <m/>
    <n v="-30000000"/>
    <x v="4"/>
    <n v="30000000"/>
    <n v="0"/>
    <m/>
    <n v="0"/>
    <m/>
    <m/>
    <m/>
  </r>
  <r>
    <x v="55"/>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tramitar los asuntos administrativos del Proceso de Gestión del Talento Humano especialmente las actividades relacionadas con la Salud y Seguridad en el Trabajo SG-SST del IDPAC."/>
    <s v="febrero"/>
    <s v="FEBRERO"/>
    <n v="2"/>
    <n v="1"/>
    <s v="CCE-16 Contratación Directa"/>
    <s v="1-100-F001_VA-Recursos distrito"/>
    <n v="5000000"/>
    <n v="10000000"/>
    <x v="5"/>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4508000"/>
    <n v="18032000"/>
    <n v="10000000"/>
    <n v="-8032000"/>
    <n v="10000000"/>
    <n v="6"/>
    <s v="Modificación propuesta"/>
    <s v="O232020200883990_Otros servicios profesionales, técnicos y empresariales n.c.p."/>
    <n v="8066"/>
    <m/>
    <n v="-18032000"/>
    <x v="5"/>
    <n v="10000000"/>
    <n v="0"/>
    <m/>
    <n v="0"/>
    <m/>
    <m/>
    <m/>
  </r>
  <r>
    <x v="56"/>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ejecutar las actividades propias de la Gestión del Talento Humano del IDPAC, para el cumplimiento de las metas institucionales."/>
    <s v="febrero"/>
    <s v="FEBRERO"/>
    <n v="6"/>
    <n v="1"/>
    <s v="CCE-16 Contratación Directa"/>
    <s v="1-100-F001_VA-Recursos distrito"/>
    <n v="7600000"/>
    <n v="45600000"/>
    <x v="5"/>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7600000"/>
    <n v="45600000"/>
    <n v="45600000"/>
    <n v="0"/>
    <n v="45600000"/>
    <n v="6"/>
    <s v="Modificación propuesta"/>
    <s v="O232020200883990_Otros servicios profesionales, técnicos y empresariales n.c.p."/>
    <n v="8066"/>
    <m/>
    <n v="-45600000"/>
    <x v="4"/>
    <n v="45600000"/>
    <n v="0"/>
    <m/>
    <n v="0"/>
    <m/>
    <m/>
    <m/>
  </r>
  <r>
    <x v="57"/>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sesoría en la articulación, seguimiento y control de los procesos de Gestión de Talento Humano, Gestión Documental y Gestión Bienes, Servicios e Infraestructura, responsabilidad de la Secretaría General del IDPAC."/>
    <s v="febrero"/>
    <s v="FEBRERO"/>
    <n v="8"/>
    <n v="1"/>
    <s v="CCE-16 Contratación Directa"/>
    <s v="1-100-F001_VA-Recursos distrito"/>
    <n v="10000000"/>
    <n v="80000000"/>
    <x v="5"/>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0000000"/>
    <n v="80000000"/>
    <e v="#N/A"/>
    <n v="0"/>
    <n v="80000000"/>
    <n v="0"/>
    <e v="#N/A"/>
    <s v="O232020200883990_Otros servicios profesionales, técnicos y empresariales n.c.p."/>
    <n v="8066"/>
    <m/>
    <n v="0"/>
    <x v="2"/>
    <e v="#N/A"/>
    <e v="#N/A"/>
    <m/>
    <e v="#N/A"/>
    <m/>
    <m/>
    <m/>
  </r>
  <r>
    <x v="58"/>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la ejecución del teletrabajo en el IDPAC y hacer acompañamiento a los procesos que lo requieran asociados con la gestión del talento humano del Instituto Distrital de la Participación y Acción Comunal"/>
    <s v="febrero"/>
    <s v="FEBRERO"/>
    <n v="6"/>
    <n v="1"/>
    <s v="CCE-16 Contratación Directa"/>
    <s v="1-100-F001_VA-Recursos distrito"/>
    <n v="4500000"/>
    <n v="27000000"/>
    <x v="5"/>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500000"/>
    <n v="27000000"/>
    <e v="#N/A"/>
    <n v="0"/>
    <n v="27000000"/>
    <n v="0"/>
    <e v="#N/A"/>
    <s v="O232020200883990_Otros servicios profesionales, técnicos y empresariales n.c.p."/>
    <n v="8066"/>
    <m/>
    <n v="0"/>
    <x v="2"/>
    <e v="#N/A"/>
    <e v="#N/A"/>
    <m/>
    <e v="#N/A"/>
    <m/>
    <m/>
    <m/>
  </r>
  <r>
    <x v="59"/>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poyar las actividades requeridas a fin de avanzar en el cumplimiento de metas estratégicas de la gestión del Talento Humano del IDPAC."/>
    <s v="febrero"/>
    <s v="FEBRERO"/>
    <n v="7"/>
    <n v="1"/>
    <s v="CCE-16 Contratación Directa"/>
    <s v="1-100-F001_VA-Recursos distrito"/>
    <n v="5000000"/>
    <n v="35000000"/>
    <x v="5"/>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000000"/>
    <n v="35000000"/>
    <n v="35000000"/>
    <n v="0"/>
    <n v="35000000"/>
    <n v="6"/>
    <s v="Modificación propuesta"/>
    <s v="O232020200883990_Otros servicios profesionales, técnicos y empresariales n.c.p."/>
    <n v="8066"/>
    <m/>
    <n v="-35000000"/>
    <x v="4"/>
    <n v="35000000"/>
    <n v="0"/>
    <m/>
    <n v="0"/>
    <m/>
    <m/>
    <m/>
  </r>
  <r>
    <x v="60"/>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realizar acciones y metodologías de intervención de clima laboral y transformación de cultura organizacional del IDPAC."/>
    <s v="febrero"/>
    <s v="FEBRERO"/>
    <n v="6"/>
    <n v="1"/>
    <s v="CCE-16 Contratación Directa"/>
    <s v="1-100-F001_VA-Recursos distrito"/>
    <n v="5000000"/>
    <n v="30000000"/>
    <x v="5"/>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000000"/>
    <n v="30000000"/>
    <e v="#N/A"/>
    <n v="0"/>
    <n v="30000000"/>
    <n v="0"/>
    <e v="#N/A"/>
    <s v="O232020200883990_Otros servicios profesionales, técnicos y empresariales n.c.p."/>
    <n v="8066"/>
    <m/>
    <n v="0"/>
    <x v="2"/>
    <e v="#N/A"/>
    <e v="#N/A"/>
    <m/>
    <e v="#N/A"/>
    <m/>
    <m/>
    <m/>
  </r>
  <r>
    <x v="61"/>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delantar jurídicamente el desarrollo de los procedimientos adelantados por el Proceso de Gestión Contractual del Instituto Distrital de la Participación y Acción Comunal."/>
    <s v="febrero"/>
    <s v="FEBRERO"/>
    <n v="9"/>
    <n v="1"/>
    <s v="CCE-16 Contratación Directa"/>
    <s v="1-100-F001_VA-Recursos distrito"/>
    <n v="8000000"/>
    <n v="72000000"/>
    <x v="1"/>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8000000"/>
    <n v="72000000"/>
    <e v="#N/A"/>
    <n v="0"/>
    <n v="72000000"/>
    <n v="0"/>
    <e v="#N/A"/>
    <s v="O232020200883990_Otros servicios profesionales, técnicos y empresariales n.c.p."/>
    <n v="8066"/>
    <m/>
    <n v="0"/>
    <x v="2"/>
    <e v="#N/A"/>
    <e v="#N/A"/>
    <m/>
    <e v="#N/A"/>
    <m/>
    <m/>
    <m/>
  </r>
  <r>
    <x v="62"/>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a la Dirección General para el acompañamiento de las actividades institucionales y la articulación con las diferentes áreas misionales del IDPAC y/o Entidades Distritales requeridas."/>
    <s v="febrero"/>
    <s v="FEBRERO"/>
    <n v="10"/>
    <n v="1"/>
    <s v="CCE-16 Contratación Directa"/>
    <s v="1-100-F001_VA-Recursos distrito"/>
    <n v="5600000"/>
    <n v="56000000"/>
    <x v="2"/>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600000"/>
    <n v="56000000"/>
    <e v="#N/A"/>
    <n v="0"/>
    <n v="56000000"/>
    <n v="0"/>
    <e v="#N/A"/>
    <s v="O232020200883990_Otros servicios profesionales, técnicos y empresariales n.c.p."/>
    <n v="8066"/>
    <m/>
    <n v="0"/>
    <x v="2"/>
    <e v="#N/A"/>
    <e v="#N/A"/>
    <m/>
    <e v="#N/A"/>
    <m/>
    <m/>
    <m/>
  </r>
  <r>
    <x v="63"/>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sesoría para elaborar, revisar y/o emitir recomendaciones de carácter administrativas requeridas por la Dirección General"/>
    <s v="febrero"/>
    <s v="FEBRERO"/>
    <n v="6"/>
    <n v="1"/>
    <s v="CCE-16 Contratación Directa"/>
    <s v="1-100-F001_VA-Recursos distrito"/>
    <n v="10000000"/>
    <n v="60000000"/>
    <x v="2"/>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0000000"/>
    <n v="60000000"/>
    <e v="#N/A"/>
    <n v="0"/>
    <n v="60000000"/>
    <n v="0"/>
    <e v="#N/A"/>
    <s v="O232020200883990_Otros servicios profesionales, técnicos y empresariales n.c.p."/>
    <n v="8066"/>
    <m/>
    <n v="0"/>
    <x v="2"/>
    <e v="#N/A"/>
    <e v="#N/A"/>
    <m/>
    <e v="#N/A"/>
    <m/>
    <m/>
    <m/>
  </r>
  <r>
    <x v="64"/>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especializados para el seguimiento y análisis de cumplimiento de los planes de acción de las políticas públicas."/>
    <s v="febrero"/>
    <s v="FEBRERO"/>
    <n v="6"/>
    <n v="1"/>
    <s v="CCE-16 Contratación Directa"/>
    <s v="1-100-F001_VA-Recursos distrito"/>
    <n v="8000000"/>
    <n v="48000000"/>
    <x v="6"/>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050000"/>
    <n v="20200000"/>
    <n v="48000000"/>
    <n v="27800000"/>
    <n v="48000000"/>
    <n v="6"/>
    <s v="Modificación propuesta"/>
    <s v="O232020200883990_Otros servicios profesionales, técnicos y empresariales n.c.p."/>
    <n v="8066"/>
    <m/>
    <n v="-20200000"/>
    <x v="6"/>
    <n v="48000000"/>
    <n v="0"/>
    <m/>
    <n v="0"/>
    <m/>
    <m/>
    <m/>
  </r>
  <r>
    <x v="65"/>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realizar seguimiento, consolidación y reportes de planes, programas y proyectos en el marco del Plan Distrital de Desarrollo, proyectos de inversión  y desarrollando la adecuación, implementación y sostenibilidad  "/>
    <s v="febrero"/>
    <s v="FEBRERO"/>
    <n v="5"/>
    <n v="1"/>
    <s v="CCE-16 Contratación Directa"/>
    <s v="1-100-F001_VA-Recursos distrito"/>
    <n v="6000000"/>
    <n v="30000000"/>
    <x v="6"/>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000000"/>
    <n v="48000000"/>
    <n v="30000000"/>
    <n v="-18000000"/>
    <n v="30000000"/>
    <n v="6"/>
    <s v="Modificación propuesta"/>
    <s v="O232020200883990_Otros servicios profesionales, técnicos y empresariales n.c.p."/>
    <n v="8066"/>
    <m/>
    <n v="-48000000"/>
    <x v="7"/>
    <n v="30000000"/>
    <n v="0"/>
    <m/>
    <n v="0"/>
    <m/>
    <m/>
    <m/>
  </r>
  <r>
    <x v="66"/>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la implementación del nuevo modelo de operación por procesos y las políticas de gestión y desempeño, brindando la asistencia técnica a todos los procesos bajo la normatividad vigente. "/>
    <s v="febrero"/>
    <s v="FEBRERO"/>
    <n v="6"/>
    <n v="1"/>
    <s v="CCE-16 Contratación Directa"/>
    <s v="1-100-F001_VA-Recursos distrito"/>
    <n v="10000000"/>
    <n v="60000000"/>
    <x v="6"/>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0000000"/>
    <n v="60000000"/>
    <e v="#N/A"/>
    <n v="0"/>
    <n v="60000000"/>
    <n v="0"/>
    <e v="#N/A"/>
    <s v="O232020200883990_Otros servicios profesionales, técnicos y empresariales n.c.p."/>
    <n v="8066"/>
    <m/>
    <n v="0"/>
    <x v="2"/>
    <e v="#N/A"/>
    <e v="#N/A"/>
    <m/>
    <e v="#N/A"/>
    <m/>
    <m/>
    <m/>
  </r>
  <r>
    <x v="67"/>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orientar, hacer seguimiento al funcionamiento de la herramienta SIGPARTICIPO, y atender los requerimientos de los procesos y/o depedencias en la captura, reporte y calidad de la información que produce la entidad, "/>
    <s v="febrero"/>
    <s v="FEBRERO"/>
    <n v="5"/>
    <n v="1"/>
    <s v="CCE-16 Contratación Directa"/>
    <s v="1-100-F001_VA-Recursos distrito"/>
    <n v="3800000"/>
    <n v="19000000"/>
    <x v="6"/>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4200000"/>
    <n v="25200000"/>
    <n v="19000000"/>
    <n v="-6200000"/>
    <n v="19000000"/>
    <n v="6"/>
    <s v="Modificación propuesta"/>
    <s v="O232020200883990_Otros servicios profesionales, técnicos y empresariales n.c.p."/>
    <n v="8066"/>
    <m/>
    <n v="-25200000"/>
    <x v="8"/>
    <n v="19000000"/>
    <n v="0"/>
    <m/>
    <n v="0"/>
    <m/>
    <m/>
    <m/>
  </r>
  <r>
    <x v="68"/>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realizar seguimiento, consolidación, reportes e informes de planes, programas y proyectos en el marco del Plan Distrital de Desarrollo en los diferentes aplicativos e instrumentos de ejecución presupestal y/o de ge"/>
    <s v="marzo"/>
    <s v="marzo"/>
    <n v="6"/>
    <n v="1"/>
    <s v="CCE-16 Contratación Directa"/>
    <s v="1-100-F001_VA-Recursos distrito"/>
    <n v="6000000"/>
    <n v="36000000"/>
    <x v="6"/>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4800000"/>
    <n v="28800000"/>
    <n v="36000000"/>
    <n v="7200000"/>
    <n v="36000000"/>
    <n v="6"/>
    <s v="Modificación propuesta"/>
    <s v="O232020200883990_Otros servicios profesionales, técnicos y empresariales n.c.p."/>
    <n v="8066"/>
    <m/>
    <n v="-28800000"/>
    <x v="9"/>
    <n v="36000000"/>
    <n v="0"/>
    <m/>
    <n v="0"/>
    <m/>
    <m/>
    <m/>
  </r>
  <r>
    <x v="69"/>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compañar a las gerencias de los proyectos de inversión en el seguimiento, reporte y calidad de la información consignada en el SIG PARTICIPO sobre la ejecución de los planes, programas y proyectos en los diferente"/>
    <s v="marzo"/>
    <s v="marzo"/>
    <n v="2"/>
    <n v="1"/>
    <s v="CCE-16 Contratación Directa"/>
    <s v="1-100-F001_VA-Recursos distrito"/>
    <n v="0"/>
    <n v="0"/>
    <x v="6"/>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700000"/>
    <n v="11400000"/>
    <n v="0"/>
    <n v="-11400000"/>
    <n v="0"/>
    <n v="6"/>
    <s v="Eliminación de Concepto"/>
    <s v="O232020200883990_Otros servicios profesionales, técnicos y empresariales n.c.p."/>
    <n v="8066"/>
    <m/>
    <n v="-11400000"/>
    <x v="10"/>
    <n v="0"/>
    <n v="0"/>
    <m/>
    <n v="0"/>
    <m/>
    <m/>
    <m/>
  </r>
  <r>
    <x v="70"/>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realizar seguimiento e informes sobre el cumplimiento al plan estratégico institucional  así como apoyar la ejecución presupestal y/o de gestión de los proyectos de inversión."/>
    <s v="marzo"/>
    <s v="marzo"/>
    <n v="7"/>
    <n v="1"/>
    <s v="CCE-16 Contratación Directa"/>
    <s v="1-100-F001_VA-Recursos distrito"/>
    <n v="7300000"/>
    <n v="51100000"/>
    <x v="6"/>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7200000"/>
    <n v="50400000"/>
    <n v="51100000"/>
    <n v="700000"/>
    <n v="51100000"/>
    <n v="6"/>
    <s v="Modificación propuesta"/>
    <s v="O232020200883990_Otros servicios profesionales, técnicos y empresariales n.c.p."/>
    <n v="8066"/>
    <m/>
    <n v="-50400000"/>
    <x v="11"/>
    <n v="51100000"/>
    <n v="0"/>
    <m/>
    <n v="0"/>
    <m/>
    <m/>
    <m/>
  </r>
  <r>
    <x v="71"/>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en la Oficina de Control Interno, con el fin de realizar actividades de verificación y evaluación de las diferentes acciones de control y seguimiento para los componentes jurídico y de gestión, acorde con los roles de l"/>
    <s v="febrero"/>
    <s v="FEBRERO"/>
    <n v="5"/>
    <n v="1"/>
    <s v="CCE-16 Contratación Directa"/>
    <s v="1-100-F001_VA-Recursos distrito"/>
    <n v="5100000"/>
    <n v="25500000"/>
    <x v="7"/>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100000"/>
    <n v="25500000"/>
    <e v="#N/A"/>
    <n v="0"/>
    <n v="25500000"/>
    <n v="0"/>
    <e v="#N/A"/>
    <s v="O232020200883990_Otros servicios profesionales, técnicos y empresariales n.c.p."/>
    <n v="8066"/>
    <m/>
    <n v="0"/>
    <x v="2"/>
    <e v="#N/A"/>
    <e v="#N/A"/>
    <m/>
    <e v="#N/A"/>
    <m/>
    <m/>
    <m/>
  </r>
  <r>
    <x v="72"/>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en la Oficina de Control Interno, con el fin de realizar actividades de verificación y evaluación de las diferentes acciones de control y seguimiento para los componentes del Sistema Integrado de Gestión y del Sistema d"/>
    <s v="febrero"/>
    <s v="FEBRERO"/>
    <n v="6"/>
    <n v="1"/>
    <s v="CCE-16 Contratación Directa"/>
    <s v="1-100-F001_VA-Recursos distrito"/>
    <n v="5500000"/>
    <n v="33000000"/>
    <x v="7"/>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33000000"/>
    <e v="#N/A"/>
    <n v="0"/>
    <n v="33000000"/>
    <n v="0"/>
    <e v="#N/A"/>
    <s v="O232020200883990_Otros servicios profesionales, técnicos y empresariales n.c.p."/>
    <n v="8066"/>
    <m/>
    <n v="0"/>
    <x v="2"/>
    <e v="#N/A"/>
    <e v="#N/A"/>
    <m/>
    <e v="#N/A"/>
    <m/>
    <m/>
    <m/>
  </r>
  <r>
    <x v="73"/>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en la Oficina de Control Interno, para realizar actividades de evaluación, seguimiento y auditoria en temas financieros, de gestión y de control interno, acorde con los roles de la Oficina y el Plan Anual de Auditoria I"/>
    <s v="febrero"/>
    <s v="FEBRERO"/>
    <n v="6"/>
    <n v="1"/>
    <s v="CCE-16 Contratación Directa"/>
    <s v="1-100-F001_VA-Recursos distrito"/>
    <n v="5500000"/>
    <n v="33000000"/>
    <x v="7"/>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33000000"/>
    <e v="#N/A"/>
    <n v="0"/>
    <n v="33000000"/>
    <n v="0"/>
    <e v="#N/A"/>
    <s v="O232020200883990_Otros servicios profesionales, técnicos y empresariales n.c.p."/>
    <n v="8066"/>
    <m/>
    <n v="0"/>
    <x v="2"/>
    <e v="#N/A"/>
    <e v="#N/A"/>
    <m/>
    <e v="#N/A"/>
    <m/>
    <m/>
    <m/>
  </r>
  <r>
    <x v="74"/>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segurar, controlar, ejecutar y brindar soporte a las herramientas y desarrollos generados por el proceso de gestión de tecnologías de la información del Instituto Distrital de la Participación y Acción Comunal (ID"/>
    <s v="febrero"/>
    <s v="FEBRERO"/>
    <n v="6"/>
    <n v="1"/>
    <s v="CCE-16 Contratación Directa"/>
    <s v="1-100-F001_VA-Recursos distrito"/>
    <n v="2900000"/>
    <n v="17400000"/>
    <x v="8"/>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600000"/>
    <n v="18400000"/>
    <n v="17400000"/>
    <n v="-1000000"/>
    <n v="17400000"/>
    <n v="6"/>
    <s v="Modificación propuesta"/>
    <s v="O232020200883990_Otros servicios profesionales, técnicos y empresariales n.c.p."/>
    <n v="8066"/>
    <m/>
    <n v="-18400000"/>
    <x v="12"/>
    <n v="17400000"/>
    <n v="0"/>
    <m/>
    <n v="0"/>
    <m/>
    <m/>
    <m/>
  </r>
  <r>
    <x v="75"/>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gestionar y atender las actividades administrativas y operativas incluyendo el reporte de información a los diferentes aplicativos del proceso de Gestión de Tecnologías de la Información del  Instituto Distrital de"/>
    <s v="febrero"/>
    <s v="FEBRERO"/>
    <n v="6"/>
    <n v="1"/>
    <s v="CCE-16 Contratación Directa"/>
    <s v="1-100-F001_VA-Recursos distrito"/>
    <n v="4300000"/>
    <n v="25800000"/>
    <x v="8"/>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650000"/>
    <n v="27900000"/>
    <n v="25800000"/>
    <n v="-2100000"/>
    <n v="25800000"/>
    <n v="6"/>
    <s v="Modificación propuesta"/>
    <s v="O232020200883990_Otros servicios profesionales, técnicos y empresariales n.c.p."/>
    <n v="8066"/>
    <m/>
    <n v="-27900000"/>
    <x v="13"/>
    <n v="25800000"/>
    <n v="0"/>
    <m/>
    <n v="0"/>
    <m/>
    <m/>
    <m/>
  </r>
  <r>
    <x v="76"/>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para realizar el soporte técnico y actualización, diagnóstico y parametrización de los módulos que soportan software financiero de la entidad en correlación a las necesidades de la SDH en el Instituto Distrital de la Partici"/>
    <s v="febrero"/>
    <s v="FEBRERO"/>
    <n v="5.7"/>
    <n v="1"/>
    <s v="CCE-16 Contratación Directa"/>
    <s v="1-100-F001_VA-Recursos distrito"/>
    <n v="3330000"/>
    <n v="18981000"/>
    <x v="8"/>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3620000"/>
    <n v="21720000"/>
    <n v="18981000"/>
    <n v="-2739000"/>
    <n v="18981000"/>
    <n v="6"/>
    <s v="Modificación propuesta"/>
    <s v="O232020200883990_Otros servicios profesionales, técnicos y empresariales n.c.p."/>
    <n v="8066"/>
    <m/>
    <n v="-21720000"/>
    <x v="14"/>
    <n v="18981000"/>
    <n v="0"/>
    <m/>
    <n v="0"/>
    <m/>
    <m/>
    <m/>
  </r>
  <r>
    <x v="77"/>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la administración de servidores bajo la plataforma Windows Server y sus componentes en el proceso de Gestión de las Tecnologías de la información del Instituto Distrital de la Participación y Acción Comunal (IDPAC"/>
    <s v="febrero"/>
    <s v="FEBRERO"/>
    <n v="6"/>
    <n v="1"/>
    <s v="CCE-16 Contratación Directa"/>
    <s v="1-100-F001_VA-Recursos distrito"/>
    <n v="5000000"/>
    <n v="30000000"/>
    <x v="8"/>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8000000"/>
    <n v="48000000"/>
    <n v="30000000"/>
    <n v="-18000000"/>
    <n v="30000000"/>
    <n v="6"/>
    <s v="Modificación propuesta"/>
    <s v="O232020200883990_Otros servicios profesionales, técnicos y empresariales n.c.p."/>
    <n v="8066"/>
    <m/>
    <n v="-48000000"/>
    <x v="7"/>
    <n v="30000000"/>
    <n v="0"/>
    <m/>
    <n v="0"/>
    <m/>
    <m/>
    <m/>
  </r>
  <r>
    <x v="78"/>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garantizar la administración de la infraestructura tecnológica en conectividad y sus componentes LAN Y WLAN de hardware y nivel físico en el Proceso de gestión de tecnologías de la información Instituto Distrital d"/>
    <s v="febrero"/>
    <s v="FEBRERO"/>
    <n v="6"/>
    <n v="1"/>
    <s v="CCE-16 Contratación Directa"/>
    <s v="1-100-F001_VA-Recursos distrito"/>
    <n v="8000000"/>
    <n v="48000000"/>
    <x v="8"/>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057000"/>
    <n v="24342000"/>
    <n v="48000000"/>
    <n v="23658000"/>
    <n v="48000000"/>
    <n v="6"/>
    <s v="Modificación propuesta"/>
    <s v="O232020200883990_Otros servicios profesionales, técnicos y empresariales n.c.p."/>
    <n v="8066"/>
    <m/>
    <n v="-24342000"/>
    <x v="15"/>
    <n v="48000000"/>
    <n v="0"/>
    <m/>
    <n v="0"/>
    <m/>
    <m/>
    <m/>
  </r>
  <r>
    <x v="79"/>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compañar y desarrollar las actividades requeridas en el Proceso de Bienes, Servicios e Infraestructura del Instituto."/>
    <s v="febrero"/>
    <s v="FEBRERO"/>
    <n v="6"/>
    <n v="1"/>
    <s v="CCE-16 Contratación Directa"/>
    <s v="1-100-F001_VA-Recursos distrito"/>
    <n v="4508000"/>
    <n v="27048000"/>
    <x v="9"/>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4508000"/>
    <n v="27048000"/>
    <n v="27048000"/>
    <n v="0"/>
    <n v="27048000"/>
    <n v="6"/>
    <s v="Modificación propuesta"/>
    <s v="O232020200883990_Otros servicios profesionales, técnicos y empresariales n.c.p."/>
    <n v="8066"/>
    <m/>
    <n v="-27048000"/>
    <x v="4"/>
    <n v="27048000"/>
    <n v="0"/>
    <m/>
    <n v="0"/>
    <m/>
    <m/>
    <m/>
  </r>
  <r>
    <x v="80"/>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poyar las actividades asociadas a los reportes del Plan de Austeridad y solicitudes de los Organismos de Control Internos y Externos que tiene a cargo el proceso de Bienes, Servicios e Infraestructura"/>
    <s v="febrero"/>
    <s v="FEBRERO"/>
    <n v="6"/>
    <n v="1"/>
    <s v="CCE-16 Contratación Directa"/>
    <s v="1-100-F001_VA-Recursos distrito"/>
    <n v="5500000"/>
    <n v="33000000"/>
    <x v="9"/>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33000000"/>
    <e v="#N/A"/>
    <n v="0"/>
    <n v="33000000"/>
    <n v="0"/>
    <e v="#N/A"/>
    <s v="O232020200883990_Otros servicios profesionales, técnicos y empresariales n.c.p."/>
    <n v="8066"/>
    <m/>
    <n v="0"/>
    <x v="2"/>
    <e v="#N/A"/>
    <e v="#N/A"/>
    <m/>
    <e v="#N/A"/>
    <m/>
    <m/>
    <m/>
  </r>
  <r>
    <x v="81"/>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realizar las actividades desde el componente juridico en materia de contratación de la Secretaría General."/>
    <s v="febrero"/>
    <s v="FEBRERO"/>
    <n v="6"/>
    <n v="1"/>
    <s v="CCE-16 Contratación Directa"/>
    <s v="1-100-F001_VA-Recursos distrito"/>
    <n v="8300000"/>
    <n v="49800000"/>
    <x v="9"/>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300000"/>
    <n v="49800000"/>
    <n v="49800000"/>
    <n v="0"/>
    <n v="49800000"/>
    <n v="6"/>
    <s v="Modificación propuesta"/>
    <s v="O232020200883990_Otros servicios profesionales, técnicos y empresariales n.c.p."/>
    <n v="8066"/>
    <m/>
    <n v="-49800000"/>
    <x v="4"/>
    <n v="49800000"/>
    <n v="0"/>
    <m/>
    <n v="0"/>
    <m/>
    <m/>
    <m/>
  </r>
  <r>
    <x v="82"/>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compañar el desarrollo de las actividades de la Secretaría General en sus diferentes Procesos de Gestión. "/>
    <s v="febrero"/>
    <s v="FEBRERO"/>
    <n v="7"/>
    <n v="1"/>
    <s v="CCE-16 Contratación Directa"/>
    <s v="1-100-F001_VA-Recursos distrito"/>
    <n v="5000000"/>
    <n v="35000000"/>
    <x v="4"/>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000000"/>
    <n v="35000000"/>
    <e v="#N/A"/>
    <n v="0"/>
    <n v="35000000"/>
    <n v="0"/>
    <e v="#N/A"/>
    <s v="O232020200883990_Otros servicios profesionales, técnicos y empresariales n.c.p."/>
    <n v="8066"/>
    <m/>
    <n v="0"/>
    <x v="2"/>
    <e v="#N/A"/>
    <e v="#N/A"/>
    <m/>
    <e v="#N/A"/>
    <m/>
    <m/>
    <m/>
  </r>
  <r>
    <x v="83"/>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hacer seguimiento y control del cumplimiento de las metas asociadas a la Secretaría General del IDPAC"/>
    <s v="febrero"/>
    <s v="FEBRERO"/>
    <n v="6"/>
    <n v="1"/>
    <s v="CCE-16 Contratación Directa"/>
    <s v="1-100-F001_VA-Recursos distrito"/>
    <n v="6000000"/>
    <n v="36000000"/>
    <x v="4"/>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6000000"/>
    <n v="48000000"/>
    <n v="36000000"/>
    <n v="-12000000"/>
    <n v="36000000"/>
    <n v="6"/>
    <s v="Modificación propuesta"/>
    <s v="O232020200883990_Otros servicios profesionales, técnicos y empresariales n.c.p."/>
    <n v="8066"/>
    <m/>
    <n v="-48000000"/>
    <x v="16"/>
    <n v="36000000"/>
    <n v="0"/>
    <m/>
    <n v="0"/>
    <m/>
    <m/>
    <m/>
  </r>
  <r>
    <x v="84"/>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realizar las actividades desde el componente juridico en materia de contratación de la Secretaría General."/>
    <s v="febrero"/>
    <s v="FEBRERO"/>
    <n v="7"/>
    <n v="1"/>
    <s v="CCE-16 Contratación Directa"/>
    <s v="1-100-F001_VA-Recursos distrito"/>
    <n v="8000000"/>
    <n v="56000000"/>
    <x v="1"/>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000000"/>
    <n v="48000000"/>
    <n v="56000000"/>
    <n v="8000000"/>
    <n v="56000000"/>
    <n v="6"/>
    <s v="Modificación propuesta"/>
    <s v="O232020200883990_Otros servicios profesionales, técnicos y empresariales n.c.p."/>
    <n v="8066"/>
    <m/>
    <n v="-48000000"/>
    <x v="17"/>
    <n v="56000000"/>
    <n v="0"/>
    <m/>
    <n v="0"/>
    <m/>
    <m/>
    <m/>
  </r>
  <r>
    <x v="85"/>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m/>
    <m/>
    <m/>
    <m/>
    <s v="Fortalecimiento de la gestión institucional del IDPAC en el marco de la ejecución del Plan de Desarrollo de  Bogotá D.C"/>
    <n v="2100000"/>
    <n v="10500000"/>
    <e v="#N/A"/>
    <n v="0"/>
    <n v="10500000"/>
    <n v="0"/>
    <e v="#N/A"/>
    <s v="O232020200668014_x000a_Servicios de gestión documental"/>
    <n v="8066"/>
    <m/>
    <n v="0"/>
    <x v="2"/>
    <e v="#N/A"/>
    <e v="#N/A"/>
    <m/>
    <e v="#N/A"/>
    <m/>
    <m/>
    <m/>
  </r>
  <r>
    <x v="86"/>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m/>
    <m/>
    <m/>
    <m/>
    <s v="Fortalecimiento de la gestión institucional del IDPAC en el marco de la ejecución del Plan de Desarrollo de  Bogotá D.C"/>
    <n v="2100000"/>
    <n v="10500000"/>
    <e v="#N/A"/>
    <n v="0"/>
    <n v="10500000"/>
    <n v="0"/>
    <e v="#N/A"/>
    <s v="O232020200668014_x000a_Servicios de gestión documental"/>
    <n v="8066"/>
    <m/>
    <n v="0"/>
    <x v="2"/>
    <e v="#N/A"/>
    <e v="#N/A"/>
    <m/>
    <e v="#N/A"/>
    <m/>
    <m/>
    <m/>
  </r>
  <r>
    <x v="87"/>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x v="1"/>
    <s v="O232020200668014_x000a_Servicios de gestión documental"/>
    <s v="PM/0220/0107/45990230194"/>
    <s v="TPIEG - Igualdad y Equidad de Género."/>
    <s v="NO"/>
    <s v="N/A"/>
    <m/>
    <m/>
    <m/>
    <m/>
    <s v="Fortalecimiento de la gestión institucional del IDPAC en el marco de la ejecución del Plan de Desarrollo de  Bogotá D.C"/>
    <n v="2100000"/>
    <n v="10500000"/>
    <e v="#N/A"/>
    <n v="0"/>
    <n v="10500000"/>
    <n v="0"/>
    <e v="#N/A"/>
    <s v="O232020200668014_x000a_Servicios de gestión documental"/>
    <n v="8066"/>
    <m/>
    <n v="0"/>
    <x v="2"/>
    <e v="#N/A"/>
    <e v="#N/A"/>
    <m/>
    <e v="#N/A"/>
    <m/>
    <m/>
    <m/>
  </r>
  <r>
    <x v="88"/>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para acompañar las actividades operativas y administrativas concernientes al proceso de Servicio a la Ciudadanía del Instituto. "/>
    <s v="febrero"/>
    <s v="FEBRERO"/>
    <n v="6"/>
    <n v="1"/>
    <s v="CCE-16 Contratación Directa"/>
    <s v="1-100-F001_VA-Recursos distrito"/>
    <n v="2100000"/>
    <n v="12600000"/>
    <x v="10"/>
    <s v="O232020200668014_x000a_Servicios de gestión documental"/>
    <s v="PM/0220/0107/45990230194"/>
    <s v="TPIEG - Igualdad y Equidad de Género."/>
    <s v="NO"/>
    <s v="N/A"/>
    <m/>
    <m/>
    <m/>
    <m/>
    <s v="Fortalecimiento de la gestión institucional del IDPAC en el marco de la ejecución del Plan de Desarrollo de  Bogotá D.C"/>
    <n v="2100000"/>
    <n v="12600000"/>
    <e v="#N/A"/>
    <n v="0"/>
    <n v="12600000"/>
    <n v="0"/>
    <e v="#N/A"/>
    <s v="O232020200668014_x000a_Servicios de gestión documental"/>
    <n v="8066"/>
    <m/>
    <n v="0"/>
    <x v="2"/>
    <e v="#N/A"/>
    <e v="#N/A"/>
    <m/>
    <e v="#N/A"/>
    <m/>
    <m/>
    <m/>
  </r>
  <r>
    <x v="89"/>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compañar el desarrollo de los procedimientos propios de la Secretaría General del Instituto. "/>
    <s v="febrero"/>
    <s v="FEBRERO"/>
    <n v="9"/>
    <n v="1"/>
    <s v="CCE-16 Contratación Directa"/>
    <s v="1-100-F001_VA-Recursos distrito"/>
    <n v="7000000"/>
    <n v="63000000"/>
    <x v="4"/>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500000"/>
    <n v="33000000"/>
    <n v="63000000"/>
    <n v="30000000"/>
    <n v="63000000"/>
    <n v="6"/>
    <s v="Modificación propuesta"/>
    <s v="O232020200883990_Otros servicios profesionales, técnicos y empresariales n.c.p."/>
    <n v="8066"/>
    <m/>
    <n v="-33000000"/>
    <x v="18"/>
    <n v="63000000"/>
    <n v="0"/>
    <m/>
    <n v="0"/>
    <m/>
    <m/>
    <m/>
  </r>
  <r>
    <x v="90"/>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la consolidación de los diferentes índices en el marco de la gestión institucional, levantamiento, documentación y reporte del cumplimiento de los procesos a cargo de la Secretaría General, verificación de cumplimi"/>
    <s v="febrero"/>
    <s v="FEBRERO"/>
    <n v="9"/>
    <n v="1"/>
    <s v="CCE-16 Contratación Directa"/>
    <s v="1-100-F001_VA-Recursos distrito"/>
    <n v="9000000"/>
    <n v="81000000"/>
    <x v="4"/>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000000"/>
    <n v="81000000"/>
    <e v="#N/A"/>
    <n v="0"/>
    <n v="81000000"/>
    <n v="0"/>
    <e v="#N/A"/>
    <s v="O232020200883990_Otros servicios profesionales, técnicos y empresariales n.c.p."/>
    <n v="8066"/>
    <m/>
    <n v="0"/>
    <x v="2"/>
    <e v="#N/A"/>
    <e v="#N/A"/>
    <m/>
    <e v="#N/A"/>
    <m/>
    <m/>
    <m/>
  </r>
  <r>
    <x v="91"/>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compañar a la Secretaría General en los temas relacionados con la Gestión Financiera del Instituto."/>
    <s v="febrero"/>
    <s v="FEBRERO"/>
    <n v="9"/>
    <n v="1"/>
    <s v="CCE-16 Contratación Directa"/>
    <s v="1-100-F001_VA-Recursos distrito"/>
    <n v="8000000"/>
    <n v="72000000"/>
    <x v="4"/>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000000"/>
    <n v="72000000"/>
    <n v="72000000"/>
    <n v="0"/>
    <n v="72000000"/>
    <n v="6"/>
    <s v="Modificación propuesta"/>
    <s v="O232020200883990_Otros servicios profesionales, técnicos y empresariales n.c.p."/>
    <n v="8066"/>
    <m/>
    <n v="-72000000"/>
    <x v="4"/>
    <n v="72000000"/>
    <n v="0"/>
    <m/>
    <n v="0"/>
    <m/>
    <m/>
    <m/>
  </r>
  <r>
    <x v="92"/>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llevar a cabo el desarrollo de los procedimientos propios de la Secretaría General del Instituto y demás asuntos de competencia del área."/>
    <s v="febrero"/>
    <s v="FEBRERO"/>
    <n v="6"/>
    <n v="1"/>
    <s v="CCE-16 Contratación Directa"/>
    <s v="1-100-F001_VA-Recursos distrito"/>
    <n v="6000000"/>
    <n v="36000000"/>
    <x v="4"/>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6000000"/>
    <n v="36000000"/>
    <e v="#N/A"/>
    <n v="0"/>
    <n v="36000000"/>
    <n v="0"/>
    <e v="#N/A"/>
    <s v="O232020200883990_Otros servicios profesionales, técnicos y empresariales n.c.p."/>
    <n v="8066"/>
    <m/>
    <n v="0"/>
    <x v="2"/>
    <e v="#N/A"/>
    <e v="#N/A"/>
    <m/>
    <e v="#N/A"/>
    <m/>
    <m/>
    <m/>
  </r>
  <r>
    <x v="93"/>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asesorar, realizar y apoyar el seguimiento y gestión de las actividades que adelanta el Instituto en lo concerniente a las tecnologías de la información."/>
    <s v="febrero"/>
    <s v="FEBRERO"/>
    <n v="7"/>
    <n v="1"/>
    <s v="CCE-16 Contratación Directa"/>
    <s v="1-100-F001_VA-Recursos distrito"/>
    <n v="9000000"/>
    <n v="63000000"/>
    <x v="8"/>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000000"/>
    <n v="63000000"/>
    <n v="63000000"/>
    <n v="0"/>
    <n v="63000000"/>
    <n v="6"/>
    <s v="Modificación propuesta"/>
    <s v="O232020200883990_Otros servicios profesionales, técnicos y empresariales n.c.p."/>
    <n v="8066"/>
    <m/>
    <n v="-63000000"/>
    <x v="4"/>
    <n v="63000000"/>
    <n v="0"/>
    <m/>
    <n v="0"/>
    <m/>
    <m/>
    <m/>
  </r>
  <r>
    <x v="94"/>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para realizar, corregir y mantener  el  desarrollo del software,  Frontend y Backend, en el proceso de Gestión de las Tecnologías de la Información del   Instituto Distrital de la Participación y Acción Comunal "/>
    <s v="febrero"/>
    <s v="FEBRERO"/>
    <n v="6"/>
    <n v="1"/>
    <s v="CCE-16 Contratación Directa"/>
    <s v="1-100-F001_VA-Recursos distrito"/>
    <n v="3600000"/>
    <n v="21600000"/>
    <x v="8"/>
    <s v="O232020200668014_x000a_Servicios de gestión documental"/>
    <s v="PM/0220/0107/45990230194"/>
    <s v="TPIEG - Igualdad y Equidad de Género."/>
    <s v="NO"/>
    <s v="N/A"/>
    <m/>
    <m/>
    <m/>
    <m/>
    <s v="Fortalecimiento de la gestión institucional del IDPAC en el marco de la ejecución del Plan de Desarrollo de  Bogotá D.C"/>
    <n v="3600000"/>
    <n v="21600000"/>
    <e v="#N/A"/>
    <n v="0"/>
    <n v="21600000"/>
    <n v="0"/>
    <e v="#N/A"/>
    <s v="O232020200668014_x000a_Servicios de gestión documental"/>
    <n v="8066"/>
    <m/>
    <n v="0"/>
    <x v="2"/>
    <e v="#N/A"/>
    <e v="#N/A"/>
    <m/>
    <e v="#N/A"/>
    <m/>
    <m/>
    <m/>
  </r>
  <r>
    <x v="95"/>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
    <s v="junio"/>
    <s v="junio"/>
    <n v="6"/>
    <n v="1"/>
    <s v="CCE-16 Contratación Directa"/>
    <s v="1-100-F001_VA-Recursos distrito"/>
    <s v="   -   "/>
    <n v="54674000"/>
    <x v="4"/>
    <s v="O232020200668014_x000a_Servicios de gestión documental"/>
    <s v="PM/0220/0107/45990230194"/>
    <s v="TPIEG - Igualdad y Equidad de Género."/>
    <s v="NO"/>
    <s v="N/A"/>
    <m/>
    <m/>
    <m/>
    <m/>
    <s v="Fortalecimiento de la gestión institucional del IDPAC en el marco de la ejecución del Plan de Desarrollo de  Bogotá D.C"/>
    <s v="   -   "/>
    <n v="54674000"/>
    <e v="#N/A"/>
    <n v="0"/>
    <n v="54674000"/>
    <n v="0"/>
    <e v="#N/A"/>
    <s v="O232020200668014_x000a_Servicios de gestión documental"/>
    <n v="8066"/>
    <m/>
    <n v="0"/>
    <x v="2"/>
    <e v="#N/A"/>
    <e v="#N/A"/>
    <m/>
    <e v="#N/A"/>
    <m/>
    <m/>
    <m/>
  </r>
  <r>
    <x v="96"/>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para realizar el desarrollo de las funcionalidades adicionales del Sistema de Gestión Documental Orfeo, del Instituto Distrital de la Participación y Acción Comunal (IDPAC)&quot;."/>
    <s v="febrero"/>
    <s v="FEBRERO"/>
    <n v="6"/>
    <n v="1"/>
    <s v="CCE-16 Contratación Directa"/>
    <s v="1-100-F001_VA-Recursos distrito"/>
    <n v="2817000"/>
    <n v="16902000"/>
    <x v="8"/>
    <s v="O232020200668014_x000a_Servicios de gestión documental"/>
    <s v="PM/0220/0107/45990230194"/>
    <s v="TPIEG - Igualdad y Equidad de Género."/>
    <s v="NO"/>
    <s v="N/A"/>
    <m/>
    <m/>
    <m/>
    <m/>
    <s v="Fortalecimiento de la gestión institucional del IDPAC en el marco de la ejecución del Plan de Desarrollo de  Bogotá D.C"/>
    <n v="2817000"/>
    <n v="16902000"/>
    <e v="#N/A"/>
    <n v="0"/>
    <n v="16902000"/>
    <n v="0"/>
    <e v="#N/A"/>
    <s v="O232020200668014_x000a_Servicios de gestión documental"/>
    <n v="8066"/>
    <m/>
    <n v="0"/>
    <x v="2"/>
    <e v="#N/A"/>
    <e v="#N/A"/>
    <m/>
    <e v="#N/A"/>
    <m/>
    <m/>
    <m/>
  </r>
  <r>
    <x v="97"/>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de apoyo a la gestión para acompañar los trámites administrativos y operativos del proceso de Gestión Contractual del Instituto."/>
    <s v="febrero"/>
    <s v="FEBRERO"/>
    <n v="9"/>
    <n v="1"/>
    <s v="CCE-16 Contratación Directa"/>
    <s v="1-100-F001_VA-Recursos distrito"/>
    <n v="3900000"/>
    <n v="35100000"/>
    <x v="1"/>
    <s v="O232020200668014_x000a_Servicios de gestión documental"/>
    <s v="PM/0220/0107/45990230194"/>
    <s v="TPIEG - Igualdad y Equidad de Género."/>
    <s v="NO"/>
    <s v="N/A"/>
    <m/>
    <m/>
    <m/>
    <m/>
    <s v="Fortalecimiento de la gestión institucional del IDPAC en el marco de la ejecución del Plan de Desarrollo de  Bogotá D.C"/>
    <n v="3900000"/>
    <n v="35100000"/>
    <e v="#N/A"/>
    <n v="0"/>
    <n v="35100000"/>
    <n v="0"/>
    <e v="#N/A"/>
    <s v="O232020200668014_x000a_Servicios de gestión documental"/>
    <n v="8066"/>
    <m/>
    <n v="0"/>
    <x v="2"/>
    <e v="#N/A"/>
    <e v="#N/A"/>
    <m/>
    <e v="#N/A"/>
    <m/>
    <m/>
    <m/>
  </r>
  <r>
    <x v="98"/>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ejecutar las actividades asociadas al Modelo Integrado de Gestión y Planeación, planes de acción, planes de mejoramiento, mapas de riesgos y otros asuntos de carácter administrativo de la Secretaría General del Ins"/>
    <s v="febrero"/>
    <s v="FEBRERO"/>
    <n v="7"/>
    <n v="1"/>
    <s v="CCE-16 Contratación Directa"/>
    <s v="1-100-F001_VA-Recursos distrito"/>
    <n v="7500000"/>
    <n v="52500000"/>
    <x v="4"/>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000000"/>
    <n v="72000000"/>
    <n v="52500000"/>
    <n v="-19500000"/>
    <n v="52500000"/>
    <n v="6"/>
    <s v="Modificación propuesta"/>
    <s v="O232020200883990_Otros servicios profesionales, técnicos y empresariales n.c.p."/>
    <n v="8066"/>
    <m/>
    <n v="-72000000"/>
    <x v="19"/>
    <n v="52500000"/>
    <n v="0"/>
    <m/>
    <n v="0"/>
    <m/>
    <m/>
    <m/>
  </r>
  <r>
    <x v="99"/>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la articulación entre la Secretaría General y las respectivas áreas, en temas relacionados con la Gestión Financiera del Instituto. "/>
    <s v="febrero"/>
    <s v="FEBRERO"/>
    <n v="6"/>
    <n v="1"/>
    <s v="CCE-16 Contratación Directa"/>
    <s v="1-100-F001_VA-Recursos distrito"/>
    <n v="9000000"/>
    <n v="54000000"/>
    <x v="4"/>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6000000"/>
    <n v="54000000"/>
    <n v="54000000"/>
    <n v="0"/>
    <n v="54000000"/>
    <n v="6"/>
    <s v="Modificación propuesta"/>
    <s v="O232020200883990_Otros servicios profesionales, técnicos y empresariales n.c.p."/>
    <n v="8066"/>
    <m/>
    <n v="-54000000"/>
    <x v="4"/>
    <n v="54000000"/>
    <n v="0"/>
    <m/>
    <n v="0"/>
    <m/>
    <m/>
    <m/>
  </r>
  <r>
    <x v="100"/>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Fortalecimiento Institucional"/>
    <s v="junio"/>
    <s v="junio"/>
    <n v="1"/>
    <n v="1"/>
    <s v="CCE-16 Contratación Directa"/>
    <s v="1-100-F001_VA-Recursos distrito"/>
    <n v="0"/>
    <n v="71897000"/>
    <x v="4"/>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s v="   -   "/>
    <n v="99284000"/>
    <n v="71897000"/>
    <n v="-27387000"/>
    <n v="71897000"/>
    <n v="6"/>
    <s v="Modificación propuesta"/>
    <s v="O232020200883990_Otros servicios profesionales, técnicos y empresariales n.c.p."/>
    <n v="8066"/>
    <m/>
    <n v="-99284000"/>
    <x v="20"/>
    <n v="71897000"/>
    <n v="0"/>
    <m/>
    <n v="0"/>
    <m/>
    <m/>
    <m/>
  </r>
  <r>
    <x v="101"/>
    <s v="05_Bogotá confía en su gobierno"/>
    <s v="33_Fortalecimiento institucional para un gobierno confiable"/>
    <s v="O23011745992024019409007"/>
    <s v="O230117459920240194"/>
    <x v="1"/>
    <n v="2024110010194"/>
    <x v="1"/>
    <s v="Meta 368 Implementar 1 estrategia para fortalecimiento de la gestión institucional y operativa"/>
    <x v="5"/>
    <s v="43210000_x000a_81110000_x000a_43223100_x000a_43200000_x000a_60101725"/>
    <s v="Adquisición, instalación y puesta en funcionamiento de sistemas de información, tecnología o infraestrutura tecnológica."/>
    <s v="marzo"/>
    <s v="marzo"/>
    <n v="2"/>
    <n v="1"/>
    <s v="Seleccion abreviada - acuerdo marco"/>
    <s v="1-100-F001_VA-Recursos distrito"/>
    <s v="   -   "/>
    <n v="100000000"/>
    <x v="8"/>
    <s v="O23201010030302_x000a_Maquinaria de informática y sus partes, piezas y accesorios"/>
    <s v="PM/0220/0109/45990070194"/>
    <s v="TPIEG - Igualdad y Equidad de Género."/>
    <s v="NO"/>
    <s v="N/A"/>
    <m/>
    <m/>
    <m/>
    <m/>
    <s v="Fortalecimiento de la gestión institucional del IDPAC en el marco de la ejecución del Plan de Desarrollo de  Bogotá D.C"/>
    <s v="   -   "/>
    <n v="100000000"/>
    <e v="#N/A"/>
    <n v="0"/>
    <n v="100000000"/>
    <n v="0"/>
    <e v="#N/A"/>
    <s v="O23201010030302_x000a_Maquinaria de informática y sus partes, piezas y accesorios"/>
    <n v="8066"/>
    <m/>
    <n v="0"/>
    <x v="2"/>
    <e v="#N/A"/>
    <e v="#N/A"/>
    <m/>
    <e v="#N/A"/>
    <m/>
    <m/>
    <m/>
  </r>
  <r>
    <x v="102"/>
    <s v="05_Bogotá confía en su gobierno"/>
    <s v="33_Fortalecimiento institucional para un gobierno confiable"/>
    <s v="O23011745992024019408011"/>
    <s v="O230117459920240194"/>
    <x v="1"/>
    <n v="2024110010194"/>
    <x v="1"/>
    <s v="Meta 368 Implementar 1 estrategia para fortalecimiento de la gestión institucional y operativa"/>
    <x v="6"/>
    <n v="80111600"/>
    <s v="Ahorro - Fortalecimiento Institucional- Circular Externa SDH 000002 de fecha 10 de enero de 2025 &quot;Plan de Austeridad en el Gasto Distrital 2025-2027&quot;"/>
    <s v="febrero"/>
    <s v="FEBRERO"/>
    <n v="1"/>
    <n v="1"/>
    <s v=" -"/>
    <s v="1-100-F001_VA-Recursos distrito"/>
    <s v="   -   "/>
    <n v="195000000"/>
    <x v="9"/>
    <s v="O2320202005040154129_x000a_Otros servicios especializados de la construcción"/>
    <s v="PM/0220/0108/45990110194"/>
    <s v="TPIEG - Igualdad y Equidad de Género."/>
    <s v="NO"/>
    <s v="N/A"/>
    <m/>
    <m/>
    <m/>
    <m/>
    <s v="Fortalecimiento de la gestión institucional del IDPAC en el marco de la ejecución del Plan de Desarrollo de  Bogotá D.C"/>
    <s v="   -   "/>
    <n v="195000000"/>
    <e v="#N/A"/>
    <n v="0"/>
    <n v="195000000"/>
    <n v="0"/>
    <e v="#N/A"/>
    <s v="O2320202005040154129_x000a_Otros servicios especializados de la construcción"/>
    <n v="8066"/>
    <m/>
    <n v="0"/>
    <x v="2"/>
    <e v="#N/A"/>
    <e v="#N/A"/>
    <m/>
    <e v="#N/A"/>
    <m/>
    <m/>
    <m/>
  </r>
  <r>
    <x v="103"/>
    <s v="05_Bogotá confía en su gobierno"/>
    <s v="33_Fortalecimiento institucional para un gobierno confiable"/>
    <s v="O23011745992024019408011"/>
    <s v="O230117459920240194"/>
    <x v="1"/>
    <n v="2024110010194"/>
    <x v="1"/>
    <s v="Meta 368 Implementar 1 estrategia para fortalecimiento de la gestión institucional y operativa"/>
    <x v="6"/>
    <s v="72000000_x000a_72100000_x000a_72101500_x000a_72101507"/>
    <s v="Adecuación y Mejoramiento de la Infraestructura Física de la Sede Principal del IDPAC _x000a_(Otros servicios especializados de la construcción)"/>
    <s v="febrero"/>
    <s v="marzo"/>
    <n v="4"/>
    <n v="1"/>
    <s v="Seleccion abreviada - acuerdo marco"/>
    <s v="1-100-F001_VA-Recursos distrito"/>
    <s v="   -   "/>
    <n v="505000000"/>
    <x v="9"/>
    <s v="O2320202005040154129_x000a_Otros servicios especializados de la construcción"/>
    <s v="PM/0220/0108/45990110194"/>
    <s v="TPIEG - Igualdad y Equidad de Género."/>
    <s v="NO"/>
    <s v="N/A"/>
    <m/>
    <m/>
    <m/>
    <m/>
    <s v="Fortalecimiento de la gestión institucional del IDPAC en el marco de la ejecución del Plan de Desarrollo de  Bogotá D.C"/>
    <s v="   -   "/>
    <n v="505000000"/>
    <e v="#N/A"/>
    <n v="0"/>
    <n v="505000000"/>
    <n v="0"/>
    <e v="#N/A"/>
    <s v="O2320202005040154129_x000a_Otros servicios especializados de la construcción"/>
    <n v="8066"/>
    <m/>
    <n v="0"/>
    <x v="2"/>
    <e v="#N/A"/>
    <e v="#N/A"/>
    <m/>
    <e v="#N/A"/>
    <m/>
    <m/>
    <m/>
  </r>
  <r>
    <x v="104"/>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gestión administrativa y sistematización de la información de la escuela"/>
    <s v="febrero"/>
    <s v="FEBRERO"/>
    <n v="6"/>
    <n v="1"/>
    <s v="CCE-16 Contratación Directa"/>
    <s v="1-100-F001_VA-Recursos distrito"/>
    <n v="7000000"/>
    <n v="42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42000000"/>
    <e v="#N/A"/>
    <n v="0"/>
    <n v="42000000"/>
    <n v="0"/>
    <e v="#N/A"/>
    <s v="O232020200991119_Otros servicios de la administración pública n.c.p."/>
    <n v="8080"/>
    <m/>
    <n v="0"/>
    <x v="0"/>
    <e v="#N/A"/>
    <e v="#N/A"/>
    <m/>
    <e v="#N/A"/>
    <m/>
    <m/>
    <m/>
  </r>
  <r>
    <x v="105"/>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esarrollar los procesos de formacion y herramientas de accesibilidad competencia de la Gerencia de la Escuela de Participación"/>
    <s v="febrero"/>
    <s v="FEBRERO"/>
    <n v="6"/>
    <n v="1"/>
    <s v="CCE-16 Contratación Directa"/>
    <s v="1-100-F001_VA-Recursos distrito"/>
    <n v="5000000"/>
    <n v="30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30000000"/>
    <n v="30000000"/>
    <n v="0"/>
    <n v="30000000"/>
    <n v="1"/>
    <s v="Modificación propuesta"/>
    <s v="O232020200991119_Otros servicios de la administración pública n.c.p."/>
    <n v="8080"/>
    <m/>
    <n v="-30000000"/>
    <x v="18"/>
    <n v="30000000"/>
    <n v="0"/>
    <m/>
    <n v="0"/>
    <m/>
    <m/>
    <m/>
  </r>
  <r>
    <x v="106"/>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brindar asistencia en la gestión, actualización, administración y adecuación de las plataformas virtuales a través de las cuales la Escuela de la Participación logrará la formación ciudadana en"/>
    <s v="febrero"/>
    <s v="FEBRERO"/>
    <n v="6"/>
    <n v="1"/>
    <s v="CCE-16 Contratación Directa"/>
    <s v="1-100-F001_VA-Recursos distrito"/>
    <n v="5800000"/>
    <n v="348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800000"/>
    <n v="34800000"/>
    <e v="#N/A"/>
    <n v="0"/>
    <n v="34800000"/>
    <n v="0"/>
    <e v="#N/A"/>
    <s v="O232020200991119_Otros servicios de la administración pública n.c.p."/>
    <n v="8080"/>
    <m/>
    <n v="0"/>
    <x v="0"/>
    <e v="#N/A"/>
    <m/>
    <m/>
    <e v="#N/A"/>
    <m/>
    <m/>
    <m/>
  </r>
  <r>
    <x v="107"/>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gestionar, administrar y adecuar la plataforma de formación virtual de la Escuela de la Participación."/>
    <s v="ENERO"/>
    <s v="ENERO"/>
    <n v="6"/>
    <n v="1"/>
    <s v="CCE-16 Contratación Directa"/>
    <s v="1-100-F001_VA-Recursos distrito"/>
    <n v="4000000"/>
    <n v="24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24000000"/>
    <e v="#N/A"/>
    <n v="0"/>
    <n v="24000000"/>
    <n v="0"/>
    <e v="#N/A"/>
    <s v="O232020200991119_Otros servicios de la administración pública n.c.p."/>
    <n v="8080"/>
    <m/>
    <n v="0"/>
    <x v="0"/>
    <e v="#N/A"/>
    <m/>
    <m/>
    <e v="#N/A"/>
    <m/>
    <m/>
    <m/>
  </r>
  <r>
    <x v="108"/>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iseñar, desarrollar y ejecutar los procesos de formación que adelanta la Gerencia de Escuela de Participación en la distintas modalidades."/>
    <s v="marzo"/>
    <s v="marzo"/>
    <n v="4"/>
    <n v="1"/>
    <s v="CCE-16 Contratación Directa"/>
    <s v="1-100-F001_VA-Recursos distrito"/>
    <n v="4000000"/>
    <n v="16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16000000"/>
    <n v="16000000"/>
    <n v="0"/>
    <n v="16000000"/>
    <n v="1"/>
    <s v="Modificación propuesta"/>
    <s v="O232020200991119_Otros servicios de la administración pública n.c.p."/>
    <n v="8080"/>
    <m/>
    <n v="-16000000"/>
    <x v="21"/>
    <n v="16000000"/>
    <n v="0"/>
    <m/>
    <n v="0"/>
    <m/>
    <m/>
    <m/>
  </r>
  <r>
    <x v="109"/>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de apoyo a la gestión, para brindar asistencia técnica de la plataforma moodle y apoyo en el diseño de piezas gráficas y comunicativas para los procesos de formación que adelanta la Gerencia de Escuela de Participación."/>
    <s v="febrero"/>
    <s v="FEBRERO"/>
    <n v="5"/>
    <n v="1"/>
    <s v="CCE-16 Contratación Directa"/>
    <s v="1-100-F001_VA-Recursos distrito"/>
    <n v="3800000"/>
    <n v="19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800000"/>
    <n v="19000000"/>
    <e v="#N/A"/>
    <n v="0"/>
    <n v="19000000"/>
    <n v="0"/>
    <e v="#N/A"/>
    <s v="O232020200991119_Otros servicios de la administración pública n.c.p."/>
    <n v="8080"/>
    <m/>
    <n v="0"/>
    <x v="0"/>
    <e v="#N/A"/>
    <m/>
    <m/>
    <e v="#N/A"/>
    <m/>
    <m/>
    <m/>
  </r>
  <r>
    <x v="110"/>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desarrollar y hacer seguimiento a la estrategia de alianzas y redes que adelanta la Gerencia de Escuela de Participación."/>
    <s v="febrero"/>
    <s v="FEBRERO"/>
    <n v="5"/>
    <n v="1"/>
    <s v="CCE-16 Contratación Directa"/>
    <s v="1-100-F001_VA-Recursos distrito"/>
    <n v="5000000"/>
    <n v="25000000"/>
    <x v="11"/>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n v="25000000"/>
    <n v="0"/>
    <n v="25000000"/>
    <n v="1"/>
    <s v="Modificación propuesta"/>
    <s v="O232020200991119_Otros servicios de la administración pública n.c.p."/>
    <n v="8080"/>
    <m/>
    <n v="-25000000"/>
    <x v="22"/>
    <n v="25000000"/>
    <n v="0"/>
    <m/>
    <n v="0"/>
    <m/>
    <m/>
    <m/>
  </r>
  <r>
    <x v="111"/>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ción de servicios profesionales, de manera temporal, para la creacion de los contenidos pedagogicos de los programas y proyectos que desarrolla la Gerencia de la Escuela de la Participación"/>
    <s v="ENERO"/>
    <s v="ENERO"/>
    <n v="8"/>
    <n v="1"/>
    <s v="CCE-16 Contratación Directa"/>
    <s v="1-100-F001_VA-Recursos distrito"/>
    <n v="9000000"/>
    <n v="72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72000000"/>
    <e v="#N/A"/>
    <n v="0"/>
    <n v="72000000"/>
    <n v="0"/>
    <e v="#N/A"/>
    <s v="O232020200991119_Otros servicios de la administración pública n.c.p."/>
    <n v="8080"/>
    <m/>
    <n v="0"/>
    <x v="0"/>
    <e v="#N/A"/>
    <m/>
    <m/>
    <e v="#N/A"/>
    <m/>
    <m/>
    <m/>
  </r>
  <r>
    <x v="112"/>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la para la generación de contenidos pedagógicos de la Escuela de Participación."/>
    <s v="marzo"/>
    <s v="marzo"/>
    <n v="4"/>
    <n v="1"/>
    <s v="CCE-16 Contratación Directa"/>
    <s v="1-100-F001_VA-Recursos distrito"/>
    <n v="4000000"/>
    <n v="16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16000000"/>
    <n v="16000000"/>
    <n v="0"/>
    <n v="16000000"/>
    <n v="1"/>
    <s v="Modificación propuesta"/>
    <s v="O232020200991119_Otros servicios de la administración pública n.c.p."/>
    <n v="8080"/>
    <m/>
    <n v="-16000000"/>
    <x v="21"/>
    <n v="16000000"/>
    <n v="0"/>
    <m/>
    <n v="0"/>
    <m/>
    <m/>
    <m/>
  </r>
  <r>
    <x v="113"/>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planificación, diseño e implementacion de las actividades y metodologias de formacion que adelanta la Gerencia de Escuela de Participación."/>
    <s v="febrero"/>
    <s v="FEBRERO"/>
    <n v="5"/>
    <n v="1"/>
    <s v="CCE-16 Contratación Directa"/>
    <s v="1-100-F001_VA-Recursos distrito"/>
    <n v="9000000"/>
    <n v="45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45000000"/>
    <e v="#N/A"/>
    <n v="0"/>
    <n v="45000000"/>
    <n v="0"/>
    <e v="#N/A"/>
    <s v="O232020200991119_Otros servicios de la administración pública n.c.p."/>
    <n v="8080"/>
    <m/>
    <n v="0"/>
    <x v="0"/>
    <e v="#N/A"/>
    <m/>
    <m/>
    <e v="#N/A"/>
    <m/>
    <m/>
    <m/>
  </r>
  <r>
    <x v="114"/>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el desarrollo de los procesos de formación virtual, virtual asistida y presencial, asegurando que se ajusten a los estándares de la Escuela de Participación."/>
    <s v="ENERO"/>
    <s v="ENERO"/>
    <n v="6"/>
    <n v="1"/>
    <s v="CCE-16 Contratación Directa"/>
    <s v="1-100-F001_VA-Recursos distrito"/>
    <n v="4000000"/>
    <n v="24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24000000"/>
    <e v="#N/A"/>
    <n v="0"/>
    <n v="24000000"/>
    <n v="0"/>
    <e v="#N/A"/>
    <s v="O232020200991119_Otros servicios de la administración pública n.c.p."/>
    <n v="8080"/>
    <m/>
    <n v="0"/>
    <x v="0"/>
    <e v="#N/A"/>
    <m/>
    <m/>
    <e v="#N/A"/>
    <m/>
    <m/>
    <m/>
  </r>
  <r>
    <x v="115"/>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la implementacion de las actividades y metodologias de formacion que adelanta la Gerencia de Escuela de Participación."/>
    <s v="marzo"/>
    <s v="marzo"/>
    <n v="4"/>
    <n v="1"/>
    <s v="CCE-16 Contratación Directa"/>
    <s v="1-100-F001_VA-Recursos distrito"/>
    <n v="4000000"/>
    <n v="16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16000000"/>
    <n v="16000000"/>
    <n v="0"/>
    <n v="16000000"/>
    <n v="1"/>
    <s v="Modificación propuesta"/>
    <s v="O232020200991119_Otros servicios de la administración pública n.c.p."/>
    <n v="8080"/>
    <m/>
    <n v="-16000000"/>
    <x v="21"/>
    <n v="16000000"/>
    <n v="0"/>
    <m/>
    <n v="0"/>
    <m/>
    <m/>
    <m/>
  </r>
  <r>
    <x v="116"/>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la proyeccion e implementación de contenidos pedagógicos de la Escuela de Participación."/>
    <s v="febrero"/>
    <s v="FEBRERO"/>
    <n v="5"/>
    <n v="1"/>
    <s v="CCE-16 Contratación Directa"/>
    <s v="1-100-F001_VA-Recursos distrito"/>
    <n v="6000000"/>
    <n v="30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000000"/>
    <n v="30000000"/>
    <n v="30000000"/>
    <n v="0"/>
    <n v="30000000"/>
    <n v="1"/>
    <s v="Modificación propuesta"/>
    <s v="O232020200991119_Otros servicios de la administración pública n.c.p."/>
    <n v="8080"/>
    <m/>
    <n v="-30000000"/>
    <x v="18"/>
    <n v="30000000"/>
    <n v="0"/>
    <m/>
    <n v="0"/>
    <m/>
    <m/>
    <m/>
  </r>
  <r>
    <x v="117"/>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esarrollar procesos de sistematización y reporte de las actividades que adelanta la Gerencia de Escuela de Participación."/>
    <s v="marzo"/>
    <s v="marzo"/>
    <n v="10"/>
    <n v="1"/>
    <s v="CCE-16 Contratación Directa"/>
    <s v="1-100-F001_VA-Recursos distrito"/>
    <n v="6000000"/>
    <n v="60000000"/>
    <x v="11"/>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6000000"/>
    <n v="24000000"/>
    <n v="60000000"/>
    <n v="36000000"/>
    <n v="60000000"/>
    <n v="1"/>
    <s v="Modificación propuesta"/>
    <s v="O232020200991119_Otros servicios de la administración pública n.c.p."/>
    <n v="8080"/>
    <m/>
    <n v="-24000000"/>
    <x v="23"/>
    <n v="60000000"/>
    <n v="0"/>
    <m/>
    <n v="0"/>
    <m/>
    <m/>
    <m/>
  </r>
  <r>
    <x v="118"/>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la planificación, diseño e implementacion de las actividades y metodologias de formacion que adelanta la Gerencia de Escuela de Participación."/>
    <s v="febrero"/>
    <s v="FEBRERO"/>
    <n v="10"/>
    <n v="1"/>
    <s v="CCE-16 Contratación Directa"/>
    <s v="1-100-F001_VA-Recursos distrito"/>
    <n v="6000000"/>
    <n v="60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n v="60000000"/>
    <n v="35000000"/>
    <n v="60000000"/>
    <n v="1"/>
    <s v="Modificación propuesta"/>
    <s v="O232020200991119_Otros servicios de la administración pública n.c.p."/>
    <n v="8080"/>
    <m/>
    <n v="-25000000"/>
    <x v="23"/>
    <n v="60000000"/>
    <n v="35000000"/>
    <m/>
    <n v="0"/>
    <m/>
    <m/>
    <m/>
  </r>
  <r>
    <x v="119"/>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el diseño e implementacion de las actividades y metodologias de formacion que adelanta la Gerencia de Escuela de Participación."/>
    <s v="febrero"/>
    <s v="FEBRERO"/>
    <n v="5"/>
    <n v="1"/>
    <s v="CCE-16 Contratación Directa"/>
    <s v="1-100-F001_VA-Recursos distrito"/>
    <n v="5300000"/>
    <n v="265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300000"/>
    <n v="26500000"/>
    <e v="#N/A"/>
    <n v="0"/>
    <n v="26500000"/>
    <n v="0"/>
    <e v="#N/A"/>
    <s v="O232020200991119_Otros servicios de la administración pública n.c.p."/>
    <n v="8080"/>
    <m/>
    <n v="0"/>
    <x v="0"/>
    <e v="#N/A"/>
    <m/>
    <m/>
    <e v="#N/A"/>
    <m/>
    <m/>
    <m/>
  </r>
  <r>
    <x v="120"/>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apoyar a la Gerencia en el liderazgo y seguimiento de los procesos contractuales, administrativos y financieros competencia de la Gerencia de la Escuela de Participación.la de Participación."/>
    <s v="ENERO"/>
    <s v="ENERO"/>
    <n v="6"/>
    <n v="1"/>
    <s v="CCE-16 Contratación Directa"/>
    <s v="1-100-F001_VA-Recursos distrito"/>
    <n v="7300000"/>
    <n v="43800000"/>
    <x v="11"/>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300000"/>
    <n v="43800000"/>
    <n v="43800000"/>
    <n v="0"/>
    <n v="43800000"/>
    <n v="1"/>
    <s v="Modificación propuesta"/>
    <s v="O232020200991119_Otros servicios de la administración pública n.c.p."/>
    <n v="8080"/>
    <m/>
    <n v="-43800000"/>
    <x v="24"/>
    <n v="43800000"/>
    <m/>
    <m/>
    <n v="0"/>
    <m/>
    <m/>
    <m/>
  </r>
  <r>
    <x v="121"/>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realizar el diseño audiovisual de los contenidos y publicaciones de la Gerencia de Escuela de Participación."/>
    <s v="febrero"/>
    <s v="FEBRERO"/>
    <n v="5"/>
    <n v="1"/>
    <s v="CCE-16 Contratación Directa"/>
    <s v="1-100-F001_VA-Recursos distrito"/>
    <n v="5000000"/>
    <n v="25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n v="25000000"/>
    <n v="0"/>
    <n v="25000000"/>
    <n v="1"/>
    <s v="Modificación propuesta"/>
    <s v="O232020200991119_Otros servicios de la administración pública n.c.p."/>
    <n v="8080"/>
    <m/>
    <n v="-25000000"/>
    <x v="22"/>
    <n v="25000000"/>
    <m/>
    <m/>
    <n v="0"/>
    <m/>
    <m/>
    <m/>
  </r>
  <r>
    <x v="122"/>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el diseño e implementación de metodologías y didácticas en las diferentes modalidades de formación competencia de la Gerencia de Escuela de Participación."/>
    <s v="marzo"/>
    <s v="marzo"/>
    <n v="5"/>
    <n v="1"/>
    <s v="CCE-16 Contratación Directa"/>
    <s v="1-100-F001_VA-Recursos distrito"/>
    <n v="7000000"/>
    <n v="35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28000000"/>
    <n v="35000000"/>
    <n v="7000000"/>
    <n v="35000000"/>
    <n v="1"/>
    <s v="Modificación propuesta"/>
    <s v="O232020200991119_Otros servicios de la administración pública n.c.p."/>
    <n v="8080"/>
    <m/>
    <n v="-28000000"/>
    <x v="25"/>
    <n v="35000000"/>
    <n v="7000000"/>
    <m/>
    <n v="0"/>
    <m/>
    <m/>
    <m/>
  </r>
  <r>
    <x v="123"/>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de apoyo, de manera temporal y  para realizar la sistematizacion de los resultados de la Escuela de la Participación."/>
    <s v="ENERO"/>
    <s v="ENERO"/>
    <n v="6"/>
    <n v="1"/>
    <s v="CCE-16 Contratación Directa"/>
    <s v="1-100-F001_VA-Recursos distrito"/>
    <n v="3600000"/>
    <n v="21600000"/>
    <x v="11"/>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3600000"/>
    <n v="21600000"/>
    <e v="#N/A"/>
    <n v="0"/>
    <n v="21600000"/>
    <n v="0"/>
    <e v="#N/A"/>
    <s v="O232020200991119_Otros servicios de la administración pública n.c.p."/>
    <n v="8080"/>
    <m/>
    <n v="0"/>
    <x v="0"/>
    <e v="#N/A"/>
    <m/>
    <m/>
    <e v="#N/A"/>
    <m/>
    <m/>
    <m/>
  </r>
  <r>
    <x v="124"/>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de apoyo, de manera temporal y  para el desarrollo de actividades presenciales de la Escuela de la Participación."/>
    <s v="febrero"/>
    <s v="FEBRERO"/>
    <n v="6"/>
    <n v="1"/>
    <s v="CCE-16 Contratación Directa"/>
    <s v="1-100-F001_VA-Recursos distrito"/>
    <n v="3800000"/>
    <n v="22800000"/>
    <x v="11"/>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3800000"/>
    <n v="22800000"/>
    <e v="#N/A"/>
    <n v="0"/>
    <n v="22800000"/>
    <n v="0"/>
    <e v="#N/A"/>
    <s v="O232020200991119_Otros servicios de la administración pública n.c.p."/>
    <n v="8080"/>
    <m/>
    <n v="0"/>
    <x v="0"/>
    <e v="#N/A"/>
    <m/>
    <m/>
    <e v="#N/A"/>
    <m/>
    <m/>
    <m/>
  </r>
  <r>
    <x v="125"/>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desarrollar actividades de monitoreo, gestión administrativa y análisis jurídico en los procesos contractuales, administrativos y presupuestales que son competencia de la Gerencia de la Escuela de P"/>
    <s v="ENERO"/>
    <s v="ENERO"/>
    <n v="6"/>
    <n v="1"/>
    <s v="CCE-16 Contratación Directa"/>
    <s v="1-100-F001_VA-Recursos distrito"/>
    <n v="9000000"/>
    <n v="54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54000000"/>
    <e v="#N/A"/>
    <n v="0"/>
    <n v="54000000"/>
    <n v="0"/>
    <e v="#N/A"/>
    <s v="O232020200991119_Otros servicios de la administración pública n.c.p."/>
    <n v="8080"/>
    <m/>
    <n v="0"/>
    <x v="0"/>
    <e v="#N/A"/>
    <m/>
    <m/>
    <e v="#N/A"/>
    <m/>
    <m/>
    <m/>
  </r>
  <r>
    <x v="126"/>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el diseño y proyeccion de los contenidos pedagogicos de la Gerencia de Escuela de Participación"/>
    <s v="marzo"/>
    <s v="marzo"/>
    <n v="4"/>
    <n v="1"/>
    <s v="CCE-16 Contratación Directa"/>
    <s v="1-100-F001_VA-Recursos distrito"/>
    <n v="4000000"/>
    <n v="16000000"/>
    <x v="11"/>
    <s v="O232020200992913  Servicios de educación para la formación y el trab"/>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4000000"/>
    <n v="16000000"/>
    <n v="16000000"/>
    <n v="0"/>
    <n v="16000000"/>
    <n v="1"/>
    <s v="Modificación propuesta"/>
    <s v="O232020200991119_Otros servicios de la administración pública n.c.p."/>
    <n v="8080"/>
    <m/>
    <n v="-16000000"/>
    <x v="21"/>
    <n v="16000000"/>
    <m/>
    <m/>
    <n v="0"/>
    <m/>
    <m/>
    <m/>
  </r>
  <r>
    <x v="127"/>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de profesionales   para gestionar, desarrollar y realizar seguimiento a las alianzas de la Escuela de la Participación."/>
    <s v="marzo"/>
    <s v="marzo"/>
    <n v="8"/>
    <n v="1"/>
    <s v="CCE-16 Contratación Directa"/>
    <s v="1-100-F001_VA-Recursos distrito"/>
    <n v="7000000"/>
    <n v="56000000"/>
    <x v="11"/>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28000000"/>
    <n v="56000000"/>
    <n v="28000000"/>
    <n v="56000000"/>
    <n v="4"/>
    <s v="Modificación propuesta"/>
    <s v="O232020200991119_Otros servicios de la administración pública n.c.p."/>
    <n v="8080"/>
    <m/>
    <n v="-28000000"/>
    <x v="26"/>
    <n v="56000000"/>
    <m/>
    <m/>
    <n v="0"/>
    <m/>
    <m/>
    <m/>
  </r>
  <r>
    <x v="128"/>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gestionar y desarrollar estrategias mediante las cuales se puedan fortalecer las alianzas de la Escuela de la Participación."/>
    <s v="ENERO"/>
    <s v="ENERO"/>
    <n v="6"/>
    <n v="1"/>
    <s v="CCE-16 Contratación Directa"/>
    <s v="1-100-F001_VA-Recursos distrito"/>
    <n v="7000000"/>
    <n v="42000000"/>
    <x v="11"/>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7000000"/>
    <n v="42000000"/>
    <e v="#N/A"/>
    <n v="0"/>
    <n v="42000000"/>
    <n v="0"/>
    <e v="#N/A"/>
    <s v="O232020200991119_Otros servicios de la administración pública n.c.p."/>
    <n v="8080"/>
    <m/>
    <n v="0"/>
    <x v="0"/>
    <e v="#N/A"/>
    <m/>
    <m/>
    <e v="#N/A"/>
    <m/>
    <m/>
    <m/>
  </r>
  <r>
    <x v="129"/>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y  para realizar seguimiento a la planeación y ejecución financiera, presupuestal y contractual de la Gerencia de la Escuela de la Participación"/>
    <s v="ENERO"/>
    <s v="ENERO"/>
    <n v="6"/>
    <n v="1"/>
    <s v="CCE-16 Contratación Directa"/>
    <s v="1-100-F001_VA-Recursos distrito"/>
    <n v="5000000"/>
    <n v="30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30000000"/>
    <e v="#N/A"/>
    <n v="0"/>
    <n v="30000000"/>
    <n v="0"/>
    <e v="#N/A"/>
    <s v="O232020200991119_Otros servicios de la administración pública n.c.p."/>
    <n v="8080"/>
    <m/>
    <n v="0"/>
    <x v="0"/>
    <e v="#N/A"/>
    <m/>
    <m/>
    <e v="#N/A"/>
    <m/>
    <m/>
    <m/>
  </r>
  <r>
    <x v="130"/>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implementar estrategias de comunicacion requeridas por la Gerencia de Escuela de Participación."/>
    <s v="ENERO"/>
    <s v="ENERO"/>
    <n v="6"/>
    <n v="1"/>
    <s v="CCE-16 Contratación Directa"/>
    <s v="1-100-F001_VA-Recursos distrito"/>
    <n v="7000000"/>
    <n v="42000000"/>
    <x v="11"/>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7000000"/>
    <n v="42000000"/>
    <e v="#N/A"/>
    <n v="0"/>
    <n v="42000000"/>
    <n v="0"/>
    <e v="#N/A"/>
    <s v="O232020200991119_Otros servicios de la administración pública n.c.p."/>
    <n v="8080"/>
    <m/>
    <n v="0"/>
    <x v="0"/>
    <e v="#N/A"/>
    <m/>
    <m/>
    <e v="#N/A"/>
    <m/>
    <m/>
    <m/>
  </r>
  <r>
    <x v="131"/>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diseñar e implementar actividades en las diferentes modalidades de formación que brinda la Gerencia de Escuela de la Participación."/>
    <s v="febrero"/>
    <s v="FEBRERO"/>
    <n v="5"/>
    <n v="1"/>
    <s v="CCE-16 Contratación Directa"/>
    <s v="1-100-F001_VA-Recursos distrito"/>
    <n v="3600000"/>
    <n v="18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n v="18000000"/>
    <n v="0"/>
    <n v="18000000"/>
    <n v="1"/>
    <s v="Modificación propuesta"/>
    <s v="O232020200991119_Otros servicios de la administración pública n.c.p."/>
    <n v="8080"/>
    <m/>
    <n v="-18000000"/>
    <x v="27"/>
    <n v="18000000"/>
    <m/>
    <m/>
    <n v="0"/>
    <m/>
    <m/>
    <m/>
  </r>
  <r>
    <x v="132"/>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realizar el seguimiento, sistematización y reportes requeridos por la Escuela de la Participación."/>
    <s v="febrero"/>
    <s v="FEBRERO"/>
    <n v="5"/>
    <n v="1"/>
    <s v="CCE-16 Contratación Directa"/>
    <s v="1-100-F001_VA-Recursos distrito"/>
    <n v="5500000"/>
    <n v="275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500000"/>
    <n v="27500000"/>
    <n v="27500000"/>
    <n v="0"/>
    <n v="27500000"/>
    <n v="1"/>
    <s v="Modificación propuesta"/>
    <s v="O232020200991119_Otros servicios de la administración pública n.c.p."/>
    <n v="8080"/>
    <m/>
    <n v="-27500000"/>
    <x v="28"/>
    <n v="27500000"/>
    <m/>
    <m/>
    <n v="0"/>
    <m/>
    <m/>
    <m/>
  </r>
  <r>
    <x v="133"/>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y  para realizar seguimiento a los procesos contractuales, administrativos y financieros de la gerencia de la Escuela de la Participación."/>
    <s v="febrero"/>
    <s v="FEBRERO"/>
    <n v="5"/>
    <n v="1"/>
    <s v="CCE-16 Contratación Directa"/>
    <s v="1-100-F001_VA-Recursos distrito"/>
    <n v="5000000"/>
    <n v="25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e v="#N/A"/>
    <n v="0"/>
    <n v="25000000"/>
    <n v="0"/>
    <e v="#N/A"/>
    <s v="O232020200991119_Otros servicios de la administración pública n.c.p."/>
    <n v="8080"/>
    <m/>
    <n v="0"/>
    <x v="0"/>
    <e v="#N/A"/>
    <m/>
    <m/>
    <e v="#N/A"/>
    <m/>
    <m/>
    <m/>
  </r>
  <r>
    <x v="134"/>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y  para diseñar y desarrollar contenidos pedagogicos en las diferentes modalidades de formación de la Gerencia de la Escuela de la Participación."/>
    <s v="febrero"/>
    <s v="FEBRERO"/>
    <n v="4"/>
    <n v="1"/>
    <s v="CCE-16 Contratación Directa"/>
    <s v="1-100-F001_VA-Recursos distrito"/>
    <n v="4500000"/>
    <n v="18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18000000"/>
    <n v="18000000"/>
    <n v="0"/>
    <n v="18000000"/>
    <n v="1"/>
    <s v="Modificación propuesta"/>
    <s v="O232020200991119_Otros servicios de la administración pública n.c.p."/>
    <n v="8080"/>
    <m/>
    <n v="-18000000"/>
    <x v="27"/>
    <n v="18000000"/>
    <m/>
    <m/>
    <n v="0"/>
    <m/>
    <m/>
    <m/>
  </r>
  <r>
    <x v="135"/>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diseñar, promocionar y comunicar las piezas gráficas requeridas por la Gerencia de Escuela de Participación."/>
    <s v="febrero"/>
    <s v="FEBRERO"/>
    <n v="10"/>
    <n v="1"/>
    <s v="CCE-16 Contratación Directa"/>
    <s v="1-100-F001_VA-Recursos distrito"/>
    <n v="6000000"/>
    <n v="60000000"/>
    <x v="11"/>
    <s v="O232020200883990  Otros servicios profesionales, técnicos y empresar"/>
    <s v="20/0220/0102/45020340212"/>
    <s v="TPIEG - Igualdad y Equidad de Género."/>
    <s v="NO"/>
    <s v="N/A"/>
    <m/>
    <m/>
    <m/>
    <m/>
    <s v="Formación en capacidades democráticas en interrelación con la cualificación de la participación incidente; con enfoques de cultura ciudadana, democrática y de paz Bogotá D.C."/>
    <n v="6000000"/>
    <n v="24000000"/>
    <n v="60000000"/>
    <n v="36000000"/>
    <n v="60000000"/>
    <n v="1"/>
    <s v="Modificación propuesta"/>
    <s v="O232020200991119_Otros servicios de la administración pública n.c.p."/>
    <n v="8080"/>
    <m/>
    <n v="-24000000"/>
    <x v="23"/>
    <n v="60000000"/>
    <n v="36000000"/>
    <m/>
    <n v="0"/>
    <m/>
    <m/>
    <m/>
  </r>
  <r>
    <x v="136"/>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implementación de estrategias de alianzas y redes de la Gerencia de Escuela de la Participación."/>
    <s v="febrero"/>
    <s v="FEBRERO"/>
    <n v="5"/>
    <n v="1"/>
    <s v="CCE-16 Contratación Directa"/>
    <s v="1-100-F001_VA-Recursos distrito"/>
    <n v="7000000"/>
    <n v="35000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7000000"/>
    <n v="35000000"/>
    <e v="#N/A"/>
    <n v="0"/>
    <n v="35000000"/>
    <n v="0"/>
    <e v="#N/A"/>
    <s v="O232020200991119_Otros servicios de la administración pública n.c.p."/>
    <n v="8080"/>
    <m/>
    <n v="0"/>
    <x v="0"/>
    <e v="#N/A"/>
    <m/>
    <m/>
    <e v="#N/A"/>
    <m/>
    <m/>
    <m/>
  </r>
  <r>
    <x v="137"/>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fortalecer la implementación de actividades en las diferentes modalidades de formación que brinda la Gerencia de Escuela de la Participación."/>
    <s v="febrero"/>
    <s v="FEBRERO"/>
    <n v="5"/>
    <n v="1"/>
    <s v="CCE-16 Contratación Directa"/>
    <s v="1-100-F001_VA-Recursos distrito"/>
    <n v="3600000"/>
    <n v="18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n v="18000000"/>
    <n v="0"/>
    <n v="18000000"/>
    <n v="1"/>
    <s v="Modificación propuesta"/>
    <s v="O232020200991119_Otros servicios de la administración pública n.c.p."/>
    <n v="8080"/>
    <m/>
    <n v="-18000000"/>
    <x v="27"/>
    <n v="18000000"/>
    <m/>
    <m/>
    <n v="0"/>
    <m/>
    <m/>
    <m/>
  </r>
  <r>
    <x v="138"/>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implementación de actividades y modalidades de formación que brinda la Gerencia de Escuela de la Participación."/>
    <s v="ENERO"/>
    <s v="ENERO"/>
    <n v="6"/>
    <n v="1"/>
    <s v="CCE-16 Contratación Directa"/>
    <s v="1-100-F001_VA-Recursos distrito"/>
    <n v="9000000"/>
    <n v="54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54000000"/>
    <e v="#N/A"/>
    <n v="0"/>
    <n v="54000000"/>
    <n v="0"/>
    <e v="#N/A"/>
    <s v="O232020200991119_Otros servicios de la administración pública n.c.p."/>
    <n v="8080"/>
    <m/>
    <n v="0"/>
    <x v="0"/>
    <e v="#N/A"/>
    <m/>
    <m/>
    <e v="#N/A"/>
    <m/>
    <m/>
    <m/>
  </r>
  <r>
    <x v="139"/>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la implementación de actividades y modalidades de formación que brinda la Gerencia de Escuela de la Participación."/>
    <s v="marzo"/>
    <s v="marzo"/>
    <n v="4"/>
    <n v="1"/>
    <s v="CCE-16 Contratación Directa"/>
    <s v="1-100-F001_VA-Recursos distrito"/>
    <n v="5000000"/>
    <n v="20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0000000"/>
    <n v="20000000"/>
    <n v="0"/>
    <n v="20000000"/>
    <n v="1"/>
    <s v="Modificación propuesta"/>
    <s v="O232020200991119_Otros servicios de la administración pública n.c.p."/>
    <n v="8080"/>
    <m/>
    <n v="-20000000"/>
    <x v="29"/>
    <n v="20000000"/>
    <m/>
    <m/>
    <n v="0"/>
    <m/>
    <m/>
    <m/>
  </r>
  <r>
    <x v="140"/>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gestión, implementación y seguimiento de la estrategia de alianzas y redes de la Gerencia de Escuela de la Participación"/>
    <s v="ENERO"/>
    <s v="ENERO"/>
    <n v="6"/>
    <n v="1"/>
    <s v="CCE-16 Contratación Directa"/>
    <s v="1-100-F001_VA-Recursos distrito"/>
    <n v="7000000"/>
    <n v="42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42000000"/>
    <e v="#N/A"/>
    <n v="0"/>
    <n v="42000000"/>
    <n v="0"/>
    <e v="#N/A"/>
    <s v="O232020200991119_Otros servicios de la administración pública n.c.p."/>
    <n v="8080"/>
    <m/>
    <n v="0"/>
    <x v="0"/>
    <e v="#N/A"/>
    <m/>
    <m/>
    <e v="#N/A"/>
    <m/>
    <m/>
    <m/>
  </r>
  <r>
    <x v="141"/>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levar a cabo el seguimiento y control de los aspectos, contractuales, administrativos y financieros de la Gerencia de la Escuela"/>
    <s v="febrero"/>
    <s v="FEBRERO"/>
    <n v="8"/>
    <n v="1"/>
    <s v="CCE-16 Contratación Directa"/>
    <s v="1-100-F001_VA-Recursos distrito"/>
    <n v="5000000"/>
    <n v="40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40000000"/>
    <e v="#N/A"/>
    <n v="0"/>
    <n v="40000000"/>
    <n v="0"/>
    <e v="#N/A"/>
    <s v="O232020200991119_Otros servicios de la administración pública n.c.p."/>
    <n v="8080"/>
    <m/>
    <n v="0"/>
    <x v="0"/>
    <e v="#N/A"/>
    <m/>
    <m/>
    <e v="#N/A"/>
    <m/>
    <m/>
    <m/>
  </r>
  <r>
    <x v="142"/>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de manera temporal,  para apoyar la implementación de actividades en las diferentes modalidades de formación que brinda la Gerencia de Escuela de la Participación"/>
    <s v="febrero"/>
    <s v="FEBRERO"/>
    <n v="8"/>
    <n v="1"/>
    <s v="CCE-16 Contratación Directa"/>
    <s v="1-100-F001_VA-Recursos distrito"/>
    <n v="3600000"/>
    <n v="288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28800000"/>
    <e v="#N/A"/>
    <n v="0"/>
    <n v="28800000"/>
    <n v="0"/>
    <e v="#N/A"/>
    <s v="O232020200991119_Otros servicios de la administración pública n.c.p."/>
    <n v="8080"/>
    <m/>
    <n v="0"/>
    <x v="0"/>
    <e v="#N/A"/>
    <m/>
    <m/>
    <e v="#N/A"/>
    <m/>
    <m/>
    <m/>
  </r>
  <r>
    <x v="143"/>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desarrollar actividades de monitoreo, gestión integral y análisis jurídico en los aspectos contractuales, administrativos y financieros competencia de la Gerencia de la Escuela de Participación"/>
    <s v="ENERO"/>
    <s v="ENERO"/>
    <n v="5"/>
    <n v="1"/>
    <s v="CCE-16 Contratación Directa"/>
    <s v="1-100-F001_VA-Recursos distrito"/>
    <n v="7000000"/>
    <n v="35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35000000"/>
    <e v="#N/A"/>
    <n v="0"/>
    <n v="35000000"/>
    <n v="0"/>
    <e v="#N/A"/>
    <s v="O232020200991119_Otros servicios de la administración pública n.c.p."/>
    <n v="8080"/>
    <m/>
    <n v="0"/>
    <x v="0"/>
    <e v="#N/A"/>
    <m/>
    <m/>
    <e v="#N/A"/>
    <m/>
    <m/>
    <m/>
  </r>
  <r>
    <x v="144"/>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contribuir en el desarrollo e implementación de actividades formativas en todas sus modalidades, así como apoyar las acciones que adelanta el Observatorio de la participación ciudadana"/>
    <s v="febrero"/>
    <s v="FEBRERO"/>
    <n v="8"/>
    <n v="1"/>
    <s v="CCE-16 Contratación Directa"/>
    <s v="1-100-F001_VA-Recursos distrito"/>
    <n v="7000000"/>
    <n v="56000000"/>
    <x v="11"/>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7000000"/>
    <n v="56000000"/>
    <n v="56000000"/>
    <n v="0"/>
    <n v="56000000"/>
    <n v="1"/>
    <s v="Modificación propuesta"/>
    <s v="O232020200991119_Otros servicios de la administración pública n.c.p."/>
    <n v="8080"/>
    <m/>
    <n v="-56000000"/>
    <x v="26"/>
    <n v="56000000"/>
    <m/>
    <m/>
    <n v="0"/>
    <m/>
    <m/>
    <m/>
  </r>
  <r>
    <x v="145"/>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laborar en la ejecución y desarrollo de las actividades asociadas a las diversas modalidades de formación ofrecidas por la Gerencia de la Escuela de Participación"/>
    <s v="marzo"/>
    <s v="marzo"/>
    <n v="4"/>
    <n v="1"/>
    <s v="CCE-16 Contratación Directa"/>
    <s v="1-100-F001_VA-Recursos distrito"/>
    <n v="2253000"/>
    <n v="9012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253000"/>
    <n v="9012000"/>
    <n v="9012000"/>
    <n v="0"/>
    <n v="9012000"/>
    <n v="1"/>
    <s v="Modificación propuesta"/>
    <s v="O232020200991119_Otros servicios de la administración pública n.c.p."/>
    <n v="8080"/>
    <m/>
    <n v="-9012000"/>
    <x v="30"/>
    <n v="9012000"/>
    <m/>
    <m/>
    <n v="0"/>
    <m/>
    <m/>
    <m/>
  </r>
  <r>
    <x v="146"/>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ejecutar tareas relacionadas con el seguimiento y la gestión operativa de los aspectos contractuales, administrativos y financieros de la Gerencia de la Escuela de Participación"/>
    <s v="marzo"/>
    <s v="marzo"/>
    <n v="4"/>
    <n v="1"/>
    <s v="CCE-16 Contratación Directa"/>
    <s v="1-100-F001_VA-Recursos distrito"/>
    <n v="2253000"/>
    <n v="9012000"/>
    <x v="11"/>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253000"/>
    <n v="9012000"/>
    <n v="9012000"/>
    <n v="0"/>
    <n v="9012000"/>
    <n v="1"/>
    <s v="Modificación propuesta"/>
    <s v="O232020200991119_Otros servicios de la administración pública n.c.p."/>
    <n v="8080"/>
    <m/>
    <n v="-9012000"/>
    <x v="30"/>
    <n v="9012000"/>
    <m/>
    <m/>
    <n v="0"/>
    <m/>
    <m/>
    <m/>
  </r>
  <r>
    <x v="147"/>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llevar a cabo actividades de seguimiento y administración integral de los aspectos contractuales, operativos y financieros relacionados con las funciones de la Gerencia de la Escuela de Participació"/>
    <s v="febrero"/>
    <s v="FEBRERO"/>
    <n v="4"/>
    <n v="1"/>
    <s v="CCE-16 Contratación Directa"/>
    <s v="1-100-F001_VA-Recursos distrito"/>
    <n v="5000000"/>
    <n v="20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0000000"/>
    <e v="#N/A"/>
    <n v="0"/>
    <n v="20000000"/>
    <n v="0"/>
    <e v="#N/A"/>
    <s v="O232020200991119_Otros servicios de la administración pública n.c.p."/>
    <n v="8080"/>
    <m/>
    <n v="0"/>
    <x v="0"/>
    <e v="#N/A"/>
    <m/>
    <m/>
    <e v="#N/A"/>
    <m/>
    <m/>
    <m/>
  </r>
  <r>
    <x v="148"/>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gestionar y contribuir a la realización del seguimiento y control de los temas contractuales, administrativos y financieros que son competencia de la Gerencia de la Escuela de Participación"/>
    <s v="ENERO"/>
    <s v="ENERO"/>
    <n v="6"/>
    <n v="1"/>
    <s v="CCE-16 Contratación Directa"/>
    <s v="1-100-F001_VA-Recursos distrito"/>
    <n v="4500000"/>
    <n v="27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27000000"/>
    <e v="#N/A"/>
    <n v="0"/>
    <n v="27000000"/>
    <n v="0"/>
    <e v="#N/A"/>
    <s v="O232020200991119_Otros servicios de la administración pública n.c.p."/>
    <n v="8080"/>
    <m/>
    <n v="0"/>
    <x v="0"/>
    <e v="#N/A"/>
    <m/>
    <m/>
    <e v="#N/A"/>
    <m/>
    <m/>
    <m/>
  </r>
  <r>
    <x v="149"/>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la creación y desarrollo de contenidos pedagógicos destinados a los procesos formativos de la Gerencia de la Escuela de Participación"/>
    <s v="febrero"/>
    <s v="FEBRERO"/>
    <n v="5"/>
    <n v="1"/>
    <s v="CCE-16 Contratación Directa"/>
    <s v="1-100-F001_VA-Recursos distrito"/>
    <n v="7000000"/>
    <n v="35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35000000"/>
    <n v="35000000"/>
    <n v="0"/>
    <n v="35000000"/>
    <n v="1"/>
    <s v="Modificación propuesta"/>
    <s v="O232020200991119_Otros servicios de la administración pública n.c.p."/>
    <n v="8080"/>
    <m/>
    <n v="-35000000"/>
    <x v="25"/>
    <n v="35000000"/>
    <m/>
    <m/>
    <n v="0"/>
    <m/>
    <m/>
    <m/>
  </r>
  <r>
    <x v="150"/>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apoyar el desarrollo de las actividades de monitoreo, revisión y ajuste de los procesos relacionados con los aspectos contractuales, presupuestales y administrativos que adelanta la Gerencia de la Escuela de Participac"/>
    <s v="febrero"/>
    <s v="FEBRERO"/>
    <n v="5"/>
    <n v="1"/>
    <s v="CCE-16 Contratación Directa"/>
    <s v="1-100-F001_VA-Recursos distrito"/>
    <n v="5000000"/>
    <n v="25000000"/>
    <x v="11"/>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000000"/>
    <n v="33000000"/>
    <n v="25000000"/>
    <n v="-8000000"/>
    <n v="25000000"/>
    <n v="1"/>
    <s v="Modificación propuesta"/>
    <s v="O232020200991119_Otros servicios de la administración pública n.c.p."/>
    <n v="8080"/>
    <m/>
    <n v="-33000000"/>
    <x v="22"/>
    <n v="25000000"/>
    <n v="-8000000"/>
    <m/>
    <n v="0"/>
    <m/>
    <m/>
    <m/>
  </r>
  <r>
    <x v="151"/>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adyuvar en la ejecución de tareas de los procesos relacionados con los aspectos contractuales, presupuestales y administrativos que adelanta la Gerencia de la Escuela de Participación"/>
    <s v="febrero"/>
    <s v="FEBRERO"/>
    <n v="5"/>
    <n v="1"/>
    <s v="CCE-16 Contratación Directa"/>
    <s v="1-100-F001_VA-Recursos distrito"/>
    <n v="3600000"/>
    <n v="18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n v="18000000"/>
    <n v="0"/>
    <n v="18000000"/>
    <n v="1"/>
    <s v="Modificación propuesta"/>
    <s v="O232020200991119_Otros servicios de la administración pública n.c.p."/>
    <n v="8080"/>
    <m/>
    <n v="-18000000"/>
    <x v="27"/>
    <n v="18000000"/>
    <m/>
    <m/>
    <n v="0"/>
    <m/>
    <m/>
    <m/>
  </r>
  <r>
    <x v="152"/>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coadyudar en la implementación de las distintas modalidades de los procesos formativos de la Gerencia de la Escuela de la Participación"/>
    <s v="ENERO"/>
    <s v="ENERO"/>
    <n v="6"/>
    <n v="1"/>
    <s v="CCE-16 Contratación Directa"/>
    <s v="1-100-F001_VA-Recursos distrito"/>
    <n v="5860000"/>
    <n v="35160000"/>
    <x v="11"/>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5860000"/>
    <n v="35160000"/>
    <n v="35160000"/>
    <n v="0"/>
    <n v="35160000"/>
    <n v="1"/>
    <s v="Modificación propuesta"/>
    <s v="O232020200991119_Otros servicios de la administración pública n.c.p."/>
    <n v="8080"/>
    <m/>
    <n v="-35160000"/>
    <x v="31"/>
    <n v="35160000"/>
    <m/>
    <m/>
    <n v="0"/>
    <m/>
    <m/>
    <m/>
  </r>
  <r>
    <x v="153"/>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de forma temporal , para colaborar en la implementación de tareas relacionadas con los procesos contractuales, presupuestarios y administrativos gestionados por la Gerencia de la Escuela de Participación"/>
    <s v="ENERO"/>
    <s v="ENERO"/>
    <n v="6"/>
    <n v="1"/>
    <s v="CCE-16 Contratación Directa"/>
    <s v="1-100-F001_VA-Recursos distrito"/>
    <n v="3250000"/>
    <n v="195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250000"/>
    <n v="19500000"/>
    <e v="#N/A"/>
    <n v="0"/>
    <n v="19500000"/>
    <n v="0"/>
    <e v="#N/A"/>
    <s v="O232020200991119_Otros servicios de la administración pública n.c.p."/>
    <n v="8080"/>
    <m/>
    <n v="0"/>
    <x v="0"/>
    <e v="#N/A"/>
    <m/>
    <m/>
    <e v="#N/A"/>
    <m/>
    <m/>
    <m/>
  </r>
  <r>
    <x v="154"/>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proyectar, gestionar y hacer seguimiento a los documentos y actividades propias de los procesos relacionados con los aspectos contractuales, presupuestales y administrativos que requiera la Gerencia de la Escuela de Pa"/>
    <s v="febrero"/>
    <s v="FEBRERO"/>
    <n v="5"/>
    <n v="1"/>
    <s v="CCE-16 Contratación Directa"/>
    <s v="1-100-F001_VA-Recursos distrito"/>
    <n v="7000000"/>
    <n v="35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35000000"/>
    <n v="35000000"/>
    <n v="0"/>
    <n v="35000000"/>
    <n v="1"/>
    <s v="Modificación propuesta"/>
    <s v="O232020200991119_Otros servicios de la administración pública n.c.p."/>
    <n v="8080"/>
    <m/>
    <n v="-35000000"/>
    <x v="25"/>
    <n v="35000000"/>
    <m/>
    <m/>
    <n v="0"/>
    <m/>
    <m/>
    <m/>
  </r>
  <r>
    <x v="155"/>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propiciar, concertar y desarrollar espacios y procesos de formación en las diferentes modalidades que brinda la Escuela de Participación"/>
    <s v="marzo"/>
    <s v="marzo"/>
    <n v="4"/>
    <n v="1"/>
    <s v="CCE-16 Contratación Directa"/>
    <s v="1-100-F001_VA-Recursos distrito"/>
    <n v="4500000"/>
    <n v="18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18000000"/>
    <e v="#N/A"/>
    <n v="0"/>
    <n v="18000000"/>
    <n v="0"/>
    <e v="#N/A"/>
    <s v="O232020200991119_Otros servicios de la administración pública n.c.p."/>
    <n v="8080"/>
    <m/>
    <n v="0"/>
    <x v="0"/>
    <e v="#N/A"/>
    <m/>
    <m/>
    <e v="#N/A"/>
    <m/>
    <m/>
    <m/>
  </r>
  <r>
    <x v="156"/>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para colaborar en la gestión y elaboración de documentos, así como en el desarrollo de actividades propias de los procesos relacionados con los aspectos contractuales, presupuestales y administrativos de la Gerencia de la Escuel"/>
    <s v="febrero"/>
    <s v="FEBRERO"/>
    <n v="5"/>
    <n v="1"/>
    <s v="CCE-16 Contratación Directa"/>
    <s v="1-100-F001_VA-Recursos distrito"/>
    <n v="3600000"/>
    <n v="18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n v="18000000"/>
    <n v="0"/>
    <n v="18000000"/>
    <n v="1"/>
    <s v="Modificación propuesta"/>
    <s v="O232020200991119_Otros servicios de la administración pública n.c.p."/>
    <n v="8080"/>
    <m/>
    <n v="-18000000"/>
    <x v="27"/>
    <n v="18000000"/>
    <m/>
    <m/>
    <n v="0"/>
    <m/>
    <m/>
    <m/>
  </r>
  <r>
    <x v="157"/>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laborar en la implementación de actividades y el desarrollo logístico de acciones en las diversas modalidades de formación ofrecidas por la Gerencia de la Escuela de Participación"/>
    <s v="febrero"/>
    <s v="FEBRERO"/>
    <n v="5"/>
    <n v="1"/>
    <s v="CCE-16 Contratación Directa"/>
    <s v="1-100-F001_VA-Recursos distrito"/>
    <n v="2253000"/>
    <n v="11265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253000"/>
    <n v="11265000"/>
    <n v="11265000"/>
    <n v="0"/>
    <n v="11265000"/>
    <n v="1"/>
    <s v="Modificación propuesta"/>
    <s v="O232020200991119_Otros servicios de la administración pública n.c.p."/>
    <n v="8080"/>
    <m/>
    <n v="-11265000"/>
    <x v="32"/>
    <n v="11265000"/>
    <m/>
    <m/>
    <n v="0"/>
    <m/>
    <m/>
    <m/>
  </r>
  <r>
    <x v="158"/>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iseñar e implementar actividades y diversas modalidades de formación que desarrolla la Gerencia de la Escuela de la Participación"/>
    <s v="febrero"/>
    <s v="FEBRERO"/>
    <n v="5"/>
    <n v="1"/>
    <s v="CCE-16 Contratación Directa"/>
    <s v="1-100-F001_VA-Recursos distrito"/>
    <n v="4000000"/>
    <n v="20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20000000"/>
    <n v="20000000"/>
    <n v="0"/>
    <n v="20000000"/>
    <n v="1"/>
    <s v="Modificación propuesta"/>
    <s v="O232020200991119_Otros servicios de la administración pública n.c.p."/>
    <n v="8080"/>
    <m/>
    <n v="-20000000"/>
    <x v="29"/>
    <n v="20000000"/>
    <m/>
    <m/>
    <n v="0"/>
    <m/>
    <m/>
    <m/>
  </r>
  <r>
    <x v="159"/>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para asistir en la ejecución de actividades operativas relacionadas con las diferentes modalidades de formación que se imparten en la Gerencia de la Escuela de Participación"/>
    <s v="marzo"/>
    <s v="marzo"/>
    <n v="7"/>
    <n v="1"/>
    <s v="CCE-16 Contratación Directa"/>
    <s v="1-100-F001_VA-Recursos distrito"/>
    <n v="2500000"/>
    <n v="175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500000"/>
    <n v="10000000"/>
    <n v="17500000"/>
    <n v="7500000"/>
    <n v="17500000"/>
    <n v="4"/>
    <s v="Modificación propuesta"/>
    <s v="O232020200991119_Otros servicios de la administración pública n.c.p."/>
    <n v="8080"/>
    <m/>
    <n v="-10000000"/>
    <x v="33"/>
    <n v="17500000"/>
    <m/>
    <m/>
    <n v="0"/>
    <m/>
    <m/>
    <m/>
  </r>
  <r>
    <x v="160"/>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laborar en la organización y desarrollo de las actividades propias de los procesos formativos que lleva a cabo la Gerencia de la Escuela de Participación"/>
    <s v="febrero"/>
    <s v="FEBRERO"/>
    <n v="4"/>
    <n v="1"/>
    <s v="CCE-16 Contratación Directa"/>
    <s v="1-100-F001_VA-Recursos distrito"/>
    <n v="3500000"/>
    <n v="14000000"/>
    <x v="11"/>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3500000"/>
    <n v="14000000"/>
    <n v="14000000"/>
    <n v="0"/>
    <n v="14000000"/>
    <n v="1"/>
    <s v="Modificación propuesta"/>
    <s v="O232020200991119_Otros servicios de la administración pública n.c.p."/>
    <n v="8080"/>
    <m/>
    <n v="-14000000"/>
    <x v="34"/>
    <n v="14000000"/>
    <m/>
    <m/>
    <n v="0"/>
    <m/>
    <m/>
    <m/>
  </r>
  <r>
    <x v="161"/>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 para asistir en la elaboración, gestión y control de los documentos y actividades vinculados a los procesos contractuales, financieros y administrativos de la Gerencia de la Escuela de Participación"/>
    <s v="febrero"/>
    <s v="FEBRERO"/>
    <n v="5"/>
    <n v="1"/>
    <s v="CCE-16 Contratación Directa"/>
    <s v="1-100-F001_VA-Recursos distrito"/>
    <n v="5000000"/>
    <n v="25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e v="#N/A"/>
    <n v="0"/>
    <n v="25000000"/>
    <n v="0"/>
    <e v="#N/A"/>
    <s v="O232020200991119_Otros servicios de la administración pública n.c.p."/>
    <n v="8080"/>
    <m/>
    <n v="0"/>
    <x v="0"/>
    <e v="#N/A"/>
    <m/>
    <m/>
    <e v="#N/A"/>
    <m/>
    <m/>
    <m/>
  </r>
  <r>
    <x v="162"/>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proveer acompañamiento y asistencia en los aspectos operativos de las actividades relacionadas con el desarrollo de los procesos formativos que adelanta la Gerencia de la Escuela de Participación"/>
    <s v="febrero"/>
    <s v="FEBRERO"/>
    <n v="5"/>
    <n v="1"/>
    <s v="CCE-16 Contratación Directa"/>
    <s v="1-100-F001_VA-Recursos distrito"/>
    <n v="2800000"/>
    <n v="14000000"/>
    <x v="11"/>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2800000"/>
    <n v="14000000"/>
    <n v="14000000"/>
    <n v="0"/>
    <n v="14000000"/>
    <n v="1"/>
    <s v="Modificación propuesta"/>
    <s v="O232020200991119_Otros servicios de la administración pública n.c.p."/>
    <n v="8080"/>
    <m/>
    <n v="-14000000"/>
    <x v="34"/>
    <n v="14000000"/>
    <m/>
    <m/>
    <n v="0"/>
    <m/>
    <m/>
    <m/>
  </r>
  <r>
    <x v="163"/>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laborar en desarrollo de las actividades operativas propias de los procesos formativos liderados por la Gerencia de la Escuela de Participación"/>
    <s v="febrero"/>
    <s v="FEBRERO"/>
    <n v="5"/>
    <n v="1"/>
    <s v="CCE-16 Contratación Directa"/>
    <s v="1-100-F001_VA-Recursos distrito"/>
    <n v="2253000"/>
    <n v="11265000"/>
    <x v="11"/>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2253000"/>
    <n v="11265000"/>
    <n v="11265000"/>
    <n v="0"/>
    <n v="11265000"/>
    <n v="1"/>
    <s v="Modificación propuesta"/>
    <s v="O232020200991119_Otros servicios de la administración pública n.c.p."/>
    <n v="8080"/>
    <m/>
    <n v="-11265000"/>
    <x v="32"/>
    <n v="11265000"/>
    <m/>
    <m/>
    <n v="0"/>
    <m/>
    <m/>
    <m/>
  </r>
  <r>
    <x v="164"/>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desarrollar, con enfoque en cultura democrática, ciudadana y de paz, los procesos de formación que adelanta la Gerencia de la Escuela de Participación en las diferentes modalidades"/>
    <s v="febrero"/>
    <s v="FEBRERO"/>
    <n v="5"/>
    <n v="1"/>
    <s v="CCE-16 Contratación Directa"/>
    <s v="1-100-F001_VA-Recursos distrito"/>
    <n v="5000000"/>
    <n v="25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e v="#N/A"/>
    <n v="0"/>
    <n v="25000000"/>
    <n v="0"/>
    <e v="#N/A"/>
    <s v="O232020200991119_Otros servicios de la administración pública n.c.p."/>
    <n v="8080"/>
    <m/>
    <n v="0"/>
    <x v="0"/>
    <e v="#N/A"/>
    <m/>
    <m/>
    <e v="#N/A"/>
    <m/>
    <m/>
    <m/>
  </r>
  <r>
    <x v="165"/>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con autonomía técnica y administrativa, para implementar acciones formativas que fortalezcan las competencias y capacidades democráticas de los ciudadanos a los que forma la Escuela"/>
    <s v="marzo"/>
    <s v="marzo"/>
    <n v="4"/>
    <n v="1"/>
    <s v="CCE-16 Contratación Directa"/>
    <s v="1-100-F001_VA-Recursos distrito"/>
    <n v="3000000"/>
    <n v="12000000"/>
    <x v="11"/>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3000000"/>
    <n v="12000000"/>
    <n v="12000000"/>
    <n v="0"/>
    <n v="12000000"/>
    <n v="1"/>
    <s v="Modificación propuesta"/>
    <s v="O232020200991119_Otros servicios de la administración pública n.c.p."/>
    <n v="8080"/>
    <m/>
    <n v="-12000000"/>
    <x v="35"/>
    <n v="12000000"/>
    <m/>
    <m/>
    <n v="0"/>
    <m/>
    <m/>
    <m/>
  </r>
  <r>
    <x v="166"/>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iseñar e implementar procesos de formación en sus diversas modalidades, integrando un enfoque de fortalecimiento en cultura democrática, ciudadana y de paz, promovidos por la Gerencia de la Escuela de Participación"/>
    <s v="febrero"/>
    <s v="FEBRERO"/>
    <n v="8"/>
    <n v="1"/>
    <s v="CCE-16 Contratación Directa"/>
    <s v="1-100-F001_VA-Recursos distrito"/>
    <n v="5500000"/>
    <n v="44000000"/>
    <x v="11"/>
    <s v="O232020200992913  Servicios de educación para la formación y el trab"/>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5500000"/>
    <n v="44000000"/>
    <n v="44000000"/>
    <n v="0"/>
    <n v="44000000"/>
    <n v="1"/>
    <s v="Modificación propuesta"/>
    <s v="O232020200991119_Otros servicios de la administración pública n.c.p."/>
    <n v="8080"/>
    <m/>
    <n v="-44000000"/>
    <x v="36"/>
    <n v="44000000"/>
    <m/>
    <m/>
    <n v="0"/>
    <m/>
    <m/>
    <m/>
  </r>
  <r>
    <x v="167"/>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de manera temporal , para realizar tareas operativas y brindar asistencia en las actividades requeridas para el desarrollo de los procesos de formación promovidos por la Gerencia de la Escuela de Participación en s"/>
    <s v="febrero"/>
    <s v="FEBRERO"/>
    <n v="5"/>
    <n v="1"/>
    <s v="CCE-16 Contratación Directa"/>
    <s v="1-100-F001_VA-Recursos distrito"/>
    <n v="3600000"/>
    <n v="18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e v="#N/A"/>
    <n v="0"/>
    <n v="18000000"/>
    <n v="0"/>
    <e v="#N/A"/>
    <s v="O232020200991119_Otros servicios de la administración pública n.c.p."/>
    <n v="8080"/>
    <m/>
    <n v="0"/>
    <x v="0"/>
    <e v="#N/A"/>
    <m/>
    <m/>
    <e v="#N/A"/>
    <m/>
    <m/>
    <m/>
  </r>
  <r>
    <x v="168"/>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 para coadyuvar en la formación de 120.000 ciudadanos con enforque en cultura democrática, ciudadana y de paz, a traves de los procesos que adelanta la Gerencia de la Escuela de Participación en sus dive"/>
    <s v="ENERO"/>
    <s v="ENERO"/>
    <n v="6"/>
    <n v="1"/>
    <s v="CCE-16 Contratación Directa"/>
    <s v="1-100-F001_VA-Recursos distrito"/>
    <n v="5500000"/>
    <n v="33000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5500000"/>
    <n v="33000000"/>
    <e v="#N/A"/>
    <n v="0"/>
    <n v="33000000"/>
    <n v="0"/>
    <e v="#N/A"/>
    <s v="O232020200991119_Otros servicios de la administración pública n.c.p."/>
    <n v="8080"/>
    <m/>
    <n v="0"/>
    <x v="0"/>
    <e v="#N/A"/>
    <m/>
    <m/>
    <e v="#N/A"/>
    <m/>
    <m/>
    <m/>
  </r>
  <r>
    <x v="169"/>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implementar procesos formativos en diferentes modalidades, de acuerdo con las metas y misionalidad competencia de la Gerencia de la Escuela de Participación"/>
    <s v="marzo"/>
    <s v="marzo"/>
    <n v="4"/>
    <n v="1"/>
    <s v="CCE-16 Contratación Directa"/>
    <s v="1-100-F001_VA-Recursos distrito"/>
    <n v="7000000"/>
    <n v="28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28000000"/>
    <n v="28000000"/>
    <n v="0"/>
    <n v="28000000"/>
    <n v="1"/>
    <s v="Modificación propuesta"/>
    <s v="O232020200991119_Otros servicios de la administración pública n.c.p."/>
    <n v="8080"/>
    <m/>
    <n v="-28000000"/>
    <x v="37"/>
    <n v="28000000"/>
    <m/>
    <m/>
    <n v="0"/>
    <m/>
    <m/>
    <m/>
  </r>
  <r>
    <x v="170"/>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esarrollar procesos de formación en diversas modalidades, alineados con los objetivos y funciones de la Gerencia de la Escuela de Participación"/>
    <s v="marzo"/>
    <s v="marzo"/>
    <n v="4"/>
    <n v="1"/>
    <s v="CCE-16 Contratación Directa"/>
    <s v="1-100-F001_VA-Recursos distrito"/>
    <n v="5000000"/>
    <n v="20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0000000"/>
    <n v="20000000"/>
    <n v="0"/>
    <n v="20000000"/>
    <n v="1"/>
    <s v="Modificación propuesta"/>
    <s v="O232020200991119_Otros servicios de la administración pública n.c.p."/>
    <n v="8080"/>
    <m/>
    <n v="-20000000"/>
    <x v="29"/>
    <n v="20000000"/>
    <m/>
    <m/>
    <n v="0"/>
    <m/>
    <m/>
    <m/>
  </r>
  <r>
    <x v="171"/>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 para colaborar en la preparación, seguimiento y organización de los documentos y tareas relacionadas con los procesos contractuales, financieros y administrativos de la Gerencia de la Escuela de Partici"/>
    <s v="ENERO"/>
    <s v="ENERO"/>
    <n v="11"/>
    <n v="1"/>
    <s v="CCE-16 Contratación Directa"/>
    <s v="1-100-F001_VA-Recursos distrito"/>
    <n v="9000000"/>
    <n v="99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99000000"/>
    <e v="#N/A"/>
    <n v="0"/>
    <n v="99000000"/>
    <n v="0"/>
    <e v="#N/A"/>
    <s v="O232020200991119_Otros servicios de la administración pública n.c.p."/>
    <n v="8080"/>
    <m/>
    <n v="0"/>
    <x v="0"/>
    <e v="#N/A"/>
    <m/>
    <m/>
    <e v="#N/A"/>
    <m/>
    <m/>
    <m/>
  </r>
  <r>
    <x v="172"/>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adelantar procesos de formación, conforme a la misión, metas y objetivos institucionales de la Gerencia de la Escuela de Participación, en materia de cultura democrática, ciudadana y de paz"/>
    <s v="ENERO"/>
    <s v="ENERO"/>
    <n v="6"/>
    <n v="1"/>
    <s v="CCE-16 Contratación Directa"/>
    <s v="1-100-F001_VA-Recursos distrito"/>
    <n v="7000000"/>
    <n v="42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42000000"/>
    <n v="42000000"/>
    <n v="0"/>
    <n v="42000000"/>
    <n v="1"/>
    <s v="Modificación propuesta"/>
    <s v="O232020200991119_Otros servicios de la administración pública n.c.p."/>
    <n v="8080"/>
    <m/>
    <n v="-42000000"/>
    <x v="38"/>
    <n v="42000000"/>
    <m/>
    <m/>
    <n v="0"/>
    <m/>
    <m/>
    <m/>
  </r>
  <r>
    <x v="173"/>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contribuir al desarrollo de procesos formativos con enfoque en cultura democrática, ciudadana y de paz, mediante las diferentes modalidades implementadas por la Gerencia de la Escuela de Participación"/>
    <s v="febrero"/>
    <s v="FEBRERO"/>
    <n v="6"/>
    <n v="1"/>
    <s v="CCE-16 Contratación Directa"/>
    <s v="1-100-F001_VA-Recursos distrito"/>
    <n v="9000000"/>
    <n v="54000000"/>
    <x v="11"/>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54000000"/>
    <n v="54000000"/>
    <n v="0"/>
    <n v="54000000"/>
    <n v="1"/>
    <s v="Modificación propuesta"/>
    <s v="O232020200991119_Otros servicios de la administración pública n.c.p."/>
    <n v="8080"/>
    <m/>
    <n v="-54000000"/>
    <x v="39"/>
    <n v="54000000"/>
    <m/>
    <m/>
    <n v="0"/>
    <m/>
    <m/>
    <m/>
  </r>
  <r>
    <x v="174"/>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 para contribuir al desarrollo de una estrategia de innovación en la participación ciudadana en el marco de la Escuela de la Participación"/>
    <s v="febrero"/>
    <s v="FEBRERO"/>
    <n v="6"/>
    <n v="1"/>
    <s v="CCE-16 Contratación Directa"/>
    <s v="1-100-F001_VA-Recursos distrito"/>
    <n v="7000000"/>
    <n v="42000000"/>
    <x v="11"/>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7000000"/>
    <n v="42000000"/>
    <e v="#N/A"/>
    <n v="0"/>
    <n v="42000000"/>
    <n v="0"/>
    <e v="#N/A"/>
    <s v="O232020200991119_Otros servicios de la administración pública n.c.p."/>
    <n v="8080"/>
    <m/>
    <n v="0"/>
    <x v="0"/>
    <e v="#N/A"/>
    <m/>
    <m/>
    <e v="#N/A"/>
    <m/>
    <m/>
    <m/>
  </r>
  <r>
    <x v="175"/>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para realizar acciones de comunicación y/o divulgación de las iniciativas de la Escuela de Participación y el Observatorio"/>
    <s v="febrero"/>
    <s v="FEBRERO"/>
    <n v="5"/>
    <n v="1"/>
    <s v="CCE-16 Contratación Directa"/>
    <s v="1-100-F001_VA-Recursos distrito"/>
    <n v="8000000"/>
    <n v="40000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8000000"/>
    <n v="40000000"/>
    <e v="#N/A"/>
    <n v="0"/>
    <n v="40000000"/>
    <n v="0"/>
    <e v="#N/A"/>
    <s v="O232020200991119_Otros servicios de la administración pública n.c.p."/>
    <n v="8080"/>
    <m/>
    <n v="0"/>
    <x v="0"/>
    <e v="#N/A"/>
    <m/>
    <m/>
    <e v="#N/A"/>
    <m/>
    <m/>
    <m/>
  </r>
  <r>
    <x v="176"/>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s v="80141600;80141900;80111600;81141600;30111900;72103300;72102900"/>
    <s v="Prestar los servicios logísticos y operativos necesarios, para la organización y ejecución de actividades y eventos institucionales realizados por el IDPAC."/>
    <s v="ENERO"/>
    <s v="ENERO"/>
    <n v="1"/>
    <n v="1"/>
    <s v="CCE-06 Selección Abreviada Menor Cuantía"/>
    <s v="1-100-F001_VA-Recursos distrito"/>
    <n v="228000000"/>
    <n v="228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28000000"/>
    <n v="228000000"/>
    <e v="#N/A"/>
    <n v="0"/>
    <n v="228000000"/>
    <n v="0"/>
    <e v="#N/A"/>
    <s v="O232020200991119_Otros servicios de la administración pública n.c.p."/>
    <n v="8080"/>
    <m/>
    <n v="0"/>
    <x v="0"/>
    <e v="#N/A"/>
    <m/>
    <m/>
    <e v="#N/A"/>
    <m/>
    <m/>
    <m/>
  </r>
  <r>
    <x v="177"/>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s v="80141600;80141900;80111600;81141600;30111900;72103300;72102900"/>
    <s v="Bolsa acciones afirmativas"/>
    <s v="ENERO"/>
    <s v="ENERO"/>
    <n v="1"/>
    <n v="1"/>
    <s v="CCE-06 Selección Abreviada Menor Cuantía"/>
    <s v="1-100-F001_VA-Recursos distrito"/>
    <n v="180000000"/>
    <n v="180000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180000000"/>
    <n v="180000000"/>
    <e v="#N/A"/>
    <n v="0"/>
    <n v="180000000"/>
    <n v="0"/>
    <e v="#N/A"/>
    <s v="O232020200991119_Otros servicios de la administración pública n.c.p."/>
    <n v="8080"/>
    <m/>
    <n v="0"/>
    <x v="0"/>
    <e v="#N/A"/>
    <m/>
    <m/>
    <e v="#N/A"/>
    <m/>
    <m/>
    <m/>
  </r>
  <r>
    <x v="178"/>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71"/>
    <s v="Otras necesidades de contratación de la escuela de la Participación"/>
    <s v="ENERO"/>
    <s v="ENERO"/>
    <n v="1"/>
    <n v="1"/>
    <s v="CCE-16 Contratación Directa"/>
    <s v="1-100-F001_VA-Recursos distrito"/>
    <n v="210486000"/>
    <n v="210486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418986000"/>
    <n v="418986000"/>
    <n v="210486000"/>
    <n v="-208500000"/>
    <n v="210486000"/>
    <n v="1"/>
    <s v="Modificación propuesta"/>
    <s v="O232020200991119_Otros servicios de la administración pública n.c.p."/>
    <n v="8080"/>
    <m/>
    <n v="-418986000"/>
    <x v="40"/>
    <n v="210486000"/>
    <n v="-208500000"/>
    <m/>
    <n v="0"/>
    <m/>
    <m/>
    <m/>
  </r>
  <r>
    <x v="179"/>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realizar acciones de comunicación y/o divulgación de las iniciativas de la Escuela de Participación y el Observatorio"/>
    <s v="marzo"/>
    <s v="marzo"/>
    <n v="6"/>
    <n v="1"/>
    <s v="CCE-16 Contratación Directa"/>
    <s v="1-100-F001_VA-Recursos distrito"/>
    <n v="5000000"/>
    <n v="30000000"/>
    <x v="11"/>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5000000"/>
    <n v="20000000"/>
    <n v="30000000"/>
    <n v="10000000"/>
    <n v="30000000"/>
    <n v="4"/>
    <s v="Modificación propuesta"/>
    <s v="O232020200991119_Otros servicios de la administración pública n.c.p."/>
    <n v="8080"/>
    <m/>
    <n v="-20000000"/>
    <x v="18"/>
    <n v="30000000"/>
    <n v="10000000"/>
    <m/>
    <n v="0"/>
    <m/>
    <m/>
    <m/>
  </r>
  <r>
    <x v="180"/>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apoyar en el equipo técnico y administrativo del Observatorio de la participación ciudadana"/>
    <s v="febrero"/>
    <s v="FEBRERO"/>
    <n v="5"/>
    <n v="1"/>
    <s v="CCE-16 Contratación Directa"/>
    <s v="1-100-F001_VA-Recursos distrito"/>
    <n v="8000000"/>
    <n v="40000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8000000"/>
    <n v="40000000"/>
    <n v="40000000"/>
    <n v="0"/>
    <n v="40000000"/>
    <n v="1"/>
    <s v="Modificación propuesta"/>
    <s v="O232020200991119_Otros servicios de la administración pública n.c.p."/>
    <n v="8080"/>
    <m/>
    <n v="-40000000"/>
    <x v="41"/>
    <n v="40000000"/>
    <m/>
    <m/>
    <n v="0"/>
    <m/>
    <m/>
    <m/>
  </r>
  <r>
    <x v="181"/>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la creación de contenidos relacionados con las tendencias de participación desarroladas por el Observatorio de Participación Ciudadana"/>
    <s v="marzo"/>
    <s v="marzo"/>
    <n v="4"/>
    <n v="1"/>
    <s v="CCE-16 Contratación Directa"/>
    <s v="1-100-F001_VA-Recursos distrito"/>
    <n v="6400000"/>
    <n v="25600000"/>
    <x v="11"/>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6400000"/>
    <n v="25600000"/>
    <n v="25600000"/>
    <n v="0"/>
    <n v="25600000"/>
    <n v="1"/>
    <s v="Modificación propuesta"/>
    <s v="O232020200991119_Otros servicios de la administración pública n.c.p."/>
    <n v="8080"/>
    <m/>
    <n v="-25600000"/>
    <x v="42"/>
    <n v="25600000"/>
    <m/>
    <m/>
    <n v="0"/>
    <m/>
    <m/>
    <m/>
  </r>
  <r>
    <x v="182"/>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de manera temporal, para el desarrollo de la línea de seguimiento de agendas y repertorios de acción colectiva del Observatorio de Participación Ciudadana"/>
    <s v="ENERO"/>
    <s v="ENERO"/>
    <n v="6"/>
    <n v="1"/>
    <s v="CCE-16 Contratación Directa"/>
    <s v="1-100-F001_VA-Recursos distrito"/>
    <n v="6400000"/>
    <n v="384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400000"/>
    <n v="38400000"/>
    <e v="#N/A"/>
    <n v="0"/>
    <n v="38400000"/>
    <n v="0"/>
    <e v="#N/A"/>
    <s v="O232020200991119_Otros servicios de la administración pública n.c.p."/>
    <n v="8080"/>
    <m/>
    <n v="0"/>
    <x v="0"/>
    <e v="#N/A"/>
    <m/>
    <m/>
    <e v="#N/A"/>
    <m/>
    <m/>
    <m/>
  </r>
  <r>
    <x v="183"/>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desarrollar labores administrativas del Observatorio y la Gerencia Escuela de Participación"/>
    <s v="marzo"/>
    <s v="marzo"/>
    <n v="5"/>
    <n v="1"/>
    <s v="CCE-16 Contratación Directa"/>
    <s v="1-100-F001_VA-Recursos distrito"/>
    <n v="4000000"/>
    <n v="20000000"/>
    <x v="11"/>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4000000"/>
    <n v="16000000"/>
    <n v="20000000"/>
    <n v="4000000"/>
    <n v="20000000"/>
    <n v="4"/>
    <s v="Modificación propuesta"/>
    <s v="O232020200991119_Otros servicios de la administración pública n.c.p."/>
    <n v="8080"/>
    <m/>
    <n v="-16000000"/>
    <x v="29"/>
    <n v="20000000"/>
    <m/>
    <m/>
    <n v="0"/>
    <m/>
    <m/>
    <m/>
  </r>
  <r>
    <x v="184"/>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la producción, analísis y visualización de datos y contenidos del Observatorio de Participación Ciudadana"/>
    <s v="febrero"/>
    <s v="FEBRERO"/>
    <n v="5"/>
    <n v="1"/>
    <s v="CCE-16 Contratación Directa"/>
    <s v="1-100-F001_VA-Recursos distrito"/>
    <n v="6400000"/>
    <n v="32000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6400000"/>
    <n v="32000000"/>
    <n v="32000000"/>
    <n v="0"/>
    <n v="32000000"/>
    <n v="1"/>
    <s v="Modificación propuesta"/>
    <s v="O232020200991119_Otros servicios de la administración pública n.c.p."/>
    <n v="8080"/>
    <m/>
    <n v="-32000000"/>
    <x v="43"/>
    <n v="32000000"/>
    <m/>
    <m/>
    <n v="0"/>
    <m/>
    <m/>
    <m/>
  </r>
  <r>
    <x v="185"/>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la creación de contenidos relacionados con las dinámicas de participación desaroladas por el Observatorio de Participación Ciudadana"/>
    <s v="febrero"/>
    <s v="FEBRERO"/>
    <n v="5"/>
    <n v="1"/>
    <s v="CCE-16 Contratación Directa"/>
    <s v="1-100-F001_VA-Recursos distrito"/>
    <n v="8000000"/>
    <n v="40000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8000000"/>
    <n v="40000000"/>
    <n v="40000000"/>
    <n v="0"/>
    <n v="40000000"/>
    <n v="1"/>
    <s v="Modificación propuesta"/>
    <s v="O232020200991119_Otros servicios de la administración pública n.c.p."/>
    <n v="8080"/>
    <m/>
    <n v="-40000000"/>
    <x v="41"/>
    <n v="40000000"/>
    <m/>
    <m/>
    <n v="0"/>
    <m/>
    <m/>
    <m/>
  </r>
  <r>
    <x v="186"/>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de apoyo a la gestión de manera temporal , para llevar a cabo la sistematización de la información de la Gerencia escuela y el Observatorio"/>
    <s v="ENERO"/>
    <s v="ENERO"/>
    <n v="6"/>
    <n v="1"/>
    <s v="CCE-16 Contratación Directa"/>
    <s v="1-100-F001_VA-Recursos distrito"/>
    <n v="3600000"/>
    <n v="216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21600000"/>
    <e v="#N/A"/>
    <n v="0"/>
    <n v="21600000"/>
    <n v="0"/>
    <e v="#N/A"/>
    <s v="O232020200991119_Otros servicios de la administración pública n.c.p."/>
    <n v="8080"/>
    <m/>
    <n v="0"/>
    <x v="0"/>
    <e v="#N/A"/>
    <m/>
    <m/>
    <e v="#N/A"/>
    <m/>
    <m/>
    <m/>
  </r>
  <r>
    <x v="187"/>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la recolección de insumos que soportan el análisis de datos de los procesos que adelanta la Gerencia de Escuela de la Participación"/>
    <s v="marzo"/>
    <s v="marzo"/>
    <n v="4"/>
    <n v="1"/>
    <s v="CCE-16 Contratación Directa"/>
    <s v="1-100-F001_VA-Recursos distrito"/>
    <n v="4500000"/>
    <n v="18000000"/>
    <x v="11"/>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18000000"/>
    <n v="18000000"/>
    <n v="0"/>
    <n v="18000000"/>
    <n v="1"/>
    <s v="Modificación propuesta"/>
    <s v="O232020200991119_Otros servicios de la administración pública n.c.p."/>
    <n v="8080"/>
    <m/>
    <n v="-18000000"/>
    <x v="27"/>
    <n v="18000000"/>
    <m/>
    <m/>
    <n v="0"/>
    <m/>
    <m/>
    <m/>
  </r>
  <r>
    <x v="188"/>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la articulación y enlace entre planeación y la administración de la entidad y el Observatorio de Gerencia de Escuela de la Participación"/>
    <s v="marzo"/>
    <s v="marzo"/>
    <n v="4"/>
    <n v="1"/>
    <s v="CCE-16 Contratación Directa"/>
    <s v="1-100-F001_VA-Recursos distrito"/>
    <n v="6500000"/>
    <n v="26000000"/>
    <x v="11"/>
    <s v="O232020200883990  Otros servicios profesionales, técnicos y empresar"/>
    <s v="20/0220/0102/45020340212"/>
    <s v="TPIEG - Igualdad y Equidad de Género."/>
    <s v="NO"/>
    <s v="N/A"/>
    <m/>
    <m/>
    <m/>
    <m/>
    <s v="Formación en capacidades democráticas en interrelación con la cualificación de la participación incidente; con enfoques de cultura ciudadana, democrática y de paz Bogotá D.C."/>
    <n v="6500000"/>
    <n v="26000000"/>
    <n v="26000000"/>
    <n v="0"/>
    <n v="26000000"/>
    <n v="1"/>
    <s v="Modificación propuesta"/>
    <s v="O232020200991119_Otros servicios de la administración pública n.c.p."/>
    <n v="8080"/>
    <m/>
    <n v="-26000000"/>
    <x v="44"/>
    <n v="26000000"/>
    <m/>
    <m/>
    <n v="0"/>
    <m/>
    <m/>
    <m/>
  </r>
  <r>
    <x v="189"/>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de manera temporal , para adelantar la sistematización de la información de la Gerencia escuela y el Observatorio"/>
    <s v="ENERO"/>
    <s v="ENERO"/>
    <n v="6"/>
    <n v="1"/>
    <s v="CCE-16 Contratación Directa"/>
    <s v="1-100-F001_VA-Recursos distrito"/>
    <n v="6000000"/>
    <n v="36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000000"/>
    <n v="36000000"/>
    <e v="#N/A"/>
    <n v="0"/>
    <n v="36000000"/>
    <n v="0"/>
    <e v="#N/A"/>
    <s v="O232020200991119_Otros servicios de la administración pública n.c.p."/>
    <n v="8080"/>
    <m/>
    <n v="0"/>
    <x v="0"/>
    <e v="#N/A"/>
    <m/>
    <m/>
    <e v="#N/A"/>
    <m/>
    <m/>
    <m/>
  </r>
  <r>
    <x v="190"/>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desarrollar actividades presenciales de territorialización de los servicios del Observatorio y de la Gerencia de Escuela"/>
    <s v="marzo"/>
    <s v="marzo"/>
    <n v="6"/>
    <n v="1"/>
    <s v="CCE-16 Contratación Directa"/>
    <s v="1-100-F001_VA-Recursos distrito"/>
    <n v="6000000"/>
    <n v="36000000"/>
    <x v="11"/>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5300000"/>
    <n v="21200000"/>
    <n v="36000000"/>
    <n v="14800000"/>
    <n v="36000000"/>
    <n v="4"/>
    <s v="Modificación propuesta"/>
    <s v="O232020200991119_Otros servicios de la administración pública n.c.p."/>
    <n v="8080"/>
    <m/>
    <n v="-21200000"/>
    <x v="45"/>
    <n v="36000000"/>
    <m/>
    <m/>
    <n v="0"/>
    <m/>
    <m/>
    <m/>
  </r>
  <r>
    <x v="191"/>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realizar el seguimiento, sistematización y reporte de las actividades y tareas adelantadas por el Observatorio de Participación Ciudadana."/>
    <s v="marzo"/>
    <s v="marzo"/>
    <n v="4"/>
    <n v="1"/>
    <s v="CCE-16 Contratación Directa"/>
    <s v="1-100-F001_VA-Recursos distrito"/>
    <n v="4500000"/>
    <n v="18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18000000"/>
    <n v="18000000"/>
    <n v="0"/>
    <n v="18000000"/>
    <n v="1"/>
    <s v="Modificación propuesta"/>
    <s v="O232020200991119_Otros servicios de la administración pública n.c.p."/>
    <n v="8080"/>
    <m/>
    <n v="-18000000"/>
    <x v="27"/>
    <n v="18000000"/>
    <m/>
    <m/>
    <n v="0"/>
    <m/>
    <m/>
    <m/>
  </r>
  <r>
    <x v="192"/>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la construcción y análisis de datos de información geográfica, así como la generación de contenidos para el Observatorio de Participación Ciudadana."/>
    <s v="ENERO"/>
    <s v="ENERO"/>
    <n v="4"/>
    <n v="1"/>
    <s v="CCE-16 Contratación Directa"/>
    <s v="1-100-F001_VA-Recursos distrito"/>
    <n v="5000000"/>
    <n v="20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0000000"/>
    <n v="20000000"/>
    <n v="0"/>
    <n v="20000000"/>
    <n v="1"/>
    <s v="Modificación propuesta"/>
    <s v="O232020200991119_Otros servicios de la administración pública n.c.p."/>
    <n v="8080"/>
    <m/>
    <n v="-20000000"/>
    <x v="29"/>
    <n v="20000000"/>
    <m/>
    <m/>
    <n v="0"/>
    <m/>
    <m/>
    <m/>
  </r>
  <r>
    <x v="193"/>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de manera temporal , para adelantar gestion juridica contractual y administrativa del Observatorio y la Gerencia de la Escuela de Participación"/>
    <s v="febrero"/>
    <s v="FEBRERO"/>
    <n v="5"/>
    <n v="1"/>
    <s v="CCE-16 Contratación Directa"/>
    <s v="1-100-F001_VA-Recursos distrito"/>
    <n v="6500000"/>
    <n v="325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500000"/>
    <n v="32500000"/>
    <e v="#N/A"/>
    <n v="0"/>
    <n v="32500000"/>
    <n v="0"/>
    <e v="#N/A"/>
    <s v="O232020200991119_Otros servicios de la administración pública n.c.p."/>
    <n v="8080"/>
    <m/>
    <n v="0"/>
    <x v="0"/>
    <e v="#N/A"/>
    <m/>
    <m/>
    <e v="#N/A"/>
    <m/>
    <m/>
    <m/>
  </r>
  <r>
    <x v="194"/>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desarrollar tareas administrativas y financieras del Observatorio y la Gerencia Escuela"/>
    <s v="marzo"/>
    <s v="marzo"/>
    <n v="5"/>
    <n v="1"/>
    <s v="CCE-16 Contratación Directa"/>
    <s v="1-100-F001_VA-Recursos distrito"/>
    <n v="4500000"/>
    <n v="22500000"/>
    <x v="11"/>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4500000"/>
    <n v="22500000"/>
    <n v="22500000"/>
    <n v="0"/>
    <n v="22500000"/>
    <n v="1"/>
    <s v="Modificación propuesta"/>
    <s v="O232020200991119_Otros servicios de la administración pública n.c.p."/>
    <n v="8080"/>
    <m/>
    <n v="-22500000"/>
    <x v="46"/>
    <n v="22500000"/>
    <m/>
    <m/>
    <n v="0"/>
    <m/>
    <m/>
    <m/>
  </r>
  <r>
    <x v="195"/>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de manera temporal, para desarrollar alianzas y estrategias de creación de redes para el Observatorio y la Gerencia Escuela"/>
    <s v="marzo"/>
    <s v="marzo"/>
    <n v="4"/>
    <n v="1"/>
    <s v="CCE-16 Contratación Directa"/>
    <s v="1-100-F001_VA-Recursos distrito"/>
    <n v="7000000"/>
    <n v="28000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7000000"/>
    <n v="28000000"/>
    <e v="#N/A"/>
    <n v="0"/>
    <n v="28000000"/>
    <n v="0"/>
    <e v="#N/A"/>
    <s v="O232020200991119_Otros servicios de la administración pública n.c.p."/>
    <n v="8080"/>
    <m/>
    <n v="0"/>
    <x v="0"/>
    <e v="#N/A"/>
    <m/>
    <m/>
    <e v="#N/A"/>
    <m/>
    <m/>
    <m/>
  </r>
  <r>
    <x v="196"/>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gestionar desde el componente jurídico actividades contractuales y administrativas del Observatorio y la Gerencia Escuela"/>
    <s v="febrero"/>
    <s v="FEBRERO"/>
    <n v="4"/>
    <n v="1"/>
    <s v="CCE-16 Contratación Directa"/>
    <s v="1-100-F001_VA-Recursos distrito"/>
    <n v="7000000"/>
    <n v="280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28000000"/>
    <n v="28000000"/>
    <n v="0"/>
    <n v="28000000"/>
    <n v="1"/>
    <s v="Modificación propuesta"/>
    <s v="O232020200991119_Otros servicios de la administración pública n.c.p."/>
    <n v="8080"/>
    <m/>
    <n v="-28000000"/>
    <x v="37"/>
    <n v="28000000"/>
    <m/>
    <m/>
    <n v="0"/>
    <m/>
    <m/>
    <m/>
  </r>
  <r>
    <x v="197"/>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fortalecer en territorio la oferta de servicios del Observatorio y de la Gerencia Escuela"/>
    <s v="febrero"/>
    <s v="FEBRERO"/>
    <n v="5"/>
    <n v="1"/>
    <s v="CCE-16 Contratación Directa"/>
    <s v="1-100-F001_VA-Recursos distrito"/>
    <n v="5000000"/>
    <n v="25000000"/>
    <x v="11"/>
    <s v="O232020200883990  Otros servicios profesionales, técnicos y empresar"/>
    <s v="20/0220/0102/45020340212"/>
    <s v="TPIEG - Igualdad y Equidad de Género."/>
    <s v="NO"/>
    <s v="N/A"/>
    <m/>
    <m/>
    <m/>
    <m/>
    <s v="Formación en capacidades democráticas en interrelación con la cualificación de la participación incidente; con enfoques de cultura ciudadana, democrática y de paz Bogotá D.C."/>
    <n v="5000000"/>
    <n v="25000000"/>
    <n v="25000000"/>
    <n v="0"/>
    <n v="25000000"/>
    <n v="1"/>
    <s v="Modificación propuesta"/>
    <s v="O232020200991119_Otros servicios de la administración pública n.c.p."/>
    <n v="8080"/>
    <m/>
    <n v="-25000000"/>
    <x v="22"/>
    <n v="25000000"/>
    <m/>
    <m/>
    <n v="0"/>
    <m/>
    <m/>
    <m/>
  </r>
  <r>
    <x v="198"/>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de manera temporal, para la creación de estrategias de comunicación y posicionamiento de la Escuela y la entidad"/>
    <s v="febrero"/>
    <s v="FEBRERO"/>
    <n v="5"/>
    <n v="1"/>
    <s v="CCE-16 Contratación Directa"/>
    <s v="1-100-F001_VA-Recursos distrito"/>
    <n v="9000000"/>
    <n v="45000000"/>
    <x v="11"/>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9000000"/>
    <n v="45000000"/>
    <e v="#N/A"/>
    <n v="0"/>
    <n v="45000000"/>
    <n v="0"/>
    <e v="#N/A"/>
    <s v="O232020200991119_Otros servicios de la administración pública n.c.p."/>
    <n v="8080"/>
    <m/>
    <n v="0"/>
    <x v="0"/>
    <e v="#N/A"/>
    <m/>
    <m/>
    <e v="#N/A"/>
    <m/>
    <m/>
    <m/>
  </r>
  <r>
    <x v="199"/>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de manera temporal, para el desarrollo de estrategias de comunicación y posicionamiento de la Escuela y la entidad"/>
    <s v="febrero"/>
    <s v="FEBRERO"/>
    <n v="5"/>
    <n v="1"/>
    <s v="CCE-16 Contratación Directa"/>
    <s v="1-100-F001_VA-Recursos distrito"/>
    <n v="9000000"/>
    <n v="45000000"/>
    <x v="11"/>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9000000"/>
    <n v="45000000"/>
    <e v="#N/A"/>
    <n v="0"/>
    <n v="45000000"/>
    <n v="0"/>
    <e v="#N/A"/>
    <s v="O232020200991119_Otros servicios de la administración pública n.c.p."/>
    <n v="8080"/>
    <m/>
    <n v="0"/>
    <x v="0"/>
    <e v="#N/A"/>
    <m/>
    <m/>
    <e v="#N/A"/>
    <m/>
    <m/>
    <m/>
  </r>
  <r>
    <x v="200"/>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ción de servicios profesionales, de manera temporal, para la creacion de los contenidos pedagogicos de los programas y proyectos que desarrolla la Escuela de la Participación y el Observatorio de la Participación"/>
    <s v="febrero"/>
    <s v="FEBRERO"/>
    <n v="5"/>
    <n v="1"/>
    <s v="CCE-16 Contratación Directa"/>
    <s v="1-100-F001_VA-Recursos distrito"/>
    <n v="4500000"/>
    <n v="22500000"/>
    <x v="11"/>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22500000"/>
    <e v="#N/A"/>
    <n v="0"/>
    <n v="22500000"/>
    <n v="0"/>
    <e v="#N/A"/>
    <s v="O232020200991119_Otros servicios de la administración pública n.c.p."/>
    <n v="8080"/>
    <m/>
    <n v="0"/>
    <x v="0"/>
    <e v="#N/A"/>
    <m/>
    <m/>
    <e v="#N/A"/>
    <m/>
    <m/>
    <m/>
  </r>
  <r>
    <x v="201"/>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Otras necesidades de contratación del observatorio"/>
    <s v="ENERO"/>
    <s v="ENERO"/>
    <n v="1"/>
    <n v="1"/>
    <s v="CCE-16 Contratación Directa"/>
    <s v="1-100-F001_VA-Recursos distrito"/>
    <n v="41900000"/>
    <n v="41900000"/>
    <x v="11"/>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94700000"/>
    <n v="94700000"/>
    <n v="41900000"/>
    <n v="-52800000"/>
    <n v="41900000"/>
    <n v="1"/>
    <s v="Modificación propuesta"/>
    <s v="O232020200991119_Otros servicios de la administración pública n.c.p."/>
    <n v="8080"/>
    <m/>
    <n v="-94700000"/>
    <x v="47"/>
    <n v="41900000"/>
    <n v="-52800000"/>
    <m/>
    <n v="0"/>
    <m/>
    <m/>
    <m/>
  </r>
  <r>
    <x v="20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acompañar las labores administrativas y de seguimiento del presupuesto del proyecto de inversión de la SFOS."/>
    <s v="febrero"/>
    <s v="FEBRERO"/>
    <n v="6"/>
    <n v="1"/>
    <s v="CCE-16 Contratación Directa"/>
    <s v="1-100-F001_VA-Recursos distrito"/>
    <n v="4766308"/>
    <n v="28597848"/>
    <x v="12"/>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5454880"/>
    <n v="43639040"/>
    <n v="28597848"/>
    <n v="-15041192"/>
    <n v="28597848"/>
    <n v="7"/>
    <s v="Modificación propuesta"/>
    <s v="O232020200883990_Otros servicios profesionales, técnicos y empresariales n.c.p."/>
    <n v="8131"/>
    <m/>
    <n v="43639040"/>
    <x v="48"/>
    <n v="28597848"/>
    <m/>
    <m/>
    <n v="0"/>
    <m/>
    <m/>
    <m/>
  </r>
  <r>
    <x v="20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en el seguimiento de la información relacionada con las organizaciones sociales y medios comunitarios a través de la plataforma de la Participación y la plataforma VOTEC "/>
    <s v="Enero "/>
    <s v="FEBRERO"/>
    <n v="6"/>
    <n v="1"/>
    <s v="CCE-16 Contratación Directa"/>
    <s v="1-100-F001_VA-Recursos distrito"/>
    <n v="5860000"/>
    <n v="35160000"/>
    <x v="12"/>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5860000"/>
    <n v="35160000"/>
    <e v="#N/A"/>
    <n v="0"/>
    <n v="35160000"/>
    <n v="0"/>
    <e v="#N/A"/>
    <s v="O232020200991119_Otros servicios de la administración pública n.c.p."/>
    <n v="8131"/>
    <m/>
    <n v="0"/>
    <x v="0"/>
    <e v="#N/A"/>
    <m/>
    <m/>
    <e v="#N/A"/>
    <m/>
    <m/>
    <m/>
  </r>
  <r>
    <x v="20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mantenimiento y soporte desde el componente TICS las funcionalidades y ajustes de la plataforma VOTEC y plataforma de la participación."/>
    <s v="Enero "/>
    <s v="FEBRERO"/>
    <n v="6"/>
    <n v="1"/>
    <s v="CCE-16 Contratación Directa"/>
    <s v="1-100-F001_VA-Recursos distrito"/>
    <n v="6200000"/>
    <n v="37200000"/>
    <x v="12"/>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6200000"/>
    <n v="37200000"/>
    <e v="#N/A"/>
    <n v="0"/>
    <n v="37200000"/>
    <n v="0"/>
    <e v="#N/A"/>
    <s v="O232020200883990_Otros servicios profesionales, técnicos y empresariales n.c.p."/>
    <n v="8131"/>
    <m/>
    <n v="0"/>
    <x v="0"/>
    <e v="#N/A"/>
    <m/>
    <m/>
    <e v="#N/A"/>
    <m/>
    <m/>
    <m/>
  </r>
  <r>
    <x v="20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profesionales para el diseño web y/o desarrollo que sean requeridos para aplicarlos en la plataforma VOTEC y la plataforma de la participación."/>
    <s v="Enero "/>
    <s v="FEBRERO"/>
    <n v="6"/>
    <n v="1"/>
    <s v="CCE-16 Contratación Directa"/>
    <s v="1-100-F001_VA-Recursos distrito"/>
    <n v="4500000"/>
    <n v="27000000"/>
    <x v="12"/>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500000"/>
    <n v="27000000"/>
    <e v="#N/A"/>
    <n v="0"/>
    <n v="27000000"/>
    <n v="0"/>
    <e v="#N/A"/>
    <s v="O232020200883990_Otros servicios profesionales, técnicos y empresariales n.c.p."/>
    <n v="8131"/>
    <m/>
    <n v="0"/>
    <x v="0"/>
    <e v="#N/A"/>
    <m/>
    <m/>
    <e v="#N/A"/>
    <m/>
    <m/>
    <m/>
  </r>
  <r>
    <x v="20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dirigidas a las actividades   presupuestales y financieras del proyecto de inversión de la SFOS."/>
    <s v="Enero "/>
    <s v="FEBRERO"/>
    <n v="6"/>
    <n v="1"/>
    <s v="CCE-16 Contratación Directa"/>
    <s v="1-100-F001_VA-Recursos distrito"/>
    <n v="5454880"/>
    <n v="32729280"/>
    <x v="12"/>
    <s v="O232020200883990_Otros servicios profesionales, técnicos y empresariales n.c.p."/>
    <s v="20/0220/0106/45020220238"/>
    <s v="TPIEG - Igualdad y Equidad de Género_x000a_TPGE - Grupos étnicos_x000a_TPJ – Juventud_x000a_TPPD - Población con Discapacidad"/>
    <s v="NO"/>
    <s v="N/A"/>
    <m/>
    <m/>
    <m/>
    <m/>
    <s v="Implementación de mecanismos de participación que potencian el desarrollo territorial Bogotá D.C."/>
    <n v="5454880"/>
    <n v="32729280"/>
    <e v="#N/A"/>
    <n v="0"/>
    <n v="32729280"/>
    <n v="0"/>
    <e v="#N/A"/>
    <s v="O232020200883990_Otros servicios profesionales, técnicos y empresariales n.c.p."/>
    <n v="8131"/>
    <m/>
    <n v="0"/>
    <x v="0"/>
    <e v="#N/A"/>
    <m/>
    <m/>
    <e v="#N/A"/>
    <m/>
    <m/>
    <m/>
  </r>
  <r>
    <x v="20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apoyar el proceso de planeación y gestión, planes de mejoramiento y reportes a las actividades propias de la Subdirección."/>
    <s v="Enero "/>
    <s v="FEBRERO"/>
    <n v="7"/>
    <n v="1"/>
    <s v="CCE-16 Contratación Directa"/>
    <s v="1-100-F001_VA-Recursos distrito"/>
    <n v="6500000"/>
    <n v="45500000"/>
    <x v="12"/>
    <s v="O232020200883990_Otros servicios profesionales, técnicos y empresariales n.c.p."/>
    <s v="20/0220/0106/45020220238"/>
    <s v="TPIEG - Igualdad y Equidad de Género_x000a_TPGE - Grupos étnicos_x000a_TPJ – Juventud_x000a_TPPD - Población con Discapacidad"/>
    <s v="NO"/>
    <s v="N/A"/>
    <m/>
    <m/>
    <m/>
    <m/>
    <s v="Implementación de mecanismos de participación que potencian el desarrollo territorial Bogotá D.C."/>
    <n v="6500000"/>
    <n v="45500000"/>
    <e v="#N/A"/>
    <n v="0"/>
    <n v="45500000"/>
    <n v="0"/>
    <e v="#N/A"/>
    <s v="O232020200883990_Otros servicios profesionales, técnicos y empresariales n.c.p."/>
    <n v="8131"/>
    <m/>
    <n v="0"/>
    <x v="0"/>
    <e v="#N/A"/>
    <m/>
    <m/>
    <e v="#N/A"/>
    <m/>
    <m/>
    <m/>
  </r>
  <r>
    <x v="208"/>
    <s v="05_Bogotá confía en su gobierno"/>
    <s v="39 _Camino hacia una democracia deliberativa con un gobierno cercano a la gente y con participación ciudadana"/>
    <s v="O23011745022024023801029"/>
    <s v="O230117450220240238"/>
    <x v="3"/>
    <n v="2024110010238"/>
    <x v="3"/>
    <s v="Meta 414 Ejecutar el 100% de las acciones que garanticen el cumplimiento de los productos en las Políticas Públicas Distritales a cargo de IDPAC con enfoque de género poblacional y diferencial.."/>
    <x v="9"/>
    <n v="80111600"/>
    <s v="Prestar los servicios profesionales  para el acompañamiento a las organizaciones sociales enfocadas en las personas con discapacidad y personas cuidadoras en  la implementación del modelo de fortalecimiento a traves de las herramientas que con lleven a la"/>
    <s v="Enero "/>
    <s v="FEBRERO"/>
    <n v="6"/>
    <n v="1"/>
    <s v="CCE-16 Contratación Directa"/>
    <s v="1-100-F001_VA-Recursos distrito"/>
    <n v="4000000"/>
    <n v="24000000"/>
    <x v="12"/>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4000000"/>
    <n v="24000000"/>
    <e v="#N/A"/>
    <n v="0"/>
    <n v="24000000"/>
    <n v="0"/>
    <e v="#N/A"/>
    <s v="O232020200991119_Otros servicios de la administración pública n.c.p."/>
    <n v="8131"/>
    <m/>
    <n v="0"/>
    <x v="0"/>
    <e v="#N/A"/>
    <m/>
    <m/>
    <e v="#N/A"/>
    <m/>
    <m/>
    <m/>
  </r>
  <r>
    <x v="209"/>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 Prestar los servicios profesionales especializados para asesorar, articular, gestionar y realizar seguimiento a las acciones orientadas al fortalecimiento  de las organizaciones de personas con discapacidad y personas cuidoras aplicando herramientas que "/>
    <s v="Enero "/>
    <s v="FEBRERO"/>
    <n v="6"/>
    <n v="1"/>
    <s v="CCE-16 Contratación Directa"/>
    <s v="1-100-F001_VA-Recursos distrito"/>
    <n v="7100000"/>
    <n v="42600000"/>
    <x v="12"/>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7100000"/>
    <n v="42600000"/>
    <e v="#N/A"/>
    <n v="0"/>
    <n v="42600000"/>
    <n v="0"/>
    <e v="#N/A"/>
    <s v="O232020200991119_Otros servicios de la administración pública n.c.p."/>
    <n v="8131"/>
    <m/>
    <n v="0"/>
    <x v="0"/>
    <e v="#N/A"/>
    <m/>
    <m/>
    <e v="#N/A"/>
    <m/>
    <m/>
    <m/>
  </r>
  <r>
    <x v="210"/>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ara el  apoyo a la gestión para el acompañamiento a las organizaciones sociales enfocadas en las personas con discapacidad y personas cuidadoras en  la implementación del modelo de fortalecimiento a traves de las herramientas que "/>
    <s v="Enero "/>
    <s v="FEBRERO"/>
    <n v="6"/>
    <n v="1"/>
    <s v="CCE-16 Contratación Directa"/>
    <s v="1-100-F001_VA-Recursos distrito"/>
    <n v="3606000"/>
    <n v="21636000"/>
    <x v="12"/>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3606000"/>
    <n v="21636000"/>
    <e v="#N/A"/>
    <n v="0"/>
    <n v="21636000"/>
    <n v="0"/>
    <e v="#N/A"/>
    <s v="O232020200991119_Otros servicios de la administración pública n.c.p."/>
    <n v="8131"/>
    <m/>
    <n v="0"/>
    <x v="0"/>
    <e v="#N/A"/>
    <m/>
    <m/>
    <e v="#N/A"/>
    <m/>
    <m/>
    <m/>
  </r>
  <r>
    <x v="211"/>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focadas en las personas con discapacidad y personas cuidadoras en  la implementación del modelo de fortalecimiento a traves de las herramientas que con lleven a la"/>
    <s v="ENERO"/>
    <s v="FEBRERO"/>
    <n v="6"/>
    <n v="1"/>
    <s v="CCE-16 Contratación Directa"/>
    <s v="1-100-F001_VA-Recursos distrito"/>
    <n v="4000000"/>
    <n v="24000000"/>
    <x v="12"/>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4000000"/>
    <n v="24000000"/>
    <e v="#N/A"/>
    <n v="0"/>
    <n v="24000000"/>
    <n v="0"/>
    <e v="#N/A"/>
    <s v="O232020200991119_Otros servicios de la administración pública n.c.p."/>
    <n v="8131"/>
    <m/>
    <n v="0"/>
    <x v="0"/>
    <e v="#N/A"/>
    <m/>
    <m/>
    <e v="#N/A"/>
    <m/>
    <m/>
    <m/>
  </r>
  <r>
    <x v="212"/>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focadas en las personas con discapacidad y personas cuidadoras en  la implementación del modelo de fortalecimiento a traves de las herramientas que con lleven a la"/>
    <s v="ENERO"/>
    <s v="FEBRERO"/>
    <n v="6"/>
    <n v="1"/>
    <s v="CCE-16 Contratación Directa"/>
    <s v="1-100-F001_VA-Recursos distrito"/>
    <n v="4000000"/>
    <n v="24000000"/>
    <x v="12"/>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4000000"/>
    <n v="24000000"/>
    <e v="#N/A"/>
    <n v="0"/>
    <n v="24000000"/>
    <n v="0"/>
    <e v="#N/A"/>
    <s v="O232020200991119_Otros servicios de la administración pública n.c.p."/>
    <n v="8131"/>
    <m/>
    <n v="0"/>
    <x v="0"/>
    <e v="#N/A"/>
    <m/>
    <m/>
    <e v="#N/A"/>
    <m/>
    <m/>
    <m/>
  </r>
  <r>
    <x v="213"/>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4178710"/>
    <n v="25072260"/>
    <x v="12"/>
    <s v="O232020200991119_Otros servicios de la administración pública n.c.p."/>
    <s v="20/0220/0101/45020290238"/>
    <s v="TPIEG - Igualdad y Equidad de Género"/>
    <s v="NO"/>
    <s v="N/A"/>
    <m/>
    <m/>
    <m/>
    <m/>
    <s v="Implementación de mecanismos de participación que potencian el desarrollo territorial Bogotá D.C."/>
    <n v="4178710"/>
    <n v="25072260"/>
    <e v="#N/A"/>
    <n v="0"/>
    <n v="25072260"/>
    <n v="0"/>
    <e v="#N/A"/>
    <s v="O232020200991119_Otros servicios de la administración pública n.c.p."/>
    <n v="8131"/>
    <m/>
    <n v="0"/>
    <x v="0"/>
    <e v="#N/A"/>
    <m/>
    <m/>
    <e v="#N/A"/>
    <m/>
    <m/>
    <m/>
  </r>
  <r>
    <x v="214"/>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5500000"/>
    <n v="33000000"/>
    <x v="12"/>
    <s v="O232020200991119_Otros servicios de la administración pública n.c.p."/>
    <s v="20/0220/0101/45020290238"/>
    <s v="TPIEG - Igualdad y Equidad de Género"/>
    <s v="NO"/>
    <s v="N/A"/>
    <m/>
    <m/>
    <m/>
    <m/>
    <s v="Implementación de mecanismos de participación que potencian el desarrollo territorial Bogotá D.C."/>
    <n v="5500000"/>
    <n v="33000000"/>
    <e v="#N/A"/>
    <n v="0"/>
    <n v="33000000"/>
    <n v="0"/>
    <e v="#N/A"/>
    <s v="O232020200991119_Otros servicios de la administración pública n.c.p."/>
    <n v="8131"/>
    <m/>
    <n v="0"/>
    <x v="0"/>
    <e v="#N/A"/>
    <m/>
    <m/>
    <e v="#N/A"/>
    <m/>
    <m/>
    <m/>
  </r>
  <r>
    <x v="21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desarrollar las acciones requeridas para la ejecución, desarrollo seguimiento y reporte de las las actividades, de la Subdirección relacionadas con el modelo de fortalecimiento, las políticas públicas y los evento"/>
    <s v="ENERO"/>
    <s v="FEBRERO"/>
    <n v="6"/>
    <n v="1"/>
    <s v="CCE-16 Contratación Directa"/>
    <s v="1-100-F001_VA-Recursos distrito"/>
    <n v="5500000"/>
    <n v="33000000"/>
    <x v="12"/>
    <s v="O232020200883990_Otros servicios profesionales, técnicos y empresariales n.c.p."/>
    <s v="20/0220/0106/45020220238"/>
    <s v="TPIEG - Igualdad y Equidad de Género_x000a_TPGE - Grupos étnicos_x000a_TPJ – Juventud_x000a_TPPD - Población con Discapacidad"/>
    <s v="NO"/>
    <s v="N/A"/>
    <m/>
    <m/>
    <m/>
    <m/>
    <s v="Implementación de mecanismos de participación que potencian el desarrollo territorial Bogotá D.C."/>
    <n v="5500000"/>
    <n v="33000000"/>
    <e v="#N/A"/>
    <n v="0"/>
    <n v="33000000"/>
    <n v="0"/>
    <e v="#N/A"/>
    <s v="O232020200883990_Otros servicios profesionales, técnicos y empresariales n.c.p."/>
    <n v="8131"/>
    <m/>
    <n v="0"/>
    <x v="0"/>
    <e v="#N/A"/>
    <m/>
    <m/>
    <e v="#N/A"/>
    <m/>
    <m/>
    <m/>
  </r>
  <r>
    <x v="216"/>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poyo administrativo, logístico y operativo en las diferentes actividades desarrolladas por la subdirección de fortalecimiento. "/>
    <s v="ENERO"/>
    <s v="FEBRERO"/>
    <n v="6"/>
    <n v="1"/>
    <s v="CCE-16 Contratación Directa"/>
    <s v="1-100-F001_VA-Recursos distrito"/>
    <n v="4200000"/>
    <n v="25200000"/>
    <x v="12"/>
    <s v="O232020200991119_Otros servicios de la administración pública n.c.p."/>
    <s v="20/0220/0101/45020290238"/>
    <s v="TPIEG - Igualdad y Equidad de Género_x000a_TPGE - Grupos étnicos_x000a_TPJ – Juventud_x000a_TPPD - Población con Discapacidad"/>
    <s v="NO"/>
    <s v="N/A"/>
    <m/>
    <m/>
    <m/>
    <m/>
    <s v="Implementación de mecanismos de participación que potencian el desarrollo territorial Bogotá D.C."/>
    <n v="4200000"/>
    <n v="25200000"/>
    <e v="#N/A"/>
    <n v="0"/>
    <n v="25200000"/>
    <n v="0"/>
    <e v="#N/A"/>
    <s v="O232020200991119_Otros servicios de la administración pública n.c.p."/>
    <n v="8131"/>
    <m/>
    <n v="0"/>
    <x v="0"/>
    <e v="#N/A"/>
    <m/>
    <m/>
    <e v="#N/A"/>
    <m/>
    <m/>
    <m/>
  </r>
  <r>
    <x v="217"/>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la implementación de la política pública de medios comunitarios  para la participación, identificación, caracterización, vinculación y acompañamiento de los procesos de fortalecimiento propios de esta politica"/>
    <s v="ENERO"/>
    <s v="FEBRERO"/>
    <n v="6"/>
    <n v="1"/>
    <s v="CCE-16 Contratación Directa"/>
    <s v="1-100-F001_VA-Recursos distrito"/>
    <n v="4500000"/>
    <n v="27000000"/>
    <x v="12"/>
    <s v="O232020200991119_Otros servicios de la administración pública n.c.p."/>
    <s v="20/0220/0101/45020290238"/>
    <s v="TPIEG - Igualdad y Equidad de Género"/>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218"/>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os medios comunitarios y alternativos, en la implementación del modelo de fortalecimiento en el marco de su política pública.."/>
    <s v="ENERO"/>
    <s v="FEBRERO"/>
    <n v="6"/>
    <n v="1"/>
    <s v="CCE-16 Contratación Directa"/>
    <s v="1-100-F001_VA-Recursos distrito"/>
    <n v="5000000"/>
    <n v="30000000"/>
    <x v="12"/>
    <s v="O232020200991119_Otros servicios de la administración pública n.c.p."/>
    <s v="20/0220/0101/45020290238"/>
    <s v="TPIEG - Igualdad y Equidad de Género"/>
    <s v="NO"/>
    <s v="N/A"/>
    <m/>
    <m/>
    <m/>
    <m/>
    <s v="Implementación de mecanismos de participación que potencian el desarrollo territorial Bogotá D.C."/>
    <n v="5000000"/>
    <n v="30000000"/>
    <e v="#N/A"/>
    <n v="0"/>
    <n v="30000000"/>
    <n v="0"/>
    <e v="#N/A"/>
    <s v="O232020200991119_Otros servicios de la administración pública n.c.p."/>
    <n v="8131"/>
    <m/>
    <n v="0"/>
    <x v="0"/>
    <e v="#N/A"/>
    <m/>
    <m/>
    <e v="#N/A"/>
    <m/>
    <m/>
    <m/>
  </r>
  <r>
    <x v="219"/>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3156000"/>
    <n v="18936000"/>
    <x v="12"/>
    <s v="O232020200991119_Otros servicios de la administración pública n.c.p."/>
    <s v="20/0220/0101/45020290238"/>
    <s v="TPIEG - Igualdad y Equidad de Género"/>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22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articular las acciones de fortalecimiento en los procesos, actuaciones y verificaciones juridicas para garantizar el funcionamiento de la Subdirección de fortalecimiento de la Organización Social."/>
    <s v="ENERO"/>
    <s v="FEBRERO"/>
    <n v="7"/>
    <n v="1"/>
    <s v="CCE-16 Contratación Directa"/>
    <s v="1-100-F001_VA-Recursos distrito"/>
    <n v="7000000"/>
    <n v="49000000"/>
    <x v="12"/>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7000000"/>
    <n v="49000000"/>
    <e v="#N/A"/>
    <n v="0"/>
    <n v="49000000"/>
    <n v="0"/>
    <e v="#N/A"/>
    <s v="O232020200883990_Otros servicios profesionales, técnicos y empresariales n.c.p."/>
    <n v="8131"/>
    <m/>
    <n v="0"/>
    <x v="0"/>
    <e v="#N/A"/>
    <m/>
    <m/>
    <e v="#N/A"/>
    <m/>
    <m/>
    <m/>
  </r>
  <r>
    <x v="22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especializados para asesorar, articular, gestionar y hacer seguimiento a las acciones administrativas y de planeación de la subdirección, siendo enlace entre la SFOS, los equipos internos y externos que traten la mision"/>
    <s v="ENERO"/>
    <s v="FEBRERO"/>
    <n v="7"/>
    <n v="1"/>
    <s v="CCE-16 Contratación Directa"/>
    <s v="1-100-F001_VA-Recursos distrito"/>
    <n v="7500000"/>
    <n v="52500000"/>
    <x v="12"/>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7500000"/>
    <n v="52500000"/>
    <e v="#N/A"/>
    <n v="0"/>
    <n v="52500000"/>
    <n v="0"/>
    <e v="#N/A"/>
    <s v="O232020200883990_Otros servicios profesionales, técnicos y empresariales n.c.p."/>
    <n v="8131"/>
    <m/>
    <n v="0"/>
    <x v="0"/>
    <e v="#N/A"/>
    <m/>
    <m/>
    <e v="#N/A"/>
    <m/>
    <m/>
    <m/>
  </r>
  <r>
    <x v="22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articular, gestionar y realizar seguimiento a las acciones orientadas al fortalecimiento  de las organizaciones sociales del equipo de Nuevas Expresiones aplicando herramientas que con lleven a la identificación, "/>
    <s v="ENERO"/>
    <s v="FEBRERO"/>
    <n v="6"/>
    <n v="1"/>
    <s v="CCE-16 Contratación Directa"/>
    <s v="1-100-F001_VA-Recursos distrito"/>
    <n v="6500000"/>
    <n v="39000000"/>
    <x v="12"/>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6500000"/>
    <n v="39000000"/>
    <e v="#N/A"/>
    <n v="0"/>
    <n v="39000000"/>
    <n v="0"/>
    <e v="#N/A"/>
    <s v="O232020200991119_Otros servicios de la administración pública n.c.p."/>
    <n v="8131"/>
    <m/>
    <n v="0"/>
    <x v="0"/>
    <e v="#N/A"/>
    <m/>
    <m/>
    <e v="#N/A"/>
    <m/>
    <m/>
    <m/>
  </r>
  <r>
    <x v="22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seguimiento a los asuntos transversales de los procesos misionales y administrativos de la Subdirección,"/>
    <s v="ENERO"/>
    <s v="FEBRERO"/>
    <n v="7"/>
    <n v="1"/>
    <s v="CCE-16 Contratación Directa"/>
    <s v="1-100-F001_VA-Recursos distrito"/>
    <n v="4766308"/>
    <n v="33364156"/>
    <x v="12"/>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766308"/>
    <n v="33364156"/>
    <e v="#N/A"/>
    <n v="0"/>
    <n v="33364156"/>
    <n v="0"/>
    <e v="#N/A"/>
    <s v="O232020200883990_Otros servicios profesionales, técnicos y empresariales n.c.p."/>
    <n v="8131"/>
    <m/>
    <n v="0"/>
    <x v="0"/>
    <e v="#N/A"/>
    <m/>
    <m/>
    <e v="#N/A"/>
    <m/>
    <m/>
    <m/>
  </r>
  <r>
    <x v="22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el seguimiento y control de los productos de políticas públicas y del modelo de fortalecimiento institucional. "/>
    <s v="ENERO"/>
    <s v="FEBRERO"/>
    <n v="6"/>
    <n v="1"/>
    <s v="CCE-16 Contratación Directa"/>
    <s v="1-100-F001_VA-Recursos distrito"/>
    <n v="5000000"/>
    <n v="30000000"/>
    <x v="12"/>
    <s v="O232020200883990_Otros servicios profesionales, técnicos y empresariales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n v="5000000"/>
    <n v="30000000"/>
    <e v="#N/A"/>
    <n v="0"/>
    <n v="30000000"/>
    <n v="0"/>
    <e v="#N/A"/>
    <s v="O232020200883990_Otros servicios profesionales, técnicos y empresariales n.c.p."/>
    <n v="8131"/>
    <m/>
    <n v="0"/>
    <x v="0"/>
    <e v="#N/A"/>
    <m/>
    <m/>
    <e v="#N/A"/>
    <m/>
    <m/>
    <m/>
  </r>
  <r>
    <x v="22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gestionar los trámites jurídicos de la Subdirección de Fortalecimiento y sus gerencias."/>
    <s v="ENERO"/>
    <s v="FEBRERO"/>
    <n v="6"/>
    <n v="1"/>
    <s v="CCE-16 Contratación Directa"/>
    <s v="1-100-F001_VA-Recursos distrito"/>
    <n v="5000000"/>
    <n v="30000000"/>
    <x v="12"/>
    <s v="O232020200883990_Otros servicios profesionales, técnicos y empresariales n.c.p."/>
    <s v="20/0220/0106/45020220238"/>
    <s v="TPIEG - Igualdad y Equidad de Género"/>
    <s v="NO"/>
    <s v="N/A"/>
    <m/>
    <m/>
    <m/>
    <m/>
    <s v="Implementación de mecanismos de participación que potencian el desarrollo territorial Bogotá D.C."/>
    <n v="5000000"/>
    <n v="30000000"/>
    <e v="#N/A"/>
    <n v="0"/>
    <n v="30000000"/>
    <n v="0"/>
    <e v="#N/A"/>
    <s v="O232020200883990_Otros servicios profesionales, técnicos y empresariales n.c.p."/>
    <n v="8131"/>
    <m/>
    <n v="0"/>
    <x v="0"/>
    <e v="#N/A"/>
    <m/>
    <m/>
    <e v="#N/A"/>
    <m/>
    <m/>
    <m/>
  </r>
  <r>
    <x v="22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desarrollar las acciones requeridas para la ejecución, desarrollo seguimiento y reporte de las las actividades, de la Subdirección relacionadas con el modelo de fortalecimiento, las políticas públicas y los evento"/>
    <s v="febrero"/>
    <s v="marzo"/>
    <n v="8"/>
    <n v="1"/>
    <s v="CCE-16 Contratación Directa"/>
    <s v="1-100-F001_VA-Recursos distrito"/>
    <n v="4766308"/>
    <n v="38130464"/>
    <x v="12"/>
    <s v="O232020200991119_Otros servicios de la administración pública n.c.p."/>
    <s v="20/0220/0106/45020220238"/>
    <s v="TPIEG - Igualdad y Equidad de Género"/>
    <s v="NO"/>
    <s v="N/A"/>
    <m/>
    <m/>
    <m/>
    <m/>
    <s v="Implementación de mecanismos de participación que potencian el desarrollo territorial Bogotá D.C."/>
    <n v="6500000"/>
    <n v="39000000"/>
    <n v="38130464"/>
    <n v="-869536"/>
    <n v="38130464"/>
    <n v="7"/>
    <s v="Modificación propuesta"/>
    <s v="O232020200991119_Otros servicios de la administración pública n.c.p."/>
    <n v="8131"/>
    <m/>
    <n v="39000000"/>
    <x v="49"/>
    <n v="38130464"/>
    <m/>
    <m/>
    <n v="0"/>
    <m/>
    <m/>
    <m/>
  </r>
  <r>
    <x v="22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gestionar y realizar seguimiento a las acciones orientadas al fortalecimiento de  medios comunitarios y alternativos del distrito capital."/>
    <s v="febrero"/>
    <s v="FEBRERO"/>
    <n v="5"/>
    <n v="1"/>
    <s v="CCE-16 Contratación Directa"/>
    <s v="1-100-F001_VA-Recursos distrito"/>
    <n v="7000000"/>
    <n v="35000000"/>
    <x v="12"/>
    <s v="O232020200991119_Otros servicios de la administración pública n.c.p."/>
    <s v="20/0220/0106/45020220238"/>
    <s v="TPIEG - Igualdad y Equidad de Género"/>
    <s v="NO"/>
    <s v="N/A"/>
    <m/>
    <m/>
    <m/>
    <m/>
    <s v="Implementación de mecanismos de participación que potencian el desarrollo territorial Bogotá D.C."/>
    <n v="5200000"/>
    <n v="31200000"/>
    <n v="35000000"/>
    <n v="3800000"/>
    <n v="35000000"/>
    <n v="7"/>
    <s v="Modificación propuesta"/>
    <s v="O232020200991119_Otros servicios de la administración pública n.c.p."/>
    <n v="8131"/>
    <m/>
    <n v="31200000"/>
    <x v="25"/>
    <n v="35000000"/>
    <m/>
    <m/>
    <n v="0"/>
    <m/>
    <m/>
    <m/>
  </r>
  <r>
    <x v="22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os medios comunitarios y alternativos, en la implementación del modelo de fortalecimiento."/>
    <s v="ENERO"/>
    <s v="FEBRERO"/>
    <n v="6"/>
    <n v="1"/>
    <s v="CCE-16 Contratación Directa"/>
    <s v="1-100-F001_VA-Recursos distrito"/>
    <n v="5200000"/>
    <n v="31200000"/>
    <x v="12"/>
    <s v="O232020200991119_Otros servicios de la administración pública n.c.p."/>
    <s v="20/0220/0106/45020220238"/>
    <s v="TPIEG - Igualdad y Equidad de Género"/>
    <s v="NO"/>
    <s v="N/A"/>
    <m/>
    <m/>
    <m/>
    <m/>
    <s v="Implementación de mecanismos de participación que potencian el desarrollo territorial Bogotá D.C."/>
    <n v="5200000"/>
    <n v="31200000"/>
    <e v="#N/A"/>
    <n v="0"/>
    <n v="31200000"/>
    <n v="0"/>
    <e v="#N/A"/>
    <s v="O232020200991119_Otros servicios de la administración pública n.c.p."/>
    <n v="8131"/>
    <m/>
    <n v="0"/>
    <x v="0"/>
    <e v="#N/A"/>
    <m/>
    <m/>
    <e v="#N/A"/>
    <m/>
    <m/>
    <m/>
  </r>
  <r>
    <x v="22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os medios comunitarios y alternativos, en la implementación del modelo de fortalecimiento.."/>
    <s v="febrero"/>
    <s v="FEBRERO"/>
    <n v="10"/>
    <n v="1"/>
    <s v="CCE-16 Contratación Directa"/>
    <s v="1-100-F001_VA-Recursos distrito"/>
    <n v="5000000"/>
    <n v="50000000"/>
    <x v="12"/>
    <s v="O232020200991119_Otros servicios de la administración pública n.c.p."/>
    <s v="20/0220/0106/45020220238"/>
    <s v="TPIEG - Igualdad y Equidad de Género"/>
    <s v="NO"/>
    <s v="N/A"/>
    <m/>
    <m/>
    <m/>
    <m/>
    <s v="Implementación de mecanismos de participación que potencian el desarrollo territorial Bogotá D.C."/>
    <n v="5000000"/>
    <n v="30000000"/>
    <n v="50000000"/>
    <n v="20000000"/>
    <n v="50000000"/>
    <n v="7"/>
    <s v="Modificación propuesta"/>
    <s v="O232020200991119_Otros servicios de la administración pública n.c.p."/>
    <n v="8131"/>
    <m/>
    <n v="30000000"/>
    <x v="50"/>
    <n v="50000000"/>
    <m/>
    <m/>
    <n v="0"/>
    <m/>
    <m/>
    <m/>
  </r>
  <r>
    <x v="23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
    <s v="ENERO"/>
    <s v="FEBRERO"/>
    <n v="6"/>
    <n v="1"/>
    <s v="CCE-16 Contratación Directa"/>
    <s v="1-100-F001_VA-Recursos distrito"/>
    <n v="4650000"/>
    <n v="27900000"/>
    <x v="12"/>
    <s v="O232020200991119_Otros servicios de la administración pública n.c.p."/>
    <s v="20/0220/0106/45020220238"/>
    <s v="TPIEG - Igualdad y Equidad de Género"/>
    <s v="NO"/>
    <s v="N/A"/>
    <m/>
    <m/>
    <m/>
    <m/>
    <s v="Implementación de mecanismos de participación que potencian el desarrollo territorial Bogotá D.C."/>
    <n v="4650000"/>
    <n v="27900000"/>
    <e v="#N/A"/>
    <n v="0"/>
    <n v="27900000"/>
    <n v="0"/>
    <e v="#N/A"/>
    <s v="O232020200991119_Otros servicios de la administración pública n.c.p."/>
    <n v="8131"/>
    <m/>
    <n v="0"/>
    <x v="0"/>
    <e v="#N/A"/>
    <m/>
    <m/>
    <e v="#N/A"/>
    <m/>
    <m/>
    <m/>
  </r>
  <r>
    <x v="23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x v="12"/>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e v="#N/A"/>
    <n v="0"/>
    <n v="26400000"/>
    <n v="0"/>
    <e v="#N/A"/>
    <s v="O232020200991119_Otros servicios de la administración pública n.c.p."/>
    <n v="8131"/>
    <m/>
    <n v="0"/>
    <x v="0"/>
    <e v="#N/A"/>
    <m/>
    <m/>
    <e v="#N/A"/>
    <m/>
    <m/>
    <m/>
  </r>
  <r>
    <x v="23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x v="12"/>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e v="#N/A"/>
    <n v="0"/>
    <n v="26400000"/>
    <n v="0"/>
    <e v="#N/A"/>
    <s v="O232020200991119_Otros servicios de la administración pública n.c.p."/>
    <n v="8131"/>
    <m/>
    <n v="0"/>
    <x v="0"/>
    <e v="#N/A"/>
    <m/>
    <m/>
    <e v="#N/A"/>
    <m/>
    <m/>
    <m/>
  </r>
  <r>
    <x v="23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500000"/>
    <n v="27000000"/>
    <x v="12"/>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23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x v="12"/>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e v="#N/A"/>
    <n v="0"/>
    <n v="26400000"/>
    <n v="0"/>
    <e v="#N/A"/>
    <s v="O232020200991119_Otros servicios de la administración pública n.c.p."/>
    <n v="8131"/>
    <m/>
    <n v="0"/>
    <x v="0"/>
    <e v="#N/A"/>
    <m/>
    <m/>
    <e v="#N/A"/>
    <m/>
    <m/>
    <m/>
  </r>
  <r>
    <x v="23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650000"/>
    <n v="27900000"/>
    <x v="12"/>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650000"/>
    <n v="27900000"/>
    <e v="#N/A"/>
    <n v="0"/>
    <n v="27900000"/>
    <n v="0"/>
    <e v="#N/A"/>
    <s v="O232020200991119_Otros servicios de la administración pública n.c.p."/>
    <n v="8131"/>
    <m/>
    <n v="0"/>
    <x v="0"/>
    <e v="#N/A"/>
    <m/>
    <m/>
    <e v="#N/A"/>
    <m/>
    <m/>
    <m/>
  </r>
  <r>
    <x v="23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acompañamiento a las organizaciones sociales en el equipo de nuevas expresiones en implementación de la Política Publica del tema asignado, aplicando herramientas que con lleven a la identificación, cara"/>
    <s v="ENERO"/>
    <s v="FEBRERO"/>
    <n v="6"/>
    <n v="1"/>
    <s v="CCE-16 Contratación Directa"/>
    <s v="1-100-F001_VA-Recursos distrito"/>
    <n v="3606000"/>
    <n v="21636000"/>
    <x v="12"/>
    <s v="O232020200991119_Otros servicios de la administración pública n.c.p."/>
    <s v="20/0220/0106/45020220238"/>
    <s v="TPIEG - Igualdad y Equidad de Género"/>
    <s v="NO"/>
    <s v="N/A"/>
    <m/>
    <m/>
    <m/>
    <m/>
    <s v="Implementación de mecanismos de participación que potencian el desarrollo territorial Bogotá D.C."/>
    <n v="3606000"/>
    <n v="21636000"/>
    <e v="#N/A"/>
    <n v="0"/>
    <n v="21636000"/>
    <n v="0"/>
    <e v="#N/A"/>
    <s v="O232020200991119_Otros servicios de la administración pública n.c.p."/>
    <n v="8131"/>
    <m/>
    <n v="0"/>
    <x v="0"/>
    <e v="#N/A"/>
    <m/>
    <m/>
    <e v="#N/A"/>
    <m/>
    <m/>
    <m/>
  </r>
  <r>
    <x v="23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x v="12"/>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e v="#N/A"/>
    <n v="0"/>
    <n v="26400000"/>
    <n v="0"/>
    <e v="#N/A"/>
    <s v="O232020200991119_Otros servicios de la administración pública n.c.p."/>
    <n v="8131"/>
    <m/>
    <n v="0"/>
    <x v="0"/>
    <e v="#N/A"/>
    <m/>
    <m/>
    <e v="#N/A"/>
    <m/>
    <m/>
    <m/>
  </r>
  <r>
    <x v="23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en los temas contables y financieros del proyecto de inversión a cargo de la subdirección y desarrollar las acciones de Inspección, Vigilancia y Control de las fundaciones o corporaciones relacionadas con las comunida"/>
    <s v="ENERO"/>
    <s v="FEBRERO"/>
    <n v="6"/>
    <n v="1"/>
    <s v="CCE-16 Contratación Directa"/>
    <s v="1-100-F001_VA-Recursos distrito"/>
    <n v="6000000"/>
    <n v="36000000"/>
    <x v="12"/>
    <s v="O232020200883990_Otros servicios profesionales, técnicos y empresariales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n v="6000000"/>
    <n v="36000000"/>
    <e v="#N/A"/>
    <n v="0"/>
    <n v="36000000"/>
    <n v="0"/>
    <e v="#N/A"/>
    <s v="O232020200883990_Otros servicios profesionales, técnicos y empresariales n.c.p."/>
    <n v="8131"/>
    <m/>
    <n v="0"/>
    <x v="0"/>
    <e v="#N/A"/>
    <m/>
    <m/>
    <e v="#N/A"/>
    <m/>
    <m/>
    <m/>
  </r>
  <r>
    <x v="23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implementando la Política Pública correspondiente, aplicando herramientas que con lleven a la identificación, caracterización, vinc"/>
    <s v="febrero"/>
    <s v="FEBRERO"/>
    <n v="6"/>
    <n v="1"/>
    <s v="CCE-16 Contratación Directa"/>
    <s v="1-100-F001_VA-Recursos distrito"/>
    <n v="4400000"/>
    <n v="26400000"/>
    <x v="12"/>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n v="26400000"/>
    <n v="0"/>
    <n v="26400000"/>
    <n v="7"/>
    <s v="Modificación propuesta"/>
    <s v="O232020200991119_Otros servicios de la administración pública n.c.p."/>
    <n v="8131"/>
    <m/>
    <n v="26400000"/>
    <x v="51"/>
    <n v="26400000"/>
    <m/>
    <m/>
    <n v="0"/>
    <m/>
    <m/>
    <m/>
  </r>
  <r>
    <x v="24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de asesoría, para realizar la revisión del componente jurídico de los documentos generados por la subdirección de fortalecimiento y sus gerenciasen el marco del cumplimiento de su misionalidad."/>
    <s v="ENERO"/>
    <s v="FEBRERO"/>
    <n v="6"/>
    <n v="1"/>
    <s v="CCE-16 Contratación Directa"/>
    <s v="1-100-F001_VA-Recursos distrito"/>
    <n v="10000000"/>
    <n v="60000000"/>
    <x v="12"/>
    <s v="O232020200883990_Otros servicios profesionales, técnicos y empresariales n.c.p."/>
    <s v="20/0220/0106/45020220238"/>
    <s v="TPIEG - Igualdad y Equidad de Género"/>
    <s v="NO"/>
    <s v="N/A"/>
    <m/>
    <m/>
    <m/>
    <m/>
    <s v="Implementación de mecanismos de participación que potencian el desarrollo territorial Bogotá D.C."/>
    <n v="10000000"/>
    <n v="60000000"/>
    <e v="#N/A"/>
    <n v="0"/>
    <n v="60000000"/>
    <n v="0"/>
    <e v="#N/A"/>
    <s v="O232020200883990_Otros servicios profesionales, técnicos y empresariales n.c.p."/>
    <n v="8131"/>
    <m/>
    <n v="0"/>
    <x v="0"/>
    <e v="#N/A"/>
    <m/>
    <m/>
    <e v="#N/A"/>
    <m/>
    <m/>
    <m/>
  </r>
  <r>
    <x v="24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focadas en las personas con discapacidad y personas cuidadoras, asi como prestar apoyo juridico a SFOS en las mesas distritales y locales."/>
    <s v="ENERO"/>
    <s v="FEBRERO"/>
    <n v="5"/>
    <n v="1"/>
    <s v="CCE-16 Contratación Directa"/>
    <s v="1-100-F001_VA-Recursos distrito"/>
    <n v="6000000"/>
    <n v="30000000"/>
    <x v="12"/>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6000000"/>
    <n v="30000000"/>
    <e v="#N/A"/>
    <n v="0"/>
    <n v="30000000"/>
    <n v="0"/>
    <e v="#N/A"/>
    <s v="O232020200883990_Otros servicios profesionales, técnicos y empresariales n.c.p."/>
    <n v="8131"/>
    <m/>
    <n v="0"/>
    <x v="0"/>
    <e v="#N/A"/>
    <m/>
    <m/>
    <e v="#N/A"/>
    <m/>
    <m/>
    <m/>
  </r>
  <r>
    <x v="24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5000000"/>
    <n v="30000000"/>
    <x v="12"/>
    <s v="O232020200991119_Otros servicios de la administración pública n.c.p."/>
    <s v="20/0220/0106/45020220238"/>
    <s v="TPPD - Población con Discapacidad "/>
    <s v="NO"/>
    <s v="N/A"/>
    <m/>
    <m/>
    <m/>
    <m/>
    <s v="Implementación de mecanismos de participación que potencian el desarrollo territorial Bogotá D.C."/>
    <n v="5000000"/>
    <n v="30000000"/>
    <e v="#N/A"/>
    <n v="0"/>
    <n v="30000000"/>
    <n v="0"/>
    <e v="#N/A"/>
    <s v="O232020200991119_Otros servicios de la administración pública n.c.p."/>
    <n v="8131"/>
    <m/>
    <n v="0"/>
    <x v="0"/>
    <e v="#N/A"/>
    <m/>
    <m/>
    <e v="#N/A"/>
    <m/>
    <m/>
    <m/>
  </r>
  <r>
    <x v="24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5000000"/>
    <n v="30000000"/>
    <x v="12"/>
    <s v="O232020200991119_Otros servicios de la administración pública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n v="5000000"/>
    <n v="30000000"/>
    <e v="#N/A"/>
    <n v="0"/>
    <n v="30000000"/>
    <n v="0"/>
    <e v="#N/A"/>
    <s v="O232020200991119_Otros servicios de la administración pública n.c.p."/>
    <n v="8131"/>
    <m/>
    <n v="0"/>
    <x v="0"/>
    <e v="#N/A"/>
    <m/>
    <m/>
    <e v="#N/A"/>
    <m/>
    <m/>
    <m/>
  </r>
  <r>
    <x v="24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para apoyar la coordinación del equipo de nuevas expresiones desde las políticas públicas dirigidas a la participación de los diferentes grupos poblacionales de la ciudad."/>
    <s v="ENERO"/>
    <s v="FEBRERO"/>
    <n v="6"/>
    <n v="1"/>
    <s v="CCE-16 Contratación Directa"/>
    <s v="1-100-F001_VA-Recursos distrito"/>
    <n v="5000000"/>
    <n v="30000000"/>
    <x v="12"/>
    <s v="O232020200991119_Otros servicios de la administración pública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n v="5000000"/>
    <n v="30000000"/>
    <e v="#N/A"/>
    <n v="0"/>
    <n v="30000000"/>
    <n v="0"/>
    <e v="#N/A"/>
    <s v="O232020200991119_Otros servicios de la administración pública n.c.p."/>
    <n v="8131"/>
    <m/>
    <n v="0"/>
    <x v="0"/>
    <e v="#N/A"/>
    <m/>
    <m/>
    <e v="#N/A"/>
    <m/>
    <m/>
    <m/>
  </r>
  <r>
    <x v="24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s v="80141600;80141900;80111600;81141600;30111900;72103300;72102900"/>
    <s v="PRESTAR LOS SERVICIOS LOGÍSTICOS Y OPERATIVOS NECESARIOS, PARA LA_x000a_ORGANIZACIÓN Y EJECUCIÓN DE ACTIVIDADES Y EVENTOS INSTITUCIONALES_x000a_REALIZADOS POR EL IDPAC"/>
    <s v="MARZO "/>
    <s v="MARZO "/>
    <n v="9"/>
    <n v="1"/>
    <s v="CCE-06 Selección Abreviada Menor Cuantía"/>
    <s v="1-100-F001_VA-Recursos distrito"/>
    <n v="0"/>
    <n v="316377036"/>
    <x v="12"/>
    <s v="O232020200991119_Otros servicios de la administración pública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m/>
    <n v="324266308"/>
    <n v="316377036"/>
    <n v="-7889272"/>
    <n v="316377036"/>
    <n v="7"/>
    <s v="Modificación propuesta"/>
    <s v="O232020200991119_Otros servicios de la administración pública n.c.p."/>
    <n v="8131"/>
    <m/>
    <n v="324266308"/>
    <x v="52"/>
    <n v="316377036"/>
    <m/>
    <m/>
    <n v="0"/>
    <m/>
    <m/>
    <m/>
  </r>
  <r>
    <x v="24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Recursos destinados para el pago de pasivos exigibles a cargo de la Subdirección de Fortalecimietno"/>
    <s v="marzo"/>
    <s v="abril"/>
    <n v="1"/>
    <n v="1"/>
    <s v="CCE-16 Contratación Directa"/>
    <s v="1-100-F001_VA-Recursos distrito"/>
    <m/>
    <n v="40532511"/>
    <x v="12"/>
    <s v="O232020200991119_Otros servicios de la administración pública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m/>
    <n v="40532511"/>
    <e v="#N/A"/>
    <n v="0"/>
    <n v="40532511"/>
    <n v="0"/>
    <e v="#N/A"/>
    <s v="O232020200991119_Otros servicios de la administración pública n.c.p."/>
    <n v="8131"/>
    <m/>
    <n v="0"/>
    <x v="0"/>
    <e v="#N/A"/>
    <m/>
    <m/>
    <e v="#N/A"/>
    <m/>
    <m/>
    <m/>
  </r>
  <r>
    <x v="24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s v="43201800_x000a_43211600_x000a_43211500_x000a_45111608_x000a_43211708 _x000a_43211706"/>
    <s v="Entregar incentivos a a las organizaciones sociales y medios comunitarios por valor de 6.000.000."/>
    <s v="septiembre"/>
    <s v="septiembre"/>
    <n v="1"/>
    <n v="1"/>
    <s v="CCE-99 Selección Abreviada - Acuerdo Marco"/>
    <s v="1-100-F001_VA-Recursos distrito"/>
    <m/>
    <n v="1638000000"/>
    <x v="12"/>
    <s v="O232020200991119_Otros servicios de la administración pública n.c.p."/>
    <s v="20/0220/0106/45020220238"/>
    <s v="TPIEG - Igualdad y Equidad de Género_x000a_TPGE - Grupos étnicos _x000a_TPJ – Juventud_x000a_TPPD - Población con Discapacidad "/>
    <m/>
    <s v="N/A"/>
    <m/>
    <m/>
    <m/>
    <m/>
    <s v="Implementación de mecanismos de participación que potencian el desarrollo territorial Bogotá D.C."/>
    <m/>
    <n v="1638000000"/>
    <e v="#N/A"/>
    <n v="0"/>
    <n v="1638000000"/>
    <n v="0"/>
    <e v="#N/A"/>
    <s v="O232020200991119_Otros servicios de la administración pública n.c.p."/>
    <n v="8131"/>
    <m/>
    <n v="0"/>
    <x v="0"/>
    <e v="#N/A"/>
    <m/>
    <m/>
    <e v="#N/A"/>
    <m/>
    <m/>
    <m/>
  </r>
  <r>
    <x v="24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en la Gerencia de etnias del IDPAC para el apoyo en la implementación, seguimiento, reporte y sistematización requeridos para el cumplimiento de política pública de las comunidades negras / afrocolombianos y Palenquer"/>
    <s v="febrero"/>
    <s v="FEBRERO"/>
    <n v="3"/>
    <n v="1"/>
    <s v="CCE-16 Contratación Directa"/>
    <s v="1-100-F001_VA-Recursos distrito"/>
    <n v="4450000"/>
    <n v="15575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5575000"/>
    <e v="#N/A"/>
    <n v="0"/>
    <n v="15575000"/>
    <n v="0"/>
    <e v="#N/A"/>
    <s v="O232020200991119_Otros servicios de la administración pública n.c.p."/>
    <n v="8131"/>
    <m/>
    <n v="0"/>
    <x v="0"/>
    <e v="#N/A"/>
    <m/>
    <m/>
    <e v="#N/A"/>
    <m/>
    <m/>
    <m/>
  </r>
  <r>
    <x v="24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en la Gerencia de etnias del IDPAC para el apoyo en la implementación, seguimiento, reporte y sistematización requeridos para el cumplimiento de política pública de los pueblos  Gitano o Rrom e Indigenas, así como el "/>
    <s v="febrero"/>
    <s v="FEBRERO"/>
    <n v="3"/>
    <n v="1"/>
    <s v="CCE-16 Contratación Directa"/>
    <s v="1-100-F001_VA-Recursos distrito"/>
    <n v="4450000"/>
    <n v="15575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5575000"/>
    <e v="#N/A"/>
    <n v="0"/>
    <n v="15575000"/>
    <n v="0"/>
    <e v="#N/A"/>
    <s v="O232020200991119_Otros servicios de la administración pública n.c.p."/>
    <n v="8131"/>
    <m/>
    <n v="0"/>
    <x v="0"/>
    <e v="#N/A"/>
    <m/>
    <m/>
    <e v="#N/A"/>
    <m/>
    <m/>
    <m/>
  </r>
  <r>
    <x v="25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en la Gerencia de etnias del IDPAC para el apoyo en la implementación, seguimiento, reporte y sistematización requeridos para el cumplimiento de política pública del Pueblo Raizal, así como el apoyo a la supervisión d"/>
    <s v="febrero"/>
    <s v="FEBRERO"/>
    <n v="3"/>
    <n v="1"/>
    <s v="CCE-16 Contratación Directa"/>
    <s v="1-100-F001_VA-Recursos distrito"/>
    <n v="4450000"/>
    <n v="15575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5575000"/>
    <e v="#N/A"/>
    <n v="0"/>
    <n v="15575000"/>
    <n v="0"/>
    <e v="#N/A"/>
    <s v="O232020200991119_Otros servicios de la administración pública n.c.p."/>
    <n v="8131"/>
    <m/>
    <n v="0"/>
    <x v="0"/>
    <e v="#N/A"/>
    <m/>
    <m/>
    <e v="#N/A"/>
    <m/>
    <m/>
    <m/>
  </r>
  <r>
    <x v="25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on de servicios Profesionales especializado para conceptuar, capacitar e implementar la linea tecnica diferencial en las estrategias de fortalecimiento de organizaciones, participacion territorial e intancias de las comunidades NARP   y pueblos In"/>
    <s v="febrero"/>
    <s v="FEBRERO"/>
    <n v="3"/>
    <n v="1"/>
    <s v="CCE-16 Contratación Directa"/>
    <s v="1-100-F001_VA-Recursos distrito"/>
    <n v="4630000"/>
    <n v="1389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30000"/>
    <n v="13890000"/>
    <e v="#N/A"/>
    <n v="0"/>
    <n v="13890000"/>
    <n v="0"/>
    <e v="#N/A"/>
    <s v="O232020200991119_Otros servicios de la administración pública n.c.p."/>
    <n v="8131"/>
    <m/>
    <n v="0"/>
    <x v="0"/>
    <e v="#N/A"/>
    <m/>
    <m/>
    <e v="#N/A"/>
    <m/>
    <m/>
    <m/>
  </r>
  <r>
    <x v="25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especializado  para ejecutar desde la perspectiva de la conducta y diversidad del comportamiento humano para analizar,  conceptuar y e implementar la linea tecnica diferencial en las estrategias de fortalecimiento de "/>
    <s v="febrero"/>
    <s v="FEBRERO"/>
    <n v="3"/>
    <n v="1"/>
    <s v="CCE-16 Contratación Directa"/>
    <s v="1-100-F001_VA-Recursos distrito"/>
    <n v="4630000"/>
    <n v="1389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30000"/>
    <n v="13890000"/>
    <e v="#N/A"/>
    <n v="0"/>
    <n v="13890000"/>
    <n v="0"/>
    <e v="#N/A"/>
    <s v="O232020200991119_Otros servicios de la administración pública n.c.p."/>
    <n v="8131"/>
    <m/>
    <n v="0"/>
    <x v="0"/>
    <e v="#N/A"/>
    <m/>
    <m/>
    <e v="#N/A"/>
    <m/>
    <m/>
    <m/>
  </r>
  <r>
    <x v="25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y fortalecimiento  de las comunidades Negras / Afrocolombianos de las localidades que sean asignadas por el supervisor."/>
    <s v="febrero"/>
    <s v="FEBRERO"/>
    <n v="5"/>
    <n v="1"/>
    <s v="CCE-16 Contratación Directa"/>
    <s v="1-100-F001_VA-Recursos distrito"/>
    <n v="2300000"/>
    <n v="115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n v="11500000"/>
    <n v="900000"/>
    <n v="11500000"/>
    <n v="7"/>
    <s v="Modificación propuesta"/>
    <s v="O232020200991119_Otros servicios de la administración pública n.c.p."/>
    <n v="8131"/>
    <m/>
    <n v="10600000"/>
    <x v="53"/>
    <n v="11500000"/>
    <m/>
    <m/>
    <n v="0"/>
    <m/>
    <m/>
    <m/>
  </r>
  <r>
    <x v="25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y fortalecimiento  de las comunidades Negras / Afrocolombianos de las localidades que sean asignadas por el supervisor."/>
    <s v="febrero"/>
    <s v="FEBRERO"/>
    <n v="5"/>
    <n v="1"/>
    <s v="CCE-16 Contratación Directa"/>
    <s v="1-100-F001_VA-Recursos distrito"/>
    <n v="2650000"/>
    <n v="1325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n v="13250000"/>
    <n v="2650000"/>
    <n v="13250000"/>
    <n v="7"/>
    <s v="Modificación propuesta"/>
    <s v="O232020200991119_Otros servicios de la administración pública n.c.p."/>
    <n v="8131"/>
    <m/>
    <n v="10600000"/>
    <x v="54"/>
    <n v="13250000"/>
    <m/>
    <m/>
    <n v="0"/>
    <m/>
    <m/>
    <m/>
  </r>
  <r>
    <x v="25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de los pueblos  indígenas _x000a_en las localidades de Barrios Unidos y Teusaquillo y/o de las que sean asignadas por el super"/>
    <s v="febrero"/>
    <s v="FEBRERO"/>
    <n v="4"/>
    <n v="1"/>
    <s v="CCE-16 Contratación Directa"/>
    <s v="1-100-F001_VA-Recursos distrito"/>
    <n v="2650000"/>
    <n v="106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e v="#N/A"/>
    <n v="0"/>
    <n v="10600000"/>
    <n v="0"/>
    <e v="#N/A"/>
    <s v="O232020200991119_Otros servicios de la administración pública n.c.p."/>
    <n v="8131"/>
    <m/>
    <n v="0"/>
    <x v="0"/>
    <e v="#N/A"/>
    <m/>
    <m/>
    <e v="#N/A"/>
    <m/>
    <m/>
    <m/>
  </r>
  <r>
    <x v="25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y fortalecimiento  de las comunidades Negras / Afrocolombianos de las localidades que sean asignadas por el supervisor."/>
    <s v="febrero"/>
    <s v="FEBRERO"/>
    <n v="7"/>
    <n v="1"/>
    <s v="CCE-16 Contratación Directa"/>
    <s v="1-100-F001_VA-Recursos distrito"/>
    <n v="2500000"/>
    <n v="175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n v="17500000"/>
    <n v="6900000"/>
    <n v="17500000"/>
    <n v="7"/>
    <s v="Modificación propuesta"/>
    <s v="O232020200991119_Otros servicios de la administración pública n.c.p."/>
    <n v="8131"/>
    <m/>
    <n v="10600000"/>
    <x v="33"/>
    <n v="17500000"/>
    <m/>
    <m/>
    <n v="0"/>
    <m/>
    <m/>
    <m/>
  </r>
  <r>
    <x v="25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y fortalecimiento  de las comunidades Negras / Afrocolombianos de las localidades que sean asignadas por el supervisor."/>
    <s v="febrero"/>
    <s v="FEBRERO"/>
    <n v="5"/>
    <n v="1"/>
    <s v="CCE-16 Contratación Directa"/>
    <s v="1-100-F001_VA-Recursos distrito"/>
    <n v="3100000"/>
    <n v="155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n v="15500000"/>
    <n v="4900000"/>
    <n v="15500000"/>
    <n v="7"/>
    <s v="Modificación propuesta"/>
    <s v="O232020200991119_Otros servicios de la administración pública n.c.p."/>
    <n v="8131"/>
    <m/>
    <n v="10600000"/>
    <x v="55"/>
    <n v="15500000"/>
    <m/>
    <m/>
    <n v="0"/>
    <m/>
    <m/>
    <m/>
  </r>
  <r>
    <x v="25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 Prestación de servicios de apoyo a la gestión, para desarrollar procesos de participación, Organización, fortalecimiento  e instancias de los pueblos indigenas de las localidades de Candelaria / Usme y/o  las que sean asignadas por el supervisor."/>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5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de los pueblos  indígenas en las localidades de Chapinero, Santa Fe y/o de las que sean asignadas por el supervisor."/>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6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n la comunidad raizal residente en Bogotá y  en las localidades Chapinero,  Teusaquillo, Engativa  y/o las que sean as"/>
    <s v="febrero"/>
    <s v="FEBRERO"/>
    <n v="6"/>
    <n v="1"/>
    <s v="CCE-16 Contratación Directa"/>
    <s v="1-100-F001_VA-Recursos distrito"/>
    <n v="3710000"/>
    <n v="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29680000"/>
    <n v="29680000"/>
    <n v="-29680000"/>
    <n v="0"/>
    <n v="7"/>
    <s v="Eliminación de Concepto"/>
    <s v="O232020200991119_Otros servicios de la administración pública n.c.p."/>
    <n v="8131"/>
    <m/>
    <n v="0"/>
    <x v="56"/>
    <n v="29680000"/>
    <m/>
    <m/>
    <n v="-29680000"/>
    <m/>
    <m/>
    <m/>
  </r>
  <r>
    <x v="26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n las comunidades negras y afrocolombianas de las localidades de Kennedy, Tunjuelito y/o  las que sean asignadas por "/>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6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munidades negras y afrocolombianas de las localidades de  Fontibon, Martires  y/o  las que sean asignadas por el super"/>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6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 de los Pueblos indigenas _x000a_en las localidades de los San Cristobal, Bosa y/o de las que sean asignadas por el supervisor."/>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6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 de los Pueblos indigenas _x000a_en las localidades de los Usaquen; Fontibón y/o de las que sean asignadas por el supervisor."/>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6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munidades negras y afrocolombianas de las localidades de Usme, Rafael Uribe Uribe  y/o  las que sean asignadas por el"/>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6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 de los Pueblos indigenas _x000a_en las localidades de los Ciudad Bolivar,Tunjuelito y/o de las que sean asignadas por el superv"/>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6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de los pueblos indigenas de las localidades de  Engativa / Puente Aranda y/o  las que sean asignadas por el supervisor"/>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6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munidades negras y afrocolombianas de las localidades de Usaquen, Chapinero  y/o  las que sean asignadas por el super"/>
    <s v="febrero"/>
    <s v="FEBRERO"/>
    <n v="4"/>
    <n v="1"/>
    <s v="CCE-16 Contratación Directa"/>
    <s v="1-100-F001_VA-Recursos distrito"/>
    <n v="3710000"/>
    <n v="1484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n v="0"/>
    <n v="14840000"/>
    <n v="0"/>
    <e v="#N/A"/>
    <s v="O232020200991119_Otros servicios de la administración pública n.c.p."/>
    <n v="8131"/>
    <m/>
    <n v="0"/>
    <x v="0"/>
    <e v="#N/A"/>
    <m/>
    <m/>
    <e v="#N/A"/>
    <m/>
    <m/>
    <m/>
  </r>
  <r>
    <x v="26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participación, Organización,fortalecimiento e instancias de las comunidades Negras, Afrocolombianas residentes en las localidades de San Cristóbal, Candelaria y/o de las que sean asignada"/>
    <s v="febrero"/>
    <s v="FEBRERO"/>
    <n v="4"/>
    <n v="1"/>
    <s v="CCE-16 Contratación Directa"/>
    <s v="1-100-F001_VA-Recursos distrito"/>
    <n v="3800000"/>
    <n v="152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n v="0"/>
    <n v="15200000"/>
    <n v="0"/>
    <e v="#N/A"/>
    <s v="O232020200991119_Otros servicios de la administración pública n.c.p."/>
    <n v="8131"/>
    <m/>
    <n v="0"/>
    <x v="0"/>
    <e v="#N/A"/>
    <m/>
    <m/>
    <e v="#N/A"/>
    <m/>
    <m/>
    <m/>
  </r>
  <r>
    <x v="27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participación, Organización,fortalecimiento e instancias de los Pueblos Gitano  residentes en las localidades de   Puente Aranda y Kennedy y/o de las que sean asignadas por el supervisor."/>
    <s v="febrero"/>
    <s v="FEBRERO"/>
    <n v="4"/>
    <n v="1"/>
    <s v="CCE-16 Contratación Directa"/>
    <s v="1-100-F001_VA-Recursos distrito"/>
    <n v="3800000"/>
    <n v="152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n v="0"/>
    <n v="15200000"/>
    <n v="0"/>
    <e v="#N/A"/>
    <s v="O232020200991119_Otros servicios de la administración pública n.c.p."/>
    <n v="8131"/>
    <m/>
    <n v="0"/>
    <x v="0"/>
    <e v="#N/A"/>
    <m/>
    <m/>
    <e v="#N/A"/>
    <m/>
    <m/>
    <m/>
  </r>
  <r>
    <x v="27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de participación Organización ,fortalecimiento e instancias  de la comunidad Palenquera residente en Bogota."/>
    <s v="febrero"/>
    <s v="FEBRERO"/>
    <n v="4"/>
    <n v="1"/>
    <s v="CCE-16 Contratación Directa"/>
    <s v="1-100-F001_VA-Recursos distrito"/>
    <n v="3800000"/>
    <n v="152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n v="0"/>
    <n v="15200000"/>
    <n v="0"/>
    <e v="#N/A"/>
    <s v="O232020200991119_Otros servicios de la administración pública n.c.p."/>
    <n v="8131"/>
    <m/>
    <n v="0"/>
    <x v="0"/>
    <e v="#N/A"/>
    <m/>
    <m/>
    <e v="#N/A"/>
    <m/>
    <m/>
    <m/>
  </r>
  <r>
    <x v="27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participación, Organización,fortalecimiento e instancias de los pueblos indigenas residentes en las localidades  de  Rafael Uribe Uribe, Antonio Nariño y Suba y/o de las que sean asignada"/>
    <s v="febrero"/>
    <s v="FEBRERO"/>
    <n v="4"/>
    <n v="1"/>
    <s v="CCE-16 Contratación Directa"/>
    <s v="1-100-F001_VA-Recursos distrito"/>
    <n v="3800000"/>
    <n v="152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n v="0"/>
    <n v="15200000"/>
    <n v="0"/>
    <e v="#N/A"/>
    <s v="O232020200991119_Otros servicios de la administración pública n.c.p."/>
    <n v="8131"/>
    <m/>
    <n v="0"/>
    <x v="0"/>
    <e v="#N/A"/>
    <m/>
    <m/>
    <e v="#N/A"/>
    <m/>
    <m/>
    <m/>
  </r>
  <r>
    <x v="27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participación, Organización,fortalecimiento e instancias de las comunidades Negras, Afrocolombianas residentes en las localidades de Barrios unidos / Teusaquillo  y Puente Aranda y/o las "/>
    <s v="febrero"/>
    <s v="FEBRERO"/>
    <n v="4"/>
    <n v="1"/>
    <s v="CCE-16 Contratación Directa"/>
    <s v="1-100-F001_VA-Recursos distrito"/>
    <n v="3800000"/>
    <n v="152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n v="0"/>
    <n v="15200000"/>
    <n v="0"/>
    <e v="#N/A"/>
    <s v="O232020200991119_Otros servicios de la administración pública n.c.p."/>
    <n v="8131"/>
    <m/>
    <n v="0"/>
    <x v="0"/>
    <e v="#N/A"/>
    <m/>
    <m/>
    <e v="#N/A"/>
    <m/>
    <m/>
    <m/>
  </r>
  <r>
    <x v="27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profesionales para realizar los procesos y procedimientos administrativos, pre-contractuales, contractuales y post contractuales que se adelanten y gestionar la correcta ejecución presupuestal de la Gerencia de Etnias."/>
    <s v="febrero"/>
    <s v="FEBRERO"/>
    <n v="4"/>
    <n v="1"/>
    <s v="CCE-16 Contratación Directa"/>
    <s v="1-100-F001_VA-Recursos distrito"/>
    <n v="4450000"/>
    <n v="178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7800000"/>
    <e v="#N/A"/>
    <n v="0"/>
    <n v="17800000"/>
    <n v="0"/>
    <e v="#N/A"/>
    <s v="O232020200991119_Otros servicios de la administración pública n.c.p."/>
    <n v="8131"/>
    <m/>
    <n v="0"/>
    <x v="0"/>
    <e v="#N/A"/>
    <m/>
    <m/>
    <e v="#N/A"/>
    <m/>
    <m/>
    <m/>
  </r>
  <r>
    <x v="27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Recurso para cumplir con los objetivos de la gerencia de etnias "/>
    <n v="0"/>
    <n v="0"/>
    <n v="0"/>
    <n v="0"/>
    <s v="CCE-16 Contratación Directa"/>
    <s v="1-100-F001_VA-Recursos distrito"/>
    <n v="0"/>
    <n v="1213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7800000"/>
    <n v="12130000"/>
    <n v="-5670000"/>
    <n v="12130000"/>
    <n v="7"/>
    <s v="Modificación propuesta"/>
    <s v="O232020200991119_Otros servicios de la administración pública n.c.p."/>
    <n v="8131"/>
    <m/>
    <n v="17800000"/>
    <x v="57"/>
    <n v="12130000"/>
    <m/>
    <m/>
    <n v="0"/>
    <m/>
    <m/>
    <m/>
  </r>
  <r>
    <x v="27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profesionales en temas relacionados con los  asuntos jurídicos de la Gerencia de Etnias."/>
    <s v="febrero"/>
    <s v="FEBRERO"/>
    <n v="4"/>
    <n v="1"/>
    <s v="CCE-16 Contratación Directa"/>
    <s v="1-100-F001_VA-Recursos distrito"/>
    <n v="4450000"/>
    <n v="178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7800000"/>
    <e v="#N/A"/>
    <n v="0"/>
    <n v="17800000"/>
    <n v="0"/>
    <e v="#N/A"/>
    <s v="O232020200991119_Otros servicios de la administración pública n.c.p."/>
    <n v="8131"/>
    <m/>
    <n v="0"/>
    <x v="0"/>
    <e v="#N/A"/>
    <m/>
    <m/>
    <e v="#N/A"/>
    <m/>
    <m/>
    <m/>
  </r>
  <r>
    <x v="27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profesionales para el apoyo jurídico, desde la perspectiva intercultural, y el fortalecimiento en las diferentes organizaciones sociales  poblacionales, para el fortalecimiento de la comunidad etnica residente en Bogota. "/>
    <s v="febrero"/>
    <s v="FEBRERO"/>
    <n v="5"/>
    <n v="1"/>
    <s v="CCE-16 Contratación Directa"/>
    <s v="1-100-F001_VA-Recursos distrito"/>
    <n v="4700000"/>
    <n v="235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13500000"/>
    <n v="23500000"/>
    <n v="10000000"/>
    <n v="23500000"/>
    <n v="7"/>
    <s v="Modificación propuesta"/>
    <s v="O232020200991119_Otros servicios de la administración pública n.c.p."/>
    <n v="8131"/>
    <m/>
    <n v="13500000"/>
    <x v="58"/>
    <n v="23500000"/>
    <m/>
    <m/>
    <n v="0"/>
    <m/>
    <m/>
    <m/>
  </r>
  <r>
    <x v="27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profesionales para acompañar las acciones de fortalecimiento de las organizaciones sociales y demás procesos operativos que se requieran en el marco del proceso de participación de las comunidades étnicas en las 20 localidades de B"/>
    <s v="febrero"/>
    <s v="FEBRERO"/>
    <n v="5"/>
    <n v="1"/>
    <s v="CCE-16 Contratación Directa"/>
    <s v="1-100-F001_VA-Recursos distrito"/>
    <n v="4700000"/>
    <n v="235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13500000"/>
    <n v="23500000"/>
    <n v="10000000"/>
    <n v="23500000"/>
    <n v="7"/>
    <s v="Modificación propuesta"/>
    <s v="O232020200991119_Otros servicios de la administración pública n.c.p."/>
    <n v="8131"/>
    <m/>
    <n v="13500000"/>
    <x v="58"/>
    <n v="23500000"/>
    <m/>
    <m/>
    <n v="0"/>
    <m/>
    <m/>
    <m/>
  </r>
  <r>
    <x v="27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con la comunidad GITANA en el articulo 202 del plan de desarrollo 2024-2027- conpes 40"/>
    <s v="febrero"/>
    <s v="FEBRERO"/>
    <n v="1"/>
    <n v="1"/>
    <s v="CCE-16 Contratación Directa"/>
    <s v="1-100-F001_VA-Recursos distrito"/>
    <n v="0"/>
    <n v="300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30000000"/>
    <e v="#N/A"/>
    <n v="0"/>
    <n v="30000000"/>
    <n v="0"/>
    <e v="#N/A"/>
    <s v="O232020200991119_Otros servicios de la administración pública n.c.p."/>
    <n v="8131"/>
    <m/>
    <n v="0"/>
    <x v="0"/>
    <e v="#N/A"/>
    <m/>
    <m/>
    <e v="#N/A"/>
    <m/>
    <m/>
    <m/>
  </r>
  <r>
    <x v="28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en el  articulo 202 del plan de desarrollo 2024-2027-conpes 37 con el Cabildo Muisca de suba"/>
    <s v="febrero"/>
    <s v="FEBRERO"/>
    <n v="1"/>
    <n v="1"/>
    <s v="CCE-16 Contratación Directa"/>
    <s v="1-100-F001_VA-Recursos distrito"/>
    <n v="0"/>
    <n v="300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30000000"/>
    <e v="#N/A"/>
    <n v="0"/>
    <n v="30000000"/>
    <n v="0"/>
    <e v="#N/A"/>
    <s v="O232020200991119_Otros servicios de la administración pública n.c.p."/>
    <n v="8131"/>
    <m/>
    <n v="0"/>
    <x v="0"/>
    <e v="#N/A"/>
    <m/>
    <m/>
    <e v="#N/A"/>
    <m/>
    <m/>
    <m/>
  </r>
  <r>
    <x v="28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en el Articulo  10 del Decreto 842 del 2019 con los pueblos Indígenas  para desarrollar y efectuar las actividades del Encuentro de Pueblos Indígenas."/>
    <s v="febrero"/>
    <s v="FEBRERO"/>
    <n v="1"/>
    <n v="1"/>
    <s v="CCE-16 Contratación Directa"/>
    <s v="1-100-F001_VA-Recursos distrito"/>
    <n v="0"/>
    <n v="200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20000000"/>
    <e v="#N/A"/>
    <n v="0"/>
    <n v="20000000"/>
    <n v="0"/>
    <e v="#N/A"/>
    <s v="O232020200991119_Otros servicios de la administración pública n.c.p."/>
    <n v="8131"/>
    <m/>
    <n v="0"/>
    <x v="0"/>
    <e v="#N/A"/>
    <m/>
    <m/>
    <e v="#N/A"/>
    <m/>
    <m/>
    <m/>
  </r>
  <r>
    <x v="28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 para dar cumplimiento a las medidas contempladas en el  Acuerdo 175 del 2005,  desarrollar y efectuar las actividades necesarias para conmemorar el día nacional de la afrocolombianidad y el Articulo 202 del Plan de Desarrollo 2024-2027 - Co"/>
    <s v="febrero"/>
    <s v="FEBRERO"/>
    <n v="1"/>
    <n v="1"/>
    <s v="CCE-16 Contratación Directa"/>
    <s v="1-100-F001_VA-Recursos distrito"/>
    <n v="0"/>
    <n v="38615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38615000"/>
    <e v="#N/A"/>
    <n v="0"/>
    <n v="38615000"/>
    <n v="0"/>
    <e v="#N/A"/>
    <s v="O232020200991119_Otros servicios de la administración pública n.c.p."/>
    <n v="8131"/>
    <m/>
    <n v="0"/>
    <x v="0"/>
    <e v="#N/A"/>
    <m/>
    <m/>
    <e v="#N/A"/>
    <m/>
    <m/>
    <m/>
  </r>
  <r>
    <x v="28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en el Articulo 3 del Decreto 459 del 2022 con el pueblo raizal  para desarrollar y efectuar las actividades de la semana raizal y el articulo 202 del plan de desarrollo 2024-2027- Conpes 38."/>
    <s v="febrero"/>
    <s v="FEBRERO"/>
    <n v="1"/>
    <n v="1"/>
    <s v="CCE-16 Contratación Directa"/>
    <s v="1-100-F001_VA-Recursos distrito"/>
    <n v="0"/>
    <n v="200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20000000"/>
    <e v="#N/A"/>
    <n v="0"/>
    <n v="20000000"/>
    <n v="0"/>
    <e v="#N/A"/>
    <s v="O232020200991119_Otros servicios de la administración pública n.c.p."/>
    <n v="8131"/>
    <m/>
    <n v="0"/>
    <x v="0"/>
    <e v="#N/A"/>
    <m/>
    <m/>
    <e v="#N/A"/>
    <m/>
    <m/>
    <m/>
  </r>
  <r>
    <x v="28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con la comunidad palenquera para desarrollar y efectuar las actividades de la semana palenquera y el articulo 202 del plan de desarrollo 2024-2027- Conpes 39."/>
    <s v="febrero"/>
    <s v="FEBRERO"/>
    <n v="1"/>
    <n v="1"/>
    <s v="CCE-16 Contratación Directa"/>
    <s v="1-100-F001_VA-Recursos distrito"/>
    <n v="0"/>
    <n v="250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25000000"/>
    <e v="#N/A"/>
    <n v="0"/>
    <n v="25000000"/>
    <n v="0"/>
    <e v="#N/A"/>
    <s v="O232020200991119_Otros servicios de la administración pública n.c.p."/>
    <n v="8131"/>
    <m/>
    <n v="0"/>
    <x v="0"/>
    <e v="#N/A"/>
    <m/>
    <m/>
    <e v="#N/A"/>
    <m/>
    <m/>
    <m/>
  </r>
  <r>
    <x v="28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esarrollar y efectuar las actividades necesarias para el fortalecimiento de las organizaciones sociales que hacen parte del pueblo Rrom o gitano    residentes en el Distrito Capital, en el marco de las políticas públicas, conpes  40 "/>
    <s v="febrero"/>
    <s v="FEBRERO"/>
    <n v="1"/>
    <n v="1"/>
    <s v="CCE-16 Contratación Directa"/>
    <s v="1-100-F001_VA-Recursos distrito"/>
    <n v="0"/>
    <n v="80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8000000"/>
    <e v="#N/A"/>
    <n v="0"/>
    <n v="8000000"/>
    <n v="0"/>
    <e v="#N/A"/>
    <s v="O232020200991119_Otros servicios de la administración pública n.c.p."/>
    <n v="8131"/>
    <m/>
    <n v="0"/>
    <x v="0"/>
    <e v="#N/A"/>
    <m/>
    <m/>
    <e v="#N/A"/>
    <m/>
    <m/>
    <m/>
  </r>
  <r>
    <x v="28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esarrollar y efectuar las actividades necesarias para el fortalecimiento de las organizaciones sociales que hacen parte del pueblo raizal residentes en el Distrito Capital, en el marco de las políticas públicas, conpes  38  contempla"/>
    <s v="febrero"/>
    <s v="FEBRERO"/>
    <n v="1"/>
    <n v="1"/>
    <s v="CCE-16 Contratación Directa"/>
    <s v="1-100-F001_VA-Recursos distrito"/>
    <n v="0"/>
    <n v="80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8000000"/>
    <e v="#N/A"/>
    <n v="0"/>
    <n v="8000000"/>
    <n v="0"/>
    <e v="#N/A"/>
    <s v="O232020200991119_Otros servicios de la administración pública n.c.p."/>
    <n v="8131"/>
    <m/>
    <n v="0"/>
    <x v="0"/>
    <e v="#N/A"/>
    <m/>
    <m/>
    <e v="#N/A"/>
    <m/>
    <m/>
    <m/>
  </r>
  <r>
    <x v="28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ago del pasivo exigible del Contrato 996 de 2022"/>
    <s v="febrero"/>
    <s v="FEBRERO"/>
    <n v="1"/>
    <n v="1"/>
    <s v="CCE-16 Contratación Directa"/>
    <s v="1-100-F001_VA-Recursos distrito"/>
    <n v="0"/>
    <n v="14300000"/>
    <x v="13"/>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14300000"/>
    <e v="#N/A"/>
    <n v="0"/>
    <n v="14300000"/>
    <n v="0"/>
    <e v="#N/A"/>
    <s v="O232020200991119_Otros servicios de la administración pública n.c.p."/>
    <n v="8131"/>
    <m/>
    <n v="0"/>
    <x v="0"/>
    <e v="#N/A"/>
    <m/>
    <m/>
    <e v="#N/A"/>
    <m/>
    <m/>
    <m/>
  </r>
  <r>
    <x v="28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promover y fortalecer la participación de la juventud a nivel local y distrital a través del acompañamiento técnico en el marco de sistema distrital de juventud."/>
    <s v="febrero"/>
    <s v="FEBRERO"/>
    <n v="6"/>
    <n v="1"/>
    <s v="CCE-16 Contratación Directa"/>
    <s v="1-100-F001_VA-Recursos distrito"/>
    <n v="6000000"/>
    <n v="36000000"/>
    <x v="14"/>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6000000"/>
    <n v="36000000"/>
    <e v="#N/A"/>
    <n v="0"/>
    <n v="36000000"/>
    <n v="0"/>
    <e v="#N/A"/>
    <s v="O232020200883990_Otros servicios profesionales, técnicos y empresariales n.c.p."/>
    <n v="8131"/>
    <m/>
    <n v="0"/>
    <x v="0"/>
    <e v="#N/A"/>
    <m/>
    <m/>
    <e v="#N/A"/>
    <m/>
    <m/>
    <m/>
  </r>
  <r>
    <x v="28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en la implementación de los programas y estrategias de la Gerencia de Juventud para el fortalecimiento de la participación y la convivencia de las organizaciones e instancias juveniles de barras futboleras en la"/>
    <s v="febrero"/>
    <s v="FEBRERO"/>
    <n v="6"/>
    <n v="1"/>
    <s v="CCE-16 Contratación Directa"/>
    <s v="1-100-F001_VA-Recursos distrito"/>
    <n v="3200000"/>
    <n v="19200000"/>
    <x v="14"/>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200000"/>
    <n v="19200000"/>
    <e v="#N/A"/>
    <n v="0"/>
    <n v="19200000"/>
    <n v="0"/>
    <e v="#N/A"/>
    <s v="O232020200991119_Otros servicios de la administración pública n.c.p."/>
    <n v="8131"/>
    <m/>
    <n v="0"/>
    <x v="0"/>
    <e v="#N/A"/>
    <m/>
    <m/>
    <e v="#N/A"/>
    <m/>
    <m/>
    <m/>
  </r>
  <r>
    <x v="29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_x000a_"/>
    <s v="febrero"/>
    <s v="marz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29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200000"/>
    <n v="19200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200000"/>
    <n v="19200000"/>
    <e v="#N/A"/>
    <n v="0"/>
    <n v="19200000"/>
    <n v="0"/>
    <e v="#N/A"/>
    <s v="O232020200991119_Otros servicios de la administración pública n.c.p."/>
    <n v="8131"/>
    <m/>
    <n v="0"/>
    <x v="0"/>
    <e v="#N/A"/>
    <m/>
    <m/>
    <e v="#N/A"/>
    <m/>
    <m/>
    <m/>
  </r>
  <r>
    <x v="29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29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29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29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realizar acciones de acompañamiento y apoyo a las organizaciones sociales juveniles e instancias de participación en la implementación del Sistema Distrital de Juventud. "/>
    <s v="febrero"/>
    <s v="marz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29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29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el seguimiento y el reporte de los procesos, acciones y metas de la Gerencia de Juventud y la respectiva consolidación de la información."/>
    <s v="febrero"/>
    <s v="marzo"/>
    <n v="6"/>
    <n v="1"/>
    <s v="CCE-16 Contratación Directa"/>
    <s v="1-100-F001_VA-Recursos distrito"/>
    <n v="4500000"/>
    <n v="27000000"/>
    <x v="14"/>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500000"/>
    <n v="27000000"/>
    <e v="#N/A"/>
    <n v="0"/>
    <n v="27000000"/>
    <n v="0"/>
    <e v="#N/A"/>
    <s v="O232020200883990_Otros servicios profesionales, técnicos y empresariales n.c.p."/>
    <n v="8131"/>
    <m/>
    <n v="0"/>
    <x v="0"/>
    <e v="#N/A"/>
    <m/>
    <m/>
    <e v="#N/A"/>
    <m/>
    <m/>
    <m/>
  </r>
  <r>
    <x v="29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fortalecimiento a los proyectos y procesos estratégicos de la Gerencia de Juventud, realizando seguimiento en la implementación del Sistema de Participación Ciudadana y del Modelo de Fortalecimiento a las Organi"/>
    <s v="febrero"/>
    <s v="marzo"/>
    <n v="6"/>
    <n v="1"/>
    <s v="CCE-16 Contratación Directa"/>
    <s v="1-100-F001_VA-Recursos distrito"/>
    <n v="4300000"/>
    <n v="25800000"/>
    <x v="14"/>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300000"/>
    <n v="25800000"/>
    <e v="#N/A"/>
    <n v="0"/>
    <n v="25800000"/>
    <n v="0"/>
    <e v="#N/A"/>
    <s v="O232020200883990_Otros servicios profesionales, técnicos y empresariales n.c.p."/>
    <n v="8131"/>
    <m/>
    <n v="0"/>
    <x v="0"/>
    <e v="#N/A"/>
    <m/>
    <m/>
    <e v="#N/A"/>
    <m/>
    <m/>
    <m/>
  </r>
  <r>
    <x v="29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las actividades administrativas y financieras requeridas por la Gerencia de Juventud."/>
    <s v="febrero"/>
    <s v="marzo"/>
    <n v="6"/>
    <n v="1"/>
    <s v="CCE-16 Contratación Directa"/>
    <s v="1-100-F001_VA-Recursos distrito"/>
    <n v="4300000"/>
    <n v="25800000"/>
    <x v="14"/>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300000"/>
    <n v="25800000"/>
    <e v="#N/A"/>
    <n v="0"/>
    <n v="25800000"/>
    <n v="0"/>
    <e v="#N/A"/>
    <s v="O232020200883990_Otros servicios profesionales, técnicos y empresariales n.c.p."/>
    <n v="8131"/>
    <m/>
    <n v="0"/>
    <x v="0"/>
    <e v="#N/A"/>
    <m/>
    <m/>
    <e v="#N/A"/>
    <m/>
    <m/>
    <m/>
  </r>
  <r>
    <x v="30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30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en la implementación de los programas y estrategias de la Gerencia de Juventud para el fortalecimiento de la participación y la convivencia de las organizaciones e instancias juveniles de barras futboleras en la"/>
    <s v="febrero"/>
    <s v="marz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30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30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30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hacer seguimiento a la implementación del Modelo de Fortalecimiento a Organizaciones Sociales y la entrega de incentivos."/>
    <s v="febrero"/>
    <s v="marzo"/>
    <n v="6"/>
    <n v="1"/>
    <s v="CCE-16 Contratación Directa"/>
    <s v="1-100-F001_VA-Recursos distrito"/>
    <n v="4300000"/>
    <n v="25800000"/>
    <x v="14"/>
    <s v="O232020200883990_Otros servicios profesionales, técnicos y empresariales n.c.p."/>
    <s v="20/0220/0106/45020220238"/>
    <s v="&quot;TPIEG - Igualdad y Equidad de Género_x000a_TPJ – Juventud&quot;"/>
    <s v="NO"/>
    <s v="N/A"/>
    <m/>
    <m/>
    <m/>
    <m/>
    <s v="Implementación de mecanismos de participación que potencian el desarrollo territorial Bogotá D.C."/>
    <n v="4300000"/>
    <n v="25800000"/>
    <e v="#N/A"/>
    <n v="0"/>
    <n v="25800000"/>
    <n v="0"/>
    <e v="#N/A"/>
    <s v="O232020200883990_Otros servicios profesionales, técnicos y empresariales n.c.p."/>
    <n v="8131"/>
    <m/>
    <n v="0"/>
    <x v="0"/>
    <e v="#N/A"/>
    <m/>
    <m/>
    <e v="#N/A"/>
    <m/>
    <m/>
    <m/>
  </r>
  <r>
    <x v="30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P"/>
    <s v="marzo"/>
    <n v="6"/>
    <n v="1"/>
    <s v="CCE-16 Contratación Directa"/>
    <s v="1-100-F001_VA-Recursos distrito"/>
    <n v="3156000"/>
    <n v="18936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30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realizar acompañamiento jurídico en el desarrollo de los procesos estrategicos y las acciones que realiza la Gerencia de Juventud"/>
    <s v="febrero"/>
    <s v="marzo"/>
    <n v="6"/>
    <n v="1"/>
    <s v="CCE-16 Contratación Directa"/>
    <s v="1-100-F001_VA-Recursos distrito"/>
    <n v="5000000"/>
    <n v="30000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5000000"/>
    <n v="30000000"/>
    <e v="#N/A"/>
    <n v="0"/>
    <n v="30000000"/>
    <n v="0"/>
    <e v="#N/A"/>
    <s v="O232020200991119_Otros servicios de la administración pública n.c.p."/>
    <n v="8131"/>
    <m/>
    <n v="0"/>
    <x v="0"/>
    <e v="#N/A"/>
    <m/>
    <m/>
    <e v="#N/A"/>
    <m/>
    <m/>
    <m/>
  </r>
  <r>
    <x v="30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estrategias de comunicación requeridas por la Gerencia de Juventud."/>
    <s v="febrero"/>
    <s v="marzo"/>
    <n v="6"/>
    <n v="1"/>
    <s v="CCE-16 Contratación Directa"/>
    <s v="1-100-F001_VA-Recursos distrito"/>
    <n v="4300000"/>
    <n v="258000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4300000"/>
    <n v="25800000"/>
    <e v="#N/A"/>
    <n v="0"/>
    <n v="25800000"/>
    <n v="0"/>
    <e v="#N/A"/>
    <s v="O232020200991119_Otros servicios de la administración pública n.c.p."/>
    <n v="8131"/>
    <m/>
    <n v="0"/>
    <x v="0"/>
    <e v="#N/A"/>
    <m/>
    <m/>
    <e v="#N/A"/>
    <m/>
    <m/>
    <m/>
  </r>
  <r>
    <x v="30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septiembre"/>
    <s v="OCTUBRE"/>
    <n v="2.9"/>
    <n v="1"/>
    <s v="CCE-16 Contratación Directa"/>
    <s v="1-100-F001_VA-Recursos distrito"/>
    <n v="3156000"/>
    <n v="91524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9152400"/>
    <e v="#N/A"/>
    <n v="0"/>
    <n v="9152400"/>
    <n v="0"/>
    <e v="#N/A"/>
    <s v="O232020200991119_Otros servicios de la administración pública n.c.p."/>
    <n v="8131"/>
    <m/>
    <n v="0"/>
    <x v="0"/>
    <e v="#N/A"/>
    <m/>
    <m/>
    <e v="#N/A"/>
    <m/>
    <m/>
    <m/>
  </r>
  <r>
    <x v="30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septiembre"/>
    <s v="OCTUBRE"/>
    <n v="2.9"/>
    <n v="1"/>
    <s v="CCE-16 Contratación Directa"/>
    <s v="1-100-F001_VA-Recursos distrito"/>
    <n v="3156000"/>
    <n v="9152400"/>
    <x v="14"/>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9152400"/>
    <e v="#N/A"/>
    <n v="0"/>
    <n v="9152400"/>
    <n v="0"/>
    <e v="#N/A"/>
    <s v="O232020200991119_Otros servicios de la administración pública n.c.p."/>
    <n v="8131"/>
    <m/>
    <n v="0"/>
    <x v="0"/>
    <e v="#N/A"/>
    <m/>
    <m/>
    <e v="#N/A"/>
    <m/>
    <m/>
    <m/>
  </r>
  <r>
    <x v="31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fortalecimiento a los proyectos y procesos estratégicos de la Gerencia de Juventud, realizando seguimiento en la implementación del Sistema de Participación Ciudadana y del Modelo de Fortalecimiento a las Organi"/>
    <s v="septiembre"/>
    <s v="OCTUBRE"/>
    <n v="3"/>
    <n v="1"/>
    <s v="CCE-16 Contratación Directa"/>
    <s v="1-100-F001_VA-Recursos distrito"/>
    <n v="4300000"/>
    <n v="12900000"/>
    <x v="14"/>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300000"/>
    <n v="12900000"/>
    <e v="#N/A"/>
    <n v="0"/>
    <n v="12900000"/>
    <n v="0"/>
    <e v="#N/A"/>
    <s v="O232020200883990_Otros servicios profesionales, técnicos y empresariales n.c.p."/>
    <n v="8131"/>
    <m/>
    <n v="0"/>
    <x v="0"/>
    <e v="#N/A"/>
    <m/>
    <m/>
    <e v="#N/A"/>
    <m/>
    <m/>
    <m/>
  </r>
  <r>
    <x v="31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las actividades administrativas y financieras requeridas por la Gerencia de Juventud."/>
    <s v="septiembre"/>
    <s v="OCTUBRE"/>
    <n v="3"/>
    <n v="1"/>
    <s v="CCE-16 Contratación Directa"/>
    <s v="1-100-F001_VA-Recursos distrito"/>
    <n v="4300000"/>
    <n v="12900000"/>
    <x v="14"/>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300000"/>
    <n v="12900000"/>
    <e v="#N/A"/>
    <n v="0"/>
    <n v="12900000"/>
    <n v="0"/>
    <e v="#N/A"/>
    <s v="O232020200883990_Otros servicios profesionales, técnicos y empresariales n.c.p."/>
    <n v="8131"/>
    <m/>
    <n v="0"/>
    <x v="0"/>
    <e v="#N/A"/>
    <m/>
    <m/>
    <e v="#N/A"/>
    <m/>
    <m/>
    <m/>
  </r>
  <r>
    <x v="31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el seguimiento y el reporte de los procesos, acciones y metas de la Gerencia de Juventud y la respectiva consolidación de la información."/>
    <s v="septiembre"/>
    <s v="OCTUBRE"/>
    <n v="2.9"/>
    <n v="1"/>
    <s v="CCE-16 Contratación Directa"/>
    <s v="1-100-F001_VA-Recursos distrito"/>
    <n v="4500000"/>
    <n v="13050000"/>
    <x v="14"/>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500000"/>
    <n v="13050000"/>
    <e v="#N/A"/>
    <n v="0"/>
    <n v="13050000"/>
    <n v="0"/>
    <e v="#N/A"/>
    <s v="O232020200883990_Otros servicios profesionales, técnicos y empresariales n.c.p."/>
    <n v="8131"/>
    <m/>
    <n v="0"/>
    <x v="0"/>
    <e v="#N/A"/>
    <m/>
    <m/>
    <e v="#N/A"/>
    <m/>
    <m/>
    <m/>
  </r>
  <r>
    <x v="31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Apoyo Logistico eventos de Juventud y barrismo , Asamblea distrital juventud y agendas locales."/>
    <s v="MARZO "/>
    <s v="marzo"/>
    <n v="9"/>
    <n v="0"/>
    <s v="CCE-16 Contratación Directa"/>
    <s v="1-100-F001_VA-Recursos distrito"/>
    <n v="29256000"/>
    <n v="29480600"/>
    <x v="14"/>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9256000"/>
    <n v="29480600"/>
    <e v="#N/A"/>
    <n v="0"/>
    <n v="29480600"/>
    <n v="0"/>
    <e v="#N/A"/>
    <s v="O232020200991119_Otros servicios de la administración pública n.c.p."/>
    <n v="8131"/>
    <m/>
    <n v="0"/>
    <x v="0"/>
    <e v="#N/A"/>
    <m/>
    <m/>
    <e v="#N/A"/>
    <m/>
    <m/>
    <m/>
  </r>
  <r>
    <x v="31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desarrollar y reportar la estrategia de fortalecimiento del Instituto a organizaciones sociales e instancias de participación en los sectores mujer, géneros y LGBTI del Distrito,  con el acompañamiento y asistencia al "/>
    <s v="ENERO"/>
    <s v="ENERO"/>
    <n v="6"/>
    <n v="6"/>
    <s v="CCE-16 Contratación Directa"/>
    <s v="1-100-F001_VA-Recursos distrito"/>
    <n v="4000000"/>
    <n v="24000000"/>
    <x v="15"/>
    <s v="O232020200991119_Otros servicios de la administración pública n.c.p."/>
    <s v="20/0220/0106/45020220238"/>
    <s v="TPIEG - Igualdad y Equidad de Género"/>
    <s v="NO"/>
    <s v="N/A"/>
    <m/>
    <m/>
    <m/>
    <m/>
    <s v="Implementación de mecanismos de participación que potencian el desarrollo territorial Bogotá D.C."/>
    <n v="4000000"/>
    <n v="24000000"/>
    <e v="#N/A"/>
    <n v="0"/>
    <n v="24000000"/>
    <n v="0"/>
    <e v="#N/A"/>
    <s v="O232020200991119_Otros servicios de la administración pública n.c.p."/>
    <n v="8131"/>
    <m/>
    <n v="0"/>
    <x v="0"/>
    <e v="#N/A"/>
    <m/>
    <m/>
    <e v="#N/A"/>
    <m/>
    <m/>
    <m/>
  </r>
  <r>
    <x v="31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jurídicos a la Gerencia de Mujer y Género, para la elaboración de documentos, respuestas, procesos o procedimientos que requieran una contestacion en término, conceptos o comunicación jurídica, en cumplimiento de los en"/>
    <s v="ENERO"/>
    <s v="FEBRERO"/>
    <n v="6"/>
    <n v="6"/>
    <s v="CCE-16 Contratación Directa"/>
    <s v="1-100-F001_VA-Recursos distrito"/>
    <n v="4700000"/>
    <n v="28200000"/>
    <x v="15"/>
    <s v="O232020200991119_Otros servicios de la administración pública n.c.p."/>
    <s v="20/0220/0101/45020290238"/>
    <s v="TPIEG - Igualdad y Equidad de Género"/>
    <s v="NO"/>
    <s v="N/A"/>
    <m/>
    <m/>
    <m/>
    <m/>
    <s v="Implementación de mecanismos de participación que potencian el desarrollo territorial Bogotá D.C."/>
    <n v="4700000"/>
    <n v="28200000"/>
    <e v="#N/A"/>
    <n v="0"/>
    <n v="28200000"/>
    <n v="0"/>
    <e v="#N/A"/>
    <s v="O232020200991119_Otros servicios de la administración pública n.c.p."/>
    <n v="8131"/>
    <m/>
    <n v="0"/>
    <x v="0"/>
    <e v="#N/A"/>
    <m/>
    <m/>
    <e v="#N/A"/>
    <m/>
    <m/>
    <m/>
  </r>
  <r>
    <x v="31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x v="15"/>
    <s v="O232020200991119_Otros servicios de la administración pública n.c.p."/>
    <s v="20/0220/0101/45020290238"/>
    <s v="TPIEG - Igualdad y Equidad de Género"/>
    <s v="NO"/>
    <s v="N/A"/>
    <m/>
    <m/>
    <m/>
    <m/>
    <s v="Implementación de mecanismos de participación que potencian el desarrollo territorial Bogotá D.C."/>
    <n v="3100000"/>
    <n v="18600000"/>
    <e v="#N/A"/>
    <n v="0"/>
    <n v="18600000"/>
    <n v="0"/>
    <e v="#N/A"/>
    <s v="O232020200991119_Otros servicios de la administración pública n.c.p."/>
    <n v="8131"/>
    <m/>
    <n v="0"/>
    <x v="0"/>
    <e v="#N/A"/>
    <m/>
    <m/>
    <e v="#N/A"/>
    <m/>
    <m/>
    <m/>
  </r>
  <r>
    <x v="31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x v="15"/>
    <s v="O232020200991119_Otros servicios de la administración pública n.c.p."/>
    <s v="20/0220/0106/45020220238"/>
    <s v="TPIEG - Igualdad y Equidad de Género"/>
    <s v="NO"/>
    <s v="N/A"/>
    <m/>
    <m/>
    <m/>
    <m/>
    <s v="Implementación de mecanismos de participación que potencian el desarrollo territorial Bogotá D.C."/>
    <n v="3100000"/>
    <n v="18600000"/>
    <e v="#N/A"/>
    <n v="0"/>
    <n v="18600000"/>
    <n v="0"/>
    <e v="#N/A"/>
    <s v="O232020200991119_Otros servicios de la administración pública n.c.p."/>
    <n v="8131"/>
    <m/>
    <n v="0"/>
    <x v="0"/>
    <e v="#N/A"/>
    <m/>
    <m/>
    <e v="#N/A"/>
    <m/>
    <m/>
    <m/>
  </r>
  <r>
    <x v="31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ara el desarrollo de la estrategia de territorialización en organizaciones sociales e instancias de participación de mujeres y sector LGTBI en las localidades asignadas por la supervisión, generando un acompañamiento administrativo al e"/>
    <s v="ENERO"/>
    <s v="FEBRERO"/>
    <n v="6"/>
    <n v="6"/>
    <s v="CCE-16 Contratación Directa"/>
    <s v="1-100-F001_VA-Recursos distrito"/>
    <n v="3500000"/>
    <n v="21000000"/>
    <x v="15"/>
    <s v="O232020200991119_Otros servicios de la administración pública n.c.p."/>
    <s v="20/0220/0106/45020220238"/>
    <s v="TPIEG - Igualdad y Equidad de Género"/>
    <s v="NO"/>
    <s v="N/A"/>
    <m/>
    <m/>
    <m/>
    <m/>
    <s v="Implementación de mecanismos de participación que potencian el desarrollo territorial Bogotá D.C."/>
    <n v="3500000"/>
    <n v="21000000"/>
    <e v="#N/A"/>
    <n v="0"/>
    <n v="21000000"/>
    <n v="0"/>
    <e v="#N/A"/>
    <s v="O232020200991119_Otros servicios de la administración pública n.c.p."/>
    <n v="8131"/>
    <m/>
    <n v="0"/>
    <x v="0"/>
    <e v="#N/A"/>
    <m/>
    <m/>
    <e v="#N/A"/>
    <m/>
    <m/>
    <m/>
  </r>
  <r>
    <x v="31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5.5"/>
    <s v="CCE-16 Contratación Directa"/>
    <s v="1-100-F001_VA-Recursos distrito"/>
    <n v="3100000"/>
    <n v="17050000"/>
    <x v="15"/>
    <s v="O232020200991119_Otros servicios de la administración pública n.c.p."/>
    <s v="20/0220/0106/45020220238"/>
    <s v="TPIEG - Igualdad y Equidad de Género"/>
    <s v="NO"/>
    <s v="N/A"/>
    <m/>
    <m/>
    <m/>
    <m/>
    <s v="Implementación de mecanismos de participación que potencian el desarrollo territorial Bogotá D.C."/>
    <n v="3100000"/>
    <n v="17050000"/>
    <e v="#N/A"/>
    <n v="0"/>
    <n v="17050000"/>
    <n v="0"/>
    <e v="#N/A"/>
    <s v="O232020200991119_Otros servicios de la administración pública n.c.p."/>
    <n v="8131"/>
    <m/>
    <n v="0"/>
    <x v="0"/>
    <e v="#N/A"/>
    <m/>
    <m/>
    <e v="#N/A"/>
    <m/>
    <m/>
    <m/>
  </r>
  <r>
    <x v="32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jurídicos para la transversalización de las políticas públicas de mujer, género y lgbti en proyectos, conceptos, capacitaciones y asistencia jurídica requerida en territorio, entes de control o respuestas a insittuciones en"/>
    <s v="ENERO"/>
    <s v="FEBRERO"/>
    <n v="6"/>
    <n v="6"/>
    <s v="CCE-16 Contratación Directa"/>
    <s v="1-100-F001_VA-Recursos distrito"/>
    <n v="4500000"/>
    <n v="27000000"/>
    <x v="15"/>
    <s v="O232020200991119_Otros servicios de la administración pública n.c.p."/>
    <s v="20/0220/0106/45020220238"/>
    <s v="TPIEG - Igualdad y Equidad de Género"/>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32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25800000"/>
    <x v="15"/>
    <s v="O232020200991119_Otros servicios de la administración pública n.c.p."/>
    <s v="20/0220/0101/45020290238"/>
    <s v="TPIEG - Igualdad y Equidad de Género"/>
    <s v="NO"/>
    <s v="N/A"/>
    <m/>
    <m/>
    <m/>
    <m/>
    <s v="Implementación de mecanismos de participación que potencian el desarrollo territorial Bogotá D.C."/>
    <n v="4300000"/>
    <n v="25800000"/>
    <e v="#N/A"/>
    <n v="0"/>
    <n v="25800000"/>
    <n v="0"/>
    <e v="#N/A"/>
    <s v="O232020200991119_Otros servicios de la administración pública n.c.p."/>
    <n v="8131"/>
    <m/>
    <n v="0"/>
    <x v="0"/>
    <e v="#N/A"/>
    <m/>
    <m/>
    <e v="#N/A"/>
    <m/>
    <m/>
    <m/>
  </r>
  <r>
    <x v="32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desarrollar las actividades administrativas, de planeación y contratación en la Gerencia de Mujer y Género, así como el seguimiento a los reportes y cumplimiento de actividades de la Gerencia para con la OAP y la Secre"/>
    <s v="ENERO"/>
    <s v="FEBRERO"/>
    <n v="6"/>
    <n v="6"/>
    <s v="CCE-16 Contratación Directa"/>
    <s v="1-100-F001_VA-Recursos distrito"/>
    <n v="4600000"/>
    <n v="27600000"/>
    <x v="15"/>
    <s v="O232020200991119_Otros servicios de la administración pública n.c.p."/>
    <s v="20/0220/0106/45020220238"/>
    <s v="TPIEG - Igualdad y Equidad de Género"/>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32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x v="15"/>
    <s v="O232020200991119_Otros servicios de la administración pública n.c.p."/>
    <s v="20/0220/0101/45020290238"/>
    <s v="TPIEG - Igualdad y Equidad de Género"/>
    <s v="NO"/>
    <s v="N/A"/>
    <m/>
    <m/>
    <m/>
    <m/>
    <s v="Implementación de mecanismos de participación que potencian el desarrollo territorial Bogotá D.C."/>
    <n v="3100000"/>
    <n v="18600000"/>
    <e v="#N/A"/>
    <n v="0"/>
    <n v="18600000"/>
    <n v="0"/>
    <e v="#N/A"/>
    <s v="O232020200991119_Otros servicios de la administración pública n.c.p."/>
    <n v="8131"/>
    <m/>
    <n v="0"/>
    <x v="0"/>
    <e v="#N/A"/>
    <m/>
    <m/>
    <e v="#N/A"/>
    <m/>
    <m/>
    <m/>
  </r>
  <r>
    <x v="32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la articulación del equipo de territorialización, la estrategia de fortalecimiento del Instituto y entidades nacionaleso internacionales que permitan fortalecer las acciones del Instituto en cumplimiento de las olítica"/>
    <s v="ENERO"/>
    <s v="FEBRERO"/>
    <n v="6"/>
    <n v="6"/>
    <s v="CCE-16 Contratación Directa"/>
    <s v="1-100-F001_VA-Recursos distrito"/>
    <n v="4400000"/>
    <n v="26400000"/>
    <x v="15"/>
    <s v="O232020200991119_Otros servicios de la administración pública n.c.p."/>
    <s v="20/0220/0101/45020290238"/>
    <s v="TPIEG - Igualdad y Equidad de Género"/>
    <s v="NO"/>
    <s v="N/A"/>
    <m/>
    <m/>
    <m/>
    <m/>
    <s v="Implementación de mecanismos de participación que potencian el desarrollo territorial Bogotá D.C."/>
    <n v="4400000"/>
    <n v="26400000"/>
    <e v="#N/A"/>
    <n v="0"/>
    <n v="26400000"/>
    <n v="0"/>
    <e v="#N/A"/>
    <s v="O232020200991119_Otros servicios de la administración pública n.c.p."/>
    <n v="8131"/>
    <m/>
    <n v="0"/>
    <x v="0"/>
    <e v="#N/A"/>
    <m/>
    <m/>
    <e v="#N/A"/>
    <m/>
    <m/>
    <m/>
  </r>
  <r>
    <x v="32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x v="15"/>
    <s v="O232020200991119_Otros servicios de la administración pública n.c.p."/>
    <s v="20/0220/0101/45020290238"/>
    <s v="TPIEG - Igualdad y Equidad de Género"/>
    <s v="NO"/>
    <s v="N/A"/>
    <m/>
    <m/>
    <m/>
    <m/>
    <s v="Implementación de mecanismos de participación que potencian el desarrollo territorial Bogotá D.C."/>
    <n v="3100000"/>
    <n v="18600000"/>
    <e v="#N/A"/>
    <n v="0"/>
    <n v="18600000"/>
    <n v="0"/>
    <e v="#N/A"/>
    <s v="O232020200991119_Otros servicios de la administración pública n.c.p."/>
    <n v="8131"/>
    <m/>
    <n v="0"/>
    <x v="0"/>
    <e v="#N/A"/>
    <m/>
    <m/>
    <e v="#N/A"/>
    <m/>
    <m/>
    <m/>
  </r>
  <r>
    <x v="32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x v="15"/>
    <s v="O232020200991119_Otros servicios de la administración pública n.c.p."/>
    <s v="20/0220/0101/45020290238"/>
    <s v="TPIEG - Igualdad y Equidad de Género"/>
    <s v="NO"/>
    <s v="N/A"/>
    <m/>
    <m/>
    <m/>
    <m/>
    <s v="Implementación de mecanismos de participación que potencian el desarrollo territorial Bogotá D.C."/>
    <n v="3100000"/>
    <n v="18600000"/>
    <e v="#N/A"/>
    <n v="0"/>
    <n v="18600000"/>
    <n v="0"/>
    <e v="#N/A"/>
    <s v="O232020200991119_Otros servicios de la administración pública n.c.p."/>
    <n v="8131"/>
    <m/>
    <n v="0"/>
    <x v="0"/>
    <e v="#N/A"/>
    <m/>
    <m/>
    <e v="#N/A"/>
    <m/>
    <m/>
    <m/>
  </r>
  <r>
    <x v="32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Cumplimiento a la acción afirmativa en garantía de las comunidades de mujer afrodescendientes que garnticen su participación en espacios y fechas emblemáticas."/>
    <s v="ENERO"/>
    <s v="abril"/>
    <n v="1"/>
    <n v="1"/>
    <s v="CCE-16 Contratación Directa"/>
    <s v="1-100-F001_VA-Recursos distrito"/>
    <n v="49928000"/>
    <n v="49928000"/>
    <x v="15"/>
    <s v="O232020200883990_Otros servicios profesionales, técnicos y empresariales n.c.p."/>
    <s v="20/0220/0101/45020290238"/>
    <s v="TPIEG - Igualdad y Equidad de Género"/>
    <s v="NO"/>
    <s v="N/A"/>
    <m/>
    <m/>
    <m/>
    <m/>
    <s v="Implementación de mecanismos de participación que potencian el desarrollo territorial Bogotá D.C."/>
    <n v="49928000"/>
    <n v="49928000"/>
    <e v="#N/A"/>
    <n v="0"/>
    <n v="49928000"/>
    <n v="0"/>
    <e v="#N/A"/>
    <s v="O232020200883990_Otros servicios profesionales, técnicos y empresariales n.c.p."/>
    <n v="8131"/>
    <m/>
    <n v="0"/>
    <x v="0"/>
    <e v="#N/A"/>
    <m/>
    <m/>
    <e v="#N/A"/>
    <m/>
    <m/>
    <m/>
  </r>
  <r>
    <x v="32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financieros, administrativos y estratégicos de optimización de recursos locales y distrtitales que permitan generar proyectos de optimización y cumplimiento en las políticas públicas  de mujer, género y lgbti y su aplicació"/>
    <s v="ENERO"/>
    <s v="FEBRERO"/>
    <n v="6"/>
    <n v="6"/>
    <s v="CCE-16 Contratación Directa"/>
    <s v="1-100-F001_VA-Recursos distrito"/>
    <n v="4300000"/>
    <n v="25800000"/>
    <x v="15"/>
    <s v="O232020200883990_Otros servicios profesionales, técnicos y empresariales n.c.p."/>
    <s v="20/0220/0101/45020290238"/>
    <s v="TPIEG - Igualdad y Equidad de Género"/>
    <s v="NO"/>
    <s v="N/A"/>
    <m/>
    <m/>
    <m/>
    <m/>
    <s v="Implementación de mecanismos de participación que potencian el desarrollo territorial Bogotá D.C."/>
    <n v="4300000"/>
    <n v="25800000"/>
    <e v="#N/A"/>
    <n v="0"/>
    <n v="25800000"/>
    <n v="0"/>
    <e v="#N/A"/>
    <s v="O232020200883990_Otros servicios profesionales, técnicos y empresariales n.c.p."/>
    <n v="8131"/>
    <m/>
    <n v="0"/>
    <x v="0"/>
    <e v="#N/A"/>
    <m/>
    <m/>
    <e v="#N/A"/>
    <m/>
    <m/>
    <m/>
  </r>
  <r>
    <x v="32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acciones que den cumplimiento a la política publica de Mujer y Géneros, su seguimiento y reportes, así como para promover, acompañar y asistir los espacios de participación del sector mujer y géneros d"/>
    <s v="ENERO"/>
    <s v="FEBRERO"/>
    <n v="6"/>
    <n v="6"/>
    <s v="CCE-16 Contratación Directa"/>
    <s v="1-100-F001_VA-Recursos distrito"/>
    <n v="4400000"/>
    <n v="26400000"/>
    <x v="15"/>
    <s v="O232020200883990_Otros servicios profesionales, técnicos y empresariales n.c.p."/>
    <s v="20/0220/0101/45020290238"/>
    <s v="TPIEG - Igualdad y Equidad de Género"/>
    <s v="NO"/>
    <s v="N/A"/>
    <m/>
    <m/>
    <m/>
    <m/>
    <s v="Implementación de mecanismos de participación que potencian el desarrollo territorial Bogotá D.C."/>
    <n v="4400000"/>
    <n v="26400000"/>
    <e v="#N/A"/>
    <n v="0"/>
    <n v="26400000"/>
    <n v="0"/>
    <e v="#N/A"/>
    <s v="O232020200883990_Otros servicios profesionales, técnicos y empresariales n.c.p."/>
    <n v="8131"/>
    <m/>
    <n v="0"/>
    <x v="0"/>
    <e v="#N/A"/>
    <m/>
    <m/>
    <e v="#N/A"/>
    <m/>
    <m/>
    <m/>
  </r>
  <r>
    <x v="33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x v="15"/>
    <s v="O232020200991119_Otros servicios de la administración pública n.c.p."/>
    <s v="20/0220/0101/45020290238"/>
    <s v="TPIEG - Igualdad y Equidad de Género"/>
    <s v="NO"/>
    <s v="N/A"/>
    <m/>
    <m/>
    <m/>
    <m/>
    <s v="Implementación de mecanismos de participación que potencian el desarrollo territorial Bogotá D.C."/>
    <n v="3100000"/>
    <n v="9300000"/>
    <e v="#N/A"/>
    <n v="0"/>
    <n v="9300000"/>
    <n v="0"/>
    <e v="#N/A"/>
    <s v="O232020200991119_Otros servicios de la administración pública n.c.p."/>
    <n v="8131"/>
    <m/>
    <n v="0"/>
    <x v="0"/>
    <e v="#N/A"/>
    <m/>
    <m/>
    <e v="#N/A"/>
    <m/>
    <m/>
    <m/>
  </r>
  <r>
    <x v="33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x v="15"/>
    <s v="O232020200991119_Otros servicios de la administración pública n.c.p."/>
    <s v="20/0220/0106/45020220238"/>
    <s v="TPIEG - Igualdad y Equidad de Género"/>
    <s v="NO"/>
    <s v="N/A"/>
    <m/>
    <m/>
    <m/>
    <m/>
    <s v="Implementación de mecanismos de participación que potencian el desarrollo territorial Bogotá D.C."/>
    <n v="3100000"/>
    <n v="9300000"/>
    <e v="#N/A"/>
    <n v="0"/>
    <n v="9300000"/>
    <n v="0"/>
    <e v="#N/A"/>
    <s v="O232020200991119_Otros servicios de la administración pública n.c.p."/>
    <n v="8131"/>
    <m/>
    <n v="0"/>
    <x v="0"/>
    <e v="#N/A"/>
    <m/>
    <m/>
    <e v="#N/A"/>
    <m/>
    <m/>
    <m/>
  </r>
  <r>
    <x v="33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acciones que den cumplimiento a la política publica de Mujer y Géneros, su seguimiento y reportes, así como para promover, acompañar y asistir los espacios de participación del sector mujer y géneros d"/>
    <s v="Octubre"/>
    <s v="Diciembre"/>
    <n v="3"/>
    <n v="3"/>
    <s v="CCE-16 Contratación Directa"/>
    <s v="1-100-F001_VA-Recursos distrito"/>
    <n v="4400000"/>
    <n v="13200000"/>
    <x v="15"/>
    <s v="O232020200883990_Otros servicios profesionales, técnicos y empresariales n.c.p."/>
    <s v="20/0220/0106/45020220238"/>
    <s v="TPIEG - Igualdad y Equidad de Género"/>
    <s v="NO"/>
    <s v="N/A"/>
    <m/>
    <m/>
    <m/>
    <m/>
    <s v="Implementación de mecanismos de participación que potencian el desarrollo territorial Bogotá D.C."/>
    <n v="4400000"/>
    <n v="13200000"/>
    <e v="#N/A"/>
    <n v="0"/>
    <n v="13200000"/>
    <n v="0"/>
    <e v="#N/A"/>
    <s v="O232020200883990_Otros servicios profesionales, técnicos y empresariales n.c.p."/>
    <n v="8131"/>
    <m/>
    <n v="0"/>
    <x v="0"/>
    <e v="#N/A"/>
    <m/>
    <m/>
    <e v="#N/A"/>
    <m/>
    <m/>
    <m/>
  </r>
  <r>
    <x v="33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financieros, administrativos y estratégicos de optimización de recursos locales y distrtitales que permitan generar proyectos de optimización y cumplimiento en las políticas públicas  de mujer, género y lgbti y su aplicació"/>
    <s v="Octubre"/>
    <s v="Diciembre"/>
    <n v="3"/>
    <n v="3"/>
    <s v="CCE-16 Contratación Directa"/>
    <s v="1-100-F001_VA-Recursos distrito"/>
    <n v="4300000"/>
    <n v="12900000"/>
    <x v="15"/>
    <s v="O232020200883990_Otros servicios profesionales, técnicos y empresariales n.c.p."/>
    <s v="20/0220/0106/45020220238"/>
    <s v="TPIEG - Igualdad y Equidad de Género"/>
    <s v="NO"/>
    <s v="N/A"/>
    <m/>
    <m/>
    <m/>
    <m/>
    <s v="Implementación de mecanismos de participación que potencian el desarrollo territorial Bogotá D.C."/>
    <n v="4300000"/>
    <n v="12900000"/>
    <e v="#N/A"/>
    <n v="0"/>
    <n v="12900000"/>
    <n v="0"/>
    <e v="#N/A"/>
    <s v="O232020200883990_Otros servicios profesionales, técnicos y empresariales n.c.p."/>
    <n v="8131"/>
    <m/>
    <n v="0"/>
    <x v="0"/>
    <e v="#N/A"/>
    <m/>
    <m/>
    <e v="#N/A"/>
    <m/>
    <m/>
    <m/>
  </r>
  <r>
    <x v="33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desarrollar y reportar la estrategia de fortalecimiento del Instituto a organizaciones sociales e instancias de participación en los sectores mujer, géneros y LGBTI del Distrito,  con el acompañamiento y asistencia al "/>
    <s v="Octubre"/>
    <s v="Diciembre"/>
    <n v="3"/>
    <n v="3"/>
    <s v="CCE-16 Contratación Directa"/>
    <s v="1-100-F001_VA-Recursos distrito"/>
    <n v="4000000"/>
    <n v="12000000"/>
    <x v="15"/>
    <s v="O232020200991119_Otros servicios de la administración pública n.c.p."/>
    <s v="20/0220/0106/45020220238"/>
    <s v="TPIEG - Igualdad y Equidad de Género"/>
    <s v="NO"/>
    <s v="N/A"/>
    <m/>
    <m/>
    <m/>
    <m/>
    <s v="Implementación de mecanismos de participación que potencian el desarrollo territorial Bogotá D.C."/>
    <n v="4000000"/>
    <n v="12000000"/>
    <e v="#N/A"/>
    <n v="0"/>
    <n v="12000000"/>
    <n v="0"/>
    <e v="#N/A"/>
    <s v="O232020200991119_Otros servicios de la administración pública n.c.p."/>
    <n v="8131"/>
    <m/>
    <n v="0"/>
    <x v="0"/>
    <e v="#N/A"/>
    <m/>
    <m/>
    <e v="#N/A"/>
    <m/>
    <m/>
    <m/>
  </r>
  <r>
    <x v="33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jurídicos a la Gerencia de Mujer y Género, para la elaboración de documentos, respuestas, procesos o procedimientos que requieran una contestacion en término, conceptos o comunicación jurídica, en cumplimiento de los en"/>
    <s v="Octubre"/>
    <s v="Diciembre"/>
    <n v="3"/>
    <n v="3"/>
    <s v="CCE-16 Contratación Directa"/>
    <s v="1-100-F001_VA-Recursos distrito"/>
    <n v="4700000"/>
    <n v="14100000"/>
    <x v="15"/>
    <s v="O232020200991119_Otros servicios de la administración pública n.c.p."/>
    <s v="20/0220/0101/45020290238"/>
    <s v="TPIEG - Igualdad y Equidad de Género"/>
    <s v="NO"/>
    <s v="N/A"/>
    <m/>
    <m/>
    <m/>
    <m/>
    <s v="Implementación de mecanismos de participación que potencian el desarrollo territorial Bogotá D.C."/>
    <n v="4700000"/>
    <n v="14100000"/>
    <e v="#N/A"/>
    <n v="0"/>
    <n v="14100000"/>
    <n v="0"/>
    <e v="#N/A"/>
    <s v="O232020200991119_Otros servicios de la administración pública n.c.p."/>
    <n v="8131"/>
    <m/>
    <n v="0"/>
    <x v="0"/>
    <e v="#N/A"/>
    <m/>
    <m/>
    <e v="#N/A"/>
    <m/>
    <m/>
    <m/>
  </r>
  <r>
    <x v="33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jurídicos para la transversalización de las políticas públicas de mujer, género y lgbti en proyectos, conceptos, capacitaciones y asistencia jurídica requerida en territorio, entes de control o respuestas a insittuciones en"/>
    <s v="Octubre"/>
    <s v="Diciembre"/>
    <n v="3"/>
    <n v="3"/>
    <s v="CCE-16 Contratación Directa"/>
    <s v="1-100-F001_VA-Recursos distrito"/>
    <n v="4500000"/>
    <n v="13500000"/>
    <x v="15"/>
    <s v="O232020200991119_Otros servicios de la administración pública n.c.p."/>
    <s v="20/0220/0106/45020220238"/>
    <s v="TPIEG - Igualdad y Equidad de Género"/>
    <s v="NO"/>
    <s v="N/A"/>
    <m/>
    <m/>
    <m/>
    <m/>
    <s v="Implementación de mecanismos de participación que potencian el desarrollo territorial Bogotá D.C."/>
    <n v="4500000"/>
    <n v="13500000"/>
    <e v="#N/A"/>
    <n v="0"/>
    <n v="13500000"/>
    <n v="0"/>
    <e v="#N/A"/>
    <s v="O232020200991119_Otros servicios de la administración pública n.c.p."/>
    <n v="8131"/>
    <m/>
    <n v="0"/>
    <x v="0"/>
    <e v="#N/A"/>
    <m/>
    <m/>
    <e v="#N/A"/>
    <m/>
    <m/>
    <m/>
  </r>
  <r>
    <x v="33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acciones que den cumplimiento a la política publica LGTBI, su seguimiento y reportes, así como para promover, acompañar y asistir los espacios de participación de  sectores LGTBIQ+ del distrito capital"/>
    <s v="Octubre"/>
    <s v="Diciembre"/>
    <n v="3"/>
    <n v="3"/>
    <s v="CCE-16 Contratación Directa"/>
    <s v="1-100-F001_VA-Recursos distrito"/>
    <n v="4300000"/>
    <n v="12900000"/>
    <x v="15"/>
    <s v="O232020200991119_Otros servicios de la administración pública n.c.p."/>
    <s v="20/0220/0101/45020290238"/>
    <s v="TPIEG - Igualdad y Equidad de Género"/>
    <s v="NO"/>
    <s v="N/A"/>
    <m/>
    <m/>
    <m/>
    <m/>
    <s v="Implementación de mecanismos de participación que potencian el desarrollo territorial Bogotá D.C."/>
    <n v="4300000"/>
    <n v="12900000"/>
    <e v="#N/A"/>
    <n v="0"/>
    <n v="12900000"/>
    <n v="0"/>
    <e v="#N/A"/>
    <s v="O232020200991119_Otros servicios de la administración pública n.c.p."/>
    <n v="8131"/>
    <m/>
    <n v="0"/>
    <x v="0"/>
    <e v="#N/A"/>
    <m/>
    <m/>
    <e v="#N/A"/>
    <m/>
    <m/>
    <m/>
  </r>
  <r>
    <x v="33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x v="15"/>
    <s v="O232020200991119_Otros servicios de la administración pública n.c.p."/>
    <s v="20/0220/0101/45020290238"/>
    <s v="TPIEG - Igualdad y Equidad de Género"/>
    <s v="NO"/>
    <s v="N/A"/>
    <m/>
    <m/>
    <m/>
    <m/>
    <s v="Implementación de mecanismos de participación que potencian el desarrollo territorial Bogotá D.C."/>
    <n v="3100000"/>
    <n v="9300000"/>
    <e v="#N/A"/>
    <n v="0"/>
    <n v="9300000"/>
    <n v="0"/>
    <e v="#N/A"/>
    <s v="O232020200991119_Otros servicios de la administración pública n.c.p."/>
    <n v="8131"/>
    <m/>
    <n v="0"/>
    <x v="0"/>
    <e v="#N/A"/>
    <m/>
    <m/>
    <e v="#N/A"/>
    <m/>
    <m/>
    <m/>
  </r>
  <r>
    <x v="33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x v="15"/>
    <s v="O232020200991119_Otros servicios de la administración pública n.c.p."/>
    <s v="20/0220/0106/45020220238"/>
    <s v="TPIEG - Igualdad y Equidad de Género"/>
    <s v="NO"/>
    <s v="N/A"/>
    <m/>
    <m/>
    <m/>
    <m/>
    <s v="Implementación de mecanismos de participación que potencian el desarrollo territorial Bogotá D.C."/>
    <n v="3100000"/>
    <n v="9300000"/>
    <e v="#N/A"/>
    <n v="0"/>
    <n v="9300000"/>
    <n v="0"/>
    <e v="#N/A"/>
    <s v="O232020200991119_Otros servicios de la administración pública n.c.p."/>
    <n v="8131"/>
    <m/>
    <n v="0"/>
    <x v="0"/>
    <e v="#N/A"/>
    <m/>
    <m/>
    <e v="#N/A"/>
    <m/>
    <m/>
    <m/>
  </r>
  <r>
    <x v="34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Apoyo Logistico eventos Gerencia de Mujer y Genero."/>
    <s v="MARZO "/>
    <s v="marzo"/>
    <n v="9"/>
    <n v="0"/>
    <s v="CCE-06 Seleccion abreviada Menor Cuantia"/>
    <s v="1-100-F001_VA-Recursos distrito"/>
    <n v="27250000"/>
    <n v="27250000"/>
    <x v="15"/>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7250000"/>
    <n v="27250000"/>
    <e v="#N/A"/>
    <n v="0"/>
    <n v="27250000"/>
    <n v="0"/>
    <e v="#N/A"/>
    <s v="O232020200991119_Otros servicios de la administración pública n.c.p."/>
    <n v="8131"/>
    <m/>
    <n v="0"/>
    <x v="0"/>
    <e v="#N/A"/>
    <m/>
    <m/>
    <e v="#N/A"/>
    <m/>
    <m/>
    <m/>
  </r>
  <r>
    <x v="341"/>
    <s v="05_Bogotá confía en su gobierno"/>
    <s v="66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acompañar jurídicamente el desarrollo de la planeación y estructuración de los procesos de contratación adelantados por la Gerencia de Instancias y Mecanismos de Participación"/>
    <s v="ENERO"/>
    <s v="FEBRERO"/>
    <n v="6"/>
    <n v="1"/>
    <s v="CCE-16 Contratación Directa"/>
    <s v="1-100-F001_VA-Recursos distrito"/>
    <n v="5500000"/>
    <n v="330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500000"/>
    <n v="55000000"/>
    <n v="33000000"/>
    <n v="-22000000"/>
    <n v="33000000"/>
    <n v="7"/>
    <s v="Modificación propuesta"/>
    <s v="O232020200883990_Otros servicios profesionales, técnicos y empresariales n.c.p."/>
    <n v="8131"/>
    <m/>
    <n v="55000000"/>
    <x v="45"/>
    <n v="33000000"/>
    <m/>
    <m/>
    <n v="0"/>
    <m/>
    <m/>
    <m/>
  </r>
  <r>
    <x v="34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43"/>
    <s v="05_Bogotá confía en su gobierno"/>
    <s v="40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44"/>
    <s v="05_Bogotá confía en su gobierno"/>
    <s v="41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45"/>
    <s v="05_Bogotá confía en su gobierno"/>
    <s v="42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46"/>
    <s v="05_Bogotá confía en su gobierno"/>
    <s v="43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47"/>
    <s v="05_Bogotá confía en su gobierno"/>
    <s v="44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48"/>
    <s v="05_Bogotá confía en su gobierno"/>
    <s v="45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49"/>
    <s v="05_Bogotá confía en su gobierno"/>
    <s v="46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50"/>
    <s v="05_Bogotá confía en su gobierno"/>
    <s v="47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51"/>
    <s v="05_Bogotá confía en su gobierno"/>
    <s v="48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52"/>
    <s v="05_Bogotá confía en su gobierno"/>
    <s v="4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53"/>
    <s v="05_Bogotá confía en su gobierno"/>
    <s v="50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54"/>
    <s v="05_Bogotá confía en su gobierno"/>
    <s v="51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de apoyo a la gestión para fortalecer las instancias formales y no formales de participación ciudadana en articulación con el modelo de intervención territorial e impulsar los procesos y mecanismos de promoción para la participación inci"/>
    <s v="febrero"/>
    <s v="marzo"/>
    <n v="6"/>
    <n v="6"/>
    <s v="CCE-16 Contratación Directa"/>
    <s v="1-100-F001_VA-Recursos distrito"/>
    <n v="3200000"/>
    <n v="192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19200000"/>
    <n v="-1200000"/>
    <n v="19200000"/>
    <n v="7"/>
    <s v="Modificación propuesta"/>
    <s v="O232020200991119_Otros servicios de la administración pública n.c.p."/>
    <n v="8131"/>
    <m/>
    <n v="20400000"/>
    <x v="60"/>
    <n v="19200000"/>
    <m/>
    <m/>
    <n v="0"/>
    <m/>
    <m/>
    <m/>
  </r>
  <r>
    <x v="355"/>
    <s v="05_Bogotá confía en su gobierno"/>
    <s v="52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56"/>
    <s v="05_Bogotá confía en su gobierno"/>
    <s v="53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57"/>
    <s v="05_Bogotá confía en su gobierno"/>
    <s v="54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58"/>
    <s v="05_Bogotá confía en su gobierno"/>
    <s v="55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59"/>
    <s v="05_Bogotá confía en su gobierno"/>
    <s v="56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60"/>
    <s v="05_Bogotá confía en su gobierno"/>
    <s v="57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61"/>
    <s v="05_Bogotá confía en su gobierno"/>
    <s v="58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n v="0"/>
    <n v="20400000"/>
    <n v="7"/>
    <s v="Modificación propuesta"/>
    <s v="O232020200991119_Otros servicios de la administración pública n.c.p."/>
    <n v="8131"/>
    <m/>
    <n v="20400000"/>
    <x v="59"/>
    <n v="20400000"/>
    <m/>
    <m/>
    <n v="0"/>
    <m/>
    <m/>
    <m/>
  </r>
  <r>
    <x v="362"/>
    <s v="05_Bogotá confía en su gobierno"/>
    <s v="5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de apoyo a la gestión para realizar actividades de gestión documental, de organización logística, de acompañamiento a jornadas electorales y eventos institucionales y demás actividades programadas por la Gerencia de Instancias y Mecanism"/>
    <s v="ENERO"/>
    <s v="FEBRERO"/>
    <n v="7"/>
    <n v="7"/>
    <s v="CCE-16 Contratación Directa"/>
    <s v="1-100-F001_VA-Recursos distrito"/>
    <n v="2200000"/>
    <n v="154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000000"/>
    <n v="12000000"/>
    <n v="15400000"/>
    <n v="3400000"/>
    <n v="15400000"/>
    <n v="7"/>
    <s v="Modificación propuesta"/>
    <s v="O232020200991119_Otros servicios de la administración pública n.c.p."/>
    <n v="8131"/>
    <m/>
    <n v="12000000"/>
    <x v="61"/>
    <n v="15400000"/>
    <m/>
    <m/>
    <n v="0"/>
    <m/>
    <m/>
    <m/>
  </r>
  <r>
    <x v="363"/>
    <s v="05_Bogotá confía en su gobierno"/>
    <s v="60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de apoyo a la gestión para realizar actividades de gestión documental, de organización logística, de acompañamiento a jornadas electorales y eventos institucionales y demás actividades programadas por la Gerencia de Instancias y Mecanism"/>
    <s v="ENERO"/>
    <s v="FEBRERO"/>
    <n v="6"/>
    <n v="1"/>
    <s v="CCE-16 Contratación Directa"/>
    <s v="1-100-F001_VA-Recursos distrito"/>
    <n v="2000000"/>
    <n v="120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000000"/>
    <n v="12000000"/>
    <n v="12000000"/>
    <n v="0"/>
    <n v="12000000"/>
    <n v="7"/>
    <s v="Modificación propuesta"/>
    <s v="O232020200991119_Otros servicios de la administración pública n.c.p."/>
    <n v="8131"/>
    <m/>
    <n v="12000000"/>
    <x v="35"/>
    <n v="12000000"/>
    <m/>
    <m/>
    <n v="0"/>
    <m/>
    <m/>
    <m/>
  </r>
  <r>
    <x v="364"/>
    <s v="05_Bogotá confía en su gobierno"/>
    <s v="61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orientar el desarrollo del modelo de fortalecimiento a instancias de participación ciudadana en cada  una de sus etapas en las localidades que le sean asignadas, así como el seguimiento a los procesos eleccionarios, en"/>
    <s v="febrero"/>
    <s v="FEBRERO"/>
    <n v="7"/>
    <n v="7"/>
    <s v="CCE-16 Contratación Directa"/>
    <s v="1-100-F001_VA-Recursos distrito"/>
    <n v="4500000"/>
    <n v="315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45000000"/>
    <n v="31500000"/>
    <n v="-13500000"/>
    <n v="31500000"/>
    <n v="7"/>
    <s v="Modificación propuesta"/>
    <s v="O232020200883990_Otros servicios profesionales, técnicos y empresariales n.c.p."/>
    <n v="8131"/>
    <m/>
    <n v="45000000"/>
    <x v="62"/>
    <n v="31500000"/>
    <m/>
    <m/>
    <n v="0"/>
    <m/>
    <m/>
    <m/>
  </r>
  <r>
    <x v="365"/>
    <s v="05_Bogotá confía en su gobierno"/>
    <s v="62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orientar el desarrollo del modelo de fortalecimiento a instancias de participación ciudadana en cada  una de sus etapas en las localidades que le sean asignadas, así como el seguimiento a los procesos eleccionarios, en"/>
    <s v="febrero"/>
    <s v="marzo"/>
    <n v="6"/>
    <n v="1"/>
    <s v="CCE-16 Contratación Directa"/>
    <s v="1-100-F001_VA-Recursos distrito"/>
    <n v="4200000"/>
    <n v="252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n v="0"/>
    <n v="25200000"/>
    <n v="7"/>
    <s v="Modificación propuesta"/>
    <s v="O232020200883990_Otros servicios profesionales, técnicos y empresariales n.c.p."/>
    <n v="8131"/>
    <m/>
    <n v="25200000"/>
    <x v="63"/>
    <n v="25200000"/>
    <m/>
    <m/>
    <n v="0"/>
    <m/>
    <m/>
    <m/>
  </r>
  <r>
    <x v="366"/>
    <s v="05_Bogotá confía en su gobierno"/>
    <s v="63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orientar el desarrollo del modelo de fortalecimiento a instancias de participación ciudadana en cada  una de sus etapas en las localidades que le sean asignadas, así como el seguimiento a los procesos eleccionarios, en"/>
    <s v="febrero"/>
    <s v="marzo"/>
    <n v="6"/>
    <n v="1"/>
    <s v="CCE-16 Contratación Directa"/>
    <s v="1-100-F001_VA-Recursos distrito"/>
    <n v="4200000"/>
    <n v="252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n v="0"/>
    <n v="25200000"/>
    <n v="7"/>
    <s v="Modificación propuesta"/>
    <s v="O232020200883990_Otros servicios profesionales, técnicos y empresariales n.c.p."/>
    <n v="8131"/>
    <m/>
    <n v="25200000"/>
    <x v="63"/>
    <n v="25200000"/>
    <m/>
    <m/>
    <n v="0"/>
    <m/>
    <m/>
    <m/>
  </r>
  <r>
    <x v="367"/>
    <s v="05_Bogotá confía en su gobierno"/>
    <s v="64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orientar el desarrollo del modelo de fortalecimiento a instancias de participación ciudadana en cada  una de sus etapas en las localidades que le sean asignadas, así como el seguimiento a los procesos eleccionarios, en"/>
    <s v="febrero"/>
    <s v="marzo"/>
    <n v="6"/>
    <n v="1"/>
    <s v="CCE-16 Contratación Directa"/>
    <s v="1-100-F001_VA-Recursos distrito"/>
    <n v="4200000"/>
    <n v="252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n v="0"/>
    <n v="25200000"/>
    <n v="7"/>
    <s v="Modificación propuesta"/>
    <s v="O232020200883990_Otros servicios profesionales, técnicos y empresariales n.c.p."/>
    <n v="8131"/>
    <m/>
    <n v="25200000"/>
    <x v="63"/>
    <n v="25200000"/>
    <m/>
    <m/>
    <n v="0"/>
    <m/>
    <m/>
    <m/>
  </r>
  <r>
    <x v="368"/>
    <s v="05_Bogotá confía en su gobierno"/>
    <s v="65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ionales  para realizar acompañamiento técnico a las Instancias Distritales y Locales de participación y coordinación que le sean asignadas con el propósito de fortalecer su incidencia en el marco de la Política de participación y su"/>
    <s v="febrero"/>
    <s v="marzo"/>
    <n v="6"/>
    <n v="1"/>
    <s v="CCE-16 Contratación Directa"/>
    <s v="1-100-F001_VA-Recursos distrito"/>
    <n v="4057001"/>
    <n v="24342006"/>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4342006"/>
    <n v="-857994"/>
    <n v="24342006"/>
    <n v="7"/>
    <s v="Modificación propuesta"/>
    <s v="O232020200883990_Otros servicios profesionales, técnicos y empresariales n.c.p."/>
    <n v="8131"/>
    <m/>
    <n v="25200000"/>
    <x v="64"/>
    <n v="24342006"/>
    <m/>
    <m/>
    <n v="0"/>
    <m/>
    <m/>
    <m/>
  </r>
  <r>
    <x v="369"/>
    <s v="05_Bogotá confía en su gobierno"/>
    <s v="67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que brinde soporte juridico y técnico a la Gerencia de Instancias en los asuntos de su competencia, asi como en los procesos y procedimientos precontractuales, contractuales y postcontractuales. "/>
    <s v="MARZO "/>
    <s v="abril"/>
    <n v="6"/>
    <n v="1"/>
    <s v="CCE-16 Contratación Directa"/>
    <s v="1-100-F001_VA-Recursos distrito"/>
    <n v="4200000"/>
    <n v="252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n v="0"/>
    <n v="25200000"/>
    <n v="7"/>
    <s v="Modificación propuesta"/>
    <s v="O232020200883990_Otros servicios profesionales, técnicos y empresariales n.c.p."/>
    <n v="8131"/>
    <m/>
    <n v="25200000"/>
    <x v="63"/>
    <n v="25200000"/>
    <m/>
    <m/>
    <n v="0"/>
    <m/>
    <m/>
    <m/>
  </r>
  <r>
    <x v="370"/>
    <s v="05_Bogotá confía en su gobierno"/>
    <s v="68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realizar acompañamiento técnico a las Instancias Distritales y Locales de participación y coordinación que le sean asignadas con el propósito de fortalecer su incidencia en el marco de la Política de participación y s"/>
    <s v="febrero"/>
    <s v="marzo"/>
    <n v="6"/>
    <n v="1"/>
    <s v="CCE-16 Contratación Directa"/>
    <s v="1-100-F001_VA-Recursos distrito"/>
    <n v="4200000"/>
    <n v="252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n v="0"/>
    <n v="25200000"/>
    <n v="7"/>
    <s v="Modificación propuesta"/>
    <s v="O232020200883990_Otros servicios profesionales, técnicos y empresariales n.c.p."/>
    <n v="8131"/>
    <m/>
    <n v="25200000"/>
    <x v="63"/>
    <n v="25200000"/>
    <m/>
    <m/>
    <n v="0"/>
    <m/>
    <m/>
    <m/>
  </r>
  <r>
    <x v="371"/>
    <s v="05_Bogotá confía en su gobierno"/>
    <s v="6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realizar acompañamiento técnico a las Instancias Distritales y Locales de participación y coordinación que le sean asignadas con el propósito de fortalecer su incidencia en el marco de la Política de participación y "/>
    <s v="febrero"/>
    <s v="marzo"/>
    <n v="6"/>
    <n v="1"/>
    <s v="CCE-16 Contratación Directa"/>
    <s v="1-100-F001_VA-Recursos distrito"/>
    <n v="4200000"/>
    <n v="252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n v="0"/>
    <n v="25200000"/>
    <n v="7"/>
    <s v="Modificación propuesta"/>
    <s v="O232020200883990_Otros servicios profesionales, técnicos y empresariales n.c.p."/>
    <n v="8131"/>
    <m/>
    <n v="25200000"/>
    <x v="63"/>
    <n v="25200000"/>
    <m/>
    <m/>
    <n v="0"/>
    <m/>
    <m/>
    <m/>
  </r>
  <r>
    <x v="372"/>
    <s v="05_Bogotá confía en su gobierno"/>
    <s v="70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que brinde soporte juridico y técnico a la Gerencia de Instancias y Mecanismos de Participación en los asuntos de su competencia, asi como en el seguimiento a la implementación de la política pública de participación "/>
    <s v="febrero"/>
    <s v="marzo"/>
    <n v="6"/>
    <n v="1"/>
    <s v="CCE-16 Contratación Directa"/>
    <s v="1-100-F001_VA-Recursos distrito"/>
    <n v="4200000"/>
    <n v="252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n v="0"/>
    <n v="25200000"/>
    <n v="7"/>
    <s v="Modificación propuesta"/>
    <s v="O232020200883990_Otros servicios profesionales, técnicos y empresariales n.c.p."/>
    <n v="8131"/>
    <m/>
    <n v="25200000"/>
    <x v="63"/>
    <n v="25200000"/>
    <m/>
    <m/>
    <n v="0"/>
    <m/>
    <m/>
    <m/>
  </r>
  <r>
    <x v="373"/>
    <s v="05_Bogotá confía en su gobierno"/>
    <s v="71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que brinde soporte juridico y técnico a la Gerencia de Instancias y Mecanismos de Participación en los asuntos de su competencia, asi como en el seguimiento a la implementación de la política pública de participación c"/>
    <s v="febrero"/>
    <s v="marzo"/>
    <n v="6"/>
    <n v="1"/>
    <s v="CCE-16 Contratación Directa"/>
    <s v="1-100-F001_VA-Recursos distrito"/>
    <n v="4200000"/>
    <n v="252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n v="0"/>
    <n v="25200000"/>
    <n v="7"/>
    <s v="Modificación propuesta"/>
    <s v="O232020200883990_Otros servicios profesionales, técnicos y empresariales n.c.p."/>
    <n v="8131"/>
    <m/>
    <n v="25200000"/>
    <x v="63"/>
    <n v="25200000"/>
    <m/>
    <m/>
    <n v="0"/>
    <m/>
    <m/>
    <m/>
  </r>
  <r>
    <x v="374"/>
    <s v="05_Bogotá confía en su gobierno"/>
    <s v="72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de apoyo a la gestión, para el fortalecimiento del Sistema Distrital de Participación en el marco de la Jornada Única Electoral, con el fin de promover la participación ciudadana, la transparencia y el fortalecimiento de la democracia en"/>
    <s v="febrero"/>
    <s v="marzo"/>
    <n v="6"/>
    <n v="1"/>
    <s v="CCE-16 Contratación Directa"/>
    <s v="1-100-F001_VA-Recursos distrito"/>
    <n v="3812623"/>
    <n v="22875738"/>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50000"/>
    <n v="23100000"/>
    <n v="22875738"/>
    <n v="-224262"/>
    <n v="22875738"/>
    <n v="7"/>
    <s v="Modificación propuesta"/>
    <s v="O232020200883990_Otros servicios profesionales, técnicos y empresariales n.c.p."/>
    <n v="8131"/>
    <m/>
    <n v="23100000"/>
    <x v="65"/>
    <n v="22875738"/>
    <m/>
    <m/>
    <n v="0"/>
    <m/>
    <m/>
    <m/>
  </r>
  <r>
    <x v="375"/>
    <s v="05_Bogotá confía en su gobierno"/>
    <s v="73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apoyar a la Gerencia de Instancias y Mecanismos de Participación en la elaboración de instrumentos de control, seguimiento de peticiones, metas, MIPG y de planeación. "/>
    <s v="febrero"/>
    <s v="marzo"/>
    <n v="5"/>
    <n v="1"/>
    <s v="CCE-16 Contratación Directa"/>
    <s v="1-100-F001_VA-Recursos distrito"/>
    <n v="10000000"/>
    <n v="50000000"/>
    <x v="16"/>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10000000"/>
    <n v="60000000"/>
    <n v="50000000"/>
    <n v="-10000000"/>
    <n v="50000000"/>
    <n v="7"/>
    <s v="Modificación propuesta"/>
    <s v="O232020200883990_Otros servicios profesionales, técnicos y empresariales n.c.p."/>
    <n v="8131"/>
    <m/>
    <n v="60000000"/>
    <x v="50"/>
    <n v="50000000"/>
    <m/>
    <m/>
    <n v="0"/>
    <m/>
    <m/>
    <m/>
  </r>
  <r>
    <x v="376"/>
    <s v="05_Bogotá confía en su gobierno"/>
    <s v="74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logísticos y operativos necesarios, para la organización y ejecución de actividades y eventos institucionales realizados por el IDPAC"/>
    <s v="MARZO "/>
    <s v="marzo"/>
    <n v="9"/>
    <n v="1"/>
    <s v="CCE-06 Selección Abreviada Menor Cuantía"/>
    <s v="1-100-F001_VA-Recursos distrito"/>
    <n v="33769045"/>
    <n v="33769045"/>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0545045"/>
    <n v="33769045"/>
    <n v="33769045"/>
    <n v="0"/>
    <n v="33769045"/>
    <n v="7"/>
    <s v="Modificación propuesta"/>
    <s v="O232020200991119_Otros servicios de la administración pública n.c.p."/>
    <n v="8131"/>
    <m/>
    <n v="33769045"/>
    <x v="66"/>
    <n v="33769045"/>
    <m/>
    <m/>
    <n v="0"/>
    <m/>
    <m/>
    <m/>
  </r>
  <r>
    <x v="377"/>
    <s v="05_Bogotá confía en su gobierno"/>
    <s v="75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Servicio especial de transporte terrestre en la ciudad de Bogotá y sus áreas rurales con el fin de dar complimiento a la promoción y fortalecimiento de los procesos participativos de las organizaciones sociales, comunales y comunitarias e instancias de pa"/>
    <s v="MARZO "/>
    <s v="Mayo"/>
    <n v="1"/>
    <n v="1"/>
    <s v="CCE-06 Selección Abreviada Menor Cuantía"/>
    <s v="1-100-F001_VA-Recursos distrito"/>
    <n v="16000000"/>
    <n v="16000000"/>
    <x v="16"/>
    <s v="O232020200664114"/>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16000000"/>
    <n v="16000000"/>
    <e v="#N/A"/>
    <n v="0"/>
    <n v="16000000"/>
    <n v="0"/>
    <e v="#N/A"/>
    <s v="O232020200664114"/>
    <n v="8131"/>
    <m/>
    <n v="0"/>
    <x v="0"/>
    <e v="#N/A"/>
    <m/>
    <m/>
    <e v="#N/A"/>
    <m/>
    <m/>
    <m/>
  </r>
  <r>
    <x v="378"/>
    <s v="05_Bogotá confía en su gobierno"/>
    <s v="76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Incentivos para las instancias de participación "/>
    <s v="Septiembre "/>
    <s v="Noviembre"/>
    <n v="1"/>
    <n v="1"/>
    <m/>
    <s v="1-100-F001_VA-Recursos distrito"/>
    <n v="4000000"/>
    <n v="360000000"/>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000000"/>
    <n v="360000000"/>
    <e v="#N/A"/>
    <n v="0"/>
    <n v="360000000"/>
    <n v="0"/>
    <e v="#N/A"/>
    <s v="O232020200991119_Otros servicios de la administración pública n.c.p."/>
    <n v="8131"/>
    <m/>
    <n v="0"/>
    <x v="0"/>
    <e v="#N/A"/>
    <m/>
    <m/>
    <e v="#N/A"/>
    <m/>
    <m/>
    <m/>
  </r>
  <r>
    <x v="37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000000"/>
    <n v="24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000000"/>
    <n v="24000000"/>
    <e v="#N/A"/>
    <n v="0"/>
    <n v="24000000"/>
    <n v="0"/>
    <e v="#N/A"/>
    <s v="O232020200991119_Otros servicios de la administración pública n.c.p."/>
    <n v="8131"/>
    <m/>
    <n v="0"/>
    <x v="0"/>
    <e v="#N/A"/>
    <m/>
    <m/>
    <e v="#N/A"/>
    <m/>
    <m/>
    <m/>
  </r>
  <r>
    <x v="38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5000000"/>
    <n v="3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000000"/>
    <n v="35000000"/>
    <e v="#N/A"/>
    <n v="0"/>
    <n v="35000000"/>
    <n v="0"/>
    <e v="#N/A"/>
    <s v="O232020200991119_Otros servicios de la administración pública n.c.p."/>
    <n v="8131"/>
    <m/>
    <n v="0"/>
    <x v="0"/>
    <e v="#N/A"/>
    <m/>
    <m/>
    <e v="#N/A"/>
    <m/>
    <m/>
    <m/>
  </r>
  <r>
    <x v="38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700000"/>
    <n v="28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700000"/>
    <n v="28200000"/>
    <e v="#N/A"/>
    <n v="0"/>
    <n v="28200000"/>
    <n v="0"/>
    <e v="#N/A"/>
    <s v="O232020200991119_Otros servicios de la administración pública n.c.p."/>
    <n v="8131"/>
    <m/>
    <n v="0"/>
    <x v="0"/>
    <e v="#N/A"/>
    <m/>
    <m/>
    <e v="#N/A"/>
    <m/>
    <m/>
    <m/>
  </r>
  <r>
    <x v="38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600000"/>
    <n v="18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n v="18000000"/>
    <n v="-3600000"/>
    <n v="18000000"/>
    <n v="7"/>
    <s v="Modificación propuesta"/>
    <s v="O232020200991119_Otros servicios de la administración pública n.c.p."/>
    <n v="8131"/>
    <m/>
    <n v="21600000"/>
    <x v="27"/>
    <n v="18000000"/>
    <m/>
    <m/>
    <n v="0"/>
    <m/>
    <m/>
    <m/>
  </r>
  <r>
    <x v="38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4500000"/>
    <n v="31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31500000"/>
    <e v="#N/A"/>
    <n v="0"/>
    <n v="31500000"/>
    <n v="0"/>
    <e v="#N/A"/>
    <s v="O232020200991119_Otros servicios de la administración pública n.c.p."/>
    <n v="8131"/>
    <m/>
    <n v="0"/>
    <x v="0"/>
    <e v="#N/A"/>
    <m/>
    <m/>
    <e v="#N/A"/>
    <m/>
    <m/>
    <m/>
  </r>
  <r>
    <x v="38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156000"/>
    <n v="1578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156000"/>
    <n v="18936000"/>
    <n v="15780000"/>
    <n v="-3156000"/>
    <n v="15780000"/>
    <n v="7"/>
    <s v="Modificación propuesta"/>
    <s v="O232020200991119_Otros servicios de la administración pública n.c.p."/>
    <n v="8131"/>
    <m/>
    <n v="18936000"/>
    <x v="67"/>
    <n v="15780000"/>
    <m/>
    <m/>
    <n v="0"/>
    <m/>
    <m/>
    <m/>
  </r>
  <r>
    <x v="38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38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5"/>
    <n v="1"/>
    <s v="CCE-16 Contratación Directa"/>
    <s v="1-100-F001_VA-Recursos distrito"/>
    <n v="5200000"/>
    <n v="2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n v="26000000"/>
    <n v="-5200000"/>
    <n v="26000000"/>
    <n v="7"/>
    <s v="Modificación propuesta"/>
    <s v="O232020200991119_Otros servicios de la administración pública n.c.p."/>
    <n v="8131"/>
    <m/>
    <n v="31200000"/>
    <x v="44"/>
    <n v="26000000"/>
    <m/>
    <m/>
    <n v="0"/>
    <m/>
    <m/>
    <m/>
  </r>
  <r>
    <x v="387"/>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6500000"/>
    <n v="32500000"/>
    <x v="0"/>
    <s v="O232020200991119_Otros servicios de la administración pública n.c.p."/>
    <s v="20/0220/0101/45020290238"/>
    <s v="TPIEG - Igualdad y Equidad de Género"/>
    <s v="NO"/>
    <s v="N/A"/>
    <m/>
    <m/>
    <m/>
    <m/>
    <s v="Implementación de mecanismos de participación que potencian el desarrollo territorial Bogotá D.C."/>
    <n v="7000000"/>
    <n v="42000000"/>
    <n v="32500000"/>
    <n v="-9500000"/>
    <n v="32500000"/>
    <n v="7"/>
    <s v="Modificación propuesta"/>
    <s v="O232020200991119_Otros servicios de la administración pública n.c.p."/>
    <n v="8131"/>
    <m/>
    <n v="42000000"/>
    <x v="68"/>
    <n v="32500000"/>
    <m/>
    <m/>
    <n v="0"/>
    <m/>
    <m/>
    <m/>
  </r>
  <r>
    <x v="38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e v="#N/A"/>
    <n v="0"/>
    <n v="31200000"/>
    <n v="0"/>
    <e v="#N/A"/>
    <s v="O232020200991119_Otros servicios de la administración pública n.c.p."/>
    <n v="8131"/>
    <m/>
    <n v="0"/>
    <x v="0"/>
    <e v="#N/A"/>
    <m/>
    <m/>
    <e v="#N/A"/>
    <m/>
    <m/>
    <m/>
  </r>
  <r>
    <x v="38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del modelo de fortalecimiento con organizaciones de propiedad horizontal y comunales de los distintos  niveles en el marco del proyecto de inversión 8131. "/>
    <s v="ENERO"/>
    <s v="FEBRERO"/>
    <n v="6"/>
    <n v="1"/>
    <s v="CCE-16 Contratación Directa"/>
    <s v="1-100-F001_VA-Recursos distrito"/>
    <n v="3600000"/>
    <n v="21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n v="0"/>
    <n v="21600000"/>
    <n v="0"/>
    <e v="#N/A"/>
    <s v="O232020200991119_Otros servicios de la administración pública n.c.p."/>
    <n v="8131"/>
    <m/>
    <n v="0"/>
    <x v="0"/>
    <e v="#N/A"/>
    <m/>
    <m/>
    <e v="#N/A"/>
    <m/>
    <m/>
    <m/>
  </r>
  <r>
    <x v="39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 niveles en el marco del proyecto de inversión 8131. "/>
    <s v="ENERO"/>
    <s v="FEBRERO"/>
    <n v="10"/>
    <n v="1"/>
    <s v="CCE-16 Contratación Directa"/>
    <s v="1-100-F001_VA-Recursos distrito"/>
    <n v="6000000"/>
    <n v="6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n v="60000000"/>
    <n v="28800000"/>
    <n v="60000000"/>
    <n v="7"/>
    <s v="Modificación propuesta"/>
    <s v="O232020200991119_Otros servicios de la administración pública n.c.p."/>
    <n v="8131"/>
    <m/>
    <n v="31200000"/>
    <x v="23"/>
    <n v="60000000"/>
    <m/>
    <m/>
    <n v="0"/>
    <m/>
    <m/>
    <m/>
  </r>
  <r>
    <x v="39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Recursos para dar cumplimiento a los objetivos de la Subdirecciòn de asuntos comunales "/>
    <s v="febrero"/>
    <s v="marzo"/>
    <n v="1"/>
    <n v="1"/>
    <s v="CCE-16 Contratación Directa"/>
    <s v="1-100-F001_VA-Recursos distrito"/>
    <n v="4800000"/>
    <n v="8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700000"/>
    <n v="28200000"/>
    <n v="8500000"/>
    <n v="-19700000"/>
    <n v="8500000"/>
    <n v="7"/>
    <s v="Modificación propuesta"/>
    <s v="O232020200991119_Otros servicios de la administración pública n.c.p."/>
    <n v="8131"/>
    <m/>
    <n v="28200000"/>
    <x v="69"/>
    <n v="8500000"/>
    <m/>
    <m/>
    <n v="0"/>
    <m/>
    <m/>
    <m/>
  </r>
  <r>
    <x v="39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6"/>
    <n v="1"/>
    <s v="CCE-16 Contratación Directa"/>
    <s v="1-100-F001_VA-Recursos distrito"/>
    <n v="3600000"/>
    <n v="21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n v="0"/>
    <n v="21600000"/>
    <n v="0"/>
    <e v="#N/A"/>
    <s v="O232020200991119_Otros servicios de la administración pública n.c.p."/>
    <n v="8131"/>
    <m/>
    <n v="0"/>
    <x v="0"/>
    <e v="#N/A"/>
    <m/>
    <m/>
    <e v="#N/A"/>
    <m/>
    <m/>
    <m/>
  </r>
  <r>
    <x v="39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6"/>
    <n v="1"/>
    <s v="CCE-16 Contratación Directa"/>
    <s v="1-100-F001_VA-Recursos distrito"/>
    <n v="3600000"/>
    <n v="21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n v="0"/>
    <n v="21600000"/>
    <n v="0"/>
    <e v="#N/A"/>
    <s v="O232020200991119_Otros servicios de la administración pública n.c.p."/>
    <n v="8131"/>
    <m/>
    <n v="0"/>
    <x v="0"/>
    <e v="#N/A"/>
    <m/>
    <m/>
    <e v="#N/A"/>
    <m/>
    <m/>
    <m/>
  </r>
  <r>
    <x v="39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3900000"/>
    <n v="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900000"/>
    <n v="23400000"/>
    <n v="23400000"/>
    <n v="-23400000"/>
    <n v="0"/>
    <n v="7"/>
    <s v="Eliminación de Concepto"/>
    <s v="O232020200991119_Otros servicios de la administración pública n.c.p."/>
    <n v="8131"/>
    <m/>
    <n v="0"/>
    <x v="70"/>
    <n v="23400000"/>
    <m/>
    <m/>
    <n v="-23400000"/>
    <m/>
    <m/>
    <m/>
  </r>
  <r>
    <x v="395"/>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tividades transversales y desarrollar acciones que faciliten el desarrollo del modelo de fortalecimiento con organizaciones de propiedad horizontal y comunales, la construcción y seguimiento de las polít"/>
    <s v="ENERO"/>
    <s v="FEBRERO"/>
    <n v="9"/>
    <n v="1"/>
    <s v="CCE-16 Contratación Directa"/>
    <s v="1-100-F001_VA-Recursos distrito"/>
    <n v="6000000"/>
    <n v="54000000"/>
    <x v="0"/>
    <s v="O232020200991119_Otros servicios de la administración pública n.c.p."/>
    <s v="20/0220/0101/45020290238"/>
    <s v="TPIEG - Igualdad y Equidad de Género"/>
    <s v="NO"/>
    <s v="N/A"/>
    <m/>
    <m/>
    <m/>
    <m/>
    <s v="Implementación de mecanismos de participación que potencian el desarrollo territorial Bogotá D.C."/>
    <n v="6000000"/>
    <n v="54000000"/>
    <e v="#N/A"/>
    <n v="0"/>
    <n v="54000000"/>
    <n v="0"/>
    <e v="#N/A"/>
    <s v="O232020200991119_Otros servicios de la administración pública n.c.p."/>
    <n v="8131"/>
    <m/>
    <n v="0"/>
    <x v="0"/>
    <e v="#N/A"/>
    <m/>
    <m/>
    <e v="#N/A"/>
    <m/>
    <m/>
    <m/>
  </r>
  <r>
    <x v="39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febrero"/>
    <s v="FEBRERO"/>
    <n v="6"/>
    <n v="1"/>
    <s v="CCE-16 Contratación Directa"/>
    <s v="1-100-F001_VA-Recursos distrito"/>
    <n v="3156000"/>
    <n v="18936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156000"/>
    <n v="18936000"/>
    <e v="#N/A"/>
    <n v="0"/>
    <n v="18936000"/>
    <n v="0"/>
    <e v="#N/A"/>
    <s v="O232020200991119_Otros servicios de la administración pública n.c.p."/>
    <n v="8131"/>
    <m/>
    <n v="0"/>
    <x v="0"/>
    <e v="#N/A"/>
    <m/>
    <m/>
    <e v="#N/A"/>
    <m/>
    <m/>
    <m/>
  </r>
  <r>
    <x v="39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39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e v="#N/A"/>
    <n v="0"/>
    <n v="31200000"/>
    <n v="0"/>
    <e v="#N/A"/>
    <s v="O232020200991119_Otros servicios de la administración pública n.c.p."/>
    <n v="8131"/>
    <m/>
    <n v="0"/>
    <x v="0"/>
    <e v="#N/A"/>
    <m/>
    <m/>
    <e v="#N/A"/>
    <m/>
    <m/>
    <m/>
  </r>
  <r>
    <x v="399"/>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ENERO"/>
    <s v="FEBRERO"/>
    <n v="8"/>
    <n v="1"/>
    <s v="CCE-16 Contratación Directa"/>
    <s v="1-100-F001_VA-Recursos distrito"/>
    <n v="7000000"/>
    <n v="56000000"/>
    <x v="0"/>
    <s v="O232020200991119_Otros servicios de la administración pública n.c.p."/>
    <s v="20/0220/0101/45020290238"/>
    <s v="TPIEG - Igualdad y Equidad de Género"/>
    <s v="NO"/>
    <s v="N/A"/>
    <m/>
    <m/>
    <m/>
    <m/>
    <s v="Implementación de mecanismos de participación que potencian el desarrollo territorial Bogotá D.C."/>
    <n v="7000000"/>
    <n v="56000000"/>
    <e v="#N/A"/>
    <n v="0"/>
    <n v="56000000"/>
    <n v="0"/>
    <e v="#N/A"/>
    <s v="O232020200991119_Otros servicios de la administración pública n.c.p."/>
    <n v="8131"/>
    <m/>
    <n v="0"/>
    <x v="0"/>
    <e v="#N/A"/>
    <m/>
    <m/>
    <e v="#N/A"/>
    <m/>
    <m/>
    <m/>
  </r>
  <r>
    <x v="40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e v="#N/A"/>
    <n v="0"/>
    <n v="31200000"/>
    <n v="0"/>
    <e v="#N/A"/>
    <s v="O232020200991119_Otros servicios de la administración pública n.c.p."/>
    <n v="8131"/>
    <m/>
    <n v="0"/>
    <x v="0"/>
    <e v="#N/A"/>
    <m/>
    <m/>
    <e v="#N/A"/>
    <m/>
    <m/>
    <m/>
  </r>
  <r>
    <x v="401"/>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6000000"/>
    <n v="30000000"/>
    <x v="0"/>
    <s v="O232020200991119_Otros servicios de la administración pública n.c.p."/>
    <s v="20/0220/0101/45020290238"/>
    <s v="TPIEG - Igualdad y Equidad de Género"/>
    <s v="NO"/>
    <s v="N/A"/>
    <m/>
    <m/>
    <m/>
    <m/>
    <s v="Implementación de mecanismos de participación que potencian el desarrollo territorial Bogotá D.C."/>
    <n v="6000000"/>
    <n v="36000000"/>
    <n v="30000000"/>
    <n v="-6000000"/>
    <n v="30000000"/>
    <n v="7"/>
    <s v="Modificación propuesta"/>
    <s v="O232020200991119_Otros servicios de la administración pública n.c.p."/>
    <n v="8131"/>
    <m/>
    <n v="36000000"/>
    <x v="18"/>
    <n v="30000000"/>
    <m/>
    <m/>
    <n v="0"/>
    <m/>
    <m/>
    <m/>
  </r>
  <r>
    <x v="40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d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40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del modelo de fortalecimiento con organizaciones de propiedad horizontal y comunales de los distintos  niveles en el marco del proyecto de inversión 8131. "/>
    <s v="ENERO"/>
    <s v="FEBRERO"/>
    <n v="6"/>
    <n v="1"/>
    <s v="CCE-16 Contratación Directa"/>
    <s v="1-100-F001_VA-Recursos distrito"/>
    <n v="3600000"/>
    <n v="21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n v="0"/>
    <n v="21600000"/>
    <n v="0"/>
    <e v="#N/A"/>
    <s v="O232020200991119_Otros servicios de la administración pública n.c.p."/>
    <n v="8131"/>
    <m/>
    <n v="0"/>
    <x v="0"/>
    <e v="#N/A"/>
    <m/>
    <m/>
    <e v="#N/A"/>
    <m/>
    <m/>
    <m/>
  </r>
  <r>
    <x v="40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 niveles en el marco del proyecto de inversión 8131. "/>
    <s v="ENERO"/>
    <s v="FEBRERO"/>
    <n v="6"/>
    <n v="1"/>
    <s v="CCE-16 Contratación Directa"/>
    <s v="1-100-F001_VA-Recursos distrito"/>
    <n v="5200000"/>
    <n v="31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e v="#N/A"/>
    <n v="0"/>
    <n v="31200000"/>
    <n v="0"/>
    <e v="#N/A"/>
    <s v="O232020200991119_Otros servicios de la administración pública n.c.p."/>
    <n v="8131"/>
    <m/>
    <n v="0"/>
    <x v="0"/>
    <e v="#N/A"/>
    <m/>
    <m/>
    <e v="#N/A"/>
    <m/>
    <m/>
    <m/>
  </r>
  <r>
    <x v="405"/>
    <s v="05_Bogotá confía en su gobierno"/>
    <s v="40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 niveles en el marco del proyecto de inversión 8131. "/>
    <s v="ENERO"/>
    <s v="FEBRERO"/>
    <n v="10"/>
    <n v="1"/>
    <s v="CCE-16 Contratación Directa"/>
    <s v="1-100-F001_VA-Recursos distrito"/>
    <n v="6000000"/>
    <n v="6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7500000"/>
    <n v="45000000"/>
    <n v="60000000"/>
    <n v="15000000"/>
    <n v="60000000"/>
    <n v="7"/>
    <s v="Modificación propuesta"/>
    <s v="O232020200991119_Otros servicios de la administración pública n.c.p."/>
    <n v="8131"/>
    <m/>
    <n v="45000000"/>
    <x v="23"/>
    <n v="60000000"/>
    <m/>
    <m/>
    <n v="0"/>
    <m/>
    <m/>
    <m/>
  </r>
  <r>
    <x v="406"/>
    <s v="05_Bogotá confía en su gobierno"/>
    <s v="41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 niveles en el marco del proyecto de inversión 8131. "/>
    <s v="febrero"/>
    <s v="FEBRERO"/>
    <n v="5"/>
    <n v="1"/>
    <s v="CCE-16 Contratación Directa"/>
    <s v="1-100-F001_VA-Recursos distrito"/>
    <n v="8000000"/>
    <n v="4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8000000"/>
    <n v="64000000"/>
    <n v="40000000"/>
    <n v="-24000000"/>
    <n v="40000000"/>
    <n v="7"/>
    <s v="Modificación propuesta"/>
    <s v="O232020200991119_Otros servicios de la administración pública n.c.p."/>
    <n v="8131"/>
    <m/>
    <n v="64000000"/>
    <x v="41"/>
    <n v="40000000"/>
    <m/>
    <m/>
    <n v="0"/>
    <m/>
    <m/>
    <m/>
  </r>
  <r>
    <x v="40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6000000"/>
    <n v="3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6000000"/>
    <n v="36000000"/>
    <e v="#N/A"/>
    <n v="0"/>
    <n v="36000000"/>
    <n v="0"/>
    <e v="#N/A"/>
    <s v="O232020200991119_Otros servicios de la administración pública n.c.p."/>
    <n v="8131"/>
    <m/>
    <n v="0"/>
    <x v="0"/>
    <e v="#N/A"/>
    <m/>
    <m/>
    <e v="#N/A"/>
    <m/>
    <m/>
    <m/>
  </r>
  <r>
    <x v="40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5300000"/>
    <n v="318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300000"/>
    <n v="31800000"/>
    <e v="#N/A"/>
    <n v="0"/>
    <n v="31800000"/>
    <n v="0"/>
    <e v="#N/A"/>
    <s v="O232020200991119_Otros servicios de la administración pública n.c.p."/>
    <n v="8131"/>
    <m/>
    <n v="0"/>
    <x v="0"/>
    <e v="#N/A"/>
    <m/>
    <m/>
    <e v="#N/A"/>
    <m/>
    <m/>
    <m/>
  </r>
  <r>
    <x v="40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41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10"/>
    <n v="1"/>
    <s v="CCE-16 Contratación Directa"/>
    <s v="1-100-F001_VA-Recursos distrito"/>
    <n v="4500000"/>
    <n v="45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7000000"/>
    <n v="42000000"/>
    <n v="45000000"/>
    <n v="3000000"/>
    <n v="45000000"/>
    <n v="7"/>
    <s v="Modificación propuesta"/>
    <s v="O232020200991119_Otros servicios de la administración pública n.c.p."/>
    <n v="8131"/>
    <m/>
    <n v="42000000"/>
    <x v="71"/>
    <n v="45000000"/>
    <m/>
    <m/>
    <n v="0"/>
    <m/>
    <m/>
    <m/>
  </r>
  <r>
    <x v="41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41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41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8"/>
    <n v="1"/>
    <s v="CCE-16 Contratación Directa"/>
    <s v="1-100-F001_VA-Recursos distrito"/>
    <n v="4200000"/>
    <n v="33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33600000"/>
    <e v="#N/A"/>
    <n v="0"/>
    <n v="33600000"/>
    <n v="0"/>
    <e v="#N/A"/>
    <s v="O232020200991119_Otros servicios de la administración pública n.c.p."/>
    <n v="8131"/>
    <m/>
    <n v="0"/>
    <x v="0"/>
    <e v="#N/A"/>
    <m/>
    <m/>
    <e v="#N/A"/>
    <m/>
    <m/>
    <m/>
  </r>
  <r>
    <x v="414"/>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tividades transversales y desarrollar acciones que faciliten el desarrollo del modelo de fortalecimiento con organizaciones de propiedad horizontal y comunales, la construcción y seguimiento de las polít"/>
    <s v="ENERO"/>
    <s v="FEBRERO"/>
    <n v="9"/>
    <n v="1"/>
    <s v="CCE-16 Contratación Directa"/>
    <s v="1-100-F001_VA-Recursos distrito"/>
    <n v="6500000"/>
    <n v="58500000"/>
    <x v="0"/>
    <s v="O232020200991119_Otros servicios de la administración pública n.c.p."/>
    <s v="20/0220/0101/45020290238"/>
    <s v="TPIEG - Igualdad y Equidad de Género"/>
    <s v="NO"/>
    <s v="N/A"/>
    <m/>
    <m/>
    <m/>
    <m/>
    <s v="Implementación de mecanismos de participación que potencian el desarrollo territorial Bogotá D.C."/>
    <n v="6500000"/>
    <n v="58500000"/>
    <e v="#N/A"/>
    <n v="0"/>
    <n v="58500000"/>
    <n v="0"/>
    <e v="#N/A"/>
    <s v="O232020200991119_Otros servicios de la administración pública n.c.p."/>
    <n v="8131"/>
    <m/>
    <n v="0"/>
    <x v="0"/>
    <e v="#N/A"/>
    <m/>
    <m/>
    <e v="#N/A"/>
    <m/>
    <m/>
    <m/>
  </r>
  <r>
    <x v="415"/>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tividades transversales y desarrollar acciones que faciliten el desarrollo del modelo de fortalecimiento con organizaciones de propiedad horizontal y comunales, la construcción y seguimiento de las polít"/>
    <s v="ENERO"/>
    <s v="FEBRERO"/>
    <n v="9"/>
    <n v="1"/>
    <s v="CCE-16 Contratación Directa"/>
    <s v="1-100-F001_VA-Recursos distrito"/>
    <n v="7200000"/>
    <n v="64800000"/>
    <x v="0"/>
    <s v="O232020200991119_Otros servicios de la administración pública n.c.p."/>
    <s v="20/0220/0101/45020290238"/>
    <s v="TPIEG - Igualdad y Equidad de Género"/>
    <s v="NO"/>
    <s v="N/A"/>
    <m/>
    <m/>
    <m/>
    <m/>
    <s v="Implementación de mecanismos de participación que potencian el desarrollo territorial Bogotá D.C."/>
    <n v="7200000"/>
    <n v="64800000"/>
    <e v="#N/A"/>
    <n v="0"/>
    <n v="64800000"/>
    <n v="0"/>
    <e v="#N/A"/>
    <s v="O232020200991119_Otros servicios de la administración pública n.c.p."/>
    <n v="8131"/>
    <m/>
    <n v="0"/>
    <x v="0"/>
    <e v="#N/A"/>
    <m/>
    <m/>
    <e v="#N/A"/>
    <m/>
    <m/>
    <m/>
  </r>
  <r>
    <x v="41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6"/>
    <n v="1"/>
    <s v="CCE-16 Contratación Directa"/>
    <s v="1-100-F001_VA-Recursos distrito"/>
    <n v="3600000"/>
    <n v="21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n v="0"/>
    <n v="21600000"/>
    <n v="0"/>
    <e v="#N/A"/>
    <s v="O232020200991119_Otros servicios de la administración pública n.c.p."/>
    <n v="8131"/>
    <m/>
    <n v="0"/>
    <x v="0"/>
    <e v="#N/A"/>
    <m/>
    <m/>
    <e v="#N/A"/>
    <m/>
    <m/>
    <m/>
  </r>
  <r>
    <x v="41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41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marzo"/>
    <n v="5"/>
    <n v="1"/>
    <s v="CCE-16 Contratación Directa"/>
    <s v="1-100-F001_VA-Recursos distrito"/>
    <n v="5500000"/>
    <n v="27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n v="27500000"/>
    <n v="-3700000"/>
    <n v="27500000"/>
    <n v="7"/>
    <s v="Modificación propuesta"/>
    <s v="O232020200991119_Otros servicios de la administración pública n.c.p."/>
    <n v="8131"/>
    <m/>
    <n v="31200000"/>
    <x v="28"/>
    <n v="27500000"/>
    <m/>
    <m/>
    <n v="0"/>
    <m/>
    <m/>
    <m/>
  </r>
  <r>
    <x v="41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6"/>
    <n v="1"/>
    <s v="CCE-16 Contratación Directa"/>
    <s v="1-100-F001_VA-Recursos distrito"/>
    <n v="3600000"/>
    <n v="21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n v="0"/>
    <n v="21600000"/>
    <n v="0"/>
    <e v="#N/A"/>
    <s v="O232020200991119_Otros servicios de la administración pública n.c.p."/>
    <n v="8131"/>
    <m/>
    <n v="0"/>
    <x v="0"/>
    <e v="#N/A"/>
    <m/>
    <m/>
    <e v="#N/A"/>
    <m/>
    <m/>
    <m/>
  </r>
  <r>
    <x v="42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100000"/>
    <n v="24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100000"/>
    <n v="24600000"/>
    <e v="#N/A"/>
    <n v="0"/>
    <n v="24600000"/>
    <n v="0"/>
    <e v="#N/A"/>
    <s v="O232020200991119_Otros servicios de la administración pública n.c.p."/>
    <n v="8131"/>
    <m/>
    <n v="0"/>
    <x v="0"/>
    <e v="#N/A"/>
    <m/>
    <m/>
    <e v="#N/A"/>
    <m/>
    <m/>
    <m/>
  </r>
  <r>
    <x v="42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desarrollar acciones de fortalecimiento y actividades encaminadas a las instancias de participación de propiedad horizontal en el marco del modelo de fortalecimiento del proyecto de inversión 8131."/>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n v="0"/>
    <n v="25200000"/>
    <n v="0"/>
    <e v="#N/A"/>
    <s v="O232020200991119_Otros servicios de la administración pública n.c.p."/>
    <n v="8131"/>
    <m/>
    <n v="0"/>
    <x v="0"/>
    <e v="#N/A"/>
    <m/>
    <m/>
    <e v="#N/A"/>
    <m/>
    <m/>
    <m/>
  </r>
  <r>
    <x v="422"/>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on  para realizar seguimiento a la Política Publica Comunal y de formulación de la Política pública de Propiedad Horizontal en el marco del proyecto de inversión 8131."/>
    <s v="ENERO"/>
    <s v="FEBRERO"/>
    <n v="6"/>
    <n v="1"/>
    <s v="CCE-16 Contratación Directa"/>
    <s v="1-100-F001_VA-Recursos distrito"/>
    <n v="3600000"/>
    <n v="21600000"/>
    <x v="0"/>
    <s v="O232020200991119_Otros servicios de la administración pública n.c.p."/>
    <s v="20/0220/0101/45020290238"/>
    <s v="TPIEG - Igualdad y Equidad de Género"/>
    <s v="NO"/>
    <s v="N/A"/>
    <m/>
    <m/>
    <m/>
    <m/>
    <s v="Implementación de mecanismos de participación que potencian el desarrollo territorial Bogotá D.C."/>
    <n v="3600000"/>
    <n v="21600000"/>
    <e v="#N/A"/>
    <n v="0"/>
    <n v="21600000"/>
    <n v="0"/>
    <e v="#N/A"/>
    <s v="O232020200991119_Otros servicios de la administración pública n.c.p."/>
    <n v="8131"/>
    <m/>
    <n v="0"/>
    <x v="0"/>
    <e v="#N/A"/>
    <m/>
    <m/>
    <e v="#N/A"/>
    <m/>
    <m/>
    <m/>
  </r>
  <r>
    <x v="423"/>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6000000"/>
    <n v="36000000"/>
    <x v="0"/>
    <s v="O232020200991119_Otros servicios de la administración pública n.c.p."/>
    <s v="20/0220/0101/45020290238"/>
    <s v="TPIEG - Igualdad y Equidad de Género"/>
    <s v="NO"/>
    <s v="N/A"/>
    <m/>
    <m/>
    <m/>
    <m/>
    <s v="Implementación de mecanismos de participación que potencian el desarrollo territorial Bogotá D.C."/>
    <n v="6000000"/>
    <n v="36000000"/>
    <e v="#N/A"/>
    <n v="0"/>
    <n v="36000000"/>
    <n v="0"/>
    <e v="#N/A"/>
    <s v="O232020200991119_Otros servicios de la administración pública n.c.p."/>
    <n v="8131"/>
    <m/>
    <n v="0"/>
    <x v="0"/>
    <e v="#N/A"/>
    <m/>
    <m/>
    <e v="#N/A"/>
    <m/>
    <m/>
    <m/>
  </r>
  <r>
    <x v="42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9000000"/>
    <n v="54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9000000"/>
    <n v="54000000"/>
    <e v="#N/A"/>
    <n v="0"/>
    <n v="54000000"/>
    <n v="0"/>
    <e v="#N/A"/>
    <s v="O232020200991119_Otros servicios de la administración pública n.c.p."/>
    <n v="8131"/>
    <m/>
    <n v="0"/>
    <x v="0"/>
    <e v="#N/A"/>
    <m/>
    <m/>
    <e v="#N/A"/>
    <m/>
    <m/>
    <m/>
  </r>
  <r>
    <x v="42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700000"/>
    <n v="28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700000"/>
    <n v="28200000"/>
    <e v="#N/A"/>
    <n v="0"/>
    <n v="28200000"/>
    <n v="0"/>
    <e v="#N/A"/>
    <s v="O232020200991119_Otros servicios de la administración pública n.c.p."/>
    <n v="8131"/>
    <m/>
    <n v="0"/>
    <x v="0"/>
    <e v="#N/A"/>
    <m/>
    <m/>
    <e v="#N/A"/>
    <m/>
    <m/>
    <m/>
  </r>
  <r>
    <x v="426"/>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realizar actividades transversales y desarrollar acciones que faciliten el desarrollo del modelo de fortalecimiento con organizaciones de propiedad horizontal y comunales, la construcción y seguimiento de l"/>
    <s v="ENERO"/>
    <s v="FEBRERO"/>
    <n v="9.5"/>
    <n v="1"/>
    <s v="CCE-16 Contratación Directa"/>
    <s v="1-100-F001_VA-Recursos distrito"/>
    <n v="3800000"/>
    <n v="36100000"/>
    <x v="0"/>
    <s v="O232020200991119_Otros servicios de la administración pública n.c.p."/>
    <s v="20/0220/0101/45020290238"/>
    <s v="TPIEG - Igualdad y Equidad de Género"/>
    <s v="NO"/>
    <s v="N/A"/>
    <m/>
    <m/>
    <m/>
    <m/>
    <s v="Implementación de mecanismos de participación que potencian el desarrollo territorial Bogotá D.C."/>
    <n v="3800000"/>
    <n v="36100000"/>
    <e v="#N/A"/>
    <n v="0"/>
    <n v="36100000"/>
    <n v="0"/>
    <e v="#N/A"/>
    <s v="O232020200991119_Otros servicios de la administración pública n.c.p."/>
    <n v="8131"/>
    <m/>
    <n v="0"/>
    <x v="0"/>
    <e v="#N/A"/>
    <m/>
    <m/>
    <e v="#N/A"/>
    <m/>
    <m/>
    <m/>
  </r>
  <r>
    <x v="427"/>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4500000"/>
    <n v="27000000"/>
    <x v="0"/>
    <s v="O232020200991119_Otros servicios de la administración pública n.c.p."/>
    <s v="20/0220/0101/45020290238"/>
    <s v="TPIEG - Igualdad y Equidad de Género"/>
    <s v="NO"/>
    <s v="N/A"/>
    <m/>
    <m/>
    <m/>
    <m/>
    <s v="Implementación de mecanismos de participación que potencian el desarrollo territorial Bogotá D.C."/>
    <n v="4500000"/>
    <n v="27000000"/>
    <e v="#N/A"/>
    <n v="0"/>
    <n v="27000000"/>
    <n v="0"/>
    <e v="#N/A"/>
    <s v="O232020200991119_Otros servicios de la administración pública n.c.p."/>
    <n v="8131"/>
    <m/>
    <n v="0"/>
    <x v="0"/>
    <e v="#N/A"/>
    <m/>
    <m/>
    <e v="#N/A"/>
    <m/>
    <m/>
    <m/>
  </r>
  <r>
    <x v="42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COMPRA DE IMPRESORA Y SCANER"/>
    <s v="ENERO"/>
    <s v="FEBRERO"/>
    <n v="1"/>
    <n v="1"/>
    <s v="CCE-16 Contratación Directa"/>
    <s v="1-100-F001_VA-Recursos distrito"/>
    <n v="39000000"/>
    <n v="39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9000000"/>
    <n v="39000000"/>
    <e v="#N/A"/>
    <n v="0"/>
    <n v="39000000"/>
    <n v="0"/>
    <e v="#N/A"/>
    <s v="O232020200991119_Otros servicios de la administración pública n.c.p."/>
    <n v="8131"/>
    <m/>
    <n v="0"/>
    <x v="0"/>
    <e v="#N/A"/>
    <m/>
    <m/>
    <e v="#N/A"/>
    <m/>
    <m/>
    <m/>
  </r>
  <r>
    <x v="42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logísticos y operativos para la organización y ejecución de las actividades y eventos institucionales realizados por el IDPAC"/>
    <s v="febrero"/>
    <s v="FEBRERO"/>
    <n v="9"/>
    <n v="1"/>
    <s v="CCE-16 Contratación Directa"/>
    <s v="1-100-F001_VA-Recursos distrito"/>
    <n v="900000000"/>
    <n v="90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923528000"/>
    <n v="923528000"/>
    <n v="900000000"/>
    <n v="-23528000"/>
    <n v="900000000"/>
    <n v="7"/>
    <s v="Modificación propuesta"/>
    <s v="O232020200991119_Otros servicios de la administración pública n.c.p."/>
    <n v="8131"/>
    <m/>
    <n v="923528000"/>
    <x v="72"/>
    <n v="900000000"/>
    <m/>
    <m/>
    <n v="0"/>
    <m/>
    <m/>
    <m/>
  </r>
  <r>
    <x v="43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CONTRATAR LOS SERVICIOS PARA LA INSTALACIÓN, CONFIGURACIÓN Y PUESTAEN FUNCIONAMIENTO DEL SERVICIO DE CONECTIVIDAD E INTERNET DE LAS ORGANIZACIONES COMUNALES DE PRIMER Y SEGUNDO GRADO EN EL DISTRITO_x000a_CAPITAL COMO UN MECANISMO PARA SU FORTALECIMIENTO."/>
    <s v="ENERO"/>
    <s v="FEBRERO"/>
    <n v="1"/>
    <n v="1"/>
    <s v="CCE-16 Contratación Directa"/>
    <s v="1-100-F001_VA-Recursos distrito"/>
    <n v="1000000000"/>
    <n v="1000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1000000000"/>
    <n v="1000000000"/>
    <e v="#N/A"/>
    <n v="0"/>
    <n v="1000000000"/>
    <n v="0"/>
    <e v="#N/A"/>
    <s v="O232020200991119_Otros servicios de la administración pública n.c.p."/>
    <n v="8131"/>
    <m/>
    <n v="0"/>
    <x v="0"/>
    <e v="#N/A"/>
    <m/>
    <m/>
    <e v="#N/A"/>
    <m/>
    <m/>
    <m/>
  </r>
  <r>
    <x v="431"/>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4600000"/>
    <n v="27600000"/>
    <x v="0"/>
    <s v="O232020200991119_Otros servicios de la administración pública n.c.p."/>
    <s v="20/0220/0101/45020290238"/>
    <s v="TPIEG - Igualdad y Equidad de Género"/>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43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desarrollar acciones de fortalecimiento y actividades encaminadas a las instancias de participación de propiedad horizontal en el marco del modelo de fortalecimiento del proyecto de inversión 8131."/>
    <s v="ENERO"/>
    <s v="FEBRERO"/>
    <n v="7"/>
    <n v="1"/>
    <s v="CCE-16 Contratación Directa"/>
    <s v="1-100-F001_VA-Recursos distrito"/>
    <n v="5200000"/>
    <n v="364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6400000"/>
    <e v="#N/A"/>
    <n v="0"/>
    <n v="36400000"/>
    <n v="0"/>
    <e v="#N/A"/>
    <s v="O232020200991119_Otros servicios de la administración pública n.c.p."/>
    <n v="8131"/>
    <m/>
    <n v="0"/>
    <x v="0"/>
    <e v="#N/A"/>
    <m/>
    <m/>
    <e v="#N/A"/>
    <m/>
    <m/>
    <m/>
  </r>
  <r>
    <x v="433"/>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200000"/>
    <n v="21000000"/>
    <x v="0"/>
    <s v="O232020200991119_Otros servicios de la administración pública n.c.p."/>
    <s v="20/0220/0101/45020290238"/>
    <s v="TPIEG - Igualdad y Equidad de Género"/>
    <s v="NO"/>
    <s v="N/A"/>
    <m/>
    <m/>
    <m/>
    <m/>
    <s v="Implementación de mecanismos de participación que potencian el desarrollo territorial Bogotá D.C."/>
    <n v="4200000"/>
    <n v="25200000"/>
    <n v="21000000"/>
    <n v="-4200000"/>
    <n v="21000000"/>
    <n v="7"/>
    <s v="Modificación propuesta"/>
    <s v="O232020200991119_Otros servicios de la administración pública n.c.p."/>
    <n v="8131"/>
    <m/>
    <n v="25200000"/>
    <x v="73"/>
    <n v="21000000"/>
    <m/>
    <m/>
    <n v="0"/>
    <m/>
    <m/>
    <m/>
  </r>
  <r>
    <x v="43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realizar  la jornada electroral de los consejos locales de Propiedad horizontalen el marco del proyecto de inversión 8131."/>
    <s v="febrero"/>
    <s v="marzo"/>
    <n v="6"/>
    <n v="1"/>
    <s v="CCE-16 Contratación Directa"/>
    <s v="1-100-F001_VA-Recursos distrito"/>
    <n v="6000000"/>
    <n v="36000000"/>
    <x v="0"/>
    <s v="O232020200991119_Otros servicios de la administración pública n.c.p."/>
    <s v="20/0220/0106/45020220238"/>
    <s v="TPIEG - Igualdad y Equidad de Género"/>
    <s v="NO"/>
    <s v="N/A"/>
    <m/>
    <m/>
    <m/>
    <m/>
    <s v="Implementación de mecanismos de participación que potencian el desarrollo territorial Bogotá D.C."/>
    <n v="6000000"/>
    <n v="36000000"/>
    <e v="#N/A"/>
    <n v="0"/>
    <n v="36000000"/>
    <n v="0"/>
    <e v="#N/A"/>
    <s v="O232020200991119_Otros servicios de la administración pública n.c.p."/>
    <n v="8131"/>
    <m/>
    <n v="0"/>
    <x v="0"/>
    <e v="#N/A"/>
    <m/>
    <m/>
    <e v="#N/A"/>
    <m/>
    <m/>
    <m/>
  </r>
  <r>
    <x v="43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6000000"/>
    <n v="36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6000000"/>
    <n v="36000000"/>
    <e v="#N/A"/>
    <n v="0"/>
    <n v="36000000"/>
    <n v="0"/>
    <e v="#N/A"/>
    <s v="O232020200991119_Otros servicios de la administración pública n.c.p."/>
    <n v="8131"/>
    <m/>
    <n v="0"/>
    <x v="0"/>
    <e v="#N/A"/>
    <m/>
    <m/>
    <e v="#N/A"/>
    <m/>
    <m/>
    <m/>
  </r>
  <r>
    <x v="43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a para realizar  la jornada electroral de los consejos locales de Propiedad horizontalen el marco del proyecto de inversión 8131."/>
    <s v="febrero"/>
    <s v="marzo"/>
    <n v="6"/>
    <n v="1"/>
    <s v="CCE-16 Contratación Directa"/>
    <s v="1-100-F001_VA-Recursos distrito"/>
    <n v="4600000"/>
    <n v="27600000"/>
    <x v="0"/>
    <s v="O232020200991119_Otros servicios de la administración pública n.c.p."/>
    <s v="20/0220/0106/45020220238"/>
    <s v="TPIEG - Igualdad y Equidad de Género"/>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43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realizar  la jornada electroral de los consejos locales de Propiedad horizontalen el marco del proyecto de inversión 8131."/>
    <s v="febrero"/>
    <s v="marzo"/>
    <n v="6"/>
    <n v="1"/>
    <s v="CCE-16 Contratación Directa"/>
    <s v="1-100-F001_VA-Recursos distrito"/>
    <n v="4600000"/>
    <n v="27600000"/>
    <x v="0"/>
    <s v="O232020200991119_Otros servicios de la administración pública n.c.p."/>
    <s v="20/0220/0106/45020220238"/>
    <s v="TPIEG - Igualdad y Equidad de Género"/>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43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realizar  la jornada electroral de los consejos locales de Propiedad horizontalen el marco del proyecto de inversión 8131."/>
    <s v="febrero"/>
    <s v="marzo"/>
    <n v="6"/>
    <n v="1"/>
    <s v="CCE-16 Contratación Directa"/>
    <s v="1-100-F001_VA-Recursos distrito"/>
    <n v="4200000"/>
    <n v="25200000"/>
    <x v="0"/>
    <s v="O232020200991119_Otros servicios de la administración pública n.c.p."/>
    <s v="20/0220/0106/45020220238"/>
    <s v="TPIEG - Igualdad y Equidad de Género"/>
    <s v="NO"/>
    <s v="N/A"/>
    <m/>
    <m/>
    <m/>
    <m/>
    <s v="Implementación de mecanismos de participación que potencian el desarrollo territorial Bogotá D.C."/>
    <n v="4200000"/>
    <n v="25200000"/>
    <e v="#N/A"/>
    <n v="0"/>
    <n v="25200000"/>
    <n v="0"/>
    <e v="#N/A"/>
    <s v="O232020200991119_Otros servicios de la administración pública n.c.p."/>
    <n v="8131"/>
    <m/>
    <n v="0"/>
    <x v="0"/>
    <e v="#N/A"/>
    <m/>
    <m/>
    <e v="#N/A"/>
    <m/>
    <m/>
    <m/>
  </r>
  <r>
    <x v="43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realizar  la jornada electroral de los consejos locales de Propiedad horizontalen el marco del proyecto de inversión 8131."/>
    <s v="febrero"/>
    <s v="marzo"/>
    <n v="6"/>
    <n v="1"/>
    <s v="CCE-16 Contratación Directa"/>
    <s v="1-100-F001_VA-Recursos distrito"/>
    <n v="4200000"/>
    <n v="25200000"/>
    <x v="0"/>
    <s v="O232020200991119_Otros servicios de la administración pública n.c.p."/>
    <s v="20/0220/0106/45020220238"/>
    <s v="TPIEG - Igualdad y Equidad de Género"/>
    <s v="NO"/>
    <s v="N/A"/>
    <m/>
    <m/>
    <m/>
    <m/>
    <s v="Implementación de mecanismos de participación que potencian el desarrollo territorial Bogotá D.C."/>
    <n v="4200000"/>
    <n v="25200000"/>
    <e v="#N/A"/>
    <n v="0"/>
    <n v="25200000"/>
    <n v="0"/>
    <e v="#N/A"/>
    <s v="O232020200991119_Otros servicios de la administración pública n.c.p."/>
    <n v="8131"/>
    <m/>
    <n v="0"/>
    <x v="0"/>
    <e v="#N/A"/>
    <m/>
    <m/>
    <e v="#N/A"/>
    <m/>
    <m/>
    <m/>
  </r>
  <r>
    <x v="44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on  para realizar  la jornada electroral de los consejos locales de Propiedad horizontalen el marco del proyecto de inversión 8131."/>
    <s v="febrero"/>
    <s v="marzo"/>
    <n v="6"/>
    <n v="1"/>
    <s v="CCE-16 Contratación Directa"/>
    <s v="1-100-F001_VA-Recursos distrito"/>
    <n v="2800000"/>
    <n v="16800000"/>
    <x v="0"/>
    <s v="O232020200991119_Otros servicios de la administración pública n.c.p."/>
    <s v="20/0220/0106/45020220238"/>
    <s v="TPIEG - Igualdad y Equidad de Género"/>
    <s v="NO"/>
    <s v="N/A"/>
    <m/>
    <m/>
    <m/>
    <m/>
    <s v="Implementación de mecanismos de participación que potencian el desarrollo territorial Bogotá D.C."/>
    <n v="2800000"/>
    <n v="16800000"/>
    <e v="#N/A"/>
    <n v="0"/>
    <n v="16800000"/>
    <n v="0"/>
    <e v="#N/A"/>
    <s v="O232020200991119_Otros servicios de la administración pública n.c.p."/>
    <n v="8131"/>
    <m/>
    <n v="0"/>
    <x v="0"/>
    <e v="#N/A"/>
    <m/>
    <m/>
    <e v="#N/A"/>
    <m/>
    <m/>
    <m/>
  </r>
  <r>
    <x v="44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on  para realizar  la jornada electroral de los consejos locales de Propiedad horizontalen el marco del proyecto de inversión 8131."/>
    <s v="febrero"/>
    <s v="marzo"/>
    <n v="6"/>
    <n v="1"/>
    <s v="CCE-16 Contratación Directa"/>
    <s v="1-100-F001_VA-Recursos distrito"/>
    <n v="2800000"/>
    <n v="16800000"/>
    <x v="0"/>
    <s v="O232020200991119_Otros servicios de la administración pública n.c.p."/>
    <s v="20/0220/0106/45020220238"/>
    <s v="TPIEG - Igualdad y Equidad de Género"/>
    <s v="NO"/>
    <s v="N/A"/>
    <m/>
    <m/>
    <m/>
    <m/>
    <s v="Implementación de mecanismos de participación que potencian el desarrollo territorial Bogotá D.C."/>
    <n v="2800000"/>
    <n v="16800000"/>
    <e v="#N/A"/>
    <n v="0"/>
    <n v="16800000"/>
    <n v="0"/>
    <e v="#N/A"/>
    <s v="O232020200991119_Otros servicios de la administración pública n.c.p."/>
    <n v="8131"/>
    <m/>
    <n v="0"/>
    <x v="0"/>
    <e v="#N/A"/>
    <m/>
    <m/>
    <e v="#N/A"/>
    <m/>
    <m/>
    <m/>
  </r>
  <r>
    <x v="44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on  para realizar  la jornada electroral de los consejos locales de Propiedad horizontalen el marco del proyecto de inversión 8131."/>
    <s v="febrero"/>
    <s v="marzo"/>
    <n v="6"/>
    <n v="1"/>
    <s v="CCE-16 Contratación Directa"/>
    <s v="1-100-F001_VA-Recursos distrito"/>
    <n v="3500000"/>
    <n v="21000000"/>
    <x v="0"/>
    <s v="O232020200991119_Otros servicios de la administración pública n.c.p."/>
    <s v="20/0220/0106/45020220238"/>
    <s v="TPIEG - Igualdad y Equidad de Género"/>
    <s v="NO"/>
    <s v="N/A"/>
    <m/>
    <m/>
    <m/>
    <m/>
    <s v="Implementación de mecanismos de participación que potencian el desarrollo territorial Bogotá D.C."/>
    <n v="3500000"/>
    <n v="21000000"/>
    <e v="#N/A"/>
    <n v="0"/>
    <n v="21000000"/>
    <n v="0"/>
    <e v="#N/A"/>
    <s v="O232020200991119_Otros servicios de la administración pública n.c.p."/>
    <n v="8131"/>
    <m/>
    <n v="0"/>
    <x v="0"/>
    <e v="#N/A"/>
    <m/>
    <m/>
    <e v="#N/A"/>
    <m/>
    <m/>
    <m/>
  </r>
  <r>
    <x v="44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600000"/>
    <n v="27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44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600000"/>
    <n v="27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44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600000"/>
    <n v="27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446"/>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600000"/>
    <n v="27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447"/>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600000"/>
    <n v="27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448"/>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600000"/>
    <n v="276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n v="0"/>
    <n v="27600000"/>
    <n v="0"/>
    <e v="#N/A"/>
    <s v="O232020200991119_Otros servicios de la administración pública n.c.p."/>
    <n v="8131"/>
    <m/>
    <n v="0"/>
    <x v="0"/>
    <e v="#N/A"/>
    <m/>
    <m/>
    <e v="#N/A"/>
    <m/>
    <m/>
    <m/>
  </r>
  <r>
    <x v="449"/>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n v="0"/>
    <n v="25200000"/>
    <n v="0"/>
    <e v="#N/A"/>
    <s v="O232020200991119_Otros servicios de la administración pública n.c.p."/>
    <n v="8131"/>
    <m/>
    <n v="0"/>
    <x v="0"/>
    <e v="#N/A"/>
    <m/>
    <m/>
    <e v="#N/A"/>
    <m/>
    <m/>
    <m/>
  </r>
  <r>
    <x v="450"/>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n v="0"/>
    <n v="25200000"/>
    <n v="0"/>
    <e v="#N/A"/>
    <s v="O232020200991119_Otros servicios de la administración pública n.c.p."/>
    <n v="8131"/>
    <m/>
    <n v="0"/>
    <x v="0"/>
    <e v="#N/A"/>
    <m/>
    <m/>
    <e v="#N/A"/>
    <m/>
    <m/>
    <m/>
  </r>
  <r>
    <x v="451"/>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n v="0"/>
    <n v="25200000"/>
    <n v="0"/>
    <e v="#N/A"/>
    <s v="O232020200991119_Otros servicios de la administración pública n.c.p."/>
    <n v="8131"/>
    <m/>
    <n v="0"/>
    <x v="0"/>
    <e v="#N/A"/>
    <m/>
    <m/>
    <e v="#N/A"/>
    <m/>
    <m/>
    <m/>
  </r>
  <r>
    <x v="452"/>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200000"/>
    <n v="252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n v="0"/>
    <n v="25200000"/>
    <n v="0"/>
    <e v="#N/A"/>
    <s v="O232020200991119_Otros servicios de la administración pública n.c.p."/>
    <n v="8131"/>
    <m/>
    <n v="0"/>
    <x v="0"/>
    <e v="#N/A"/>
    <m/>
    <m/>
    <e v="#N/A"/>
    <m/>
    <m/>
    <m/>
  </r>
  <r>
    <x v="453"/>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del modelo de fortalecimiento con organizaciones de propiedad horizontal y comunales de los distintos  niveles en el marco del proyecto de inversión 8131. "/>
    <s v="febrero"/>
    <s v="FEBRERO"/>
    <n v="6"/>
    <n v="1"/>
    <s v="CCE-16 Contratación Directa"/>
    <s v="1-100-F001_VA-Recursos distrito"/>
    <n v="3500000"/>
    <n v="21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500000"/>
    <n v="21000000"/>
    <e v="#N/A"/>
    <n v="0"/>
    <n v="21000000"/>
    <n v="0"/>
    <e v="#N/A"/>
    <s v="O232020200991119_Otros servicios de la administración pública n.c.p."/>
    <n v="8131"/>
    <m/>
    <n v="0"/>
    <x v="0"/>
    <e v="#N/A"/>
    <m/>
    <m/>
    <e v="#N/A"/>
    <m/>
    <m/>
    <m/>
  </r>
  <r>
    <x v="454"/>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del modelo de fortalecimiento con organizaciones de propiedad horizontal y comunales de los distintos  niveles en el marco del proyecto de inversión 8131. "/>
    <s v="febrero"/>
    <s v="FEBRERO"/>
    <n v="6"/>
    <n v="1"/>
    <s v="CCE-16 Contratación Directa"/>
    <s v="1-100-F001_VA-Recursos distrito"/>
    <n v="3500000"/>
    <n v="210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500000"/>
    <n v="21000000"/>
    <e v="#N/A"/>
    <n v="0"/>
    <n v="21000000"/>
    <n v="0"/>
    <e v="#N/A"/>
    <s v="O232020200991119_Otros servicios de la administración pública n.c.p."/>
    <n v="8131"/>
    <m/>
    <n v="0"/>
    <x v="0"/>
    <e v="#N/A"/>
    <m/>
    <m/>
    <e v="#N/A"/>
    <m/>
    <m/>
    <m/>
  </r>
  <r>
    <x v="455"/>
    <s v="05_Bogotá confía en su gobierno"/>
    <s v="39 _Camino hacia una democracia deliberativa con un gobierno cercano a la gente y con participación ciudadana"/>
    <s v="O23011745022024023806022"/>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7"/>
    <n v="1"/>
    <s v="CCE-16 Contratación Directa"/>
    <s v="1-100-F001_VA-Recursos distrito"/>
    <n v="3500000"/>
    <n v="24500000"/>
    <x v="0"/>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500000"/>
    <n v="24500000"/>
    <e v="#N/A"/>
    <n v="0"/>
    <n v="24500000"/>
    <n v="0"/>
    <e v="#N/A"/>
    <s v="O232020200991119_Otros servicios de la administración pública n.c.p."/>
    <n v="8131"/>
    <m/>
    <n v="0"/>
    <x v="0"/>
    <e v="#N/A"/>
    <m/>
    <m/>
    <e v="#N/A"/>
    <m/>
    <m/>
    <m/>
  </r>
  <r>
    <x v="456"/>
    <s v="05_Bogotá confía en su gobierno"/>
    <s v="39 _Camino hacia una democracia deliberativa con un gobierno cercano a la gente y con participación ciudadana"/>
    <s v="O23011745022024025406032"/>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de manera temporal  para realizar seguimiento a la Politica Publica de Participacion _x000a_incidente y acompañar la estrategia de Gobierno abierto y planeacion _x000a_participativa"/>
    <s v="febrero"/>
    <s v="FEBRERO"/>
    <n v="6"/>
    <n v="1"/>
    <s v="CCE-16 Contratacion Directa"/>
    <s v="1-100-F001_VA-Recursos distrito"/>
    <n v="4400000"/>
    <n v="264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400000"/>
    <n v="26400000"/>
    <e v="#N/A"/>
    <n v="0"/>
    <n v="26400000"/>
    <n v="0"/>
    <e v="#N/A"/>
    <s v="O232020200883990_Otros servicios profesionales, técnicos y empresariales n.c.p."/>
    <n v="8146"/>
    <m/>
    <n v="0"/>
    <x v="0"/>
    <e v="#N/A"/>
    <e v="#N/A"/>
    <m/>
    <e v="#N/A"/>
    <m/>
    <m/>
    <m/>
  </r>
  <r>
    <x v="457"/>
    <s v="05_Bogotá confía en su gobierno"/>
    <s v="39 _Camino hacia una democracia deliberativa con un gobierno cercano a la gente y con participación ciudadana"/>
    <s v="O23011745022024025406032"/>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de manera temporal  para acompañar y orientar a las alcaldias Locales y entidades del  distrito sobre la estrategia de Gobierno abierto y planeacion participativa."/>
    <s v="febrero"/>
    <s v="FEBRERO"/>
    <n v="6"/>
    <n v="1"/>
    <s v="CCE-16 Contratacion Directa"/>
    <s v="1-100-F001_VA-Recursos distrito"/>
    <n v="4400000"/>
    <n v="264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400000"/>
    <n v="26400000"/>
    <e v="#N/A"/>
    <n v="0"/>
    <n v="26400000"/>
    <n v="0"/>
    <e v="#N/A"/>
    <s v="O232020200883990_Otros servicios profesionales, técnicos y empresariales n.c.p."/>
    <n v="8146"/>
    <m/>
    <n v="0"/>
    <x v="0"/>
    <e v="#N/A"/>
    <e v="#N/A"/>
    <m/>
    <e v="#N/A"/>
    <m/>
    <m/>
    <m/>
  </r>
  <r>
    <x v="458"/>
    <s v="05_Bogotá confía en su gobierno"/>
    <s v="39 _Camino hacia una democracia deliberativa con un gobierno cercano a la gente y con participación ciudadana"/>
    <s v="O23011745022024025406032"/>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para desarrollar la estrategia de Gobierno abierto y la plataforma de Bogota abierta."/>
    <s v="febrero"/>
    <s v="FEBRERO"/>
    <n v="6"/>
    <n v="1"/>
    <s v="CCE-16 Contratacion Directa"/>
    <s v="1-100-F001_VA-Recursos distrito"/>
    <n v="4277000"/>
    <n v="25662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277000"/>
    <n v="25662000"/>
    <e v="#N/A"/>
    <n v="0"/>
    <n v="25662000"/>
    <n v="0"/>
    <e v="#N/A"/>
    <s v="O232020200883990_Otros servicios profesionales, técnicos y empresariales n.c.p."/>
    <n v="8146"/>
    <m/>
    <n v="0"/>
    <x v="0"/>
    <e v="#N/A"/>
    <e v="#N/A"/>
    <m/>
    <e v="#N/A"/>
    <m/>
    <m/>
    <m/>
  </r>
  <r>
    <x v="459"/>
    <s v="05_Bogotá confía en su gobierno"/>
    <s v="39 _Camino hacia una democracia deliberativa con un gobierno cercano a la gente y con participación ciudadana"/>
    <s v="O23011745022024025406032"/>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para organizar y gestionar las acciones y proyectos estrategicos de  la Subdireccion de Promocion de la Participacion en relacion con las actividades  asociadas con la politica publica de Gobierno abierto de Datos, gar"/>
    <s v="febrero"/>
    <s v="FEBRERO"/>
    <n v="6"/>
    <n v="1"/>
    <s v="CCE-16 Contratacion Directa"/>
    <s v="1-100-F001_VA-Recursos distrito"/>
    <n v="5500000"/>
    <n v="33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33000000"/>
    <e v="#N/A"/>
    <n v="0"/>
    <n v="33000000"/>
    <n v="0"/>
    <e v="#N/A"/>
    <s v="O232020200883990_Otros servicios profesionales, técnicos y empresariales n.c.p."/>
    <n v="8146"/>
    <m/>
    <n v="0"/>
    <x v="0"/>
    <e v="#N/A"/>
    <e v="#N/A"/>
    <m/>
    <e v="#N/A"/>
    <m/>
    <m/>
    <m/>
  </r>
  <r>
    <x v="460"/>
    <s v="05_Bogotá confía en su gobierno"/>
    <s v="39 _Camino hacia una democracia deliberativa con un gobierno cercano a la gente y con participación ciudadana"/>
    <s v="O23011745022024025406032"/>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de  para articular las acciones de los proyectos estrategicos que esten _x000a_encaminados al cumplimiento de los procesos misionales que lidera la _x000a_Subdireccion de Promocion de la Participacion"/>
    <s v="marzo"/>
    <s v="marzo"/>
    <n v="4"/>
    <n v="1"/>
    <s v="CCE-16 Contratacion Directa"/>
    <s v="1-100-F001_VA-Recursos distrito"/>
    <n v="6000000"/>
    <n v="24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24000000"/>
    <e v="#N/A"/>
    <n v="0"/>
    <n v="24000000"/>
    <n v="0"/>
    <e v="#N/A"/>
    <s v="O232020200883990_Otros servicios profesionales, técnicos y empresariales n.c.p."/>
    <n v="8146"/>
    <m/>
    <n v="0"/>
    <x v="0"/>
    <e v="#N/A"/>
    <e v="#N/A"/>
    <m/>
    <e v="#N/A"/>
    <m/>
    <m/>
    <m/>
  </r>
  <r>
    <x v="461"/>
    <s v="05_Bogotá confía en su gobierno"/>
    <s v="39 _Camino hacia una democracia deliberativa con un gobierno cercano a la gente y con participación ciudadana"/>
    <s v="O23011745022024025406032"/>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servicios para articular las acciones de los proyectos estrategicos que esten encaminados al cumplimiento de los procesos misionales que lidera la _x000a_Subdireccion de Promocion de la Participacion"/>
    <s v="Julio"/>
    <s v="Julio"/>
    <n v="1"/>
    <n v="1"/>
    <s v="CCE-16 Contratacion Directa"/>
    <s v="1-100-F001_VA-Recursos distrito"/>
    <s v="   -   "/>
    <n v="44538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44538000"/>
    <e v="#N/A"/>
    <n v="0"/>
    <n v="44538000"/>
    <n v="0"/>
    <e v="#N/A"/>
    <s v="O232020200883990_Otros servicios profesionales, técnicos y empresariales n.c.p."/>
    <n v="8146"/>
    <m/>
    <n v="0"/>
    <x v="0"/>
    <e v="#N/A"/>
    <e v="#N/A"/>
    <m/>
    <e v="#N/A"/>
    <m/>
    <m/>
    <m/>
  </r>
  <r>
    <x v="462"/>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s v="43201800_x000a_43211600_x000a_43211500 _x000a_45111608 _x000a_43211708  _x000a_43211706"/>
    <s v="ADQUISICION DE ELEMENTOS TECNOLOGICOS Y ACCESORIOS PARA LA ENTREGA DE INCENTIVOS"/>
    <s v="Abril"/>
    <s v="abril"/>
    <n v="1"/>
    <n v="1"/>
    <s v="CCE-99 SELECCIÓN ABREVIADA- ACUERDO MARCO DE PRECIOS"/>
    <s v="1-100-F001_VA-Recursos distrito"/>
    <s v="   -   "/>
    <n v="1000000000"/>
    <x v="17"/>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1000000000"/>
    <e v="#N/A"/>
    <n v="0"/>
    <n v="1000000000"/>
    <n v="0"/>
    <e v="#N/A"/>
    <s v="o232020200991119_otros servicios de la administracion publica n.c.p."/>
    <n v="8146"/>
    <m/>
    <n v="0"/>
    <x v="0"/>
    <e v="#N/A"/>
    <e v="#N/A"/>
    <m/>
    <e v="#N/A"/>
    <m/>
    <m/>
    <m/>
  </r>
  <r>
    <x v="463"/>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sesorar los proyectos estrategicos que lidera la Subdireccion _x000a_ de Promocion de la Participacion."/>
    <s v="febrero"/>
    <s v="FEBRERO"/>
    <n v="9"/>
    <n v="1"/>
    <s v="CCE-16 Contratacion Directa"/>
    <s v="1-100-F001_VA-Recursos distrito"/>
    <n v="9000000"/>
    <n v="81000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9000000"/>
    <n v="99000000"/>
    <n v="81000000"/>
    <n v="-18000000"/>
    <n v="81000000"/>
    <n v="3"/>
    <s v="Modificación propuesta"/>
    <s v="O232020200883990_Otros servicios profesionales, técnicos y empresariales n.c.p."/>
    <n v="8146"/>
    <m/>
    <n v="99000000"/>
    <x v="74"/>
    <n v="81000000"/>
    <n v="0"/>
    <m/>
    <n v="0"/>
    <m/>
    <m/>
    <m/>
  </r>
  <r>
    <x v="464"/>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cion de servicios profesionales  para asesorar las actividades en materia presupuestal y financiera de los incentivos para promover la participacion incidente."/>
    <s v="febrero"/>
    <s v="FEBRERO"/>
    <n v="8"/>
    <n v="1"/>
    <s v="CCE-16 Contratacion Directa"/>
    <s v="1-100-F001_VA-Recursos distrito"/>
    <n v="8000000"/>
    <n v="64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8000000"/>
    <n v="64000000"/>
    <e v="#N/A"/>
    <n v="0"/>
    <n v="64000000"/>
    <n v="0"/>
    <e v="#N/A"/>
    <s v="O232020200883990_Otros servicios profesionales, técnicos y empresariales n.c.p."/>
    <n v="8146"/>
    <m/>
    <n v="0"/>
    <x v="0"/>
    <e v="#N/A"/>
    <e v="#N/A"/>
    <m/>
    <e v="#N/A"/>
    <m/>
    <m/>
    <m/>
  </r>
  <r>
    <x v="465"/>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de para asesorar las actividades en materia presupuestal y financiera _x000a_ de los incentivos para promover la participacion incidente"/>
    <s v="febrero"/>
    <s v="FEBRERO"/>
    <n v="8"/>
    <n v="1"/>
    <s v="CCE-16 Contratacion Directa"/>
    <s v="1-100-F001_VA-Recursos distrito"/>
    <n v="8000000"/>
    <n v="64000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8000000"/>
    <n v="72000000"/>
    <n v="64000000"/>
    <n v="-8000000"/>
    <n v="64000000"/>
    <n v="3"/>
    <s v="Modificación propuesta"/>
    <s v="O232020200883990_Otros servicios profesionales, técnicos y empresariales n.c.p."/>
    <n v="8146"/>
    <m/>
    <n v="72000000"/>
    <x v="75"/>
    <n v="64000000"/>
    <n v="0"/>
    <m/>
    <n v="0"/>
    <m/>
    <m/>
    <m/>
  </r>
  <r>
    <x v="466"/>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la implementacion de los proyectos estrategicos en _x000a_ materia de participacion incidente."/>
    <s v="febrero"/>
    <s v="FEBRERO"/>
    <n v="6.5"/>
    <n v="1"/>
    <s v="CCE-16 Contratacion Directa"/>
    <s v="1-100-F001_VA-Recursos distrito"/>
    <n v="3156000"/>
    <n v="20514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156000"/>
    <n v="12624000"/>
    <n v="20514000"/>
    <n v="7890000"/>
    <n v="20514000"/>
    <n v="3"/>
    <s v="Modificación propuesta"/>
    <s v="O232020200883990_Otros servicios profesionales, técnicos y empresariales n.c.p."/>
    <n v="8146"/>
    <m/>
    <n v="12624000"/>
    <x v="76"/>
    <n v="20514000"/>
    <n v="0"/>
    <m/>
    <n v="0"/>
    <m/>
    <m/>
    <m/>
  </r>
  <r>
    <x v="467"/>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acompañar las actividades de planeacion, reportes y demas acciones relacionadas con la entrega de incentivos."/>
    <s v="febrero"/>
    <s v="FEBRERO"/>
    <n v="4"/>
    <n v="1"/>
    <s v="CCE-16 Contratacion Directa"/>
    <s v="1-100-F001_VA-Recursos distrito"/>
    <n v="3600000"/>
    <n v="144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14400000"/>
    <e v="#N/A"/>
    <n v="0"/>
    <n v="14400000"/>
    <n v="0"/>
    <e v="#N/A"/>
    <s v="O232020200883990_Otros servicios profesionales, técnicos y empresariales n.c.p."/>
    <n v="8146"/>
    <m/>
    <n v="0"/>
    <x v="0"/>
    <e v="#N/A"/>
    <e v="#N/A"/>
    <m/>
    <e v="#N/A"/>
    <m/>
    <m/>
    <m/>
  </r>
  <r>
    <x v="468"/>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organizar los asuntos logisticos y administrativos de _x000a_ la Subdireccion de Promocion de Participacion."/>
    <s v="febrero"/>
    <s v="FEBRERO"/>
    <n v="7"/>
    <n v="1"/>
    <s v="CCE-16 Contratacion Directa"/>
    <s v="1-100-F001_VA-Recursos distrito"/>
    <n v="3156000"/>
    <n v="22092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156000"/>
    <n v="18936000"/>
    <n v="22092000"/>
    <n v="3156000"/>
    <n v="22092000"/>
    <n v="3"/>
    <s v="Modificación propuesta"/>
    <s v="O232020200883990_Otros servicios profesionales, técnicos y empresariales n.c.p."/>
    <n v="8146"/>
    <m/>
    <n v="18936000"/>
    <x v="77"/>
    <n v="22092000"/>
    <n v="0"/>
    <m/>
    <n v="0"/>
    <m/>
    <m/>
    <m/>
  </r>
  <r>
    <x v="469"/>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de manera temporal para realizar seguimiento a los temas administrativos _x000a_encaminados al fortalecimiento y promocion de la participacion ciudadana que son _x000a_de competencia de la Subdireccion de Promocion de la Pa"/>
    <s v="marzo"/>
    <s v="marzo"/>
    <n v="4"/>
    <n v="1"/>
    <s v="CCE-16 Contratacion Directa"/>
    <s v="1-100-F001_VA-Recursos distrito"/>
    <n v="3156000"/>
    <n v="12624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156000"/>
    <n v="12624000"/>
    <e v="#N/A"/>
    <n v="0"/>
    <n v="12624000"/>
    <n v="0"/>
    <e v="#N/A"/>
    <s v="O232020200883990_Otros servicios profesionales, técnicos y empresariales n.c.p."/>
    <n v="8146"/>
    <m/>
    <n v="0"/>
    <x v="0"/>
    <e v="#N/A"/>
    <e v="#N/A"/>
    <m/>
    <e v="#N/A"/>
    <m/>
    <m/>
    <m/>
  </r>
  <r>
    <x v="470"/>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el acompañamiento y seguimiento juridico en las _x000a_ actividades relacionadas con los procedimientos de los proyectos estrategicos de _x000a_ la Subdireccion de Promocion de la Participacion"/>
    <s v="febrero"/>
    <s v="FEBRERO"/>
    <n v="8"/>
    <n v="1"/>
    <s v="CCE-16 Contratacion Directa"/>
    <s v="1-100-F001_VA-Recursos distrito"/>
    <n v="9000000"/>
    <n v="72000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9000000"/>
    <n v="99000000"/>
    <n v="72000000"/>
    <n v="-27000000"/>
    <n v="72000000"/>
    <n v="3"/>
    <s v="Modificación propuesta"/>
    <s v="O232020200883990_Otros servicios profesionales, técnicos y empresariales n.c.p."/>
    <n v="8146"/>
    <m/>
    <n v="99000000"/>
    <x v="78"/>
    <n v="72000000"/>
    <n v="0"/>
    <m/>
    <n v="0"/>
    <m/>
    <m/>
    <m/>
  </r>
  <r>
    <x v="471"/>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ción de servicios profesionales para el apoyo en la elaboración de reportes técnicos, análisis y seguimiento a la política pública de participación ciudadana e incidente, a cargo de la Subdirección de Promoción de la Participación, con el propósito "/>
    <s v="febrero"/>
    <s v="FEBRERO"/>
    <n v="7"/>
    <n v="1"/>
    <s v="CCE-16 Contratacion Directa"/>
    <s v="1-100-F001_VA-Recursos distrito"/>
    <n v="6000000"/>
    <n v="42000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36000000"/>
    <n v="42000000"/>
    <n v="6000000"/>
    <n v="42000000"/>
    <n v="3"/>
    <s v="Modificación propuesta"/>
    <s v="O232020200883990_Otros servicios profesionales, técnicos y empresariales n.c.p."/>
    <n v="8146"/>
    <m/>
    <n v="36000000"/>
    <x v="38"/>
    <n v="42000000"/>
    <n v="0"/>
    <m/>
    <n v="0"/>
    <m/>
    <m/>
    <m/>
  </r>
  <r>
    <x v="472"/>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compañar el desarrollo y la implementacion de los sistemas _x000a_de informacion para la participacion incidente."/>
    <s v="febrero"/>
    <s v="FEBRERO"/>
    <n v="6"/>
    <n v="1"/>
    <s v="CCE-16 Contratacion Directa"/>
    <s v="1-100-F001_VA-Recursos distrito"/>
    <n v="4600000"/>
    <n v="276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600000"/>
    <n v="27600000"/>
    <e v="#N/A"/>
    <n v="0"/>
    <n v="27600000"/>
    <n v="0"/>
    <e v="#N/A"/>
    <s v="O232020200883990_Otros servicios profesionales, técnicos y empresariales n.c.p."/>
    <n v="8146"/>
    <m/>
    <n v="0"/>
    <x v="0"/>
    <e v="#N/A"/>
    <e v="#N/A"/>
    <m/>
    <e v="#N/A"/>
    <m/>
    <m/>
    <m/>
  </r>
  <r>
    <x v="473"/>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adelantar labores administrativas requeridas por la _x000a_Subdireccion de Promocion de la Participacion"/>
    <s v="febrero"/>
    <s v="FEBRERO"/>
    <n v="6"/>
    <n v="1"/>
    <s v="CCE-16 Contratacion Directa"/>
    <s v="1-100-F001_VA-Recursos distrito"/>
    <n v="3000000"/>
    <n v="18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e v="#N/A"/>
    <n v="0"/>
    <n v="18000000"/>
    <n v="0"/>
    <e v="#N/A"/>
    <s v="O232020200883990_Otros servicios profesionales, técnicos y empresariales n.c.p."/>
    <n v="8146"/>
    <m/>
    <n v="0"/>
    <x v="0"/>
    <e v="#N/A"/>
    <e v="#N/A"/>
    <m/>
    <e v="#N/A"/>
    <m/>
    <m/>
    <m/>
  </r>
  <r>
    <x v="474"/>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sesorar jurídicamente los proyectos estratégicos de la Subdirección de Promoción de la Participación, garantizando el cumplimiento normativo, la viabilidad jurídica y la efectiva implementación de mecanismos que f"/>
    <s v="febrero"/>
    <s v="FEBRERO"/>
    <n v="6"/>
    <n v="1"/>
    <s v="CCE-16 Contratacion Directa"/>
    <s v="1-100-F001_VA-Recursos distrito"/>
    <n v="10000000"/>
    <n v="60000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36000000"/>
    <n v="60000000"/>
    <n v="24000000"/>
    <n v="60000000"/>
    <n v="3"/>
    <s v="Modificación propuesta"/>
    <s v="O232020200883990_Otros servicios profesionales, técnicos y empresariales n.c.p."/>
    <n v="8146"/>
    <m/>
    <n v="36000000"/>
    <x v="23"/>
    <n v="60000000"/>
    <n v="0"/>
    <m/>
    <n v="0"/>
    <m/>
    <m/>
    <m/>
  </r>
  <r>
    <x v="475"/>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en la gestion administrativa de la Subdireccion de _x000a_Promocion de la Participacion."/>
    <s v="febrero"/>
    <s v="FEBRERO"/>
    <n v="6"/>
    <n v="1"/>
    <s v="CCE-16 Contratacion Directa"/>
    <s v="1-100-F001_VA-Recursos distrito"/>
    <n v="3421000"/>
    <n v="20526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421000"/>
    <n v="20526000"/>
    <e v="#N/A"/>
    <n v="0"/>
    <n v="20526000"/>
    <n v="0"/>
    <e v="#N/A"/>
    <s v="O232020200883990_Otros servicios profesionales, técnicos y empresariales n.c.p."/>
    <n v="8146"/>
    <m/>
    <n v="0"/>
    <x v="0"/>
    <e v="#N/A"/>
    <e v="#N/A"/>
    <m/>
    <e v="#N/A"/>
    <m/>
    <m/>
    <m/>
  </r>
  <r>
    <x v="476"/>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seguimiento, diseñar, sistematizar y articular las _x000a_ actividades de la Subdireccion de Promocion con otras entidades del orden _x000a_ distrital y local."/>
    <s v="marzo"/>
    <s v="marzo"/>
    <n v="4"/>
    <n v="1"/>
    <s v="CCE-16 Contratacion Directa"/>
    <s v="1-100-F001_VA-Recursos distrito"/>
    <s v="  -"/>
    <n v="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18000000"/>
    <s v="  -"/>
    <n v="-18000000"/>
    <n v="0"/>
    <n v="3"/>
    <s v="ELIMINACION DE CONCEPTO"/>
    <s v="O232020200883990_Otros servicios profesionales, técnicos y empresariales n.c.p."/>
    <n v="8146"/>
    <m/>
    <n v="18000000"/>
    <x v="79"/>
    <s v="  -"/>
    <e v="#VALUE!"/>
    <m/>
    <e v="#VALUE!"/>
    <m/>
    <m/>
    <m/>
  </r>
  <r>
    <x v="477"/>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compañar y gestionar la ejecucion de los proyectos _x000a_estrategicos que lidera la Subdireccion de Promocion de la Participacion"/>
    <s v="marzo"/>
    <s v="marzo"/>
    <n v="4"/>
    <n v="1"/>
    <s v="CCE-16 Contratacion Directa"/>
    <s v="1-100-F001_VA-Recursos distrito"/>
    <n v="3700000"/>
    <n v="148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700000"/>
    <n v="14800000"/>
    <e v="#N/A"/>
    <n v="0"/>
    <n v="14800000"/>
    <n v="0"/>
    <e v="#N/A"/>
    <s v="O232020200883990_Otros servicios profesionales, técnicos y empresariales n.c.p."/>
    <n v="8146"/>
    <m/>
    <n v="0"/>
    <x v="0"/>
    <e v="#N/A"/>
    <e v="#N/A"/>
    <m/>
    <e v="#N/A"/>
    <m/>
    <m/>
    <m/>
  </r>
  <r>
    <x v="478"/>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sesorar la articulacion institucional desde la Subdireccion de _x000a_Promocion de la Participacion, asi como el relacionamiento y seguimiento de los _x000a_procesos misionales de la entidad."/>
    <s v="febrero"/>
    <s v="FEBRERO"/>
    <n v="11"/>
    <n v="1"/>
    <s v="CCE-16 Contratacion Directa"/>
    <s v="1-100-F001_VA-Recursos distrito"/>
    <n v="10500000"/>
    <n v="1155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10500000"/>
    <n v="115500000"/>
    <e v="#N/A"/>
    <n v="0"/>
    <n v="115500000"/>
    <n v="0"/>
    <e v="#N/A"/>
    <s v="O232020200883990_Otros servicios profesionales, técnicos y empresariales n.c.p."/>
    <n v="8146"/>
    <m/>
    <n v="0"/>
    <x v="0"/>
    <e v="#N/A"/>
    <e v="#N/A"/>
    <m/>
    <e v="#N/A"/>
    <m/>
    <m/>
    <m/>
  </r>
  <r>
    <x v="479"/>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cion de servicios de apoyo a la gestion para acompañar la implementacion _x000a_de los proyectos estrategicos que lidera la Subdireccion de Promocion de la _x000a_Participacion"/>
    <s v="febrero"/>
    <s v="FEBRERO"/>
    <n v="6"/>
    <n v="1"/>
    <s v="CCE-16 Contratacion Directa"/>
    <s v="1-100-F001_VA-Recursos distrito"/>
    <n v="3600000"/>
    <n v="216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21600000"/>
    <e v="#N/A"/>
    <n v="0"/>
    <n v="21600000"/>
    <n v="0"/>
    <e v="#N/A"/>
    <s v="O232020200883990_Otros servicios profesionales, técnicos y empresariales n.c.p."/>
    <n v="8146"/>
    <m/>
    <n v="0"/>
    <x v="0"/>
    <e v="#N/A"/>
    <e v="#N/A"/>
    <m/>
    <e v="#N/A"/>
    <m/>
    <m/>
    <m/>
  </r>
  <r>
    <x v="480"/>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ara asistir en las actividades estrategicas de la Subdireccion de Promocion de la Participacion."/>
    <s v="febrero"/>
    <s v="FEBRERO"/>
    <n v="6"/>
    <n v="1"/>
    <s v="CCE-16 Contratacion Directa"/>
    <s v="1-100-F001_VA-Recursos distrito"/>
    <n v="3156000"/>
    <n v="18936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156000"/>
    <n v="18936000"/>
    <e v="#N/A"/>
    <n v="0"/>
    <n v="18936000"/>
    <n v="0"/>
    <e v="#N/A"/>
    <s v="O232020200883990_Otros servicios profesionales, técnicos y empresariales n.c.p."/>
    <n v="8146"/>
    <m/>
    <n v="0"/>
    <x v="0"/>
    <e v="#N/A"/>
    <e v="#N/A"/>
    <m/>
    <e v="#N/A"/>
    <m/>
    <m/>
    <m/>
  </r>
  <r>
    <x v="481"/>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rticular y gestionar los procesos y procedimientos propios que _x000a_tiene a su cargo la Subdireccion de Promocion de la Participacion"/>
    <s v="marzo"/>
    <s v="marzo"/>
    <n v="4"/>
    <n v="1"/>
    <s v="CCE-16 Contratacion Directa"/>
    <s v="1-100-F001_VA-Recursos distrito"/>
    <n v="4400000"/>
    <n v="176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400000"/>
    <n v="17600000"/>
    <e v="#N/A"/>
    <n v="0"/>
    <n v="17600000"/>
    <n v="0"/>
    <e v="#N/A"/>
    <s v="O232020200883990_Otros servicios profesionales, técnicos y empresariales n.c.p."/>
    <n v="8146"/>
    <m/>
    <n v="0"/>
    <x v="0"/>
    <e v="#N/A"/>
    <e v="#N/A"/>
    <m/>
    <e v="#N/A"/>
    <m/>
    <m/>
    <m/>
  </r>
  <r>
    <x v="482"/>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5"/>
    <n v="1"/>
    <s v="CCE-16 Contratacion Directa"/>
    <s v="1-100-F001_VA-Recursos distrito"/>
    <n v="4000000"/>
    <n v="20000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20000000"/>
    <n v="-4000000"/>
    <n v="20000000"/>
    <n v="3"/>
    <s v="Modificación propuesta"/>
    <s v="O232020200883990_Otros servicios profesionales, técnicos y empresariales n.c.p."/>
    <n v="8146"/>
    <m/>
    <n v="24000000"/>
    <x v="29"/>
    <n v="20000000"/>
    <n v="0"/>
    <m/>
    <n v="0"/>
    <m/>
    <m/>
    <m/>
  </r>
  <r>
    <x v="483"/>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de manera temporal, ,, para realizar las actividades de ejecución, seguimiento, reporte de información y control de las acciones derivadas de los proyectos de inversión a cargo de la Subdirección de Promoción de la Part"/>
    <s v="febrero"/>
    <s v="FEBRERO"/>
    <n v="6"/>
    <n v="1"/>
    <s v="CCE-16 Contratacion Directa"/>
    <s v="1-100-F001_VA-Recursos distrito"/>
    <n v="5500000"/>
    <n v="33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33000000"/>
    <e v="#N/A"/>
    <n v="0"/>
    <n v="33000000"/>
    <n v="0"/>
    <e v="#N/A"/>
    <s v="O232020200883990_Otros servicios profesionales, técnicos y empresariales n.c.p."/>
    <n v="8146"/>
    <m/>
    <n v="0"/>
    <x v="0"/>
    <e v="#N/A"/>
    <e v="#N/A"/>
    <m/>
    <e v="#N/A"/>
    <m/>
    <m/>
    <m/>
  </r>
  <r>
    <x v="484"/>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
    <s v="febrero"/>
    <s v="FEBRERO"/>
    <n v="6"/>
    <n v="1"/>
    <s v="CCE-16 Contratacion Directa"/>
    <s v="1-100-F001_VA-Recursos distrito"/>
    <n v="4000000"/>
    <n v="24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e v="#N/A"/>
    <n v="0"/>
    <n v="24000000"/>
    <n v="0"/>
    <e v="#N/A"/>
    <s v="O232020200883990_Otros servicios profesionales, técnicos y empresariales n.c.p."/>
    <n v="8146"/>
    <m/>
    <n v="0"/>
    <x v="0"/>
    <e v="#N/A"/>
    <e v="#N/A"/>
    <m/>
    <e v="#N/A"/>
    <m/>
    <m/>
    <m/>
  </r>
  <r>
    <x v="485"/>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
    <s v="marzo"/>
    <s v="marzo"/>
    <n v="4"/>
    <n v="1"/>
    <s v="CCE-16 Contratacion Directa"/>
    <s v="1-100-F001_VA-Recursos distrito"/>
    <n v="4000000"/>
    <n v="16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n v="0"/>
    <n v="16000000"/>
    <n v="0"/>
    <e v="#N/A"/>
    <s v="O232020200883990_Otros servicios profesionales, técnicos y empresariales n.c.p."/>
    <n v="8146"/>
    <m/>
    <n v="0"/>
    <x v="0"/>
    <e v="#N/A"/>
    <e v="#N/A"/>
    <m/>
    <e v="#N/A"/>
    <m/>
    <m/>
    <m/>
  </r>
  <r>
    <x v="486"/>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8"/>
    <n v="1"/>
    <s v="CCE-16 Contratacion Directa"/>
    <s v="1-100-F001_VA-Recursos distrito"/>
    <n v="4500000"/>
    <n v="36000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40500000"/>
    <n v="36000000"/>
    <n v="-4500000"/>
    <n v="36000000"/>
    <n v="3"/>
    <s v="Modificación propuesta"/>
    <s v="O232020200883990_Otros servicios profesionales, técnicos y empresariales n.c.p."/>
    <n v="8146"/>
    <m/>
    <n v="40500000"/>
    <x v="80"/>
    <n v="36000000"/>
    <n v="0"/>
    <m/>
    <n v="0"/>
    <m/>
    <m/>
    <m/>
  </r>
  <r>
    <x v="487"/>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4"/>
    <n v="1"/>
    <s v="CCE-16 Contratacion Directa"/>
    <s v="1-100-F001_VA-Recursos distrito"/>
    <n v="4500000"/>
    <n v="18000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27000000"/>
    <n v="18000000"/>
    <n v="-9000000"/>
    <n v="18000000"/>
    <n v="3"/>
    <s v="Modificación propuesta"/>
    <s v="O232020200883990_Otros servicios profesionales, técnicos y empresariales n.c.p."/>
    <n v="8146"/>
    <m/>
    <n v="27000000"/>
    <x v="27"/>
    <n v="18000000"/>
    <n v="0"/>
    <m/>
    <n v="0"/>
    <m/>
    <m/>
    <m/>
  </r>
  <r>
    <x v="488"/>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
    <s v="marzo"/>
    <s v="marzo"/>
    <n v="4"/>
    <n v="1"/>
    <s v="CCE-16 Contratacion Directa"/>
    <s v="1-100-F001_VA-Recursos distrito"/>
    <n v="4000000"/>
    <n v="16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n v="0"/>
    <n v="16000000"/>
    <n v="0"/>
    <e v="#N/A"/>
    <s v="O232020200883990_Otros servicios profesionales, técnicos y empresariales n.c.p."/>
    <n v="8146"/>
    <m/>
    <n v="0"/>
    <x v="0"/>
    <e v="#N/A"/>
    <e v="#N/A"/>
    <m/>
    <e v="#N/A"/>
    <m/>
    <m/>
    <m/>
  </r>
  <r>
    <x v="489"/>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
    <s v="marzo"/>
    <s v="marzo"/>
    <n v="4"/>
    <n v="1"/>
    <s v="CCE-16 Contratacion Directa"/>
    <s v="1-100-F001_VA-Recursos distrito"/>
    <n v="4000000"/>
    <n v="16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n v="0"/>
    <n v="16000000"/>
    <n v="0"/>
    <e v="#N/A"/>
    <s v="O232020200883990_Otros servicios profesionales, técnicos y empresariales n.c.p."/>
    <n v="8146"/>
    <m/>
    <n v="0"/>
    <x v="0"/>
    <e v="#N/A"/>
    <e v="#N/A"/>
    <m/>
    <e v="#N/A"/>
    <m/>
    <m/>
    <m/>
  </r>
  <r>
    <x v="490"/>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9"/>
    <n v="1"/>
    <s v="CCE-16 Contratacion Directa"/>
    <s v="1-100-F001_VA-Recursos distrito"/>
    <n v="4000000"/>
    <n v="36000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36000000"/>
    <n v="12000000"/>
    <n v="36000000"/>
    <n v="3"/>
    <s v="Modificación propuesta"/>
    <s v="O232020200883990_Otros servicios profesionales, técnicos y empresariales n.c.p."/>
    <n v="8146"/>
    <m/>
    <n v="24000000"/>
    <x v="80"/>
    <n v="36000000"/>
    <n v="0"/>
    <m/>
    <n v="0"/>
    <m/>
    <m/>
    <m/>
  </r>
  <r>
    <x v="491"/>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
    <s v="febrero"/>
    <s v="FEBRERO"/>
    <n v="6"/>
    <n v="1"/>
    <s v="CCE-16 Contratacion Directa"/>
    <s v="1-100-F001_VA-Recursos distrito"/>
    <n v="4000000"/>
    <n v="24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e v="#N/A"/>
    <n v="0"/>
    <n v="24000000"/>
    <n v="0"/>
    <e v="#N/A"/>
    <s v="O232020200883990_Otros servicios profesionales, técnicos y empresariales n.c.p."/>
    <n v="8146"/>
    <m/>
    <n v="0"/>
    <x v="0"/>
    <e v="#N/A"/>
    <e v="#N/A"/>
    <m/>
    <e v="#N/A"/>
    <m/>
    <m/>
    <m/>
  </r>
  <r>
    <x v="492"/>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
    <s v="febrero"/>
    <s v="FEBRERO"/>
    <n v="6"/>
    <n v="1"/>
    <s v="CCE-16 Contratacion Directa"/>
    <s v="1-100-F001_VA-Recursos distrito"/>
    <n v="4000000"/>
    <n v="24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e v="#N/A"/>
    <n v="0"/>
    <n v="24000000"/>
    <n v="0"/>
    <e v="#N/A"/>
    <s v="O232020200883990_Otros servicios profesionales, técnicos y empresariales n.c.p."/>
    <n v="8146"/>
    <m/>
    <n v="0"/>
    <x v="0"/>
    <e v="#N/A"/>
    <e v="#N/A"/>
    <m/>
    <e v="#N/A"/>
    <m/>
    <m/>
    <m/>
  </r>
  <r>
    <x v="493"/>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
    <s v="marzo"/>
    <s v="marzo"/>
    <n v="4"/>
    <n v="1"/>
    <s v="CCE-16 Contratacion Directa"/>
    <s v="1-100-F001_VA-Recursos distrito"/>
    <n v="4000000"/>
    <n v="16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n v="0"/>
    <n v="16000000"/>
    <n v="0"/>
    <e v="#N/A"/>
    <s v="O232020200883990_Otros servicios profesionales, técnicos y empresariales n.c.p."/>
    <n v="8146"/>
    <m/>
    <n v="0"/>
    <x v="0"/>
    <e v="#N/A"/>
    <e v="#N/A"/>
    <m/>
    <e v="#N/A"/>
    <m/>
    <m/>
    <m/>
  </r>
  <r>
    <x v="494"/>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
    <s v="marzo"/>
    <s v="marzo"/>
    <n v="4"/>
    <n v="1"/>
    <s v="CCE-16 Contratacion Directa"/>
    <s v="1-100-F001_VA-Recursos distrito"/>
    <n v="4000000"/>
    <n v="16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n v="0"/>
    <n v="16000000"/>
    <n v="0"/>
    <e v="#N/A"/>
    <s v="O232020200883990_Otros servicios profesionales, técnicos y empresariales n.c.p."/>
    <n v="8146"/>
    <m/>
    <n v="0"/>
    <x v="0"/>
    <e v="#N/A"/>
    <e v="#N/A"/>
    <m/>
    <e v="#N/A"/>
    <m/>
    <m/>
    <m/>
  </r>
  <r>
    <x v="495"/>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realizar la socializacion y pedagogia de la Politica _x000a_Publica de Participacion incidente y acompañar los espacios de construccion que _x000a_se generen en el territorio, en torno al cumplimiento de las diferente"/>
    <s v="febrero"/>
    <s v="FEBRERO"/>
    <n v="6"/>
    <n v="1"/>
    <s v="CCE-16 Contratacion Directa"/>
    <s v="1-100-F001_VA-Recursos distrito"/>
    <n v="3600000"/>
    <n v="216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21600000"/>
    <e v="#N/A"/>
    <n v="0"/>
    <n v="21600000"/>
    <n v="0"/>
    <e v="#N/A"/>
    <s v="O232020200883990_Otros servicios profesionales, técnicos y empresariales n.c.p."/>
    <n v="8146"/>
    <m/>
    <n v="0"/>
    <x v="0"/>
    <e v="#N/A"/>
    <e v="#N/A"/>
    <m/>
    <e v="#N/A"/>
    <m/>
    <m/>
    <m/>
  </r>
  <r>
    <x v="496"/>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delantar y realizar el acompañamiento y seguimiento a las _x000a_actividades relacionadas con los procesos y procedimientos de los proyectos _x000a_estrategicos de la Subdireccion de Promocion de la Participacion."/>
    <s v="febrero"/>
    <s v="FEBRERO"/>
    <n v="8"/>
    <n v="1"/>
    <s v="CCE-16 Contratacion Directa"/>
    <s v="1-100-F001_VA-Recursos distrito"/>
    <n v="7000000"/>
    <n v="56000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7000000"/>
    <n v="56000000"/>
    <e v="#N/A"/>
    <n v="0"/>
    <n v="56000000"/>
    <n v="0"/>
    <e v="#N/A"/>
    <s v="O232020200883990_Otros servicios profesionales, técnicos y empresariales n.c.p."/>
    <n v="8146"/>
    <m/>
    <n v="0"/>
    <x v="0"/>
    <e v="#N/A"/>
    <e v="#N/A"/>
    <m/>
    <e v="#N/A"/>
    <m/>
    <m/>
    <m/>
  </r>
  <r>
    <x v="497"/>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adelantar y realizar las actividades relacionadas con los procedimientos de los proyectos estrategicos de la Subdireccion de Promocion de la Participacion."/>
    <s v="marzo"/>
    <s v="marzo"/>
    <n v="4"/>
    <n v="1"/>
    <s v="CCE-16 Contratacion Directa"/>
    <s v="1-100-F001_VA-Recursos distrito"/>
    <n v="2253000"/>
    <n v="9012000"/>
    <x v="17"/>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253000"/>
    <n v="9012000"/>
    <e v="#N/A"/>
    <n v="0"/>
    <n v="9012000"/>
    <n v="0"/>
    <e v="#N/A"/>
    <s v="O232020200883990_Otros servicios profesionales, técnicos y empresariales n.c.p."/>
    <n v="8146"/>
    <m/>
    <n v="0"/>
    <x v="0"/>
    <e v="#N/A"/>
    <e v="#N/A"/>
    <m/>
    <e v="#N/A"/>
    <m/>
    <m/>
    <m/>
  </r>
  <r>
    <x v="498"/>
    <s v="05_Bogotá confía en su gobierno"/>
    <s v="39 _Camino hacia una democracia deliberativa con un gobierno cercano a la gente y con participación ciudadana"/>
    <s v="O2301174502202402540102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cion de servicios en las actividades relacionadas con los procedimientos de los proyectos estrategicos de la Subdireccion de Promocion de la Participacion."/>
    <s v="Julio"/>
    <s v="Julio"/>
    <n v="1"/>
    <n v="1"/>
    <s v="CCE-16 Contratacion Directa"/>
    <s v="1-100-F001_VA-Recursos distrito"/>
    <s v="  -"/>
    <n v="296696000"/>
    <x v="17"/>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61242000"/>
    <n v="296696000"/>
    <n v="35454000"/>
    <n v="296696000"/>
    <n v="3"/>
    <s v="Modificación propuesta"/>
    <s v="O232020200883990_Otros servicios profesionales, técnicos y empresariales n.c.p."/>
    <n v="8146"/>
    <m/>
    <n v="261242000"/>
    <x v="81"/>
    <n v="296696000"/>
    <n v="0"/>
    <m/>
    <n v="0"/>
    <m/>
    <m/>
    <m/>
  </r>
  <r>
    <x v="499"/>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orientar el equipo de la _x000a_ estrategia &quot;impactando&quot;, realizando seguimiento y articulacion _x000a_ interna como externa."/>
    <s v="febrero"/>
    <s v="FEBRERO"/>
    <n v="6"/>
    <n v="1"/>
    <s v="CCE-16 Contratacion Directa"/>
    <s v="1-100-F001_VA-Recursos distrito"/>
    <n v="6000000"/>
    <n v="36000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6000000"/>
    <n v="36000000"/>
    <n v="36000000"/>
    <n v="0"/>
    <n v="36000000"/>
    <n v="3"/>
    <s v="Modificación propuesta"/>
    <s v="O232020200883990_Otros servicios profesionales, técnicos y empresariales n.c.p."/>
    <n v="8146"/>
    <m/>
    <n v="36000000"/>
    <x v="80"/>
    <n v="36000000"/>
    <n v="0"/>
    <m/>
    <n v="0"/>
    <m/>
    <m/>
    <m/>
  </r>
  <r>
    <x v="500"/>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ejecutar la estrategia &quot;impactando&quot;, en las diferentes _x000a_ localidades del Distrito Capital"/>
    <s v="febrero"/>
    <s v="FEBRERO"/>
    <n v="6"/>
    <n v="1"/>
    <s v="CCE-16 Contratacion Directa"/>
    <s v="1-100-F001_VA-Recursos distrito"/>
    <n v="4633000"/>
    <n v="27798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27000000"/>
    <n v="27798000"/>
    <n v="798000"/>
    <n v="27798000"/>
    <n v="3"/>
    <s v="Modificación propuesta"/>
    <s v="O232020200883990_Otros servicios profesionales, técnicos y empresariales n.c.p."/>
    <n v="8146"/>
    <m/>
    <n v="27000000"/>
    <x v="82"/>
    <n v="27798000"/>
    <n v="0"/>
    <m/>
    <n v="0"/>
    <m/>
    <m/>
    <m/>
  </r>
  <r>
    <x v="501"/>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delantar la implementacion y reportes que sean necesarios _x000a_en el marco del proyecto estrategico &quot;impactando&quot;"/>
    <s v="ENERO"/>
    <s v="ENERO"/>
    <n v="6"/>
    <n v="1"/>
    <s v="CCE-16 Contratacion Directa"/>
    <s v="1-100-F001_VA-Recursos distrito"/>
    <n v="4277000"/>
    <n v="25662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277000"/>
    <n v="25662000"/>
    <e v="#N/A"/>
    <n v="0"/>
    <n v="25662000"/>
    <n v="0"/>
    <e v="#N/A"/>
    <s v="O232020200883990_Otros servicios profesionales, técnicos y empresariales n.c.p."/>
    <n v="8146"/>
    <m/>
    <n v="0"/>
    <x v="0"/>
    <e v="#N/A"/>
    <e v="#N/A"/>
    <m/>
    <e v="#N/A"/>
    <m/>
    <m/>
    <m/>
  </r>
  <r>
    <x v="502"/>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la consolidacion y elaboracion de los reportes necesarios del _x000a_proyecto estrategico &quot;impactando&quot;."/>
    <s v="febrero"/>
    <s v="FEBRERO"/>
    <n v="6"/>
    <n v="1"/>
    <s v="CCE-16 Contratacion Directa"/>
    <s v="1-100-F001_VA-Recursos distrito"/>
    <n v="4057000"/>
    <n v="24342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057000"/>
    <n v="24342000"/>
    <e v="#N/A"/>
    <n v="0"/>
    <n v="24342000"/>
    <n v="0"/>
    <e v="#N/A"/>
    <s v="O232020200883990_Otros servicios profesionales, técnicos y empresariales n.c.p."/>
    <n v="8146"/>
    <m/>
    <n v="0"/>
    <x v="0"/>
    <e v="#N/A"/>
    <e v="#N/A"/>
    <m/>
    <e v="#N/A"/>
    <m/>
    <m/>
    <m/>
  </r>
  <r>
    <x v="503"/>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tender los procesos de pactos con participacion, que se _x000a_adelanten desde la Subdireccion de Promocion de la Participacion."/>
    <s v="febrero"/>
    <s v="FEBRERO"/>
    <n v="8"/>
    <n v="1"/>
    <s v="CCE-16 Contratacion Directa"/>
    <s v="1-100-F001_VA-Recursos distrito"/>
    <n v="4500000"/>
    <n v="360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36000000"/>
    <e v="#N/A"/>
    <n v="0"/>
    <n v="36000000"/>
    <n v="0"/>
    <e v="#N/A"/>
    <s v="O232020200883990_Otros servicios profesionales, técnicos y empresariales n.c.p."/>
    <n v="8146"/>
    <m/>
    <n v="0"/>
    <x v="0"/>
    <e v="#N/A"/>
    <e v="#N/A"/>
    <m/>
    <e v="#N/A"/>
    <m/>
    <m/>
    <m/>
  </r>
  <r>
    <x v="504"/>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para asistir a la gestion de la estrategia &quot;impactando&quot; con participacion que se adelanten desde la Subdireccion de Promocion de la_x000a_Participacion."/>
    <s v="febrero"/>
    <s v="FEBRERO"/>
    <n v="9"/>
    <n v="1"/>
    <s v="CCE-16 Contratacion Directa"/>
    <s v="1-100-F001_VA-Recursos distrito"/>
    <n v="3156000"/>
    <n v="28404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3156000"/>
    <n v="28404000"/>
    <e v="#N/A"/>
    <n v="0"/>
    <n v="28404000"/>
    <n v="0"/>
    <e v="#N/A"/>
    <s v="O232020200883990_Otros servicios profesionales, técnicos y empresariales n.c.p."/>
    <n v="8146"/>
    <m/>
    <n v="0"/>
    <x v="0"/>
    <e v="#N/A"/>
    <e v="#N/A"/>
    <m/>
    <e v="#N/A"/>
    <m/>
    <m/>
    <m/>
  </r>
  <r>
    <x v="505"/>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realizando gestion territorial y atendiendo los procesos de pactos, que se adelanten desde la Subdireccion de Promocion de la Participacion"/>
    <s v="febrero"/>
    <s v="FEBRERO"/>
    <n v="6"/>
    <n v="1"/>
    <s v="CCE-16 Contratacion Directa"/>
    <s v="1-100-F001_VA-Recursos distrito"/>
    <n v="2253000"/>
    <n v="13518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13518000"/>
    <e v="#N/A"/>
    <n v="0"/>
    <n v="13518000"/>
    <n v="0"/>
    <e v="#N/A"/>
    <s v="O232020200883990_Otros servicios profesionales, técnicos y empresariales n.c.p."/>
    <n v="8146"/>
    <m/>
    <n v="0"/>
    <x v="0"/>
    <e v="#N/A"/>
    <e v="#N/A"/>
    <m/>
    <e v="#N/A"/>
    <m/>
    <m/>
    <m/>
  </r>
  <r>
    <x v="506"/>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gestion territorial, ejecutando los procesos de pactos _x000a_con participacion, que se adelanten desde la Subdireccion de Promocion de la _x000a_Participacion."/>
    <s v="marzo"/>
    <s v="marzo"/>
    <n v="4"/>
    <n v="1"/>
    <s v="CCE-16 Contratacion Directa"/>
    <s v="1-100-F001_VA-Recursos distrito"/>
    <n v="4277000"/>
    <n v="17108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277000"/>
    <n v="17108000"/>
    <e v="#N/A"/>
    <n v="0"/>
    <n v="17108000"/>
    <n v="0"/>
    <e v="#N/A"/>
    <s v="O232020200883990_Otros servicios profesionales, técnicos y empresariales n.c.p."/>
    <n v="8146"/>
    <m/>
    <n v="0"/>
    <x v="0"/>
    <e v="#N/A"/>
    <e v="#N/A"/>
    <m/>
    <e v="#N/A"/>
    <m/>
    <m/>
    <m/>
  </r>
  <r>
    <x v="507"/>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gestion territorial de la estrategia &quot;impactando&quot; que se _x000a_adelanten desde la Subdireccion de Promocion de la Participacion."/>
    <s v="marzo"/>
    <s v="marzo"/>
    <n v="4"/>
    <n v="1"/>
    <s v="CCE-16 Contratacion Directa"/>
    <s v="1-100-F001_VA-Recursos distrito"/>
    <n v="4500000"/>
    <n v="180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18000000"/>
    <e v="#N/A"/>
    <n v="0"/>
    <n v="18000000"/>
    <n v="0"/>
    <e v="#N/A"/>
    <s v="O232020200883990_Otros servicios profesionales, técnicos y empresariales n.c.p."/>
    <n v="8146"/>
    <m/>
    <n v="0"/>
    <x v="0"/>
    <e v="#N/A"/>
    <e v="#N/A"/>
    <m/>
    <e v="#N/A"/>
    <m/>
    <m/>
    <m/>
  </r>
  <r>
    <x v="508"/>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en los procesos de pactos con participacion ciudadana, _x000a_organizaciones y entidades del Distrito Capital."/>
    <s v="febrero"/>
    <s v="FEBRERO"/>
    <n v="6"/>
    <n v="1"/>
    <s v="CCE-16 Contratacion Directa"/>
    <s v="1-100-F001_VA-Recursos distrito"/>
    <n v="2253000"/>
    <n v="13518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13518000"/>
    <e v="#N/A"/>
    <n v="0"/>
    <n v="13518000"/>
    <n v="0"/>
    <e v="#N/A"/>
    <s v="O232020200883990_Otros servicios profesionales, técnicos y empresariales n.c.p."/>
    <n v="8146"/>
    <m/>
    <n v="0"/>
    <x v="0"/>
    <e v="#N/A"/>
    <e v="#N/A"/>
    <m/>
    <e v="#N/A"/>
    <m/>
    <m/>
    <m/>
  </r>
  <r>
    <x v="509"/>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para acompañar la implementacion de los pactos que lidera la Subdireccion de Promocion de la Participacion."/>
    <s v="febrero"/>
    <s v="FEBRERO"/>
    <n v="6"/>
    <n v="1"/>
    <s v="CCE-16 Contratacion Directa"/>
    <s v="1-100-F001_VA-Recursos distrito"/>
    <n v="2253000"/>
    <n v="13518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9012000"/>
    <n v="13518000"/>
    <n v="4506000"/>
    <n v="13518000"/>
    <n v="3"/>
    <s v="Modificación propuesta"/>
    <s v="O232020200883990_Otros servicios profesionales, técnicos y empresariales n.c.p."/>
    <n v="8146"/>
    <m/>
    <n v="9012000"/>
    <x v="83"/>
    <n v="13518000"/>
    <n v="0"/>
    <m/>
    <n v="0"/>
    <m/>
    <m/>
    <m/>
  </r>
  <r>
    <x v="510"/>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gestionar el desarrollo de pactos bajo el modelo de gobierno colaborativo."/>
    <s v="marzo"/>
    <s v="marzo"/>
    <n v="4"/>
    <n v="1"/>
    <s v="CCE-16 Contratacion Directa"/>
    <s v="1-100-F001_VA-Recursos distrito"/>
    <n v="4400000"/>
    <n v="176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400000"/>
    <n v="17600000"/>
    <e v="#N/A"/>
    <n v="0"/>
    <n v="17600000"/>
    <n v="0"/>
    <e v="#N/A"/>
    <s v="O232020200883990_Otros servicios profesionales, técnicos y empresariales n.c.p."/>
    <n v="8146"/>
    <m/>
    <n v="0"/>
    <x v="0"/>
    <e v="#N/A"/>
    <e v="#N/A"/>
    <m/>
    <e v="#N/A"/>
    <m/>
    <m/>
    <m/>
  </r>
  <r>
    <x v="511"/>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para acompañar el desarrollo de los proyectos estrategicos de la Subdireccion de Promocion de la Participacion en la estrategia &quot;impactando&quot;"/>
    <s v="marzo"/>
    <s v="marzo"/>
    <n v="4"/>
    <n v="1"/>
    <s v="CCE-16 Contratacion Directa"/>
    <s v="1-100-F001_VA-Recursos distrito"/>
    <n v="2253000"/>
    <n v="9012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9012000"/>
    <e v="#N/A"/>
    <n v="0"/>
    <n v="9012000"/>
    <n v="0"/>
    <e v="#N/A"/>
    <s v="O232020200883990_Otros servicios profesionales, técnicos y empresariales n.c.p."/>
    <n v="8146"/>
    <m/>
    <n v="0"/>
    <x v="0"/>
    <e v="#N/A"/>
    <e v="#N/A"/>
    <m/>
    <e v="#N/A"/>
    <m/>
    <m/>
    <m/>
  </r>
  <r>
    <x v="512"/>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poyar a la Subdireccion de Promocion de la Participacion en la orientacion y aplicacion de politicas, objetivos estrategicos, planes y programas"/>
    <s v="febrero"/>
    <s v="FEBRERO"/>
    <n v="6"/>
    <n v="1"/>
    <s v="CCE-16 Contratacion Directa"/>
    <s v="1-100-F001_VA-Recursos distrito"/>
    <n v="5500000"/>
    <n v="330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500000"/>
    <n v="33000000"/>
    <e v="#N/A"/>
    <n v="0"/>
    <n v="33000000"/>
    <n v="0"/>
    <e v="#N/A"/>
    <s v="O232020200883990_Otros servicios profesionales, técnicos y empresariales n.c.p."/>
    <n v="8146"/>
    <m/>
    <n v="0"/>
    <x v="0"/>
    <e v="#N/A"/>
    <e v="#N/A"/>
    <m/>
    <e v="#N/A"/>
    <m/>
    <m/>
    <m/>
  </r>
  <r>
    <x v="513"/>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y gestionar la concertacion de los pactos territoriales _x000a_que son de competencia de la Subdireccion de Promocion de la Participacion en _x000a_las diferentes localidades del Distrito Capital."/>
    <s v="febrero"/>
    <s v="FEBRERO"/>
    <n v="6"/>
    <n v="1"/>
    <s v="CCE-16 Contratacion Directa"/>
    <s v="1-100-F001_VA-Recursos distrito"/>
    <n v="4500000"/>
    <n v="270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27000000"/>
    <e v="#N/A"/>
    <n v="0"/>
    <n v="27000000"/>
    <n v="0"/>
    <e v="#N/A"/>
    <s v="O232020200883990_Otros servicios profesionales, técnicos y empresariales n.c.p."/>
    <n v="8146"/>
    <m/>
    <n v="0"/>
    <x v="0"/>
    <e v="#N/A"/>
    <e v="#N/A"/>
    <m/>
    <e v="#N/A"/>
    <m/>
    <m/>
    <m/>
  </r>
  <r>
    <x v="514"/>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para promover los proyectos estrategicos que lidera la Subdireccion de Promocion de la Participacion en relacion con la estrategia _x000a_ &quot;impactando&quot;"/>
    <s v="marzo"/>
    <s v="marzo"/>
    <n v="8"/>
    <n v="1"/>
    <s v="CCE-16 Contratacion Directa"/>
    <s v="1-100-F001_VA-Recursos distrito"/>
    <n v="4500000"/>
    <n v="36000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27000000"/>
    <n v="36000000"/>
    <n v="9000000"/>
    <n v="36000000"/>
    <n v="3"/>
    <s v="Modificación propuesta"/>
    <s v="O232020200883990_Otros servicios profesionales, técnicos y empresariales n.c.p."/>
    <n v="8146"/>
    <m/>
    <n v="27000000"/>
    <x v="80"/>
    <n v="36000000"/>
    <n v="0"/>
    <m/>
    <n v="0"/>
    <m/>
    <m/>
    <m/>
  </r>
  <r>
    <x v="515"/>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especializados para asesorar a la Subdireccion de Promocion _x000a_ de la Participacion, de acuerdo con los lineamientos de la Direccion General de la _x000a_ entidad"/>
    <s v="febrero"/>
    <s v="FEBRERO"/>
    <n v="5"/>
    <n v="1"/>
    <s v="CCE-16 Contratacion Directa"/>
    <s v="1-100-F001_VA-Recursos distrito"/>
    <n v="9000000"/>
    <n v="45000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9000000"/>
    <n v="54000000"/>
    <n v="45000000"/>
    <n v="-9000000"/>
    <n v="45000000"/>
    <n v="3"/>
    <s v="Modificación propuesta"/>
    <s v="O232020200883990_Otros servicios profesionales, técnicos y empresariales n.c.p."/>
    <n v="8146"/>
    <m/>
    <n v="54000000"/>
    <x v="71"/>
    <n v="45000000"/>
    <n v="0"/>
    <m/>
    <n v="0"/>
    <m/>
    <m/>
    <m/>
  </r>
  <r>
    <x v="516"/>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poyar al equipo de la estrategia &quot;impactando&quot;, realizando la _x000a_articulacion correspondiente, asi como el seguimiento y consolidacion de la _x000a_planeacion estrategica de la Subdireccion de Promocion de la Participacio"/>
    <s v="marzo"/>
    <s v="marzo"/>
    <n v="4"/>
    <n v="1"/>
    <s v="CCE-16 Contratacion Directa"/>
    <s v="1-100-F001_VA-Recursos distrito"/>
    <n v="5500000"/>
    <n v="220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500000"/>
    <n v="22000000"/>
    <e v="#N/A"/>
    <n v="0"/>
    <n v="22000000"/>
    <n v="0"/>
    <e v="#N/A"/>
    <s v="O232020200883990_Otros servicios profesionales, técnicos y empresariales n.c.p."/>
    <n v="8146"/>
    <m/>
    <n v="0"/>
    <x v="0"/>
    <e v="#N/A"/>
    <e v="#N/A"/>
    <m/>
    <e v="#N/A"/>
    <m/>
    <m/>
    <m/>
  </r>
  <r>
    <x v="517"/>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y gestionar la concertacion de los pactos territoriales, así como el diseño, planeación, implementación, seguimiento de proyectos sociales enfocados en el fortalecimiento comunitario, en el marco de la est"/>
    <s v="marzo"/>
    <s v="marzo"/>
    <n v="8"/>
    <n v="1"/>
    <s v="CCE-16 Contratacion Directa"/>
    <s v="1-100-F001_VA-Recursos distrito"/>
    <n v="4500000"/>
    <n v="36000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9012000"/>
    <n v="36000000"/>
    <n v="26988000"/>
    <n v="36000000"/>
    <n v="3"/>
    <s v="Modificación propuesta"/>
    <s v="O232020200883990_Otros servicios profesionales, técnicos y empresariales n.c.p."/>
    <n v="8146"/>
    <m/>
    <n v="9012000"/>
    <x v="80"/>
    <n v="36000000"/>
    <n v="0"/>
    <m/>
    <n v="0"/>
    <m/>
    <m/>
    <m/>
  </r>
  <r>
    <x v="518"/>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para asistir la construccion de acuerdos en el marco de la _x000a_estrategia &quot;impactando&quot;, liderada por el iDPaC."/>
    <s v="marzo"/>
    <s v="marzo"/>
    <n v="4"/>
    <n v="1"/>
    <s v="CCE-16 Contratacion Directa"/>
    <s v="1-100-F001_VA-Recursos distrito"/>
    <n v="2253000"/>
    <n v="9012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9012000"/>
    <e v="#N/A"/>
    <n v="0"/>
    <n v="9012000"/>
    <n v="0"/>
    <e v="#N/A"/>
    <s v="O232020200883990_Otros servicios profesionales, técnicos y empresariales n.c.p."/>
    <n v="8146"/>
    <m/>
    <n v="0"/>
    <x v="0"/>
    <e v="#N/A"/>
    <e v="#N/A"/>
    <m/>
    <e v="#N/A"/>
    <m/>
    <m/>
    <m/>
  </r>
  <r>
    <x v="519"/>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implementar las acciones y actividades requeridas en torno a _x000a_la estrategia &quot;impactando&quot; de la Subdireccion de Promocion de la Participacion en _x000a_las diferentes localidades del Distrito Capital."/>
    <s v="marzo"/>
    <s v="marzo"/>
    <n v="4"/>
    <n v="1"/>
    <s v="CCE-16 Contratacion Directa"/>
    <s v="1-100-F001_VA-Recursos distrito"/>
    <n v="4000000"/>
    <n v="160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000000"/>
    <n v="16000000"/>
    <e v="#N/A"/>
    <n v="0"/>
    <n v="16000000"/>
    <n v="0"/>
    <e v="#N/A"/>
    <s v="O232020200883990_Otros servicios profesionales, técnicos y empresariales n.c.p."/>
    <n v="8146"/>
    <m/>
    <n v="0"/>
    <x v="0"/>
    <e v="#N/A"/>
    <e v="#N/A"/>
    <m/>
    <e v="#N/A"/>
    <m/>
    <m/>
    <m/>
  </r>
  <r>
    <x v="520"/>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tender y acompañar los procesos de pactos con participacion ciudadana que se adelantan en la Subdireccion de Promocion de la Participacion."/>
    <s v="febrero"/>
    <s v="FEBRERO"/>
    <n v="5"/>
    <n v="1"/>
    <s v="CCE-16 Contratacion Directa"/>
    <s v="1-100-F001_VA-Recursos distrito"/>
    <n v="5500000"/>
    <n v="27500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500000"/>
    <n v="22000000"/>
    <n v="27500000"/>
    <n v="5500000"/>
    <n v="27500000"/>
    <n v="3"/>
    <s v="Modificación propuesta"/>
    <s v="O232020200883990_Otros servicios profesionales, técnicos y empresariales n.c.p."/>
    <n v="8146"/>
    <m/>
    <n v="22000000"/>
    <x v="28"/>
    <n v="27500000"/>
    <n v="0"/>
    <m/>
    <n v="0"/>
    <m/>
    <m/>
    <m/>
  </r>
  <r>
    <x v="521"/>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la divulgacion de los servicios y actividades requeridas en torno a la estrategia &quot;impactando&quot; de la Subdireccion de Promocion de la Participacion en las diferentes localidades del Distrito Capital"/>
    <s v="febrero"/>
    <s v="FEBRERO"/>
    <n v="6"/>
    <n v="1"/>
    <s v="CCE-16 Contratacion Directa"/>
    <s v="1-100-F001_VA-Recursos distrito"/>
    <n v="5000000"/>
    <n v="300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000000"/>
    <n v="30000000"/>
    <e v="#N/A"/>
    <n v="0"/>
    <n v="30000000"/>
    <n v="0"/>
    <e v="#N/A"/>
    <s v="O232020200883990_Otros servicios profesionales, técnicos y empresariales n.c.p."/>
    <n v="8146"/>
    <m/>
    <n v="0"/>
    <x v="0"/>
    <e v="#N/A"/>
    <e v="#N/A"/>
    <m/>
    <e v="#N/A"/>
    <m/>
    <m/>
    <m/>
  </r>
  <r>
    <x v="522"/>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la divulgacion de las actividades misionales y  derivadas de los proyectos misionales de la Subdireccion de Promocion de la Participacion."/>
    <s v="marzo"/>
    <s v="marzo"/>
    <n v="4"/>
    <n v="1"/>
    <s v="CCE-16 Contratacion Directa"/>
    <s v="1-100-F001_VA-Recursos distrito"/>
    <n v="6000000"/>
    <n v="240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6000000"/>
    <n v="24000000"/>
    <e v="#N/A"/>
    <n v="0"/>
    <n v="24000000"/>
    <n v="0"/>
    <e v="#N/A"/>
    <s v="O232020200883990_Otros servicios profesionales, técnicos y empresariales n.c.p."/>
    <n v="8146"/>
    <m/>
    <n v="0"/>
    <x v="0"/>
    <e v="#N/A"/>
    <e v="#N/A"/>
    <m/>
    <e v="#N/A"/>
    <m/>
    <m/>
    <m/>
  </r>
  <r>
    <x v="523"/>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para acompañar las actividades y acciones derivadas de la estrategia &quot;impactando&quot; a cargo de la Subdireccion de Promocion de la Participacion."/>
    <s v="marzo"/>
    <s v="marzo"/>
    <n v="4"/>
    <n v="1"/>
    <s v="CCE-16 Contratacion Directa"/>
    <s v="1-100-F001_VA-Recursos distrito"/>
    <n v="3157000"/>
    <n v="12628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3157000"/>
    <n v="12628000"/>
    <e v="#N/A"/>
    <n v="0"/>
    <n v="12628000"/>
    <n v="0"/>
    <e v="#N/A"/>
    <s v="O232020200883990_Otros servicios profesionales, técnicos y empresariales n.c.p."/>
    <n v="8146"/>
    <m/>
    <n v="0"/>
    <x v="0"/>
    <e v="#N/A"/>
    <e v="#N/A"/>
    <m/>
    <e v="#N/A"/>
    <m/>
    <m/>
    <m/>
  </r>
  <r>
    <x v="524"/>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ejecutar y desarrollar las actividades de los proyectos estrategicos originados con ocasion a la estrategia &quot;impactando&quot; que lidera la Subdireccion de Promocion de la Participacion."/>
    <s v="marzo"/>
    <s v="marzo"/>
    <n v="4"/>
    <n v="1"/>
    <s v="CCE-16 Contratacion Directa"/>
    <s v="1-100-F001_VA-Recursos distrito"/>
    <n v="4500000"/>
    <n v="18000000"/>
    <x v="17"/>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18000000"/>
    <e v="#N/A"/>
    <n v="0"/>
    <n v="18000000"/>
    <n v="0"/>
    <e v="#N/A"/>
    <s v="O232020200883990_Otros servicios profesionales, técnicos y empresariales n.c.p."/>
    <n v="8146"/>
    <m/>
    <n v="0"/>
    <x v="0"/>
    <e v="#N/A"/>
    <e v="#N/A"/>
    <m/>
    <e v="#N/A"/>
    <m/>
    <m/>
    <m/>
  </r>
  <r>
    <x v="525"/>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en los _x000a_ procesos de articulacion interinstitucional en materia de promocion de la participacion ciudadana que gestionen en el marco del proyecto estrategico &quot;impactando&quot;"/>
    <s v="febrero"/>
    <s v="FEBRERO"/>
    <n v="7"/>
    <n v="1"/>
    <s v="CCE-16 Contratacion Directa"/>
    <s v="1-100-F001_VA-Recursos distrito"/>
    <n v="6000000"/>
    <n v="42000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6000000"/>
    <n v="48000000"/>
    <n v="42000000"/>
    <n v="-6000000"/>
    <n v="42000000"/>
    <n v="3"/>
    <s v="Modificación propuesta"/>
    <s v="O232020200883990_Otros servicios profesionales, técnicos y empresariales n.c.p."/>
    <n v="8146"/>
    <m/>
    <n v="48000000"/>
    <x v="38"/>
    <n v="42000000"/>
    <n v="0"/>
    <m/>
    <n v="0"/>
    <m/>
    <m/>
    <m/>
  </r>
  <r>
    <x v="526"/>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gestionar y articular los proyectos misionales que se deriven de la estrategia impactando que lidera la Subdireccion de Promocion de la Participacion"/>
    <s v="febrero"/>
    <s v="FEBRERO"/>
    <n v="6"/>
    <n v="1"/>
    <s v="CCE-16 Contratacion Directa"/>
    <s v="1-100-F001_VA-Recursos distrito"/>
    <n v="5000000"/>
    <n v="30000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000000"/>
    <n v="20000000"/>
    <n v="30000000"/>
    <n v="10000000"/>
    <n v="30000000"/>
    <n v="3"/>
    <s v="Modificación propuesta"/>
    <s v="O232020200883990_Otros servicios profesionales, técnicos y empresariales n.c.p."/>
    <n v="8146"/>
    <m/>
    <n v="20000000"/>
    <x v="18"/>
    <n v="30000000"/>
    <n v="0"/>
    <m/>
    <n v="0"/>
    <m/>
    <m/>
    <m/>
  </r>
  <r>
    <x v="527"/>
    <s v="05_Bogotá confía en su gobierno"/>
    <s v="39 _Camino hacia una democracia deliberativa con un gobierno cercano a la gente y con participación ciudadana"/>
    <s v="O23011745022024025406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con en los procesos de articulacion interinstitucional en materia de promocion de la participacion ciudadana que gestionen en el marco del proyecto estrategico &quot;impactando&quot;"/>
    <s v="Julio"/>
    <s v="Julio"/>
    <n v="1"/>
    <n v="1"/>
    <s v="CCE-16 Contratacion Directa"/>
    <s v="1-100-F001_VA-Recursos distrito"/>
    <s v="  -"/>
    <n v="41380000"/>
    <x v="17"/>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s v="   -   "/>
    <n v="83172000"/>
    <n v="41380000"/>
    <n v="-41792000"/>
    <n v="41380000"/>
    <n v="3"/>
    <s v="Modificación propuesta"/>
    <s v="O232020200883990_Otros servicios profesionales, técnicos y empresariales n.c.p."/>
    <n v="8146"/>
    <m/>
    <n v="83172000"/>
    <x v="84"/>
    <n v="41380000"/>
    <n v="0"/>
    <m/>
    <n v="0"/>
    <m/>
    <m/>
    <m/>
  </r>
  <r>
    <x v="52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de manera temporal   para Monitorear y asesorar los  procesos  financieros,    seguimiento   y    evaluacion    al  Sistema  integrado  de  Gestion  en desarrollo  de  la metodologia  obras  Con  Saldo Pedagogico Par"/>
    <s v="febrero"/>
    <s v="FEBRERO"/>
    <n v="6"/>
    <n v="1"/>
    <s v="CCE-16 Contratacion Directa"/>
    <s v="1-100-F001_VA-Recursos distrito"/>
    <n v="7000000"/>
    <n v="42000000"/>
    <x v="18"/>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7000000"/>
    <n v="42000000"/>
    <e v="#N/A"/>
    <n v="0"/>
    <n v="42000000"/>
    <n v="0"/>
    <e v="#N/A"/>
    <s v="O232020200883990_Otros servicios profesionales, técnicos y empresariales n.c.p."/>
    <n v="8146"/>
    <m/>
    <n v="0"/>
    <x v="0"/>
    <e v="#N/A"/>
    <e v="#N/A"/>
    <m/>
    <e v="#N/A"/>
    <m/>
    <m/>
    <m/>
  </r>
  <r>
    <x v="52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orientar el seguimiento a los comodatos y preparar las acciones juridicas y de apoyo a la gestion contractual necesarias para soportar los procesos misionales y metas a cargo de la Gerencia de Proyectos del iDPaC"/>
    <s v="febrero"/>
    <s v="FEBRERO"/>
    <n v="6"/>
    <n v="1"/>
    <s v="CCE-16 Contratacion Directa"/>
    <s v="1-100-F001_VA-Recursos distrito"/>
    <n v="5300000"/>
    <n v="31800000"/>
    <x v="19"/>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300000"/>
    <n v="31800000"/>
    <n v="31800000"/>
    <n v="0"/>
    <n v="31800000"/>
    <n v="3"/>
    <s v="Modificación propuesta"/>
    <s v="O232020200883990_Otros servicios profesionales, técnicos y empresariales n.c.p."/>
    <n v="8146"/>
    <m/>
    <n v="31800000"/>
    <x v="85"/>
    <n v="31800000"/>
    <n v="0"/>
    <m/>
    <n v="0"/>
    <m/>
    <m/>
    <m/>
  </r>
  <r>
    <x v="53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de manera temporal   para brindar asesoria juridica a la Gerencia de Proyectos dentro de la metodologia obras con saldo Pedagogico."/>
    <s v="ENERO"/>
    <s v="FEBRERO"/>
    <n v="10"/>
    <n v="1"/>
    <s v="CCE-16 Contratacion Directa"/>
    <s v="1-100-F001_VA-Recursos distrito"/>
    <n v="5500000"/>
    <n v="55000000"/>
    <x v="18"/>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55000000"/>
    <e v="#N/A"/>
    <n v="0"/>
    <n v="55000000"/>
    <n v="0"/>
    <e v="#N/A"/>
    <s v="O232020200883990_Otros servicios profesionales, técnicos y empresariales n.c.p."/>
    <n v="8146"/>
    <m/>
    <n v="0"/>
    <x v="0"/>
    <e v="#N/A"/>
    <e v="#N/A"/>
    <m/>
    <e v="#N/A"/>
    <m/>
    <m/>
    <m/>
  </r>
  <r>
    <x v="53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realizar reportes en los procesos de planeacion de Gerencia de Proyectos en las fases de ejecucion, seguimiento y evaluacion al Sistema integrado de Gestion en desarrollo de la metodologia obras Con Saldo Pedagogic"/>
    <s v="febrero"/>
    <s v="FEBRERO"/>
    <n v="6"/>
    <n v="1"/>
    <s v="CCE-16 Contratacion Directa"/>
    <s v="1-100-F001_VA-Recursos distrito"/>
    <n v="4700000"/>
    <n v="28200000"/>
    <x v="19"/>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700000"/>
    <n v="28200000"/>
    <n v="28200000"/>
    <n v="0"/>
    <n v="28200000"/>
    <n v="3"/>
    <s v="Modificación propuesta"/>
    <s v="O232020200883990_Otros servicios profesionales, técnicos y empresariales n.c.p."/>
    <n v="8146"/>
    <m/>
    <n v="28200000"/>
    <x v="86"/>
    <n v="28200000"/>
    <n v="0"/>
    <m/>
    <n v="0"/>
    <m/>
    <m/>
    <m/>
  </r>
  <r>
    <x v="53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de apoyo a la gestion para llevar a cabo la gestion documental, la transferencia documental al archivo SeCaP y el archivo de la Gerencia de Proyectos, en el marco de la metodologia &quot;obras Con Saldo Pedagogico Para el Cuidado y la P"/>
    <s v="febrero"/>
    <s v="FEBRERO"/>
    <n v="6"/>
    <n v="1"/>
    <s v="CCE-16 Contratacion Directa"/>
    <s v="1-100-F001_VA-Recursos distrito"/>
    <n v="3000000"/>
    <n v="18000000"/>
    <x v="19"/>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18000000"/>
    <n v="0"/>
    <n v="18000000"/>
    <n v="3"/>
    <s v="Modificación propuesta"/>
    <s v="O232020200883990_Otros servicios profesionales, técnicos y empresariales n.c.p."/>
    <n v="8146"/>
    <m/>
    <n v="18000000"/>
    <x v="27"/>
    <n v="18000000"/>
    <n v="0"/>
    <m/>
    <n v="0"/>
    <m/>
    <m/>
    <m/>
  </r>
  <r>
    <x v="53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de apoyo a la gestion para la realizar la gestion documental y de archivo de la Gerencia de Proyectos, en desarrollo de la metodologia &quot;obras Con Saldo Pedagogico Para el Cuidado y la Participacion Ciudadana&quot;"/>
    <s v="febrero"/>
    <s v="FEBRERO"/>
    <n v="6"/>
    <n v="1"/>
    <s v="CCE-16 Contratacion Directa"/>
    <s v="1-100-F001_VA-Recursos distrito"/>
    <n v="3000000"/>
    <n v="18000000"/>
    <x v="19"/>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18000000"/>
    <n v="0"/>
    <n v="18000000"/>
    <n v="3"/>
    <s v="Modificación propuesta"/>
    <s v="O232020200883990_Otros servicios profesionales, técnicos y empresariales n.c.p."/>
    <n v="8146"/>
    <m/>
    <n v="18000000"/>
    <x v="27"/>
    <n v="18000000"/>
    <n v="0"/>
    <m/>
    <n v="0"/>
    <m/>
    <m/>
    <m/>
  </r>
  <r>
    <x v="53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de apoyo a la gestion de manera temporal   para atender, realizar y adelantar labores asistenciales, organizacion de agendas, sistematizacion y seguimiento a las peticiones, quejas y requerimientos allegados a la Gerencia de Proyec"/>
    <s v="febrero"/>
    <s v="FEBRERO"/>
    <n v="10"/>
    <n v="1"/>
    <s v="CCE-16 Contratacion Directa"/>
    <s v="1-100-F001_VA-Recursos distrito"/>
    <n v="3800000"/>
    <n v="38000000"/>
    <x v="18"/>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800000"/>
    <n v="38000000"/>
    <e v="#N/A"/>
    <n v="0"/>
    <n v="38000000"/>
    <n v="0"/>
    <e v="#N/A"/>
    <s v="O232020200883990_Otros servicios profesionales, técnicos y empresariales n.c.p."/>
    <n v="8146"/>
    <m/>
    <n v="0"/>
    <x v="0"/>
    <e v="#N/A"/>
    <e v="#N/A"/>
    <m/>
    <e v="#N/A"/>
    <m/>
    <m/>
    <m/>
  </r>
  <r>
    <x v="53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apoyar la coordinación y supervision del componente tecnico, el despliegue en territorio de la metodologia obras con saldo pedagogico implementada por la Gerencia de Proyectos del IDPAC."/>
    <s v="febrero"/>
    <s v="FEBRERO"/>
    <n v="10"/>
    <n v="1"/>
    <s v="CCE-16 Contratacion Directa"/>
    <s v="1-100-F001_VA-Recursos distrito"/>
    <n v="7000000"/>
    <n v="70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7000000"/>
    <n v="42000000"/>
    <n v="70000000"/>
    <n v="28000000"/>
    <n v="70000000"/>
    <n v="3"/>
    <s v="Modificación propuesta"/>
    <s v="o232020200991119_otros servicios de la administracion publica n.c.p."/>
    <n v="8146"/>
    <m/>
    <n v="42000000"/>
    <x v="1"/>
    <n v="70000000"/>
    <n v="0"/>
    <m/>
    <n v="0"/>
    <m/>
    <m/>
    <m/>
  </r>
  <r>
    <x v="53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realizar la articulacion, programar, gestionar y realizar la participacion incidente con las organizaciones sociales, comunales y comunitarias desde el componente social dentro de la metodologia obras Con Saldo p"/>
    <s v="febrero"/>
    <s v="FEBRERO"/>
    <n v="6"/>
    <n v="1"/>
    <s v="CCE-16 Contratacion Directa"/>
    <s v="1-100-F001_VA-Recursos distrito"/>
    <n v="4000000"/>
    <n v="24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24000000"/>
    <n v="0"/>
    <n v="24000000"/>
    <n v="3"/>
    <s v="Modificación propuesta"/>
    <s v="o232020200991119_otros servicios de la administracion publica n.c.p."/>
    <n v="8146"/>
    <m/>
    <n v="24000000"/>
    <x v="87"/>
    <n v="24000000"/>
    <n v="0"/>
    <m/>
    <n v="0"/>
    <m/>
    <m/>
    <m/>
  </r>
  <r>
    <x v="53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realizar el desarrollo, ejecucion y despliegue de acciones desde el componente ambiental, en las diferentes actividades realizadas como parte de la metodologia obras Con Saldo pedagogico Para el Cuidado y la Part"/>
    <s v="febrero"/>
    <s v="FEBRERO"/>
    <n v="6"/>
    <n v="1"/>
    <s v="CCE-16 Contratacion Directa"/>
    <s v="1-100-F001_VA-Recursos distrito"/>
    <n v="5000000"/>
    <n v="30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000000"/>
    <n v="30000000"/>
    <n v="30000000"/>
    <n v="0"/>
    <n v="30000000"/>
    <n v="3"/>
    <s v="Modificación propuesta"/>
    <s v="o232020200991119_otros servicios de la administracion publica n.c.p."/>
    <n v="8146"/>
    <m/>
    <n v="30000000"/>
    <x v="18"/>
    <n v="30000000"/>
    <n v="0"/>
    <m/>
    <n v="0"/>
    <m/>
    <m/>
    <m/>
  </r>
  <r>
    <x v="53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asistir el componente tecnico y el despliegue en territorio, en desarrollo de la metodologia obras con saldo pedagogico implementada por la Gerencia de Proyectos del IDPAC."/>
    <s v="febrero"/>
    <s v="FEBRERO"/>
    <n v="6"/>
    <n v="1"/>
    <s v="CCE-16 Contratacion Directa"/>
    <s v="1-100-F001_VA-Recursos distrito"/>
    <n v="6300000"/>
    <n v="378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300000"/>
    <n v="37800000"/>
    <n v="37800000"/>
    <n v="0"/>
    <n v="37800000"/>
    <n v="3"/>
    <s v="Modificación propuesta"/>
    <s v="o232020200991119_otros servicios de la administracion publica n.c.p."/>
    <n v="8146"/>
    <m/>
    <n v="37800000"/>
    <x v="88"/>
    <n v="37800000"/>
    <n v="0"/>
    <m/>
    <n v="0"/>
    <m/>
    <m/>
    <m/>
  </r>
  <r>
    <x v="53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dar acompañamiento, apoyo y supervision en el componente tecnico para el despliegue en territorio en desarrollo de la metodologia obras Con Saldo Pedagogico implementada por la Gerencia de Proyectos del IDPAC."/>
    <s v="febrero"/>
    <s v="FEBRERO"/>
    <n v="6"/>
    <n v="1"/>
    <s v="CCE-16 Contratacion Directa"/>
    <s v="1-100-F001_VA-Recursos distrito"/>
    <n v="6000000"/>
    <n v="36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36000000"/>
    <n v="36000000"/>
    <n v="0"/>
    <n v="36000000"/>
    <n v="3"/>
    <s v="Modificación propuesta"/>
    <s v="o232020200991119_otros servicios de la administracion publica n.c.p."/>
    <n v="8146"/>
    <m/>
    <n v="36000000"/>
    <x v="80"/>
    <n v="36000000"/>
    <n v="0"/>
    <m/>
    <n v="0"/>
    <m/>
    <m/>
    <m/>
  </r>
  <r>
    <x v="54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dar acompañamiento y apoyo en el componente tecnico para el despliegue en territorio en desarrollo de la metodologia obras Con Saldo Pedagogico implementada por la Gerencia de Proyectos del IDPAC"/>
    <s v="febrero"/>
    <s v="FEBRERO"/>
    <n v="10"/>
    <n v="1"/>
    <s v="CCE-16 Contratacion Directa"/>
    <s v="1-100-F001_VA-Recursos distrito"/>
    <n v="4700000"/>
    <n v="47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700000"/>
    <n v="47000000"/>
    <n v="47000000"/>
    <n v="0"/>
    <n v="47000000"/>
    <n v="3"/>
    <s v="Modificación propuesta"/>
    <s v="o232020200991119_otros servicios de la administracion publica n.c.p."/>
    <n v="8146"/>
    <m/>
    <n v="47000000"/>
    <x v="89"/>
    <n v="47000000"/>
    <n v="0"/>
    <m/>
    <n v="0"/>
    <m/>
    <m/>
    <m/>
  </r>
  <r>
    <x v="54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dar acompañamiento y apoyo en el componente tecnico para el despliegue en territorio en desarrollo de la metodologia obras Con Saldo Pedagogico implementada por la Gerencia de Proyectos del IDPAC"/>
    <s v="febrero"/>
    <s v="FEBRERO"/>
    <n v="10"/>
    <n v="1"/>
    <s v="CCE-16 Contratacion Directa"/>
    <s v="1-100-F001_VA-Recursos distrito"/>
    <n v="5000000"/>
    <n v="50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000000"/>
    <n v="30000000"/>
    <n v="50000000"/>
    <n v="20000000"/>
    <n v="50000000"/>
    <n v="3"/>
    <s v="Modificación propuesta"/>
    <s v="o232020200991119_otros servicios de la administracion publica n.c.p."/>
    <n v="8146"/>
    <m/>
    <n v="30000000"/>
    <x v="50"/>
    <n v="50000000"/>
    <n v="0"/>
    <m/>
    <n v="0"/>
    <m/>
    <m/>
    <m/>
  </r>
  <r>
    <x v="54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dar acompañamiento y apoyo en el componente tecnico para el despliegue en territorio en desarrollo de la metodologia obras Con Saldo Pedagogico implementada por la Gerencia de Proyectos del IDPAC"/>
    <s v="febrero"/>
    <s v="FEBRERO"/>
    <n v="6"/>
    <n v="1"/>
    <s v="CCE-16 Contratacion Directa"/>
    <s v="1-100-F001_VA-Recursos distrito"/>
    <n v="5000000"/>
    <n v="30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000000"/>
    <n v="30000000"/>
    <n v="30000000"/>
    <n v="0"/>
    <n v="30000000"/>
    <n v="3"/>
    <s v="Modificación propuesta"/>
    <s v="o232020200991119_otros servicios de la administracion publica n.c.p."/>
    <n v="8146"/>
    <m/>
    <n v="30000000"/>
    <x v="18"/>
    <n v="30000000"/>
    <n v="0"/>
    <m/>
    <n v="0"/>
    <m/>
    <m/>
    <m/>
  </r>
  <r>
    <x v="54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servicios profesionales para monitorear, planificar, administrar y ejecutar la participacion activa con las organizaciones sociales, comunales y comunitarias desde el componente social dentro de la metodologia obras Con Saldo Pedagogico de la Gere"/>
    <s v="febrero"/>
    <s v="FEBRERO"/>
    <n v="6"/>
    <n v="1"/>
    <s v="CCE-16 Contratacion Directa"/>
    <s v="1-100-F001_VA-Recursos distrito"/>
    <n v="6000000"/>
    <n v="36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36000000"/>
    <n v="36000000"/>
    <n v="0"/>
    <n v="36000000"/>
    <n v="3"/>
    <s v="Modificación propuesta"/>
    <s v="o232020200991119_otros servicios de la administracion publica n.c.p."/>
    <n v="8146"/>
    <m/>
    <n v="36000000"/>
    <x v="80"/>
    <n v="36000000"/>
    <n v="0"/>
    <m/>
    <n v="0"/>
    <m/>
    <m/>
    <m/>
  </r>
  <r>
    <x v="54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articular y apoyar la participacion de organizaciones sociales, comunales y comunitarias en proyectos de la metodologia desde el componente social en obras con Saldo Pedagogico, dentro de la Gerencia de Proyectos"/>
    <s v="febrero"/>
    <s v="FEBRERO"/>
    <n v="4"/>
    <n v="1"/>
    <s v="CCE-16 Contratacion Directa"/>
    <s v="1-100-F001_VA-Recursos distrito"/>
    <n v="4800000"/>
    <n v="192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800000"/>
    <n v="28800000"/>
    <n v="19200000"/>
    <n v="-9600000"/>
    <n v="19200000"/>
    <n v="3"/>
    <s v="Modificación propuesta"/>
    <s v="o232020200991119_otros servicios de la administracion publica n.c.p."/>
    <n v="8146"/>
    <m/>
    <n v="28800000"/>
    <x v="60"/>
    <n v="19200000"/>
    <n v="0"/>
    <m/>
    <n v="0"/>
    <m/>
    <m/>
    <m/>
  </r>
  <r>
    <x v="54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realizar la articulacion, programar, gestionar y realizar la participacion incidente con las organizaciones sociales, comunales y comunitarias desde el componente social dentro de la metodologia obras Con Saldo p"/>
    <s v="febrero"/>
    <s v="FEBRERO"/>
    <n v="10"/>
    <n v="1"/>
    <s v="CCE-16 Contratacion Directa"/>
    <s v="1-100-F001_VA-Recursos distrito"/>
    <n v="4000000"/>
    <n v="40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40000000"/>
    <n v="16000000"/>
    <n v="40000000"/>
    <n v="3"/>
    <s v="Modificación propuesta"/>
    <s v="o232020200991119_otros servicios de la administracion publica n.c.p."/>
    <n v="8146"/>
    <m/>
    <n v="24000000"/>
    <x v="41"/>
    <n v="40000000"/>
    <n v="0"/>
    <m/>
    <n v="0"/>
    <m/>
    <m/>
    <m/>
  </r>
  <r>
    <x v="54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servicios profesionales para realizar la articulacion, programar, gestionar y realizar la participacion incidente con las organizaciones sociales, comunales y comunitarias desde el componente social dentro de la metodologia obras Con Saldo pedagog"/>
    <s v="febrero"/>
    <s v="FEBRERO"/>
    <n v="6"/>
    <n v="1"/>
    <s v="CCE-16 Contratacion Directa"/>
    <s v="1-100-F001_VA-Recursos distrito"/>
    <n v="4000000"/>
    <n v="24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24000000"/>
    <n v="0"/>
    <n v="24000000"/>
    <n v="3"/>
    <s v="Modificación propuesta"/>
    <s v="o232020200991119_otros servicios de la administracion publica n.c.p."/>
    <n v="8146"/>
    <m/>
    <n v="24000000"/>
    <x v="87"/>
    <n v="24000000"/>
    <n v="0"/>
    <m/>
    <n v="0"/>
    <m/>
    <m/>
    <m/>
  </r>
  <r>
    <x v="54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servicios profesionales para realizar la articulacion y realizar la participacion incidente con las organizaciones sociales, comunales y comunitarias desde el componente social dentro de la metodologia obras Con Saldo pedagogico de la Gerencia de "/>
    <s v="febrero"/>
    <s v="FEBRERO"/>
    <n v="6"/>
    <n v="1"/>
    <s v="CCE-16 Contratacion Directa"/>
    <s v="1-100-F001_VA-Recursos distrito"/>
    <n v="4000000"/>
    <n v="24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24000000"/>
    <n v="0"/>
    <n v="24000000"/>
    <n v="3"/>
    <s v="Modificación propuesta"/>
    <s v="o232020200991119_otros servicios de la administracion publica n.c.p."/>
    <n v="8146"/>
    <m/>
    <n v="24000000"/>
    <x v="87"/>
    <n v="24000000"/>
    <n v="0"/>
    <m/>
    <n v="0"/>
    <m/>
    <m/>
    <m/>
  </r>
  <r>
    <x v="54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realizar el desarrollo, ejecucion y despliegue de acciones desde el componente social, en las diferentes etapas que se realizan como parte de la metodologia obras Con Saldo pedagogico Para el Cuidado y la P"/>
    <s v="febrero"/>
    <s v="FEBRERO"/>
    <n v="5"/>
    <n v="1"/>
    <s v="CCE-16 Contratacion Directa"/>
    <s v="1-100-F001_VA-Recursos distrito"/>
    <n v="3600000"/>
    <n v="18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21600000"/>
    <n v="18000000"/>
    <n v="-3600000"/>
    <n v="18000000"/>
    <n v="3"/>
    <s v="Modificación propuesta"/>
    <s v="o232020200991119_otros servicios de la administracion publica n.c.p."/>
    <n v="8146"/>
    <m/>
    <n v="21600000"/>
    <x v="27"/>
    <n v="18000000"/>
    <n v="0"/>
    <m/>
    <n v="0"/>
    <m/>
    <m/>
    <m/>
  </r>
  <r>
    <x v="54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3600000"/>
    <n v="216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21600000"/>
    <n v="21600000"/>
    <n v="0"/>
    <n v="21600000"/>
    <n v="3"/>
    <s v="Modificación propuesta"/>
    <s v="o232020200991119_otros servicios de la administracion publica n.c.p."/>
    <n v="8146"/>
    <m/>
    <n v="21600000"/>
    <x v="90"/>
    <n v="21600000"/>
    <n v="0"/>
    <m/>
    <n v="0"/>
    <m/>
    <m/>
    <m/>
  </r>
  <r>
    <x v="55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realizar la promocion de la movilizacion social y logistica que se requieran en desarrollo del modelo de Participacion obras con saldo Pedagogico implementada por la Gerencia de Proyectos del IDPAC"/>
    <s v="febrero"/>
    <s v="FEBRERO"/>
    <n v="10"/>
    <n v="1"/>
    <s v="CCE-16 Contratacion Directa"/>
    <s v="1-100-F001_VA-Recursos distrito"/>
    <n v="3000000"/>
    <n v="30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30000000"/>
    <n v="12000000"/>
    <n v="30000000"/>
    <n v="3"/>
    <s v="Modificación propuesta"/>
    <s v="o232020200991119_otros servicios de la administracion publica n.c.p."/>
    <n v="8146"/>
    <m/>
    <n v="18000000"/>
    <x v="18"/>
    <n v="30000000"/>
    <n v="0"/>
    <m/>
    <n v="0"/>
    <m/>
    <m/>
    <m/>
  </r>
  <r>
    <x v="55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realizar la promocion de procesos de movilizacion social,Tecnica y logistica que se requieran en desarrollo de las etapas de la metodologia obras con saldo Pedagogico implementada por la Gerencia de Proyect"/>
    <s v="febrero"/>
    <s v="FEBRERO"/>
    <n v="6"/>
    <n v="1"/>
    <s v="CCE-16 Contratacion Directa"/>
    <s v="1-100-F001_VA-Recursos distrito"/>
    <n v="3000000"/>
    <n v="18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18000000"/>
    <n v="0"/>
    <n v="18000000"/>
    <n v="3"/>
    <s v="Modificación propuesta"/>
    <s v="o232020200991119_otros servicios de la administracion publica n.c.p."/>
    <n v="8146"/>
    <m/>
    <n v="18000000"/>
    <x v="27"/>
    <n v="18000000"/>
    <n v="0"/>
    <m/>
    <n v="0"/>
    <m/>
    <m/>
    <m/>
  </r>
  <r>
    <x v="55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realizar la promocion de procesos de movilizacion social y logistica que se requiera la Gerencia de Proyectos en el marco del desarrollo de la metodologia obras con saldo Pedagogico."/>
    <s v="febrero"/>
    <s v="FEBRERO"/>
    <n v="6"/>
    <n v="1"/>
    <s v="CCE-16 Contratacion Directa"/>
    <s v="1-100-F001_VA-Recursos distrito"/>
    <n v="3000000"/>
    <n v="18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18000000"/>
    <n v="0"/>
    <n v="18000000"/>
    <n v="3"/>
    <s v="Modificación propuesta"/>
    <s v="o232020200991119_otros servicios de la administracion publica n.c.p."/>
    <n v="8146"/>
    <m/>
    <n v="18000000"/>
    <x v="27"/>
    <n v="18000000"/>
    <n v="0"/>
    <m/>
    <n v="0"/>
    <m/>
    <m/>
    <m/>
  </r>
  <r>
    <x v="55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asistenciales para realizar el acompañamiento y promocion de actividades sociales y logisticas requeridas para implementar el modelo de obras con Saldo Pedagogico implementado por la Gerencia de Proyectos del IDPAC."/>
    <s v="febrero"/>
    <s v="FEBRERO"/>
    <n v="6"/>
    <n v="1"/>
    <s v="CCE-16 Contratacion Directa"/>
    <s v="1-100-F001_VA-Recursos distrito"/>
    <n v="2500000"/>
    <n v="1500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500000"/>
    <n v="15000000"/>
    <n v="15000000"/>
    <n v="0"/>
    <n v="15000000"/>
    <n v="3"/>
    <s v="Modificación propuesta"/>
    <s v="o232020200991119_otros servicios de la administracion publica n.c.p."/>
    <n v="8146"/>
    <m/>
    <n v="15000000"/>
    <x v="91"/>
    <n v="15000000"/>
    <n v="0"/>
    <m/>
    <n v="0"/>
    <m/>
    <m/>
    <m/>
  </r>
  <r>
    <x v="55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asistenciales para la organizacion y promocion de actividades ludicas y de construccion necesarias para llevar a cabo el modelo de obras con Saldo Pedagogico que implementa la Gerencia de Proyectos del IDPAC"/>
    <s v="febrero"/>
    <s v="FEBRERO"/>
    <n v="5"/>
    <n v="1"/>
    <s v="CCE-16 Contratacion Directa"/>
    <s v="1-100-F001_VA-Recursos distrito"/>
    <n v="2250000"/>
    <n v="1125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250000"/>
    <n v="13500000"/>
    <n v="11250000"/>
    <n v="-2250000"/>
    <n v="11250000"/>
    <n v="3"/>
    <s v="Modificación propuesta"/>
    <s v="o232020200991119_otros servicios de la administracion publica n.c.p."/>
    <n v="8146"/>
    <m/>
    <n v="13500000"/>
    <x v="92"/>
    <n v="11250000"/>
    <n v="0"/>
    <m/>
    <n v="0"/>
    <m/>
    <m/>
    <m/>
  </r>
  <r>
    <x v="55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interventoria tecnica, legal, contable, social y ambiental para las obras con Saldo Pedagogico "/>
    <s v="marzo"/>
    <s v="abril"/>
    <n v="4"/>
    <n v="1"/>
    <s v="CCE-02 Licitacion publica"/>
    <s v="1-100-F001_VA-Recursos distrito"/>
    <s v="   -   "/>
    <n v="144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144000000"/>
    <e v="#N/A"/>
    <n v="0"/>
    <n v="144000000"/>
    <n v="0"/>
    <e v="#N/A"/>
    <s v="o232020200991119_otros servicios de la administracion publica n.c.p."/>
    <n v="8146"/>
    <m/>
    <n v="0"/>
    <x v="0"/>
    <e v="#N/A"/>
    <e v="#N/A"/>
    <m/>
    <e v="#N/A"/>
    <m/>
    <m/>
    <m/>
  </r>
  <r>
    <x v="55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30111900;72103300;72102900"/>
    <s v="Prestar los servicios logisticos y operativos necesarios, para la organizacion y ejecucion de actividades y eventos institucionales realizados por el iDPaC."/>
    <s v="Mayo"/>
    <s v="junio"/>
    <n v="6"/>
    <n v="1"/>
    <s v="CCE-06 Seleccion abreviada Menor Cuantia"/>
    <s v="1-100-F001_VA-Recursos distrito"/>
    <s v="   -   "/>
    <n v="2115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1150000"/>
    <e v="#N/A"/>
    <n v="0"/>
    <n v="21150000"/>
    <n v="0"/>
    <e v="#N/A"/>
    <s v="o232020200991119_otros servicios de la administracion publica n.c.p."/>
    <n v="8146"/>
    <m/>
    <n v="0"/>
    <x v="0"/>
    <e v="#N/A"/>
    <e v="#N/A"/>
    <m/>
    <e v="#N/A"/>
    <m/>
    <m/>
    <m/>
  </r>
  <r>
    <x v="55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2358333"/>
    <n v="1415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358333"/>
    <n v="14150000"/>
    <e v="#N/A"/>
    <n v="0"/>
    <n v="14150000"/>
    <n v="0"/>
    <e v="#N/A"/>
    <s v="o232020200991119_otros servicios de la administracion publica n.c.p."/>
    <n v="8146"/>
    <m/>
    <n v="0"/>
    <x v="0"/>
    <e v="#N/A"/>
    <e v="#N/A"/>
    <m/>
    <e v="#N/A"/>
    <m/>
    <m/>
    <m/>
  </r>
  <r>
    <x v="55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Agosto"/>
    <s v="Agosto"/>
    <n v="1"/>
    <n v="1"/>
    <s v="CCE-16 Contratacion Directa"/>
    <s v="1-100-F001_VA-Recursos distrito"/>
    <s v="  -"/>
    <n v="179550000"/>
    <x v="19"/>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40100000"/>
    <n v="179550000"/>
    <n v="-60550000"/>
    <n v="179550000"/>
    <n v="3"/>
    <s v="Modificación propuesta"/>
    <s v="o232020200991119_otros servicios de la administracion publica n.c.p."/>
    <n v="8146"/>
    <m/>
    <n v="240100000"/>
    <x v="93"/>
    <n v="179550000"/>
    <n v="0"/>
    <m/>
    <n v="0"/>
    <m/>
    <m/>
    <m/>
  </r>
  <r>
    <x v="55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6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7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8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59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0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1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2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0"/>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1"/>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2"/>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3"/>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4"/>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5"/>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6"/>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7"/>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8"/>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x v="18"/>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n v="0"/>
    <n v="20000000"/>
    <n v="0"/>
    <e v="#N/A"/>
    <s v="o232020200991119_otros servicios de la administracion publica n.c.p."/>
    <n v="8146"/>
    <m/>
    <n v="0"/>
    <x v="0"/>
    <e v="#N/A"/>
    <e v="#N/A"/>
    <m/>
    <e v="#N/A"/>
    <m/>
    <m/>
    <m/>
  </r>
  <r>
    <x v="639"/>
    <s v="05_Bogotá confía en su gobierno"/>
    <s v="39 _Camino hacia una democracia deliberativa con un gobierno cercano a la gente y con participación ciudadana"/>
    <s v="O23011745022024025405001"/>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Servicio especial de transporte terrestre en la ciudad de Bogotá y sus áreas rurales con el fin de dar complimiento a la promoción y fortalecimiento de los procesos participativos de las organizaciones sociales, comunales y comunitarias e instancias de pa"/>
    <s v="febrero"/>
    <s v="marzo"/>
    <n v="8"/>
    <n v="1"/>
    <s v="CCE-99 Selección Abreviada - Acuerdo Marco"/>
    <s v="1-100-F001_VA-Recursos distrito"/>
    <s v="   -   "/>
    <n v="37963000"/>
    <x v="18"/>
    <s v="O232020200664114_Servicios de transporte terrestre especial local de pasajeros"/>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37963000"/>
    <e v="#N/A"/>
    <n v="0"/>
    <n v="37963000"/>
    <n v="0"/>
    <e v="#N/A"/>
    <s v="O232020200664114_Servicios de transporte terrestre especial local de pasajeros"/>
    <n v="8146"/>
    <m/>
    <n v="0"/>
    <x v="0"/>
    <e v="#N/A"/>
    <e v="#N/A"/>
    <m/>
    <e v="#N/A"/>
    <m/>
    <m/>
    <m/>
  </r>
  <r>
    <x v="640"/>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brindar acompañamiento jurídico en los diferentes procesos contractuales y legales que sean de competencia de la Oficina Asesora de Comunicaciones"/>
    <s v="febrero"/>
    <s v="FEBRERO"/>
    <n v="5"/>
    <n v="1"/>
    <s v="CCE-16 Contratacion Directa"/>
    <s v="1-100-F001_VA-Recursos distrito"/>
    <n v="4800000"/>
    <n v="240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800000"/>
    <n v="24000000"/>
    <e v="#N/A"/>
    <n v="0"/>
    <n v="24000000"/>
    <n v="0"/>
    <e v="#N/A"/>
    <s v="O232020200991119_Otros servicios de la administración pública n.c.p."/>
    <n v="8146"/>
    <m/>
    <n v="0"/>
    <x v="0"/>
    <e v="#N/A"/>
    <e v="#N/A"/>
    <m/>
    <e v="#N/A"/>
    <m/>
    <m/>
    <m/>
  </r>
  <r>
    <x v="641"/>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realizar actividades administrativas, elaborar y realizar seguimiento a los planes e informes institucionales, gestión documental, análisis estadístico y monitoreo de medios de la Oficina Asesora de Comunicaciones."/>
    <s v="febrero"/>
    <s v="FEBRERO"/>
    <n v="5"/>
    <n v="1"/>
    <s v="CCE-16 Contratacion Directa"/>
    <s v="1-100-F001_VA-Recursos distrito"/>
    <n v="6500000"/>
    <n v="325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27500000"/>
    <n v="32500000"/>
    <n v="5000000"/>
    <n v="32500000"/>
    <n v="3"/>
    <s v="Modificación propuesta"/>
    <s v="O232020200991119_Otros servicios de la administración pública n.c.p."/>
    <n v="8146"/>
    <m/>
    <n v="27500000"/>
    <x v="68"/>
    <n v="32500000"/>
    <n v="0"/>
    <m/>
    <n v="0"/>
    <m/>
    <m/>
    <m/>
  </r>
  <r>
    <x v="642"/>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de apoyo a la gestión para realizar el apoyo a la gestión documental, actualización de archivo en coordinación con la Oficina Asesora de Comunicaciones. "/>
    <s v="febrero"/>
    <s v="FEBRERO"/>
    <n v="5"/>
    <n v="1"/>
    <s v="CCE-16 Contratacion Directa"/>
    <s v="1-100-F001_VA-Recursos distrito"/>
    <n v="2440007"/>
    <n v="12200035"/>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440007"/>
    <n v="12200035"/>
    <e v="#N/A"/>
    <n v="0"/>
    <n v="12200035"/>
    <n v="0"/>
    <e v="#N/A"/>
    <s v="O232020200991119_Otros servicios de la administración pública n.c.p."/>
    <n v="8146"/>
    <m/>
    <n v="0"/>
    <x v="0"/>
    <e v="#N/A"/>
    <e v="#N/A"/>
    <m/>
    <e v="#N/A"/>
    <m/>
    <m/>
    <m/>
  </r>
  <r>
    <x v="643"/>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la administración y edición de los contenidos de las páginas web de la entidad."/>
    <s v="febrero"/>
    <s v="FEBRERO"/>
    <n v="2"/>
    <n v="1"/>
    <s v="CCE-16 Contratacion Directa"/>
    <s v="1-100-F001_VA-Recursos distrito"/>
    <n v="4508000"/>
    <n v="9016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8000"/>
    <n v="22540000"/>
    <n v="9016000"/>
    <n v="-13524000"/>
    <n v="9016000"/>
    <n v="3"/>
    <s v="Modificación propuesta"/>
    <s v="O232020200991119_Otros servicios de la administración pública n.c.p."/>
    <n v="8146"/>
    <m/>
    <n v="22540000"/>
    <x v="94"/>
    <n v="9016000"/>
    <n v="0"/>
    <m/>
    <n v="0"/>
    <m/>
    <m/>
    <m/>
  </r>
  <r>
    <x v="644"/>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fectuar el cubrimiento periodístico y revisión editorial de los contenidos sobre las actividades del Instituto considerando la definición de los objetivos, iniciativas, el público a llegar y demás aspectos que se"/>
    <s v="febrero"/>
    <s v="FEBRERO"/>
    <n v="5"/>
    <n v="1"/>
    <s v="CCE-16 Contratacion Directa"/>
    <s v="1-100-F001_VA-Recursos distrito"/>
    <n v="4350000"/>
    <n v="2175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n v="0"/>
    <n v="21750000"/>
    <n v="0"/>
    <e v="#N/A"/>
    <s v="O232020200991119_Otros servicios de la administración pública n.c.p."/>
    <n v="8146"/>
    <m/>
    <n v="0"/>
    <x v="0"/>
    <e v="#N/A"/>
    <e v="#N/A"/>
    <m/>
    <e v="#N/A"/>
    <m/>
    <m/>
    <m/>
  </r>
  <r>
    <x v="645"/>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fectuar el cubrimiento periodístico y gestión de medios para las actividades del Instituto considerando la definición de los objetivos, iniciativas, el público a llegar y demás aspectos que se indiquen a partir d"/>
    <s v="febrero"/>
    <s v="FEBRERO"/>
    <n v="5"/>
    <n v="1"/>
    <s v="CCE-16 Contratacion Directa"/>
    <s v="1-100-F001_VA-Recursos distrito"/>
    <n v="4350000"/>
    <n v="2175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n v="0"/>
    <n v="21750000"/>
    <n v="0"/>
    <e v="#N/A"/>
    <s v="O232020200991119_Otros servicios de la administración pública n.c.p."/>
    <n v="8146"/>
    <m/>
    <n v="0"/>
    <x v="0"/>
    <e v="#N/A"/>
    <e v="#N/A"/>
    <m/>
    <e v="#N/A"/>
    <m/>
    <m/>
    <m/>
  </r>
  <r>
    <x v="646"/>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poyar la coordinación de la estrategia de comunicación interna y apoyar las distintas actividades que promuevan la participación del IDPAC en coordinación con la Oficina Asesora de Comunicaciones."/>
    <s v="Abril"/>
    <s v="abril"/>
    <n v="5"/>
    <n v="1"/>
    <s v="CCE-16 Contratacion Directa"/>
    <s v="1-100-F001_VA-Recursos distrito"/>
    <n v="4700000"/>
    <n v="235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700000"/>
    <n v="23500000"/>
    <n v="23500000"/>
    <n v="0"/>
    <n v="23500000"/>
    <n v="3"/>
    <s v="Modificación propuesta"/>
    <s v="O232020200991119_Otros servicios de la administración pública n.c.p."/>
    <n v="8146"/>
    <m/>
    <n v="23500000"/>
    <x v="58"/>
    <n v="23500000"/>
    <n v="0"/>
    <m/>
    <n v="0"/>
    <m/>
    <m/>
    <m/>
  </r>
  <r>
    <x v="647"/>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de apoyo a la gestión  para realizar el guion técnico, edición, manejo de cámara, dron, planimetría, y producción de piezas audiovisuales que requiera la Oficina Asesora de Comunicaciones del IDPAC.  "/>
    <s v="febrero"/>
    <s v="FEBRERO"/>
    <n v="5"/>
    <n v="1"/>
    <s v="CCE-16 Contratacion Directa"/>
    <s v="1-100-F001_VA-Recursos distrito"/>
    <n v="3600000"/>
    <n v="180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18000000"/>
    <e v="#N/A"/>
    <n v="0"/>
    <n v="18000000"/>
    <n v="0"/>
    <e v="#N/A"/>
    <s v="O232020200991119_Otros servicios de la administración pública n.c.p."/>
    <n v="8146"/>
    <m/>
    <n v="0"/>
    <x v="0"/>
    <e v="#N/A"/>
    <e v="#N/A"/>
    <m/>
    <e v="#N/A"/>
    <m/>
    <m/>
    <m/>
  </r>
  <r>
    <x v="648"/>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limentar el banco de imágenes, realizar el guion técnico, edición, manejo de cámara, dron, planimetría y producción de piezas audiovisuales, cubrimientos fotográficos que requiera la Oficina Asesora de Comunicaci"/>
    <s v="febrero"/>
    <s v="FEBRERO"/>
    <n v="5"/>
    <n v="1"/>
    <s v="CCE-16 Contratacion Directa"/>
    <s v="1-100-F001_VA-Recursos distrito"/>
    <n v="4350000"/>
    <n v="2175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n v="0"/>
    <n v="21750000"/>
    <n v="0"/>
    <e v="#N/A"/>
    <s v="O232020200991119_Otros servicios de la administración pública n.c.p."/>
    <n v="8146"/>
    <m/>
    <n v="0"/>
    <x v="0"/>
    <e v="#N/A"/>
    <e v="#N/A"/>
    <m/>
    <e v="#N/A"/>
    <m/>
    <m/>
    <m/>
  </r>
  <r>
    <x v="649"/>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structurar el diseño y diagramación de documentos, publicaciones técnicas, así como la producción y generación de piezas gráficas, en el marco del plan estratégico de comunicaciones de la entidad. "/>
    <s v="febrero"/>
    <s v="FEBRERO"/>
    <n v="5"/>
    <n v="1"/>
    <s v="CCE-16 Contratacion Directa"/>
    <s v="1-100-F001_VA-Recursos distrito"/>
    <n v="4508000"/>
    <n v="2254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8000"/>
    <n v="22540000"/>
    <e v="#N/A"/>
    <n v="0"/>
    <n v="22540000"/>
    <n v="0"/>
    <e v="#N/A"/>
    <s v="O232020200991119_Otros servicios de la administración pública n.c.p."/>
    <n v="8146"/>
    <m/>
    <n v="0"/>
    <x v="0"/>
    <e v="#N/A"/>
    <e v="#N/A"/>
    <m/>
    <e v="#N/A"/>
    <m/>
    <m/>
    <m/>
  </r>
  <r>
    <x v="650"/>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de apoyo a la gestión para estructurar el diseño y diagramación de documentos, publicaciones técnicas, así como la producción y generación de piezas gráficas animadas, en el marco del plan estratégico de comunicaciones "/>
    <s v="Abril"/>
    <s v="marzo"/>
    <n v="3"/>
    <n v="1"/>
    <s v="CCE-16 Contratacion Directa"/>
    <s v="1-100-F001_VA-Recursos distrito"/>
    <n v="4500000"/>
    <n v="135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13500000"/>
    <e v="#N/A"/>
    <n v="0"/>
    <n v="13500000"/>
    <n v="0"/>
    <e v="#N/A"/>
    <s v="O232020200991119_Otros servicios de la administración pública n.c.p."/>
    <n v="8146"/>
    <m/>
    <n v="0"/>
    <x v="0"/>
    <e v="#N/A"/>
    <e v="#N/A"/>
    <m/>
    <e v="#N/A"/>
    <m/>
    <m/>
    <m/>
  </r>
  <r>
    <x v="651"/>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poyar la publicación de contenidos y gestionar la estrategia de posicionamiento de la marca IDPAC a través del desarrollo, generación, actualización y administración de contenidos en las redes sociales del Instit"/>
    <s v="febrero"/>
    <s v="FEBRERO"/>
    <n v="5"/>
    <n v="1"/>
    <s v="CCE-16 Contratacion Directa"/>
    <s v="1-100-F001_VA-Recursos distrito"/>
    <n v="4350000"/>
    <n v="2175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n v="0"/>
    <n v="21750000"/>
    <n v="0"/>
    <e v="#N/A"/>
    <s v="O232020200991119_Otros servicios de la administración pública n.c.p."/>
    <n v="8146"/>
    <m/>
    <n v="0"/>
    <x v="0"/>
    <e v="#N/A"/>
    <e v="#N/A"/>
    <m/>
    <e v="#N/A"/>
    <m/>
    <m/>
    <m/>
  </r>
  <r>
    <x v="652"/>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poyar la publicación de contenidos y gestionar la estrategia de posicionamiento de la marca IDPAC a través del desarrollo, generación, actualización y administración de contenidos en las redes sociales del Institu"/>
    <s v="febrero"/>
    <s v="FEBRERO"/>
    <n v="3"/>
    <n v="1"/>
    <s v="CCE-16 Contratacion Directa"/>
    <s v="1-100-F001_VA-Recursos distrito"/>
    <n v="6500000"/>
    <n v="195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500000"/>
    <n v="32500000"/>
    <n v="19500000"/>
    <n v="-13000000"/>
    <n v="19500000"/>
    <n v="3"/>
    <s v="Modificación propuesta"/>
    <s v="O232020200991119_Otros servicios de la administración pública n.c.p."/>
    <n v="8146"/>
    <m/>
    <n v="32500000"/>
    <x v="95"/>
    <n v="19500000"/>
    <n v="0"/>
    <m/>
    <n v="0"/>
    <m/>
    <m/>
    <m/>
  </r>
  <r>
    <x v="653"/>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poyar la coordinación del equipo y cubrimiento periodístico, y la planeación de estrategias de difusión de las actividades institucionales del IDPAC, acorde a los lineamientos de la Oficina Asesora de Comunicacion"/>
    <s v="febrero"/>
    <s v="FEBRERO"/>
    <n v="5"/>
    <n v="1"/>
    <s v="CCE-16 Contratacion Directa"/>
    <s v="1-100-F001_VA-Recursos distrito"/>
    <n v="4800000"/>
    <n v="240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22500000"/>
    <n v="24000000"/>
    <n v="1500000"/>
    <n v="24000000"/>
    <n v="3"/>
    <s v="Modificación propuesta"/>
    <s v="O232020200991119_Otros servicios de la administración pública n.c.p."/>
    <n v="8146"/>
    <m/>
    <n v="22500000"/>
    <x v="87"/>
    <n v="24000000"/>
    <n v="0"/>
    <m/>
    <n v="0"/>
    <m/>
    <m/>
    <m/>
  </r>
  <r>
    <x v="654"/>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al Instituto Distrital de la Participación y Acción Comunal (IDPAC) para implementar el desarrollo del administrador de contenidos Drupal 10, finalizando la programación e implementación del nuevo sitio web de la entida"/>
    <s v="febrero"/>
    <s v="FEBRERO"/>
    <n v="5"/>
    <n v="1"/>
    <s v="CCE-16 Contratacion Directa"/>
    <s v="1-100-F001_VA-Recursos distrito"/>
    <n v="4700000"/>
    <n v="235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700000"/>
    <n v="23500000"/>
    <e v="#N/A"/>
    <n v="0"/>
    <n v="23500000"/>
    <n v="0"/>
    <e v="#N/A"/>
    <s v="O232020200991119_Otros servicios de la administración pública n.c.p."/>
    <n v="8146"/>
    <m/>
    <n v="0"/>
    <x v="0"/>
    <e v="#N/A"/>
    <e v="#N/A"/>
    <m/>
    <e v="#N/A"/>
    <m/>
    <m/>
    <m/>
  </r>
  <r>
    <x v="655"/>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de apoyo a la gestión  para apoyar la Planeación y publicación estratégica de los contenidos en las redes sociales de las actividades de dirección y apoyo que se requieran en virtud del cubrimiento periodístico que realiza la Oficina"/>
    <s v="febrero"/>
    <s v="FEBRERO"/>
    <n v="5"/>
    <n v="1"/>
    <s v="CCE-16 Contratacion Directa"/>
    <s v="1-100-F001_VA-Recursos distrito"/>
    <n v="3000000"/>
    <n v="150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5000000"/>
    <e v="#N/A"/>
    <n v="0"/>
    <n v="15000000"/>
    <n v="0"/>
    <e v="#N/A"/>
    <s v="O232020200991119_Otros servicios de la administración pública n.c.p."/>
    <n v="8146"/>
    <m/>
    <n v="0"/>
    <x v="0"/>
    <e v="#N/A"/>
    <e v="#N/A"/>
    <m/>
    <e v="#N/A"/>
    <m/>
    <m/>
    <m/>
  </r>
  <r>
    <x v="656"/>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fectuar el cubrimiento periodístico de las actividades del Instituto considerando la definición de los objetivos, iniciativas, el público a llegar y demás aspectos que se indiquen a partir del Plan Estratégico de "/>
    <s v="febrero"/>
    <s v="FEBRERO"/>
    <n v="5"/>
    <n v="1"/>
    <s v="CCE-16 Contratacion Directa"/>
    <s v="1-100-F001_VA-Recursos distrito"/>
    <n v="4350000"/>
    <n v="2175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n v="0"/>
    <n v="21750000"/>
    <n v="0"/>
    <e v="#N/A"/>
    <s v="O232020200991119_Otros servicios de la administración pública n.c.p."/>
    <n v="8146"/>
    <m/>
    <n v="0"/>
    <x v="0"/>
    <e v="#N/A"/>
    <e v="#N/A"/>
    <m/>
    <e v="#N/A"/>
    <m/>
    <m/>
    <m/>
  </r>
  <r>
    <x v="657"/>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de apoyo a la gestión para asistir la producción técnica y emisión de la programación de la emisora virtual del Distrito DC Radio que contribuya a Implementar el Plan Estratégico de Comunicaciones. "/>
    <s v="febrero"/>
    <s v="FEBRERO"/>
    <n v="5"/>
    <n v="1"/>
    <s v="CCE-16 Contratacion Directa"/>
    <s v="1-100-F001_VA-Recursos distrito"/>
    <n v="3600000"/>
    <n v="180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18000000"/>
    <e v="#N/A"/>
    <n v="0"/>
    <n v="18000000"/>
    <n v="0"/>
    <e v="#N/A"/>
    <s v="O232020200991119_Otros servicios de la administración pública n.c.p."/>
    <n v="8146"/>
    <m/>
    <n v="0"/>
    <x v="0"/>
    <e v="#N/A"/>
    <e v="#N/A"/>
    <m/>
    <e v="#N/A"/>
    <m/>
    <m/>
    <m/>
  </r>
  <r>
    <x v="658"/>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a la Oficina Asesora de Comunicaciones, para llevar a cabo la producción, emisión, fortalecimiento de la parrilla de DC Radio y aumento en el posicionamiento de la emisora virtual DC Radio en el Distrito Capital que co"/>
    <s v="febrero"/>
    <s v="FEBRERO"/>
    <n v="5"/>
    <n v="1"/>
    <s v="CCE-16 Contratacion Directa"/>
    <s v="1-100-F001_VA-Recursos distrito"/>
    <n v="5500000"/>
    <n v="275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27500000"/>
    <e v="#N/A"/>
    <n v="0"/>
    <n v="27500000"/>
    <n v="0"/>
    <e v="#N/A"/>
    <s v="O232020200991119_Otros servicios de la administración pública n.c.p."/>
    <n v="8146"/>
    <m/>
    <n v="0"/>
    <x v="0"/>
    <e v="#N/A"/>
    <e v="#N/A"/>
    <m/>
    <e v="#N/A"/>
    <m/>
    <m/>
    <m/>
  </r>
  <r>
    <x v="659"/>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fectuar el cubrimiento periodístico de las actividades del Instituto considerando la definición de los objetivos, iniciativas, el público a llegar y demás aspectos que se indiquen a partir del Plan Estratégico de"/>
    <s v="febrero"/>
    <s v="FEBRERO"/>
    <n v="5"/>
    <n v="1"/>
    <s v="CCE-16 Contratacion Directa"/>
    <s v="1-100-F001_VA-Recursos distrito"/>
    <n v="4350000"/>
    <n v="2175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n v="0"/>
    <n v="21750000"/>
    <n v="0"/>
    <e v="#N/A"/>
    <s v="O232020200991119_Otros servicios de la administración pública n.c.p."/>
    <n v="8146"/>
    <m/>
    <n v="0"/>
    <x v="0"/>
    <e v="#N/A"/>
    <e v="#N/A"/>
    <m/>
    <e v="#N/A"/>
    <m/>
    <m/>
    <m/>
  </r>
  <r>
    <x v="660"/>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llevar a cabo cubrimientos informativos y de divulgación en relación con las actividades institucionales y misionales del IDPAC con las comunidades afrodescendientes, en el marco de la política pública Afro, para "/>
    <s v="marzo"/>
    <s v="marzo"/>
    <n v="5"/>
    <n v="1"/>
    <s v="CCE-16 Contratacion Directa"/>
    <s v="1-100-F001_VA-Recursos distrito"/>
    <n v="4500000"/>
    <n v="225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22500000"/>
    <e v="#N/A"/>
    <n v="0"/>
    <n v="22500000"/>
    <n v="0"/>
    <e v="#N/A"/>
    <s v="O232020200991119_Otros servicios de la administración pública n.c.p."/>
    <n v="8146"/>
    <m/>
    <n v="0"/>
    <x v="0"/>
    <e v="#N/A"/>
    <e v="#N/A"/>
    <m/>
    <e v="#N/A"/>
    <m/>
    <m/>
    <m/>
  </r>
  <r>
    <x v="661"/>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s v="14111500, 44103100, 44121600, 44121700, 44122000, 441221900, 81141600;30111900;72103300;72102900, 82171500, 82101905, 14101500"/>
    <s v=" Contratar los servicios de suministros y  mantenimiento de los dispositivos e insumos necesarios para impresión en los formatos requeridos para publicaciones y demás elementos que se requieran para campañas de divulgación, papelería  u otra necesidad req"/>
    <s v="marzo"/>
    <s v="marzo"/>
    <n v="1"/>
    <n v="1"/>
    <s v="CCE-06 Seleccion abreviada Menor Cuantia"/>
    <s v="1-100-F001_VA-Recursos distrito"/>
    <s v="   -   "/>
    <n v="180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18000000"/>
    <e v="#N/A"/>
    <n v="0"/>
    <n v="18000000"/>
    <n v="0"/>
    <e v="#N/A"/>
    <s v="O232020200991119_Otros servicios de la administración pública n.c.p."/>
    <n v="8146"/>
    <m/>
    <n v="0"/>
    <x v="0"/>
    <e v="#N/A"/>
    <e v="#N/A"/>
    <m/>
    <e v="#N/A"/>
    <m/>
    <m/>
    <m/>
  </r>
  <r>
    <x v="662"/>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3121703"/>
    <s v=" Prestar los servicios de Agencia de medios y Pauta digital como apoyo para las campañas y demás actividades de la oficina Asesora de Comunicaciones, del Instituto Distrital de la Participación y Acción Comunal."/>
    <s v="marzo"/>
    <s v="marzo"/>
    <n v="5"/>
    <n v="1"/>
    <s v="CCE-06 Seleccion abreviada Menor Cuantia"/>
    <s v="1-100-F001_VA-Recursos distrito"/>
    <s v="_"/>
    <n v="26334505"/>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26334505"/>
    <e v="#N/A"/>
    <n v="0"/>
    <n v="26334505"/>
    <n v="0"/>
    <e v="#N/A"/>
    <s v="O232020200991119_Otros servicios de la administración pública n.c.p."/>
    <n v="8146"/>
    <m/>
    <n v="0"/>
    <x v="0"/>
    <e v="#N/A"/>
    <e v="#N/A"/>
    <m/>
    <e v="#N/A"/>
    <m/>
    <m/>
    <m/>
  </r>
  <r>
    <x v="663"/>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s v="80141600;80141900;80111600;81141600;30111900;72103300;72102900"/>
    <s v=" EFECTUAR LA TRANSMISIÓN DE LA RENDICIÓN DE CUENTAS DEL INSTITUTO DISTRITAL DE LA PARTICIPACIÓN Y ACCIÓN COMUNAL IDPAC POR SEÑAL DE TELEVISIÓN ABIERTA REGIONAL"/>
    <s v="marzo"/>
    <s v="marzo"/>
    <n v="1"/>
    <n v="1"/>
    <s v="CCE-16 Contratación Directa (Con ofertas) por contrato interadministrativo entre entidades estatales."/>
    <s v="1-100-F001_VA-Recursos distrito"/>
    <s v="_"/>
    <n v="220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22000000"/>
    <e v="#N/A"/>
    <n v="0"/>
    <n v="22000000"/>
    <n v="0"/>
    <e v="#N/A"/>
    <s v="O232020200991119_Otros servicios de la administración pública n.c.p."/>
    <n v="8146"/>
    <m/>
    <n v="0"/>
    <x v="0"/>
    <e v="#N/A"/>
    <e v="#N/A"/>
    <m/>
    <e v="#N/A"/>
    <m/>
    <m/>
    <m/>
  </r>
  <r>
    <x v="664"/>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s v="80141900;80111600;81141600;30111900;72103300;72102900"/>
    <s v="Prestar los servicios logísticos y operativos necesarios, para la organización y ejecución de actividades y eventos institucionales realizados por el IDPAC."/>
    <s v="marzo"/>
    <s v="marzo"/>
    <n v="1"/>
    <n v="1"/>
    <s v="CCE-06 Seleccion abreviada Menor Cuantia"/>
    <s v="1-100-F001_VA-Recursos distrito"/>
    <s v="_"/>
    <n v="1000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100000000"/>
    <e v="#N/A"/>
    <n v="0"/>
    <n v="100000000"/>
    <n v="0"/>
    <e v="#N/A"/>
    <s v="O232020200991119_Otros servicios de la administración pública n.c.p."/>
    <n v="8146"/>
    <m/>
    <n v="0"/>
    <x v="0"/>
    <e v="#N/A"/>
    <e v="#N/A"/>
    <m/>
    <e v="#N/A"/>
    <m/>
    <m/>
    <m/>
  </r>
  <r>
    <x v="665"/>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1112101"/>
    <s v="Prestar los servicios para garantizar la difusión en internet de la emisora DC Radio con capacidad simultáneos de 8.000 oyentes para el Instituto Distrital de la Participación y Acción Comunal - IDPAC."/>
    <s v="marzo"/>
    <s v="marzo"/>
    <n v="5"/>
    <n v="1"/>
    <s v="CCE-06 Seleccion abreviada Menor Cuantia"/>
    <s v="1-100-F001_VA-Recursos distrito"/>
    <s v="_"/>
    <n v="150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15000000"/>
    <e v="#N/A"/>
    <n v="0"/>
    <n v="15000000"/>
    <n v="0"/>
    <e v="#N/A"/>
    <s v="O232020200991119_Otros servicios de la administración pública n.c.p."/>
    <n v="8146"/>
    <m/>
    <n v="0"/>
    <x v="0"/>
    <e v="#N/A"/>
    <e v="#N/A"/>
    <m/>
    <e v="#N/A"/>
    <m/>
    <m/>
    <m/>
  </r>
  <r>
    <x v="666"/>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43222610"/>
    <s v="Otorgar por parte de la SOCIEDAD DE AUTORES Y COMPOSITORES DE COLOMBIA - SAYCO al INSTITUTO DISTRITAL DE LA PARTICIPACIÓN Y ACCIÓN COMUNAL - IDPAC, para la licencia de webcasting (radio on line) no exclusiva y onerosa para la comunicación pública, a travé"/>
    <s v="marzo"/>
    <s v="marzo"/>
    <n v="5"/>
    <n v="1"/>
    <s v="CCE-06 Seleccion abreviada Menor Cuantia"/>
    <s v="1-100-F001_VA-Recursos distrito"/>
    <s v="_"/>
    <n v="55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5500000"/>
    <n v="5500000"/>
    <n v="0"/>
    <n v="5500000"/>
    <n v="3"/>
    <s v="Modificación propuesta"/>
    <s v="O232020200991119_Otros servicios de la administración pública n.c.p."/>
    <n v="8146"/>
    <m/>
    <n v="5500000"/>
    <x v="96"/>
    <n v="5500000"/>
    <n v="0"/>
    <m/>
    <n v="0"/>
    <m/>
    <m/>
    <m/>
  </r>
  <r>
    <x v="667"/>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43222610"/>
    <s v=" Asociación Colombiana de Intérpretes y Productores Fonográficos - ACINPRO autoriza y faculta al Instituto Distrital de La Participación y Acción Comunal - IDPAC para que en la vigencia 2023 su emisora online pueda utilizar efectivamente o tener la posibi"/>
    <s v="marzo"/>
    <s v="marzo"/>
    <n v="5"/>
    <n v="1"/>
    <s v="CCE-06 Seleccion abreviada Menor Cuantia"/>
    <s v="1-100-F001_VA-Recursos distrito"/>
    <s v="_"/>
    <n v="1650000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16500000"/>
    <e v="#N/A"/>
    <n v="0"/>
    <n v="16500000"/>
    <n v="0"/>
    <e v="#N/A"/>
    <s v="O232020200991119_Otros servicios de la administración pública n.c.p."/>
    <n v="8146"/>
    <m/>
    <n v="0"/>
    <x v="0"/>
    <e v="#N/A"/>
    <e v="#N/A"/>
    <m/>
    <e v="#N/A"/>
    <m/>
    <m/>
    <m/>
  </r>
  <r>
    <x v="668"/>
    <s v="05_Bogotá confía en su gobierno"/>
    <s v="39 _Camino hacia una democracia deliberativa con un gobierno cercano a la gente y con participación ciudadana"/>
    <s v="O23011745022024025407017"/>
    <s v="O230117450220240254"/>
    <x v="4"/>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ofesional para efectuar cubrimiento periodístico del Instituto considerando la definición de los objetivos, iniciativas, el público a llegar y demás aspectos que se indiquen a partir del Plan Estratégico de Comunicaciones."/>
    <s v="Abril"/>
    <s v="abril"/>
    <n v="1"/>
    <n v="1"/>
    <s v="CCE-16 Contratacion Directa"/>
    <s v="1-100-F001_VA-Recursos distrito"/>
    <n v="19909460"/>
    <n v="19909460"/>
    <x v="20"/>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17885460"/>
    <n v="19909460"/>
    <n v="2024000"/>
    <n v="19909460"/>
    <n v="3"/>
    <s v="Modificación propuesta"/>
    <s v="O232020200991119_Otros servicios de la administración pública n.c.p."/>
    <n v="8146"/>
    <m/>
    <n v="17885460"/>
    <x v="97"/>
    <n v="19909460"/>
    <n v="0"/>
    <m/>
    <n v="0"/>
    <m/>
    <m/>
    <m/>
  </r>
  <r>
    <x v="669"/>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0"/>
    <s v="Prestar servicios profesionales de manera temporal, para apoyar a la Gerencia en el liderazgo, fortalecimiento y seguimiento al desarrollo de las actividades de competencia del Laboratorio de Innovacion en la Participación"/>
    <s v="febrero"/>
    <s v="FEBRERO"/>
    <n v="6"/>
    <n v="1"/>
    <s v="CCE-16 Contratación Directa"/>
    <s v="1-100-F001_VA-Recursos distrito"/>
    <n v="9000000"/>
    <n v="540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9000000"/>
    <n v="54000000"/>
    <n v="54000000"/>
    <n v="0"/>
    <n v="54000000"/>
    <n v="2"/>
    <s v="Modificación propuesta"/>
    <s v="O232020200991119_Otros servicios de la administración pública n.c.p."/>
    <n v="8238"/>
    <m/>
    <n v="-54000000"/>
    <x v="39"/>
    <n v="54000000"/>
    <m/>
    <m/>
    <n v="0"/>
    <m/>
    <m/>
    <m/>
  </r>
  <r>
    <x v="670"/>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1"/>
    <s v="Prestar servicios profesionales de manera temporal, para el fortalecimiento a los clubes de la democracia, asi como para la organización y seguimiento al proyecto de caja de herramientas"/>
    <s v="ENERO"/>
    <s v="ENERO"/>
    <n v="6"/>
    <n v="1"/>
    <s v="CCE-16 Contratación Directa"/>
    <s v="1-100-F001_VA-Recursos distrito"/>
    <n v="5500000"/>
    <n v="330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5500000"/>
    <n v="33000000"/>
    <e v="#N/A"/>
    <n v="0"/>
    <n v="33000000"/>
    <n v="0"/>
    <e v="#N/A"/>
    <s v="O232020200991119_Otros servicios de la administración pública n.c.p."/>
    <n v="8238"/>
    <m/>
    <n v="0"/>
    <x v="0"/>
    <e v="#N/A"/>
    <m/>
    <m/>
    <e v="#N/A"/>
    <m/>
    <m/>
    <m/>
  </r>
  <r>
    <x v="671"/>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2"/>
    <s v="Prestar servicios de apoyo a la gestión  para llevar a cabo actividades innovadoras que fortalezcan el Laboratorio de Innovacion en la Participación"/>
    <s v="febrero"/>
    <s v="FEBRERO"/>
    <n v="5"/>
    <n v="1"/>
    <s v="CCE-16 Contratación Directa"/>
    <s v="1-100-F001_VA-Recursos distrito"/>
    <n v="3600000"/>
    <n v="180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600000"/>
    <n v="18000000"/>
    <n v="18000000"/>
    <n v="0"/>
    <n v="18000000"/>
    <n v="2"/>
    <s v="Modificación propuesta"/>
    <s v="O232020200991119_Otros servicios de la administración pública n.c.p."/>
    <n v="8238"/>
    <m/>
    <n v="-18000000"/>
    <x v="27"/>
    <n v="18000000"/>
    <m/>
    <m/>
    <n v="0"/>
    <m/>
    <m/>
    <m/>
  </r>
  <r>
    <x v="672"/>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3"/>
    <s v="Prestar servicios profesionales para el acompañamiento y seguimiento a las actividades innovadoras que se desarrollan en el Laboratorio de Innovacion - PARTICILAB"/>
    <s v="febrero"/>
    <s v="FEBRERO"/>
    <n v="5"/>
    <n v="1"/>
    <s v="CCE-16 Contratación Directa"/>
    <s v="1-100-F001_VA-Recursos distrito"/>
    <n v="5500000"/>
    <n v="275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5500000"/>
    <n v="27500000"/>
    <n v="27500000"/>
    <n v="0"/>
    <n v="27500000"/>
    <n v="2"/>
    <s v="Modificación propuesta"/>
    <s v="O232020200991119_Otros servicios de la administración pública n.c.p."/>
    <n v="8238"/>
    <m/>
    <n v="-27500000"/>
    <x v="28"/>
    <n v="27500000"/>
    <m/>
    <m/>
    <n v="0"/>
    <m/>
    <m/>
    <m/>
  </r>
  <r>
    <x v="673"/>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4"/>
    <s v="Prestar servicios profesionales para la creación de estrategias innovadoras que fortalezcan el desempeño del Laboratorio de Innovacion en la Participación"/>
    <s v="marzo"/>
    <s v="marzo"/>
    <n v="6"/>
    <n v="1"/>
    <s v="CCE-16 Contratación Directa"/>
    <s v="1-100-F001_VA-Recursos distrito"/>
    <n v="5500000"/>
    <n v="330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5500000"/>
    <n v="27500000"/>
    <n v="33000000"/>
    <n v="5500000"/>
    <n v="33000000"/>
    <n v="5"/>
    <s v="Modificación propuesta"/>
    <s v="O232020200991119_Otros servicios de la administración pública n.c.p."/>
    <n v="8238"/>
    <m/>
    <n v="-27500000"/>
    <x v="45"/>
    <n v="33000000"/>
    <m/>
    <m/>
    <n v="0"/>
    <m/>
    <m/>
    <m/>
  </r>
  <r>
    <x v="674"/>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5"/>
    <s v="Prestar servicios profesionales para generar mecanismos de participación que fortalezcan los clubes de la democracia"/>
    <s v="marzo"/>
    <s v="marzo"/>
    <n v="4"/>
    <n v="1"/>
    <s v="CCE-16 Contratación Directa"/>
    <s v="1-100-F001_VA-Recursos distrito"/>
    <n v="5500000"/>
    <n v="220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5500000"/>
    <n v="22000000"/>
    <n v="22000000"/>
    <n v="0"/>
    <n v="22000000"/>
    <n v="2"/>
    <s v="Modificación propuesta"/>
    <s v="O232020200991119_Otros servicios de la administración pública n.c.p."/>
    <n v="8238"/>
    <m/>
    <n v="-22000000"/>
    <x v="98"/>
    <n v="22000000"/>
    <m/>
    <m/>
    <n v="0"/>
    <m/>
    <m/>
    <m/>
  </r>
  <r>
    <x v="675"/>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6"/>
    <s v="Prestar servicios de apoyo a la gestión  para llevar a cabo actividades de sistematizacion de estrategias desarrolladas en el Laboratorio de Innovacion en la Participación"/>
    <s v="febrero"/>
    <s v="FEBRERO"/>
    <n v="4"/>
    <n v="1"/>
    <s v="CCE-16 Contratación Directa"/>
    <s v="1-100-F001_VA-Recursos distrito"/>
    <n v="3600000"/>
    <n v="144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600000"/>
    <n v="14400000"/>
    <n v="14400000"/>
    <n v="0"/>
    <n v="14400000"/>
    <n v="2"/>
    <s v="Modificación propuesta"/>
    <s v="O232020200991119_Otros servicios de la administración pública n.c.p."/>
    <n v="8238"/>
    <m/>
    <n v="-14400000"/>
    <x v="99"/>
    <n v="14400000"/>
    <m/>
    <m/>
    <n v="0"/>
    <m/>
    <m/>
    <m/>
  </r>
  <r>
    <x v="676"/>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7"/>
    <s v="Prestar servicios de apoyo a la gestión  para operar mecanismos de participación que fortalezcan los clubes de la democracia"/>
    <s v="febrero"/>
    <s v="FEBRERO"/>
    <n v="4"/>
    <n v="1"/>
    <s v="CCE-16 Contratación Directa"/>
    <s v="1-100-F001_VA-Recursos distrito"/>
    <n v="3150000"/>
    <n v="126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150000"/>
    <n v="12600000"/>
    <n v="12600000"/>
    <n v="0"/>
    <n v="12600000"/>
    <n v="2"/>
    <s v="Modificación propuesta"/>
    <s v="O232020200991119_Otros servicios de la administración pública n.c.p."/>
    <n v="8238"/>
    <m/>
    <n v="-12600000"/>
    <x v="100"/>
    <n v="12600000"/>
    <m/>
    <m/>
    <n v="0"/>
    <m/>
    <m/>
    <m/>
  </r>
  <r>
    <x v="677"/>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8"/>
    <s v="Prestar servicios de apoyo a la gestión  para coadyuvar en la creación de estrategias innovadoras que fortalezcan el desempeño del Laboratorio de Innovacion en la Participación"/>
    <s v="febrero"/>
    <s v="FEBRERO"/>
    <n v="5"/>
    <n v="1"/>
    <s v="CCE-16 Contratación Directa"/>
    <s v="1-100-F001_VA-Recursos distrito"/>
    <n v="3500000"/>
    <n v="175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500000"/>
    <n v="17500000"/>
    <n v="17500000"/>
    <n v="0"/>
    <n v="17500000"/>
    <n v="2"/>
    <s v="Modificación propuesta"/>
    <s v="O232020200991119_Otros servicios de la administración pública n.c.p."/>
    <n v="8238"/>
    <m/>
    <n v="-17500000"/>
    <x v="33"/>
    <n v="17500000"/>
    <m/>
    <m/>
    <n v="0"/>
    <m/>
    <m/>
    <m/>
  </r>
  <r>
    <x v="678"/>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9"/>
    <s v="Prestar servicios de apoyo a la gestión para hacer seguimiento a las estrategias innovadoras que fortalezcan el desempeño del Laboratorio de Innovacion en la Participación"/>
    <s v="marzo"/>
    <s v="marzo"/>
    <n v="4"/>
    <n v="1"/>
    <s v="CCE-16 Contratación Directa"/>
    <s v="1-100-F001_VA-Recursos distrito"/>
    <n v="3000000"/>
    <n v="120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000000"/>
    <n v="12000000"/>
    <n v="12000000"/>
    <n v="0"/>
    <n v="12000000"/>
    <n v="2"/>
    <s v="Modificación propuesta"/>
    <s v="O232020200991119_Otros servicios de la administración pública n.c.p."/>
    <n v="8238"/>
    <m/>
    <n v="-12000000"/>
    <x v="35"/>
    <n v="12000000"/>
    <m/>
    <m/>
    <n v="0"/>
    <m/>
    <m/>
    <m/>
  </r>
  <r>
    <x v="679"/>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10"/>
    <s v="Otras necesidades de contratación"/>
    <s v="febrero"/>
    <s v="FEBRERO"/>
    <n v="6"/>
    <n v="1"/>
    <s v="CCE-16 Contratación Directa"/>
    <s v="1-100-F001_VA-Recursos distrito"/>
    <n v="33590000"/>
    <n v="3359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61590000"/>
    <n v="61590000"/>
    <n v="33590000"/>
    <n v="-28000000"/>
    <n v="33590000"/>
    <n v="5"/>
    <s v="Modificación propuesta"/>
    <s v="O232020200991119_Otros servicios de la administración pública n.c.p."/>
    <n v="8238"/>
    <m/>
    <n v="-39090000"/>
    <x v="101"/>
    <n v="33590000"/>
    <m/>
    <m/>
    <n v="0"/>
    <m/>
    <m/>
    <m/>
  </r>
  <r>
    <x v="680"/>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9"/>
    <n v="80111600"/>
    <s v="Prestar servicios de apoyo a la gestió para la puesta en marcha de inicaitivas y estrategias innovadoras que fortalezcan el desempeño del Laboratorio de Innovacion en la Participación "/>
    <s v="febrero"/>
    <s v="FEBRERO"/>
    <n v="6"/>
    <n v="1"/>
    <s v="CCE-16 Contratación Directa"/>
    <s v="1-100-F001_VA-Recursos distrito"/>
    <n v="3310000"/>
    <n v="1986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310000"/>
    <n v="19860000"/>
    <n v="19860000"/>
    <n v="0"/>
    <n v="19860000"/>
    <n v="2"/>
    <s v="Modificación propuesta"/>
    <s v="O232020200991119_Otros servicios de la administración pública n.c.p."/>
    <n v="8238"/>
    <m/>
    <n v="-19860000"/>
    <x v="102"/>
    <n v="19860000"/>
    <m/>
    <m/>
    <n v="0"/>
    <m/>
    <m/>
    <m/>
  </r>
  <r>
    <x v="681"/>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9"/>
    <s v="45111600; 52161500"/>
    <s v="Adquirir a título de compraventa elementos técnologicos para incentivar organizaciones sociales beneficiarias en el marco del desarrollo de la convocatoria Chikaná"/>
    <s v="febrero"/>
    <s v="FEBRERO"/>
    <n v="1"/>
    <n v="1"/>
    <s v="CCE-99 Selección Abreviada - Acuerdo Marco"/>
    <s v="1-100-F001_VA-Recursos distrito"/>
    <n v="30050000"/>
    <n v="3005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0050000"/>
    <n v="30050000"/>
    <e v="#N/A"/>
    <n v="0"/>
    <n v="30050000"/>
    <n v="0"/>
    <e v="#N/A"/>
    <s v="O232020200991119_Otros servicios de la administración pública n.c.p."/>
    <n v="8238"/>
    <m/>
    <n v="0"/>
    <x v="0"/>
    <e v="#N/A"/>
    <m/>
    <m/>
    <e v="#N/A"/>
    <m/>
    <m/>
    <m/>
  </r>
  <r>
    <x v="682"/>
    <s v="05_Bogotá confía en su gobierno"/>
    <s v="33_Fortalecimiento institucional para un gobierno confiable"/>
    <s v="O23011745992024019407023"/>
    <s v="O230117459920240194"/>
    <x v="1"/>
    <n v="2024110010194"/>
    <x v="1"/>
    <s v="Meta 368 Implementar 1 estrategia para fortalecimiento de la gestión institucional y operativa"/>
    <x v="4"/>
    <n v="80111600"/>
    <s v="Prestar los servicios profesionales para estructurar procesos de contratación de la Secretaría General."/>
    <s v="febrero"/>
    <s v="FEBRERO"/>
    <n v="6"/>
    <n v="1"/>
    <s v="CCE-16 Contratación Directa"/>
    <s v="1-100-F001_VA-Recursos distrito"/>
    <n v="6000000"/>
    <n v="36000000"/>
    <x v="4"/>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6000000"/>
    <n v="0"/>
    <n v="36000000"/>
    <n v="36000000"/>
    <n v="36000000"/>
    <n v="6"/>
    <s v="Inclusión de Nuevo Concepto"/>
    <s v="O232020200883990_x000a_Otros servicios profesionales, técnicos y empresar"/>
    <n v="8066"/>
    <m/>
    <n v="0"/>
    <x v="0"/>
    <e v="#N/A"/>
    <m/>
    <m/>
    <n v="0"/>
    <m/>
    <m/>
    <m/>
  </r>
  <r>
    <x v="683"/>
    <s v="05_Bogotá confía en su gobierno"/>
    <s v="36_ Innovación Pública para la generación de confianza ciudadana"/>
    <s v="O23011745022024032203001"/>
    <s v="O230117450220240322"/>
    <x v="5"/>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9"/>
    <s v="Prestar servicios profesionales de manera temporal, para realizar acciones de comunicación y/o divulgación de las iniciativas del Laboratorio de innovación"/>
    <s v="marzo"/>
    <s v="marzo"/>
    <n v="5"/>
    <n v="1"/>
    <s v="CCE-16 Contratación Directa"/>
    <s v="1-100-F001_VA-Recursos distrito"/>
    <n v="4500000"/>
    <n v="22500000"/>
    <x v="11"/>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0"/>
    <n v="0"/>
    <n v="22500000"/>
    <n v="22500000"/>
    <n v="22500000"/>
    <n v="2"/>
    <s v="Inclusión de Nuevo Concepto"/>
    <m/>
    <n v="8238"/>
    <m/>
    <n v="0"/>
    <x v="0"/>
    <e v="#N/A"/>
    <m/>
    <m/>
    <n v="0"/>
    <m/>
    <m/>
    <m/>
  </r>
  <r>
    <x v="684"/>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300000"/>
    <n v="21500000"/>
    <x v="0"/>
    <s v="O232020200991119_Otros servicios de la administración pública n.c.p."/>
    <s v="20/0220/0101/45020290238"/>
    <s v="TPIEG - Igualdad y Equidad de Género"/>
    <s v="NO"/>
    <s v="N/A"/>
    <m/>
    <m/>
    <m/>
    <m/>
    <s v="Implementación de mecanismos de participación que potencian el desarrollo territorial Bogotá D.C."/>
    <n v="0"/>
    <n v="0"/>
    <n v="21500000"/>
    <n v="21500000"/>
    <n v="21500000"/>
    <n v="7"/>
    <s v="Inclusión de Nuevo Concepto"/>
    <m/>
    <n v="8131"/>
    <m/>
    <m/>
    <x v="0"/>
    <e v="#N/A"/>
    <m/>
    <m/>
    <n v="0"/>
    <m/>
    <m/>
    <m/>
  </r>
  <r>
    <x v="685"/>
    <s v="05_Bogotá confía en su gobierno"/>
    <m/>
    <m/>
    <s v="O230117450220240238"/>
    <x v="3"/>
    <n v="2024110010238"/>
    <x v="3"/>
    <m/>
    <x v="9"/>
    <n v="80111600"/>
    <s v="Prestar los servicios de apoyo a la gestión para implementar el modelo de fortalecimiento con organizaciones de propiedad horizontal y comunales de los distintos  niveles en el marco del proyecto de inversión 8131. "/>
    <s v="febrero"/>
    <s v="FEBRERO"/>
    <n v="6"/>
    <n v="1"/>
    <s v="CCE-16 Contratación Directa"/>
    <s v="1-100-F001_VA-Recursos distrito"/>
    <n v="2900000"/>
    <n v="17400000"/>
    <x v="0"/>
    <s v="O232020200991119_Otros servicios de la administración pública n.c.p."/>
    <s v="20/0220/0106/45020220238"/>
    <m/>
    <s v="NO"/>
    <s v="N/A"/>
    <m/>
    <m/>
    <m/>
    <m/>
    <s v="Implementación de mecanismos de participación que potencian el desarrollo territorial Bogotá D.C."/>
    <n v="0"/>
    <n v="0"/>
    <n v="17400000"/>
    <n v="17400000"/>
    <n v="17400000"/>
    <n v="7"/>
    <s v="Inclusión de Nuevo Concepto"/>
    <m/>
    <n v="8131"/>
    <m/>
    <m/>
    <x v="0"/>
    <e v="#N/A"/>
    <m/>
    <m/>
    <n v="0"/>
    <m/>
    <m/>
    <m/>
  </r>
  <r>
    <x v="686"/>
    <s v="05_Bogotá confía en su gobierno"/>
    <m/>
    <m/>
    <s v="O230117450220240238"/>
    <x v="3"/>
    <n v="2024110010238"/>
    <x v="3"/>
    <m/>
    <x v="9"/>
    <n v="80111600"/>
    <s v="Prestar los servicios de apoyo a la gestión para implementar el modelo de fortalecimiento con organizaciones de propiedad horizontal y comunales de los distintos  niveles en el marco del proyecto de inversión 8131. "/>
    <s v="febrero"/>
    <s v="FEBRERO"/>
    <n v="6"/>
    <n v="1"/>
    <s v="CCE-16 Contratación Directa"/>
    <s v="1-100-F001_VA-Recursos distrito"/>
    <n v="2964000"/>
    <n v="17784000"/>
    <x v="0"/>
    <s v="O232020200991119_Otros servicios de la administración pública n.c.p."/>
    <s v="20/0220/0106/45020220238"/>
    <m/>
    <s v="NO"/>
    <s v="N/A"/>
    <m/>
    <m/>
    <m/>
    <m/>
    <s v="Implementación de mecanismos de participación que potencian el desarrollo territorial Bogotá D.C."/>
    <n v="0"/>
    <n v="0"/>
    <n v="17784000"/>
    <n v="17784000"/>
    <n v="17784000"/>
    <n v="7"/>
    <s v="Inclusión de Nuevo Concepto"/>
    <m/>
    <n v="8131"/>
    <m/>
    <m/>
    <x v="0"/>
    <e v="#N/A"/>
    <m/>
    <m/>
    <n v="0"/>
    <m/>
    <m/>
    <m/>
  </r>
  <r>
    <x v="687"/>
    <s v="05_Bogotá confía en su gobierno"/>
    <s v="39 _Camino hacia una democracia deliberativa con un gobierno cercano a la gente y con participación ciudadana"/>
    <s v="O23011745022024023801029"/>
    <s v="O230117450220240238"/>
    <x v="3"/>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500000"/>
    <n v="22500000"/>
    <x v="0"/>
    <s v="O232020200991119_Otros servicios de la administración pública n.c.p."/>
    <s v="20/0220/0101/45020290238"/>
    <s v="TPIEG - Igualdad y Equidad de Género"/>
    <s v="NO"/>
    <s v="N/A"/>
    <m/>
    <m/>
    <m/>
    <m/>
    <s v="Implementación de mecanismos de participación que potencian el desarrollo territorial Bogotá D.C."/>
    <n v="0"/>
    <n v="0"/>
    <n v="22500000"/>
    <n v="22500000"/>
    <n v="22500000"/>
    <n v="7"/>
    <s v="Inclusión de Nuevo Concepto"/>
    <m/>
    <n v="8131"/>
    <m/>
    <m/>
    <x v="0"/>
    <e v="#N/A"/>
    <m/>
    <m/>
    <n v="0"/>
    <m/>
    <m/>
    <m/>
  </r>
  <r>
    <x v="688"/>
    <s v="05_Bogotá confía en su gobierno"/>
    <m/>
    <s v="O23011745022024023806022"/>
    <s v="O230117450220240238"/>
    <x v="3"/>
    <n v="2024110010238"/>
    <x v="3"/>
    <m/>
    <x v="11"/>
    <n v="80111600"/>
    <s v="Recursos para dar cumplimiento a los objetivos de la Gerencia "/>
    <s v="marzo"/>
    <s v="abril"/>
    <n v="1"/>
    <n v="1"/>
    <s v="CCE-16 Contratación Directa"/>
    <s v="1-100-F001_VA-Recursos distrito"/>
    <n v="44382256"/>
    <n v="44382256"/>
    <x v="16"/>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0"/>
    <n v="44382256"/>
    <n v="44382256"/>
    <n v="44382256"/>
    <n v="7"/>
    <s v="Inclusión de Nuevo Concepto"/>
    <m/>
    <n v="8131"/>
    <m/>
    <m/>
    <x v="0"/>
    <e v="#N/A"/>
    <m/>
    <m/>
    <n v="0"/>
    <m/>
    <m/>
    <m/>
  </r>
  <r>
    <x v="689"/>
    <s v="05_Bogotá confía en su gobierno"/>
    <s v="39 _Camino hacia una democracia deliberativa con un gobierno cercano a la gente y con participación ciudadana"/>
    <s v="O23011745022024021202034"/>
    <s v="O230117450220240212"/>
    <x v="2"/>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fortalecer la oferta territorial e institucional de servicios del Observatorio y de la Gerencia Escuela"/>
    <s v="febrero"/>
    <s v="FEBRERO"/>
    <n v="6"/>
    <n v="1"/>
    <s v="CCE-16 Contratación Directa"/>
    <s v="1-100-F001_VA-Recursos distrito"/>
    <n v="4000000"/>
    <n v="24000000"/>
    <x v="11"/>
    <s v="O232020200883990  Otros servicios profesionales, técnicos y empresar"/>
    <s v="20/0220/0102/45020340212"/>
    <m/>
    <s v="NO"/>
    <s v="N/A"/>
    <m/>
    <m/>
    <m/>
    <m/>
    <s v="Formación en capacidades democráticas en interrelación con la cualificación de la participación incidente; con enfoques de cultura ciudadana, democrática y de paz Bogotá D.C."/>
    <n v="0"/>
    <n v="0"/>
    <n v="24000000"/>
    <n v="24000000"/>
    <n v="24000000"/>
    <n v="1"/>
    <s v="Inclusión de un nuevo concepto"/>
    <m/>
    <n v="8080"/>
    <m/>
    <m/>
    <x v="0"/>
    <e v="#N/A"/>
    <n v="24000000"/>
    <m/>
    <n v="0"/>
    <m/>
    <m/>
    <m/>
  </r>
  <r>
    <x v="690"/>
    <s v="05_Bogotá confía en su gobierno"/>
    <s v="39 _Camino hacia una democracia deliberativa con un gobierno cercano a la gente y con participación ciudadana"/>
    <s v="O23011745022024025407017"/>
    <s v="O230117450220240254"/>
    <x v="4"/>
    <s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de apoyo a la gestión para la Planeación y publicación estratégica de los contenidos en las redes sociales y lo que se requiera en virtud del cubrimiento periodístico que realiza la Oficina Asesora de Comunicaciones."/>
    <s v="febrero"/>
    <s v="FEBRERO"/>
    <n v="5"/>
    <n v="1"/>
    <s v="CCE-16 Contratación Directa"/>
    <s v="1-100-F001_VA-Recursos distrito"/>
    <n v="3600000"/>
    <n v="18000000"/>
    <x v="20"/>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0"/>
    <n v="0"/>
    <n v="18000000"/>
    <n v="18000000"/>
    <n v="18000000"/>
    <n v="3"/>
    <s v="Inclusión de Nuevo Concepto"/>
    <m/>
    <n v="8146"/>
    <m/>
    <m/>
    <x v="0"/>
    <e v="#N/A"/>
    <e v="#N/A"/>
    <m/>
    <n v="0"/>
    <m/>
    <m/>
    <m/>
  </r>
  <r>
    <x v="691"/>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de profesionales   para gestionar las solicitudes precontractuales y poscontractuales de la Gerencia de Escuela"/>
    <s v="febrero"/>
    <s v="FEBRERO"/>
    <n v="6"/>
    <n v="1"/>
    <s v="CCE-16 Contratación Directa"/>
    <s v="1-100-F001_VA-Recursos distrito"/>
    <n v="7000000"/>
    <n v="42000000"/>
    <x v="11"/>
    <s v="O232020200991119_Otros servicios de la administración pública n.c.p."/>
    <s v="20/0220/0102/45020340212"/>
    <m/>
    <s v="NO"/>
    <s v="N/A"/>
    <m/>
    <m/>
    <m/>
    <m/>
    <s v="Formación en capacidades democráticas en interrelación con la cualificación de la participación incidente; con enfoques de cultura ciudadana, democrática y de paz Bogotá D.C."/>
    <n v="0"/>
    <n v="0"/>
    <n v="42000000"/>
    <n v="42000000"/>
    <n v="42000000"/>
    <n v="4"/>
    <s v="Inclusión de un nuevo concepto"/>
    <m/>
    <n v="8080"/>
    <m/>
    <m/>
    <x v="0"/>
    <e v="#N/A"/>
    <n v="42000000"/>
    <m/>
    <n v="0"/>
    <m/>
    <m/>
    <m/>
  </r>
  <r>
    <x v="692"/>
    <s v="05_Bogotá confía en su gobierno"/>
    <s v="39 _Camino hacia una democracia deliberativa con un gobierno cercano a la gente y con participación ciudadana"/>
    <s v="O23011745022024021202034"/>
    <s v="O230117450220240212"/>
    <x v="2"/>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el clumplimiento de las actividades de formación presencial de la Gerencia Escuela de la Participación"/>
    <s v="febrero"/>
    <s v="FEBRERO"/>
    <n v="5"/>
    <n v="1"/>
    <s v="CCE-16 Contratación Directa"/>
    <s v="1-100-F001_VA-Recursos distrito"/>
    <n v="5000000"/>
    <n v="25000000"/>
    <x v="11"/>
    <s v="O232020200883990  Otros servicios profesionales, técnicos y empresar"/>
    <s v="20/0220/0102/45020340212"/>
    <m/>
    <s v="NO"/>
    <s v="N/A"/>
    <m/>
    <m/>
    <m/>
    <m/>
    <s v="Formación en capacidades democráticas en interrelación con la cualificación de la participación incidente; con enfoques de cultura ciudadana, democrática y de paz Bogotá D.C."/>
    <n v="0"/>
    <n v="0"/>
    <n v="25000000"/>
    <n v="25000000"/>
    <n v="25000000"/>
    <n v="4"/>
    <s v="Inclusión de un nuevo concepto"/>
    <m/>
    <n v="8080"/>
    <m/>
    <m/>
    <x v="0"/>
    <e v="#N/A"/>
    <n v="25000000"/>
    <m/>
    <n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3">
  <r>
    <x v="0"/>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4.700.000"/>
    <n v="235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731400"/>
    <n v="23657000"/>
    <n v="23500000"/>
    <x v="0"/>
    <n v="23500000"/>
    <n v="8"/>
    <s v="Modificación propuesta"/>
    <s v="O232020200991119_Otros servicios de la administración pública n.c.p."/>
    <n v="8025"/>
    <m/>
    <n v="23657000"/>
    <e v="#N/A"/>
    <e v="#N/A"/>
    <e v="#N/A"/>
    <m/>
    <n v="0"/>
    <m/>
    <m/>
    <m/>
  </r>
  <r>
    <x v="1"/>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5.000.000,00"/>
    <n v="250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000000"/>
    <n v="30000000"/>
    <n v="25000000"/>
    <x v="1"/>
    <n v="25000000"/>
    <n v="8"/>
    <s v="Modificación propuesta"/>
    <s v="O232020200991119_Otros servicios de la administración pública n.c.p."/>
    <n v="8025"/>
    <m/>
    <n v="30000000"/>
    <e v="#N/A"/>
    <e v="#N/A"/>
    <e v="#N/A"/>
    <m/>
    <n v="0"/>
    <m/>
    <m/>
    <m/>
  </r>
  <r>
    <x v="2"/>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7000000"/>
    <e v="#N/A"/>
    <x v="2"/>
    <n v="27000000"/>
    <n v="0"/>
    <e v="#N/A"/>
    <s v="O232020200991119_Otros servicios de la administración pública n.c.p."/>
    <n v="8025"/>
    <m/>
    <n v="0"/>
    <e v="#N/A"/>
    <e v="#N/A"/>
    <e v="#N/A"/>
    <m/>
    <e v="#N/A"/>
    <m/>
    <m/>
    <m/>
  </r>
  <r>
    <x v="3"/>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500000"/>
    <n v="270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7000000"/>
    <e v="#N/A"/>
    <x v="2"/>
    <n v="27000000"/>
    <n v="0"/>
    <e v="#N/A"/>
    <s v="O232020200991119_Otros servicios de la administración pública n.c.p."/>
    <n v="8025"/>
    <m/>
    <n v="0"/>
    <e v="#N/A"/>
    <e v="#N/A"/>
    <e v="#N/A"/>
    <m/>
    <e v="#N/A"/>
    <m/>
    <m/>
    <m/>
  </r>
  <r>
    <x v="4"/>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6.000.000,00"/>
    <n v="300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6000000"/>
    <n v="36000000"/>
    <n v="30000000"/>
    <x v="3"/>
    <n v="30000000"/>
    <n v="8"/>
    <s v="Modificación propuesta"/>
    <s v="O232020200991119_Otros servicios de la administración pública n.c.p."/>
    <n v="8025"/>
    <m/>
    <n v="36000000"/>
    <e v="#N/A"/>
    <e v="#N/A"/>
    <e v="#N/A"/>
    <m/>
    <n v="0"/>
    <m/>
    <m/>
    <m/>
  </r>
  <r>
    <x v="5"/>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4"/>
    <n v="1"/>
    <s v="CCE-16 Contratación Directa"/>
    <s v="1-100-F001_VA-Recursos distrito"/>
    <n v="4100000"/>
    <n v="164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100000"/>
    <n v="16400000"/>
    <e v="#N/A"/>
    <x v="2"/>
    <n v="16400000"/>
    <n v="0"/>
    <e v="#N/A"/>
    <s v="O232020200991119_Otros servicios de la administración pública n.c.p."/>
    <n v="8025"/>
    <m/>
    <n v="0"/>
    <e v="#N/A"/>
    <e v="#N/A"/>
    <e v="#N/A"/>
    <m/>
    <e v="#N/A"/>
    <m/>
    <m/>
    <m/>
  </r>
  <r>
    <x v="6"/>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350000"/>
    <n v="261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350000"/>
    <n v="26100000"/>
    <e v="#N/A"/>
    <x v="2"/>
    <n v="26100000"/>
    <n v="0"/>
    <e v="#N/A"/>
    <s v="O232020200991119_Otros servicios de la administración pública n.c.p."/>
    <n v="8025"/>
    <m/>
    <n v="0"/>
    <e v="#N/A"/>
    <e v="#N/A"/>
    <e v="#N/A"/>
    <m/>
    <e v="#N/A"/>
    <m/>
    <m/>
    <m/>
  </r>
  <r>
    <x v="7"/>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de apoyo a la gestión para realizar convenios solidarios para regularizar el aprovechamiento en bienes fiscales y en zonas de cesión de carácter comunitarioen el marco del proyecto de inversión 8025."/>
    <s v="ENERO"/>
    <s v="FEBRERO"/>
    <n v="5.56"/>
    <n v="1"/>
    <s v="CCE-16 Contratación Directa"/>
    <s v="1-100-F001_VA-Recursos distrito"/>
    <n v="3600000"/>
    <n v="20016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600000"/>
    <n v="20016000"/>
    <e v="#N/A"/>
    <x v="2"/>
    <n v="20016000"/>
    <n v="0"/>
    <e v="#N/A"/>
    <s v="O232020200991119_Otros servicios de la administración pública n.c.p."/>
    <n v="8025"/>
    <m/>
    <n v="0"/>
    <e v="#N/A"/>
    <e v="#N/A"/>
    <e v="#N/A"/>
    <m/>
    <e v="#N/A"/>
    <m/>
    <m/>
    <m/>
  </r>
  <r>
    <x v="8"/>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4.500.000,00"/>
    <n v="225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000000"/>
    <n v="30000000"/>
    <n v="22500000"/>
    <x v="4"/>
    <n v="22500000"/>
    <n v="8"/>
    <s v="Modificación propuesta"/>
    <s v="O232020200991119_Otros servicios de la administración pública n.c.p."/>
    <n v="8025"/>
    <m/>
    <n v="30000000"/>
    <e v="#N/A"/>
    <e v="#N/A"/>
    <e v="#N/A"/>
    <m/>
    <n v="0"/>
    <m/>
    <m/>
    <m/>
  </r>
  <r>
    <x v="9"/>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100000"/>
    <n v="246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100000"/>
    <n v="24600000"/>
    <e v="#N/A"/>
    <x v="2"/>
    <n v="24600000"/>
    <n v="0"/>
    <e v="#N/A"/>
    <s v="O232020200991119_Otros servicios de la administración pública n.c.p."/>
    <n v="8025"/>
    <m/>
    <n v="0"/>
    <e v="#N/A"/>
    <e v="#N/A"/>
    <e v="#N/A"/>
    <m/>
    <e v="#N/A"/>
    <m/>
    <m/>
    <m/>
  </r>
  <r>
    <x v="10"/>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n v="4500000"/>
    <n v="225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2500000"/>
    <e v="#N/A"/>
    <x v="2"/>
    <n v="22500000"/>
    <n v="0"/>
    <e v="#N/A"/>
    <s v="O232020200991119_Otros servicios de la administración pública n.c.p."/>
    <n v="8025"/>
    <m/>
    <n v="0"/>
    <e v="#N/A"/>
    <e v="#N/A"/>
    <e v="#N/A"/>
    <m/>
    <e v="#N/A"/>
    <m/>
    <m/>
    <m/>
  </r>
  <r>
    <x v="11"/>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5000000"/>
    <n v="300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000000"/>
    <n v="30000000"/>
    <e v="#N/A"/>
    <x v="2"/>
    <n v="30000000"/>
    <n v="0"/>
    <e v="#N/A"/>
    <s v="O232020200991119_Otros servicios de la administración pública n.c.p."/>
    <n v="8025"/>
    <m/>
    <n v="0"/>
    <e v="#N/A"/>
    <e v="#N/A"/>
    <e v="#N/A"/>
    <m/>
    <e v="#N/A"/>
    <m/>
    <m/>
    <m/>
  </r>
  <r>
    <x v="12"/>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8"/>
    <n v="1"/>
    <s v="CCE-16 Contratación Directa"/>
    <s v="1-100-F001_VA-Recursos distrito"/>
    <n v="7500000"/>
    <n v="600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7500000"/>
    <n v="60000000"/>
    <e v="#N/A"/>
    <x v="2"/>
    <n v="60000000"/>
    <n v="0"/>
    <e v="#N/A"/>
    <s v="O232020200991119_Otros servicios de la administración pública n.c.p."/>
    <n v="8025"/>
    <m/>
    <n v="0"/>
    <e v="#N/A"/>
    <e v="#N/A"/>
    <e v="#N/A"/>
    <m/>
    <e v="#N/A"/>
    <m/>
    <m/>
    <m/>
  </r>
  <r>
    <x v="13"/>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de apoyo a la gestión para realizar convenios solidarios para regularizar el aprovechamiento en bienes fiscales y en zonas de cesión de carácter comunitarioen el marco del proyecto de inversión 8025."/>
    <s v="ENERO"/>
    <s v="FEBRERO"/>
    <n v="6"/>
    <n v="1"/>
    <s v="CCE-16 Contratación Directa"/>
    <s v="1-100-F001_VA-Recursos distrito"/>
    <n v="3600000"/>
    <n v="216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600000"/>
    <n v="21600000"/>
    <e v="#N/A"/>
    <x v="2"/>
    <n v="21600000"/>
    <n v="0"/>
    <e v="#N/A"/>
    <s v="O232020200991119_Otros servicios de la administración pública n.c.p."/>
    <n v="8025"/>
    <m/>
    <n v="0"/>
    <e v="#N/A"/>
    <e v="#N/A"/>
    <e v="#N/A"/>
    <m/>
    <e v="#N/A"/>
    <m/>
    <m/>
    <m/>
  </r>
  <r>
    <x v="14"/>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2"/>
    <n v="80111600"/>
    <s v="Prestar los servicios de apoyo a la gestión para realizar convenios solidarios para regularizar el aprovechamiento en bienes fiscales y en zonas de cesión de carácter comunitarioen el marco del proyecto de inversión 8025."/>
    <s v="ENERO"/>
    <s v="FEBRERO"/>
    <n v="6"/>
    <n v="1"/>
    <s v="CCE-16 Contratación Directa"/>
    <s v="1-100-F001_VA-Recursos distrito"/>
    <n v="3709667"/>
    <n v="22258002"/>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709667"/>
    <n v="22258002"/>
    <e v="#N/A"/>
    <x v="2"/>
    <n v="22258002"/>
    <n v="0"/>
    <e v="#N/A"/>
    <s v="O232020200991119_Otros servicios de la administración pública n.c.p."/>
    <n v="8025"/>
    <m/>
    <n v="0"/>
    <e v="#N/A"/>
    <e v="#N/A"/>
    <e v="#N/A"/>
    <m/>
    <e v="#N/A"/>
    <m/>
    <m/>
    <m/>
  </r>
  <r>
    <x v="15"/>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600000"/>
    <n v="276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600000"/>
    <n v="27600000"/>
    <e v="#N/A"/>
    <x v="2"/>
    <n v="27600000"/>
    <n v="0"/>
    <e v="#N/A"/>
    <s v="O232020200991119_Otros servicios de la administración pública n.c.p."/>
    <n v="8025"/>
    <m/>
    <n v="0"/>
    <e v="#N/A"/>
    <e v="#N/A"/>
    <e v="#N/A"/>
    <m/>
    <e v="#N/A"/>
    <m/>
    <m/>
    <m/>
  </r>
  <r>
    <x v="16"/>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600000"/>
    <n v="276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600000"/>
    <n v="27600000"/>
    <e v="#N/A"/>
    <x v="2"/>
    <n v="27600000"/>
    <n v="0"/>
    <e v="#N/A"/>
    <s v="O232020200991119_Otros servicios de la administración pública n.c.p."/>
    <n v="8025"/>
    <m/>
    <n v="0"/>
    <e v="#N/A"/>
    <e v="#N/A"/>
    <e v="#N/A"/>
    <m/>
    <e v="#N/A"/>
    <m/>
    <m/>
    <m/>
  </r>
  <r>
    <x v="17"/>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600000"/>
    <n v="276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600000"/>
    <n v="27600000"/>
    <e v="#N/A"/>
    <x v="2"/>
    <n v="27600000"/>
    <n v="0"/>
    <e v="#N/A"/>
    <s v="O232020200991119_Otros servicios de la administración pública n.c.p."/>
    <n v="8025"/>
    <m/>
    <n v="0"/>
    <e v="#N/A"/>
    <e v="#N/A"/>
    <e v="#N/A"/>
    <m/>
    <e v="#N/A"/>
    <m/>
    <m/>
    <m/>
  </r>
  <r>
    <x v="18"/>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600000"/>
    <n v="276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600000"/>
    <n v="27600000"/>
    <e v="#N/A"/>
    <x v="2"/>
    <n v="27600000"/>
    <n v="0"/>
    <e v="#N/A"/>
    <s v="O232020200991119_Otros servicios de la administración pública n.c.p."/>
    <n v="8025"/>
    <m/>
    <n v="0"/>
    <e v="#N/A"/>
    <e v="#N/A"/>
    <e v="#N/A"/>
    <m/>
    <e v="#N/A"/>
    <m/>
    <m/>
    <m/>
  </r>
  <r>
    <x v="19"/>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1"/>
    <n v="80111600"/>
    <s v="Prestar los servicios de apoyo a la gestión para realizar convenios solidarios para regularizar el aprovechamiento en bienes fiscales y en zonas de cesión de carácter comunitarioen el marco del proyecto de inversión 8025."/>
    <s v="ENERO"/>
    <s v="FEBRERO"/>
    <n v="6"/>
    <n v="1"/>
    <s v="CCE-16 Contratación Directa"/>
    <s v="1-100-F001_VA-Recursos distrito"/>
    <n v="3800000"/>
    <n v="228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800000"/>
    <n v="22800000"/>
    <e v="#N/A"/>
    <x v="2"/>
    <n v="22800000"/>
    <n v="0"/>
    <e v="#N/A"/>
    <s v="O232020200991119_Otros servicios de la administración pública n.c.p."/>
    <n v="8025"/>
    <m/>
    <n v="0"/>
    <e v="#N/A"/>
    <e v="#N/A"/>
    <e v="#N/A"/>
    <m/>
    <e v="#N/A"/>
    <m/>
    <m/>
    <m/>
  </r>
  <r>
    <x v="20"/>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de apoyo a la gestión para realizar convenios solidarios para regularizar el aprovechamiento en bienes fiscales y en zonas de cesión de carácter comunitarioen el marco del proyecto de inversión 8025."/>
    <s v="ENERO"/>
    <s v="FEBRERO"/>
    <n v="4"/>
    <n v="1"/>
    <s v="CCE-16 Contratación Directa"/>
    <s v="1-100-F001_VA-Recursos distrito"/>
    <s v="$ 3.575.000,00"/>
    <n v="143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800000"/>
    <n v="22800000"/>
    <n v="14300000"/>
    <x v="5"/>
    <n v="14300000"/>
    <n v="8"/>
    <s v="Modificación propuesta"/>
    <s v="O232020200991119_Otros servicios de la administración pública n.c.p."/>
    <n v="8025"/>
    <m/>
    <n v="22800000"/>
    <e v="#N/A"/>
    <e v="#N/A"/>
    <e v="#N/A"/>
    <m/>
    <n v="0"/>
    <m/>
    <m/>
    <m/>
  </r>
  <r>
    <x v="21"/>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de apoyo a la gestión para realizar convenios solidarios para regularizar el aprovechamiento en bienes fiscales y en zonas de cesión de carácter comunitarioen el marco del proyecto de inversión 8025."/>
    <s v="ENERO"/>
    <s v="FEBRERO"/>
    <n v="6"/>
    <n v="1"/>
    <s v="CCE-16 Contratación Directa"/>
    <s v="1-100-F001_VA-Recursos distrito"/>
    <n v="3600000"/>
    <n v="216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600000"/>
    <n v="21600000"/>
    <e v="#N/A"/>
    <x v="2"/>
    <n v="21600000"/>
    <n v="0"/>
    <e v="#N/A"/>
    <s v="O232020200991119_Otros servicios de la administración pública n.c.p."/>
    <n v="8025"/>
    <m/>
    <n v="0"/>
    <e v="#N/A"/>
    <e v="#N/A"/>
    <e v="#N/A"/>
    <m/>
    <e v="#N/A"/>
    <m/>
    <m/>
    <m/>
  </r>
  <r>
    <x v="22"/>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de apoyo a la gestión para realizar convenios solidarios para regularizar el aprovechamiento en bienes fiscales y en zonas de cesión de carácter comunitarioen el marco del proyecto de inversión 8025."/>
    <s v="ENERO"/>
    <s v="FEBRERO"/>
    <n v="4"/>
    <n v="1"/>
    <s v="CCE-16 Contratación Directa"/>
    <s v="1-100-F001_VA-Recursos distrito"/>
    <n v="3500000"/>
    <n v="140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3500000"/>
    <n v="14000000"/>
    <e v="#N/A"/>
    <x v="2"/>
    <n v="14000000"/>
    <n v="0"/>
    <e v="#N/A"/>
    <s v="O232020200991119_Otros servicios de la administración pública n.c.p."/>
    <n v="8025"/>
    <m/>
    <n v="0"/>
    <e v="#N/A"/>
    <e v="#N/A"/>
    <e v="#N/A"/>
    <m/>
    <e v="#N/A"/>
    <m/>
    <m/>
    <m/>
  </r>
  <r>
    <x v="23"/>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3"/>
    <n v="1"/>
    <s v="CCE-16 Contratación Directa"/>
    <s v="1-100-F001_VA-Recursos distrito"/>
    <s v="$ 3.719.000"/>
    <n v="11157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7000000"/>
    <n v="11157000"/>
    <x v="6"/>
    <n v="11157000"/>
    <n v="8"/>
    <s v="Modificación propuesta"/>
    <s v="O232020200991119_Otros servicios de la administración pública n.c.p."/>
    <n v="8025"/>
    <m/>
    <n v="0"/>
    <e v="#N/A"/>
    <e v="#N/A"/>
    <e v="#N/A"/>
    <m/>
    <n v="0"/>
    <m/>
    <m/>
    <m/>
  </r>
  <r>
    <x v="24"/>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5"/>
    <n v="1"/>
    <s v="CCE-16 Contratación Directa"/>
    <s v="1-100-F001_VA-Recursos distrito"/>
    <s v="$ 8.000.000,00"/>
    <n v="400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000000"/>
    <n v="30000000"/>
    <n v="40000000"/>
    <x v="7"/>
    <n v="40000000"/>
    <n v="8"/>
    <s v="Modificación propuesta"/>
    <s v="O232020200991119_Otros servicios de la administración pública n.c.p."/>
    <n v="8025"/>
    <m/>
    <n v="30000000"/>
    <e v="#N/A"/>
    <e v="#N/A"/>
    <e v="#N/A"/>
    <m/>
    <n v="0"/>
    <m/>
    <m/>
    <m/>
  </r>
  <r>
    <x v="25"/>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0"/>
    <n v="80111600"/>
    <s v="Prestar los servicios Profesionales para realizar convenios solidarios para regularizar el aprovechamiento en bienes fiscales y en zonas de cesión de carácter comunitarioen el marco del proyecto de inversión 8025."/>
    <s v="ENERO"/>
    <s v="FEBRERO"/>
    <n v="10"/>
    <n v="1"/>
    <s v="CCE-16 Contratación Directa"/>
    <s v="1-100-F001_VA-Recursos distrito"/>
    <s v="$ 6.000.000,00"/>
    <n v="600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500000"/>
    <n v="27000000"/>
    <n v="60000000"/>
    <x v="8"/>
    <n v="60000000"/>
    <n v="8"/>
    <s v="Modificación propuesta"/>
    <s v="O232020200991119_Otros servicios de la administración pública n.c.p."/>
    <n v="8025"/>
    <m/>
    <n v="27000000"/>
    <e v="#N/A"/>
    <e v="#N/A"/>
    <e v="#N/A"/>
    <m/>
    <n v="0"/>
    <m/>
    <m/>
    <m/>
  </r>
  <r>
    <x v="26"/>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Profesionales  para realizar convenios solidarios para regularizar el aprovechamiento en bienes fiscales y en zonas de cesión de carácter comunitarioen el marco del proyecto de inversión 8025."/>
    <s v="ENERO"/>
    <s v="FEBRERO"/>
    <n v="6"/>
    <n v="1"/>
    <s v="CCE-16 Contratación Directa"/>
    <s v="1-100-F001_VA-Recursos distrito"/>
    <n v="4100000"/>
    <n v="24600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4100000"/>
    <n v="24600000"/>
    <e v="#N/A"/>
    <x v="2"/>
    <n v="24600000"/>
    <n v="0"/>
    <e v="#N/A"/>
    <s v="O232020200991119_Otros servicios de la administración pública n.c.p."/>
    <n v="8025"/>
    <m/>
    <n v="0"/>
    <e v="#N/A"/>
    <e v="#N/A"/>
    <e v="#N/A"/>
    <m/>
    <e v="#N/A"/>
    <m/>
    <m/>
    <m/>
  </r>
  <r>
    <x v="27"/>
    <s v="05_Bogotá confía en su gobierno"/>
    <s v="39 _Camino hacia una democracia deliberativa con un gobierno cercano a la gente y con participación ciudadana"/>
    <s v="O23011745012024007901031"/>
    <s v="O230117450120240079"/>
    <n v="8025"/>
    <n v="2024110010079"/>
    <x v="0"/>
    <s v="Meta 424 Implementar 1 Metodología(s) conducente a la implementación y seguimiento de convenios solidarios para facilitar el aprovechamiento en bienes fiscales y de carácter comunitario en salones comunales así como en estacionamiento en zonas de cesión c"/>
    <x v="3"/>
    <n v="80111600"/>
    <s v="Prestar los servicios Profesionales  para realizar convenios solidarios para regularizar el aprovechamiento en bienes fiscales y en zonas de cesión de carácter comunitarioen el marco del proyecto de inversión 8025."/>
    <s v="ENERO"/>
    <s v="FEBRERO"/>
    <n v="4"/>
    <n v="1"/>
    <s v="CCE-16 Contratación Directa"/>
    <s v="1-100-F001_VA-Recursos distrito"/>
    <n v="5417250"/>
    <n v="21669000"/>
    <s v="Subdirección de Asuntos Comunales"/>
    <s v="O232020200991119_Otros servicios de la administración pública n.c.p."/>
    <s v="20/0220/0101/45010310079"/>
    <s v="TPIEG - Igualdad y Equidad de Género."/>
    <s v="NO"/>
    <s v="N/A"/>
    <m/>
    <m/>
    <m/>
    <m/>
    <s v="Implementación del aprovechamiento en bienes fiscales y en zonas de cesión de carácter comunitario en Bogotá D.C."/>
    <n v="5417250"/>
    <n v="21669000"/>
    <e v="#N/A"/>
    <x v="2"/>
    <n v="21669000"/>
    <n v="0"/>
    <e v="#N/A"/>
    <s v="O232020200991119_Otros servicios de la administración pública n.c.p."/>
    <n v="8025"/>
    <m/>
    <n v="0"/>
    <e v="#N/A"/>
    <e v="#N/A"/>
    <e v="#N/A"/>
    <m/>
    <e v="#N/A"/>
    <m/>
    <m/>
    <m/>
  </r>
  <r>
    <x v="28"/>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efectuar el seguimiento a los procedimientos asociados al Modelo Integrado de Planeación y Gestión, al procedimiento pre y postcontractual, y otros asuntos de carácter administrativo del Proceso de Gestión Contract"/>
    <s v="febrero"/>
    <s v="FEBRERO"/>
    <n v="10"/>
    <n v="1"/>
    <s v="CCE-16 Contratación Directa"/>
    <s v="1-100-F001_VA-Recursos distrito"/>
    <n v="5500000"/>
    <n v="55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55000000"/>
    <e v="#N/A"/>
    <x v="2"/>
    <n v="55000000"/>
    <n v="0"/>
    <e v="#N/A"/>
    <s v="O232020200883990_Otros servicios profesionales, técnicos y empresariales n.c.p."/>
    <n v="8066"/>
    <m/>
    <n v="0"/>
    <e v="#N/A"/>
    <e v="#N/A"/>
    <e v="#N/A"/>
    <m/>
    <e v="#N/A"/>
    <m/>
    <m/>
    <m/>
  </r>
  <r>
    <x v="29"/>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sesoría,  para realizar seguimiento, vigilancia y control de los proyectos de inversión, así como de los recursos de funcionamiento, en el marco de la Gestión contractual del IDPAC."/>
    <s v="ENERO"/>
    <s v="FEBRERO"/>
    <n v="10"/>
    <n v="1"/>
    <s v="CCE-16 Contratación Directa"/>
    <s v="1-100-F001_VA-Recursos distrito"/>
    <n v="9500000"/>
    <n v="95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500000"/>
    <n v="95000000"/>
    <e v="#N/A"/>
    <x v="2"/>
    <n v="95000000"/>
    <n v="0"/>
    <e v="#N/A"/>
    <s v="O232020200883990_Otros servicios profesionales, técnicos y empresariales n.c.p."/>
    <n v="8066"/>
    <m/>
    <n v="0"/>
    <e v="#N/A"/>
    <e v="#N/A"/>
    <e v="#N/A"/>
    <m/>
    <e v="#N/A"/>
    <m/>
    <m/>
    <m/>
  </r>
  <r>
    <x v="30"/>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gestionar el uso integral de las plataformas transaccionales de compra pública e implementación efectiva de las prácticas y estrategias de análisis de datos y abastecimiento estratégico en el IDPAC."/>
    <s v="febrero"/>
    <s v="FEBRERO"/>
    <n v="6"/>
    <n v="1"/>
    <s v="CCE-16 Contratación Directa"/>
    <s v="1-100-F001_VA-Recursos distrito"/>
    <n v="4500000"/>
    <n v="27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500000"/>
    <n v="27000000"/>
    <e v="#N/A"/>
    <x v="2"/>
    <n v="27000000"/>
    <n v="0"/>
    <e v="#N/A"/>
    <s v="O232020200883990_Otros servicios profesionales, técnicos y empresariales n.c.p."/>
    <n v="8066"/>
    <m/>
    <n v="0"/>
    <e v="#N/A"/>
    <e v="#N/A"/>
    <e v="#N/A"/>
    <m/>
    <e v="#N/A"/>
    <m/>
    <m/>
    <m/>
  </r>
  <r>
    <x v="31"/>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realizar actividades relacionadas con la gestión, seguimiento, reportes e informes que se deriven de la ejecución del proceso el Proceso de Gestión Contractual del Instituto Distrital de la Participación y Acción C"/>
    <s v="febrero"/>
    <s v="FEBRERO"/>
    <n v="7"/>
    <n v="1"/>
    <s v="CCE-16 Contratación Directa"/>
    <s v="1-100-F001_VA-Recursos distrito"/>
    <n v="4508000"/>
    <n v="31556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508000"/>
    <n v="31556000"/>
    <e v="#N/A"/>
    <x v="2"/>
    <n v="31556000"/>
    <n v="0"/>
    <e v="#N/A"/>
    <s v="O232020200883990_Otros servicios profesionales, técnicos y empresariales n.c.p."/>
    <n v="8066"/>
    <m/>
    <n v="0"/>
    <e v="#N/A"/>
    <e v="#N/A"/>
    <e v="#N/A"/>
    <m/>
    <e v="#N/A"/>
    <m/>
    <m/>
    <m/>
  </r>
  <r>
    <x v="32"/>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sesoría,  para realizar orientación jurídica en el desarrollo de la política de compras y contratación pública encaminadas al fortalecimiento de la capacidad institucional del IDPAC."/>
    <s v="febrero"/>
    <s v="FEBRERO"/>
    <n v="8"/>
    <n v="1"/>
    <s v="CCE-16 Contratación Directa"/>
    <s v="1-100-F001_VA-Recursos distrito"/>
    <n v="10000000"/>
    <n v="80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0000000"/>
    <n v="80000000"/>
    <e v="#N/A"/>
    <x v="2"/>
    <n v="80000000"/>
    <n v="0"/>
    <e v="#N/A"/>
    <s v="O232020200883990_Otros servicios profesionales, técnicos y empresariales n.c.p."/>
    <n v="8066"/>
    <m/>
    <n v="0"/>
    <e v="#N/A"/>
    <e v="#N/A"/>
    <e v="#N/A"/>
    <m/>
    <e v="#N/A"/>
    <m/>
    <m/>
    <m/>
  </r>
  <r>
    <x v="33"/>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jurídicamente el desarrollo de los procedimientos adelantados por el Proceso de Gestión Contractual del Instituto Distrital de la Participación y Acción Comunal."/>
    <s v="febrero"/>
    <s v="FEBRERO"/>
    <n v="10"/>
    <n v="1"/>
    <s v="CCE-16 Contratación Directa"/>
    <s v="1-100-F001_VA-Recursos distrito"/>
    <n v="9000000"/>
    <n v="90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000000"/>
    <n v="90000000"/>
    <e v="#N/A"/>
    <x v="2"/>
    <n v="90000000"/>
    <n v="0"/>
    <e v="#N/A"/>
    <s v="O232020200883990_Otros servicios profesionales, técnicos y empresariales n.c.p."/>
    <n v="8066"/>
    <m/>
    <n v="0"/>
    <e v="#N/A"/>
    <e v="#N/A"/>
    <e v="#N/A"/>
    <m/>
    <e v="#N/A"/>
    <m/>
    <m/>
    <m/>
  </r>
  <r>
    <x v="34"/>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compañar jurídicamente el desarrollo de los procedimientos precontractuales y contractuales adelantados por el Proceso de Gestión Contractual"/>
    <s v="febrero"/>
    <s v="FEBRERO"/>
    <n v="10"/>
    <n v="1"/>
    <s v="CCE-16 Contratación Directa"/>
    <s v="1-100-F001_VA-Recursos distrito"/>
    <n v="5500000"/>
    <n v="55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55000000"/>
    <e v="#N/A"/>
    <x v="2"/>
    <n v="55000000"/>
    <n v="0"/>
    <e v="#N/A"/>
    <s v="O232020200883990_Otros servicios profesionales, técnicos y empresariales n.c.p."/>
    <n v="8066"/>
    <m/>
    <n v="0"/>
    <e v="#N/A"/>
    <e v="#N/A"/>
    <e v="#N/A"/>
    <m/>
    <e v="#N/A"/>
    <m/>
    <m/>
    <m/>
  </r>
  <r>
    <x v="35"/>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realizar la estructuración técnica, económica y financiera de los trámites contractuales adelantados por el Proceso de Gestión Contractual del Instituto Distrital de la Participación y Acción Comunal"/>
    <s v="febrero"/>
    <s v="FEBRERO"/>
    <n v="8"/>
    <n v="1"/>
    <s v="CCE-16 Contratación Directa"/>
    <s v="1-100-F001_VA-Recursos distrito"/>
    <n v="9000000"/>
    <n v="72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000000"/>
    <n v="72000000"/>
    <e v="#N/A"/>
    <x v="2"/>
    <n v="72000000"/>
    <n v="0"/>
    <e v="#N/A"/>
    <s v="O232020200883990_Otros servicios profesionales, técnicos y empresariales n.c.p."/>
    <n v="8066"/>
    <m/>
    <n v="0"/>
    <e v="#N/A"/>
    <e v="#N/A"/>
    <e v="#N/A"/>
    <m/>
    <e v="#N/A"/>
    <m/>
    <m/>
    <m/>
  </r>
  <r>
    <x v="36"/>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para realizar actividades relacionadas con el desarrollo y seguimiento  derivado de la ejecución de los procedimientos de gestión documental del Proceso de Gestión Contractual del Instituto Distrital de la Parti"/>
    <s v="febrero"/>
    <s v="FEBRERO"/>
    <n v="4"/>
    <n v="1"/>
    <s v="CCE-16 Contratación Directa"/>
    <s v="1-100-F001_VA-Recursos distrito"/>
    <n v="3156000"/>
    <n v="12624000"/>
    <s v="Gestión Contractual "/>
    <s v="O232020200668014_x000a_Servicios de gestión documental"/>
    <s v="PM/0220/0107/45990230194"/>
    <s v="TPIEG - Igualdad y Equidad de Género."/>
    <s v="NO"/>
    <s v="N/A"/>
    <m/>
    <m/>
    <m/>
    <m/>
    <s v="Fortalecimiento de la gestión institucional del IDPAC en el marco de la ejecución del Plan de Desarrollo de  Bogotá D.C"/>
    <n v="3156000"/>
    <n v="12624000"/>
    <e v="#N/A"/>
    <x v="2"/>
    <n v="12624000"/>
    <n v="0"/>
    <e v="#N/A"/>
    <s v="O232020200668014_x000a_Servicios de gestión documental"/>
    <n v="8066"/>
    <m/>
    <n v="0"/>
    <e v="#N/A"/>
    <e v="#N/A"/>
    <e v="#N/A"/>
    <m/>
    <e v="#N/A"/>
    <m/>
    <m/>
    <m/>
  </r>
  <r>
    <x v="37"/>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compañar jurídicamente el desarrollo de los procedimientos precontractuales, contractuales y postcontractuales adelantados por el Proceso de Gestión Contractual."/>
    <s v="febrero"/>
    <s v="FEBRERO"/>
    <n v="6"/>
    <n v="1"/>
    <s v="CCE-16 Contratación Directa"/>
    <s v="1-100-F001_VA-Recursos distrito"/>
    <n v="8000000"/>
    <n v="48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8000000"/>
    <n v="48000000"/>
    <e v="#N/A"/>
    <x v="2"/>
    <n v="48000000"/>
    <n v="0"/>
    <e v="#N/A"/>
    <s v="O232020200883990_Otros servicios profesionales, técnicos y empresariales n.c.p."/>
    <n v="8066"/>
    <m/>
    <n v="0"/>
    <e v="#N/A"/>
    <e v="#N/A"/>
    <e v="#N/A"/>
    <m/>
    <e v="#N/A"/>
    <m/>
    <m/>
    <m/>
  </r>
  <r>
    <x v="38"/>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desarrollar los actividades postcontractuales y otros asuntos de carácter administrativo , ademas de realizar el seguimiento a los procedimientos asociados al Modelo Integrado de Gestión y Planeacióndel Proceso de "/>
    <s v="febrero"/>
    <s v="FEBRERO"/>
    <n v="6"/>
    <n v="1"/>
    <s v="CCE-16 Contratación Directa"/>
    <s v="1-100-F001_VA-Recursos distrito"/>
    <n v="5000000"/>
    <n v="30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000000"/>
    <n v="30000000"/>
    <e v="#N/A"/>
    <x v="2"/>
    <n v="30000000"/>
    <n v="0"/>
    <e v="#N/A"/>
    <s v="O232020200883990_Otros servicios profesionales, técnicos y empresariales n.c.p."/>
    <n v="8066"/>
    <m/>
    <n v="0"/>
    <e v="#N/A"/>
    <e v="#N/A"/>
    <e v="#N/A"/>
    <m/>
    <e v="#N/A"/>
    <m/>
    <m/>
    <m/>
  </r>
  <r>
    <x v="39"/>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labores administrativas, de capacitación y administración de las bases de datos asociadas al Proceso de gestión contractual."/>
    <s v="febrero"/>
    <s v="FEBRERO"/>
    <n v="10"/>
    <n v="1"/>
    <s v="CCE-16 Contratación Directa"/>
    <s v="1-100-F001_VA-Recursos distrito"/>
    <n v="4700000"/>
    <n v="47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700000"/>
    <n v="47000000"/>
    <e v="#N/A"/>
    <x v="2"/>
    <n v="47000000"/>
    <n v="0"/>
    <e v="#N/A"/>
    <s v="O232020200883990_Otros servicios profesionales, técnicos y empresariales n.c.p."/>
    <n v="8066"/>
    <m/>
    <n v="0"/>
    <e v="#N/A"/>
    <e v="#N/A"/>
    <e v="#N/A"/>
    <m/>
    <e v="#N/A"/>
    <m/>
    <m/>
    <m/>
  </r>
  <r>
    <x v="40"/>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jurídicamente el desarrollo de los procedimientos adelantados por el Proceso de Gestión Contractual del Instituto Distrital de la Participación y Acción Comunal."/>
    <s v="febrero"/>
    <s v="FEBRERO"/>
    <n v="7"/>
    <n v="1"/>
    <s v="CCE-16 Contratación Directa"/>
    <s v="1-100-F001_VA-Recursos distrito"/>
    <n v="6000000"/>
    <n v="42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6000000"/>
    <n v="42000000"/>
    <e v="#N/A"/>
    <x v="2"/>
    <n v="42000000"/>
    <n v="0"/>
    <e v="#N/A"/>
    <s v="O232020200883990_Otros servicios profesionales, técnicos y empresariales n.c.p."/>
    <n v="8066"/>
    <m/>
    <n v="0"/>
    <e v="#N/A"/>
    <e v="#N/A"/>
    <e v="#N/A"/>
    <m/>
    <e v="#N/A"/>
    <m/>
    <m/>
    <m/>
  </r>
  <r>
    <x v="41"/>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altamente calificados  para el logro del posicionamiento y relacionamiento estratégico del Instituto Distrital de la Participación y Acción Comunal en los niveles Distrital, Regional y Nacional que son de competencia de"/>
    <s v="febrero"/>
    <s v="FEBRERO"/>
    <n v="8"/>
    <n v="1"/>
    <s v="CCE-16 Contratación Directa"/>
    <s v="1-100-F001_VA-Recursos distrito"/>
    <n v="15000000"/>
    <n v="120000000"/>
    <s v="Dirección General"/>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5000000"/>
    <n v="120000000"/>
    <e v="#N/A"/>
    <x v="2"/>
    <n v="120000000"/>
    <n v="0"/>
    <e v="#N/A"/>
    <s v="O232020200883990_Otros servicios profesionales, técnicos y empresariales n.c.p."/>
    <n v="8066"/>
    <m/>
    <n v="0"/>
    <e v="#N/A"/>
    <e v="#N/A"/>
    <e v="#N/A"/>
    <m/>
    <e v="#N/A"/>
    <m/>
    <m/>
    <m/>
  </r>
  <r>
    <x v="42"/>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jurídicamente el desarrollo de los procedimientos adelantados por el Proceso de Gestión Contractual del Instituto Distrital de la Participación y Acción Comunal."/>
    <s v="febrero"/>
    <s v="FEBRERO"/>
    <n v="5"/>
    <n v="1"/>
    <s v="CCE-16 Contratación Directa"/>
    <s v="1-100-F001_VA-Recursos distrito"/>
    <n v="5000000"/>
    <n v="25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000000"/>
    <n v="25000000"/>
    <e v="#N/A"/>
    <x v="2"/>
    <n v="25000000"/>
    <n v="0"/>
    <e v="#N/A"/>
    <s v="O232020200883990_Otros servicios profesionales, técnicos y empresariales n.c.p."/>
    <n v="8066"/>
    <m/>
    <n v="0"/>
    <e v="#N/A"/>
    <e v="#N/A"/>
    <e v="#N/A"/>
    <m/>
    <e v="#N/A"/>
    <m/>
    <m/>
    <m/>
  </r>
  <r>
    <x v="43"/>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para realizar labores técnicas y operativas en el desarrollo de los procedimientos de gestión documental de la Oficina Jurídica"/>
    <s v="febrero"/>
    <s v="FEBRERO"/>
    <n v="5"/>
    <n v="1"/>
    <s v="CCE-16 Contratación Directa"/>
    <s v="1-100-F001_VA-Recursos distrito"/>
    <n v="3000000"/>
    <n v="15000000"/>
    <s v="Oficina Juridica "/>
    <s v="O232020200668014_x000a_Servicios de gestión documental"/>
    <s v="PM/0220/0107/45990230194"/>
    <s v="TPIEG - Igualdad y Equidad de Género."/>
    <s v="NO"/>
    <s v="N/A"/>
    <m/>
    <m/>
    <m/>
    <m/>
    <s v="Fortalecimiento de la gestión institucional del IDPAC en el marco de la ejecución del Plan de Desarrollo de  Bogotá D.C"/>
    <n v="3000000"/>
    <n v="15000000"/>
    <e v="#N/A"/>
    <x v="2"/>
    <n v="15000000"/>
    <n v="0"/>
    <e v="#N/A"/>
    <s v="O232020200668014_x000a_Servicios de gestión documental"/>
    <n v="8066"/>
    <m/>
    <n v="0"/>
    <e v="#N/A"/>
    <e v="#N/A"/>
    <e v="#N/A"/>
    <m/>
    <e v="#N/A"/>
    <m/>
    <m/>
    <m/>
  </r>
  <r>
    <x v="44"/>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ejercer la revisión de los documentos que se elaboren en el desarrollo de los trámites y procedimientos de competencia de la Oficina Jurídica de la entidad, así como brindar asesoría jurídica a la Dirección y a las"/>
    <s v="febrero"/>
    <s v="FEBRERO"/>
    <n v="6"/>
    <n v="1"/>
    <s v="CCE-16 Contratación Directa"/>
    <s v="1-100-F001_VA-Recursos distrito"/>
    <n v="6000000"/>
    <n v="36000000"/>
    <s v="Oficina Juridica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6000000"/>
    <n v="36000000"/>
    <e v="#N/A"/>
    <x v="2"/>
    <n v="36000000"/>
    <n v="0"/>
    <e v="#N/A"/>
    <s v="O232020200883990_Otros servicios profesionales, técnicos y empresariales n.c.p."/>
    <n v="8066"/>
    <m/>
    <n v="0"/>
    <e v="#N/A"/>
    <e v="#N/A"/>
    <e v="#N/A"/>
    <m/>
    <e v="#N/A"/>
    <m/>
    <m/>
    <m/>
  </r>
  <r>
    <x v="45"/>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los procesos administrativos sancionatorios que surjan con ocasión del ejercicio de Inspección, Vigilancia y Control sobre las organizaciones comunales del Distrito Capital, así como realizar la sustancia"/>
    <s v="febrero"/>
    <s v="FEBRERO"/>
    <n v="5"/>
    <n v="1"/>
    <s v="CCE-16 Contratación Directa"/>
    <s v="1-100-F001_VA-Recursos distrito"/>
    <n v="5500000"/>
    <n v="27500000"/>
    <s v="Oficina Juridica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27500000"/>
    <e v="#N/A"/>
    <x v="2"/>
    <n v="27500000"/>
    <n v="0"/>
    <e v="#N/A"/>
    <s v="O232020200883990_Otros servicios profesionales, técnicos y empresariales n.c.p."/>
    <n v="8066"/>
    <m/>
    <n v="0"/>
    <e v="#N/A"/>
    <e v="#N/A"/>
    <e v="#N/A"/>
    <m/>
    <e v="#N/A"/>
    <m/>
    <m/>
    <m/>
  </r>
  <r>
    <x v="46"/>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los procesos administrativos sancionatorios que surjan con ocasión del ejercicio de Inspección, Vigilancia y Control sobre las organizaciones comunales del Distrito Capital, así como realizar la sustancia"/>
    <s v="febrero"/>
    <s v="FEBRERO"/>
    <n v="6"/>
    <n v="1"/>
    <s v="CCE-16 Contratación Directa"/>
    <s v="1-100-F001_VA-Recursos distrito"/>
    <n v="4732000"/>
    <n v="28392000"/>
    <s v="Oficina Juridica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732000"/>
    <n v="28392000"/>
    <e v="#N/A"/>
    <x v="2"/>
    <n v="28392000"/>
    <n v="0"/>
    <e v="#N/A"/>
    <s v="O232020200883990_Otros servicios profesionales, técnicos y empresariales n.c.p."/>
    <n v="8066"/>
    <m/>
    <n v="0"/>
    <e v="#N/A"/>
    <e v="#N/A"/>
    <e v="#N/A"/>
    <m/>
    <e v="#N/A"/>
    <m/>
    <m/>
    <m/>
  </r>
  <r>
    <x v="47"/>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los procesos administrativos sancionatorios que surjan con ocasión del ejercicio de Inspección, Vigilancia y Control sobre las organizaciones comunales del Distrito Capital, así como brindar asesoría jurí"/>
    <s v="febrero"/>
    <s v="FEBRERO"/>
    <n v="6"/>
    <n v="1"/>
    <s v="CCE-16 Contratación Directa"/>
    <s v="1-100-F001_VA-Recursos distrito"/>
    <n v="4540000"/>
    <n v="27240000"/>
    <s v="Oficina Juridica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540000"/>
    <n v="27240000"/>
    <e v="#N/A"/>
    <x v="2"/>
    <n v="27240000"/>
    <n v="0"/>
    <e v="#N/A"/>
    <s v="O232020200883990_Otros servicios profesionales, técnicos y empresariales n.c.p."/>
    <n v="8066"/>
    <m/>
    <n v="0"/>
    <e v="#N/A"/>
    <e v="#N/A"/>
    <e v="#N/A"/>
    <m/>
    <e v="#N/A"/>
    <m/>
    <m/>
    <m/>
  </r>
  <r>
    <x v="48"/>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los trámites y procesos administrativos que surjan con ocasión del ejercicio de inspección, vigilancia y control sobre las organizaciones comunales del Distrito Capital, así como atender la etapa de juzga"/>
    <s v="ENERO"/>
    <s v="FEBRERO"/>
    <n v="6"/>
    <n v="1"/>
    <s v="CCE-16 Contratación Directa"/>
    <s v="1-100-F001_VA-Recursos distrito"/>
    <n v="4200000"/>
    <n v="25200000"/>
    <s v="Oficina Juridica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200000"/>
    <n v="25200000"/>
    <e v="#N/A"/>
    <x v="2"/>
    <n v="25200000"/>
    <n v="0"/>
    <e v="#N/A"/>
    <s v="O232020200883990_Otros servicios profesionales, técnicos y empresariales n.c.p."/>
    <n v="8066"/>
    <m/>
    <n v="0"/>
    <e v="#N/A"/>
    <e v="#N/A"/>
    <e v="#N/A"/>
    <m/>
    <e v="#N/A"/>
    <m/>
    <m/>
    <m/>
  </r>
  <r>
    <x v="49"/>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los trámites y procesos administrativos que surjan con ocasión del ejercicio de inspección, vigilancia y control sobre las organizaciones comunales del Distrito Capital, así como atender la etapa de juzga"/>
    <s v="ENERO"/>
    <s v="FEBRERO"/>
    <n v="6"/>
    <n v="1"/>
    <s v="CCE-16 Contratación Directa"/>
    <s v="1-100-F001_VA-Recursos distrito"/>
    <n v="4281000"/>
    <n v="25686000"/>
    <s v="Oficina Juridica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281000"/>
    <n v="25686000"/>
    <e v="#N/A"/>
    <x v="2"/>
    <n v="25686000"/>
    <n v="0"/>
    <e v="#N/A"/>
    <s v="O232020200883990_Otros servicios profesionales, técnicos y empresariales n.c.p."/>
    <n v="8066"/>
    <m/>
    <n v="0"/>
    <e v="#N/A"/>
    <e v="#N/A"/>
    <e v="#N/A"/>
    <m/>
    <e v="#N/A"/>
    <m/>
    <m/>
    <m/>
  </r>
  <r>
    <x v="50"/>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ejercer la representación judicial y extrajudicial del Instituto Distrital de Participación y Acción Comunal, competencia de la Oficina Jurídica; así como, asesorar y orientar a la Dirección General y a las demás d"/>
    <s v="febrero"/>
    <s v="FEBRERO"/>
    <n v="10"/>
    <n v="1"/>
    <s v="CCE-16 Contratación Directa"/>
    <s v="1-100-F001_VA-Recursos distrito"/>
    <n v="7000000"/>
    <n v="70000000"/>
    <s v="Oficina Juridica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10000000"/>
    <n v="100000000"/>
    <n v="70000000"/>
    <x v="9"/>
    <n v="70000000"/>
    <n v="6"/>
    <s v="Modificación propuesta"/>
    <s v="O232020200883990_Otros servicios profesionales, técnicos y empresariales n.c.p."/>
    <n v="8066"/>
    <m/>
    <n v="-100000000"/>
    <n v="70000000"/>
    <n v="70000000"/>
    <n v="0"/>
    <m/>
    <n v="0"/>
    <m/>
    <m/>
    <m/>
  </r>
  <r>
    <x v="51"/>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poyar técnicamente en seguimiento de los proyectos de inversión y del presupuesto de funcionamiento a cargo del IDPAC."/>
    <s v="febrero"/>
    <s v="FEBRERO"/>
    <n v="6"/>
    <n v="1"/>
    <s v="CCE-16 Contratación Directa"/>
    <s v="1-100-F001_VA-Recursos distrito"/>
    <n v="7000000"/>
    <n v="42000000"/>
    <s v="Secretaría General"/>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7000000"/>
    <n v="42000000"/>
    <e v="#N/A"/>
    <x v="2"/>
    <n v="42000000"/>
    <n v="0"/>
    <e v="#N/A"/>
    <s v="O232020200883990_Otros servicios profesionales, técnicos y empresariales n.c.p."/>
    <n v="8066"/>
    <m/>
    <n v="0"/>
    <m/>
    <e v="#N/A"/>
    <e v="#N/A"/>
    <m/>
    <e v="#N/A"/>
    <m/>
    <m/>
    <m/>
  </r>
  <r>
    <x v="52"/>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realizar actividades relacionadas con recopilación, análisis, procesamiento de bases de datos y generación de reportes e informes que se generan en el marco del fortalecimiento de los procesos administrativos y ope"/>
    <s v="febrero"/>
    <s v="FEBRERO"/>
    <n v="9"/>
    <n v="1"/>
    <s v="CCE-16 Contratación Directa"/>
    <s v="1-100-F001_VA-Recursos distrito"/>
    <n v="8000000"/>
    <n v="72000000"/>
    <s v="Secretaría General"/>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7000000"/>
    <n v="49000000"/>
    <n v="72000000"/>
    <x v="10"/>
    <n v="72000000"/>
    <n v="6"/>
    <s v="Modificación propuesta"/>
    <s v="O232020200883990_Otros servicios profesionales, técnicos y empresariales n.c.p."/>
    <n v="8066"/>
    <m/>
    <n v="-49000000"/>
    <n v="23000000"/>
    <n v="72000000"/>
    <n v="0"/>
    <m/>
    <n v="0"/>
    <m/>
    <m/>
    <m/>
  </r>
  <r>
    <x v="53"/>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compañar la gestión administrativa y presupuestal de los proyectos de inversión y del presupuesto de funcionamiento a cargo de la Secretaría General del IDPAC"/>
    <s v="febrero"/>
    <s v="FEBRERO"/>
    <n v="6"/>
    <n v="1"/>
    <s v="CCE-16 Contratación Directa"/>
    <s v="1-100-F001_VA-Recursos distrito"/>
    <n v="6800000"/>
    <n v="40800000"/>
    <s v="Secretaría General"/>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6800000"/>
    <n v="40800000"/>
    <e v="#N/A"/>
    <x v="2"/>
    <n v="40800000"/>
    <n v="0"/>
    <e v="#N/A"/>
    <s v="O232020200883990_Otros servicios profesionales, técnicos y empresariales n.c.p."/>
    <n v="8066"/>
    <m/>
    <n v="0"/>
    <m/>
    <e v="#N/A"/>
    <e v="#N/A"/>
    <m/>
    <e v="#N/A"/>
    <m/>
    <m/>
    <m/>
  </r>
  <r>
    <x v="54"/>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a la Oficina Jurídica del Instituto para el trámite y control de documentos legales."/>
    <s v="marzo"/>
    <s v="marzo"/>
    <n v="10"/>
    <n v="1"/>
    <s v="CCE-16 Contratación Directa"/>
    <s v="1-100-F001_VA-Recursos distrito"/>
    <n v="3000000"/>
    <n v="30000000"/>
    <s v="Oficina Juridica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000000"/>
    <n v="30000000"/>
    <n v="30000000"/>
    <x v="2"/>
    <n v="30000000"/>
    <n v="6"/>
    <s v="Modificación propuesta"/>
    <s v="O232020200883990_Otros servicios profesionales, técnicos y empresariales n.c.p."/>
    <n v="8066"/>
    <m/>
    <n v="-30000000"/>
    <n v="0"/>
    <n v="30000000"/>
    <n v="0"/>
    <m/>
    <n v="0"/>
    <m/>
    <m/>
    <m/>
  </r>
  <r>
    <x v="55"/>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tramitar los asuntos administrativos del Proceso de Gestión del Talento Humano especialmente las actividades relacionadas con la Salud y Seguridad en el Trabajo SG-SST del IDPAC."/>
    <s v="febrero"/>
    <s v="FEBRERO"/>
    <n v="2"/>
    <n v="1"/>
    <s v="CCE-16 Contratación Directa"/>
    <s v="1-100-F001_VA-Recursos distrito"/>
    <n v="5000000"/>
    <n v="10000000"/>
    <s v="Gestión del Talento Humano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4508000"/>
    <n v="18032000"/>
    <n v="10000000"/>
    <x v="11"/>
    <n v="10000000"/>
    <n v="6"/>
    <s v="Modificación propuesta"/>
    <s v="O232020200883990_Otros servicios profesionales, técnicos y empresariales n.c.p."/>
    <n v="8066"/>
    <m/>
    <n v="-18032000"/>
    <n v="-8032000"/>
    <n v="10000000"/>
    <n v="0"/>
    <m/>
    <n v="0"/>
    <m/>
    <m/>
    <m/>
  </r>
  <r>
    <x v="56"/>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ejecutar las actividades propias de la Gestión del Talento Humano del IDPAC, para el cumplimiento de las metas institucionales."/>
    <s v="febrero"/>
    <s v="FEBRERO"/>
    <n v="6"/>
    <n v="1"/>
    <s v="CCE-16 Contratación Directa"/>
    <s v="1-100-F001_VA-Recursos distrito"/>
    <n v="7600000"/>
    <n v="45600000"/>
    <s v="Gestión del Talento Humano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7600000"/>
    <n v="45600000"/>
    <n v="45600000"/>
    <x v="2"/>
    <n v="45600000"/>
    <n v="6"/>
    <s v="Modificación propuesta"/>
    <s v="O232020200883990_Otros servicios profesionales, técnicos y empresariales n.c.p."/>
    <n v="8066"/>
    <m/>
    <n v="-45600000"/>
    <n v="0"/>
    <n v="45600000"/>
    <n v="0"/>
    <m/>
    <n v="0"/>
    <m/>
    <m/>
    <m/>
  </r>
  <r>
    <x v="57"/>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sesoría en la articulación, seguimiento y control de los procesos de Gestión de Talento Humano, Gestión Documental y Gestión Bienes, Servicios e Infraestructura, responsabilidad de la Secretaría General del IDPAC."/>
    <s v="febrero"/>
    <s v="FEBRERO"/>
    <n v="8"/>
    <n v="1"/>
    <s v="CCE-16 Contratación Directa"/>
    <s v="1-100-F001_VA-Recursos distrito"/>
    <n v="10000000"/>
    <n v="80000000"/>
    <s v="Gestión del Talento Humano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0000000"/>
    <n v="80000000"/>
    <e v="#N/A"/>
    <x v="2"/>
    <n v="80000000"/>
    <n v="0"/>
    <e v="#N/A"/>
    <s v="O232020200883990_Otros servicios profesionales, técnicos y empresariales n.c.p."/>
    <n v="8066"/>
    <m/>
    <n v="0"/>
    <m/>
    <e v="#N/A"/>
    <e v="#N/A"/>
    <m/>
    <e v="#N/A"/>
    <m/>
    <m/>
    <m/>
  </r>
  <r>
    <x v="58"/>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la ejecución del teletrabajo en el IDPAC y hacer acompañamiento a los procesos que lo requieran asociados con la gestión del talento humano del Instituto Distrital de la Participación y Acción Comunal"/>
    <s v="febrero"/>
    <s v="FEBRERO"/>
    <n v="6"/>
    <n v="1"/>
    <s v="CCE-16 Contratación Directa"/>
    <s v="1-100-F001_VA-Recursos distrito"/>
    <n v="4500000"/>
    <n v="27000000"/>
    <s v="Gestión del Talento Humano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500000"/>
    <n v="27000000"/>
    <e v="#N/A"/>
    <x v="2"/>
    <n v="27000000"/>
    <n v="0"/>
    <e v="#N/A"/>
    <s v="O232020200883990_Otros servicios profesionales, técnicos y empresariales n.c.p."/>
    <n v="8066"/>
    <m/>
    <n v="0"/>
    <m/>
    <e v="#N/A"/>
    <e v="#N/A"/>
    <m/>
    <e v="#N/A"/>
    <m/>
    <m/>
    <m/>
  </r>
  <r>
    <x v="59"/>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poyar las actividades requeridas a fin de avanzar en el cumplimiento de metas estratégicas de la gestión del Talento Humano del IDPAC."/>
    <s v="febrero"/>
    <s v="FEBRERO"/>
    <n v="7"/>
    <n v="1"/>
    <s v="CCE-16 Contratación Directa"/>
    <s v="1-100-F001_VA-Recursos distrito"/>
    <n v="5000000"/>
    <n v="35000000"/>
    <s v="Gestión del Talento Humano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000000"/>
    <n v="35000000"/>
    <n v="35000000"/>
    <x v="2"/>
    <n v="35000000"/>
    <n v="6"/>
    <s v="Modificación propuesta"/>
    <s v="O232020200883990_Otros servicios profesionales, técnicos y empresariales n.c.p."/>
    <n v="8066"/>
    <m/>
    <n v="-35000000"/>
    <n v="0"/>
    <n v="35000000"/>
    <n v="0"/>
    <m/>
    <n v="0"/>
    <m/>
    <m/>
    <m/>
  </r>
  <r>
    <x v="60"/>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realizar acciones y metodologías de intervención de clima laboral y transformación de cultura organizacional del IDPAC."/>
    <s v="febrero"/>
    <s v="FEBRERO"/>
    <n v="6"/>
    <n v="1"/>
    <s v="CCE-16 Contratación Directa"/>
    <s v="1-100-F001_VA-Recursos distrito"/>
    <n v="5000000"/>
    <n v="30000000"/>
    <s v="Gestión del Talento Humano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000000"/>
    <n v="30000000"/>
    <e v="#N/A"/>
    <x v="2"/>
    <n v="30000000"/>
    <n v="0"/>
    <e v="#N/A"/>
    <s v="O232020200883990_Otros servicios profesionales, técnicos y empresariales n.c.p."/>
    <n v="8066"/>
    <m/>
    <n v="0"/>
    <m/>
    <e v="#N/A"/>
    <e v="#N/A"/>
    <m/>
    <e v="#N/A"/>
    <m/>
    <m/>
    <m/>
  </r>
  <r>
    <x v="61"/>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delantar jurídicamente el desarrollo de los procedimientos adelantados por el Proceso de Gestión Contractual del Instituto Distrital de la Participación y Acción Comunal."/>
    <s v="febrero"/>
    <s v="FEBRERO"/>
    <n v="9"/>
    <n v="1"/>
    <s v="CCE-16 Contratación Directa"/>
    <s v="1-100-F001_VA-Recursos distrito"/>
    <n v="8000000"/>
    <n v="72000000"/>
    <s v="Gestión Contractual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8000000"/>
    <n v="72000000"/>
    <e v="#N/A"/>
    <x v="2"/>
    <n v="72000000"/>
    <n v="0"/>
    <e v="#N/A"/>
    <s v="O232020200883990_Otros servicios profesionales, técnicos y empresariales n.c.p."/>
    <n v="8066"/>
    <m/>
    <n v="0"/>
    <m/>
    <e v="#N/A"/>
    <e v="#N/A"/>
    <m/>
    <e v="#N/A"/>
    <m/>
    <m/>
    <m/>
  </r>
  <r>
    <x v="62"/>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a la Dirección General para el acompañamiento de las actividades institucionales y la articulación con las diferentes áreas misionales del IDPAC y/o Entidades Distritales requeridas."/>
    <s v="febrero"/>
    <s v="FEBRERO"/>
    <n v="10"/>
    <n v="1"/>
    <s v="CCE-16 Contratación Directa"/>
    <s v="1-100-F001_VA-Recursos distrito"/>
    <n v="5600000"/>
    <n v="56000000"/>
    <s v="Dirección General"/>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600000"/>
    <n v="56000000"/>
    <e v="#N/A"/>
    <x v="2"/>
    <n v="56000000"/>
    <n v="0"/>
    <e v="#N/A"/>
    <s v="O232020200883990_Otros servicios profesionales, técnicos y empresariales n.c.p."/>
    <n v="8066"/>
    <m/>
    <n v="0"/>
    <m/>
    <e v="#N/A"/>
    <e v="#N/A"/>
    <m/>
    <e v="#N/A"/>
    <m/>
    <m/>
    <m/>
  </r>
  <r>
    <x v="63"/>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sesoría para elaborar, revisar y/o emitir recomendaciones de carácter administrativas requeridas por la Dirección General"/>
    <s v="febrero"/>
    <s v="FEBRERO"/>
    <n v="6"/>
    <n v="1"/>
    <s v="CCE-16 Contratación Directa"/>
    <s v="1-100-F001_VA-Recursos distrito"/>
    <n v="10000000"/>
    <n v="60000000"/>
    <s v="Dirección General"/>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0000000"/>
    <n v="60000000"/>
    <e v="#N/A"/>
    <x v="2"/>
    <n v="60000000"/>
    <n v="0"/>
    <e v="#N/A"/>
    <s v="O232020200883990_Otros servicios profesionales, técnicos y empresariales n.c.p."/>
    <n v="8066"/>
    <m/>
    <n v="0"/>
    <m/>
    <e v="#N/A"/>
    <e v="#N/A"/>
    <m/>
    <e v="#N/A"/>
    <m/>
    <m/>
    <m/>
  </r>
  <r>
    <x v="64"/>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especializados para el seguimiento y análisis de cumplimiento de los planes de acción de las políticas públicas."/>
    <s v="febrero"/>
    <s v="FEBRERO"/>
    <n v="6"/>
    <n v="1"/>
    <s v="CCE-16 Contratación Directa"/>
    <s v="1-100-F001_VA-Recursos distrito"/>
    <n v="8000000"/>
    <n v="48000000"/>
    <s v="Oficina Asesora de Planeacion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050000"/>
    <n v="20200000"/>
    <n v="48000000"/>
    <x v="12"/>
    <n v="48000000"/>
    <n v="6"/>
    <s v="Modificación propuesta"/>
    <s v="O232020200883990_Otros servicios profesionales, técnicos y empresariales n.c.p."/>
    <n v="8066"/>
    <m/>
    <n v="-20200000"/>
    <n v="27800000"/>
    <n v="48000000"/>
    <n v="0"/>
    <m/>
    <n v="0"/>
    <m/>
    <m/>
    <m/>
  </r>
  <r>
    <x v="65"/>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realizar seguimiento, consolidación y reportes de planes, programas y proyectos en el marco del Plan Distrital de Desarrollo, proyectos de inversión  y desarrollando la adecuación, implementación y sostenibilidad  "/>
    <s v="febrero"/>
    <s v="FEBRERO"/>
    <n v="5"/>
    <n v="1"/>
    <s v="CCE-16 Contratación Directa"/>
    <s v="1-100-F001_VA-Recursos distrito"/>
    <n v="6000000"/>
    <n v="30000000"/>
    <s v="Oficina Asesora de Planeacion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000000"/>
    <n v="48000000"/>
    <n v="30000000"/>
    <x v="13"/>
    <n v="30000000"/>
    <n v="6"/>
    <s v="Modificación propuesta"/>
    <s v="O232020200883990_Otros servicios profesionales, técnicos y empresariales n.c.p."/>
    <n v="8066"/>
    <m/>
    <n v="-48000000"/>
    <n v="-18000000"/>
    <n v="30000000"/>
    <n v="0"/>
    <m/>
    <n v="0"/>
    <m/>
    <m/>
    <m/>
  </r>
  <r>
    <x v="66"/>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la implementación del nuevo modelo de operación por procesos y las políticas de gestión y desempeño, brindando la asistencia técnica a todos los procesos bajo la normatividad vigente. "/>
    <s v="febrero"/>
    <s v="FEBRERO"/>
    <n v="6"/>
    <n v="1"/>
    <s v="CCE-16 Contratación Directa"/>
    <s v="1-100-F001_VA-Recursos distrito"/>
    <n v="10000000"/>
    <n v="60000000"/>
    <s v="Oficina Asesora de Planeacion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10000000"/>
    <n v="60000000"/>
    <e v="#N/A"/>
    <x v="2"/>
    <n v="60000000"/>
    <n v="0"/>
    <e v="#N/A"/>
    <s v="O232020200883990_Otros servicios profesionales, técnicos y empresariales n.c.p."/>
    <n v="8066"/>
    <m/>
    <n v="0"/>
    <m/>
    <e v="#N/A"/>
    <e v="#N/A"/>
    <m/>
    <e v="#N/A"/>
    <m/>
    <m/>
    <m/>
  </r>
  <r>
    <x v="67"/>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orientar, hacer seguimiento al funcionamiento de la herramienta SIGPARTICIPO, y atender los requerimientos de los procesos y/o depedencias en la captura, reporte y calidad de la información que produce la entidad, "/>
    <s v="febrero"/>
    <s v="FEBRERO"/>
    <n v="5"/>
    <n v="1"/>
    <s v="CCE-16 Contratación Directa"/>
    <s v="1-100-F001_VA-Recursos distrito"/>
    <n v="3800000"/>
    <n v="19000000"/>
    <s v="Oficina Asesora de Planeacion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4200000"/>
    <n v="25200000"/>
    <n v="19000000"/>
    <x v="14"/>
    <n v="19000000"/>
    <n v="6"/>
    <s v="Modificación propuesta"/>
    <s v="O232020200883990_Otros servicios profesionales, técnicos y empresariales n.c.p."/>
    <n v="8066"/>
    <m/>
    <n v="-25200000"/>
    <n v="-6200000"/>
    <n v="19000000"/>
    <n v="0"/>
    <m/>
    <n v="0"/>
    <m/>
    <m/>
    <m/>
  </r>
  <r>
    <x v="68"/>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realizar seguimiento, consolidación, reportes e informes de planes, programas y proyectos en el marco del Plan Distrital de Desarrollo en los diferentes aplicativos e instrumentos de ejecución presupestal y/o de ge"/>
    <s v="marzo"/>
    <s v="marzo"/>
    <n v="6"/>
    <n v="1"/>
    <s v="CCE-16 Contratación Directa"/>
    <s v="1-100-F001_VA-Recursos distrito"/>
    <n v="6000000"/>
    <n v="36000000"/>
    <s v="Oficina Asesora de Planeacion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4800000"/>
    <n v="28800000"/>
    <n v="36000000"/>
    <x v="15"/>
    <n v="36000000"/>
    <n v="6"/>
    <s v="Modificación propuesta"/>
    <s v="O232020200883990_Otros servicios profesionales, técnicos y empresariales n.c.p."/>
    <n v="8066"/>
    <m/>
    <n v="-28800000"/>
    <n v="7200000"/>
    <n v="36000000"/>
    <n v="0"/>
    <m/>
    <n v="0"/>
    <m/>
    <m/>
    <m/>
  </r>
  <r>
    <x v="69"/>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compañar a las gerencias de los proyectos de inversión en el seguimiento, reporte y calidad de la información consignada en el SIG PARTICIPO sobre la ejecución de los planes, programas y proyectos en los diferente"/>
    <s v="marzo"/>
    <s v="marzo"/>
    <n v="2"/>
    <n v="1"/>
    <s v="CCE-16 Contratación Directa"/>
    <s v="1-100-F001_VA-Recursos distrito"/>
    <n v="0"/>
    <n v="0"/>
    <s v="Oficina Asesora de Planeacion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700000"/>
    <n v="11400000"/>
    <n v="0"/>
    <x v="16"/>
    <n v="0"/>
    <n v="6"/>
    <s v="Eliminación de Concepto"/>
    <s v="O232020200883990_Otros servicios profesionales, técnicos y empresariales n.c.p."/>
    <n v="8066"/>
    <m/>
    <n v="-11400000"/>
    <n v="-11400000"/>
    <n v="0"/>
    <n v="0"/>
    <m/>
    <n v="0"/>
    <m/>
    <m/>
    <m/>
  </r>
  <r>
    <x v="70"/>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realizar seguimiento e informes sobre el cumplimiento al plan estratégico institucional  así como apoyar la ejecución presupestal y/o de gestión de los proyectos de inversión."/>
    <s v="marzo"/>
    <s v="marzo"/>
    <n v="7"/>
    <n v="1"/>
    <s v="CCE-16 Contratación Directa"/>
    <s v="1-100-F001_VA-Recursos distrito"/>
    <n v="7300000"/>
    <n v="51100000"/>
    <s v="Oficina Asesora de Planeacion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7200000"/>
    <n v="50400000"/>
    <n v="51100000"/>
    <x v="17"/>
    <n v="51100000"/>
    <n v="6"/>
    <s v="Modificación propuesta"/>
    <s v="O232020200883990_Otros servicios profesionales, técnicos y empresariales n.c.p."/>
    <n v="8066"/>
    <m/>
    <n v="-50400000"/>
    <n v="700000"/>
    <n v="51100000"/>
    <n v="0"/>
    <m/>
    <n v="0"/>
    <m/>
    <m/>
    <m/>
  </r>
  <r>
    <x v="71"/>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en la Oficina de Control Interno, con el fin de realizar actividades de verificación y evaluación de las diferentes acciones de control y seguimiento para los componentes jurídico y de gestión, acorde con los roles de l"/>
    <s v="febrero"/>
    <s v="FEBRERO"/>
    <n v="5"/>
    <n v="1"/>
    <s v="CCE-16 Contratación Directa"/>
    <s v="1-100-F001_VA-Recursos distrito"/>
    <n v="5100000"/>
    <n v="25500000"/>
    <s v="Oficina de Control Interno"/>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100000"/>
    <n v="25500000"/>
    <e v="#N/A"/>
    <x v="2"/>
    <n v="25500000"/>
    <n v="0"/>
    <e v="#N/A"/>
    <s v="O232020200883990_Otros servicios profesionales, técnicos y empresariales n.c.p."/>
    <n v="8066"/>
    <m/>
    <n v="0"/>
    <m/>
    <e v="#N/A"/>
    <e v="#N/A"/>
    <m/>
    <e v="#N/A"/>
    <m/>
    <m/>
    <m/>
  </r>
  <r>
    <x v="72"/>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en la Oficina de Control Interno, con el fin de realizar actividades de verificación y evaluación de las diferentes acciones de control y seguimiento para los componentes del Sistema Integrado de Gestión y del Sistema d"/>
    <s v="febrero"/>
    <s v="FEBRERO"/>
    <n v="6"/>
    <n v="1"/>
    <s v="CCE-16 Contratación Directa"/>
    <s v="1-100-F001_VA-Recursos distrito"/>
    <n v="5500000"/>
    <n v="33000000"/>
    <s v="Oficina de Control Interno"/>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33000000"/>
    <e v="#N/A"/>
    <x v="2"/>
    <n v="33000000"/>
    <n v="0"/>
    <e v="#N/A"/>
    <s v="O232020200883990_Otros servicios profesionales, técnicos y empresariales n.c.p."/>
    <n v="8066"/>
    <m/>
    <n v="0"/>
    <m/>
    <e v="#N/A"/>
    <e v="#N/A"/>
    <m/>
    <e v="#N/A"/>
    <m/>
    <m/>
    <m/>
  </r>
  <r>
    <x v="73"/>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en la Oficina de Control Interno, para realizar actividades de evaluación, seguimiento y auditoria en temas financieros, de gestión y de control interno, acorde con los roles de la Oficina y el Plan Anual de Auditoria I"/>
    <s v="febrero"/>
    <s v="FEBRERO"/>
    <n v="6"/>
    <n v="1"/>
    <s v="CCE-16 Contratación Directa"/>
    <s v="1-100-F001_VA-Recursos distrito"/>
    <n v="5500000"/>
    <n v="33000000"/>
    <s v="Oficina de Control Interno"/>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33000000"/>
    <e v="#N/A"/>
    <x v="2"/>
    <n v="33000000"/>
    <n v="0"/>
    <e v="#N/A"/>
    <s v="O232020200883990_Otros servicios profesionales, técnicos y empresariales n.c.p."/>
    <n v="8066"/>
    <m/>
    <n v="0"/>
    <m/>
    <e v="#N/A"/>
    <e v="#N/A"/>
    <m/>
    <e v="#N/A"/>
    <m/>
    <m/>
    <m/>
  </r>
  <r>
    <x v="74"/>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segurar, controlar, ejecutar y brindar soporte a las herramientas y desarrollos generados por el proceso de gestión de tecnologías de la información del Instituto Distrital de la Participación y Acción Comunal (ID"/>
    <s v="febrero"/>
    <s v="FEBRERO"/>
    <n v="6"/>
    <n v="1"/>
    <s v="CCE-16 Contratación Directa"/>
    <s v="1-100-F001_VA-Recursos distrito"/>
    <n v="2900000"/>
    <n v="17400000"/>
    <s v="Tics"/>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600000"/>
    <n v="18400000"/>
    <n v="17400000"/>
    <x v="18"/>
    <n v="17400000"/>
    <n v="6"/>
    <s v="Modificación propuesta"/>
    <s v="O232020200883990_Otros servicios profesionales, técnicos y empresariales n.c.p."/>
    <n v="8066"/>
    <m/>
    <n v="-18400000"/>
    <n v="-1000000"/>
    <n v="17400000"/>
    <n v="0"/>
    <m/>
    <n v="0"/>
    <m/>
    <m/>
    <m/>
  </r>
  <r>
    <x v="75"/>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gestionar y atender las actividades administrativas y operativas incluyendo el reporte de información a los diferentes aplicativos del proceso de Gestión de Tecnologías de la Información del  Instituto Distrital de"/>
    <s v="febrero"/>
    <s v="FEBRERO"/>
    <n v="6"/>
    <n v="1"/>
    <s v="CCE-16 Contratación Directa"/>
    <s v="1-100-F001_VA-Recursos distrito"/>
    <n v="4300000"/>
    <n v="25800000"/>
    <s v="Tics"/>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650000"/>
    <n v="27900000"/>
    <n v="25800000"/>
    <x v="19"/>
    <n v="25800000"/>
    <n v="6"/>
    <s v="Modificación propuesta"/>
    <s v="O232020200883990_Otros servicios profesionales, técnicos y empresariales n.c.p."/>
    <n v="8066"/>
    <m/>
    <n v="-27900000"/>
    <n v="-2100000"/>
    <n v="25800000"/>
    <n v="0"/>
    <m/>
    <n v="0"/>
    <m/>
    <m/>
    <m/>
  </r>
  <r>
    <x v="76"/>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para realizar el soporte técnico y actualización, diagnóstico y parametrización de los módulos que soportan software financiero de la entidad en correlación a las necesidades de la SDH en el Instituto Distrital de la Partici"/>
    <s v="febrero"/>
    <s v="FEBRERO"/>
    <n v="5.7"/>
    <n v="1"/>
    <s v="CCE-16 Contratación Directa"/>
    <s v="1-100-F001_VA-Recursos distrito"/>
    <n v="3330000"/>
    <n v="18981000"/>
    <s v="Tics"/>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3620000"/>
    <n v="21720000"/>
    <n v="18981000"/>
    <x v="20"/>
    <n v="18981000"/>
    <n v="6"/>
    <s v="Modificación propuesta"/>
    <s v="O232020200883990_Otros servicios profesionales, técnicos y empresariales n.c.p."/>
    <n v="8066"/>
    <m/>
    <n v="-21720000"/>
    <n v="-2739000"/>
    <n v="18981000"/>
    <n v="0"/>
    <m/>
    <n v="0"/>
    <m/>
    <m/>
    <m/>
  </r>
  <r>
    <x v="77"/>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la administración de servidores bajo la plataforma Windows Server y sus componentes en el proceso de Gestión de las Tecnologías de la información del Instituto Distrital de la Participación y Acción Comunal (IDPAC"/>
    <s v="febrero"/>
    <s v="FEBRERO"/>
    <n v="6"/>
    <n v="1"/>
    <s v="CCE-16 Contratación Directa"/>
    <s v="1-100-F001_VA-Recursos distrito"/>
    <n v="5000000"/>
    <n v="30000000"/>
    <s v="Tics"/>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8000000"/>
    <n v="48000000"/>
    <n v="30000000"/>
    <x v="13"/>
    <n v="30000000"/>
    <n v="6"/>
    <s v="Modificación propuesta"/>
    <s v="O232020200883990_Otros servicios profesionales, técnicos y empresariales n.c.p."/>
    <n v="8066"/>
    <m/>
    <n v="-48000000"/>
    <n v="-18000000"/>
    <n v="30000000"/>
    <n v="0"/>
    <m/>
    <n v="0"/>
    <m/>
    <m/>
    <m/>
  </r>
  <r>
    <x v="78"/>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garantizar la administración de la infraestructura tecnológica en conectividad y sus componentes LAN Y WLAN de hardware y nivel físico en el Proceso de gestión de tecnologías de la información Instituto Distrital d"/>
    <s v="febrero"/>
    <s v="FEBRERO"/>
    <n v="6"/>
    <n v="1"/>
    <s v="CCE-16 Contratación Directa"/>
    <s v="1-100-F001_VA-Recursos distrito"/>
    <n v="8000000"/>
    <n v="48000000"/>
    <s v="Tics"/>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4057000"/>
    <n v="24342000"/>
    <n v="48000000"/>
    <x v="21"/>
    <n v="48000000"/>
    <n v="6"/>
    <s v="Modificación propuesta"/>
    <s v="O232020200883990_Otros servicios profesionales, técnicos y empresariales n.c.p."/>
    <n v="8066"/>
    <m/>
    <n v="-24342000"/>
    <n v="23658000"/>
    <n v="48000000"/>
    <n v="0"/>
    <m/>
    <n v="0"/>
    <m/>
    <m/>
    <m/>
  </r>
  <r>
    <x v="79"/>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compañar y desarrollar las actividades requeridas en el Proceso de Bienes, Servicios e Infraestructura del Instituto."/>
    <s v="febrero"/>
    <s v="FEBRERO"/>
    <n v="6"/>
    <n v="1"/>
    <s v="CCE-16 Contratación Directa"/>
    <s v="1-100-F001_VA-Recursos distrito"/>
    <n v="4508000"/>
    <n v="27048000"/>
    <s v="Gestión de Bienes, Servicios e Infraestructura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4508000"/>
    <n v="27048000"/>
    <n v="27048000"/>
    <x v="2"/>
    <n v="27048000"/>
    <n v="6"/>
    <s v="Modificación propuesta"/>
    <s v="O232020200883990_Otros servicios profesionales, técnicos y empresariales n.c.p."/>
    <n v="8066"/>
    <m/>
    <n v="-27048000"/>
    <n v="0"/>
    <n v="27048000"/>
    <n v="0"/>
    <m/>
    <n v="0"/>
    <m/>
    <m/>
    <m/>
  </r>
  <r>
    <x v="80"/>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poyar las actividades asociadas a los reportes del Plan de Austeridad y solicitudes de los Organismos de Control Internos y Externos que tiene a cargo el proceso de Bienes, Servicios e Infraestructura"/>
    <s v="febrero"/>
    <s v="FEBRERO"/>
    <n v="6"/>
    <n v="1"/>
    <s v="CCE-16 Contratación Directa"/>
    <s v="1-100-F001_VA-Recursos distrito"/>
    <n v="5500000"/>
    <n v="33000000"/>
    <s v="Gestión de Bienes, Servicios e Infraestructura "/>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500000"/>
    <n v="33000000"/>
    <e v="#N/A"/>
    <x v="2"/>
    <n v="33000000"/>
    <n v="0"/>
    <e v="#N/A"/>
    <s v="O232020200883990_Otros servicios profesionales, técnicos y empresariales n.c.p."/>
    <n v="8066"/>
    <m/>
    <n v="0"/>
    <m/>
    <e v="#N/A"/>
    <e v="#N/A"/>
    <m/>
    <e v="#N/A"/>
    <m/>
    <m/>
    <m/>
  </r>
  <r>
    <x v="81"/>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realizar las actividades desde el componente juridico en materia de contratación de la Secretaría General."/>
    <s v="febrero"/>
    <s v="FEBRERO"/>
    <n v="6"/>
    <n v="1"/>
    <s v="CCE-16 Contratación Directa"/>
    <s v="1-100-F001_VA-Recursos distrito"/>
    <n v="8300000"/>
    <n v="49800000"/>
    <s v="Gestión de Bienes, Servicios e Infraestructura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300000"/>
    <n v="49800000"/>
    <n v="49800000"/>
    <x v="2"/>
    <n v="49800000"/>
    <n v="6"/>
    <s v="Modificación propuesta"/>
    <s v="O232020200883990_Otros servicios profesionales, técnicos y empresariales n.c.p."/>
    <n v="8066"/>
    <m/>
    <n v="-49800000"/>
    <n v="0"/>
    <n v="49800000"/>
    <n v="0"/>
    <m/>
    <n v="0"/>
    <m/>
    <m/>
    <m/>
  </r>
  <r>
    <x v="82"/>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compañar el desarrollo de las actividades de la Secretaría General en sus diferentes Procesos de Gestión. "/>
    <s v="febrero"/>
    <s v="FEBRERO"/>
    <n v="7"/>
    <n v="1"/>
    <s v="CCE-16 Contratación Directa"/>
    <s v="1-100-F001_VA-Recursos distrito"/>
    <n v="5000000"/>
    <n v="35000000"/>
    <s v="Secretaría General"/>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5000000"/>
    <n v="35000000"/>
    <e v="#N/A"/>
    <x v="2"/>
    <n v="35000000"/>
    <n v="0"/>
    <e v="#N/A"/>
    <s v="O232020200883990_Otros servicios profesionales, técnicos y empresariales n.c.p."/>
    <n v="8066"/>
    <m/>
    <n v="0"/>
    <m/>
    <e v="#N/A"/>
    <e v="#N/A"/>
    <m/>
    <e v="#N/A"/>
    <m/>
    <m/>
    <m/>
  </r>
  <r>
    <x v="83"/>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hacer seguimiento y control del cumplimiento de las metas asociadas a la Secretaría General del IDPAC"/>
    <s v="febrero"/>
    <s v="FEBRERO"/>
    <n v="6"/>
    <n v="1"/>
    <s v="CCE-16 Contratación Directa"/>
    <s v="1-100-F001_VA-Recursos distrito"/>
    <n v="6000000"/>
    <n v="36000000"/>
    <s v="Secretaría General"/>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6000000"/>
    <n v="48000000"/>
    <n v="36000000"/>
    <x v="22"/>
    <n v="36000000"/>
    <n v="6"/>
    <s v="Modificación propuesta"/>
    <s v="O232020200883990_Otros servicios profesionales, técnicos y empresariales n.c.p."/>
    <n v="8066"/>
    <m/>
    <n v="-48000000"/>
    <n v="-12000000"/>
    <n v="36000000"/>
    <n v="0"/>
    <m/>
    <n v="0"/>
    <m/>
    <m/>
    <m/>
  </r>
  <r>
    <x v="84"/>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realizar las actividades desde el componente juridico en materia de contratación de la Secretaría General."/>
    <s v="febrero"/>
    <s v="FEBRERO"/>
    <n v="7"/>
    <n v="1"/>
    <s v="CCE-16 Contratación Directa"/>
    <s v="1-100-F001_VA-Recursos distrito"/>
    <n v="8000000"/>
    <n v="56000000"/>
    <s v="Gestión Contractual "/>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000000"/>
    <n v="48000000"/>
    <n v="56000000"/>
    <x v="23"/>
    <n v="56000000"/>
    <n v="6"/>
    <s v="Modificación propuesta"/>
    <s v="O232020200883990_Otros servicios profesionales, técnicos y empresariales n.c.p."/>
    <n v="8066"/>
    <m/>
    <n v="-48000000"/>
    <n v="8000000"/>
    <n v="56000000"/>
    <n v="0"/>
    <m/>
    <n v="0"/>
    <m/>
    <m/>
    <m/>
  </r>
  <r>
    <x v="85"/>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s v="Gestión Contractual "/>
    <s v="O232020200668014_x000a_Servicios de gestión documental"/>
    <s v="PM/0220/0107/45990230194"/>
    <s v="TPIEG - Igualdad y Equidad de Género."/>
    <s v="NO"/>
    <s v="N/A"/>
    <m/>
    <m/>
    <m/>
    <m/>
    <s v="Fortalecimiento de la gestión institucional del IDPAC en el marco de la ejecución del Plan de Desarrollo de  Bogotá D.C"/>
    <n v="2100000"/>
    <n v="10500000"/>
    <e v="#N/A"/>
    <x v="2"/>
    <n v="10500000"/>
    <n v="0"/>
    <e v="#N/A"/>
    <s v="O232020200668014_x000a_Servicios de gestión documental"/>
    <n v="8066"/>
    <m/>
    <n v="0"/>
    <m/>
    <e v="#N/A"/>
    <e v="#N/A"/>
    <m/>
    <e v="#N/A"/>
    <m/>
    <m/>
    <m/>
  </r>
  <r>
    <x v="86"/>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s v="Gestión Contractual "/>
    <s v="O232020200668014_x000a_Servicios de gestión documental"/>
    <s v="PM/0220/0107/45990230194"/>
    <s v="TPIEG - Igualdad y Equidad de Género."/>
    <s v="NO"/>
    <s v="N/A"/>
    <m/>
    <m/>
    <m/>
    <m/>
    <s v="Fortalecimiento de la gestión institucional del IDPAC en el marco de la ejecución del Plan de Desarrollo de  Bogotá D.C"/>
    <n v="2100000"/>
    <n v="10500000"/>
    <e v="#N/A"/>
    <x v="2"/>
    <n v="10500000"/>
    <n v="0"/>
    <e v="#N/A"/>
    <s v="O232020200668014_x000a_Servicios de gestión documental"/>
    <n v="8066"/>
    <m/>
    <n v="0"/>
    <m/>
    <e v="#N/A"/>
    <e v="#N/A"/>
    <m/>
    <e v="#N/A"/>
    <m/>
    <m/>
    <m/>
  </r>
  <r>
    <x v="87"/>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para acompañar el cierre de los expedientes contractuales y demás actividades operativas y administrativas del proceso Gestión Contractual del Instituto. "/>
    <s v="febrero"/>
    <s v="FEBRERO"/>
    <n v="5"/>
    <n v="1"/>
    <s v="CCE-16 Contratación Directa"/>
    <s v="1-100-F001_VA-Recursos distrito"/>
    <n v="2100000"/>
    <n v="10500000"/>
    <s v="Gestión Contractual "/>
    <s v="O232020200668014_x000a_Servicios de gestión documental"/>
    <s v="PM/0220/0107/45990230194"/>
    <s v="TPIEG - Igualdad y Equidad de Género."/>
    <s v="NO"/>
    <s v="N/A"/>
    <m/>
    <m/>
    <m/>
    <m/>
    <s v="Fortalecimiento de la gestión institucional del IDPAC en el marco de la ejecución del Plan de Desarrollo de  Bogotá D.C"/>
    <n v="2100000"/>
    <n v="10500000"/>
    <e v="#N/A"/>
    <x v="2"/>
    <n v="10500000"/>
    <n v="0"/>
    <e v="#N/A"/>
    <s v="O232020200668014_x000a_Servicios de gestión documental"/>
    <n v="8066"/>
    <m/>
    <n v="0"/>
    <m/>
    <e v="#N/A"/>
    <e v="#N/A"/>
    <m/>
    <e v="#N/A"/>
    <m/>
    <m/>
    <m/>
  </r>
  <r>
    <x v="88"/>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para acompañar las actividades operativas y administrativas concernientes al proceso de Servicio a la Ciudadanía del Instituto. "/>
    <s v="febrero"/>
    <s v="FEBRERO"/>
    <n v="6"/>
    <n v="1"/>
    <s v="CCE-16 Contratación Directa"/>
    <s v="1-100-F001_VA-Recursos distrito"/>
    <n v="2100000"/>
    <n v="12600000"/>
    <s v="Atención al Ciudadano"/>
    <s v="O232020200668014_x000a_Servicios de gestión documental"/>
    <s v="PM/0220/0107/45990230194"/>
    <s v="TPIEG - Igualdad y Equidad de Género."/>
    <s v="NO"/>
    <s v="N/A"/>
    <m/>
    <m/>
    <m/>
    <m/>
    <s v="Fortalecimiento de la gestión institucional del IDPAC en el marco de la ejecución del Plan de Desarrollo de  Bogotá D.C"/>
    <n v="2100000"/>
    <n v="12600000"/>
    <e v="#N/A"/>
    <x v="2"/>
    <n v="12600000"/>
    <n v="0"/>
    <e v="#N/A"/>
    <s v="O232020200668014_x000a_Servicios de gestión documental"/>
    <n v="8066"/>
    <m/>
    <n v="0"/>
    <m/>
    <e v="#N/A"/>
    <e v="#N/A"/>
    <m/>
    <e v="#N/A"/>
    <m/>
    <m/>
    <m/>
  </r>
  <r>
    <x v="89"/>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compañar el desarrollo de los procedimientos propios de la Secretaría General del Instituto. "/>
    <s v="febrero"/>
    <s v="FEBRERO"/>
    <n v="9"/>
    <n v="1"/>
    <s v="CCE-16 Contratación Directa"/>
    <s v="1-100-F001_VA-Recursos distrito"/>
    <n v="7000000"/>
    <n v="63000000"/>
    <s v="Secretaría General"/>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5500000"/>
    <n v="33000000"/>
    <n v="63000000"/>
    <x v="24"/>
    <n v="63000000"/>
    <n v="6"/>
    <s v="Modificación propuesta"/>
    <s v="O232020200883990_Otros servicios profesionales, técnicos y empresariales n.c.p."/>
    <n v="8066"/>
    <m/>
    <n v="-33000000"/>
    <n v="30000000"/>
    <n v="63000000"/>
    <n v="0"/>
    <m/>
    <n v="0"/>
    <m/>
    <m/>
    <m/>
  </r>
  <r>
    <x v="90"/>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la consolidación de los diferentes índices en el marco de la gestión institucional, levantamiento, documentación y reporte del cumplimiento de los procesos a cargo de la Secretaría General, verificación de cumplimi"/>
    <s v="febrero"/>
    <s v="FEBRERO"/>
    <n v="9"/>
    <n v="1"/>
    <s v="CCE-16 Contratación Directa"/>
    <s v="1-100-F001_VA-Recursos distrito"/>
    <n v="9000000"/>
    <n v="81000000"/>
    <s v="Secretaría General"/>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000000"/>
    <n v="81000000"/>
    <e v="#N/A"/>
    <x v="2"/>
    <n v="81000000"/>
    <n v="0"/>
    <e v="#N/A"/>
    <s v="O232020200883990_Otros servicios profesionales, técnicos y empresariales n.c.p."/>
    <n v="8066"/>
    <m/>
    <n v="0"/>
    <m/>
    <e v="#N/A"/>
    <e v="#N/A"/>
    <m/>
    <e v="#N/A"/>
    <m/>
    <m/>
    <m/>
  </r>
  <r>
    <x v="91"/>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compañar a la Secretaría General en los temas relacionados con la Gestión Financiera del Instituto."/>
    <s v="febrero"/>
    <s v="FEBRERO"/>
    <n v="9"/>
    <n v="1"/>
    <s v="CCE-16 Contratación Directa"/>
    <s v="1-100-F001_VA-Recursos distrito"/>
    <n v="8000000"/>
    <n v="72000000"/>
    <s v="Secretaría General"/>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000000"/>
    <n v="72000000"/>
    <n v="72000000"/>
    <x v="2"/>
    <n v="72000000"/>
    <n v="6"/>
    <s v="Modificación propuesta"/>
    <s v="O232020200883990_Otros servicios profesionales, técnicos y empresariales n.c.p."/>
    <n v="8066"/>
    <m/>
    <n v="-72000000"/>
    <n v="0"/>
    <n v="72000000"/>
    <n v="0"/>
    <m/>
    <n v="0"/>
    <m/>
    <m/>
    <m/>
  </r>
  <r>
    <x v="92"/>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llevar a cabo el desarrollo de los procedimientos propios de la Secretaría General del Instituto y demás asuntos de competencia del área."/>
    <s v="febrero"/>
    <s v="FEBRERO"/>
    <n v="6"/>
    <n v="1"/>
    <s v="CCE-16 Contratación Directa"/>
    <s v="1-100-F001_VA-Recursos distrito"/>
    <n v="6000000"/>
    <n v="36000000"/>
    <s v="Secretaría General"/>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6000000"/>
    <n v="36000000"/>
    <e v="#N/A"/>
    <x v="2"/>
    <n v="36000000"/>
    <n v="0"/>
    <e v="#N/A"/>
    <s v="O232020200883990_Otros servicios profesionales, técnicos y empresariales n.c.p."/>
    <n v="8066"/>
    <m/>
    <n v="0"/>
    <m/>
    <e v="#N/A"/>
    <e v="#N/A"/>
    <m/>
    <e v="#N/A"/>
    <m/>
    <m/>
    <m/>
  </r>
  <r>
    <x v="93"/>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asesorar, realizar y apoyar el seguimiento y gestión de las actividades que adelanta el Instituto en lo concerniente a las tecnologías de la información."/>
    <s v="febrero"/>
    <s v="FEBRERO"/>
    <n v="7"/>
    <n v="1"/>
    <s v="CCE-16 Contratación Directa"/>
    <s v="1-100-F001_VA-Recursos distrito"/>
    <n v="9000000"/>
    <n v="63000000"/>
    <s v="Tics"/>
    <s v="O232020200883990_Otros servicios profesionales, técnicos y empresariales n.c.p."/>
    <s v="PM/0220/0107/45990230194"/>
    <s v="TPIEG - Igualdad y Equidad de Género."/>
    <s v="NO"/>
    <s v="N/A"/>
    <m/>
    <m/>
    <m/>
    <m/>
    <s v="Fortalecimiento de la gestión institucional del IDPAC en el marco de la ejecución del Plan de Desarrollo de  Bogotá D.C"/>
    <n v="9000000"/>
    <n v="63000000"/>
    <n v="63000000"/>
    <x v="2"/>
    <n v="63000000"/>
    <n v="6"/>
    <s v="Modificación propuesta"/>
    <s v="O232020200883990_Otros servicios profesionales, técnicos y empresariales n.c.p."/>
    <n v="8066"/>
    <m/>
    <n v="-63000000"/>
    <n v="0"/>
    <n v="63000000"/>
    <n v="0"/>
    <m/>
    <n v="0"/>
    <m/>
    <m/>
    <m/>
  </r>
  <r>
    <x v="94"/>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para realizar, corregir y mantener  el  desarrollo del software,  Frontend y Backend, en el proceso de Gestión de las Tecnologías de la Información del   Instituto Distrital de la Participación y Acción Comunal "/>
    <s v="febrero"/>
    <s v="FEBRERO"/>
    <n v="6"/>
    <n v="1"/>
    <s v="CCE-16 Contratación Directa"/>
    <s v="1-100-F001_VA-Recursos distrito"/>
    <n v="3600000"/>
    <n v="21600000"/>
    <s v="Tics"/>
    <s v="O232020200668014_x000a_Servicios de gestión documental"/>
    <s v="PM/0220/0107/45990230194"/>
    <s v="TPIEG - Igualdad y Equidad de Género."/>
    <s v="NO"/>
    <s v="N/A"/>
    <m/>
    <m/>
    <m/>
    <m/>
    <s v="Fortalecimiento de la gestión institucional del IDPAC en el marco de la ejecución del Plan de Desarrollo de  Bogotá D.C"/>
    <n v="3600000"/>
    <n v="21600000"/>
    <e v="#N/A"/>
    <x v="2"/>
    <n v="21600000"/>
    <n v="0"/>
    <e v="#N/A"/>
    <s v="O232020200668014_x000a_Servicios de gestión documental"/>
    <n v="8066"/>
    <m/>
    <n v="0"/>
    <m/>
    <e v="#N/A"/>
    <e v="#N/A"/>
    <m/>
    <e v="#N/A"/>
    <m/>
    <m/>
    <m/>
  </r>
  <r>
    <x v="95"/>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
    <s v="junio"/>
    <s v="junio"/>
    <n v="6"/>
    <n v="1"/>
    <s v="CCE-16 Contratación Directa"/>
    <s v="1-100-F001_VA-Recursos distrito"/>
    <s v="   -   "/>
    <n v="54674000"/>
    <s v="Secretaría General"/>
    <s v="O232020200668014_x000a_Servicios de gestión documental"/>
    <s v="PM/0220/0107/45990230194"/>
    <s v="TPIEG - Igualdad y Equidad de Género."/>
    <s v="NO"/>
    <s v="N/A"/>
    <m/>
    <m/>
    <m/>
    <m/>
    <s v="Fortalecimiento de la gestión institucional del IDPAC en el marco de la ejecución del Plan de Desarrollo de  Bogotá D.C"/>
    <s v="   -   "/>
    <n v="54674000"/>
    <e v="#N/A"/>
    <x v="2"/>
    <n v="54674000"/>
    <n v="0"/>
    <e v="#N/A"/>
    <s v="O232020200668014_x000a_Servicios de gestión documental"/>
    <n v="8066"/>
    <m/>
    <n v="0"/>
    <m/>
    <e v="#N/A"/>
    <e v="#N/A"/>
    <m/>
    <e v="#N/A"/>
    <m/>
    <m/>
    <m/>
  </r>
  <r>
    <x v="96"/>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para realizar el desarrollo de las funcionalidades adicionales del Sistema de Gestión Documental Orfeo, del Instituto Distrital de la Participación y Acción Comunal (IDPAC)&quot;."/>
    <s v="febrero"/>
    <s v="FEBRERO"/>
    <n v="6"/>
    <n v="1"/>
    <s v="CCE-16 Contratación Directa"/>
    <s v="1-100-F001_VA-Recursos distrito"/>
    <n v="2817000"/>
    <n v="16902000"/>
    <s v="Tics"/>
    <s v="O232020200668014_x000a_Servicios de gestión documental"/>
    <s v="PM/0220/0107/45990230194"/>
    <s v="TPIEG - Igualdad y Equidad de Género."/>
    <s v="NO"/>
    <s v="N/A"/>
    <m/>
    <m/>
    <m/>
    <m/>
    <s v="Fortalecimiento de la gestión institucional del IDPAC en el marco de la ejecución del Plan de Desarrollo de  Bogotá D.C"/>
    <n v="2817000"/>
    <n v="16902000"/>
    <e v="#N/A"/>
    <x v="2"/>
    <n v="16902000"/>
    <n v="0"/>
    <e v="#N/A"/>
    <s v="O232020200668014_x000a_Servicios de gestión documental"/>
    <n v="8066"/>
    <m/>
    <n v="0"/>
    <m/>
    <e v="#N/A"/>
    <e v="#N/A"/>
    <m/>
    <e v="#N/A"/>
    <m/>
    <m/>
    <m/>
  </r>
  <r>
    <x v="97"/>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de apoyo a la gestión para acompañar los trámites administrativos y operativos del proceso de Gestión Contractual del Instituto."/>
    <s v="febrero"/>
    <s v="FEBRERO"/>
    <n v="9"/>
    <n v="1"/>
    <s v="CCE-16 Contratación Directa"/>
    <s v="1-100-F001_VA-Recursos distrito"/>
    <n v="3900000"/>
    <n v="35100000"/>
    <s v="Gestión Contractual "/>
    <s v="O232020200668014_x000a_Servicios de gestión documental"/>
    <s v="PM/0220/0107/45990230194"/>
    <s v="TPIEG - Igualdad y Equidad de Género."/>
    <s v="NO"/>
    <s v="N/A"/>
    <m/>
    <m/>
    <m/>
    <m/>
    <s v="Fortalecimiento de la gestión institucional del IDPAC en el marco de la ejecución del Plan de Desarrollo de  Bogotá D.C"/>
    <n v="3900000"/>
    <n v="35100000"/>
    <e v="#N/A"/>
    <x v="2"/>
    <n v="35100000"/>
    <n v="0"/>
    <e v="#N/A"/>
    <s v="O232020200668014_x000a_Servicios de gestión documental"/>
    <n v="8066"/>
    <m/>
    <n v="0"/>
    <m/>
    <e v="#N/A"/>
    <e v="#N/A"/>
    <m/>
    <e v="#N/A"/>
    <m/>
    <m/>
    <m/>
  </r>
  <r>
    <x v="98"/>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ejecutar las actividades asociadas al Modelo Integrado de Gestión y Planeación, planes de acción, planes de mejoramiento, mapas de riesgos y otros asuntos de carácter administrativo de la Secretaría General del Ins"/>
    <s v="febrero"/>
    <s v="FEBRERO"/>
    <n v="7"/>
    <n v="1"/>
    <s v="CCE-16 Contratación Directa"/>
    <s v="1-100-F001_VA-Recursos distrito"/>
    <n v="7500000"/>
    <n v="52500000"/>
    <s v="Secretaría General"/>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8000000"/>
    <n v="72000000"/>
    <n v="52500000"/>
    <x v="25"/>
    <n v="52500000"/>
    <n v="6"/>
    <s v="Modificación propuesta"/>
    <s v="O232020200883990_Otros servicios profesionales, técnicos y empresariales n.c.p."/>
    <n v="8066"/>
    <m/>
    <n v="-72000000"/>
    <n v="-19500000"/>
    <n v="52500000"/>
    <n v="0"/>
    <m/>
    <n v="0"/>
    <m/>
    <m/>
    <m/>
  </r>
  <r>
    <x v="99"/>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la articulación entre la Secretaría General y las respectivas áreas, en temas relacionados con la Gestión Financiera del Instituto. "/>
    <s v="febrero"/>
    <s v="FEBRERO"/>
    <n v="6"/>
    <n v="1"/>
    <s v="CCE-16 Contratación Directa"/>
    <s v="1-100-F001_VA-Recursos distrito"/>
    <n v="9000000"/>
    <n v="54000000"/>
    <s v="Secretaría General"/>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6000000"/>
    <n v="54000000"/>
    <n v="54000000"/>
    <x v="2"/>
    <n v="54000000"/>
    <n v="6"/>
    <s v="Modificación propuesta"/>
    <s v="O232020200883990_Otros servicios profesionales, técnicos y empresariales n.c.p."/>
    <n v="8066"/>
    <m/>
    <n v="-54000000"/>
    <n v="0"/>
    <n v="54000000"/>
    <n v="0"/>
    <m/>
    <n v="0"/>
    <m/>
    <m/>
    <m/>
  </r>
  <r>
    <x v="100"/>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Fortalecimiento Institucional"/>
    <s v="junio"/>
    <s v="junio"/>
    <n v="1"/>
    <n v="1"/>
    <s v="CCE-16 Contratación Directa"/>
    <s v="1-100-F001_VA-Recursos distrito"/>
    <n v="0"/>
    <n v="71897000"/>
    <s v="Secretaría General"/>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s v="   -   "/>
    <n v="99284000"/>
    <n v="71897000"/>
    <x v="26"/>
    <n v="71897000"/>
    <n v="6"/>
    <s v="Modificación propuesta"/>
    <s v="O232020200883990_Otros servicios profesionales, técnicos y empresariales n.c.p."/>
    <n v="8066"/>
    <m/>
    <n v="-99284000"/>
    <n v="-27387000"/>
    <n v="71897000"/>
    <n v="0"/>
    <m/>
    <n v="0"/>
    <m/>
    <m/>
    <m/>
  </r>
  <r>
    <x v="101"/>
    <s v="05_Bogotá confía en su gobierno"/>
    <s v="33_Fortalecimiento institucional para un gobierno confiable"/>
    <s v="O23011745992024019409007"/>
    <s v="O230117459920240194"/>
    <n v="8066"/>
    <n v="2024110010194"/>
    <x v="1"/>
    <s v="Meta 368 Implementar 1 estrategia para fortalecimiento de la gestión institucional y operativa"/>
    <x v="5"/>
    <s v="43210000_x000a_81110000_x000a_43223100_x000a_43200000_x000a_60101725"/>
    <s v="Adquisición, instalación y puesta en funcionamiento de sistemas de información, tecnología o infraestrutura tecnológica."/>
    <s v="marzo"/>
    <s v="marzo"/>
    <n v="2"/>
    <n v="1"/>
    <s v="Seleccion abreviada - acuerdo marco"/>
    <s v="1-100-F001_VA-Recursos distrito"/>
    <s v="   -   "/>
    <n v="100000000"/>
    <s v="Tics"/>
    <s v="O23201010030302_x000a_Maquinaria de informática y sus partes, piezas y accesorios"/>
    <s v="PM/0220/0109/45990070194"/>
    <s v="TPIEG - Igualdad y Equidad de Género."/>
    <s v="NO"/>
    <s v="N/A"/>
    <m/>
    <m/>
    <m/>
    <m/>
    <s v="Fortalecimiento de la gestión institucional del IDPAC en el marco de la ejecución del Plan de Desarrollo de  Bogotá D.C"/>
    <s v="   -   "/>
    <n v="100000000"/>
    <e v="#N/A"/>
    <x v="2"/>
    <n v="100000000"/>
    <n v="0"/>
    <e v="#N/A"/>
    <s v="O23201010030302_x000a_Maquinaria de informática y sus partes, piezas y accesorios"/>
    <n v="8066"/>
    <m/>
    <n v="0"/>
    <m/>
    <e v="#N/A"/>
    <e v="#N/A"/>
    <m/>
    <e v="#N/A"/>
    <m/>
    <m/>
    <m/>
  </r>
  <r>
    <x v="102"/>
    <s v="05_Bogotá confía en su gobierno"/>
    <s v="33_Fortalecimiento institucional para un gobierno confiable"/>
    <s v="O23011745992024019408011"/>
    <s v="O230117459920240194"/>
    <n v="8066"/>
    <n v="2024110010194"/>
    <x v="1"/>
    <s v="Meta 368 Implementar 1 estrategia para fortalecimiento de la gestión institucional y operativa"/>
    <x v="6"/>
    <n v="80111600"/>
    <s v="Ahorro - Fortalecimiento Institucional- Circular Externa SDH 000002 de fecha 10 de enero de 2025 &quot;Plan de Austeridad en el Gasto Distrital 2025-2027&quot;"/>
    <s v="febrero"/>
    <s v="FEBRERO"/>
    <n v="1"/>
    <n v="1"/>
    <s v=" -"/>
    <s v="1-100-F001_VA-Recursos distrito"/>
    <s v="   -   "/>
    <n v="195000000"/>
    <s v="Gestión de Bienes, Servicios e Infraestructura "/>
    <s v="O2320202005040154129_x000a_Otros servicios especializados de la construcción"/>
    <s v="PM/0220/0108/45990110194"/>
    <s v="TPIEG - Igualdad y Equidad de Género."/>
    <s v="NO"/>
    <s v="N/A"/>
    <m/>
    <m/>
    <m/>
    <m/>
    <s v="Fortalecimiento de la gestión institucional del IDPAC en el marco de la ejecución del Plan de Desarrollo de  Bogotá D.C"/>
    <s v="   -   "/>
    <n v="195000000"/>
    <e v="#N/A"/>
    <x v="2"/>
    <n v="195000000"/>
    <n v="0"/>
    <e v="#N/A"/>
    <s v="O2320202005040154129_x000a_Otros servicios especializados de la construcción"/>
    <n v="8066"/>
    <m/>
    <n v="0"/>
    <m/>
    <e v="#N/A"/>
    <e v="#N/A"/>
    <m/>
    <e v="#N/A"/>
    <m/>
    <m/>
    <m/>
  </r>
  <r>
    <x v="103"/>
    <s v="05_Bogotá confía en su gobierno"/>
    <s v="33_Fortalecimiento institucional para un gobierno confiable"/>
    <s v="O23011745992024019408011"/>
    <s v="O230117459920240194"/>
    <n v="8066"/>
    <n v="2024110010194"/>
    <x v="1"/>
    <s v="Meta 368 Implementar 1 estrategia para fortalecimiento de la gestión institucional y operativa"/>
    <x v="6"/>
    <s v="72000000_x000a_72100000_x000a_72101500_x000a_72101507"/>
    <s v="Adecuación y Mejoramiento de la Infraestructura Física de la Sede Principal del IDPAC _x000a_(Otros servicios especializados de la construcción)"/>
    <s v="febrero"/>
    <s v="marzo"/>
    <n v="4"/>
    <n v="1"/>
    <s v="Seleccion abreviada - acuerdo marco"/>
    <s v="1-100-F001_VA-Recursos distrito"/>
    <s v="   -   "/>
    <n v="505000000"/>
    <s v="Gestión de Bienes, Servicios e Infraestructura "/>
    <s v="O2320202005040154129_x000a_Otros servicios especializados de la construcción"/>
    <s v="PM/0220/0108/45990110194"/>
    <s v="TPIEG - Igualdad y Equidad de Género."/>
    <s v="NO"/>
    <s v="N/A"/>
    <m/>
    <m/>
    <m/>
    <m/>
    <s v="Fortalecimiento de la gestión institucional del IDPAC en el marco de la ejecución del Plan de Desarrollo de  Bogotá D.C"/>
    <s v="   -   "/>
    <n v="505000000"/>
    <e v="#N/A"/>
    <x v="2"/>
    <n v="505000000"/>
    <n v="0"/>
    <e v="#N/A"/>
    <s v="O2320202005040154129_x000a_Otros servicios especializados de la construcción"/>
    <n v="8066"/>
    <m/>
    <n v="0"/>
    <m/>
    <e v="#N/A"/>
    <e v="#N/A"/>
    <m/>
    <e v="#N/A"/>
    <m/>
    <m/>
    <m/>
  </r>
  <r>
    <x v="104"/>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gestión administrativa y sistematización de la información de la escuela"/>
    <s v="febrero"/>
    <s v="FEBRERO"/>
    <n v="6"/>
    <n v="1"/>
    <s v="CCE-16 Contratación Directa"/>
    <s v="1-100-F001_VA-Recursos distrito"/>
    <n v="7000000"/>
    <n v="42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42000000"/>
    <e v="#N/A"/>
    <x v="2"/>
    <n v="42000000"/>
    <n v="0"/>
    <e v="#N/A"/>
    <s v="O232020200991119_Otros servicios de la administración pública n.c.p."/>
    <n v="8080"/>
    <m/>
    <n v="0"/>
    <e v="#N/A"/>
    <e v="#N/A"/>
    <e v="#N/A"/>
    <m/>
    <e v="#N/A"/>
    <m/>
    <m/>
    <m/>
  </r>
  <r>
    <x v="105"/>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esarrollar los procesos de formacion y herramientas de accesibilidad competencia de la Gerencia de la Escuela de Participación"/>
    <s v="febrero"/>
    <s v="FEBRERO"/>
    <n v="6"/>
    <n v="1"/>
    <s v="CCE-16 Contratación Directa"/>
    <s v="1-100-F001_VA-Recursos distrito"/>
    <n v="5000000"/>
    <n v="30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30000000"/>
    <n v="30000000"/>
    <x v="2"/>
    <n v="30000000"/>
    <n v="1"/>
    <s v="Modificación propuesta"/>
    <s v="O232020200991119_Otros servicios de la administración pública n.c.p."/>
    <n v="8080"/>
    <m/>
    <n v="-30000000"/>
    <n v="30000000"/>
    <n v="30000000"/>
    <n v="0"/>
    <m/>
    <n v="0"/>
    <m/>
    <m/>
    <m/>
  </r>
  <r>
    <x v="106"/>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brindar asistencia en la gestión, actualización, administración y adecuación de las plataformas virtuales a través de las cuales la Escuela de la Participación logrará la formación ciudadana en"/>
    <s v="febrero"/>
    <s v="FEBRERO"/>
    <n v="6"/>
    <n v="1"/>
    <s v="CCE-16 Contratación Directa"/>
    <s v="1-100-F001_VA-Recursos distrito"/>
    <n v="5800000"/>
    <n v="348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800000"/>
    <n v="34800000"/>
    <e v="#N/A"/>
    <x v="2"/>
    <n v="34800000"/>
    <n v="0"/>
    <e v="#N/A"/>
    <s v="O232020200991119_Otros servicios de la administración pública n.c.p."/>
    <n v="8080"/>
    <m/>
    <n v="0"/>
    <e v="#N/A"/>
    <e v="#N/A"/>
    <m/>
    <m/>
    <e v="#N/A"/>
    <m/>
    <m/>
    <m/>
  </r>
  <r>
    <x v="107"/>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gestionar, administrar y adecuar la plataforma de formación virtual de la Escuela de la Participación."/>
    <s v="ENERO"/>
    <s v="ENERO"/>
    <n v="6"/>
    <n v="1"/>
    <s v="CCE-16 Contratación Directa"/>
    <s v="1-100-F001_VA-Recursos distrito"/>
    <n v="4000000"/>
    <n v="24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24000000"/>
    <e v="#N/A"/>
    <x v="2"/>
    <n v="24000000"/>
    <n v="0"/>
    <e v="#N/A"/>
    <s v="O232020200991119_Otros servicios de la administración pública n.c.p."/>
    <n v="8080"/>
    <m/>
    <n v="0"/>
    <e v="#N/A"/>
    <e v="#N/A"/>
    <m/>
    <m/>
    <e v="#N/A"/>
    <m/>
    <m/>
    <m/>
  </r>
  <r>
    <x v="108"/>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iseñar, desarrollar y ejecutar los procesos de formación que adelanta la Gerencia de Escuela de Participación en la distintas modalidades."/>
    <s v="marzo"/>
    <s v="marzo"/>
    <n v="4"/>
    <n v="1"/>
    <s v="CCE-16 Contratación Directa"/>
    <s v="1-100-F001_VA-Recursos distrito"/>
    <n v="4000000"/>
    <n v="16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16000000"/>
    <n v="16000000"/>
    <x v="2"/>
    <n v="16000000"/>
    <n v="1"/>
    <s v="Modificación propuesta"/>
    <s v="O232020200991119_Otros servicios de la administración pública n.c.p."/>
    <n v="8080"/>
    <m/>
    <n v="-16000000"/>
    <n v="16000000"/>
    <n v="16000000"/>
    <n v="0"/>
    <m/>
    <n v="0"/>
    <m/>
    <m/>
    <m/>
  </r>
  <r>
    <x v="109"/>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de apoyo a la gestión, para brindar asistencia técnica de la plataforma moodle y apoyo en el diseño de piezas gráficas y comunicativas para los procesos de formación que adelanta la Gerencia de Escuela de Participación."/>
    <s v="febrero"/>
    <s v="FEBRERO"/>
    <n v="5"/>
    <n v="1"/>
    <s v="CCE-16 Contratación Directa"/>
    <s v="1-100-F001_VA-Recursos distrito"/>
    <n v="3800000"/>
    <n v="19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800000"/>
    <n v="19000000"/>
    <e v="#N/A"/>
    <x v="2"/>
    <n v="19000000"/>
    <n v="0"/>
    <e v="#N/A"/>
    <s v="O232020200991119_Otros servicios de la administración pública n.c.p."/>
    <n v="8080"/>
    <m/>
    <n v="0"/>
    <e v="#N/A"/>
    <e v="#N/A"/>
    <m/>
    <m/>
    <e v="#N/A"/>
    <m/>
    <m/>
    <m/>
  </r>
  <r>
    <x v="110"/>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desarrollar y hacer seguimiento a la estrategia de alianzas y redes que adelanta la Gerencia de Escuela de Participación."/>
    <s v="febrero"/>
    <s v="FEBRERO"/>
    <n v="5"/>
    <n v="1"/>
    <s v="CCE-16 Contratación Directa"/>
    <s v="1-100-F001_VA-Recursos distrito"/>
    <n v="5000000"/>
    <n v="25000000"/>
    <s v="Gerencia Escuela de la Participación"/>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n v="25000000"/>
    <x v="2"/>
    <n v="25000000"/>
    <n v="1"/>
    <s v="Modificación propuesta"/>
    <s v="O232020200991119_Otros servicios de la administración pública n.c.p."/>
    <n v="8080"/>
    <m/>
    <n v="-25000000"/>
    <n v="25000000"/>
    <n v="25000000"/>
    <n v="0"/>
    <m/>
    <n v="0"/>
    <m/>
    <m/>
    <m/>
  </r>
  <r>
    <x v="111"/>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ción de servicios profesionales, de manera temporal, para la creacion de los contenidos pedagogicos de los programas y proyectos que desarrolla la Gerencia de la Escuela de la Participación"/>
    <s v="ENERO"/>
    <s v="ENERO"/>
    <n v="8"/>
    <n v="1"/>
    <s v="CCE-16 Contratación Directa"/>
    <s v="1-100-F001_VA-Recursos distrito"/>
    <n v="9000000"/>
    <n v="72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72000000"/>
    <e v="#N/A"/>
    <x v="2"/>
    <n v="72000000"/>
    <n v="0"/>
    <e v="#N/A"/>
    <s v="O232020200991119_Otros servicios de la administración pública n.c.p."/>
    <n v="8080"/>
    <m/>
    <n v="0"/>
    <e v="#N/A"/>
    <e v="#N/A"/>
    <m/>
    <m/>
    <e v="#N/A"/>
    <m/>
    <m/>
    <m/>
  </r>
  <r>
    <x v="112"/>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la para la generación de contenidos pedagógicos de la Escuela de Participación."/>
    <s v="marzo"/>
    <s v="marzo"/>
    <n v="4"/>
    <n v="1"/>
    <s v="CCE-16 Contratación Directa"/>
    <s v="1-100-F001_VA-Recursos distrito"/>
    <n v="4000000"/>
    <n v="16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16000000"/>
    <n v="16000000"/>
    <x v="2"/>
    <n v="16000000"/>
    <n v="1"/>
    <s v="Modificación propuesta"/>
    <s v="O232020200991119_Otros servicios de la administración pública n.c.p."/>
    <n v="8080"/>
    <m/>
    <n v="-16000000"/>
    <n v="16000000"/>
    <n v="16000000"/>
    <n v="0"/>
    <m/>
    <n v="0"/>
    <m/>
    <m/>
    <m/>
  </r>
  <r>
    <x v="113"/>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planificación, diseño e implementacion de las actividades y metodologias de formacion que adelanta la Gerencia de Escuela de Participación."/>
    <s v="febrero"/>
    <s v="FEBRERO"/>
    <n v="5"/>
    <n v="1"/>
    <s v="CCE-16 Contratación Directa"/>
    <s v="1-100-F001_VA-Recursos distrito"/>
    <n v="9000000"/>
    <n v="45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45000000"/>
    <e v="#N/A"/>
    <x v="2"/>
    <n v="45000000"/>
    <n v="0"/>
    <e v="#N/A"/>
    <s v="O232020200991119_Otros servicios de la administración pública n.c.p."/>
    <n v="8080"/>
    <m/>
    <n v="0"/>
    <e v="#N/A"/>
    <e v="#N/A"/>
    <m/>
    <m/>
    <e v="#N/A"/>
    <m/>
    <m/>
    <m/>
  </r>
  <r>
    <x v="114"/>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el desarrollo de los procesos de formación virtual, virtual asistida y presencial, asegurando que se ajusten a los estándares de la Escuela de Participación."/>
    <s v="ENERO"/>
    <s v="ENERO"/>
    <n v="6"/>
    <n v="1"/>
    <s v="CCE-16 Contratación Directa"/>
    <s v="1-100-F001_VA-Recursos distrito"/>
    <n v="4000000"/>
    <n v="24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24000000"/>
    <e v="#N/A"/>
    <x v="2"/>
    <n v="24000000"/>
    <n v="0"/>
    <e v="#N/A"/>
    <s v="O232020200991119_Otros servicios de la administración pública n.c.p."/>
    <n v="8080"/>
    <m/>
    <n v="0"/>
    <e v="#N/A"/>
    <e v="#N/A"/>
    <m/>
    <m/>
    <e v="#N/A"/>
    <m/>
    <m/>
    <m/>
  </r>
  <r>
    <x v="115"/>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la implementacion de las actividades y metodologias de formacion que adelanta la Gerencia de Escuela de Participación."/>
    <s v="marzo"/>
    <s v="marzo"/>
    <n v="4"/>
    <n v="1"/>
    <s v="CCE-16 Contratación Directa"/>
    <s v="1-100-F001_VA-Recursos distrito"/>
    <n v="4000000"/>
    <n v="16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16000000"/>
    <n v="16000000"/>
    <x v="2"/>
    <n v="16000000"/>
    <n v="1"/>
    <s v="Modificación propuesta"/>
    <s v="O232020200991119_Otros servicios de la administración pública n.c.p."/>
    <n v="8080"/>
    <m/>
    <n v="-16000000"/>
    <n v="16000000"/>
    <n v="16000000"/>
    <n v="0"/>
    <m/>
    <n v="0"/>
    <m/>
    <m/>
    <m/>
  </r>
  <r>
    <x v="116"/>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la proyeccion e implementación de contenidos pedagógicos de la Escuela de Participación."/>
    <s v="febrero"/>
    <s v="FEBRERO"/>
    <n v="5"/>
    <n v="1"/>
    <s v="CCE-16 Contratación Directa"/>
    <s v="1-100-F001_VA-Recursos distrito"/>
    <n v="6000000"/>
    <n v="30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000000"/>
    <n v="30000000"/>
    <n v="30000000"/>
    <x v="2"/>
    <n v="30000000"/>
    <n v="1"/>
    <s v="Modificación propuesta"/>
    <s v="O232020200991119_Otros servicios de la administración pública n.c.p."/>
    <n v="8080"/>
    <m/>
    <n v="-30000000"/>
    <n v="30000000"/>
    <n v="30000000"/>
    <n v="0"/>
    <m/>
    <n v="0"/>
    <m/>
    <m/>
    <m/>
  </r>
  <r>
    <x v="117"/>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esarrollar procesos de sistematización y reporte de las actividades que adelanta la Gerencia de Escuela de Participación."/>
    <s v="marzo"/>
    <s v="marzo"/>
    <n v="10"/>
    <n v="1"/>
    <s v="CCE-16 Contratación Directa"/>
    <s v="1-100-F001_VA-Recursos distrito"/>
    <n v="6000000"/>
    <n v="60000000"/>
    <s v="Gerencia Escuela de la Participación"/>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6000000"/>
    <n v="24000000"/>
    <n v="60000000"/>
    <x v="27"/>
    <n v="60000000"/>
    <n v="1"/>
    <s v="Modificación propuesta"/>
    <s v="O232020200991119_Otros servicios de la administración pública n.c.p."/>
    <n v="8080"/>
    <m/>
    <n v="-24000000"/>
    <n v="60000000"/>
    <n v="60000000"/>
    <n v="0"/>
    <m/>
    <n v="0"/>
    <m/>
    <m/>
    <m/>
  </r>
  <r>
    <x v="118"/>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la planificación, diseño e implementacion de las actividades y metodologias de formacion que adelanta la Gerencia de Escuela de Participación."/>
    <s v="febrero"/>
    <s v="FEBRERO"/>
    <n v="10"/>
    <n v="1"/>
    <s v="CCE-16 Contratación Directa"/>
    <s v="1-100-F001_VA-Recursos distrito"/>
    <n v="6000000"/>
    <n v="60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n v="60000000"/>
    <x v="28"/>
    <n v="60000000"/>
    <n v="1"/>
    <s v="Modificación propuesta"/>
    <s v="O232020200991119_Otros servicios de la administración pública n.c.p."/>
    <n v="8080"/>
    <m/>
    <n v="-25000000"/>
    <n v="60000000"/>
    <n v="60000000"/>
    <n v="35000000"/>
    <m/>
    <n v="0"/>
    <m/>
    <m/>
    <m/>
  </r>
  <r>
    <x v="119"/>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el diseño e implementacion de las actividades y metodologias de formacion que adelanta la Gerencia de Escuela de Participación."/>
    <s v="febrero"/>
    <s v="FEBRERO"/>
    <n v="5"/>
    <n v="1"/>
    <s v="CCE-16 Contratación Directa"/>
    <s v="1-100-F001_VA-Recursos distrito"/>
    <n v="5300000"/>
    <n v="265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300000"/>
    <n v="26500000"/>
    <e v="#N/A"/>
    <x v="2"/>
    <n v="26500000"/>
    <n v="0"/>
    <e v="#N/A"/>
    <s v="O232020200991119_Otros servicios de la administración pública n.c.p."/>
    <n v="8080"/>
    <m/>
    <n v="0"/>
    <e v="#N/A"/>
    <e v="#N/A"/>
    <m/>
    <m/>
    <e v="#N/A"/>
    <m/>
    <m/>
    <m/>
  </r>
  <r>
    <x v="120"/>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apoyar a la Gerencia en el liderazgo y seguimiento de los procesos contractuales, administrativos y financieros competencia de la Gerencia de la Escuela de Participación.la de Participación."/>
    <s v="ENERO"/>
    <s v="ENERO"/>
    <n v="6"/>
    <n v="1"/>
    <s v="CCE-16 Contratación Directa"/>
    <s v="1-100-F001_VA-Recursos distrito"/>
    <n v="7300000"/>
    <n v="43800000"/>
    <s v="Gerencia Escuela de la Participación"/>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300000"/>
    <n v="43800000"/>
    <n v="43800000"/>
    <x v="2"/>
    <n v="43800000"/>
    <n v="1"/>
    <s v="Modificación propuesta"/>
    <s v="O232020200991119_Otros servicios de la administración pública n.c.p."/>
    <n v="8080"/>
    <m/>
    <n v="-43800000"/>
    <n v="43800000"/>
    <n v="43800000"/>
    <m/>
    <m/>
    <n v="0"/>
    <m/>
    <m/>
    <m/>
  </r>
  <r>
    <x v="121"/>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realizar el diseño audiovisual de los contenidos y publicaciones de la Gerencia de Escuela de Participación."/>
    <s v="febrero"/>
    <s v="FEBRERO"/>
    <n v="5"/>
    <n v="1"/>
    <s v="CCE-16 Contratación Directa"/>
    <s v="1-100-F001_VA-Recursos distrito"/>
    <n v="5000000"/>
    <n v="25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n v="25000000"/>
    <x v="2"/>
    <n v="25000000"/>
    <n v="1"/>
    <s v="Modificación propuesta"/>
    <s v="O232020200991119_Otros servicios de la administración pública n.c.p."/>
    <n v="8080"/>
    <m/>
    <n v="-25000000"/>
    <n v="25000000"/>
    <n v="25000000"/>
    <m/>
    <m/>
    <n v="0"/>
    <m/>
    <m/>
    <m/>
  </r>
  <r>
    <x v="122"/>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el diseño e implementación de metodologías y didácticas en las diferentes modalidades de formación competencia de la Gerencia de Escuela de Participación."/>
    <s v="marzo"/>
    <s v="marzo"/>
    <n v="5"/>
    <n v="1"/>
    <s v="CCE-16 Contratación Directa"/>
    <s v="1-100-F001_VA-Recursos distrito"/>
    <n v="7000000"/>
    <n v="35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28000000"/>
    <n v="35000000"/>
    <x v="29"/>
    <n v="35000000"/>
    <n v="1"/>
    <s v="Modificación propuesta"/>
    <s v="O232020200991119_Otros servicios de la administración pública n.c.p."/>
    <n v="8080"/>
    <m/>
    <n v="-28000000"/>
    <n v="35000000"/>
    <n v="35000000"/>
    <n v="7000000"/>
    <m/>
    <n v="0"/>
    <m/>
    <m/>
    <m/>
  </r>
  <r>
    <x v="123"/>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de apoyo, de manera temporal y  para realizar la sistematizacion de los resultados de la Escuela de la Participación."/>
    <s v="ENERO"/>
    <s v="ENERO"/>
    <n v="6"/>
    <n v="1"/>
    <s v="CCE-16 Contratación Directa"/>
    <s v="1-100-F001_VA-Recursos distrito"/>
    <n v="3600000"/>
    <n v="21600000"/>
    <s v="Gerencia Escuela de la Participación"/>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3600000"/>
    <n v="21600000"/>
    <e v="#N/A"/>
    <x v="2"/>
    <n v="21600000"/>
    <n v="0"/>
    <e v="#N/A"/>
    <s v="O232020200991119_Otros servicios de la administración pública n.c.p."/>
    <n v="8080"/>
    <m/>
    <n v="0"/>
    <e v="#N/A"/>
    <e v="#N/A"/>
    <m/>
    <m/>
    <e v="#N/A"/>
    <m/>
    <m/>
    <m/>
  </r>
  <r>
    <x v="124"/>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de apoyo, de manera temporal y  para el desarrollo de actividades presenciales de la Escuela de la Participación."/>
    <s v="febrero"/>
    <s v="FEBRERO"/>
    <n v="6"/>
    <n v="1"/>
    <s v="CCE-16 Contratación Directa"/>
    <s v="1-100-F001_VA-Recursos distrito"/>
    <n v="3800000"/>
    <n v="22800000"/>
    <s v="Gerencia Escuela de la Participación"/>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3800000"/>
    <n v="22800000"/>
    <e v="#N/A"/>
    <x v="2"/>
    <n v="22800000"/>
    <n v="0"/>
    <e v="#N/A"/>
    <s v="O232020200991119_Otros servicios de la administración pública n.c.p."/>
    <n v="8080"/>
    <m/>
    <n v="0"/>
    <e v="#N/A"/>
    <e v="#N/A"/>
    <m/>
    <m/>
    <e v="#N/A"/>
    <m/>
    <m/>
    <m/>
  </r>
  <r>
    <x v="125"/>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desarrollar actividades de monitoreo, gestión administrativa y análisis jurídico en los procesos contractuales, administrativos y presupuestales que son competencia de la Gerencia de la Escuela de P"/>
    <s v="ENERO"/>
    <s v="ENERO"/>
    <n v="6"/>
    <n v="1"/>
    <s v="CCE-16 Contratación Directa"/>
    <s v="1-100-F001_VA-Recursos distrito"/>
    <n v="9000000"/>
    <n v="54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54000000"/>
    <e v="#N/A"/>
    <x v="2"/>
    <n v="54000000"/>
    <n v="0"/>
    <e v="#N/A"/>
    <s v="O232020200991119_Otros servicios de la administración pública n.c.p."/>
    <n v="8080"/>
    <m/>
    <n v="0"/>
    <e v="#N/A"/>
    <e v="#N/A"/>
    <m/>
    <m/>
    <e v="#N/A"/>
    <m/>
    <m/>
    <m/>
  </r>
  <r>
    <x v="126"/>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el diseño y proyeccion de los contenidos pedagogicos de la Gerencia de Escuela de Participación"/>
    <s v="marzo"/>
    <s v="marzo"/>
    <n v="4"/>
    <n v="1"/>
    <s v="CCE-16 Contratación Directa"/>
    <s v="1-100-F001_VA-Recursos distrito"/>
    <n v="4000000"/>
    <n v="16000000"/>
    <s v="Gerencia Escuela de la Participación"/>
    <s v="O232020200992913  Servicios de educación para la formación y el trab"/>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4000000"/>
    <n v="16000000"/>
    <n v="16000000"/>
    <x v="2"/>
    <n v="16000000"/>
    <n v="1"/>
    <s v="Modificación propuesta"/>
    <s v="O232020200991119_Otros servicios de la administración pública n.c.p."/>
    <n v="8080"/>
    <m/>
    <n v="-16000000"/>
    <n v="16000000"/>
    <n v="16000000"/>
    <m/>
    <m/>
    <n v="0"/>
    <m/>
    <m/>
    <m/>
  </r>
  <r>
    <x v="127"/>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de profesionales   para gestionar, desarrollar y realizar seguimiento a las alianzas de la Escuela de la Participación."/>
    <s v="marzo"/>
    <s v="marzo"/>
    <n v="8"/>
    <n v="1"/>
    <s v="CCE-16 Contratación Directa"/>
    <s v="1-100-F001_VA-Recursos distrito"/>
    <n v="7000000"/>
    <n v="56000000"/>
    <s v="Gerencia Escuela de la Participación"/>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28000000"/>
    <n v="56000000"/>
    <x v="30"/>
    <n v="56000000"/>
    <n v="4"/>
    <s v="Modificación propuesta"/>
    <s v="O232020200991119_Otros servicios de la administración pública n.c.p."/>
    <n v="8080"/>
    <m/>
    <n v="-28000000"/>
    <n v="56000000"/>
    <n v="56000000"/>
    <m/>
    <m/>
    <n v="0"/>
    <m/>
    <m/>
    <m/>
  </r>
  <r>
    <x v="128"/>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gestionar y desarrollar estrategias mediante las cuales se puedan fortalecer las alianzas de la Escuela de la Participación."/>
    <s v="ENERO"/>
    <s v="ENERO"/>
    <n v="6"/>
    <n v="1"/>
    <s v="CCE-16 Contratación Directa"/>
    <s v="1-100-F001_VA-Recursos distrito"/>
    <n v="7000000"/>
    <n v="42000000"/>
    <s v="Gerencia Escuela de la Participación"/>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7000000"/>
    <n v="42000000"/>
    <e v="#N/A"/>
    <x v="2"/>
    <n v="42000000"/>
    <n v="0"/>
    <e v="#N/A"/>
    <s v="O232020200991119_Otros servicios de la administración pública n.c.p."/>
    <n v="8080"/>
    <m/>
    <n v="0"/>
    <e v="#N/A"/>
    <e v="#N/A"/>
    <m/>
    <m/>
    <e v="#N/A"/>
    <m/>
    <m/>
    <m/>
  </r>
  <r>
    <x v="129"/>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y  para realizar seguimiento a la planeación y ejecución financiera, presupuestal y contractual de la Gerencia de la Escuela de la Participación"/>
    <s v="ENERO"/>
    <s v="ENERO"/>
    <n v="6"/>
    <n v="1"/>
    <s v="CCE-16 Contratación Directa"/>
    <s v="1-100-F001_VA-Recursos distrito"/>
    <n v="5000000"/>
    <n v="30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30000000"/>
    <e v="#N/A"/>
    <x v="2"/>
    <n v="30000000"/>
    <n v="0"/>
    <e v="#N/A"/>
    <s v="O232020200991119_Otros servicios de la administración pública n.c.p."/>
    <n v="8080"/>
    <m/>
    <n v="0"/>
    <e v="#N/A"/>
    <e v="#N/A"/>
    <m/>
    <m/>
    <e v="#N/A"/>
    <m/>
    <m/>
    <m/>
  </r>
  <r>
    <x v="130"/>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implementar estrategias de comunicacion requeridas por la Gerencia de Escuela de Participación."/>
    <s v="ENERO"/>
    <s v="ENERO"/>
    <n v="6"/>
    <n v="1"/>
    <s v="CCE-16 Contratación Directa"/>
    <s v="1-100-F001_VA-Recursos distrito"/>
    <n v="7000000"/>
    <n v="42000000"/>
    <s v="Gerencia Escuela de la Participación"/>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7000000"/>
    <n v="42000000"/>
    <e v="#N/A"/>
    <x v="2"/>
    <n v="42000000"/>
    <n v="0"/>
    <e v="#N/A"/>
    <s v="O232020200991119_Otros servicios de la administración pública n.c.p."/>
    <n v="8080"/>
    <m/>
    <n v="0"/>
    <e v="#N/A"/>
    <e v="#N/A"/>
    <m/>
    <m/>
    <e v="#N/A"/>
    <m/>
    <m/>
    <m/>
  </r>
  <r>
    <x v="131"/>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diseñar e implementar actividades en las diferentes modalidades de formación que brinda la Gerencia de Escuela de la Participación."/>
    <s v="febrero"/>
    <s v="FEBRERO"/>
    <n v="5"/>
    <n v="1"/>
    <s v="CCE-16 Contratación Directa"/>
    <s v="1-100-F001_VA-Recursos distrito"/>
    <n v="3600000"/>
    <n v="18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n v="18000000"/>
    <x v="2"/>
    <n v="18000000"/>
    <n v="1"/>
    <s v="Modificación propuesta"/>
    <s v="O232020200991119_Otros servicios de la administración pública n.c.p."/>
    <n v="8080"/>
    <m/>
    <n v="-18000000"/>
    <n v="18000000"/>
    <n v="18000000"/>
    <m/>
    <m/>
    <n v="0"/>
    <m/>
    <m/>
    <m/>
  </r>
  <r>
    <x v="132"/>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realizar el seguimiento, sistematización y reportes requeridos por la Escuela de la Participación."/>
    <s v="febrero"/>
    <s v="FEBRERO"/>
    <n v="5"/>
    <n v="1"/>
    <s v="CCE-16 Contratación Directa"/>
    <s v="1-100-F001_VA-Recursos distrito"/>
    <n v="5500000"/>
    <n v="275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500000"/>
    <n v="27500000"/>
    <n v="27500000"/>
    <x v="2"/>
    <n v="27500000"/>
    <n v="1"/>
    <s v="Modificación propuesta"/>
    <s v="O232020200991119_Otros servicios de la administración pública n.c.p."/>
    <n v="8080"/>
    <m/>
    <n v="-27500000"/>
    <n v="27500000"/>
    <n v="27500000"/>
    <m/>
    <m/>
    <n v="0"/>
    <m/>
    <m/>
    <m/>
  </r>
  <r>
    <x v="133"/>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y  para realizar seguimiento a los procesos contractuales, administrativos y financieros de la gerencia de la Escuela de la Participación."/>
    <s v="febrero"/>
    <s v="FEBRERO"/>
    <n v="5"/>
    <n v="1"/>
    <s v="CCE-16 Contratación Directa"/>
    <s v="1-100-F001_VA-Recursos distrito"/>
    <n v="5000000"/>
    <n v="25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e v="#N/A"/>
    <x v="2"/>
    <n v="25000000"/>
    <n v="0"/>
    <e v="#N/A"/>
    <s v="O232020200991119_Otros servicios de la administración pública n.c.p."/>
    <n v="8080"/>
    <m/>
    <n v="0"/>
    <e v="#N/A"/>
    <e v="#N/A"/>
    <m/>
    <m/>
    <e v="#N/A"/>
    <m/>
    <m/>
    <m/>
  </r>
  <r>
    <x v="134"/>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y  para diseñar y desarrollar contenidos pedagogicos en las diferentes modalidades de formación de la Gerencia de la Escuela de la Participación."/>
    <s v="febrero"/>
    <s v="FEBRERO"/>
    <n v="4"/>
    <n v="1"/>
    <s v="CCE-16 Contratación Directa"/>
    <s v="1-100-F001_VA-Recursos distrito"/>
    <n v="4500000"/>
    <n v="18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18000000"/>
    <n v="18000000"/>
    <x v="2"/>
    <n v="18000000"/>
    <n v="1"/>
    <s v="Modificación propuesta"/>
    <s v="O232020200991119_Otros servicios de la administración pública n.c.p."/>
    <n v="8080"/>
    <m/>
    <n v="-18000000"/>
    <n v="18000000"/>
    <n v="18000000"/>
    <m/>
    <m/>
    <n v="0"/>
    <m/>
    <m/>
    <m/>
  </r>
  <r>
    <x v="135"/>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diseñar, promocionar y comunicar las piezas gráficas requeridas por la Gerencia de Escuela de Participación."/>
    <s v="febrero"/>
    <s v="FEBRERO"/>
    <n v="10"/>
    <n v="1"/>
    <s v="CCE-16 Contratación Directa"/>
    <s v="1-100-F001_VA-Recursos distrito"/>
    <n v="6000000"/>
    <n v="60000000"/>
    <s v="Gerencia Escuela de la Participación"/>
    <s v="O232020200883990  Otros servicios profesionales, técnicos y empresar"/>
    <s v="20/0220/0102/45020340212"/>
    <s v="TPIEG - Igualdad y Equidad de Género."/>
    <s v="NO"/>
    <s v="N/A"/>
    <m/>
    <m/>
    <m/>
    <m/>
    <s v="Formación en capacidades democráticas en interrelación con la cualificación de la participación incidente; con enfoques de cultura ciudadana, democrática y de paz Bogotá D.C."/>
    <n v="6000000"/>
    <n v="24000000"/>
    <n v="60000000"/>
    <x v="27"/>
    <n v="60000000"/>
    <n v="1"/>
    <s v="Modificación propuesta"/>
    <s v="O232020200991119_Otros servicios de la administración pública n.c.p."/>
    <n v="8080"/>
    <m/>
    <n v="-24000000"/>
    <n v="60000000"/>
    <n v="60000000"/>
    <n v="36000000"/>
    <m/>
    <n v="0"/>
    <m/>
    <m/>
    <m/>
  </r>
  <r>
    <x v="136"/>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implementación de estrategias de alianzas y redes de la Gerencia de Escuela de la Participación."/>
    <s v="febrero"/>
    <s v="FEBRERO"/>
    <n v="5"/>
    <n v="1"/>
    <s v="CCE-16 Contratación Directa"/>
    <s v="1-100-F001_VA-Recursos distrito"/>
    <n v="7000000"/>
    <n v="35000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7000000"/>
    <n v="35000000"/>
    <e v="#N/A"/>
    <x v="2"/>
    <n v="35000000"/>
    <n v="0"/>
    <e v="#N/A"/>
    <s v="O232020200991119_Otros servicios de la administración pública n.c.p."/>
    <n v="8080"/>
    <m/>
    <n v="0"/>
    <e v="#N/A"/>
    <e v="#N/A"/>
    <m/>
    <m/>
    <e v="#N/A"/>
    <m/>
    <m/>
    <m/>
  </r>
  <r>
    <x v="137"/>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fortalecer la implementación de actividades en las diferentes modalidades de formación que brinda la Gerencia de Escuela de la Participación."/>
    <s v="febrero"/>
    <s v="FEBRERO"/>
    <n v="5"/>
    <n v="1"/>
    <s v="CCE-16 Contratación Directa"/>
    <s v="1-100-F001_VA-Recursos distrito"/>
    <n v="3600000"/>
    <n v="18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n v="18000000"/>
    <x v="2"/>
    <n v="18000000"/>
    <n v="1"/>
    <s v="Modificación propuesta"/>
    <s v="O232020200991119_Otros servicios de la administración pública n.c.p."/>
    <n v="8080"/>
    <m/>
    <n v="-18000000"/>
    <n v="18000000"/>
    <n v="18000000"/>
    <m/>
    <m/>
    <n v="0"/>
    <m/>
    <m/>
    <m/>
  </r>
  <r>
    <x v="138"/>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implementación de actividades y modalidades de formación que brinda la Gerencia de Escuela de la Participación."/>
    <s v="ENERO"/>
    <s v="ENERO"/>
    <n v="6"/>
    <n v="1"/>
    <s v="CCE-16 Contratación Directa"/>
    <s v="1-100-F001_VA-Recursos distrito"/>
    <n v="9000000"/>
    <n v="54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54000000"/>
    <e v="#N/A"/>
    <x v="2"/>
    <n v="54000000"/>
    <n v="0"/>
    <e v="#N/A"/>
    <s v="O232020200991119_Otros servicios de la administración pública n.c.p."/>
    <n v="8080"/>
    <m/>
    <n v="0"/>
    <e v="#N/A"/>
    <e v="#N/A"/>
    <m/>
    <m/>
    <e v="#N/A"/>
    <m/>
    <m/>
    <m/>
  </r>
  <r>
    <x v="139"/>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la implementación de actividades y modalidades de formación que brinda la Gerencia de Escuela de la Participación."/>
    <s v="marzo"/>
    <s v="marzo"/>
    <n v="4"/>
    <n v="1"/>
    <s v="CCE-16 Contratación Directa"/>
    <s v="1-100-F001_VA-Recursos distrito"/>
    <n v="5000000"/>
    <n v="20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0000000"/>
    <n v="20000000"/>
    <x v="2"/>
    <n v="20000000"/>
    <n v="1"/>
    <s v="Modificación propuesta"/>
    <s v="O232020200991119_Otros servicios de la administración pública n.c.p."/>
    <n v="8080"/>
    <m/>
    <n v="-20000000"/>
    <n v="20000000"/>
    <n v="20000000"/>
    <m/>
    <m/>
    <n v="0"/>
    <m/>
    <m/>
    <m/>
  </r>
  <r>
    <x v="140"/>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a gestión, implementación y seguimiento de la estrategia de alianzas y redes de la Gerencia de Escuela de la Participación"/>
    <s v="ENERO"/>
    <s v="ENERO"/>
    <n v="6"/>
    <n v="1"/>
    <s v="CCE-16 Contratación Directa"/>
    <s v="1-100-F001_VA-Recursos distrito"/>
    <n v="7000000"/>
    <n v="42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42000000"/>
    <e v="#N/A"/>
    <x v="2"/>
    <n v="42000000"/>
    <n v="0"/>
    <e v="#N/A"/>
    <s v="O232020200991119_Otros servicios de la administración pública n.c.p."/>
    <n v="8080"/>
    <m/>
    <n v="0"/>
    <e v="#N/A"/>
    <e v="#N/A"/>
    <m/>
    <m/>
    <e v="#N/A"/>
    <m/>
    <m/>
    <m/>
  </r>
  <r>
    <x v="141"/>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llevar a cabo el seguimiento y control de los aspectos, contractuales, administrativos y financieros de la Gerencia de la Escuela"/>
    <s v="febrero"/>
    <s v="FEBRERO"/>
    <n v="8"/>
    <n v="1"/>
    <s v="CCE-16 Contratación Directa"/>
    <s v="1-100-F001_VA-Recursos distrito"/>
    <n v="5000000"/>
    <n v="40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40000000"/>
    <e v="#N/A"/>
    <x v="2"/>
    <n v="40000000"/>
    <n v="0"/>
    <e v="#N/A"/>
    <s v="O232020200991119_Otros servicios de la administración pública n.c.p."/>
    <n v="8080"/>
    <m/>
    <n v="0"/>
    <e v="#N/A"/>
    <e v="#N/A"/>
    <m/>
    <m/>
    <e v="#N/A"/>
    <m/>
    <m/>
    <m/>
  </r>
  <r>
    <x v="142"/>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de manera temporal,  para apoyar la implementación de actividades en las diferentes modalidades de formación que brinda la Gerencia de Escuela de la Participación"/>
    <s v="febrero"/>
    <s v="FEBRERO"/>
    <n v="8"/>
    <n v="1"/>
    <s v="CCE-16 Contratación Directa"/>
    <s v="1-100-F001_VA-Recursos distrito"/>
    <n v="3600000"/>
    <n v="288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28800000"/>
    <e v="#N/A"/>
    <x v="2"/>
    <n v="28800000"/>
    <n v="0"/>
    <e v="#N/A"/>
    <s v="O232020200991119_Otros servicios de la administración pública n.c.p."/>
    <n v="8080"/>
    <m/>
    <n v="0"/>
    <e v="#N/A"/>
    <e v="#N/A"/>
    <m/>
    <m/>
    <e v="#N/A"/>
    <m/>
    <m/>
    <m/>
  </r>
  <r>
    <x v="143"/>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desarrollar actividades de monitoreo, gestión integral y análisis jurídico en los aspectos contractuales, administrativos y financieros competencia de la Gerencia de la Escuela de Participación"/>
    <s v="ENERO"/>
    <s v="ENERO"/>
    <n v="5"/>
    <n v="1"/>
    <s v="CCE-16 Contratación Directa"/>
    <s v="1-100-F001_VA-Recursos distrito"/>
    <n v="7000000"/>
    <n v="35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35000000"/>
    <e v="#N/A"/>
    <x v="2"/>
    <n v="35000000"/>
    <n v="0"/>
    <e v="#N/A"/>
    <s v="O232020200991119_Otros servicios de la administración pública n.c.p."/>
    <n v="8080"/>
    <m/>
    <n v="0"/>
    <e v="#N/A"/>
    <e v="#N/A"/>
    <m/>
    <m/>
    <e v="#N/A"/>
    <m/>
    <m/>
    <m/>
  </r>
  <r>
    <x v="144"/>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contribuir en el desarrollo e implementación de actividades formativas en todas sus modalidades, así como apoyar las acciones que adelanta el Observatorio de la participación ciudadana"/>
    <s v="febrero"/>
    <s v="FEBRERO"/>
    <n v="8"/>
    <n v="1"/>
    <s v="CCE-16 Contratación Directa"/>
    <s v="1-100-F001_VA-Recursos distrito"/>
    <n v="7000000"/>
    <n v="56000000"/>
    <s v="Gerencia Escuela de la Participación"/>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7000000"/>
    <n v="56000000"/>
    <n v="56000000"/>
    <x v="2"/>
    <n v="56000000"/>
    <n v="1"/>
    <s v="Modificación propuesta"/>
    <s v="O232020200991119_Otros servicios de la administración pública n.c.p."/>
    <n v="8080"/>
    <m/>
    <n v="-56000000"/>
    <n v="56000000"/>
    <n v="56000000"/>
    <m/>
    <m/>
    <n v="0"/>
    <m/>
    <m/>
    <m/>
  </r>
  <r>
    <x v="145"/>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laborar en la ejecución y desarrollo de las actividades asociadas a las diversas modalidades de formación ofrecidas por la Gerencia de la Escuela de Participación"/>
    <s v="marzo"/>
    <s v="marzo"/>
    <n v="4"/>
    <n v="1"/>
    <s v="CCE-16 Contratación Directa"/>
    <s v="1-100-F001_VA-Recursos distrito"/>
    <n v="2253000"/>
    <n v="9012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253000"/>
    <n v="9012000"/>
    <n v="9012000"/>
    <x v="2"/>
    <n v="9012000"/>
    <n v="1"/>
    <s v="Modificación propuesta"/>
    <s v="O232020200991119_Otros servicios de la administración pública n.c.p."/>
    <n v="8080"/>
    <m/>
    <n v="-9012000"/>
    <n v="9012000"/>
    <n v="9012000"/>
    <m/>
    <m/>
    <n v="0"/>
    <m/>
    <m/>
    <m/>
  </r>
  <r>
    <x v="146"/>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ejecutar tareas relacionadas con el seguimiento y la gestión operativa de los aspectos contractuales, administrativos y financieros de la Gerencia de la Escuela de Participación"/>
    <s v="marzo"/>
    <s v="marzo"/>
    <n v="4"/>
    <n v="1"/>
    <s v="CCE-16 Contratación Directa"/>
    <s v="1-100-F001_VA-Recursos distrito"/>
    <n v="2253000"/>
    <n v="9012000"/>
    <s v="Gerencia Escuela de la Participación"/>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253000"/>
    <n v="9012000"/>
    <n v="9012000"/>
    <x v="2"/>
    <n v="9012000"/>
    <n v="1"/>
    <s v="Modificación propuesta"/>
    <s v="O232020200991119_Otros servicios de la administración pública n.c.p."/>
    <n v="8080"/>
    <m/>
    <n v="-9012000"/>
    <n v="9012000"/>
    <n v="9012000"/>
    <m/>
    <m/>
    <n v="0"/>
    <m/>
    <m/>
    <m/>
  </r>
  <r>
    <x v="147"/>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llevar a cabo actividades de seguimiento y administración integral de los aspectos contractuales, operativos y financieros relacionados con las funciones de la Gerencia de la Escuela de Participació"/>
    <s v="febrero"/>
    <s v="FEBRERO"/>
    <n v="4"/>
    <n v="1"/>
    <s v="CCE-16 Contratación Directa"/>
    <s v="1-100-F001_VA-Recursos distrito"/>
    <n v="5000000"/>
    <n v="20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0000000"/>
    <e v="#N/A"/>
    <x v="2"/>
    <n v="20000000"/>
    <n v="0"/>
    <e v="#N/A"/>
    <s v="O232020200991119_Otros servicios de la administración pública n.c.p."/>
    <n v="8080"/>
    <m/>
    <n v="0"/>
    <e v="#N/A"/>
    <e v="#N/A"/>
    <m/>
    <m/>
    <e v="#N/A"/>
    <m/>
    <m/>
    <m/>
  </r>
  <r>
    <x v="148"/>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gestionar y contribuir a la realización del seguimiento y control de los temas contractuales, administrativos y financieros que son competencia de la Gerencia de la Escuela de Participación"/>
    <s v="ENERO"/>
    <s v="ENERO"/>
    <n v="6"/>
    <n v="1"/>
    <s v="CCE-16 Contratación Directa"/>
    <s v="1-100-F001_VA-Recursos distrito"/>
    <n v="4500000"/>
    <n v="27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27000000"/>
    <e v="#N/A"/>
    <x v="2"/>
    <n v="27000000"/>
    <n v="0"/>
    <e v="#N/A"/>
    <s v="O232020200991119_Otros servicios de la administración pública n.c.p."/>
    <n v="8080"/>
    <m/>
    <n v="0"/>
    <e v="#N/A"/>
    <e v="#N/A"/>
    <m/>
    <m/>
    <e v="#N/A"/>
    <m/>
    <m/>
    <m/>
  </r>
  <r>
    <x v="149"/>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la creación y desarrollo de contenidos pedagógicos destinados a los procesos formativos de la Gerencia de la Escuela de Participación"/>
    <s v="febrero"/>
    <s v="FEBRERO"/>
    <n v="5"/>
    <n v="1"/>
    <s v="CCE-16 Contratación Directa"/>
    <s v="1-100-F001_VA-Recursos distrito"/>
    <n v="7000000"/>
    <n v="35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35000000"/>
    <n v="35000000"/>
    <x v="2"/>
    <n v="35000000"/>
    <n v="1"/>
    <s v="Modificación propuesta"/>
    <s v="O232020200991119_Otros servicios de la administración pública n.c.p."/>
    <n v="8080"/>
    <m/>
    <n v="-35000000"/>
    <n v="35000000"/>
    <n v="35000000"/>
    <m/>
    <m/>
    <n v="0"/>
    <m/>
    <m/>
    <m/>
  </r>
  <r>
    <x v="150"/>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apoyar el desarrollo de las actividades de monitoreo, revisión y ajuste de los procesos relacionados con los aspectos contractuales, presupuestales y administrativos que adelanta la Gerencia de la Escuela de Participac"/>
    <s v="febrero"/>
    <s v="FEBRERO"/>
    <n v="5"/>
    <n v="1"/>
    <s v="CCE-16 Contratación Directa"/>
    <s v="1-100-F001_VA-Recursos distrito"/>
    <n v="5000000"/>
    <n v="25000000"/>
    <s v="Gerencia Escuela de la Participación"/>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000000"/>
    <n v="33000000"/>
    <n v="25000000"/>
    <x v="31"/>
    <n v="25000000"/>
    <n v="1"/>
    <s v="Modificación propuesta"/>
    <s v="O232020200991119_Otros servicios de la administración pública n.c.p."/>
    <n v="8080"/>
    <m/>
    <n v="-33000000"/>
    <n v="25000000"/>
    <n v="25000000"/>
    <n v="-8000000"/>
    <m/>
    <n v="0"/>
    <m/>
    <m/>
    <m/>
  </r>
  <r>
    <x v="151"/>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adyuvar en la ejecución de tareas de los procesos relacionados con los aspectos contractuales, presupuestales y administrativos que adelanta la Gerencia de la Escuela de Participación"/>
    <s v="febrero"/>
    <s v="FEBRERO"/>
    <n v="5"/>
    <n v="1"/>
    <s v="CCE-16 Contratación Directa"/>
    <s v="1-100-F001_VA-Recursos distrito"/>
    <n v="3600000"/>
    <n v="18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n v="18000000"/>
    <x v="2"/>
    <n v="18000000"/>
    <n v="1"/>
    <s v="Modificación propuesta"/>
    <s v="O232020200991119_Otros servicios de la administración pública n.c.p."/>
    <n v="8080"/>
    <m/>
    <n v="-18000000"/>
    <n v="18000000"/>
    <n v="18000000"/>
    <m/>
    <m/>
    <n v="0"/>
    <m/>
    <m/>
    <m/>
  </r>
  <r>
    <x v="152"/>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para coadyudar en la implementación de las distintas modalidades de los procesos formativos de la Gerencia de la Escuela de la Participación"/>
    <s v="ENERO"/>
    <s v="ENERO"/>
    <n v="6"/>
    <n v="1"/>
    <s v="CCE-16 Contratación Directa"/>
    <s v="1-100-F001_VA-Recursos distrito"/>
    <n v="5860000"/>
    <n v="35160000"/>
    <s v="Gerencia Escuela de la Participación"/>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5860000"/>
    <n v="35160000"/>
    <n v="35160000"/>
    <x v="2"/>
    <n v="35160000"/>
    <n v="1"/>
    <s v="Modificación propuesta"/>
    <s v="O232020200991119_Otros servicios de la administración pública n.c.p."/>
    <n v="8080"/>
    <m/>
    <n v="-35160000"/>
    <n v="35160000"/>
    <n v="35160000"/>
    <m/>
    <m/>
    <n v="0"/>
    <m/>
    <m/>
    <m/>
  </r>
  <r>
    <x v="153"/>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de forma temporal , para colaborar en la implementación de tareas relacionadas con los procesos contractuales, presupuestarios y administrativos gestionados por la Gerencia de la Escuela de Participación"/>
    <s v="ENERO"/>
    <s v="ENERO"/>
    <n v="6"/>
    <n v="1"/>
    <s v="CCE-16 Contratación Directa"/>
    <s v="1-100-F001_VA-Recursos distrito"/>
    <n v="3250000"/>
    <n v="195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250000"/>
    <n v="19500000"/>
    <e v="#N/A"/>
    <x v="2"/>
    <n v="19500000"/>
    <n v="0"/>
    <e v="#N/A"/>
    <s v="O232020200991119_Otros servicios de la administración pública n.c.p."/>
    <n v="8080"/>
    <m/>
    <n v="0"/>
    <e v="#N/A"/>
    <e v="#N/A"/>
    <m/>
    <m/>
    <e v="#N/A"/>
    <m/>
    <m/>
    <m/>
  </r>
  <r>
    <x v="154"/>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proyectar, gestionar y hacer seguimiento a los documentos y actividades propias de los procesos relacionados con los aspectos contractuales, presupuestales y administrativos que requiera la Gerencia de la Escuela de Pa"/>
    <s v="febrero"/>
    <s v="FEBRERO"/>
    <n v="5"/>
    <n v="1"/>
    <s v="CCE-16 Contratación Directa"/>
    <s v="1-100-F001_VA-Recursos distrito"/>
    <n v="7000000"/>
    <n v="35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35000000"/>
    <n v="35000000"/>
    <x v="2"/>
    <n v="35000000"/>
    <n v="1"/>
    <s v="Modificación propuesta"/>
    <s v="O232020200991119_Otros servicios de la administración pública n.c.p."/>
    <n v="8080"/>
    <m/>
    <n v="-35000000"/>
    <n v="35000000"/>
    <n v="35000000"/>
    <m/>
    <m/>
    <n v="0"/>
    <m/>
    <m/>
    <m/>
  </r>
  <r>
    <x v="155"/>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los servicios profesionales de manera temporal, para propiciar, concertar y desarrollar espacios y procesos de formación en las diferentes modalidades que brinda la Escuela de Participación"/>
    <s v="marzo"/>
    <s v="marzo"/>
    <n v="4"/>
    <n v="1"/>
    <s v="CCE-16 Contratación Directa"/>
    <s v="1-100-F001_VA-Recursos distrito"/>
    <n v="4500000"/>
    <n v="18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18000000"/>
    <e v="#N/A"/>
    <x v="2"/>
    <n v="18000000"/>
    <n v="0"/>
    <e v="#N/A"/>
    <s v="O232020200991119_Otros servicios de la administración pública n.c.p."/>
    <n v="8080"/>
    <m/>
    <n v="0"/>
    <e v="#N/A"/>
    <e v="#N/A"/>
    <m/>
    <m/>
    <e v="#N/A"/>
    <m/>
    <m/>
    <m/>
  </r>
  <r>
    <x v="156"/>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para colaborar en la gestión y elaboración de documentos, así como en el desarrollo de actividades propias de los procesos relacionados con los aspectos contractuales, presupuestales y administrativos de la Gerencia de la Escuel"/>
    <s v="febrero"/>
    <s v="FEBRERO"/>
    <n v="5"/>
    <n v="1"/>
    <s v="CCE-16 Contratación Directa"/>
    <s v="1-100-F001_VA-Recursos distrito"/>
    <n v="3600000"/>
    <n v="18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n v="18000000"/>
    <x v="2"/>
    <n v="18000000"/>
    <n v="1"/>
    <s v="Modificación propuesta"/>
    <s v="O232020200991119_Otros servicios de la administración pública n.c.p."/>
    <n v="8080"/>
    <m/>
    <n v="-18000000"/>
    <n v="18000000"/>
    <n v="18000000"/>
    <m/>
    <m/>
    <n v="0"/>
    <m/>
    <m/>
    <m/>
  </r>
  <r>
    <x v="157"/>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laborar en la implementación de actividades y el desarrollo logístico de acciones en las diversas modalidades de formación ofrecidas por la Gerencia de la Escuela de Participación"/>
    <s v="febrero"/>
    <s v="FEBRERO"/>
    <n v="5"/>
    <n v="1"/>
    <s v="CCE-16 Contratación Directa"/>
    <s v="1-100-F001_VA-Recursos distrito"/>
    <n v="2253000"/>
    <n v="11265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253000"/>
    <n v="11265000"/>
    <n v="11265000"/>
    <x v="2"/>
    <n v="11265000"/>
    <n v="1"/>
    <s v="Modificación propuesta"/>
    <s v="O232020200991119_Otros servicios de la administración pública n.c.p."/>
    <n v="8080"/>
    <m/>
    <n v="-11265000"/>
    <n v="11265000"/>
    <n v="11265000"/>
    <m/>
    <m/>
    <n v="0"/>
    <m/>
    <m/>
    <m/>
  </r>
  <r>
    <x v="158"/>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iseñar e implementar actividades y diversas modalidades de formación que desarrolla la Gerencia de la Escuela de la Participación"/>
    <s v="febrero"/>
    <s v="FEBRERO"/>
    <n v="5"/>
    <n v="1"/>
    <s v="CCE-16 Contratación Directa"/>
    <s v="1-100-F001_VA-Recursos distrito"/>
    <n v="4000000"/>
    <n v="20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000000"/>
    <n v="20000000"/>
    <n v="20000000"/>
    <x v="2"/>
    <n v="20000000"/>
    <n v="1"/>
    <s v="Modificación propuesta"/>
    <s v="O232020200991119_Otros servicios de la administración pública n.c.p."/>
    <n v="8080"/>
    <m/>
    <n v="-20000000"/>
    <n v="20000000"/>
    <n v="20000000"/>
    <m/>
    <m/>
    <n v="0"/>
    <m/>
    <m/>
    <m/>
  </r>
  <r>
    <x v="159"/>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para asistir en la ejecución de actividades operativas relacionadas con las diferentes modalidades de formación que se imparten en la Gerencia de la Escuela de Participación"/>
    <s v="marzo"/>
    <s v="marzo"/>
    <n v="7"/>
    <n v="1"/>
    <s v="CCE-16 Contratación Directa"/>
    <s v="1-100-F001_VA-Recursos distrito"/>
    <n v="2500000"/>
    <n v="175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500000"/>
    <n v="10000000"/>
    <n v="17500000"/>
    <x v="32"/>
    <n v="17500000"/>
    <n v="4"/>
    <s v="Modificación propuesta"/>
    <s v="O232020200991119_Otros servicios de la administración pública n.c.p."/>
    <n v="8080"/>
    <m/>
    <n v="-10000000"/>
    <n v="17500000"/>
    <n v="17500000"/>
    <m/>
    <m/>
    <n v="0"/>
    <m/>
    <m/>
    <m/>
  </r>
  <r>
    <x v="160"/>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laborar en la organización y desarrollo de las actividades propias de los procesos formativos que lleva a cabo la Gerencia de la Escuela de Participación"/>
    <s v="febrero"/>
    <s v="FEBRERO"/>
    <n v="4"/>
    <n v="1"/>
    <s v="CCE-16 Contratación Directa"/>
    <s v="1-100-F001_VA-Recursos distrito"/>
    <n v="3500000"/>
    <n v="14000000"/>
    <s v="Gerencia Escuela de la Participación"/>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3500000"/>
    <n v="14000000"/>
    <n v="14000000"/>
    <x v="2"/>
    <n v="14000000"/>
    <n v="1"/>
    <s v="Modificación propuesta"/>
    <s v="O232020200991119_Otros servicios de la administración pública n.c.p."/>
    <n v="8080"/>
    <m/>
    <n v="-14000000"/>
    <n v="14000000"/>
    <n v="14000000"/>
    <m/>
    <m/>
    <n v="0"/>
    <m/>
    <m/>
    <m/>
  </r>
  <r>
    <x v="161"/>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 para asistir en la elaboración, gestión y control de los documentos y actividades vinculados a los procesos contractuales, financieros y administrativos de la Gerencia de la Escuela de Participación"/>
    <s v="febrero"/>
    <s v="FEBRERO"/>
    <n v="5"/>
    <n v="1"/>
    <s v="CCE-16 Contratación Directa"/>
    <s v="1-100-F001_VA-Recursos distrito"/>
    <n v="5000000"/>
    <n v="25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e v="#N/A"/>
    <x v="2"/>
    <n v="25000000"/>
    <n v="0"/>
    <e v="#N/A"/>
    <s v="O232020200991119_Otros servicios de la administración pública n.c.p."/>
    <n v="8080"/>
    <m/>
    <n v="0"/>
    <e v="#N/A"/>
    <e v="#N/A"/>
    <m/>
    <m/>
    <e v="#N/A"/>
    <m/>
    <m/>
    <m/>
  </r>
  <r>
    <x v="162"/>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proveer acompañamiento y asistencia en los aspectos operativos de las actividades relacionadas con el desarrollo de los procesos formativos que adelanta la Gerencia de la Escuela de Participación"/>
    <s v="febrero"/>
    <s v="FEBRERO"/>
    <n v="5"/>
    <n v="1"/>
    <s v="CCE-16 Contratación Directa"/>
    <s v="1-100-F001_VA-Recursos distrito"/>
    <n v="2800000"/>
    <n v="14000000"/>
    <s v="Gerencia Escuela de la Participación"/>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2800000"/>
    <n v="14000000"/>
    <n v="14000000"/>
    <x v="2"/>
    <n v="14000000"/>
    <n v="1"/>
    <s v="Modificación propuesta"/>
    <s v="O232020200991119_Otros servicios de la administración pública n.c.p."/>
    <n v="8080"/>
    <m/>
    <n v="-14000000"/>
    <n v="14000000"/>
    <n v="14000000"/>
    <m/>
    <m/>
    <n v="0"/>
    <m/>
    <m/>
    <m/>
  </r>
  <r>
    <x v="163"/>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para colaborar en desarrollo de las actividades operativas propias de los procesos formativos liderados por la Gerencia de la Escuela de Participación"/>
    <s v="febrero"/>
    <s v="FEBRERO"/>
    <n v="5"/>
    <n v="1"/>
    <s v="CCE-16 Contratación Directa"/>
    <s v="1-100-F001_VA-Recursos distrito"/>
    <n v="2253000"/>
    <n v="11265000"/>
    <s v="Gerencia Escuela de la Participación"/>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2253000"/>
    <n v="11265000"/>
    <n v="11265000"/>
    <x v="2"/>
    <n v="11265000"/>
    <n v="1"/>
    <s v="Modificación propuesta"/>
    <s v="O232020200991119_Otros servicios de la administración pública n.c.p."/>
    <n v="8080"/>
    <m/>
    <n v="-11265000"/>
    <n v="11265000"/>
    <n v="11265000"/>
    <m/>
    <m/>
    <n v="0"/>
    <m/>
    <m/>
    <m/>
  </r>
  <r>
    <x v="164"/>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forma temporal , para desarrollar, con enfoque en cultura democrática, ciudadana y de paz, los procesos de formación que adelanta la Gerencia de la Escuela de Participación en las diferentes modalidades"/>
    <s v="febrero"/>
    <s v="FEBRERO"/>
    <n v="5"/>
    <n v="1"/>
    <s v="CCE-16 Contratación Directa"/>
    <s v="1-100-F001_VA-Recursos distrito"/>
    <n v="5000000"/>
    <n v="25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5000000"/>
    <e v="#N/A"/>
    <x v="2"/>
    <n v="25000000"/>
    <n v="0"/>
    <e v="#N/A"/>
    <s v="O232020200991119_Otros servicios de la administración pública n.c.p."/>
    <n v="8080"/>
    <m/>
    <n v="0"/>
    <e v="#N/A"/>
    <e v="#N/A"/>
    <m/>
    <m/>
    <e v="#N/A"/>
    <m/>
    <m/>
    <m/>
  </r>
  <r>
    <x v="165"/>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con autonomía técnica y administrativa, para implementar acciones formativas que fortalezcan las competencias y capacidades democráticas de los ciudadanos a los que forma la Escuela"/>
    <s v="marzo"/>
    <s v="marzo"/>
    <n v="4"/>
    <n v="1"/>
    <s v="CCE-16 Contratación Directa"/>
    <s v="1-100-F001_VA-Recursos distrito"/>
    <n v="3000000"/>
    <n v="12000000"/>
    <s v="Gerencia Escuela de la Participación"/>
    <s v="O232020200992913  Servicios de educación para la formación y el trab"/>
    <s v="20/0220/0102/45020340212"/>
    <s v="TPIEG - Igualdad y Equidad de Género."/>
    <s v="NO"/>
    <s v="N/A"/>
    <m/>
    <m/>
    <m/>
    <m/>
    <s v="Formación en capacidades democráticas en interrelación con la cualificación de la participación incidente; con enfoques de cultura ciudadana, democrática y de paz Bogotá D.C."/>
    <n v="3000000"/>
    <n v="12000000"/>
    <n v="12000000"/>
    <x v="2"/>
    <n v="12000000"/>
    <n v="1"/>
    <s v="Modificación propuesta"/>
    <s v="O232020200991119_Otros servicios de la administración pública n.c.p."/>
    <n v="8080"/>
    <m/>
    <n v="-12000000"/>
    <n v="12000000"/>
    <n v="12000000"/>
    <m/>
    <m/>
    <n v="0"/>
    <m/>
    <m/>
    <m/>
  </r>
  <r>
    <x v="166"/>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iseñar e implementar procesos de formación en sus diversas modalidades, integrando un enfoque de fortalecimiento en cultura democrática, ciudadana y de paz, promovidos por la Gerencia de la Escuela de Participación"/>
    <s v="febrero"/>
    <s v="FEBRERO"/>
    <n v="8"/>
    <n v="1"/>
    <s v="CCE-16 Contratación Directa"/>
    <s v="1-100-F001_VA-Recursos distrito"/>
    <n v="5500000"/>
    <n v="44000000"/>
    <s v="Gerencia Escuela de la Participación"/>
    <s v="O232020200992913  Servicios de educación para la formación y el trab"/>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5500000"/>
    <n v="44000000"/>
    <n v="44000000"/>
    <x v="2"/>
    <n v="44000000"/>
    <n v="1"/>
    <s v="Modificación propuesta"/>
    <s v="O232020200991119_Otros servicios de la administración pública n.c.p."/>
    <n v="8080"/>
    <m/>
    <n v="-44000000"/>
    <n v="44000000"/>
    <n v="44000000"/>
    <m/>
    <m/>
    <n v="0"/>
    <m/>
    <m/>
    <m/>
  </r>
  <r>
    <x v="167"/>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de apoyo a la gestión, de manera temporal , para realizar tareas operativas y brindar asistencia en las actividades requeridas para el desarrollo de los procesos de formación promovidos por la Gerencia de la Escuela de Participación en s"/>
    <s v="febrero"/>
    <s v="FEBRERO"/>
    <n v="5"/>
    <n v="1"/>
    <s v="CCE-16 Contratación Directa"/>
    <s v="1-100-F001_VA-Recursos distrito"/>
    <n v="3600000"/>
    <n v="18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18000000"/>
    <e v="#N/A"/>
    <x v="2"/>
    <n v="18000000"/>
    <n v="0"/>
    <e v="#N/A"/>
    <s v="O232020200991119_Otros servicios de la administración pública n.c.p."/>
    <n v="8080"/>
    <m/>
    <n v="0"/>
    <e v="#N/A"/>
    <e v="#N/A"/>
    <m/>
    <m/>
    <e v="#N/A"/>
    <m/>
    <m/>
    <m/>
  </r>
  <r>
    <x v="168"/>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 para coadyuvar en la formación de 120.000 ciudadanos con enforque en cultura democrática, ciudadana y de paz, a traves de los procesos que adelanta la Gerencia de la Escuela de Participación en sus dive"/>
    <s v="ENERO"/>
    <s v="ENERO"/>
    <n v="6"/>
    <n v="1"/>
    <s v="CCE-16 Contratación Directa"/>
    <s v="1-100-F001_VA-Recursos distrito"/>
    <n v="5500000"/>
    <n v="33000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5500000"/>
    <n v="33000000"/>
    <e v="#N/A"/>
    <x v="2"/>
    <n v="33000000"/>
    <n v="0"/>
    <e v="#N/A"/>
    <s v="O232020200991119_Otros servicios de la administración pública n.c.p."/>
    <n v="8080"/>
    <m/>
    <n v="0"/>
    <e v="#N/A"/>
    <e v="#N/A"/>
    <m/>
    <m/>
    <e v="#N/A"/>
    <m/>
    <m/>
    <m/>
  </r>
  <r>
    <x v="169"/>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implementar procesos formativos en diferentes modalidades, de acuerdo con las metas y misionalidad competencia de la Gerencia de la Escuela de Participación"/>
    <s v="marzo"/>
    <s v="marzo"/>
    <n v="4"/>
    <n v="1"/>
    <s v="CCE-16 Contratación Directa"/>
    <s v="1-100-F001_VA-Recursos distrito"/>
    <n v="7000000"/>
    <n v="28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28000000"/>
    <n v="28000000"/>
    <x v="2"/>
    <n v="28000000"/>
    <n v="1"/>
    <s v="Modificación propuesta"/>
    <s v="O232020200991119_Otros servicios de la administración pública n.c.p."/>
    <n v="8080"/>
    <m/>
    <n v="-28000000"/>
    <n v="28000000"/>
    <n v="28000000"/>
    <m/>
    <m/>
    <n v="0"/>
    <m/>
    <m/>
    <m/>
  </r>
  <r>
    <x v="170"/>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desarrollar procesos de formación en diversas modalidades, alineados con los objetivos y funciones de la Gerencia de la Escuela de Participación"/>
    <s v="marzo"/>
    <s v="marzo"/>
    <n v="4"/>
    <n v="1"/>
    <s v="CCE-16 Contratación Directa"/>
    <s v="1-100-F001_VA-Recursos distrito"/>
    <n v="5000000"/>
    <n v="20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0000000"/>
    <n v="20000000"/>
    <x v="2"/>
    <n v="20000000"/>
    <n v="1"/>
    <s v="Modificación propuesta"/>
    <s v="O232020200991119_Otros servicios de la administración pública n.c.p."/>
    <n v="8080"/>
    <m/>
    <n v="-20000000"/>
    <n v="20000000"/>
    <n v="20000000"/>
    <m/>
    <m/>
    <n v="0"/>
    <m/>
    <m/>
    <m/>
  </r>
  <r>
    <x v="171"/>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 para colaborar en la preparación, seguimiento y organización de los documentos y tareas relacionadas con los procesos contractuales, financieros y administrativos de la Gerencia de la Escuela de Partici"/>
    <s v="ENERO"/>
    <s v="ENERO"/>
    <n v="11"/>
    <n v="1"/>
    <s v="CCE-16 Contratación Directa"/>
    <s v="1-100-F001_VA-Recursos distrito"/>
    <n v="9000000"/>
    <n v="99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99000000"/>
    <e v="#N/A"/>
    <x v="2"/>
    <n v="99000000"/>
    <n v="0"/>
    <e v="#N/A"/>
    <s v="O232020200991119_Otros servicios de la administración pública n.c.p."/>
    <n v="8080"/>
    <m/>
    <n v="0"/>
    <e v="#N/A"/>
    <e v="#N/A"/>
    <m/>
    <m/>
    <e v="#N/A"/>
    <m/>
    <m/>
    <m/>
  </r>
  <r>
    <x v="172"/>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adelantar procesos de formación, conforme a la misión, metas y objetivos institucionales de la Gerencia de la Escuela de Participación, en materia de cultura democrática, ciudadana y de paz"/>
    <s v="ENERO"/>
    <s v="ENERO"/>
    <n v="6"/>
    <n v="1"/>
    <s v="CCE-16 Contratación Directa"/>
    <s v="1-100-F001_VA-Recursos distrito"/>
    <n v="7000000"/>
    <n v="42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42000000"/>
    <n v="42000000"/>
    <x v="2"/>
    <n v="42000000"/>
    <n v="1"/>
    <s v="Modificación propuesta"/>
    <s v="O232020200991119_Otros servicios de la administración pública n.c.p."/>
    <n v="8080"/>
    <m/>
    <n v="-42000000"/>
    <n v="42000000"/>
    <n v="42000000"/>
    <m/>
    <m/>
    <n v="0"/>
    <m/>
    <m/>
    <m/>
  </r>
  <r>
    <x v="173"/>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para contribuir al desarrollo de procesos formativos con enfoque en cultura democrática, ciudadana y de paz, mediante las diferentes modalidades implementadas por la Gerencia de la Escuela de Participación"/>
    <s v="febrero"/>
    <s v="FEBRERO"/>
    <n v="6"/>
    <n v="1"/>
    <s v="CCE-16 Contratación Directa"/>
    <s v="1-100-F001_VA-Recursos distrito"/>
    <n v="9000000"/>
    <n v="54000000"/>
    <s v="Gerencia Escuela de la Participación"/>
    <s v="O232020200992913  Servicios de educación para la formación y el trab"/>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9000000"/>
    <n v="54000000"/>
    <n v="54000000"/>
    <x v="2"/>
    <n v="54000000"/>
    <n v="1"/>
    <s v="Modificación propuesta"/>
    <s v="O232020200991119_Otros servicios de la administración pública n.c.p."/>
    <n v="8080"/>
    <m/>
    <n v="-54000000"/>
    <n v="54000000"/>
    <n v="54000000"/>
    <m/>
    <m/>
    <n v="0"/>
    <m/>
    <m/>
    <m/>
  </r>
  <r>
    <x v="174"/>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 para contribuir al desarrollo de una estrategia de innovación en la participación ciudadana en el marco de la Escuela de la Participación"/>
    <s v="febrero"/>
    <s v="FEBRERO"/>
    <n v="6"/>
    <n v="1"/>
    <s v="CCE-16 Contratación Directa"/>
    <s v="1-100-F001_VA-Recursos distrito"/>
    <n v="7000000"/>
    <n v="42000000"/>
    <s v="Gerencia Escuela de la Participación"/>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7000000"/>
    <n v="42000000"/>
    <e v="#N/A"/>
    <x v="2"/>
    <n v="42000000"/>
    <n v="0"/>
    <e v="#N/A"/>
    <s v="O232020200991119_Otros servicios de la administración pública n.c.p."/>
    <n v="8080"/>
    <m/>
    <n v="0"/>
    <e v="#N/A"/>
    <e v="#N/A"/>
    <m/>
    <m/>
    <e v="#N/A"/>
    <m/>
    <m/>
    <m/>
  </r>
  <r>
    <x v="175"/>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00"/>
    <s v="Prestar servicios profesionales de manera temporal, para realizar acciones de comunicación y/o divulgación de las iniciativas de la Escuela de Participación y el Observatorio"/>
    <s v="febrero"/>
    <s v="FEBRERO"/>
    <n v="5"/>
    <n v="1"/>
    <s v="CCE-16 Contratación Directa"/>
    <s v="1-100-F001_VA-Recursos distrito"/>
    <n v="8000000"/>
    <n v="40000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8000000"/>
    <n v="40000000"/>
    <e v="#N/A"/>
    <x v="2"/>
    <n v="40000000"/>
    <n v="0"/>
    <e v="#N/A"/>
    <s v="O232020200991119_Otros servicios de la administración pública n.c.p."/>
    <n v="8080"/>
    <m/>
    <n v="0"/>
    <e v="#N/A"/>
    <e v="#N/A"/>
    <m/>
    <m/>
    <e v="#N/A"/>
    <m/>
    <m/>
    <m/>
  </r>
  <r>
    <x v="176"/>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s v="80141600;80141900;80111600;81141600;30111900;72103300;72102900"/>
    <s v="Prestar los servicios logísticos y operativos necesarios, para la organización y ejecución de actividades y eventos institucionales realizados por el IDPAC."/>
    <s v="ENERO"/>
    <s v="ENERO"/>
    <n v="1"/>
    <n v="1"/>
    <s v="CCE-06 Selección Abreviada Menor Cuantía"/>
    <s v="1-100-F001_VA-Recursos distrito"/>
    <n v="228000000"/>
    <n v="228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228000000"/>
    <n v="228000000"/>
    <e v="#N/A"/>
    <x v="2"/>
    <n v="228000000"/>
    <n v="0"/>
    <e v="#N/A"/>
    <s v="O232020200991119_Otros servicios de la administración pública n.c.p."/>
    <n v="8080"/>
    <m/>
    <n v="0"/>
    <e v="#N/A"/>
    <e v="#N/A"/>
    <m/>
    <m/>
    <e v="#N/A"/>
    <m/>
    <m/>
    <m/>
  </r>
  <r>
    <x v="177"/>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s v="80141600;80141900;80111600;81141600;30111900;72103300;72102900"/>
    <s v="Bolsa acciones afirmativas"/>
    <s v="ENERO"/>
    <s v="ENERO"/>
    <n v="1"/>
    <n v="1"/>
    <s v="CCE-06 Selección Abreviada Menor Cuantía"/>
    <s v="1-100-F001_VA-Recursos distrito"/>
    <n v="180000000"/>
    <n v="180000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180000000"/>
    <n v="180000000"/>
    <e v="#N/A"/>
    <x v="2"/>
    <n v="180000000"/>
    <n v="0"/>
    <e v="#N/A"/>
    <s v="O232020200991119_Otros servicios de la administración pública n.c.p."/>
    <n v="8080"/>
    <m/>
    <n v="0"/>
    <e v="#N/A"/>
    <e v="#N/A"/>
    <m/>
    <m/>
    <e v="#N/A"/>
    <m/>
    <m/>
    <m/>
  </r>
  <r>
    <x v="178"/>
    <s v="05_Bogotá confía en su gobierno"/>
    <s v="39 _Camino hacia una democracia deliberativa con un gobierno cercano a la gente y con participación ciudadana"/>
    <s v="O23011745022024021202034"/>
    <s v="O230117450220240212"/>
    <n v="8080"/>
    <n v="2024110010212"/>
    <x v="2"/>
    <s v="Meta 417 Fortalecer las competencias ciudadanas de 120.000 personas en sus diferencias, diversidades y formas organizativas para la participación incidente y la construcción de acuerdos que robustezcan el tejido social incorporando enfoque de género, dife"/>
    <x v="7"/>
    <n v="80111671"/>
    <s v="Otras necesidades de contratación de la escuela de la Participación"/>
    <s v="ENERO"/>
    <s v="ENERO"/>
    <n v="1"/>
    <n v="1"/>
    <s v="CCE-16 Contratación Directa"/>
    <s v="1-100-F001_VA-Recursos distrito"/>
    <n v="210486000"/>
    <n v="210486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418986000"/>
    <n v="418986000"/>
    <n v="210486000"/>
    <x v="33"/>
    <n v="210486000"/>
    <n v="1"/>
    <s v="Modificación propuesta"/>
    <s v="O232020200991119_Otros servicios de la administración pública n.c.p."/>
    <n v="8080"/>
    <m/>
    <n v="-418986000"/>
    <n v="210486000"/>
    <n v="210486000"/>
    <n v="-208500000"/>
    <m/>
    <n v="0"/>
    <m/>
    <m/>
    <m/>
  </r>
  <r>
    <x v="179"/>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realizar acciones de comunicación y/o divulgación de las iniciativas de la Escuela de Participación y el Observatorio"/>
    <s v="marzo"/>
    <s v="marzo"/>
    <n v="6"/>
    <n v="1"/>
    <s v="CCE-16 Contratación Directa"/>
    <s v="1-100-F001_VA-Recursos distrito"/>
    <n v="5000000"/>
    <n v="30000000"/>
    <s v="Gerencia Escuela de la Participación"/>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5000000"/>
    <n v="20000000"/>
    <n v="30000000"/>
    <x v="7"/>
    <n v="30000000"/>
    <n v="4"/>
    <s v="Modificación propuesta"/>
    <s v="O232020200991119_Otros servicios de la administración pública n.c.p."/>
    <n v="8080"/>
    <m/>
    <n v="-20000000"/>
    <n v="30000000"/>
    <n v="30000000"/>
    <n v="10000000"/>
    <m/>
    <n v="0"/>
    <m/>
    <m/>
    <m/>
  </r>
  <r>
    <x v="180"/>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apoyar en el equipo técnico y administrativo del Observatorio de la participación ciudadana"/>
    <s v="febrero"/>
    <s v="FEBRERO"/>
    <n v="5"/>
    <n v="1"/>
    <s v="CCE-16 Contratación Directa"/>
    <s v="1-100-F001_VA-Recursos distrito"/>
    <n v="8000000"/>
    <n v="40000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8000000"/>
    <n v="40000000"/>
    <n v="40000000"/>
    <x v="2"/>
    <n v="40000000"/>
    <n v="1"/>
    <s v="Modificación propuesta"/>
    <s v="O232020200991119_Otros servicios de la administración pública n.c.p."/>
    <n v="8080"/>
    <m/>
    <n v="-40000000"/>
    <n v="40000000"/>
    <n v="40000000"/>
    <m/>
    <m/>
    <n v="0"/>
    <m/>
    <m/>
    <m/>
  </r>
  <r>
    <x v="181"/>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la creación de contenidos relacionados con las tendencias de participación desarroladas por el Observatorio de Participación Ciudadana"/>
    <s v="marzo"/>
    <s v="marzo"/>
    <n v="4"/>
    <n v="1"/>
    <s v="CCE-16 Contratación Directa"/>
    <s v="1-100-F001_VA-Recursos distrito"/>
    <n v="6400000"/>
    <n v="25600000"/>
    <s v="Gerencia Escuela de la Participación"/>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6400000"/>
    <n v="25600000"/>
    <n v="25600000"/>
    <x v="2"/>
    <n v="25600000"/>
    <n v="1"/>
    <s v="Modificación propuesta"/>
    <s v="O232020200991119_Otros servicios de la administración pública n.c.p."/>
    <n v="8080"/>
    <m/>
    <n v="-25600000"/>
    <n v="25600000"/>
    <n v="25600000"/>
    <m/>
    <m/>
    <n v="0"/>
    <m/>
    <m/>
    <m/>
  </r>
  <r>
    <x v="182"/>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de manera temporal, para el desarrollo de la línea de seguimiento de agendas y repertorios de acción colectiva del Observatorio de Participación Ciudadana"/>
    <s v="ENERO"/>
    <s v="ENERO"/>
    <n v="6"/>
    <n v="1"/>
    <s v="CCE-16 Contratación Directa"/>
    <s v="1-100-F001_VA-Recursos distrito"/>
    <n v="6400000"/>
    <n v="384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400000"/>
    <n v="38400000"/>
    <e v="#N/A"/>
    <x v="2"/>
    <n v="38400000"/>
    <n v="0"/>
    <e v="#N/A"/>
    <s v="O232020200991119_Otros servicios de la administración pública n.c.p."/>
    <n v="8080"/>
    <m/>
    <n v="0"/>
    <e v="#N/A"/>
    <e v="#N/A"/>
    <m/>
    <m/>
    <e v="#N/A"/>
    <m/>
    <m/>
    <m/>
  </r>
  <r>
    <x v="183"/>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desarrollar labores administrativas del Observatorio y la Gerencia Escuela de Participación"/>
    <s v="marzo"/>
    <s v="marzo"/>
    <n v="5"/>
    <n v="1"/>
    <s v="CCE-16 Contratación Directa"/>
    <s v="1-100-F001_VA-Recursos distrito"/>
    <n v="4000000"/>
    <n v="20000000"/>
    <s v="Gerencia Escuela de la Participación"/>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4000000"/>
    <n v="16000000"/>
    <n v="20000000"/>
    <x v="34"/>
    <n v="20000000"/>
    <n v="4"/>
    <s v="Modificación propuesta"/>
    <s v="O232020200991119_Otros servicios de la administración pública n.c.p."/>
    <n v="8080"/>
    <m/>
    <n v="-16000000"/>
    <n v="20000000"/>
    <n v="20000000"/>
    <m/>
    <m/>
    <n v="0"/>
    <m/>
    <m/>
    <m/>
  </r>
  <r>
    <x v="184"/>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la producción, analísis y visualización de datos y contenidos del Observatorio de Participación Ciudadana"/>
    <s v="febrero"/>
    <s v="FEBRERO"/>
    <n v="5"/>
    <n v="1"/>
    <s v="CCE-16 Contratación Directa"/>
    <s v="1-100-F001_VA-Recursos distrito"/>
    <n v="6400000"/>
    <n v="32000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6400000"/>
    <n v="32000000"/>
    <n v="32000000"/>
    <x v="2"/>
    <n v="32000000"/>
    <n v="1"/>
    <s v="Modificación propuesta"/>
    <s v="O232020200991119_Otros servicios de la administración pública n.c.p."/>
    <n v="8080"/>
    <m/>
    <n v="-32000000"/>
    <n v="32000000"/>
    <n v="32000000"/>
    <m/>
    <m/>
    <n v="0"/>
    <m/>
    <m/>
    <m/>
  </r>
  <r>
    <x v="185"/>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para la creación de contenidos relacionados con las dinámicas de participación desaroladas por el Observatorio de Participación Ciudadana"/>
    <s v="febrero"/>
    <s v="FEBRERO"/>
    <n v="5"/>
    <n v="1"/>
    <s v="CCE-16 Contratación Directa"/>
    <s v="1-100-F001_VA-Recursos distrito"/>
    <n v="8000000"/>
    <n v="40000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8000000"/>
    <n v="40000000"/>
    <n v="40000000"/>
    <x v="2"/>
    <n v="40000000"/>
    <n v="1"/>
    <s v="Modificación propuesta"/>
    <s v="O232020200991119_Otros servicios de la administración pública n.c.p."/>
    <n v="8080"/>
    <m/>
    <n v="-40000000"/>
    <n v="40000000"/>
    <n v="40000000"/>
    <m/>
    <m/>
    <n v="0"/>
    <m/>
    <m/>
    <m/>
  </r>
  <r>
    <x v="186"/>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de apoyo a la gestión de manera temporal , para llevar a cabo la sistematización de la información de la Gerencia escuela y el Observatorio"/>
    <s v="ENERO"/>
    <s v="ENERO"/>
    <n v="6"/>
    <n v="1"/>
    <s v="CCE-16 Contratación Directa"/>
    <s v="1-100-F001_VA-Recursos distrito"/>
    <n v="3600000"/>
    <n v="216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3600000"/>
    <n v="21600000"/>
    <e v="#N/A"/>
    <x v="2"/>
    <n v="21600000"/>
    <n v="0"/>
    <e v="#N/A"/>
    <s v="O232020200991119_Otros servicios de la administración pública n.c.p."/>
    <n v="8080"/>
    <m/>
    <n v="0"/>
    <e v="#N/A"/>
    <e v="#N/A"/>
    <m/>
    <m/>
    <e v="#N/A"/>
    <m/>
    <m/>
    <m/>
  </r>
  <r>
    <x v="187"/>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la recolección de insumos que soportan el análisis de datos de los procesos que adelanta la Gerencia de Escuela de la Participación"/>
    <s v="marzo"/>
    <s v="marzo"/>
    <n v="4"/>
    <n v="1"/>
    <s v="CCE-16 Contratación Directa"/>
    <s v="1-100-F001_VA-Recursos distrito"/>
    <n v="4500000"/>
    <n v="18000000"/>
    <s v="Gerencia Escuela de la Participación"/>
    <s v="O232020200883990  Otros servicios profesionales, técnicos y empresar"/>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18000000"/>
    <n v="18000000"/>
    <x v="2"/>
    <n v="18000000"/>
    <n v="1"/>
    <s v="Modificación propuesta"/>
    <s v="O232020200991119_Otros servicios de la administración pública n.c.p."/>
    <n v="8080"/>
    <m/>
    <n v="-18000000"/>
    <n v="18000000"/>
    <n v="18000000"/>
    <m/>
    <m/>
    <n v="0"/>
    <m/>
    <m/>
    <m/>
  </r>
  <r>
    <x v="188"/>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la articulación y enlace entre planeación y la administración de la entidad y el Observatorio de Gerencia de Escuela de la Participación"/>
    <s v="marzo"/>
    <s v="marzo"/>
    <n v="4"/>
    <n v="1"/>
    <s v="CCE-16 Contratación Directa"/>
    <s v="1-100-F001_VA-Recursos distrito"/>
    <n v="6500000"/>
    <n v="26000000"/>
    <s v="Gerencia Escuela de la Participación"/>
    <s v="O232020200883990  Otros servicios profesionales, técnicos y empresar"/>
    <s v="20/0220/0102/45020340212"/>
    <s v="TPIEG - Igualdad y Equidad de Género."/>
    <s v="NO"/>
    <s v="N/A"/>
    <m/>
    <m/>
    <m/>
    <m/>
    <s v="Formación en capacidades democráticas en interrelación con la cualificación de la participación incidente; con enfoques de cultura ciudadana, democrática y de paz Bogotá D.C."/>
    <n v="6500000"/>
    <n v="26000000"/>
    <n v="26000000"/>
    <x v="2"/>
    <n v="26000000"/>
    <n v="1"/>
    <s v="Modificación propuesta"/>
    <s v="O232020200991119_Otros servicios de la administración pública n.c.p."/>
    <n v="8080"/>
    <m/>
    <n v="-26000000"/>
    <n v="26000000"/>
    <n v="26000000"/>
    <m/>
    <m/>
    <n v="0"/>
    <m/>
    <m/>
    <m/>
  </r>
  <r>
    <x v="189"/>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de manera temporal , para adelantar la sistematización de la información de la Gerencia escuela y el Observatorio"/>
    <s v="ENERO"/>
    <s v="ENERO"/>
    <n v="6"/>
    <n v="1"/>
    <s v="CCE-16 Contratación Directa"/>
    <s v="1-100-F001_VA-Recursos distrito"/>
    <n v="6000000"/>
    <n v="36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000000"/>
    <n v="36000000"/>
    <e v="#N/A"/>
    <x v="2"/>
    <n v="36000000"/>
    <n v="0"/>
    <e v="#N/A"/>
    <s v="O232020200991119_Otros servicios de la administración pública n.c.p."/>
    <n v="8080"/>
    <m/>
    <n v="0"/>
    <e v="#N/A"/>
    <e v="#N/A"/>
    <m/>
    <m/>
    <e v="#N/A"/>
    <m/>
    <m/>
    <m/>
  </r>
  <r>
    <x v="190"/>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desarrollar actividades presenciales de territorialización de los servicios del Observatorio y de la Gerencia de Escuela"/>
    <s v="marzo"/>
    <s v="marzo"/>
    <n v="6"/>
    <n v="1"/>
    <s v="CCE-16 Contratación Directa"/>
    <s v="1-100-F001_VA-Recursos distrito"/>
    <n v="6000000"/>
    <n v="36000000"/>
    <s v="Gerencia Escuela de la Participación"/>
    <s v="O232020200883990  Otros servicios profesionales, técnicos y empresar"/>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5300000"/>
    <n v="21200000"/>
    <n v="36000000"/>
    <x v="35"/>
    <n v="36000000"/>
    <n v="4"/>
    <s v="Modificación propuesta"/>
    <s v="O232020200991119_Otros servicios de la administración pública n.c.p."/>
    <n v="8080"/>
    <m/>
    <n v="-21200000"/>
    <n v="33000000"/>
    <n v="36000000"/>
    <m/>
    <m/>
    <n v="0"/>
    <m/>
    <m/>
    <m/>
  </r>
  <r>
    <x v="191"/>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realizar el seguimiento, sistematización y reporte de las actividades y tareas adelantadas por el Observatorio de Participación Ciudadana."/>
    <s v="marzo"/>
    <s v="marzo"/>
    <n v="4"/>
    <n v="1"/>
    <s v="CCE-16 Contratación Directa"/>
    <s v="1-100-F001_VA-Recursos distrito"/>
    <n v="4500000"/>
    <n v="18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18000000"/>
    <n v="18000000"/>
    <x v="2"/>
    <n v="18000000"/>
    <n v="1"/>
    <s v="Modificación propuesta"/>
    <s v="O232020200991119_Otros servicios de la administración pública n.c.p."/>
    <n v="8080"/>
    <m/>
    <n v="-18000000"/>
    <n v="18000000"/>
    <n v="18000000"/>
    <m/>
    <m/>
    <n v="0"/>
    <m/>
    <m/>
    <m/>
  </r>
  <r>
    <x v="192"/>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la construcción y análisis de datos de información geográfica, así como la generación de contenidos para el Observatorio de Participación Ciudadana."/>
    <s v="ENERO"/>
    <s v="ENERO"/>
    <n v="4"/>
    <n v="1"/>
    <s v="CCE-16 Contratación Directa"/>
    <s v="1-100-F001_VA-Recursos distrito"/>
    <n v="5000000"/>
    <n v="20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5000000"/>
    <n v="20000000"/>
    <n v="20000000"/>
    <x v="2"/>
    <n v="20000000"/>
    <n v="1"/>
    <s v="Modificación propuesta"/>
    <s v="O232020200991119_Otros servicios de la administración pública n.c.p."/>
    <n v="8080"/>
    <m/>
    <n v="-20000000"/>
    <n v="20000000"/>
    <n v="20000000"/>
    <m/>
    <m/>
    <n v="0"/>
    <m/>
    <m/>
    <m/>
  </r>
  <r>
    <x v="193"/>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servicios profesionales, de manera temporal , para adelantar gestion juridica contractual y administrativa del Observatorio y la Gerencia de la Escuela de Participación"/>
    <s v="febrero"/>
    <s v="FEBRERO"/>
    <n v="5"/>
    <n v="1"/>
    <s v="CCE-16 Contratación Directa"/>
    <s v="1-100-F001_VA-Recursos distrito"/>
    <n v="6500000"/>
    <n v="325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6500000"/>
    <n v="32500000"/>
    <e v="#N/A"/>
    <x v="2"/>
    <n v="32500000"/>
    <n v="0"/>
    <e v="#N/A"/>
    <s v="O232020200991119_Otros servicios de la administración pública n.c.p."/>
    <n v="8080"/>
    <m/>
    <n v="0"/>
    <e v="#N/A"/>
    <e v="#N/A"/>
    <m/>
    <m/>
    <e v="#N/A"/>
    <m/>
    <m/>
    <m/>
  </r>
  <r>
    <x v="194"/>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desarrollar tareas administrativas y financieras del Observatorio y la Gerencia Escuela"/>
    <s v="marzo"/>
    <s v="marzo"/>
    <n v="5"/>
    <n v="1"/>
    <s v="CCE-16 Contratación Directa"/>
    <s v="1-100-F001_VA-Recursos distrito"/>
    <n v="4500000"/>
    <n v="22500000"/>
    <s v="Gerencia Escuela de la Participación"/>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4500000"/>
    <n v="22500000"/>
    <n v="22500000"/>
    <x v="2"/>
    <n v="22500000"/>
    <n v="1"/>
    <s v="Modificación propuesta"/>
    <s v="O232020200991119_Otros servicios de la administración pública n.c.p."/>
    <n v="8080"/>
    <m/>
    <n v="-22500000"/>
    <n v="22500000"/>
    <n v="22500000"/>
    <m/>
    <m/>
    <n v="0"/>
    <m/>
    <m/>
    <m/>
  </r>
  <r>
    <x v="195"/>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de manera temporal, para desarrollar alianzas y estrategias de creación de redes para el Observatorio y la Gerencia Escuela"/>
    <s v="marzo"/>
    <s v="marzo"/>
    <n v="4"/>
    <n v="1"/>
    <s v="CCE-16 Contratación Directa"/>
    <s v="1-100-F001_VA-Recursos distrito"/>
    <n v="7000000"/>
    <n v="28000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7000000"/>
    <n v="28000000"/>
    <e v="#N/A"/>
    <x v="2"/>
    <n v="28000000"/>
    <n v="0"/>
    <e v="#N/A"/>
    <s v="O232020200991119_Otros servicios de la administración pública n.c.p."/>
    <n v="8080"/>
    <m/>
    <n v="0"/>
    <e v="#N/A"/>
    <e v="#N/A"/>
    <m/>
    <m/>
    <e v="#N/A"/>
    <m/>
    <m/>
    <m/>
  </r>
  <r>
    <x v="196"/>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gestionar desde el componente jurídico actividades contractuales y administrativas del Observatorio y la Gerencia Escuela"/>
    <s v="febrero"/>
    <s v="FEBRERO"/>
    <n v="4"/>
    <n v="1"/>
    <s v="CCE-16 Contratación Directa"/>
    <s v="1-100-F001_VA-Recursos distrito"/>
    <n v="7000000"/>
    <n v="280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7000000"/>
    <n v="28000000"/>
    <n v="28000000"/>
    <x v="2"/>
    <n v="28000000"/>
    <n v="1"/>
    <s v="Modificación propuesta"/>
    <s v="O232020200991119_Otros servicios de la administración pública n.c.p."/>
    <n v="8080"/>
    <m/>
    <n v="-28000000"/>
    <n v="28000000"/>
    <n v="28000000"/>
    <m/>
    <m/>
    <n v="0"/>
    <m/>
    <m/>
    <m/>
  </r>
  <r>
    <x v="197"/>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para fortalecer en territorio la oferta de servicios del Observatorio y de la Gerencia Escuela"/>
    <s v="febrero"/>
    <s v="FEBRERO"/>
    <n v="5"/>
    <n v="1"/>
    <s v="CCE-16 Contratación Directa"/>
    <s v="1-100-F001_VA-Recursos distrito"/>
    <n v="5000000"/>
    <n v="25000000"/>
    <s v="Gerencia Escuela de la Participación"/>
    <s v="O232020200883990  Otros servicios profesionales, técnicos y empresar"/>
    <s v="20/0220/0102/45020340212"/>
    <s v="TPIEG - Igualdad y Equidad de Género."/>
    <s v="NO"/>
    <s v="N/A"/>
    <m/>
    <m/>
    <m/>
    <m/>
    <s v="Formación en capacidades democráticas en interrelación con la cualificación de la participación incidente; con enfoques de cultura ciudadana, democrática y de paz Bogotá D.C."/>
    <n v="5000000"/>
    <n v="25000000"/>
    <n v="25000000"/>
    <x v="2"/>
    <n v="25000000"/>
    <n v="1"/>
    <s v="Modificación propuesta"/>
    <s v="O232020200991119_Otros servicios de la administración pública n.c.p."/>
    <n v="8080"/>
    <m/>
    <n v="-25000000"/>
    <n v="25000000"/>
    <n v="25000000"/>
    <m/>
    <m/>
    <n v="0"/>
    <m/>
    <m/>
    <m/>
  </r>
  <r>
    <x v="198"/>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de manera temporal, para la creación de estrategias de comunicación y posicionamiento de la Escuela y la entidad"/>
    <s v="febrero"/>
    <s v="FEBRERO"/>
    <n v="5"/>
    <n v="1"/>
    <s v="CCE-16 Contratación Directa"/>
    <s v="1-100-F001_VA-Recursos distrito"/>
    <n v="9000000"/>
    <n v="45000000"/>
    <s v="Gerencia Escuela de la Participación"/>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9000000"/>
    <n v="45000000"/>
    <e v="#N/A"/>
    <x v="2"/>
    <n v="45000000"/>
    <n v="0"/>
    <e v="#N/A"/>
    <s v="O232020200991119_Otros servicios de la administración pública n.c.p."/>
    <n v="8080"/>
    <m/>
    <n v="0"/>
    <e v="#N/A"/>
    <e v="#N/A"/>
    <m/>
    <m/>
    <e v="#N/A"/>
    <m/>
    <m/>
    <m/>
  </r>
  <r>
    <x v="199"/>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r los servicios profesionales de manera temporal, para el desarrollo de estrategias de comunicación y posicionamiento de la Escuela y la entidad"/>
    <s v="febrero"/>
    <s v="FEBRERO"/>
    <n v="5"/>
    <n v="1"/>
    <s v="CCE-16 Contratación Directa"/>
    <s v="1-100-F001_VA-Recursos distrito"/>
    <n v="9000000"/>
    <n v="45000000"/>
    <s v="Gerencia Escuela de la Participación"/>
    <s v="O232020200991119_Otros servicios de la administración pública n.c.p."/>
    <s v="20/0220/0102/45020340212"/>
    <s v="TPIEG - Igualdad y Equidad de Género."/>
    <s v="NO"/>
    <s v="N/A"/>
    <m/>
    <m/>
    <m/>
    <m/>
    <s v="Formación en capacidades democráticas en interrelación con la cualificación de la participación incidente; con enfoques de cultura ciudadana, democrática y de paz Bogotá D.C."/>
    <n v="9000000"/>
    <n v="45000000"/>
    <e v="#N/A"/>
    <x v="2"/>
    <n v="45000000"/>
    <n v="0"/>
    <e v="#N/A"/>
    <s v="O232020200991119_Otros servicios de la administración pública n.c.p."/>
    <n v="8080"/>
    <m/>
    <n v="0"/>
    <e v="#N/A"/>
    <e v="#N/A"/>
    <m/>
    <m/>
    <e v="#N/A"/>
    <m/>
    <m/>
    <m/>
  </r>
  <r>
    <x v="200"/>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Prestación de servicios profesionales, de manera temporal, para la creacion de los contenidos pedagogicos de los programas y proyectos que desarrolla la Escuela de la Participación y el Observatorio de la Participación"/>
    <s v="febrero"/>
    <s v="FEBRERO"/>
    <n v="5"/>
    <n v="1"/>
    <s v="CCE-16 Contratación Directa"/>
    <s v="1-100-F001_VA-Recursos distrito"/>
    <n v="4500000"/>
    <n v="22500000"/>
    <s v="Gerencia Escuela de la Participación"/>
    <s v="O232020200991119_Otros servicios de la administración pública n.c.p."/>
    <s v="20/0220/0102/45020340212"/>
    <s v="TPCC- Cultura Ciudadana_x000a_TPIEG - Igualdad y Equidad de Género_x000a_TPGE - Grupos étnicos_x000a_TPJ – Juventud_x000a_TPPD - Población con Discapacidad "/>
    <s v="NO"/>
    <s v="N/A"/>
    <m/>
    <m/>
    <m/>
    <m/>
    <s v="Formación en capacidades democráticas en interrelación con la cualificación de la participación incidente; con enfoques de cultura ciudadana, democrática y de paz Bogotá D.C."/>
    <n v="4500000"/>
    <n v="22500000"/>
    <e v="#N/A"/>
    <x v="2"/>
    <n v="22500000"/>
    <n v="0"/>
    <e v="#N/A"/>
    <s v="O232020200991119_Otros servicios de la administración pública n.c.p."/>
    <n v="8080"/>
    <m/>
    <n v="0"/>
    <e v="#N/A"/>
    <e v="#N/A"/>
    <m/>
    <m/>
    <e v="#N/A"/>
    <m/>
    <m/>
    <m/>
  </r>
  <r>
    <x v="201"/>
    <s v="05_Bogotá confía en su gobierno"/>
    <s v="39 _Camino hacia una democracia deliberativa con un gobierno cercano a la gente y con participación ciudadana"/>
    <s v="O23011745022024021202034"/>
    <s v="O230117450220240212"/>
    <n v="8080"/>
    <n v="2024110010212"/>
    <x v="2"/>
    <s v="Meta 418 Implementar 35 Iniciativa(s) de producción de información que recojan información y datos diferenciados por sexo edad orientación sexual identidad de género estrato social pertenencia étnico-racial, identidad religiosa, ubicación geográfica disca"/>
    <x v="8"/>
    <n v="80111600"/>
    <s v="Otras necesidades de contratación del observatorio"/>
    <s v="ENERO"/>
    <s v="ENERO"/>
    <n v="1"/>
    <n v="1"/>
    <s v="CCE-16 Contratación Directa"/>
    <s v="1-100-F001_VA-Recursos distrito"/>
    <n v="41900000"/>
    <n v="41900000"/>
    <s v="Gerencia Escuela de la Participación"/>
    <s v="O232020200991119_Otros servicios de la administración pública n.c.p."/>
    <s v="20/0220/0102/45020340212"/>
    <s v="TPCC- Cultura Ciudadana_x000a_TPIEG - Igualdad y Equidad de Género"/>
    <s v="NO"/>
    <s v="N/A"/>
    <m/>
    <m/>
    <m/>
    <m/>
    <s v="Formación en capacidades democráticas en interrelación con la cualificación de la participación incidente; con enfoques de cultura ciudadana, democrática y de paz Bogotá D.C."/>
    <n v="94700000"/>
    <n v="94700000"/>
    <n v="41900000"/>
    <x v="36"/>
    <n v="41900000"/>
    <n v="1"/>
    <s v="Modificación propuesta"/>
    <s v="O232020200991119_Otros servicios de la administración pública n.c.p."/>
    <n v="8080"/>
    <m/>
    <n v="-94700000"/>
    <n v="42400000"/>
    <n v="41900000"/>
    <n v="-52800000"/>
    <m/>
    <n v="0"/>
    <m/>
    <m/>
    <m/>
  </r>
  <r>
    <x v="20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acompañar las labores administrativas y de seguimiento del presupuesto del proyecto de inversión de la SFOS."/>
    <s v="febrero"/>
    <s v="FEBRERO"/>
    <n v="6"/>
    <n v="1"/>
    <s v="CCE-16 Contratación Directa"/>
    <s v="1-100-F001_VA-Recursos distrito"/>
    <n v="4766308"/>
    <n v="28597848"/>
    <s v="Subdirección de Fortalecimiento de la  Organización Social"/>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5454880"/>
    <n v="43639040"/>
    <n v="28597848"/>
    <x v="37"/>
    <n v="28597848"/>
    <n v="7"/>
    <s v="Modificación propuesta"/>
    <s v="O232020200883990_Otros servicios profesionales, técnicos y empresariales n.c.p."/>
    <n v="8131"/>
    <m/>
    <n v="43639040"/>
    <n v="28597848"/>
    <n v="28597848"/>
    <m/>
    <m/>
    <n v="0"/>
    <m/>
    <m/>
    <m/>
  </r>
  <r>
    <x v="20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en el seguimiento de la información relacionada con las organizaciones sociales y medios comunitarios a través de la plataforma de la Participación y la plataforma VOTEC "/>
    <s v="Enero "/>
    <s v="FEBRERO"/>
    <n v="6"/>
    <n v="1"/>
    <s v="CCE-16 Contratación Directa"/>
    <s v="1-100-F001_VA-Recursos distrito"/>
    <n v="5860000"/>
    <n v="35160000"/>
    <s v="Subdirección de Fortalecimiento de la  Organización Social"/>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5860000"/>
    <n v="35160000"/>
    <e v="#N/A"/>
    <x v="2"/>
    <n v="35160000"/>
    <n v="0"/>
    <e v="#N/A"/>
    <s v="O232020200991119_Otros servicios de la administración pública n.c.p."/>
    <n v="8131"/>
    <m/>
    <n v="0"/>
    <e v="#N/A"/>
    <e v="#N/A"/>
    <m/>
    <m/>
    <e v="#N/A"/>
    <m/>
    <m/>
    <m/>
  </r>
  <r>
    <x v="20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mantenimiento y soporte desde el componente TICS las funcionalidades y ajustes de la plataforma VOTEC y plataforma de la participación."/>
    <s v="Enero "/>
    <s v="FEBRERO"/>
    <n v="6"/>
    <n v="1"/>
    <s v="CCE-16 Contratación Directa"/>
    <s v="1-100-F001_VA-Recursos distrito"/>
    <n v="6200000"/>
    <n v="37200000"/>
    <s v="Subdirección de Fortalecimiento de la  Organización Social"/>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6200000"/>
    <n v="37200000"/>
    <e v="#N/A"/>
    <x v="2"/>
    <n v="37200000"/>
    <n v="0"/>
    <e v="#N/A"/>
    <s v="O232020200883990_Otros servicios profesionales, técnicos y empresariales n.c.p."/>
    <n v="8131"/>
    <m/>
    <n v="0"/>
    <e v="#N/A"/>
    <e v="#N/A"/>
    <m/>
    <m/>
    <e v="#N/A"/>
    <m/>
    <m/>
    <m/>
  </r>
  <r>
    <x v="20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ción de servicios profesionales para el diseño web y/o desarrollo que sean requeridos para aplicarlos en la plataforma VOTEC y la plataforma de la participación."/>
    <s v="Enero "/>
    <s v="FEBRERO"/>
    <n v="6"/>
    <n v="1"/>
    <s v="CCE-16 Contratación Directa"/>
    <s v="1-100-F001_VA-Recursos distrito"/>
    <n v="4500000"/>
    <n v="27000000"/>
    <s v="Subdirección de Fortalecimiento de la  Organización Social"/>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500000"/>
    <n v="27000000"/>
    <e v="#N/A"/>
    <x v="2"/>
    <n v="27000000"/>
    <n v="0"/>
    <e v="#N/A"/>
    <s v="O232020200883990_Otros servicios profesionales, técnicos y empresariales n.c.p."/>
    <n v="8131"/>
    <m/>
    <n v="0"/>
    <e v="#N/A"/>
    <e v="#N/A"/>
    <m/>
    <m/>
    <e v="#N/A"/>
    <m/>
    <m/>
    <m/>
  </r>
  <r>
    <x v="20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dirigidas a las actividades   presupuestales y financieras del proyecto de inversión de la SFOS."/>
    <s v="Enero "/>
    <s v="FEBRERO"/>
    <n v="6"/>
    <n v="1"/>
    <s v="CCE-16 Contratación Directa"/>
    <s v="1-100-F001_VA-Recursos distrito"/>
    <n v="5454880"/>
    <n v="32729280"/>
    <s v="Subdirección de Fortalecimiento de la  Organización Social"/>
    <s v="O232020200883990_Otros servicios profesionales, técnicos y empresariales n.c.p."/>
    <s v="20/0220/0106/45020220238"/>
    <s v="TPIEG - Igualdad y Equidad de Género_x000a_TPGE - Grupos étnicos_x000a_TPJ – Juventud_x000a_TPPD - Población con Discapacidad"/>
    <s v="NO"/>
    <s v="N/A"/>
    <m/>
    <m/>
    <m/>
    <m/>
    <s v="Implementación de mecanismos de participación que potencian el desarrollo territorial Bogotá D.C."/>
    <n v="5454880"/>
    <n v="32729280"/>
    <e v="#N/A"/>
    <x v="2"/>
    <n v="32729280"/>
    <n v="0"/>
    <e v="#N/A"/>
    <s v="O232020200883990_Otros servicios profesionales, técnicos y empresariales n.c.p."/>
    <n v="8131"/>
    <m/>
    <n v="0"/>
    <e v="#N/A"/>
    <e v="#N/A"/>
    <m/>
    <m/>
    <e v="#N/A"/>
    <m/>
    <m/>
    <m/>
  </r>
  <r>
    <x v="20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apoyar el proceso de planeación y gestión, planes de mejoramiento y reportes a las actividades propias de la Subdirección."/>
    <s v="Enero "/>
    <s v="FEBRERO"/>
    <n v="7"/>
    <n v="1"/>
    <s v="CCE-16 Contratación Directa"/>
    <s v="1-100-F001_VA-Recursos distrito"/>
    <n v="6500000"/>
    <n v="45500000"/>
    <s v="Subdirección de Fortalecimiento de la  Organización Social"/>
    <s v="O232020200883990_Otros servicios profesionales, técnicos y empresariales n.c.p."/>
    <s v="20/0220/0106/45020220238"/>
    <s v="TPIEG - Igualdad y Equidad de Género_x000a_TPGE - Grupos étnicos_x000a_TPJ – Juventud_x000a_TPPD - Población con Discapacidad"/>
    <s v="NO"/>
    <s v="N/A"/>
    <m/>
    <m/>
    <m/>
    <m/>
    <s v="Implementación de mecanismos de participación que potencian el desarrollo territorial Bogotá D.C."/>
    <n v="6500000"/>
    <n v="45500000"/>
    <e v="#N/A"/>
    <x v="2"/>
    <n v="45500000"/>
    <n v="0"/>
    <e v="#N/A"/>
    <s v="O232020200883990_Otros servicios profesionales, técnicos y empresariales n.c.p."/>
    <n v="8131"/>
    <m/>
    <n v="0"/>
    <e v="#N/A"/>
    <e v="#N/A"/>
    <m/>
    <m/>
    <e v="#N/A"/>
    <m/>
    <m/>
    <m/>
  </r>
  <r>
    <x v="208"/>
    <s v="05_Bogotá confía en su gobierno"/>
    <s v="39 _Camino hacia una democracia deliberativa con un gobierno cercano a la gente y con participación ciudadana"/>
    <s v="O23011745022024023801029"/>
    <s v="O230117450220240238"/>
    <n v="8131"/>
    <n v="2024110010238"/>
    <x v="3"/>
    <s v="Meta 414 Ejecutar el 100% de las acciones que garanticen el cumplimiento de los productos en las Políticas Públicas Distritales a cargo de IDPAC con enfoque de género poblacional y diferencial.."/>
    <x v="9"/>
    <n v="80111600"/>
    <s v="Prestar los servicios profesionales  para el acompañamiento a las organizaciones sociales enfocadas en las personas con discapacidad y personas cuidadoras en  la implementación del modelo de fortalecimiento a traves de las herramientas que con lleven a la"/>
    <s v="Enero "/>
    <s v="FEBRERO"/>
    <n v="6"/>
    <n v="1"/>
    <s v="CCE-16 Contratación Directa"/>
    <s v="1-100-F001_VA-Recursos distrito"/>
    <n v="4000000"/>
    <n v="24000000"/>
    <s v="Subdirección de Fortalecimiento de la  Organización Social"/>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4000000"/>
    <n v="24000000"/>
    <e v="#N/A"/>
    <x v="2"/>
    <n v="24000000"/>
    <n v="0"/>
    <e v="#N/A"/>
    <s v="O232020200991119_Otros servicios de la administración pública n.c.p."/>
    <n v="8131"/>
    <m/>
    <n v="0"/>
    <e v="#N/A"/>
    <e v="#N/A"/>
    <m/>
    <m/>
    <e v="#N/A"/>
    <m/>
    <m/>
    <m/>
  </r>
  <r>
    <x v="209"/>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 Prestar los servicios profesionales especializados para asesorar, articular, gestionar y realizar seguimiento a las acciones orientadas al fortalecimiento  de las organizaciones de personas con discapacidad y personas cuidoras aplicando herramientas que "/>
    <s v="Enero "/>
    <s v="FEBRERO"/>
    <n v="6"/>
    <n v="1"/>
    <s v="CCE-16 Contratación Directa"/>
    <s v="1-100-F001_VA-Recursos distrito"/>
    <n v="7100000"/>
    <n v="42600000"/>
    <s v="Subdirección de Fortalecimiento de la  Organización Social"/>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7100000"/>
    <n v="42600000"/>
    <e v="#N/A"/>
    <x v="2"/>
    <n v="42600000"/>
    <n v="0"/>
    <e v="#N/A"/>
    <s v="O232020200991119_Otros servicios de la administración pública n.c.p."/>
    <n v="8131"/>
    <m/>
    <n v="0"/>
    <e v="#N/A"/>
    <e v="#N/A"/>
    <m/>
    <m/>
    <e v="#N/A"/>
    <m/>
    <m/>
    <m/>
  </r>
  <r>
    <x v="210"/>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ara el  apoyo a la gestión para el acompañamiento a las organizaciones sociales enfocadas en las personas con discapacidad y personas cuidadoras en  la implementación del modelo de fortalecimiento a traves de las herramientas que "/>
    <s v="Enero "/>
    <s v="FEBRERO"/>
    <n v="6"/>
    <n v="1"/>
    <s v="CCE-16 Contratación Directa"/>
    <s v="1-100-F001_VA-Recursos distrito"/>
    <n v="3606000"/>
    <n v="21636000"/>
    <s v="Subdirección de Fortalecimiento de la  Organización Social"/>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3606000"/>
    <n v="21636000"/>
    <e v="#N/A"/>
    <x v="2"/>
    <n v="21636000"/>
    <n v="0"/>
    <e v="#N/A"/>
    <s v="O232020200991119_Otros servicios de la administración pública n.c.p."/>
    <n v="8131"/>
    <m/>
    <n v="0"/>
    <e v="#N/A"/>
    <e v="#N/A"/>
    <m/>
    <m/>
    <e v="#N/A"/>
    <m/>
    <m/>
    <m/>
  </r>
  <r>
    <x v="211"/>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focadas en las personas con discapacidad y personas cuidadoras en  la implementación del modelo de fortalecimiento a traves de las herramientas que con lleven a la"/>
    <s v="ENERO"/>
    <s v="FEBRERO"/>
    <n v="6"/>
    <n v="1"/>
    <s v="CCE-16 Contratación Directa"/>
    <s v="1-100-F001_VA-Recursos distrito"/>
    <n v="4000000"/>
    <n v="24000000"/>
    <s v="Subdirección de Fortalecimiento de la  Organización Social"/>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4000000"/>
    <n v="24000000"/>
    <e v="#N/A"/>
    <x v="2"/>
    <n v="24000000"/>
    <n v="0"/>
    <e v="#N/A"/>
    <s v="O232020200991119_Otros servicios de la administración pública n.c.p."/>
    <n v="8131"/>
    <m/>
    <n v="0"/>
    <e v="#N/A"/>
    <e v="#N/A"/>
    <m/>
    <m/>
    <e v="#N/A"/>
    <m/>
    <m/>
    <m/>
  </r>
  <r>
    <x v="212"/>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focadas en las personas con discapacidad y personas cuidadoras en  la implementación del modelo de fortalecimiento a traves de las herramientas que con lleven a la"/>
    <s v="ENERO"/>
    <s v="FEBRERO"/>
    <n v="6"/>
    <n v="1"/>
    <s v="CCE-16 Contratación Directa"/>
    <s v="1-100-F001_VA-Recursos distrito"/>
    <n v="4000000"/>
    <n v="24000000"/>
    <s v="Subdirección de Fortalecimiento de la  Organización Social"/>
    <s v="O232020200991119_Otros servicios de la administración pública n.c.p."/>
    <s v="20/0220/0101/45020290238"/>
    <s v="TPIEG - Igualdad y Equidad de Género_x000a_TPPD - Población con Discapacidad"/>
    <s v="NO"/>
    <s v="N/A"/>
    <m/>
    <m/>
    <m/>
    <m/>
    <s v="Implementación de mecanismos de participación que potencian el desarrollo territorial Bogotá D.C."/>
    <n v="4000000"/>
    <n v="24000000"/>
    <e v="#N/A"/>
    <x v="2"/>
    <n v="24000000"/>
    <n v="0"/>
    <e v="#N/A"/>
    <s v="O232020200991119_Otros servicios de la administración pública n.c.p."/>
    <n v="8131"/>
    <m/>
    <n v="0"/>
    <e v="#N/A"/>
    <e v="#N/A"/>
    <m/>
    <m/>
    <e v="#N/A"/>
    <m/>
    <m/>
    <m/>
  </r>
  <r>
    <x v="213"/>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4178710"/>
    <n v="25072260"/>
    <s v="Subdirección de Fortalecimiento de la  Organización Social"/>
    <s v="O232020200991119_Otros servicios de la administración pública n.c.p."/>
    <s v="20/0220/0101/45020290238"/>
    <s v="TPIEG - Igualdad y Equidad de Género"/>
    <s v="NO"/>
    <s v="N/A"/>
    <m/>
    <m/>
    <m/>
    <m/>
    <s v="Implementación de mecanismos de participación que potencian el desarrollo territorial Bogotá D.C."/>
    <n v="4178710"/>
    <n v="25072260"/>
    <e v="#N/A"/>
    <x v="2"/>
    <n v="25072260"/>
    <n v="0"/>
    <e v="#N/A"/>
    <s v="O232020200991119_Otros servicios de la administración pública n.c.p."/>
    <n v="8131"/>
    <m/>
    <n v="0"/>
    <e v="#N/A"/>
    <e v="#N/A"/>
    <m/>
    <m/>
    <e v="#N/A"/>
    <m/>
    <m/>
    <m/>
  </r>
  <r>
    <x v="214"/>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5500000"/>
    <n v="33000000"/>
    <s v="Subdirección de Fortalecimiento de la  Organización Social"/>
    <s v="O232020200991119_Otros servicios de la administración pública n.c.p."/>
    <s v="20/0220/0101/45020290238"/>
    <s v="TPIEG - Igualdad y Equidad de Género"/>
    <s v="NO"/>
    <s v="N/A"/>
    <m/>
    <m/>
    <m/>
    <m/>
    <s v="Implementación de mecanismos de participación que potencian el desarrollo territorial Bogotá D.C."/>
    <n v="5500000"/>
    <n v="33000000"/>
    <e v="#N/A"/>
    <x v="2"/>
    <n v="33000000"/>
    <n v="0"/>
    <e v="#N/A"/>
    <s v="O232020200991119_Otros servicios de la administración pública n.c.p."/>
    <n v="8131"/>
    <m/>
    <n v="0"/>
    <e v="#N/A"/>
    <e v="#N/A"/>
    <m/>
    <m/>
    <e v="#N/A"/>
    <m/>
    <m/>
    <m/>
  </r>
  <r>
    <x v="21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desarrollar las acciones requeridas para la ejecución, desarrollo seguimiento y reporte de las las actividades, de la Subdirección relacionadas con el modelo de fortalecimiento, las políticas públicas y los evento"/>
    <s v="ENERO"/>
    <s v="FEBRERO"/>
    <n v="6"/>
    <n v="1"/>
    <s v="CCE-16 Contratación Directa"/>
    <s v="1-100-F001_VA-Recursos distrito"/>
    <n v="5500000"/>
    <n v="33000000"/>
    <s v="Subdirección de Fortalecimiento de la  Organización Social"/>
    <s v="O232020200883990_Otros servicios profesionales, técnicos y empresariales n.c.p."/>
    <s v="20/0220/0106/45020220238"/>
    <s v="TPIEG - Igualdad y Equidad de Género_x000a_TPGE - Grupos étnicos_x000a_TPJ – Juventud_x000a_TPPD - Población con Discapacidad"/>
    <s v="NO"/>
    <s v="N/A"/>
    <m/>
    <m/>
    <m/>
    <m/>
    <s v="Implementación de mecanismos de participación que potencian el desarrollo territorial Bogotá D.C."/>
    <n v="5500000"/>
    <n v="33000000"/>
    <e v="#N/A"/>
    <x v="2"/>
    <n v="33000000"/>
    <n v="0"/>
    <e v="#N/A"/>
    <s v="O232020200883990_Otros servicios profesionales, técnicos y empresariales n.c.p."/>
    <n v="8131"/>
    <m/>
    <n v="0"/>
    <e v="#N/A"/>
    <e v="#N/A"/>
    <m/>
    <m/>
    <e v="#N/A"/>
    <m/>
    <m/>
    <m/>
  </r>
  <r>
    <x v="216"/>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poyo administrativo, logístico y operativo en las diferentes actividades desarrolladas por la subdirección de fortalecimiento. "/>
    <s v="ENERO"/>
    <s v="FEBRERO"/>
    <n v="6"/>
    <n v="1"/>
    <s v="CCE-16 Contratación Directa"/>
    <s v="1-100-F001_VA-Recursos distrito"/>
    <n v="4200000"/>
    <n v="25200000"/>
    <s v="Subdirección de Fortalecimiento de la  Organización Social"/>
    <s v="O232020200991119_Otros servicios de la administración pública n.c.p."/>
    <s v="20/0220/0101/45020290238"/>
    <s v="TPIEG - Igualdad y Equidad de Género_x000a_TPGE - Grupos étnicos_x000a_TPJ – Juventud_x000a_TPPD - Población con Discapacidad"/>
    <s v="NO"/>
    <s v="N/A"/>
    <m/>
    <m/>
    <m/>
    <m/>
    <s v="Implementación de mecanismos de participación que potencian el desarrollo territorial Bogotá D.C."/>
    <n v="4200000"/>
    <n v="25200000"/>
    <e v="#N/A"/>
    <x v="2"/>
    <n v="25200000"/>
    <n v="0"/>
    <e v="#N/A"/>
    <s v="O232020200991119_Otros servicios de la administración pública n.c.p."/>
    <n v="8131"/>
    <m/>
    <n v="0"/>
    <e v="#N/A"/>
    <e v="#N/A"/>
    <m/>
    <m/>
    <e v="#N/A"/>
    <m/>
    <m/>
    <m/>
  </r>
  <r>
    <x v="217"/>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la implementación de la política pública de medios comunitarios  para la participación, identificación, caracterización, vinculación y acompañamiento de los procesos de fortalecimiento propios de esta politica"/>
    <s v="ENERO"/>
    <s v="FEBRERO"/>
    <n v="6"/>
    <n v="1"/>
    <s v="CCE-16 Contratación Directa"/>
    <s v="1-100-F001_VA-Recursos distrito"/>
    <n v="4500000"/>
    <n v="27000000"/>
    <s v="Subdirección de Fortalecimiento de la  Organización Social"/>
    <s v="O232020200991119_Otros servicios de la administración pública n.c.p."/>
    <s v="20/0220/0101/45020290238"/>
    <s v="TPIEG - Igualdad y Equidad de Género"/>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218"/>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os medios comunitarios y alternativos, en la implementación del modelo de fortalecimiento en el marco de su política pública.."/>
    <s v="ENERO"/>
    <s v="FEBRERO"/>
    <n v="6"/>
    <n v="1"/>
    <s v="CCE-16 Contratación Directa"/>
    <s v="1-100-F001_VA-Recursos distrito"/>
    <n v="5000000"/>
    <n v="30000000"/>
    <s v="Subdirección de Fortalecimiento de la  Organización Social"/>
    <s v="O232020200991119_Otros servicios de la administración pública n.c.p."/>
    <s v="20/0220/0101/45020290238"/>
    <s v="TPIEG - Igualdad y Equidad de Género"/>
    <s v="NO"/>
    <s v="N/A"/>
    <m/>
    <m/>
    <m/>
    <m/>
    <s v="Implementación de mecanismos de participación que potencian el desarrollo territorial Bogotá D.C."/>
    <n v="5000000"/>
    <n v="30000000"/>
    <e v="#N/A"/>
    <x v="2"/>
    <n v="30000000"/>
    <n v="0"/>
    <e v="#N/A"/>
    <s v="O232020200991119_Otros servicios de la administración pública n.c.p."/>
    <n v="8131"/>
    <m/>
    <n v="0"/>
    <e v="#N/A"/>
    <e v="#N/A"/>
    <m/>
    <m/>
    <e v="#N/A"/>
    <m/>
    <m/>
    <m/>
  </r>
  <r>
    <x v="219"/>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acompañamiento a las organizaciones sociales en el equipo de nuevas expresiones aplicando herramientas que con lleven a la identificación, caracterización, vinculación y participación de esta población."/>
    <s v="ENERO"/>
    <s v="FEBRERO"/>
    <n v="6"/>
    <n v="1"/>
    <s v="CCE-16 Contratación Directa"/>
    <s v="1-100-F001_VA-Recursos distrito"/>
    <n v="3156000"/>
    <n v="18936000"/>
    <s v="Subdirección de Fortalecimiento de la  Organización Social"/>
    <s v="O232020200991119_Otros servicios de la administración pública n.c.p."/>
    <s v="20/0220/0101/45020290238"/>
    <s v="TPIEG - Igualdad y Equidad de Género"/>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22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articular las acciones de fortalecimiento en los procesos, actuaciones y verificaciones juridicas para garantizar el funcionamiento de la Subdirección de fortalecimiento de la Organización Social."/>
    <s v="ENERO"/>
    <s v="FEBRERO"/>
    <n v="7"/>
    <n v="1"/>
    <s v="CCE-16 Contratación Directa"/>
    <s v="1-100-F001_VA-Recursos distrito"/>
    <n v="7000000"/>
    <n v="49000000"/>
    <s v="Subdirección de Fortalecimiento de la  Organización Social"/>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7000000"/>
    <n v="49000000"/>
    <e v="#N/A"/>
    <x v="2"/>
    <n v="49000000"/>
    <n v="0"/>
    <e v="#N/A"/>
    <s v="O232020200883990_Otros servicios profesionales, técnicos y empresariales n.c.p."/>
    <n v="8131"/>
    <m/>
    <n v="0"/>
    <e v="#N/A"/>
    <e v="#N/A"/>
    <m/>
    <m/>
    <e v="#N/A"/>
    <m/>
    <m/>
    <m/>
  </r>
  <r>
    <x v="22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especializados para asesorar, articular, gestionar y hacer seguimiento a las acciones administrativas y de planeación de la subdirección, siendo enlace entre la SFOS, los equipos internos y externos que traten la mision"/>
    <s v="ENERO"/>
    <s v="FEBRERO"/>
    <n v="7"/>
    <n v="1"/>
    <s v="CCE-16 Contratación Directa"/>
    <s v="1-100-F001_VA-Recursos distrito"/>
    <n v="7500000"/>
    <n v="52500000"/>
    <s v="Subdirección de Fortalecimiento de la  Organización Social"/>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7500000"/>
    <n v="52500000"/>
    <e v="#N/A"/>
    <x v="2"/>
    <n v="52500000"/>
    <n v="0"/>
    <e v="#N/A"/>
    <s v="O232020200883990_Otros servicios profesionales, técnicos y empresariales n.c.p."/>
    <n v="8131"/>
    <m/>
    <n v="0"/>
    <e v="#N/A"/>
    <e v="#N/A"/>
    <m/>
    <m/>
    <e v="#N/A"/>
    <m/>
    <m/>
    <m/>
  </r>
  <r>
    <x v="22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articular, gestionar y realizar seguimiento a las acciones orientadas al fortalecimiento  de las organizaciones sociales del equipo de Nuevas Expresiones aplicando herramientas que con lleven a la identificación, "/>
    <s v="ENERO"/>
    <s v="FEBRERO"/>
    <n v="6"/>
    <n v="1"/>
    <s v="CCE-16 Contratación Directa"/>
    <s v="1-100-F001_VA-Recursos distrito"/>
    <n v="6500000"/>
    <n v="39000000"/>
    <s v="Subdirección de Fortalecimiento de la  Organización Social"/>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6500000"/>
    <n v="39000000"/>
    <e v="#N/A"/>
    <x v="2"/>
    <n v="39000000"/>
    <n v="0"/>
    <e v="#N/A"/>
    <s v="O232020200991119_Otros servicios de la administración pública n.c.p."/>
    <n v="8131"/>
    <m/>
    <n v="0"/>
    <e v="#N/A"/>
    <e v="#N/A"/>
    <m/>
    <m/>
    <e v="#N/A"/>
    <m/>
    <m/>
    <m/>
  </r>
  <r>
    <x v="22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seguimiento a los asuntos transversales de los procesos misionales y administrativos de la Subdirección,"/>
    <s v="ENERO"/>
    <s v="FEBRERO"/>
    <n v="7"/>
    <n v="1"/>
    <s v="CCE-16 Contratación Directa"/>
    <s v="1-100-F001_VA-Recursos distrito"/>
    <n v="4766308"/>
    <n v="33364156"/>
    <s v="Subdirección de Fortalecimiento de la  Organización Social"/>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766308"/>
    <n v="33364156"/>
    <e v="#N/A"/>
    <x v="2"/>
    <n v="33364156"/>
    <n v="0"/>
    <e v="#N/A"/>
    <s v="O232020200883990_Otros servicios profesionales, técnicos y empresariales n.c.p."/>
    <n v="8131"/>
    <m/>
    <n v="0"/>
    <e v="#N/A"/>
    <e v="#N/A"/>
    <m/>
    <m/>
    <e v="#N/A"/>
    <m/>
    <m/>
    <m/>
  </r>
  <r>
    <x v="22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el seguimiento y control de los productos de políticas públicas y del modelo de fortalecimiento institucional. "/>
    <s v="ENERO"/>
    <s v="FEBRERO"/>
    <n v="6"/>
    <n v="1"/>
    <s v="CCE-16 Contratación Directa"/>
    <s v="1-100-F001_VA-Recursos distrito"/>
    <n v="5000000"/>
    <n v="30000000"/>
    <s v="Subdirección de Fortalecimiento de la  Organización Social"/>
    <s v="O232020200883990_Otros servicios profesionales, técnicos y empresariales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n v="5000000"/>
    <n v="30000000"/>
    <e v="#N/A"/>
    <x v="2"/>
    <n v="30000000"/>
    <n v="0"/>
    <e v="#N/A"/>
    <s v="O232020200883990_Otros servicios profesionales, técnicos y empresariales n.c.p."/>
    <n v="8131"/>
    <m/>
    <n v="0"/>
    <e v="#N/A"/>
    <e v="#N/A"/>
    <m/>
    <m/>
    <e v="#N/A"/>
    <m/>
    <m/>
    <m/>
  </r>
  <r>
    <x v="22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gestionar los trámites jurídicos de la Subdirección de Fortalecimiento y sus gerencias."/>
    <s v="ENERO"/>
    <s v="FEBRERO"/>
    <n v="6"/>
    <n v="1"/>
    <s v="CCE-16 Contratación Directa"/>
    <s v="1-100-F001_VA-Recursos distrito"/>
    <n v="5000000"/>
    <n v="30000000"/>
    <s v="Subdirección de Fortalecimiento de la  Organización Social"/>
    <s v="O232020200883990_Otros servicios profesionales, técnicos y empresariales n.c.p."/>
    <s v="20/0220/0106/45020220238"/>
    <s v="TPIEG - Igualdad y Equidad de Género"/>
    <s v="NO"/>
    <s v="N/A"/>
    <m/>
    <m/>
    <m/>
    <m/>
    <s v="Implementación de mecanismos de participación que potencian el desarrollo territorial Bogotá D.C."/>
    <n v="5000000"/>
    <n v="30000000"/>
    <e v="#N/A"/>
    <x v="2"/>
    <n v="30000000"/>
    <n v="0"/>
    <e v="#N/A"/>
    <s v="O232020200883990_Otros servicios profesionales, técnicos y empresariales n.c.p."/>
    <n v="8131"/>
    <m/>
    <n v="0"/>
    <e v="#N/A"/>
    <e v="#N/A"/>
    <m/>
    <m/>
    <e v="#N/A"/>
    <m/>
    <m/>
    <m/>
  </r>
  <r>
    <x v="22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desarrollar las acciones requeridas para la ejecución, desarrollo seguimiento y reporte de las las actividades, de la Subdirección relacionadas con el modelo de fortalecimiento, las políticas públicas y los evento"/>
    <s v="febrero"/>
    <s v="marzo"/>
    <n v="8"/>
    <n v="1"/>
    <s v="CCE-16 Contratación Directa"/>
    <s v="1-100-F001_VA-Recursos distrito"/>
    <n v="4766308"/>
    <n v="38130464"/>
    <s v="Subdirección de Fortalecimiento de la  Organización Social"/>
    <s v="O232020200991119_Otros servicios de la administración pública n.c.p."/>
    <s v="20/0220/0106/45020220238"/>
    <s v="TPIEG - Igualdad y Equidad de Género"/>
    <s v="NO"/>
    <s v="N/A"/>
    <m/>
    <m/>
    <m/>
    <m/>
    <s v="Implementación de mecanismos de participación que potencian el desarrollo territorial Bogotá D.C."/>
    <n v="6500000"/>
    <n v="39000000"/>
    <n v="38130464"/>
    <x v="38"/>
    <n v="38130464"/>
    <n v="7"/>
    <s v="Modificación propuesta"/>
    <s v="O232020200991119_Otros servicios de la administración pública n.c.p."/>
    <n v="8131"/>
    <m/>
    <n v="39000000"/>
    <n v="38130464"/>
    <n v="38130464"/>
    <m/>
    <m/>
    <n v="0"/>
    <m/>
    <m/>
    <m/>
  </r>
  <r>
    <x v="22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gestionar y realizar seguimiento a las acciones orientadas al fortalecimiento de  medios comunitarios y alternativos del distrito capital."/>
    <s v="febrero"/>
    <s v="FEBRERO"/>
    <n v="5"/>
    <n v="1"/>
    <s v="CCE-16 Contratación Directa"/>
    <s v="1-100-F001_VA-Recursos distrito"/>
    <n v="7000000"/>
    <n v="35000000"/>
    <s v="Subdirección de Fortalecimiento de la  Organización Social"/>
    <s v="O232020200991119_Otros servicios de la administración pública n.c.p."/>
    <s v="20/0220/0106/45020220238"/>
    <s v="TPIEG - Igualdad y Equidad de Género"/>
    <s v="NO"/>
    <s v="N/A"/>
    <m/>
    <m/>
    <m/>
    <m/>
    <s v="Implementación de mecanismos de participación que potencian el desarrollo territorial Bogotá D.C."/>
    <n v="5200000"/>
    <n v="31200000"/>
    <n v="35000000"/>
    <x v="39"/>
    <n v="35000000"/>
    <n v="7"/>
    <s v="Modificación propuesta"/>
    <s v="O232020200991119_Otros servicios de la administración pública n.c.p."/>
    <n v="8131"/>
    <m/>
    <n v="31200000"/>
    <n v="35000000"/>
    <n v="35000000"/>
    <m/>
    <m/>
    <n v="0"/>
    <m/>
    <m/>
    <m/>
  </r>
  <r>
    <x v="22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os medios comunitarios y alternativos, en la implementación del modelo de fortalecimiento."/>
    <s v="ENERO"/>
    <s v="FEBRERO"/>
    <n v="6"/>
    <n v="1"/>
    <s v="CCE-16 Contratación Directa"/>
    <s v="1-100-F001_VA-Recursos distrito"/>
    <n v="5200000"/>
    <n v="31200000"/>
    <s v="Subdirección de Fortalecimiento de la  Organización Social"/>
    <s v="O232020200991119_Otros servicios de la administración pública n.c.p."/>
    <s v="20/0220/0106/45020220238"/>
    <s v="TPIEG - Igualdad y Equidad de Género"/>
    <s v="NO"/>
    <s v="N/A"/>
    <m/>
    <m/>
    <m/>
    <m/>
    <s v="Implementación de mecanismos de participación que potencian el desarrollo territorial Bogotá D.C."/>
    <n v="5200000"/>
    <n v="31200000"/>
    <e v="#N/A"/>
    <x v="2"/>
    <n v="31200000"/>
    <n v="0"/>
    <e v="#N/A"/>
    <s v="O232020200991119_Otros servicios de la administración pública n.c.p."/>
    <n v="8131"/>
    <m/>
    <n v="0"/>
    <e v="#N/A"/>
    <e v="#N/A"/>
    <m/>
    <m/>
    <e v="#N/A"/>
    <m/>
    <m/>
    <m/>
  </r>
  <r>
    <x v="22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os medios comunitarios y alternativos, en la implementación del modelo de fortalecimiento.."/>
    <s v="febrero"/>
    <s v="FEBRERO"/>
    <n v="10"/>
    <n v="1"/>
    <s v="CCE-16 Contratación Directa"/>
    <s v="1-100-F001_VA-Recursos distrito"/>
    <n v="5000000"/>
    <n v="50000000"/>
    <s v="Subdirección de Fortalecimiento de la  Organización Social"/>
    <s v="O232020200991119_Otros servicios de la administración pública n.c.p."/>
    <s v="20/0220/0106/45020220238"/>
    <s v="TPIEG - Igualdad y Equidad de Género"/>
    <s v="NO"/>
    <s v="N/A"/>
    <m/>
    <m/>
    <m/>
    <m/>
    <s v="Implementación de mecanismos de participación que potencian el desarrollo territorial Bogotá D.C."/>
    <n v="5000000"/>
    <n v="30000000"/>
    <n v="50000000"/>
    <x v="40"/>
    <n v="50000000"/>
    <n v="7"/>
    <s v="Modificación propuesta"/>
    <s v="O232020200991119_Otros servicios de la administración pública n.c.p."/>
    <n v="8131"/>
    <m/>
    <n v="30000000"/>
    <n v="50000000"/>
    <n v="50000000"/>
    <m/>
    <m/>
    <n v="0"/>
    <m/>
    <m/>
    <m/>
  </r>
  <r>
    <x v="23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
    <s v="ENERO"/>
    <s v="FEBRERO"/>
    <n v="6"/>
    <n v="1"/>
    <s v="CCE-16 Contratación Directa"/>
    <s v="1-100-F001_VA-Recursos distrito"/>
    <n v="4650000"/>
    <n v="27900000"/>
    <s v="Subdirección de Fortalecimiento de la  Organización Social"/>
    <s v="O232020200991119_Otros servicios de la administración pública n.c.p."/>
    <s v="20/0220/0106/45020220238"/>
    <s v="TPIEG - Igualdad y Equidad de Género"/>
    <s v="NO"/>
    <s v="N/A"/>
    <m/>
    <m/>
    <m/>
    <m/>
    <s v="Implementación de mecanismos de participación que potencian el desarrollo territorial Bogotá D.C."/>
    <n v="4650000"/>
    <n v="27900000"/>
    <e v="#N/A"/>
    <x v="2"/>
    <n v="27900000"/>
    <n v="0"/>
    <e v="#N/A"/>
    <s v="O232020200991119_Otros servicios de la administración pública n.c.p."/>
    <n v="8131"/>
    <m/>
    <n v="0"/>
    <e v="#N/A"/>
    <e v="#N/A"/>
    <m/>
    <m/>
    <e v="#N/A"/>
    <m/>
    <m/>
    <m/>
  </r>
  <r>
    <x v="23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s v="Subdirección de Fortalecimiento de la  Organización Social"/>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e v="#N/A"/>
    <x v="2"/>
    <n v="26400000"/>
    <n v="0"/>
    <e v="#N/A"/>
    <s v="O232020200991119_Otros servicios de la administración pública n.c.p."/>
    <n v="8131"/>
    <m/>
    <n v="0"/>
    <e v="#N/A"/>
    <e v="#N/A"/>
    <m/>
    <m/>
    <e v="#N/A"/>
    <m/>
    <m/>
    <m/>
  </r>
  <r>
    <x v="23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s v="Subdirección de Fortalecimiento de la  Organización Social"/>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e v="#N/A"/>
    <x v="2"/>
    <n v="26400000"/>
    <n v="0"/>
    <e v="#N/A"/>
    <s v="O232020200991119_Otros servicios de la administración pública n.c.p."/>
    <n v="8131"/>
    <m/>
    <n v="0"/>
    <e v="#N/A"/>
    <e v="#N/A"/>
    <m/>
    <m/>
    <e v="#N/A"/>
    <m/>
    <m/>
    <m/>
  </r>
  <r>
    <x v="23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500000"/>
    <n v="27000000"/>
    <s v="Subdirección de Fortalecimiento de la  Organización Social"/>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23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s v="Subdirección de Fortalecimiento de la  Organización Social"/>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e v="#N/A"/>
    <x v="2"/>
    <n v="26400000"/>
    <n v="0"/>
    <e v="#N/A"/>
    <s v="O232020200991119_Otros servicios de la administración pública n.c.p."/>
    <n v="8131"/>
    <m/>
    <n v="0"/>
    <e v="#N/A"/>
    <e v="#N/A"/>
    <m/>
    <m/>
    <e v="#N/A"/>
    <m/>
    <m/>
    <m/>
  </r>
  <r>
    <x v="23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650000"/>
    <n v="27900000"/>
    <s v="Subdirección de Fortalecimiento de la  Organización Social"/>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650000"/>
    <n v="27900000"/>
    <e v="#N/A"/>
    <x v="2"/>
    <n v="27900000"/>
    <n v="0"/>
    <e v="#N/A"/>
    <s v="O232020200991119_Otros servicios de la administración pública n.c.p."/>
    <n v="8131"/>
    <m/>
    <n v="0"/>
    <e v="#N/A"/>
    <e v="#N/A"/>
    <m/>
    <m/>
    <e v="#N/A"/>
    <m/>
    <m/>
    <m/>
  </r>
  <r>
    <x v="23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acompañamiento a las organizaciones sociales en el equipo de nuevas expresiones en implementación de la Política Publica del tema asignado, aplicando herramientas que con lleven a la identificación, cara"/>
    <s v="ENERO"/>
    <s v="FEBRERO"/>
    <n v="6"/>
    <n v="1"/>
    <s v="CCE-16 Contratación Directa"/>
    <s v="1-100-F001_VA-Recursos distrito"/>
    <n v="3606000"/>
    <n v="21636000"/>
    <s v="Subdirección de Fortalecimiento de la  Organización Social"/>
    <s v="O232020200991119_Otros servicios de la administración pública n.c.p."/>
    <s v="20/0220/0106/45020220238"/>
    <s v="TPIEG - Igualdad y Equidad de Género"/>
    <s v="NO"/>
    <s v="N/A"/>
    <m/>
    <m/>
    <m/>
    <m/>
    <s v="Implementación de mecanismos de participación que potencian el desarrollo territorial Bogotá D.C."/>
    <n v="3606000"/>
    <n v="21636000"/>
    <e v="#N/A"/>
    <x v="2"/>
    <n v="21636000"/>
    <n v="0"/>
    <e v="#N/A"/>
    <s v="O232020200991119_Otros servicios de la administración pública n.c.p."/>
    <n v="8131"/>
    <m/>
    <n v="0"/>
    <e v="#N/A"/>
    <e v="#N/A"/>
    <m/>
    <m/>
    <e v="#N/A"/>
    <m/>
    <m/>
    <m/>
  </r>
  <r>
    <x v="23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4400000"/>
    <n v="26400000"/>
    <s v="Subdirección de Fortalecimiento de la  Organización Social"/>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e v="#N/A"/>
    <x v="2"/>
    <n v="26400000"/>
    <n v="0"/>
    <e v="#N/A"/>
    <s v="O232020200991119_Otros servicios de la administración pública n.c.p."/>
    <n v="8131"/>
    <m/>
    <n v="0"/>
    <e v="#N/A"/>
    <e v="#N/A"/>
    <m/>
    <m/>
    <e v="#N/A"/>
    <m/>
    <m/>
    <m/>
  </r>
  <r>
    <x v="23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en los temas contables y financieros del proyecto de inversión a cargo de la subdirección y desarrollar las acciones de Inspección, Vigilancia y Control de las fundaciones o corporaciones relacionadas con las comunida"/>
    <s v="ENERO"/>
    <s v="FEBRERO"/>
    <n v="6"/>
    <n v="1"/>
    <s v="CCE-16 Contratación Directa"/>
    <s v="1-100-F001_VA-Recursos distrito"/>
    <n v="6000000"/>
    <n v="36000000"/>
    <s v="Subdirección de Fortalecimiento de la  Organización Social"/>
    <s v="O232020200883990_Otros servicios profesionales, técnicos y empresariales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n v="6000000"/>
    <n v="36000000"/>
    <e v="#N/A"/>
    <x v="2"/>
    <n v="36000000"/>
    <n v="0"/>
    <e v="#N/A"/>
    <s v="O232020200883990_Otros servicios profesionales, técnicos y empresariales n.c.p."/>
    <n v="8131"/>
    <m/>
    <n v="0"/>
    <e v="#N/A"/>
    <e v="#N/A"/>
    <m/>
    <m/>
    <e v="#N/A"/>
    <m/>
    <m/>
    <m/>
  </r>
  <r>
    <x v="23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implementando la Política Pública correspondiente, aplicando herramientas que con lleven a la identificación, caracterización, vinc"/>
    <s v="febrero"/>
    <s v="FEBRERO"/>
    <n v="6"/>
    <n v="1"/>
    <s v="CCE-16 Contratación Directa"/>
    <s v="1-100-F001_VA-Recursos distrito"/>
    <n v="4400000"/>
    <n v="26400000"/>
    <s v="Subdirección de Fortalecimiento de la  Organización Social"/>
    <s v="O232020200991119_Otros servicios de la administración pública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4400000"/>
    <n v="26400000"/>
    <n v="26400000"/>
    <x v="2"/>
    <n v="26400000"/>
    <n v="7"/>
    <s v="Modificación propuesta"/>
    <s v="O232020200991119_Otros servicios de la administración pública n.c.p."/>
    <n v="8131"/>
    <m/>
    <n v="26400000"/>
    <n v="26400000"/>
    <n v="26400000"/>
    <m/>
    <m/>
    <n v="0"/>
    <m/>
    <m/>
    <m/>
  </r>
  <r>
    <x v="24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de asesoría, para realizar la revisión del componente jurídico de los documentos generados por la subdirección de fortalecimiento y sus gerenciasen el marco del cumplimiento de su misionalidad."/>
    <s v="ENERO"/>
    <s v="FEBRERO"/>
    <n v="6"/>
    <n v="1"/>
    <s v="CCE-16 Contratación Directa"/>
    <s v="1-100-F001_VA-Recursos distrito"/>
    <n v="10000000"/>
    <n v="60000000"/>
    <s v="Subdirección de Fortalecimiento de la  Organización Social"/>
    <s v="O232020200883990_Otros servicios profesionales, técnicos y empresariales n.c.p."/>
    <s v="20/0220/0106/45020220238"/>
    <s v="TPIEG - Igualdad y Equidad de Género"/>
    <s v="NO"/>
    <s v="N/A"/>
    <m/>
    <m/>
    <m/>
    <m/>
    <s v="Implementación de mecanismos de participación que potencian el desarrollo territorial Bogotá D.C."/>
    <n v="10000000"/>
    <n v="60000000"/>
    <e v="#N/A"/>
    <x v="2"/>
    <n v="60000000"/>
    <n v="0"/>
    <e v="#N/A"/>
    <s v="O232020200883990_Otros servicios profesionales, técnicos y empresariales n.c.p."/>
    <n v="8131"/>
    <m/>
    <n v="0"/>
    <e v="#N/A"/>
    <e v="#N/A"/>
    <m/>
    <m/>
    <e v="#N/A"/>
    <m/>
    <m/>
    <m/>
  </r>
  <r>
    <x v="24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focadas en las personas con discapacidad y personas cuidadoras, asi como prestar apoyo juridico a SFOS en las mesas distritales y locales."/>
    <s v="ENERO"/>
    <s v="FEBRERO"/>
    <n v="5"/>
    <n v="1"/>
    <s v="CCE-16 Contratación Directa"/>
    <s v="1-100-F001_VA-Recursos distrito"/>
    <n v="6000000"/>
    <n v="30000000"/>
    <s v="Subdirección de Fortalecimiento de la  Organización Social"/>
    <s v="O232020200883990_Otros servicios profesionales, técnicos y empresariales n.c.p."/>
    <s v="20/0220/0106/45020220238"/>
    <s v="TPIEG - Igualdad y Equidad de Género_x000a_TPGE - Grupos étnicos_x000a_TPJ – Juventud_x000a_TPPD - Población con Discapacidad "/>
    <s v="NO"/>
    <s v="N/A"/>
    <m/>
    <m/>
    <m/>
    <m/>
    <s v="Implementación de mecanismos de participación que potencian el desarrollo territorial Bogotá D.C."/>
    <n v="6000000"/>
    <n v="30000000"/>
    <e v="#N/A"/>
    <x v="2"/>
    <n v="30000000"/>
    <n v="0"/>
    <e v="#N/A"/>
    <s v="O232020200883990_Otros servicios profesionales, técnicos y empresariales n.c.p."/>
    <n v="8131"/>
    <m/>
    <n v="0"/>
    <e v="#N/A"/>
    <e v="#N/A"/>
    <m/>
    <m/>
    <e v="#N/A"/>
    <m/>
    <m/>
    <m/>
  </r>
  <r>
    <x v="24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5000000"/>
    <n v="30000000"/>
    <s v="Subdirección de Fortalecimiento de la  Organización Social"/>
    <s v="O232020200991119_Otros servicios de la administración pública n.c.p."/>
    <s v="20/0220/0106/45020220238"/>
    <s v="TPPD - Población con Discapacidad "/>
    <s v="NO"/>
    <s v="N/A"/>
    <m/>
    <m/>
    <m/>
    <m/>
    <s v="Implementación de mecanismos de participación que potencian el desarrollo territorial Bogotá D.C."/>
    <n v="5000000"/>
    <n v="30000000"/>
    <e v="#N/A"/>
    <x v="2"/>
    <n v="30000000"/>
    <n v="0"/>
    <e v="#N/A"/>
    <s v="O232020200991119_Otros servicios de la administración pública n.c.p."/>
    <n v="8131"/>
    <m/>
    <n v="0"/>
    <e v="#N/A"/>
    <e v="#N/A"/>
    <m/>
    <m/>
    <e v="#N/A"/>
    <m/>
    <m/>
    <m/>
  </r>
  <r>
    <x v="24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acompañamiento a las organizaciones sociales en el equipo de nuevas expresiones en implementación de la Política Pública  tema asignado, aplicando herramientas que con lleven a la identificación, caracterización"/>
    <s v="ENERO"/>
    <s v="FEBRERO"/>
    <n v="6"/>
    <n v="1"/>
    <s v="CCE-16 Contratación Directa"/>
    <s v="1-100-F001_VA-Recursos distrito"/>
    <n v="5000000"/>
    <n v="30000000"/>
    <s v="Subdirección de Fortalecimiento de la  Organización Social"/>
    <s v="O232020200991119_Otros servicios de la administración pública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n v="5000000"/>
    <n v="30000000"/>
    <e v="#N/A"/>
    <x v="2"/>
    <n v="30000000"/>
    <n v="0"/>
    <e v="#N/A"/>
    <s v="O232020200991119_Otros servicios de la administración pública n.c.p."/>
    <n v="8131"/>
    <m/>
    <n v="0"/>
    <e v="#N/A"/>
    <e v="#N/A"/>
    <m/>
    <m/>
    <e v="#N/A"/>
    <m/>
    <m/>
    <m/>
  </r>
  <r>
    <x v="24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para apoyar la coordinación del equipo de nuevas expresiones desde las políticas públicas dirigidas a la participación de los diferentes grupos poblacionales de la ciudad."/>
    <s v="ENERO"/>
    <s v="FEBRERO"/>
    <n v="6"/>
    <n v="1"/>
    <s v="CCE-16 Contratación Directa"/>
    <s v="1-100-F001_VA-Recursos distrito"/>
    <n v="5000000"/>
    <n v="30000000"/>
    <s v="Subdirección de Fortalecimiento de la  Organización Social"/>
    <s v="O232020200991119_Otros servicios de la administración pública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n v="5000000"/>
    <n v="30000000"/>
    <e v="#N/A"/>
    <x v="2"/>
    <n v="30000000"/>
    <n v="0"/>
    <e v="#N/A"/>
    <s v="O232020200991119_Otros servicios de la administración pública n.c.p."/>
    <n v="8131"/>
    <m/>
    <n v="0"/>
    <e v="#N/A"/>
    <e v="#N/A"/>
    <m/>
    <m/>
    <e v="#N/A"/>
    <m/>
    <m/>
    <m/>
  </r>
  <r>
    <x v="24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s v="80141600;80141900;80111600;81141600;30111900;72103300;72102900"/>
    <s v="PRESTAR LOS SERVICIOS LOGÍSTICOS Y OPERATIVOS NECESARIOS, PARA LA_x000a_ORGANIZACIÓN Y EJECUCIÓN DE ACTIVIDADES Y EVENTOS INSTITUCIONALES_x000a_REALIZADOS POR EL IDPAC"/>
    <s v="MARZO "/>
    <s v="MARZO "/>
    <n v="9"/>
    <n v="1"/>
    <s v="CCE-06 Selección Abreviada Menor Cuantía"/>
    <s v="1-100-F001_VA-Recursos distrito"/>
    <n v="0"/>
    <n v="316377036"/>
    <s v="Subdirección de Fortalecimiento de la  Organización Social"/>
    <s v="O232020200991119_Otros servicios de la administración pública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m/>
    <n v="324266308"/>
    <n v="316377036"/>
    <x v="41"/>
    <n v="316377036"/>
    <n v="7"/>
    <s v="Modificación propuesta"/>
    <s v="O232020200991119_Otros servicios de la administración pública n.c.p."/>
    <n v="8131"/>
    <m/>
    <n v="324266308"/>
    <n v="316377036"/>
    <n v="316377036"/>
    <m/>
    <m/>
    <n v="0"/>
    <m/>
    <m/>
    <m/>
  </r>
  <r>
    <x v="24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Recursos destinados para el pago de pasivos exigibles a cargo de la Subdirección de Fortalecimietno"/>
    <s v="marzo"/>
    <s v="abril"/>
    <n v="1"/>
    <n v="1"/>
    <s v="CCE-16 Contratación Directa"/>
    <s v="1-100-F001_VA-Recursos distrito"/>
    <m/>
    <n v="40532511"/>
    <s v="Subdirección de Fortalecimiento de la  Organización Social"/>
    <s v="O232020200991119_Otros servicios de la administración pública n.c.p."/>
    <s v="20/0220/0106/45020220238"/>
    <s v="TPIEG - Igualdad y Equidad de Género_x000a_TPGE - Grupos étnicos _x000a_TPJ – Juventud_x000a_TPPD - Población con Discapacidad "/>
    <s v="NO"/>
    <s v="N/A"/>
    <m/>
    <m/>
    <m/>
    <m/>
    <s v="Implementación de mecanismos de participación que potencian el desarrollo territorial Bogotá D.C."/>
    <m/>
    <n v="40532511"/>
    <e v="#N/A"/>
    <x v="2"/>
    <n v="40532511"/>
    <n v="0"/>
    <e v="#N/A"/>
    <s v="O232020200991119_Otros servicios de la administración pública n.c.p."/>
    <n v="8131"/>
    <m/>
    <n v="0"/>
    <e v="#N/A"/>
    <e v="#N/A"/>
    <m/>
    <m/>
    <e v="#N/A"/>
    <m/>
    <m/>
    <m/>
  </r>
  <r>
    <x v="24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s v="43201800_x000a_43211600_x000a_43211500_x000a_45111608_x000a_43211708 _x000a_43211706"/>
    <s v="Entregar incentivos a a las organizaciones sociales y medios comunitarios por valor de 6.000.000."/>
    <s v="septiembre"/>
    <s v="septiembre"/>
    <n v="1"/>
    <n v="1"/>
    <s v="CCE-99 Selección Abreviada - Acuerdo Marco"/>
    <s v="1-100-F001_VA-Recursos distrito"/>
    <m/>
    <n v="1638000000"/>
    <s v="Subdirección de Fortalecimiento de la  Organización Social"/>
    <s v="O232020200991119_Otros servicios de la administración pública n.c.p."/>
    <s v="20/0220/0106/45020220238"/>
    <s v="TPIEG - Igualdad y Equidad de Género_x000a_TPGE - Grupos étnicos _x000a_TPJ – Juventud_x000a_TPPD - Población con Discapacidad "/>
    <m/>
    <s v="N/A"/>
    <m/>
    <m/>
    <m/>
    <m/>
    <s v="Implementación de mecanismos de participación que potencian el desarrollo territorial Bogotá D.C."/>
    <m/>
    <n v="1638000000"/>
    <e v="#N/A"/>
    <x v="2"/>
    <n v="1638000000"/>
    <n v="0"/>
    <e v="#N/A"/>
    <s v="O232020200991119_Otros servicios de la administración pública n.c.p."/>
    <n v="8131"/>
    <m/>
    <n v="0"/>
    <e v="#N/A"/>
    <e v="#N/A"/>
    <m/>
    <m/>
    <e v="#N/A"/>
    <m/>
    <m/>
    <m/>
  </r>
  <r>
    <x v="24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en la Gerencia de etnias del IDPAC para el apoyo en la implementación, seguimiento, reporte y sistematización requeridos para el cumplimiento de política pública de las comunidades negras / afrocolombianos y Palenquer"/>
    <s v="febrero"/>
    <s v="FEBRERO"/>
    <n v="3"/>
    <n v="1"/>
    <s v="CCE-16 Contratación Directa"/>
    <s v="1-100-F001_VA-Recursos distrito"/>
    <n v="4450000"/>
    <n v="15575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5575000"/>
    <e v="#N/A"/>
    <x v="2"/>
    <n v="15575000"/>
    <n v="0"/>
    <e v="#N/A"/>
    <s v="O232020200991119_Otros servicios de la administración pública n.c.p."/>
    <n v="8131"/>
    <m/>
    <n v="0"/>
    <e v="#N/A"/>
    <e v="#N/A"/>
    <m/>
    <m/>
    <e v="#N/A"/>
    <m/>
    <m/>
    <m/>
  </r>
  <r>
    <x v="24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en la Gerencia de etnias del IDPAC para el apoyo en la implementación, seguimiento, reporte y sistematización requeridos para el cumplimiento de política pública de los pueblos  Gitano o Rrom e Indigenas, así como el "/>
    <s v="febrero"/>
    <s v="FEBRERO"/>
    <n v="3"/>
    <n v="1"/>
    <s v="CCE-16 Contratación Directa"/>
    <s v="1-100-F001_VA-Recursos distrito"/>
    <n v="4450000"/>
    <n v="15575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5575000"/>
    <e v="#N/A"/>
    <x v="2"/>
    <n v="15575000"/>
    <n v="0"/>
    <e v="#N/A"/>
    <s v="O232020200991119_Otros servicios de la administración pública n.c.p."/>
    <n v="8131"/>
    <m/>
    <n v="0"/>
    <e v="#N/A"/>
    <e v="#N/A"/>
    <m/>
    <m/>
    <e v="#N/A"/>
    <m/>
    <m/>
    <m/>
  </r>
  <r>
    <x v="25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profesionales en la Gerencia de etnias del IDPAC para el apoyo en la implementación, seguimiento, reporte y sistematización requeridos para el cumplimiento de política pública del Pueblo Raizal, así como el apoyo a la supervisión d"/>
    <s v="febrero"/>
    <s v="FEBRERO"/>
    <n v="3"/>
    <n v="1"/>
    <s v="CCE-16 Contratación Directa"/>
    <s v="1-100-F001_VA-Recursos distrito"/>
    <n v="4450000"/>
    <n v="15575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5575000"/>
    <e v="#N/A"/>
    <x v="2"/>
    <n v="15575000"/>
    <n v="0"/>
    <e v="#N/A"/>
    <s v="O232020200991119_Otros servicios de la administración pública n.c.p."/>
    <n v="8131"/>
    <m/>
    <n v="0"/>
    <e v="#N/A"/>
    <e v="#N/A"/>
    <m/>
    <m/>
    <e v="#N/A"/>
    <m/>
    <m/>
    <m/>
  </r>
  <r>
    <x v="25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on de servicios Profesionales especializado para conceptuar, capacitar e implementar la linea tecnica diferencial en las estrategias de fortalecimiento de organizaciones, participacion territorial e intancias de las comunidades NARP   y pueblos In"/>
    <s v="febrero"/>
    <s v="FEBRERO"/>
    <n v="3"/>
    <n v="1"/>
    <s v="CCE-16 Contratación Directa"/>
    <s v="1-100-F001_VA-Recursos distrito"/>
    <n v="4630000"/>
    <n v="1389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30000"/>
    <n v="13890000"/>
    <e v="#N/A"/>
    <x v="2"/>
    <n v="13890000"/>
    <n v="0"/>
    <e v="#N/A"/>
    <s v="O232020200991119_Otros servicios de la administración pública n.c.p."/>
    <n v="8131"/>
    <m/>
    <n v="0"/>
    <e v="#N/A"/>
    <e v="#N/A"/>
    <m/>
    <m/>
    <e v="#N/A"/>
    <m/>
    <m/>
    <m/>
  </r>
  <r>
    <x v="25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especializado  para ejecutar desde la perspectiva de la conducta y diversidad del comportamiento humano para analizar,  conceptuar y e implementar la linea tecnica diferencial en las estrategias de fortalecimiento de "/>
    <s v="febrero"/>
    <s v="FEBRERO"/>
    <n v="3"/>
    <n v="1"/>
    <s v="CCE-16 Contratación Directa"/>
    <s v="1-100-F001_VA-Recursos distrito"/>
    <n v="4630000"/>
    <n v="1389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30000"/>
    <n v="13890000"/>
    <e v="#N/A"/>
    <x v="2"/>
    <n v="13890000"/>
    <n v="0"/>
    <e v="#N/A"/>
    <s v="O232020200991119_Otros servicios de la administración pública n.c.p."/>
    <n v="8131"/>
    <m/>
    <n v="0"/>
    <e v="#N/A"/>
    <e v="#N/A"/>
    <m/>
    <m/>
    <e v="#N/A"/>
    <m/>
    <m/>
    <m/>
  </r>
  <r>
    <x v="25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y fortalecimiento  de las comunidades Negras / Afrocolombianos de las localidades que sean asignadas por el supervisor."/>
    <s v="febrero"/>
    <s v="FEBRERO"/>
    <n v="5"/>
    <n v="1"/>
    <s v="CCE-16 Contratación Directa"/>
    <s v="1-100-F001_VA-Recursos distrito"/>
    <n v="2300000"/>
    <n v="115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n v="11500000"/>
    <x v="42"/>
    <n v="11500000"/>
    <n v="7"/>
    <s v="Modificación propuesta"/>
    <s v="O232020200991119_Otros servicios de la administración pública n.c.p."/>
    <n v="8131"/>
    <m/>
    <n v="10600000"/>
    <n v="11500000"/>
    <n v="11500000"/>
    <m/>
    <m/>
    <n v="0"/>
    <m/>
    <m/>
    <m/>
  </r>
  <r>
    <x v="25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y fortalecimiento  de las comunidades Negras / Afrocolombianos de las localidades que sean asignadas por el supervisor."/>
    <s v="febrero"/>
    <s v="FEBRERO"/>
    <n v="5"/>
    <n v="1"/>
    <s v="CCE-16 Contratación Directa"/>
    <s v="1-100-F001_VA-Recursos distrito"/>
    <n v="2650000"/>
    <n v="1325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n v="13250000"/>
    <x v="43"/>
    <n v="13250000"/>
    <n v="7"/>
    <s v="Modificación propuesta"/>
    <s v="O232020200991119_Otros servicios de la administración pública n.c.p."/>
    <n v="8131"/>
    <m/>
    <n v="10600000"/>
    <n v="13250000"/>
    <n v="13250000"/>
    <m/>
    <m/>
    <n v="0"/>
    <m/>
    <m/>
    <m/>
  </r>
  <r>
    <x v="25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de los pueblos  indígenas _x000a_en las localidades de Barrios Unidos y Teusaquillo y/o de las que sean asignadas por el super"/>
    <s v="febrero"/>
    <s v="FEBRERO"/>
    <n v="4"/>
    <n v="1"/>
    <s v="CCE-16 Contratación Directa"/>
    <s v="1-100-F001_VA-Recursos distrito"/>
    <n v="2650000"/>
    <n v="106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e v="#N/A"/>
    <x v="2"/>
    <n v="10600000"/>
    <n v="0"/>
    <e v="#N/A"/>
    <s v="O232020200991119_Otros servicios de la administración pública n.c.p."/>
    <n v="8131"/>
    <m/>
    <n v="0"/>
    <e v="#N/A"/>
    <e v="#N/A"/>
    <m/>
    <m/>
    <e v="#N/A"/>
    <m/>
    <m/>
    <m/>
  </r>
  <r>
    <x v="25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y fortalecimiento  de las comunidades Negras / Afrocolombianos de las localidades que sean asignadas por el supervisor."/>
    <s v="febrero"/>
    <s v="FEBRERO"/>
    <n v="7"/>
    <n v="1"/>
    <s v="CCE-16 Contratación Directa"/>
    <s v="1-100-F001_VA-Recursos distrito"/>
    <n v="2500000"/>
    <n v="175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n v="17500000"/>
    <x v="44"/>
    <n v="17500000"/>
    <n v="7"/>
    <s v="Modificación propuesta"/>
    <s v="O232020200991119_Otros servicios de la administración pública n.c.p."/>
    <n v="8131"/>
    <m/>
    <n v="10600000"/>
    <n v="17500000"/>
    <n v="17500000"/>
    <m/>
    <m/>
    <n v="0"/>
    <m/>
    <m/>
    <m/>
  </r>
  <r>
    <x v="25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y fortalecimiento  de las comunidades Negras / Afrocolombianos de las localidades que sean asignadas por el supervisor."/>
    <s v="febrero"/>
    <s v="FEBRERO"/>
    <n v="5"/>
    <n v="1"/>
    <s v="CCE-16 Contratación Directa"/>
    <s v="1-100-F001_VA-Recursos distrito"/>
    <n v="3100000"/>
    <n v="155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650000"/>
    <n v="10600000"/>
    <n v="15500000"/>
    <x v="45"/>
    <n v="15500000"/>
    <n v="7"/>
    <s v="Modificación propuesta"/>
    <s v="O232020200991119_Otros servicios de la administración pública n.c.p."/>
    <n v="8131"/>
    <m/>
    <n v="10600000"/>
    <n v="15500000"/>
    <n v="15500000"/>
    <m/>
    <m/>
    <n v="0"/>
    <m/>
    <m/>
    <m/>
  </r>
  <r>
    <x v="25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 Prestación de servicios de apoyo a la gestión, para desarrollar procesos de participación, Organización, fortalecimiento  e instancias de los pueblos indigenas de las localidades de Candelaria / Usme y/o  las que sean asignadas por el supervisor."/>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5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de los pueblos  indígenas en las localidades de Chapinero, Santa Fe y/o de las que sean asignadas por el supervisor."/>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6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n la comunidad raizal residente en Bogotá y  en las localidades Chapinero,  Teusaquillo, Engativa  y/o las que sean as"/>
    <s v="febrero"/>
    <s v="FEBRERO"/>
    <n v="6"/>
    <n v="1"/>
    <s v="CCE-16 Contratación Directa"/>
    <s v="1-100-F001_VA-Recursos distrito"/>
    <n v="3710000"/>
    <n v="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29680000"/>
    <n v="29680000"/>
    <x v="46"/>
    <n v="0"/>
    <n v="7"/>
    <s v="Eliminación de Concepto"/>
    <s v="O232020200991119_Otros servicios de la administración pública n.c.p."/>
    <n v="8131"/>
    <m/>
    <n v="0"/>
    <n v="29680000"/>
    <n v="29680000"/>
    <m/>
    <m/>
    <n v="-29680000"/>
    <m/>
    <m/>
    <m/>
  </r>
  <r>
    <x v="26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n las comunidades negras y afrocolombianas de las localidades de Kennedy, Tunjuelito y/o  las que sean asignadas por "/>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6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munidades negras y afrocolombianas de las localidades de  Fontibon, Martires  y/o  las que sean asignadas por el super"/>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6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 de los Pueblos indigenas _x000a_en las localidades de los San Cristobal, Bosa y/o de las que sean asignadas por el supervisor."/>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6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 de los Pueblos indigenas _x000a_en las localidades de los Usaquen; Fontibón y/o de las que sean asignadas por el supervisor."/>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6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munidades negras y afrocolombianas de las localidades de Usme, Rafael Uribe Uribe  y/o  las que sean asignadas por el"/>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6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 de los Pueblos indigenas _x000a_en las localidades de los Ciudad Bolivar,Tunjuelito y/o de las que sean asignadas por el superv"/>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6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de los pueblos indigenas de las localidades de  Engativa / Puente Aranda y/o  las que sean asignadas por el supervisor"/>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6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de apoyo a la gestión,  para desarrollar procesos de participación, Organización, fortalecimiento  e instancias comunidades negras y afrocolombianas de las localidades de Usaquen, Chapinero  y/o  las que sean asignadas por el super"/>
    <s v="febrero"/>
    <s v="FEBRERO"/>
    <n v="4"/>
    <n v="1"/>
    <s v="CCE-16 Contratación Directa"/>
    <s v="1-100-F001_VA-Recursos distrito"/>
    <n v="3710000"/>
    <n v="1484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710000"/>
    <n v="14840000"/>
    <e v="#N/A"/>
    <x v="2"/>
    <n v="14840000"/>
    <n v="0"/>
    <e v="#N/A"/>
    <s v="O232020200991119_Otros servicios de la administración pública n.c.p."/>
    <n v="8131"/>
    <m/>
    <n v="0"/>
    <e v="#N/A"/>
    <e v="#N/A"/>
    <m/>
    <m/>
    <e v="#N/A"/>
    <m/>
    <m/>
    <m/>
  </r>
  <r>
    <x v="26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participación, Organización,fortalecimiento e instancias de las comunidades Negras, Afrocolombianas residentes en las localidades de San Cristóbal, Candelaria y/o de las que sean asignada"/>
    <s v="febrero"/>
    <s v="FEBRERO"/>
    <n v="4"/>
    <n v="1"/>
    <s v="CCE-16 Contratación Directa"/>
    <s v="1-100-F001_VA-Recursos distrito"/>
    <n v="3800000"/>
    <n v="152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x v="2"/>
    <n v="15200000"/>
    <n v="0"/>
    <e v="#N/A"/>
    <s v="O232020200991119_Otros servicios de la administración pública n.c.p."/>
    <n v="8131"/>
    <m/>
    <n v="0"/>
    <e v="#N/A"/>
    <e v="#N/A"/>
    <m/>
    <m/>
    <e v="#N/A"/>
    <m/>
    <m/>
    <m/>
  </r>
  <r>
    <x v="27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participación, Organización,fortalecimiento e instancias de los Pueblos Gitano  residentes en las localidades de   Puente Aranda y Kennedy y/o de las que sean asignadas por el supervisor."/>
    <s v="febrero"/>
    <s v="FEBRERO"/>
    <n v="4"/>
    <n v="1"/>
    <s v="CCE-16 Contratación Directa"/>
    <s v="1-100-F001_VA-Recursos distrito"/>
    <n v="3800000"/>
    <n v="152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x v="2"/>
    <n v="15200000"/>
    <n v="0"/>
    <e v="#N/A"/>
    <s v="O232020200991119_Otros servicios de la administración pública n.c.p."/>
    <n v="8131"/>
    <m/>
    <n v="0"/>
    <e v="#N/A"/>
    <e v="#N/A"/>
    <m/>
    <m/>
    <e v="#N/A"/>
    <m/>
    <m/>
    <m/>
  </r>
  <r>
    <x v="27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de participación Organización ,fortalecimiento e instancias  de la comunidad Palenquera residente en Bogota."/>
    <s v="febrero"/>
    <s v="FEBRERO"/>
    <n v="4"/>
    <n v="1"/>
    <s v="CCE-16 Contratación Directa"/>
    <s v="1-100-F001_VA-Recursos distrito"/>
    <n v="3800000"/>
    <n v="152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x v="2"/>
    <n v="15200000"/>
    <n v="0"/>
    <e v="#N/A"/>
    <s v="O232020200991119_Otros servicios de la administración pública n.c.p."/>
    <n v="8131"/>
    <m/>
    <n v="0"/>
    <e v="#N/A"/>
    <e v="#N/A"/>
    <m/>
    <m/>
    <e v="#N/A"/>
    <m/>
    <m/>
    <m/>
  </r>
  <r>
    <x v="27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participación, Organización,fortalecimiento e instancias de los pueblos indigenas residentes en las localidades  de  Rafael Uribe Uribe, Antonio Nariño y Suba y/o de las que sean asignada"/>
    <s v="febrero"/>
    <s v="FEBRERO"/>
    <n v="4"/>
    <n v="1"/>
    <s v="CCE-16 Contratación Directa"/>
    <s v="1-100-F001_VA-Recursos distrito"/>
    <n v="3800000"/>
    <n v="152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x v="2"/>
    <n v="15200000"/>
    <n v="0"/>
    <e v="#N/A"/>
    <s v="O232020200991119_Otros servicios de la administración pública n.c.p."/>
    <n v="8131"/>
    <m/>
    <n v="0"/>
    <e v="#N/A"/>
    <e v="#N/A"/>
    <m/>
    <m/>
    <e v="#N/A"/>
    <m/>
    <m/>
    <m/>
  </r>
  <r>
    <x v="27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on de  servicios Profesionales para desarrollar procesos de participación, Organización,fortalecimiento e instancias de las comunidades Negras, Afrocolombianas residentes en las localidades de Barrios unidos / Teusaquillo  y Puente Aranda y/o las "/>
    <s v="febrero"/>
    <s v="FEBRERO"/>
    <n v="4"/>
    <n v="1"/>
    <s v="CCE-16 Contratación Directa"/>
    <s v="1-100-F001_VA-Recursos distrito"/>
    <n v="3800000"/>
    <n v="152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00000"/>
    <n v="15200000"/>
    <e v="#N/A"/>
    <x v="2"/>
    <n v="15200000"/>
    <n v="0"/>
    <e v="#N/A"/>
    <s v="O232020200991119_Otros servicios de la administración pública n.c.p."/>
    <n v="8131"/>
    <m/>
    <n v="0"/>
    <e v="#N/A"/>
    <e v="#N/A"/>
    <m/>
    <m/>
    <e v="#N/A"/>
    <m/>
    <m/>
    <m/>
  </r>
  <r>
    <x v="27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profesionales para realizar los procesos y procedimientos administrativos, pre-contractuales, contractuales y post contractuales que se adelanten y gestionar la correcta ejecución presupuestal de la Gerencia de Etnias."/>
    <s v="febrero"/>
    <s v="FEBRERO"/>
    <n v="4"/>
    <n v="1"/>
    <s v="CCE-16 Contratación Directa"/>
    <s v="1-100-F001_VA-Recursos distrito"/>
    <n v="4450000"/>
    <n v="178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7800000"/>
    <e v="#N/A"/>
    <x v="2"/>
    <n v="17800000"/>
    <n v="0"/>
    <e v="#N/A"/>
    <s v="O232020200991119_Otros servicios de la administración pública n.c.p."/>
    <n v="8131"/>
    <m/>
    <n v="0"/>
    <e v="#N/A"/>
    <e v="#N/A"/>
    <m/>
    <m/>
    <e v="#N/A"/>
    <m/>
    <m/>
    <m/>
  </r>
  <r>
    <x v="27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Recurso para cumplir con los objetivos de la gerencia de etnias "/>
    <n v="0"/>
    <n v="0"/>
    <n v="0"/>
    <n v="0"/>
    <s v="CCE-16 Contratación Directa"/>
    <s v="1-100-F001_VA-Recursos distrito"/>
    <n v="0"/>
    <n v="1213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7800000"/>
    <n v="12130000"/>
    <x v="47"/>
    <n v="12130000"/>
    <n v="7"/>
    <s v="Modificación propuesta"/>
    <s v="O232020200991119_Otros servicios de la administración pública n.c.p."/>
    <n v="8131"/>
    <m/>
    <n v="17800000"/>
    <n v="12130000"/>
    <n v="12130000"/>
    <m/>
    <m/>
    <n v="0"/>
    <m/>
    <m/>
    <m/>
  </r>
  <r>
    <x v="27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profesionales en temas relacionados con los  asuntos jurídicos de la Gerencia de Etnias."/>
    <s v="febrero"/>
    <s v="FEBRERO"/>
    <n v="4"/>
    <n v="1"/>
    <s v="CCE-16 Contratación Directa"/>
    <s v="1-100-F001_VA-Recursos distrito"/>
    <n v="4450000"/>
    <n v="178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450000"/>
    <n v="17800000"/>
    <e v="#N/A"/>
    <x v="2"/>
    <n v="17800000"/>
    <n v="0"/>
    <e v="#N/A"/>
    <s v="O232020200991119_Otros servicios de la administración pública n.c.p."/>
    <n v="8131"/>
    <m/>
    <n v="0"/>
    <e v="#N/A"/>
    <e v="#N/A"/>
    <m/>
    <m/>
    <e v="#N/A"/>
    <m/>
    <m/>
    <m/>
  </r>
  <r>
    <x v="27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profesionales para el apoyo jurídico, desde la perspectiva intercultural, y el fortalecimiento en las diferentes organizaciones sociales  poblacionales, para el fortalecimiento de la comunidad etnica residente en Bogota. "/>
    <s v="febrero"/>
    <s v="FEBRERO"/>
    <n v="5"/>
    <n v="1"/>
    <s v="CCE-16 Contratación Directa"/>
    <s v="1-100-F001_VA-Recursos distrito"/>
    <n v="4700000"/>
    <n v="235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13500000"/>
    <n v="23500000"/>
    <x v="7"/>
    <n v="23500000"/>
    <n v="7"/>
    <s v="Modificación propuesta"/>
    <s v="O232020200991119_Otros servicios de la administración pública n.c.p."/>
    <n v="8131"/>
    <m/>
    <n v="13500000"/>
    <n v="23500000"/>
    <n v="23500000"/>
    <m/>
    <m/>
    <n v="0"/>
    <m/>
    <m/>
    <m/>
  </r>
  <r>
    <x v="27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ción de servicios profesionales para acompañar las acciones de fortalecimiento de las organizaciones sociales y demás procesos operativos que se requieran en el marco del proceso de participación de las comunidades étnicas en las 20 localidades de B"/>
    <s v="febrero"/>
    <s v="FEBRERO"/>
    <n v="5"/>
    <n v="1"/>
    <s v="CCE-16 Contratación Directa"/>
    <s v="1-100-F001_VA-Recursos distrito"/>
    <n v="4700000"/>
    <n v="235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13500000"/>
    <n v="23500000"/>
    <x v="7"/>
    <n v="23500000"/>
    <n v="7"/>
    <s v="Modificación propuesta"/>
    <s v="O232020200991119_Otros servicios de la administración pública n.c.p."/>
    <n v="8131"/>
    <m/>
    <n v="13500000"/>
    <n v="23500000"/>
    <n v="23500000"/>
    <m/>
    <m/>
    <n v="0"/>
    <m/>
    <m/>
    <m/>
  </r>
  <r>
    <x v="27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con la comunidad GITANA en el articulo 202 del plan de desarrollo 2024-2027- conpes 40"/>
    <s v="febrero"/>
    <s v="FEBRERO"/>
    <n v="1"/>
    <n v="1"/>
    <s v="CCE-16 Contratación Directa"/>
    <s v="1-100-F001_VA-Recursos distrito"/>
    <n v="0"/>
    <n v="300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30000000"/>
    <e v="#N/A"/>
    <x v="2"/>
    <n v="30000000"/>
    <n v="0"/>
    <e v="#N/A"/>
    <s v="O232020200991119_Otros servicios de la administración pública n.c.p."/>
    <n v="8131"/>
    <m/>
    <n v="0"/>
    <e v="#N/A"/>
    <e v="#N/A"/>
    <m/>
    <m/>
    <e v="#N/A"/>
    <m/>
    <m/>
    <m/>
  </r>
  <r>
    <x v="28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en el  articulo 202 del plan de desarrollo 2024-2027-conpes 37 con el Cabildo Muisca de suba"/>
    <s v="febrero"/>
    <s v="FEBRERO"/>
    <n v="1"/>
    <n v="1"/>
    <s v="CCE-16 Contratación Directa"/>
    <s v="1-100-F001_VA-Recursos distrito"/>
    <n v="0"/>
    <n v="300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30000000"/>
    <e v="#N/A"/>
    <x v="2"/>
    <n v="30000000"/>
    <n v="0"/>
    <e v="#N/A"/>
    <s v="O232020200991119_Otros servicios de la administración pública n.c.p."/>
    <n v="8131"/>
    <m/>
    <n v="0"/>
    <e v="#N/A"/>
    <e v="#N/A"/>
    <m/>
    <m/>
    <e v="#N/A"/>
    <m/>
    <m/>
    <m/>
  </r>
  <r>
    <x v="28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en el Articulo  10 del Decreto 842 del 2019 con los pueblos Indígenas  para desarrollar y efectuar las actividades del Encuentro de Pueblos Indígenas."/>
    <s v="febrero"/>
    <s v="FEBRERO"/>
    <n v="1"/>
    <n v="1"/>
    <s v="CCE-16 Contratación Directa"/>
    <s v="1-100-F001_VA-Recursos distrito"/>
    <n v="0"/>
    <n v="200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20000000"/>
    <e v="#N/A"/>
    <x v="2"/>
    <n v="20000000"/>
    <n v="0"/>
    <e v="#N/A"/>
    <s v="O232020200991119_Otros servicios de la administración pública n.c.p."/>
    <n v="8131"/>
    <m/>
    <n v="0"/>
    <e v="#N/A"/>
    <e v="#N/A"/>
    <m/>
    <m/>
    <e v="#N/A"/>
    <m/>
    <m/>
    <m/>
  </r>
  <r>
    <x v="28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 para dar cumplimiento a las medidas contempladas en el  Acuerdo 175 del 2005,  desarrollar y efectuar las actividades necesarias para conmemorar el día nacional de la afrocolombianidad y el Articulo 202 del Plan de Desarrollo 2024-2027 - Co"/>
    <s v="febrero"/>
    <s v="FEBRERO"/>
    <n v="1"/>
    <n v="1"/>
    <s v="CCE-16 Contratación Directa"/>
    <s v="1-100-F001_VA-Recursos distrito"/>
    <n v="0"/>
    <n v="38615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38615000"/>
    <e v="#N/A"/>
    <x v="2"/>
    <n v="38615000"/>
    <n v="0"/>
    <e v="#N/A"/>
    <s v="O232020200991119_Otros servicios de la administración pública n.c.p."/>
    <n v="8131"/>
    <m/>
    <n v="0"/>
    <e v="#N/A"/>
    <e v="#N/A"/>
    <m/>
    <m/>
    <e v="#N/A"/>
    <m/>
    <m/>
    <m/>
  </r>
  <r>
    <x v="28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en el Articulo 3 del Decreto 459 del 2022 con el pueblo raizal  para desarrollar y efectuar las actividades de la semana raizal y el articulo 202 del plan de desarrollo 2024-2027- Conpes 38."/>
    <s v="febrero"/>
    <s v="FEBRERO"/>
    <n v="1"/>
    <n v="1"/>
    <s v="CCE-16 Contratación Directa"/>
    <s v="1-100-F001_VA-Recursos distrito"/>
    <n v="0"/>
    <n v="200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20000000"/>
    <e v="#N/A"/>
    <x v="2"/>
    <n v="20000000"/>
    <n v="0"/>
    <e v="#N/A"/>
    <s v="O232020200991119_Otros servicios de la administración pública n.c.p."/>
    <n v="8131"/>
    <m/>
    <n v="0"/>
    <e v="#N/A"/>
    <e v="#N/A"/>
    <m/>
    <m/>
    <e v="#N/A"/>
    <m/>
    <m/>
    <m/>
  </r>
  <r>
    <x v="28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ar cumplimiento a las medidas contempladas con la comunidad palenquera para desarrollar y efectuar las actividades de la semana palenquera y el articulo 202 del plan de desarrollo 2024-2027- Conpes 39."/>
    <s v="febrero"/>
    <s v="FEBRERO"/>
    <n v="1"/>
    <n v="1"/>
    <s v="CCE-16 Contratación Directa"/>
    <s v="1-100-F001_VA-Recursos distrito"/>
    <n v="0"/>
    <n v="250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25000000"/>
    <e v="#N/A"/>
    <x v="2"/>
    <n v="25000000"/>
    <n v="0"/>
    <e v="#N/A"/>
    <s v="O232020200991119_Otros servicios de la administración pública n.c.p."/>
    <n v="8131"/>
    <m/>
    <n v="0"/>
    <e v="#N/A"/>
    <e v="#N/A"/>
    <m/>
    <m/>
    <e v="#N/A"/>
    <m/>
    <m/>
    <m/>
  </r>
  <r>
    <x v="28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esarrollar y efectuar las actividades necesarias para el fortalecimiento de las organizaciones sociales que hacen parte del pueblo Rrom o gitano    residentes en el Distrito Capital, en el marco de las políticas públicas, conpes  40 "/>
    <s v="febrero"/>
    <s v="FEBRERO"/>
    <n v="1"/>
    <n v="1"/>
    <s v="CCE-16 Contratación Directa"/>
    <s v="1-100-F001_VA-Recursos distrito"/>
    <n v="0"/>
    <n v="80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8000000"/>
    <e v="#N/A"/>
    <x v="2"/>
    <n v="8000000"/>
    <n v="0"/>
    <e v="#N/A"/>
    <s v="O232020200991119_Otros servicios de la administración pública n.c.p."/>
    <n v="8131"/>
    <m/>
    <n v="0"/>
    <e v="#N/A"/>
    <e v="#N/A"/>
    <m/>
    <m/>
    <e v="#N/A"/>
    <m/>
    <m/>
    <m/>
  </r>
  <r>
    <x v="28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Aunar esfuerzos para desarrollar y efectuar las actividades necesarias para el fortalecimiento de las organizaciones sociales que hacen parte del pueblo raizal residentes en el Distrito Capital, en el marco de las políticas públicas, conpes  38  contempla"/>
    <s v="febrero"/>
    <s v="FEBRERO"/>
    <n v="1"/>
    <n v="1"/>
    <s v="CCE-16 Contratación Directa"/>
    <s v="1-100-F001_VA-Recursos distrito"/>
    <n v="0"/>
    <n v="80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8000000"/>
    <e v="#N/A"/>
    <x v="2"/>
    <n v="8000000"/>
    <n v="0"/>
    <e v="#N/A"/>
    <s v="O232020200991119_Otros servicios de la administración pública n.c.p."/>
    <n v="8131"/>
    <m/>
    <n v="0"/>
    <e v="#N/A"/>
    <e v="#N/A"/>
    <m/>
    <m/>
    <e v="#N/A"/>
    <m/>
    <m/>
    <m/>
  </r>
  <r>
    <x v="28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ago del pasivo exigible del Contrato 996 de 2022"/>
    <s v="febrero"/>
    <s v="FEBRERO"/>
    <n v="1"/>
    <n v="1"/>
    <s v="CCE-16 Contratación Directa"/>
    <s v="1-100-F001_VA-Recursos distrito"/>
    <n v="0"/>
    <n v="14300000"/>
    <s v="Gerencia de Etnia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0"/>
    <n v="14300000"/>
    <e v="#N/A"/>
    <x v="2"/>
    <n v="14300000"/>
    <n v="0"/>
    <e v="#N/A"/>
    <s v="O232020200991119_Otros servicios de la administración pública n.c.p."/>
    <n v="8131"/>
    <m/>
    <n v="0"/>
    <e v="#N/A"/>
    <e v="#N/A"/>
    <m/>
    <m/>
    <e v="#N/A"/>
    <m/>
    <m/>
    <m/>
  </r>
  <r>
    <x v="28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promover y fortalecer la participación de la juventud a nivel local y distrital a través del acompañamiento técnico en el marco de sistema distrital de juventud."/>
    <s v="febrero"/>
    <s v="FEBRERO"/>
    <n v="6"/>
    <n v="1"/>
    <s v="CCE-16 Contratación Directa"/>
    <s v="1-100-F001_VA-Recursos distrito"/>
    <n v="6000000"/>
    <n v="36000000"/>
    <s v="Gerencia de Juventud"/>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6000000"/>
    <n v="36000000"/>
    <e v="#N/A"/>
    <x v="2"/>
    <n v="36000000"/>
    <n v="0"/>
    <e v="#N/A"/>
    <s v="O232020200883990_Otros servicios profesionales, técnicos y empresariales n.c.p."/>
    <n v="8131"/>
    <m/>
    <n v="0"/>
    <e v="#N/A"/>
    <e v="#N/A"/>
    <m/>
    <m/>
    <e v="#N/A"/>
    <m/>
    <m/>
    <m/>
  </r>
  <r>
    <x v="28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en la implementación de los programas y estrategias de la Gerencia de Juventud para el fortalecimiento de la participación y la convivencia de las organizaciones e instancias juveniles de barras futboleras en la"/>
    <s v="febrero"/>
    <s v="FEBRERO"/>
    <n v="6"/>
    <n v="1"/>
    <s v="CCE-16 Contratación Directa"/>
    <s v="1-100-F001_VA-Recursos distrito"/>
    <n v="3200000"/>
    <n v="19200000"/>
    <s v="Gerencia de Juventud"/>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200000"/>
    <n v="19200000"/>
    <e v="#N/A"/>
    <x v="2"/>
    <n v="19200000"/>
    <n v="0"/>
    <e v="#N/A"/>
    <s v="O232020200991119_Otros servicios de la administración pública n.c.p."/>
    <n v="8131"/>
    <m/>
    <n v="0"/>
    <e v="#N/A"/>
    <e v="#N/A"/>
    <m/>
    <m/>
    <e v="#N/A"/>
    <m/>
    <m/>
    <m/>
  </r>
  <r>
    <x v="29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_x000a_"/>
    <s v="febrero"/>
    <s v="marz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29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200000"/>
    <n v="19200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200000"/>
    <n v="19200000"/>
    <e v="#N/A"/>
    <x v="2"/>
    <n v="19200000"/>
    <n v="0"/>
    <e v="#N/A"/>
    <s v="O232020200991119_Otros servicios de la administración pública n.c.p."/>
    <n v="8131"/>
    <m/>
    <n v="0"/>
    <e v="#N/A"/>
    <e v="#N/A"/>
    <m/>
    <m/>
    <e v="#N/A"/>
    <m/>
    <m/>
    <m/>
  </r>
  <r>
    <x v="29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29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29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marz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29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realizar acciones de acompañamiento y apoyo a las organizaciones sociales juveniles e instancias de participación en la implementación del Sistema Distrital de Juventud. "/>
    <s v="febrero"/>
    <s v="marz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29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29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el seguimiento y el reporte de los procesos, acciones y metas de la Gerencia de Juventud y la respectiva consolidación de la información."/>
    <s v="febrero"/>
    <s v="marzo"/>
    <n v="6"/>
    <n v="1"/>
    <s v="CCE-16 Contratación Directa"/>
    <s v="1-100-F001_VA-Recursos distrito"/>
    <n v="4500000"/>
    <n v="27000000"/>
    <s v="Gerencia de Juventud"/>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500000"/>
    <n v="27000000"/>
    <e v="#N/A"/>
    <x v="2"/>
    <n v="27000000"/>
    <n v="0"/>
    <e v="#N/A"/>
    <s v="O232020200883990_Otros servicios profesionales, técnicos y empresariales n.c.p."/>
    <n v="8131"/>
    <m/>
    <n v="0"/>
    <e v="#N/A"/>
    <e v="#N/A"/>
    <m/>
    <m/>
    <e v="#N/A"/>
    <m/>
    <m/>
    <m/>
  </r>
  <r>
    <x v="29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fortalecimiento a los proyectos y procesos estratégicos de la Gerencia de Juventud, realizando seguimiento en la implementación del Sistema de Participación Ciudadana y del Modelo de Fortalecimiento a las Organi"/>
    <s v="febrero"/>
    <s v="marzo"/>
    <n v="6"/>
    <n v="1"/>
    <s v="CCE-16 Contratación Directa"/>
    <s v="1-100-F001_VA-Recursos distrito"/>
    <n v="4300000"/>
    <n v="25800000"/>
    <s v="Gerencia de Juventud"/>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300000"/>
    <n v="25800000"/>
    <e v="#N/A"/>
    <x v="2"/>
    <n v="25800000"/>
    <n v="0"/>
    <e v="#N/A"/>
    <s v="O232020200883990_Otros servicios profesionales, técnicos y empresariales n.c.p."/>
    <n v="8131"/>
    <m/>
    <n v="0"/>
    <e v="#N/A"/>
    <e v="#N/A"/>
    <m/>
    <m/>
    <e v="#N/A"/>
    <m/>
    <m/>
    <m/>
  </r>
  <r>
    <x v="29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las actividades administrativas y financieras requeridas por la Gerencia de Juventud."/>
    <s v="febrero"/>
    <s v="marzo"/>
    <n v="6"/>
    <n v="1"/>
    <s v="CCE-16 Contratación Directa"/>
    <s v="1-100-F001_VA-Recursos distrito"/>
    <n v="4300000"/>
    <n v="25800000"/>
    <s v="Gerencia de Juventud"/>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300000"/>
    <n v="25800000"/>
    <e v="#N/A"/>
    <x v="2"/>
    <n v="25800000"/>
    <n v="0"/>
    <e v="#N/A"/>
    <s v="O232020200883990_Otros servicios profesionales, técnicos y empresariales n.c.p."/>
    <n v="8131"/>
    <m/>
    <n v="0"/>
    <e v="#N/A"/>
    <e v="#N/A"/>
    <m/>
    <m/>
    <e v="#N/A"/>
    <m/>
    <m/>
    <m/>
  </r>
  <r>
    <x v="30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30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en la implementación de los programas y estrategias de la Gerencia de Juventud para el fortalecimiento de la participación y la convivencia de las organizaciones e instancias juveniles de barras futboleras en la"/>
    <s v="febrero"/>
    <s v="marz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30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30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o"/>
    <s v="FEBRER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30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hacer seguimiento a la implementación del Modelo de Fortalecimiento a Organizaciones Sociales y la entrega de incentivos."/>
    <s v="febrero"/>
    <s v="marzo"/>
    <n v="6"/>
    <n v="1"/>
    <s v="CCE-16 Contratación Directa"/>
    <s v="1-100-F001_VA-Recursos distrito"/>
    <n v="4300000"/>
    <n v="25800000"/>
    <s v="Gerencia de Juventud"/>
    <s v="O232020200883990_Otros servicios profesionales, técnicos y empresariales n.c.p."/>
    <s v="20/0220/0106/45020220238"/>
    <s v="&quot;TPIEG - Igualdad y Equidad de Género_x000a_TPJ – Juventud&quot;"/>
    <s v="NO"/>
    <s v="N/A"/>
    <m/>
    <m/>
    <m/>
    <m/>
    <s v="Implementación de mecanismos de participación que potencian el desarrollo territorial Bogotá D.C."/>
    <n v="4300000"/>
    <n v="25800000"/>
    <e v="#N/A"/>
    <x v="2"/>
    <n v="25800000"/>
    <n v="0"/>
    <e v="#N/A"/>
    <s v="O232020200883990_Otros servicios profesionales, técnicos y empresariales n.c.p."/>
    <n v="8131"/>
    <m/>
    <n v="0"/>
    <e v="#N/A"/>
    <e v="#N/A"/>
    <m/>
    <m/>
    <e v="#N/A"/>
    <m/>
    <m/>
    <m/>
  </r>
  <r>
    <x v="30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FEBRERP"/>
    <s v="marzo"/>
    <n v="6"/>
    <n v="1"/>
    <s v="CCE-16 Contratación Directa"/>
    <s v="1-100-F001_VA-Recursos distrito"/>
    <n v="3156000"/>
    <n v="18936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30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realizar acompañamiento jurídico en el desarrollo de los procesos estrategicos y las acciones que realiza la Gerencia de Juventud"/>
    <s v="febrero"/>
    <s v="marzo"/>
    <n v="6"/>
    <n v="1"/>
    <s v="CCE-16 Contratación Directa"/>
    <s v="1-100-F001_VA-Recursos distrito"/>
    <n v="5000000"/>
    <n v="30000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5000000"/>
    <n v="30000000"/>
    <e v="#N/A"/>
    <x v="2"/>
    <n v="30000000"/>
    <n v="0"/>
    <e v="#N/A"/>
    <s v="O232020200991119_Otros servicios de la administración pública n.c.p."/>
    <n v="8131"/>
    <m/>
    <n v="0"/>
    <e v="#N/A"/>
    <e v="#N/A"/>
    <m/>
    <m/>
    <e v="#N/A"/>
    <m/>
    <m/>
    <m/>
  </r>
  <r>
    <x v="30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estrategias de comunicación requeridas por la Gerencia de Juventud."/>
    <s v="febrero"/>
    <s v="marzo"/>
    <n v="6"/>
    <n v="1"/>
    <s v="CCE-16 Contratación Directa"/>
    <s v="1-100-F001_VA-Recursos distrito"/>
    <n v="4300000"/>
    <n v="258000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4300000"/>
    <n v="25800000"/>
    <e v="#N/A"/>
    <x v="2"/>
    <n v="25800000"/>
    <n v="0"/>
    <e v="#N/A"/>
    <s v="O232020200991119_Otros servicios de la administración pública n.c.p."/>
    <n v="8131"/>
    <m/>
    <n v="0"/>
    <e v="#N/A"/>
    <e v="#N/A"/>
    <m/>
    <m/>
    <e v="#N/A"/>
    <m/>
    <m/>
    <m/>
  </r>
  <r>
    <x v="30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septiembre"/>
    <s v="OCTUBRE"/>
    <n v="2.9"/>
    <n v="1"/>
    <s v="CCE-16 Contratación Directa"/>
    <s v="1-100-F001_VA-Recursos distrito"/>
    <n v="3156000"/>
    <n v="91524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9152400"/>
    <e v="#N/A"/>
    <x v="2"/>
    <n v="9152400"/>
    <n v="0"/>
    <e v="#N/A"/>
    <s v="O232020200991119_Otros servicios de la administración pública n.c.p."/>
    <n v="8131"/>
    <m/>
    <n v="0"/>
    <e v="#N/A"/>
    <e v="#N/A"/>
    <m/>
    <m/>
    <e v="#N/A"/>
    <m/>
    <m/>
    <m/>
  </r>
  <r>
    <x v="30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el fomento de la participación juvenil en los procesos estratégicos de la Gerencia y en el marco del Sistema Distrital de Juventud, en las localidades asignadas por el supervisor."/>
    <s v="septiembre"/>
    <s v="OCTUBRE"/>
    <n v="2.9"/>
    <n v="1"/>
    <s v="CCE-16 Contratación Directa"/>
    <s v="1-100-F001_VA-Recursos distrito"/>
    <n v="3156000"/>
    <n v="9152400"/>
    <s v="Gerencia de Juventud"/>
    <s v="O232020200991119_Otros servicios de la administración pública n.c.p."/>
    <s v="20/0220/0106/45020220238"/>
    <s v="TPIEG - Igualdad y Equidad de Género_x000a_TPJ – Juventud"/>
    <s v="NO"/>
    <s v="N/A"/>
    <m/>
    <m/>
    <m/>
    <m/>
    <s v="Implementación de mecanismos de participación que potencian el desarrollo territorial Bogotá D.C."/>
    <n v="3156000"/>
    <n v="9152400"/>
    <e v="#N/A"/>
    <x v="2"/>
    <n v="9152400"/>
    <n v="0"/>
    <e v="#N/A"/>
    <s v="O232020200991119_Otros servicios de la administración pública n.c.p."/>
    <n v="8131"/>
    <m/>
    <n v="0"/>
    <e v="#N/A"/>
    <e v="#N/A"/>
    <m/>
    <m/>
    <e v="#N/A"/>
    <m/>
    <m/>
    <m/>
  </r>
  <r>
    <x v="31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el fortalecimiento a los proyectos y procesos estratégicos de la Gerencia de Juventud, realizando seguimiento en la implementación del Sistema de Participación Ciudadana y del Modelo de Fortalecimiento a las Organi"/>
    <s v="septiembre"/>
    <s v="OCTUBRE"/>
    <n v="3"/>
    <n v="1"/>
    <s v="CCE-16 Contratación Directa"/>
    <s v="1-100-F001_VA-Recursos distrito"/>
    <n v="4300000"/>
    <n v="12900000"/>
    <s v="Gerencia de Juventud"/>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300000"/>
    <n v="12900000"/>
    <e v="#N/A"/>
    <x v="2"/>
    <n v="12900000"/>
    <n v="0"/>
    <e v="#N/A"/>
    <s v="O232020200883990_Otros servicios profesionales, técnicos y empresariales n.c.p."/>
    <n v="8131"/>
    <m/>
    <n v="0"/>
    <e v="#N/A"/>
    <e v="#N/A"/>
    <m/>
    <m/>
    <e v="#N/A"/>
    <m/>
    <m/>
    <m/>
  </r>
  <r>
    <x v="31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las actividades administrativas y financieras requeridas por la Gerencia de Juventud."/>
    <s v="septiembre"/>
    <s v="OCTUBRE"/>
    <n v="3"/>
    <n v="1"/>
    <s v="CCE-16 Contratación Directa"/>
    <s v="1-100-F001_VA-Recursos distrito"/>
    <n v="4300000"/>
    <n v="12900000"/>
    <s v="Gerencia de Juventud"/>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300000"/>
    <n v="12900000"/>
    <e v="#N/A"/>
    <x v="2"/>
    <n v="12900000"/>
    <n v="0"/>
    <e v="#N/A"/>
    <s v="O232020200883990_Otros servicios profesionales, técnicos y empresariales n.c.p."/>
    <n v="8131"/>
    <m/>
    <n v="0"/>
    <e v="#N/A"/>
    <e v="#N/A"/>
    <m/>
    <m/>
    <e v="#N/A"/>
    <m/>
    <m/>
    <m/>
  </r>
  <r>
    <x v="31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realizar el seguimiento y el reporte de los procesos, acciones y metas de la Gerencia de Juventud y la respectiva consolidación de la información."/>
    <s v="septiembre"/>
    <s v="OCTUBRE"/>
    <n v="2.9"/>
    <n v="1"/>
    <s v="CCE-16 Contratación Directa"/>
    <s v="1-100-F001_VA-Recursos distrito"/>
    <n v="4500000"/>
    <n v="13050000"/>
    <s v="Gerencia de Juventud"/>
    <s v="O232020200883990_Otros servicios profesionales, técnicos y empresariales n.c.p."/>
    <s v="20/0220/0106/45020220238"/>
    <s v="TPIEG - Igualdad y Equidad de Género_x000a_TPJ – Juventud"/>
    <s v="NO"/>
    <s v="N/A"/>
    <m/>
    <m/>
    <m/>
    <m/>
    <s v="Implementación de mecanismos de participación que potencian el desarrollo territorial Bogotá D.C."/>
    <n v="4500000"/>
    <n v="13050000"/>
    <e v="#N/A"/>
    <x v="2"/>
    <n v="13050000"/>
    <n v="0"/>
    <e v="#N/A"/>
    <s v="O232020200883990_Otros servicios profesionales, técnicos y empresariales n.c.p."/>
    <n v="8131"/>
    <m/>
    <n v="0"/>
    <e v="#N/A"/>
    <e v="#N/A"/>
    <m/>
    <m/>
    <e v="#N/A"/>
    <m/>
    <m/>
    <m/>
  </r>
  <r>
    <x v="31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Apoyo Logistico eventos de Juventud y barrismo , Asamblea distrital juventud y agendas locales."/>
    <s v="MARZO "/>
    <s v="marzo"/>
    <n v="9"/>
    <n v="0"/>
    <s v="CCE-16 Contratación Directa"/>
    <s v="1-100-F001_VA-Recursos distrito"/>
    <n v="29256000"/>
    <n v="29480600"/>
    <s v="Gerencia de Juventud"/>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9256000"/>
    <n v="29480600"/>
    <e v="#N/A"/>
    <x v="2"/>
    <n v="29480600"/>
    <n v="0"/>
    <e v="#N/A"/>
    <s v="O232020200991119_Otros servicios de la administración pública n.c.p."/>
    <n v="8131"/>
    <m/>
    <n v="0"/>
    <e v="#N/A"/>
    <e v="#N/A"/>
    <m/>
    <m/>
    <e v="#N/A"/>
    <m/>
    <m/>
    <m/>
  </r>
  <r>
    <x v="31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desarrollar y reportar la estrategia de fortalecimiento del Instituto a organizaciones sociales e instancias de participación en los sectores mujer, géneros y LGBTI del Distrito,  con el acompañamiento y asistencia al "/>
    <s v="ENERO"/>
    <s v="ENERO"/>
    <n v="6"/>
    <n v="6"/>
    <s v="CCE-16 Contratación Directa"/>
    <s v="1-100-F001_VA-Recursos distrito"/>
    <n v="4000000"/>
    <n v="2400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4000000"/>
    <n v="24000000"/>
    <e v="#N/A"/>
    <x v="2"/>
    <n v="24000000"/>
    <n v="0"/>
    <e v="#N/A"/>
    <s v="O232020200991119_Otros servicios de la administración pública n.c.p."/>
    <n v="8131"/>
    <m/>
    <n v="0"/>
    <e v="#N/A"/>
    <e v="#N/A"/>
    <m/>
    <m/>
    <e v="#N/A"/>
    <m/>
    <m/>
    <m/>
  </r>
  <r>
    <x v="31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jurídicos a la Gerencia de Mujer y Género, para la elaboración de documentos, respuestas, procesos o procedimientos que requieran una contestacion en término, conceptos o comunicación jurídica, en cumplimiento de los en"/>
    <s v="ENERO"/>
    <s v="FEBRERO"/>
    <n v="6"/>
    <n v="6"/>
    <s v="CCE-16 Contratación Directa"/>
    <s v="1-100-F001_VA-Recursos distrito"/>
    <n v="4700000"/>
    <n v="282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4700000"/>
    <n v="28200000"/>
    <e v="#N/A"/>
    <x v="2"/>
    <n v="28200000"/>
    <n v="0"/>
    <e v="#N/A"/>
    <s v="O232020200991119_Otros servicios de la administración pública n.c.p."/>
    <n v="8131"/>
    <m/>
    <n v="0"/>
    <e v="#N/A"/>
    <e v="#N/A"/>
    <m/>
    <m/>
    <e v="#N/A"/>
    <m/>
    <m/>
    <m/>
  </r>
  <r>
    <x v="31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3100000"/>
    <n v="18600000"/>
    <e v="#N/A"/>
    <x v="2"/>
    <n v="18600000"/>
    <n v="0"/>
    <e v="#N/A"/>
    <s v="O232020200991119_Otros servicios de la administración pública n.c.p."/>
    <n v="8131"/>
    <m/>
    <n v="0"/>
    <e v="#N/A"/>
    <e v="#N/A"/>
    <m/>
    <m/>
    <e v="#N/A"/>
    <m/>
    <m/>
    <m/>
  </r>
  <r>
    <x v="31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3100000"/>
    <n v="18600000"/>
    <e v="#N/A"/>
    <x v="2"/>
    <n v="18600000"/>
    <n v="0"/>
    <e v="#N/A"/>
    <s v="O232020200991119_Otros servicios de la administración pública n.c.p."/>
    <n v="8131"/>
    <m/>
    <n v="0"/>
    <e v="#N/A"/>
    <e v="#N/A"/>
    <m/>
    <m/>
    <e v="#N/A"/>
    <m/>
    <m/>
    <m/>
  </r>
  <r>
    <x v="31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ara el desarrollo de la estrategia de territorialización en organizaciones sociales e instancias de participación de mujeres y sector LGTBI en las localidades asignadas por la supervisión, generando un acompañamiento administrativo al e"/>
    <s v="ENERO"/>
    <s v="FEBRERO"/>
    <n v="6"/>
    <n v="6"/>
    <s v="CCE-16 Contratación Directa"/>
    <s v="1-100-F001_VA-Recursos distrito"/>
    <n v="3500000"/>
    <n v="2100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3500000"/>
    <n v="21000000"/>
    <e v="#N/A"/>
    <x v="2"/>
    <n v="21000000"/>
    <n v="0"/>
    <e v="#N/A"/>
    <s v="O232020200991119_Otros servicios de la administración pública n.c.p."/>
    <n v="8131"/>
    <m/>
    <n v="0"/>
    <e v="#N/A"/>
    <e v="#N/A"/>
    <m/>
    <m/>
    <e v="#N/A"/>
    <m/>
    <m/>
    <m/>
  </r>
  <r>
    <x v="31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5.5"/>
    <s v="CCE-16 Contratación Directa"/>
    <s v="1-100-F001_VA-Recursos distrito"/>
    <n v="3100000"/>
    <n v="1705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3100000"/>
    <n v="17050000"/>
    <e v="#N/A"/>
    <x v="2"/>
    <n v="17050000"/>
    <n v="0"/>
    <e v="#N/A"/>
    <s v="O232020200991119_Otros servicios de la administración pública n.c.p."/>
    <n v="8131"/>
    <m/>
    <n v="0"/>
    <e v="#N/A"/>
    <e v="#N/A"/>
    <m/>
    <m/>
    <e v="#N/A"/>
    <m/>
    <m/>
    <m/>
  </r>
  <r>
    <x v="32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jurídicos para la transversalización de las políticas públicas de mujer, género y lgbti en proyectos, conceptos, capacitaciones y asistencia jurídica requerida en territorio, entes de control o respuestas a insittuciones en"/>
    <s v="ENERO"/>
    <s v="FEBRERO"/>
    <n v="6"/>
    <n v="6"/>
    <s v="CCE-16 Contratación Directa"/>
    <s v="1-100-F001_VA-Recursos distrito"/>
    <n v="4500000"/>
    <n v="2700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32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acciones que den cumplimiento a la política publica LGTBI, su seguimiento y reportes, así como para promover, acompañar y asistir los espacios de participación de  sectores LGTBIQ+ del distrito capital"/>
    <s v="ENERO"/>
    <s v="FEBRERO"/>
    <n v="6"/>
    <n v="6"/>
    <s v="CCE-16 Contratación Directa"/>
    <s v="1-100-F001_VA-Recursos distrito"/>
    <n v="4300000"/>
    <n v="258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4300000"/>
    <n v="25800000"/>
    <e v="#N/A"/>
    <x v="2"/>
    <n v="25800000"/>
    <n v="0"/>
    <e v="#N/A"/>
    <s v="O232020200991119_Otros servicios de la administración pública n.c.p."/>
    <n v="8131"/>
    <m/>
    <n v="0"/>
    <e v="#N/A"/>
    <e v="#N/A"/>
    <m/>
    <m/>
    <e v="#N/A"/>
    <m/>
    <m/>
    <m/>
  </r>
  <r>
    <x v="32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desarrollar las actividades administrativas, de planeación y contratación en la Gerencia de Mujer y Género, así como el seguimiento a los reportes y cumplimiento de actividades de la Gerencia para con la OAP y la Secre"/>
    <s v="ENERO"/>
    <s v="FEBRERO"/>
    <n v="6"/>
    <n v="6"/>
    <s v="CCE-16 Contratación Directa"/>
    <s v="1-100-F001_VA-Recursos distrito"/>
    <n v="4600000"/>
    <n v="2760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32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3100000"/>
    <n v="18600000"/>
    <e v="#N/A"/>
    <x v="2"/>
    <n v="18600000"/>
    <n v="0"/>
    <e v="#N/A"/>
    <s v="O232020200991119_Otros servicios de la administración pública n.c.p."/>
    <n v="8131"/>
    <m/>
    <n v="0"/>
    <e v="#N/A"/>
    <e v="#N/A"/>
    <m/>
    <m/>
    <e v="#N/A"/>
    <m/>
    <m/>
    <m/>
  </r>
  <r>
    <x v="32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la articulación del equipo de territorialización, la estrategia de fortalecimiento del Instituto y entidades nacionaleso internacionales que permitan fortalecer las acciones del Instituto en cumplimiento de las olítica"/>
    <s v="ENERO"/>
    <s v="FEBRERO"/>
    <n v="6"/>
    <n v="6"/>
    <s v="CCE-16 Contratación Directa"/>
    <s v="1-100-F001_VA-Recursos distrito"/>
    <n v="4400000"/>
    <n v="264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4400000"/>
    <n v="26400000"/>
    <e v="#N/A"/>
    <x v="2"/>
    <n v="26400000"/>
    <n v="0"/>
    <e v="#N/A"/>
    <s v="O232020200991119_Otros servicios de la administración pública n.c.p."/>
    <n v="8131"/>
    <m/>
    <n v="0"/>
    <e v="#N/A"/>
    <e v="#N/A"/>
    <m/>
    <m/>
    <e v="#N/A"/>
    <m/>
    <m/>
    <m/>
  </r>
  <r>
    <x v="32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3100000"/>
    <n v="18600000"/>
    <e v="#N/A"/>
    <x v="2"/>
    <n v="18600000"/>
    <n v="0"/>
    <e v="#N/A"/>
    <s v="O232020200991119_Otros servicios de la administración pública n.c.p."/>
    <n v="8131"/>
    <m/>
    <n v="0"/>
    <e v="#N/A"/>
    <e v="#N/A"/>
    <m/>
    <m/>
    <e v="#N/A"/>
    <m/>
    <m/>
    <m/>
  </r>
  <r>
    <x v="32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ENERO"/>
    <s v="FEBRERO"/>
    <n v="6"/>
    <n v="6"/>
    <s v="CCE-16 Contratación Directa"/>
    <s v="1-100-F001_VA-Recursos distrito"/>
    <n v="3100000"/>
    <n v="186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3100000"/>
    <n v="18600000"/>
    <e v="#N/A"/>
    <x v="2"/>
    <n v="18600000"/>
    <n v="0"/>
    <e v="#N/A"/>
    <s v="O232020200991119_Otros servicios de la administración pública n.c.p."/>
    <n v="8131"/>
    <m/>
    <n v="0"/>
    <e v="#N/A"/>
    <e v="#N/A"/>
    <m/>
    <m/>
    <e v="#N/A"/>
    <m/>
    <m/>
    <m/>
  </r>
  <r>
    <x v="32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Cumplimiento a la acción afirmativa en garantía de las comunidades de mujer afrodescendientes que garnticen su participación en espacios y fechas emblemáticas."/>
    <s v="ENERO"/>
    <s v="abril"/>
    <n v="1"/>
    <n v="1"/>
    <s v="CCE-16 Contratación Directa"/>
    <s v="1-100-F001_VA-Recursos distrito"/>
    <n v="49928000"/>
    <n v="49928000"/>
    <s v="Gerencia de Mujer y Genero "/>
    <s v="O232020200883990_Otros servicios profesionales, técnicos y empresariales n.c.p."/>
    <s v="20/0220/0101/45020290238"/>
    <s v="TPIEG - Igualdad y Equidad de Género"/>
    <s v="NO"/>
    <s v="N/A"/>
    <m/>
    <m/>
    <m/>
    <m/>
    <s v="Implementación de mecanismos de participación que potencian el desarrollo territorial Bogotá D.C."/>
    <n v="49928000"/>
    <n v="49928000"/>
    <e v="#N/A"/>
    <x v="2"/>
    <n v="49928000"/>
    <n v="0"/>
    <e v="#N/A"/>
    <s v="O232020200883990_Otros servicios profesionales, técnicos y empresariales n.c.p."/>
    <n v="8131"/>
    <m/>
    <n v="0"/>
    <e v="#N/A"/>
    <e v="#N/A"/>
    <m/>
    <m/>
    <e v="#N/A"/>
    <m/>
    <m/>
    <m/>
  </r>
  <r>
    <x v="32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financieros, administrativos y estratégicos de optimización de recursos locales y distrtitales que permitan generar proyectos de optimización y cumplimiento en las políticas públicas  de mujer, género y lgbti y su aplicació"/>
    <s v="ENERO"/>
    <s v="FEBRERO"/>
    <n v="6"/>
    <n v="6"/>
    <s v="CCE-16 Contratación Directa"/>
    <s v="1-100-F001_VA-Recursos distrito"/>
    <n v="4300000"/>
    <n v="25800000"/>
    <s v="Gerencia de Mujer y Genero "/>
    <s v="O232020200883990_Otros servicios profesionales, técnicos y empresariales n.c.p."/>
    <s v="20/0220/0101/45020290238"/>
    <s v="TPIEG - Igualdad y Equidad de Género"/>
    <s v="NO"/>
    <s v="N/A"/>
    <m/>
    <m/>
    <m/>
    <m/>
    <s v="Implementación de mecanismos de participación que potencian el desarrollo territorial Bogotá D.C."/>
    <n v="4300000"/>
    <n v="25800000"/>
    <e v="#N/A"/>
    <x v="2"/>
    <n v="25800000"/>
    <n v="0"/>
    <e v="#N/A"/>
    <s v="O232020200883990_Otros servicios profesionales, técnicos y empresariales n.c.p."/>
    <n v="8131"/>
    <m/>
    <n v="0"/>
    <e v="#N/A"/>
    <e v="#N/A"/>
    <m/>
    <m/>
    <e v="#N/A"/>
    <m/>
    <m/>
    <m/>
  </r>
  <r>
    <x v="32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acciones que den cumplimiento a la política publica de Mujer y Géneros, su seguimiento y reportes, así como para promover, acompañar y asistir los espacios de participación del sector mujer y géneros d"/>
    <s v="ENERO"/>
    <s v="FEBRERO"/>
    <n v="6"/>
    <n v="6"/>
    <s v="CCE-16 Contratación Directa"/>
    <s v="1-100-F001_VA-Recursos distrito"/>
    <n v="4400000"/>
    <n v="26400000"/>
    <s v="Gerencia de Mujer y Genero "/>
    <s v="O232020200883990_Otros servicios profesionales, técnicos y empresariales n.c.p."/>
    <s v="20/0220/0101/45020290238"/>
    <s v="TPIEG - Igualdad y Equidad de Género"/>
    <s v="NO"/>
    <s v="N/A"/>
    <m/>
    <m/>
    <m/>
    <m/>
    <s v="Implementación de mecanismos de participación que potencian el desarrollo territorial Bogotá D.C."/>
    <n v="4400000"/>
    <n v="26400000"/>
    <e v="#N/A"/>
    <x v="2"/>
    <n v="26400000"/>
    <n v="0"/>
    <e v="#N/A"/>
    <s v="O232020200883990_Otros servicios profesionales, técnicos y empresariales n.c.p."/>
    <n v="8131"/>
    <m/>
    <n v="0"/>
    <e v="#N/A"/>
    <e v="#N/A"/>
    <m/>
    <m/>
    <e v="#N/A"/>
    <m/>
    <m/>
    <m/>
  </r>
  <r>
    <x v="33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3100000"/>
    <n v="9300000"/>
    <e v="#N/A"/>
    <x v="2"/>
    <n v="9300000"/>
    <n v="0"/>
    <e v="#N/A"/>
    <s v="O232020200991119_Otros servicios de la administración pública n.c.p."/>
    <n v="8131"/>
    <m/>
    <n v="0"/>
    <e v="#N/A"/>
    <e v="#N/A"/>
    <m/>
    <m/>
    <e v="#N/A"/>
    <m/>
    <m/>
    <m/>
  </r>
  <r>
    <x v="33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3100000"/>
    <n v="9300000"/>
    <e v="#N/A"/>
    <x v="2"/>
    <n v="9300000"/>
    <n v="0"/>
    <e v="#N/A"/>
    <s v="O232020200991119_Otros servicios de la administración pública n.c.p."/>
    <n v="8131"/>
    <m/>
    <n v="0"/>
    <e v="#N/A"/>
    <e v="#N/A"/>
    <m/>
    <m/>
    <e v="#N/A"/>
    <m/>
    <m/>
    <m/>
  </r>
  <r>
    <x v="33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acciones que den cumplimiento a la política publica de Mujer y Géneros, su seguimiento y reportes, así como para promover, acompañar y asistir los espacios de participación del sector mujer y géneros d"/>
    <s v="Octubre"/>
    <s v="Diciembre"/>
    <n v="3"/>
    <n v="3"/>
    <s v="CCE-16 Contratación Directa"/>
    <s v="1-100-F001_VA-Recursos distrito"/>
    <n v="4400000"/>
    <n v="13200000"/>
    <s v="Gerencia de Mujer y Genero "/>
    <s v="O232020200883990_Otros servicios profesionales, técnicos y empresariales n.c.p."/>
    <s v="20/0220/0106/45020220238"/>
    <s v="TPIEG - Igualdad y Equidad de Género"/>
    <s v="NO"/>
    <s v="N/A"/>
    <m/>
    <m/>
    <m/>
    <m/>
    <s v="Implementación de mecanismos de participación que potencian el desarrollo territorial Bogotá D.C."/>
    <n v="4400000"/>
    <n v="13200000"/>
    <e v="#N/A"/>
    <x v="2"/>
    <n v="13200000"/>
    <n v="0"/>
    <e v="#N/A"/>
    <s v="O232020200883990_Otros servicios profesionales, técnicos y empresariales n.c.p."/>
    <n v="8131"/>
    <m/>
    <n v="0"/>
    <e v="#N/A"/>
    <e v="#N/A"/>
    <m/>
    <m/>
    <e v="#N/A"/>
    <m/>
    <m/>
    <m/>
  </r>
  <r>
    <x v="33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financieros, administrativos y estratégicos de optimización de recursos locales y distrtitales que permitan generar proyectos de optimización y cumplimiento en las políticas públicas  de mujer, género y lgbti y su aplicació"/>
    <s v="Octubre"/>
    <s v="Diciembre"/>
    <n v="3"/>
    <n v="3"/>
    <s v="CCE-16 Contratación Directa"/>
    <s v="1-100-F001_VA-Recursos distrito"/>
    <n v="4300000"/>
    <n v="12900000"/>
    <s v="Gerencia de Mujer y Genero "/>
    <s v="O232020200883990_Otros servicios profesionales, técnicos y empresariales n.c.p."/>
    <s v="20/0220/0106/45020220238"/>
    <s v="TPIEG - Igualdad y Equidad de Género"/>
    <s v="NO"/>
    <s v="N/A"/>
    <m/>
    <m/>
    <m/>
    <m/>
    <s v="Implementación de mecanismos de participación que potencian el desarrollo territorial Bogotá D.C."/>
    <n v="4300000"/>
    <n v="12900000"/>
    <e v="#N/A"/>
    <x v="2"/>
    <n v="12900000"/>
    <n v="0"/>
    <e v="#N/A"/>
    <s v="O232020200883990_Otros servicios profesionales, técnicos y empresariales n.c.p."/>
    <n v="8131"/>
    <m/>
    <n v="0"/>
    <e v="#N/A"/>
    <e v="#N/A"/>
    <m/>
    <m/>
    <e v="#N/A"/>
    <m/>
    <m/>
    <m/>
  </r>
  <r>
    <x v="33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desarrollar y reportar la estrategia de fortalecimiento del Instituto a organizaciones sociales e instancias de participación en los sectores mujer, géneros y LGBTI del Distrito,  con el acompañamiento y asistencia al "/>
    <s v="Octubre"/>
    <s v="Diciembre"/>
    <n v="3"/>
    <n v="3"/>
    <s v="CCE-16 Contratación Directa"/>
    <s v="1-100-F001_VA-Recursos distrito"/>
    <n v="4000000"/>
    <n v="1200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4000000"/>
    <n v="12000000"/>
    <e v="#N/A"/>
    <x v="2"/>
    <n v="12000000"/>
    <n v="0"/>
    <e v="#N/A"/>
    <s v="O232020200991119_Otros servicios de la administración pública n.c.p."/>
    <n v="8131"/>
    <m/>
    <n v="0"/>
    <e v="#N/A"/>
    <e v="#N/A"/>
    <m/>
    <m/>
    <e v="#N/A"/>
    <m/>
    <m/>
    <m/>
  </r>
  <r>
    <x v="33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jurídicos a la Gerencia de Mujer y Género, para la elaboración de documentos, respuestas, procesos o procedimientos que requieran una contestacion en término, conceptos o comunicación jurídica, en cumplimiento de los en"/>
    <s v="Octubre"/>
    <s v="Diciembre"/>
    <n v="3"/>
    <n v="3"/>
    <s v="CCE-16 Contratación Directa"/>
    <s v="1-100-F001_VA-Recursos distrito"/>
    <n v="4700000"/>
    <n v="141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4700000"/>
    <n v="14100000"/>
    <e v="#N/A"/>
    <x v="2"/>
    <n v="14100000"/>
    <n v="0"/>
    <e v="#N/A"/>
    <s v="O232020200991119_Otros servicios de la administración pública n.c.p."/>
    <n v="8131"/>
    <m/>
    <n v="0"/>
    <e v="#N/A"/>
    <e v="#N/A"/>
    <m/>
    <m/>
    <e v="#N/A"/>
    <m/>
    <m/>
    <m/>
  </r>
  <r>
    <x v="33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jurídicos para la transversalización de las políticas públicas de mujer, género y lgbti en proyectos, conceptos, capacitaciones y asistencia jurídica requerida en territorio, entes de control o respuestas a insittuciones en"/>
    <s v="Octubre"/>
    <s v="Diciembre"/>
    <n v="3"/>
    <n v="3"/>
    <s v="CCE-16 Contratación Directa"/>
    <s v="1-100-F001_VA-Recursos distrito"/>
    <n v="4500000"/>
    <n v="1350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4500000"/>
    <n v="13500000"/>
    <e v="#N/A"/>
    <x v="2"/>
    <n v="13500000"/>
    <n v="0"/>
    <e v="#N/A"/>
    <s v="O232020200991119_Otros servicios de la administración pública n.c.p."/>
    <n v="8131"/>
    <m/>
    <n v="0"/>
    <e v="#N/A"/>
    <e v="#N/A"/>
    <m/>
    <m/>
    <e v="#N/A"/>
    <m/>
    <m/>
    <m/>
  </r>
  <r>
    <x v="33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profesionales  para implementar las acciones que den cumplimiento a la política publica LGTBI, su seguimiento y reportes, así como para promover, acompañar y asistir los espacios de participación de  sectores LGTBIQ+ del distrito capital"/>
    <s v="Octubre"/>
    <s v="Diciembre"/>
    <n v="3"/>
    <n v="3"/>
    <s v="CCE-16 Contratación Directa"/>
    <s v="1-100-F001_VA-Recursos distrito"/>
    <n v="4300000"/>
    <n v="129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4300000"/>
    <n v="12900000"/>
    <e v="#N/A"/>
    <x v="2"/>
    <n v="12900000"/>
    <n v="0"/>
    <e v="#N/A"/>
    <s v="O232020200991119_Otros servicios de la administración pública n.c.p."/>
    <n v="8131"/>
    <m/>
    <n v="0"/>
    <e v="#N/A"/>
    <e v="#N/A"/>
    <m/>
    <m/>
    <e v="#N/A"/>
    <m/>
    <m/>
    <m/>
  </r>
  <r>
    <x v="33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s v="Gerencia de Mujer y Genero "/>
    <s v="O232020200991119_Otros servicios de la administración pública n.c.p."/>
    <s v="20/0220/0101/45020290238"/>
    <s v="TPIEG - Igualdad y Equidad de Género"/>
    <s v="NO"/>
    <s v="N/A"/>
    <m/>
    <m/>
    <m/>
    <m/>
    <s v="Implementación de mecanismos de participación que potencian el desarrollo territorial Bogotá D.C."/>
    <n v="3100000"/>
    <n v="9300000"/>
    <e v="#N/A"/>
    <x v="2"/>
    <n v="9300000"/>
    <n v="0"/>
    <e v="#N/A"/>
    <s v="O232020200991119_Otros servicios de la administración pública n.c.p."/>
    <n v="8131"/>
    <m/>
    <n v="0"/>
    <e v="#N/A"/>
    <e v="#N/A"/>
    <m/>
    <m/>
    <e v="#N/A"/>
    <m/>
    <m/>
    <m/>
  </r>
  <r>
    <x v="33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servicios de apoyo a la gestión para el desarrollo de la estrategia de territorialización, fortalecimiento a las organizaciones sociales y acompañamiento a las instancias de participación de mujeres y sector LGTBI en las localidades asignadas por "/>
    <s v="Octubre"/>
    <s v="Diciembre"/>
    <n v="3"/>
    <n v="3"/>
    <s v="CCE-16 Contratación Directa"/>
    <s v="1-100-F001_VA-Recursos distrito"/>
    <n v="3100000"/>
    <n v="9300000"/>
    <s v="Gerencia de Mujer y Genero "/>
    <s v="O232020200991119_Otros servicios de la administración pública n.c.p."/>
    <s v="20/0220/0106/45020220238"/>
    <s v="TPIEG - Igualdad y Equidad de Género"/>
    <s v="NO"/>
    <s v="N/A"/>
    <m/>
    <m/>
    <m/>
    <m/>
    <s v="Implementación de mecanismos de participación que potencian el desarrollo territorial Bogotá D.C."/>
    <n v="3100000"/>
    <n v="9300000"/>
    <e v="#N/A"/>
    <x v="2"/>
    <n v="9300000"/>
    <n v="0"/>
    <e v="#N/A"/>
    <s v="O232020200991119_Otros servicios de la administración pública n.c.p."/>
    <n v="8131"/>
    <m/>
    <n v="0"/>
    <e v="#N/A"/>
    <e v="#N/A"/>
    <m/>
    <m/>
    <e v="#N/A"/>
    <m/>
    <m/>
    <m/>
  </r>
  <r>
    <x v="34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Apoyo Logistico eventos Gerencia de Mujer y Genero."/>
    <s v="MARZO "/>
    <s v="marzo"/>
    <n v="9"/>
    <n v="0"/>
    <s v="CCE-06 Seleccion abreviada Menor Cuantia"/>
    <s v="1-100-F001_VA-Recursos distrito"/>
    <n v="27250000"/>
    <n v="27250000"/>
    <s v="Gerencia de Mujer y Genero "/>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7250000"/>
    <n v="27250000"/>
    <e v="#N/A"/>
    <x v="2"/>
    <n v="27250000"/>
    <n v="0"/>
    <e v="#N/A"/>
    <s v="O232020200991119_Otros servicios de la administración pública n.c.p."/>
    <n v="8131"/>
    <m/>
    <n v="0"/>
    <e v="#N/A"/>
    <e v="#N/A"/>
    <m/>
    <m/>
    <e v="#N/A"/>
    <m/>
    <m/>
    <m/>
  </r>
  <r>
    <x v="341"/>
    <s v="05_Bogotá confía en su gobierno"/>
    <s v="66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acompañar jurídicamente el desarrollo de la planeación y estructuración de los procesos de contratación adelantados por la Gerencia de Instancias y Mecanismos de Participación"/>
    <s v="ENERO"/>
    <s v="FEBRERO"/>
    <n v="6"/>
    <n v="1"/>
    <s v="CCE-16 Contratación Directa"/>
    <s v="1-100-F001_VA-Recursos distrito"/>
    <n v="5500000"/>
    <n v="330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500000"/>
    <n v="55000000"/>
    <n v="33000000"/>
    <x v="48"/>
    <n v="33000000"/>
    <n v="7"/>
    <s v="Modificación propuesta"/>
    <s v="O232020200883990_Otros servicios profesionales, técnicos y empresariales n.c.p."/>
    <n v="8131"/>
    <m/>
    <n v="55000000"/>
    <n v="33000000"/>
    <n v="33000000"/>
    <m/>
    <m/>
    <n v="0"/>
    <m/>
    <m/>
    <m/>
  </r>
  <r>
    <x v="34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43"/>
    <s v="05_Bogotá confía en su gobierno"/>
    <s v="40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44"/>
    <s v="05_Bogotá confía en su gobierno"/>
    <s v="41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45"/>
    <s v="05_Bogotá confía en su gobierno"/>
    <s v="42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46"/>
    <s v="05_Bogotá confía en su gobierno"/>
    <s v="43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47"/>
    <s v="05_Bogotá confía en su gobierno"/>
    <s v="44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48"/>
    <s v="05_Bogotá confía en su gobierno"/>
    <s v="45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49"/>
    <s v="05_Bogotá confía en su gobierno"/>
    <s v="46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50"/>
    <s v="05_Bogotá confía en su gobierno"/>
    <s v="47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51"/>
    <s v="05_Bogotá confía en su gobierno"/>
    <s v="48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52"/>
    <s v="05_Bogotá confía en su gobierno"/>
    <s v="4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53"/>
    <s v="05_Bogotá confía en su gobierno"/>
    <s v="50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54"/>
    <s v="05_Bogotá confía en su gobierno"/>
    <s v="51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de apoyo a la gestión para fortalecer las instancias formales y no formales de participación ciudadana en articulación con el modelo de intervención territorial e impulsar los procesos y mecanismos de promoción para la participación inci"/>
    <s v="febrero"/>
    <s v="marzo"/>
    <n v="6"/>
    <n v="6"/>
    <s v="CCE-16 Contratación Directa"/>
    <s v="1-100-F001_VA-Recursos distrito"/>
    <n v="3200000"/>
    <n v="192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19200000"/>
    <x v="49"/>
    <n v="19200000"/>
    <n v="7"/>
    <s v="Modificación propuesta"/>
    <s v="O232020200991119_Otros servicios de la administración pública n.c.p."/>
    <n v="8131"/>
    <m/>
    <n v="20400000"/>
    <n v="19200000"/>
    <n v="19200000"/>
    <m/>
    <m/>
    <n v="0"/>
    <m/>
    <m/>
    <m/>
  </r>
  <r>
    <x v="355"/>
    <s v="05_Bogotá confía en su gobierno"/>
    <s v="52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56"/>
    <s v="05_Bogotá confía en su gobierno"/>
    <s v="53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57"/>
    <s v="05_Bogotá confía en su gobierno"/>
    <s v="54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58"/>
    <s v="05_Bogotá confía en su gobierno"/>
    <s v="55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59"/>
    <s v="05_Bogotá confía en su gobierno"/>
    <s v="56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60"/>
    <s v="05_Bogotá confía en su gobierno"/>
    <s v="57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61"/>
    <s v="05_Bogotá confía en su gobierno"/>
    <s v="58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1"/>
    <s v="Prestar servicios de apoyo a la gestión para fortalecer las instancias formales y no formales de participación ciudadana en articulación con el modelo de intervención territorial e impulsar los procesos y mecanismos de promoción para la participación inci"/>
    <s v="ENERO"/>
    <s v="FEBRERO"/>
    <n v="6"/>
    <n v="1"/>
    <s v="CCE-16 Contratación Directa"/>
    <s v="1-100-F001_VA-Recursos distrito"/>
    <n v="3400000"/>
    <n v="20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400000"/>
    <n v="20400000"/>
    <n v="20400000"/>
    <x v="2"/>
    <n v="20400000"/>
    <n v="7"/>
    <s v="Modificación propuesta"/>
    <s v="O232020200991119_Otros servicios de la administración pública n.c.p."/>
    <n v="8131"/>
    <m/>
    <n v="20400000"/>
    <n v="20400000"/>
    <n v="20400000"/>
    <m/>
    <m/>
    <n v="0"/>
    <m/>
    <m/>
    <m/>
  </r>
  <r>
    <x v="362"/>
    <s v="05_Bogotá confía en su gobierno"/>
    <s v="5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de apoyo a la gestión para realizar actividades de gestión documental, de organización logística, de acompañamiento a jornadas electorales y eventos institucionales y demás actividades programadas por la Gerencia de Instancias y Mecanism"/>
    <s v="ENERO"/>
    <s v="FEBRERO"/>
    <n v="7"/>
    <n v="7"/>
    <s v="CCE-16 Contratación Directa"/>
    <s v="1-100-F001_VA-Recursos distrito"/>
    <n v="2200000"/>
    <n v="154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000000"/>
    <n v="12000000"/>
    <n v="15400000"/>
    <x v="50"/>
    <n v="15400000"/>
    <n v="7"/>
    <s v="Modificación propuesta"/>
    <s v="O232020200991119_Otros servicios de la administración pública n.c.p."/>
    <n v="8131"/>
    <m/>
    <n v="12000000"/>
    <n v="15400000"/>
    <n v="15400000"/>
    <m/>
    <m/>
    <n v="0"/>
    <m/>
    <m/>
    <m/>
  </r>
  <r>
    <x v="363"/>
    <s v="05_Bogotá confía en su gobierno"/>
    <s v="60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de apoyo a la gestión para realizar actividades de gestión documental, de organización logística, de acompañamiento a jornadas electorales y eventos institucionales y demás actividades programadas por la Gerencia de Instancias y Mecanism"/>
    <s v="ENERO"/>
    <s v="FEBRERO"/>
    <n v="6"/>
    <n v="1"/>
    <s v="CCE-16 Contratación Directa"/>
    <s v="1-100-F001_VA-Recursos distrito"/>
    <n v="2000000"/>
    <n v="120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2000000"/>
    <n v="12000000"/>
    <n v="12000000"/>
    <x v="2"/>
    <n v="12000000"/>
    <n v="7"/>
    <s v="Modificación propuesta"/>
    <s v="O232020200991119_Otros servicios de la administración pública n.c.p."/>
    <n v="8131"/>
    <m/>
    <n v="12000000"/>
    <n v="12000000"/>
    <n v="12000000"/>
    <m/>
    <m/>
    <n v="0"/>
    <m/>
    <m/>
    <m/>
  </r>
  <r>
    <x v="364"/>
    <s v="05_Bogotá confía en su gobierno"/>
    <s v="61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orientar el desarrollo del modelo de fortalecimiento a instancias de participación ciudadana en cada  una de sus etapas en las localidades que le sean asignadas, así como el seguimiento a los procesos eleccionarios, en"/>
    <s v="febrero"/>
    <s v="FEBRERO"/>
    <n v="7"/>
    <n v="7"/>
    <s v="CCE-16 Contratación Directa"/>
    <s v="1-100-F001_VA-Recursos distrito"/>
    <n v="4500000"/>
    <n v="315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45000000"/>
    <n v="31500000"/>
    <x v="51"/>
    <n v="31500000"/>
    <n v="7"/>
    <s v="Modificación propuesta"/>
    <s v="O232020200883990_Otros servicios profesionales, técnicos y empresariales n.c.p."/>
    <n v="8131"/>
    <m/>
    <n v="45000000"/>
    <n v="31500000"/>
    <n v="31500000"/>
    <m/>
    <m/>
    <n v="0"/>
    <m/>
    <m/>
    <m/>
  </r>
  <r>
    <x v="365"/>
    <s v="05_Bogotá confía en su gobierno"/>
    <s v="62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orientar el desarrollo del modelo de fortalecimiento a instancias de participación ciudadana en cada  una de sus etapas en las localidades que le sean asignadas, así como el seguimiento a los procesos eleccionarios, en"/>
    <s v="febrero"/>
    <s v="marzo"/>
    <n v="6"/>
    <n v="1"/>
    <s v="CCE-16 Contratación Directa"/>
    <s v="1-100-F001_VA-Recursos distrito"/>
    <n v="4200000"/>
    <n v="252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x v="2"/>
    <n v="25200000"/>
    <n v="7"/>
    <s v="Modificación propuesta"/>
    <s v="O232020200883990_Otros servicios profesionales, técnicos y empresariales n.c.p."/>
    <n v="8131"/>
    <m/>
    <n v="25200000"/>
    <n v="25200000"/>
    <n v="25200000"/>
    <m/>
    <m/>
    <n v="0"/>
    <m/>
    <m/>
    <m/>
  </r>
  <r>
    <x v="366"/>
    <s v="05_Bogotá confía en su gobierno"/>
    <s v="63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orientar el desarrollo del modelo de fortalecimiento a instancias de participación ciudadana en cada  una de sus etapas en las localidades que le sean asignadas, así como el seguimiento a los procesos eleccionarios, en"/>
    <s v="febrero"/>
    <s v="marzo"/>
    <n v="6"/>
    <n v="1"/>
    <s v="CCE-16 Contratación Directa"/>
    <s v="1-100-F001_VA-Recursos distrito"/>
    <n v="4200000"/>
    <n v="252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x v="2"/>
    <n v="25200000"/>
    <n v="7"/>
    <s v="Modificación propuesta"/>
    <s v="O232020200883990_Otros servicios profesionales, técnicos y empresariales n.c.p."/>
    <n v="8131"/>
    <m/>
    <n v="25200000"/>
    <n v="25200000"/>
    <n v="25200000"/>
    <m/>
    <m/>
    <n v="0"/>
    <m/>
    <m/>
    <m/>
  </r>
  <r>
    <x v="367"/>
    <s v="05_Bogotá confía en su gobierno"/>
    <s v="64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orientar el desarrollo del modelo de fortalecimiento a instancias de participación ciudadana en cada  una de sus etapas en las localidades que le sean asignadas, así como el seguimiento a los procesos eleccionarios, en"/>
    <s v="febrero"/>
    <s v="marzo"/>
    <n v="6"/>
    <n v="1"/>
    <s v="CCE-16 Contratación Directa"/>
    <s v="1-100-F001_VA-Recursos distrito"/>
    <n v="4200000"/>
    <n v="252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x v="2"/>
    <n v="25200000"/>
    <n v="7"/>
    <s v="Modificación propuesta"/>
    <s v="O232020200883990_Otros servicios profesionales, técnicos y empresariales n.c.p."/>
    <n v="8131"/>
    <m/>
    <n v="25200000"/>
    <n v="25200000"/>
    <n v="25200000"/>
    <m/>
    <m/>
    <n v="0"/>
    <m/>
    <m/>
    <m/>
  </r>
  <r>
    <x v="368"/>
    <s v="05_Bogotá confía en su gobierno"/>
    <s v="65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ionales  para realizar acompañamiento técnico a las Instancias Distritales y Locales de participación y coordinación que le sean asignadas con el propósito de fortalecer su incidencia en el marco de la Política de participación y su"/>
    <s v="febrero"/>
    <s v="marzo"/>
    <n v="6"/>
    <n v="1"/>
    <s v="CCE-16 Contratación Directa"/>
    <s v="1-100-F001_VA-Recursos distrito"/>
    <n v="4057001"/>
    <n v="24342006"/>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4342006"/>
    <x v="52"/>
    <n v="24342006"/>
    <n v="7"/>
    <s v="Modificación propuesta"/>
    <s v="O232020200883990_Otros servicios profesionales, técnicos y empresariales n.c.p."/>
    <n v="8131"/>
    <m/>
    <n v="25200000"/>
    <n v="24342006"/>
    <n v="24342006"/>
    <m/>
    <m/>
    <n v="0"/>
    <m/>
    <m/>
    <m/>
  </r>
  <r>
    <x v="369"/>
    <s v="05_Bogotá confía en su gobierno"/>
    <s v="67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que brinde soporte juridico y técnico a la Gerencia de Instancias en los asuntos de su competencia, asi como en los procesos y procedimientos precontractuales, contractuales y postcontractuales. "/>
    <s v="MARZO "/>
    <s v="abril"/>
    <n v="6"/>
    <n v="1"/>
    <s v="CCE-16 Contratación Directa"/>
    <s v="1-100-F001_VA-Recursos distrito"/>
    <n v="4200000"/>
    <n v="252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x v="2"/>
    <n v="25200000"/>
    <n v="7"/>
    <s v="Modificación propuesta"/>
    <s v="O232020200883990_Otros servicios profesionales, técnicos y empresariales n.c.p."/>
    <n v="8131"/>
    <m/>
    <n v="25200000"/>
    <n v="25200000"/>
    <n v="25200000"/>
    <m/>
    <m/>
    <n v="0"/>
    <m/>
    <m/>
    <m/>
  </r>
  <r>
    <x v="370"/>
    <s v="05_Bogotá confía en su gobierno"/>
    <s v="68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realizar acompañamiento técnico a las Instancias Distritales y Locales de participación y coordinación que le sean asignadas con el propósito de fortalecer su incidencia en el marco de la Política de participación y s"/>
    <s v="febrero"/>
    <s v="marzo"/>
    <n v="6"/>
    <n v="1"/>
    <s v="CCE-16 Contratación Directa"/>
    <s v="1-100-F001_VA-Recursos distrito"/>
    <n v="4200000"/>
    <n v="252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x v="2"/>
    <n v="25200000"/>
    <n v="7"/>
    <s v="Modificación propuesta"/>
    <s v="O232020200883990_Otros servicios profesionales, técnicos y empresariales n.c.p."/>
    <n v="8131"/>
    <m/>
    <n v="25200000"/>
    <n v="25200000"/>
    <n v="25200000"/>
    <m/>
    <m/>
    <n v="0"/>
    <m/>
    <m/>
    <m/>
  </r>
  <r>
    <x v="371"/>
    <s v="05_Bogotá confía en su gobierno"/>
    <s v="6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realizar acompañamiento técnico a las Instancias Distritales y Locales de participación y coordinación que le sean asignadas con el propósito de fortalecer su incidencia en el marco de la Política de participación y "/>
    <s v="febrero"/>
    <s v="marzo"/>
    <n v="6"/>
    <n v="1"/>
    <s v="CCE-16 Contratación Directa"/>
    <s v="1-100-F001_VA-Recursos distrito"/>
    <n v="4200000"/>
    <n v="252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x v="2"/>
    <n v="25200000"/>
    <n v="7"/>
    <s v="Modificación propuesta"/>
    <s v="O232020200883990_Otros servicios profesionales, técnicos y empresariales n.c.p."/>
    <n v="8131"/>
    <m/>
    <n v="25200000"/>
    <n v="25200000"/>
    <n v="25200000"/>
    <m/>
    <m/>
    <n v="0"/>
    <m/>
    <m/>
    <m/>
  </r>
  <r>
    <x v="372"/>
    <s v="05_Bogotá confía en su gobierno"/>
    <s v="70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que brinde soporte juridico y técnico a la Gerencia de Instancias y Mecanismos de Participación en los asuntos de su competencia, asi como en el seguimiento a la implementación de la política pública de participación "/>
    <s v="febrero"/>
    <s v="marzo"/>
    <n v="6"/>
    <n v="1"/>
    <s v="CCE-16 Contratación Directa"/>
    <s v="1-100-F001_VA-Recursos distrito"/>
    <n v="4200000"/>
    <n v="252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x v="2"/>
    <n v="25200000"/>
    <n v="7"/>
    <s v="Modificación propuesta"/>
    <s v="O232020200883990_Otros servicios profesionales, técnicos y empresariales n.c.p."/>
    <n v="8131"/>
    <m/>
    <n v="25200000"/>
    <n v="25200000"/>
    <n v="25200000"/>
    <m/>
    <m/>
    <n v="0"/>
    <m/>
    <m/>
    <m/>
  </r>
  <r>
    <x v="373"/>
    <s v="05_Bogotá confía en su gobierno"/>
    <s v="71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profesionales para que brinde soporte juridico y técnico a la Gerencia de Instancias y Mecanismos de Participación en los asuntos de su competencia, asi como en el seguimiento a la implementación de la política pública de participación c"/>
    <s v="febrero"/>
    <s v="marzo"/>
    <n v="6"/>
    <n v="1"/>
    <s v="CCE-16 Contratación Directa"/>
    <s v="1-100-F001_VA-Recursos distrito"/>
    <n v="4200000"/>
    <n v="252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n v="25200000"/>
    <x v="2"/>
    <n v="25200000"/>
    <n v="7"/>
    <s v="Modificación propuesta"/>
    <s v="O232020200883990_Otros servicios profesionales, técnicos y empresariales n.c.p."/>
    <n v="8131"/>
    <m/>
    <n v="25200000"/>
    <n v="25200000"/>
    <n v="25200000"/>
    <m/>
    <m/>
    <n v="0"/>
    <m/>
    <m/>
    <m/>
  </r>
  <r>
    <x v="374"/>
    <s v="05_Bogotá confía en su gobierno"/>
    <s v="72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Servicios de apoyo a la gestión, para el fortalecimiento del Sistema Distrital de Participación en el marco de la Jornada Única Electoral, con el fin de promover la participación ciudadana, la transparencia y el fortalecimiento de la democracia en"/>
    <s v="febrero"/>
    <s v="marzo"/>
    <n v="6"/>
    <n v="1"/>
    <s v="CCE-16 Contratación Directa"/>
    <s v="1-100-F001_VA-Recursos distrito"/>
    <n v="3812623"/>
    <n v="22875738"/>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850000"/>
    <n v="23100000"/>
    <n v="22875738"/>
    <x v="53"/>
    <n v="22875738"/>
    <n v="7"/>
    <s v="Modificación propuesta"/>
    <s v="O232020200883990_Otros servicios profesionales, técnicos y empresariales n.c.p."/>
    <n v="8131"/>
    <m/>
    <n v="23100000"/>
    <n v="22875738"/>
    <n v="22875738"/>
    <m/>
    <m/>
    <n v="0"/>
    <m/>
    <m/>
    <m/>
  </r>
  <r>
    <x v="375"/>
    <s v="05_Bogotá confía en su gobierno"/>
    <s v="73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servicios profesionales para apoyar a la Gerencia de Instancias y Mecanismos de Participación en la elaboración de instrumentos de control, seguimiento de peticiones, metas, MIPG y de planeación. "/>
    <s v="febrero"/>
    <s v="marzo"/>
    <n v="5"/>
    <n v="1"/>
    <s v="CCE-16 Contratación Directa"/>
    <s v="1-100-F001_VA-Recursos distrito"/>
    <n v="10000000"/>
    <n v="50000000"/>
    <s v="Gerencia de Instancias y Mecanismos de Participación"/>
    <s v="O232020200883990_Otros servicios profesionales, técnicos y empresariales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10000000"/>
    <n v="60000000"/>
    <n v="50000000"/>
    <x v="54"/>
    <n v="50000000"/>
    <n v="7"/>
    <s v="Modificación propuesta"/>
    <s v="O232020200883990_Otros servicios profesionales, técnicos y empresariales n.c.p."/>
    <n v="8131"/>
    <m/>
    <n v="60000000"/>
    <n v="50000000"/>
    <n v="50000000"/>
    <m/>
    <m/>
    <n v="0"/>
    <m/>
    <m/>
    <m/>
  </r>
  <r>
    <x v="376"/>
    <s v="05_Bogotá confía en su gobierno"/>
    <s v="74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logísticos y operativos necesarios, para la organización y ejecución de actividades y eventos institucionales realizados por el IDPAC"/>
    <s v="MARZO "/>
    <s v="marzo"/>
    <n v="9"/>
    <n v="1"/>
    <s v="CCE-06 Selección Abreviada Menor Cuantía"/>
    <s v="1-100-F001_VA-Recursos distrito"/>
    <n v="33769045"/>
    <n v="33769045"/>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0545045"/>
    <n v="33769045"/>
    <n v="33769045"/>
    <x v="2"/>
    <n v="33769045"/>
    <n v="7"/>
    <s v="Modificación propuesta"/>
    <s v="O232020200991119_Otros servicios de la administración pública n.c.p."/>
    <n v="8131"/>
    <m/>
    <n v="33769045"/>
    <n v="33769045"/>
    <n v="33769045"/>
    <m/>
    <m/>
    <n v="0"/>
    <m/>
    <m/>
    <m/>
  </r>
  <r>
    <x v="377"/>
    <s v="05_Bogotá confía en su gobierno"/>
    <s v="75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Servicio especial de transporte terrestre en la ciudad de Bogotá y sus áreas rurales con el fin de dar complimiento a la promoción y fortalecimiento de los procesos participativos de las organizaciones sociales, comunales y comunitarias e instancias de pa"/>
    <s v="MARZO "/>
    <s v="Mayo"/>
    <n v="1"/>
    <n v="1"/>
    <s v="CCE-06 Selección Abreviada Menor Cuantía"/>
    <s v="1-100-F001_VA-Recursos distrito"/>
    <n v="16000000"/>
    <n v="16000000"/>
    <s v="Gerencia de Instancias y Mecanismos de Participación"/>
    <s v="O232020200664114"/>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16000000"/>
    <n v="16000000"/>
    <e v="#N/A"/>
    <x v="2"/>
    <n v="16000000"/>
    <n v="0"/>
    <e v="#N/A"/>
    <s v="O232020200664114"/>
    <n v="8131"/>
    <m/>
    <n v="0"/>
    <e v="#N/A"/>
    <e v="#N/A"/>
    <m/>
    <m/>
    <e v="#N/A"/>
    <m/>
    <m/>
    <m/>
  </r>
  <r>
    <x v="378"/>
    <s v="05_Bogotá confía en su gobierno"/>
    <s v="76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Incentivos para las instancias de participación "/>
    <s v="Septiembre "/>
    <s v="Noviembre"/>
    <n v="1"/>
    <n v="1"/>
    <m/>
    <s v="1-100-F001_VA-Recursos distrito"/>
    <n v="4000000"/>
    <n v="360000000"/>
    <s v="Gerencia de Instancias y Mecanismos de Participación"/>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000000"/>
    <n v="360000000"/>
    <e v="#N/A"/>
    <x v="2"/>
    <n v="360000000"/>
    <n v="0"/>
    <e v="#N/A"/>
    <s v="O232020200991119_Otros servicios de la administración pública n.c.p."/>
    <n v="8131"/>
    <m/>
    <n v="0"/>
    <e v="#N/A"/>
    <e v="#N/A"/>
    <m/>
    <m/>
    <e v="#N/A"/>
    <m/>
    <m/>
    <m/>
  </r>
  <r>
    <x v="37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000000"/>
    <n v="24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000000"/>
    <n v="24000000"/>
    <e v="#N/A"/>
    <x v="2"/>
    <n v="24000000"/>
    <n v="0"/>
    <e v="#N/A"/>
    <s v="O232020200991119_Otros servicios de la administración pública n.c.p."/>
    <n v="8131"/>
    <m/>
    <n v="0"/>
    <e v="#N/A"/>
    <e v="#N/A"/>
    <m/>
    <m/>
    <e v="#N/A"/>
    <m/>
    <m/>
    <m/>
  </r>
  <r>
    <x v="38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5000000"/>
    <n v="35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000000"/>
    <n v="35000000"/>
    <e v="#N/A"/>
    <x v="2"/>
    <n v="35000000"/>
    <n v="0"/>
    <e v="#N/A"/>
    <s v="O232020200991119_Otros servicios de la administración pública n.c.p."/>
    <n v="8131"/>
    <m/>
    <n v="0"/>
    <e v="#N/A"/>
    <e v="#N/A"/>
    <m/>
    <m/>
    <e v="#N/A"/>
    <m/>
    <m/>
    <m/>
  </r>
  <r>
    <x v="38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700000"/>
    <n v="28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700000"/>
    <n v="28200000"/>
    <e v="#N/A"/>
    <x v="2"/>
    <n v="28200000"/>
    <n v="0"/>
    <e v="#N/A"/>
    <s v="O232020200991119_Otros servicios de la administración pública n.c.p."/>
    <n v="8131"/>
    <m/>
    <n v="0"/>
    <e v="#N/A"/>
    <e v="#N/A"/>
    <m/>
    <m/>
    <e v="#N/A"/>
    <m/>
    <m/>
    <m/>
  </r>
  <r>
    <x v="38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600000"/>
    <n v="18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n v="18000000"/>
    <x v="55"/>
    <n v="18000000"/>
    <n v="7"/>
    <s v="Modificación propuesta"/>
    <s v="O232020200991119_Otros servicios de la administración pública n.c.p."/>
    <n v="8131"/>
    <m/>
    <n v="21600000"/>
    <n v="18000000"/>
    <n v="18000000"/>
    <m/>
    <m/>
    <n v="0"/>
    <m/>
    <m/>
    <m/>
  </r>
  <r>
    <x v="38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7"/>
    <n v="1"/>
    <s v="CCE-16 Contratación Directa"/>
    <s v="1-100-F001_VA-Recursos distrito"/>
    <n v="4500000"/>
    <n v="315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31500000"/>
    <e v="#N/A"/>
    <x v="2"/>
    <n v="31500000"/>
    <n v="0"/>
    <e v="#N/A"/>
    <s v="O232020200991119_Otros servicios de la administración pública n.c.p."/>
    <n v="8131"/>
    <m/>
    <n v="0"/>
    <e v="#N/A"/>
    <e v="#N/A"/>
    <m/>
    <m/>
    <e v="#N/A"/>
    <m/>
    <m/>
    <m/>
  </r>
  <r>
    <x v="38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febrero"/>
    <s v="FEBRERO"/>
    <n v="5"/>
    <n v="1"/>
    <s v="CCE-16 Contratación Directa"/>
    <s v="1-100-F001_VA-Recursos distrito"/>
    <n v="3156000"/>
    <n v="1578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156000"/>
    <n v="18936000"/>
    <n v="15780000"/>
    <x v="56"/>
    <n v="15780000"/>
    <n v="7"/>
    <s v="Modificación propuesta"/>
    <s v="O232020200991119_Otros servicios de la administración pública n.c.p."/>
    <n v="8131"/>
    <m/>
    <n v="18936000"/>
    <n v="15780000"/>
    <n v="15780000"/>
    <m/>
    <m/>
    <n v="0"/>
    <m/>
    <m/>
    <m/>
  </r>
  <r>
    <x v="38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38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5"/>
    <n v="1"/>
    <s v="CCE-16 Contratación Directa"/>
    <s v="1-100-F001_VA-Recursos distrito"/>
    <n v="5200000"/>
    <n v="26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n v="26000000"/>
    <x v="57"/>
    <n v="26000000"/>
    <n v="7"/>
    <s v="Modificación propuesta"/>
    <s v="O232020200991119_Otros servicios de la administración pública n.c.p."/>
    <n v="8131"/>
    <m/>
    <n v="31200000"/>
    <n v="26000000"/>
    <n v="26000000"/>
    <m/>
    <m/>
    <n v="0"/>
    <m/>
    <m/>
    <m/>
  </r>
  <r>
    <x v="387"/>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6500000"/>
    <n v="325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7000000"/>
    <n v="42000000"/>
    <n v="32500000"/>
    <x v="58"/>
    <n v="32500000"/>
    <n v="7"/>
    <s v="Modificación propuesta"/>
    <s v="O232020200991119_Otros servicios de la administración pública n.c.p."/>
    <n v="8131"/>
    <m/>
    <n v="42000000"/>
    <n v="32500000"/>
    <n v="32500000"/>
    <m/>
    <m/>
    <n v="0"/>
    <m/>
    <m/>
    <m/>
  </r>
  <r>
    <x v="38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5200000"/>
    <n v="31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e v="#N/A"/>
    <x v="2"/>
    <n v="31200000"/>
    <n v="0"/>
    <e v="#N/A"/>
    <s v="O232020200991119_Otros servicios de la administración pública n.c.p."/>
    <n v="8131"/>
    <m/>
    <n v="0"/>
    <e v="#N/A"/>
    <e v="#N/A"/>
    <m/>
    <m/>
    <e v="#N/A"/>
    <m/>
    <m/>
    <m/>
  </r>
  <r>
    <x v="38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del modelo de fortalecimiento con organizaciones de propiedad horizontal y comunales de los distintos  niveles en el marco del proyecto de inversión 8131. "/>
    <s v="ENERO"/>
    <s v="FEBRERO"/>
    <n v="6"/>
    <n v="1"/>
    <s v="CCE-16 Contratación Directa"/>
    <s v="1-100-F001_VA-Recursos distrito"/>
    <n v="3600000"/>
    <n v="21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x v="2"/>
    <n v="21600000"/>
    <n v="0"/>
    <e v="#N/A"/>
    <s v="O232020200991119_Otros servicios de la administración pública n.c.p."/>
    <n v="8131"/>
    <m/>
    <n v="0"/>
    <e v="#N/A"/>
    <e v="#N/A"/>
    <m/>
    <m/>
    <e v="#N/A"/>
    <m/>
    <m/>
    <m/>
  </r>
  <r>
    <x v="39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 niveles en el marco del proyecto de inversión 8131. "/>
    <s v="ENERO"/>
    <s v="FEBRERO"/>
    <n v="10"/>
    <n v="1"/>
    <s v="CCE-16 Contratación Directa"/>
    <s v="1-100-F001_VA-Recursos distrito"/>
    <n v="6000000"/>
    <n v="60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n v="60000000"/>
    <x v="59"/>
    <n v="60000000"/>
    <n v="7"/>
    <s v="Modificación propuesta"/>
    <s v="O232020200991119_Otros servicios de la administración pública n.c.p."/>
    <n v="8131"/>
    <m/>
    <n v="31200000"/>
    <n v="60000000"/>
    <n v="60000000"/>
    <m/>
    <m/>
    <n v="0"/>
    <m/>
    <m/>
    <m/>
  </r>
  <r>
    <x v="39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Recursos para dar cumplimiento a los objetivos de la Subdirecciòn de asuntos comunales "/>
    <s v="febrero"/>
    <s v="marzo"/>
    <n v="1"/>
    <n v="1"/>
    <s v="CCE-16 Contratación Directa"/>
    <s v="1-100-F001_VA-Recursos distrito"/>
    <n v="4800000"/>
    <n v="85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700000"/>
    <n v="28200000"/>
    <n v="8500000"/>
    <x v="60"/>
    <n v="8500000"/>
    <n v="7"/>
    <s v="Modificación propuesta"/>
    <s v="O232020200991119_Otros servicios de la administración pública n.c.p."/>
    <n v="8131"/>
    <m/>
    <n v="28200000"/>
    <n v="8500000"/>
    <n v="8500000"/>
    <m/>
    <m/>
    <n v="0"/>
    <m/>
    <m/>
    <m/>
  </r>
  <r>
    <x v="39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6"/>
    <n v="1"/>
    <s v="CCE-16 Contratación Directa"/>
    <s v="1-100-F001_VA-Recursos distrito"/>
    <n v="3600000"/>
    <n v="21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x v="2"/>
    <n v="21600000"/>
    <n v="0"/>
    <e v="#N/A"/>
    <s v="O232020200991119_Otros servicios de la administración pública n.c.p."/>
    <n v="8131"/>
    <m/>
    <n v="0"/>
    <e v="#N/A"/>
    <e v="#N/A"/>
    <m/>
    <m/>
    <e v="#N/A"/>
    <m/>
    <m/>
    <m/>
  </r>
  <r>
    <x v="39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6"/>
    <n v="1"/>
    <s v="CCE-16 Contratación Directa"/>
    <s v="1-100-F001_VA-Recursos distrito"/>
    <n v="3600000"/>
    <n v="21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x v="2"/>
    <n v="21600000"/>
    <n v="0"/>
    <e v="#N/A"/>
    <s v="O232020200991119_Otros servicios de la administración pública n.c.p."/>
    <n v="8131"/>
    <m/>
    <n v="0"/>
    <e v="#N/A"/>
    <e v="#N/A"/>
    <m/>
    <m/>
    <e v="#N/A"/>
    <m/>
    <m/>
    <m/>
  </r>
  <r>
    <x v="39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3900000"/>
    <n v="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900000"/>
    <n v="23400000"/>
    <n v="23400000"/>
    <x v="61"/>
    <n v="0"/>
    <n v="7"/>
    <s v="Eliminación de Concepto"/>
    <s v="O232020200991119_Otros servicios de la administración pública n.c.p."/>
    <n v="8131"/>
    <m/>
    <n v="0"/>
    <n v="23400000"/>
    <n v="23400000"/>
    <m/>
    <m/>
    <n v="-23400000"/>
    <m/>
    <m/>
    <m/>
  </r>
  <r>
    <x v="395"/>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tividades transversales y desarrollar acciones que faciliten el desarrollo del modelo de fortalecimiento con organizaciones de propiedad horizontal y comunales, la construcción y seguimiento de las polít"/>
    <s v="ENERO"/>
    <s v="FEBRERO"/>
    <n v="9"/>
    <n v="1"/>
    <s v="CCE-16 Contratación Directa"/>
    <s v="1-100-F001_VA-Recursos distrito"/>
    <n v="6000000"/>
    <n v="540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6000000"/>
    <n v="54000000"/>
    <e v="#N/A"/>
    <x v="2"/>
    <n v="54000000"/>
    <n v="0"/>
    <e v="#N/A"/>
    <s v="O232020200991119_Otros servicios de la administración pública n.c.p."/>
    <n v="8131"/>
    <m/>
    <n v="0"/>
    <e v="#N/A"/>
    <e v="#N/A"/>
    <m/>
    <m/>
    <e v="#N/A"/>
    <m/>
    <m/>
    <m/>
  </r>
  <r>
    <x v="39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febrero"/>
    <s v="FEBRERO"/>
    <n v="6"/>
    <n v="1"/>
    <s v="CCE-16 Contratación Directa"/>
    <s v="1-100-F001_VA-Recursos distrito"/>
    <n v="3156000"/>
    <n v="18936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156000"/>
    <n v="18936000"/>
    <e v="#N/A"/>
    <x v="2"/>
    <n v="18936000"/>
    <n v="0"/>
    <e v="#N/A"/>
    <s v="O232020200991119_Otros servicios de la administración pública n.c.p."/>
    <n v="8131"/>
    <m/>
    <n v="0"/>
    <e v="#N/A"/>
    <e v="#N/A"/>
    <m/>
    <m/>
    <e v="#N/A"/>
    <m/>
    <m/>
    <m/>
  </r>
  <r>
    <x v="39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39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5200000"/>
    <n v="31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e v="#N/A"/>
    <x v="2"/>
    <n v="31200000"/>
    <n v="0"/>
    <e v="#N/A"/>
    <s v="O232020200991119_Otros servicios de la administración pública n.c.p."/>
    <n v="8131"/>
    <m/>
    <n v="0"/>
    <e v="#N/A"/>
    <e v="#N/A"/>
    <m/>
    <m/>
    <e v="#N/A"/>
    <m/>
    <m/>
    <m/>
  </r>
  <r>
    <x v="399"/>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ENERO"/>
    <s v="FEBRERO"/>
    <n v="8"/>
    <n v="1"/>
    <s v="CCE-16 Contratación Directa"/>
    <s v="1-100-F001_VA-Recursos distrito"/>
    <n v="7000000"/>
    <n v="560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7000000"/>
    <n v="56000000"/>
    <e v="#N/A"/>
    <x v="2"/>
    <n v="56000000"/>
    <n v="0"/>
    <e v="#N/A"/>
    <s v="O232020200991119_Otros servicios de la administración pública n.c.p."/>
    <n v="8131"/>
    <m/>
    <n v="0"/>
    <e v="#N/A"/>
    <e v="#N/A"/>
    <m/>
    <m/>
    <e v="#N/A"/>
    <m/>
    <m/>
    <m/>
  </r>
  <r>
    <x v="40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5200000"/>
    <n v="31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e v="#N/A"/>
    <x v="2"/>
    <n v="31200000"/>
    <n v="0"/>
    <e v="#N/A"/>
    <s v="O232020200991119_Otros servicios de la administración pública n.c.p."/>
    <n v="8131"/>
    <m/>
    <n v="0"/>
    <e v="#N/A"/>
    <e v="#N/A"/>
    <m/>
    <m/>
    <e v="#N/A"/>
    <m/>
    <m/>
    <m/>
  </r>
  <r>
    <x v="401"/>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6000000"/>
    <n v="300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6000000"/>
    <n v="36000000"/>
    <n v="30000000"/>
    <x v="3"/>
    <n v="30000000"/>
    <n v="7"/>
    <s v="Modificación propuesta"/>
    <s v="O232020200991119_Otros servicios de la administración pública n.c.p."/>
    <n v="8131"/>
    <m/>
    <n v="36000000"/>
    <n v="30000000"/>
    <n v="30000000"/>
    <m/>
    <m/>
    <n v="0"/>
    <m/>
    <m/>
    <m/>
  </r>
  <r>
    <x v="40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del modelo de fortalecimiento con organizaciones de propiedad horizontal y comunales de los distintos  niveles en el marco del proyecto de inversión 8131. "/>
    <s v="febrero"/>
    <s v="FEBRERO"/>
    <n v="6"/>
    <n v="1"/>
    <s v="CCE-16 Contratación Directa"/>
    <s v="1-100-F001_VA-Recursos distrito"/>
    <n v="4500000"/>
    <n v="27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40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del modelo de fortalecimiento con organizaciones de propiedad horizontal y comunales de los distintos  niveles en el marco del proyecto de inversión 8131. "/>
    <s v="ENERO"/>
    <s v="FEBRERO"/>
    <n v="6"/>
    <n v="1"/>
    <s v="CCE-16 Contratación Directa"/>
    <s v="1-100-F001_VA-Recursos distrito"/>
    <n v="3600000"/>
    <n v="21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x v="2"/>
    <n v="21600000"/>
    <n v="0"/>
    <e v="#N/A"/>
    <s v="O232020200991119_Otros servicios de la administración pública n.c.p."/>
    <n v="8131"/>
    <m/>
    <n v="0"/>
    <e v="#N/A"/>
    <e v="#N/A"/>
    <m/>
    <m/>
    <e v="#N/A"/>
    <m/>
    <m/>
    <m/>
  </r>
  <r>
    <x v="40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 niveles en el marco del proyecto de inversión 8131. "/>
    <s v="ENERO"/>
    <s v="FEBRERO"/>
    <n v="6"/>
    <n v="1"/>
    <s v="CCE-16 Contratación Directa"/>
    <s v="1-100-F001_VA-Recursos distrito"/>
    <n v="5200000"/>
    <n v="31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e v="#N/A"/>
    <x v="2"/>
    <n v="31200000"/>
    <n v="0"/>
    <e v="#N/A"/>
    <s v="O232020200991119_Otros servicios de la administración pública n.c.p."/>
    <n v="8131"/>
    <m/>
    <n v="0"/>
    <e v="#N/A"/>
    <e v="#N/A"/>
    <m/>
    <m/>
    <e v="#N/A"/>
    <m/>
    <m/>
    <m/>
  </r>
  <r>
    <x v="405"/>
    <s v="05_Bogotá confía en su gobierno"/>
    <s v="40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 niveles en el marco del proyecto de inversión 8131. "/>
    <s v="ENERO"/>
    <s v="FEBRERO"/>
    <n v="10"/>
    <n v="1"/>
    <s v="CCE-16 Contratación Directa"/>
    <s v="1-100-F001_VA-Recursos distrito"/>
    <n v="6000000"/>
    <n v="60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7500000"/>
    <n v="45000000"/>
    <n v="60000000"/>
    <x v="62"/>
    <n v="60000000"/>
    <n v="7"/>
    <s v="Modificación propuesta"/>
    <s v="O232020200991119_Otros servicios de la administración pública n.c.p."/>
    <n v="8131"/>
    <m/>
    <n v="45000000"/>
    <n v="60000000"/>
    <n v="60000000"/>
    <m/>
    <m/>
    <n v="0"/>
    <m/>
    <m/>
    <m/>
  </r>
  <r>
    <x v="406"/>
    <s v="05_Bogotá confía en su gobierno"/>
    <s v="41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 niveles en el marco del proyecto de inversión 8131. "/>
    <s v="febrero"/>
    <s v="FEBRERO"/>
    <n v="5"/>
    <n v="1"/>
    <s v="CCE-16 Contratación Directa"/>
    <s v="1-100-F001_VA-Recursos distrito"/>
    <n v="8000000"/>
    <n v="40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8000000"/>
    <n v="64000000"/>
    <n v="40000000"/>
    <x v="63"/>
    <n v="40000000"/>
    <n v="7"/>
    <s v="Modificación propuesta"/>
    <s v="O232020200991119_Otros servicios de la administración pública n.c.p."/>
    <n v="8131"/>
    <m/>
    <n v="64000000"/>
    <n v="40000000"/>
    <n v="40000000"/>
    <m/>
    <m/>
    <n v="0"/>
    <m/>
    <m/>
    <m/>
  </r>
  <r>
    <x v="40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6000000"/>
    <n v="36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6000000"/>
    <n v="36000000"/>
    <e v="#N/A"/>
    <x v="2"/>
    <n v="36000000"/>
    <n v="0"/>
    <e v="#N/A"/>
    <s v="O232020200991119_Otros servicios de la administración pública n.c.p."/>
    <n v="8131"/>
    <m/>
    <n v="0"/>
    <e v="#N/A"/>
    <e v="#N/A"/>
    <m/>
    <m/>
    <e v="#N/A"/>
    <m/>
    <m/>
    <m/>
  </r>
  <r>
    <x v="40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5300000"/>
    <n v="318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300000"/>
    <n v="31800000"/>
    <e v="#N/A"/>
    <x v="2"/>
    <n v="31800000"/>
    <n v="0"/>
    <e v="#N/A"/>
    <s v="O232020200991119_Otros servicios de la administración pública n.c.p."/>
    <n v="8131"/>
    <m/>
    <n v="0"/>
    <e v="#N/A"/>
    <e v="#N/A"/>
    <m/>
    <m/>
    <e v="#N/A"/>
    <m/>
    <m/>
    <m/>
  </r>
  <r>
    <x v="40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500000"/>
    <n v="27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41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10"/>
    <n v="1"/>
    <s v="CCE-16 Contratación Directa"/>
    <s v="1-100-F001_VA-Recursos distrito"/>
    <n v="4500000"/>
    <n v="45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7000000"/>
    <n v="42000000"/>
    <n v="45000000"/>
    <x v="64"/>
    <n v="45000000"/>
    <n v="7"/>
    <s v="Modificación propuesta"/>
    <s v="O232020200991119_Otros servicios de la administración pública n.c.p."/>
    <n v="8131"/>
    <m/>
    <n v="42000000"/>
    <n v="45000000"/>
    <n v="45000000"/>
    <m/>
    <m/>
    <n v="0"/>
    <m/>
    <m/>
    <m/>
  </r>
  <r>
    <x v="41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41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41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8"/>
    <n v="1"/>
    <s v="CCE-16 Contratación Directa"/>
    <s v="1-100-F001_VA-Recursos distrito"/>
    <n v="4200000"/>
    <n v="33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33600000"/>
    <e v="#N/A"/>
    <x v="2"/>
    <n v="33600000"/>
    <n v="0"/>
    <e v="#N/A"/>
    <s v="O232020200991119_Otros servicios de la administración pública n.c.p."/>
    <n v="8131"/>
    <m/>
    <n v="0"/>
    <e v="#N/A"/>
    <e v="#N/A"/>
    <m/>
    <m/>
    <e v="#N/A"/>
    <m/>
    <m/>
    <m/>
  </r>
  <r>
    <x v="414"/>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tividades transversales y desarrollar acciones que faciliten el desarrollo del modelo de fortalecimiento con organizaciones de propiedad horizontal y comunales, la construcción y seguimiento de las polít"/>
    <s v="ENERO"/>
    <s v="FEBRERO"/>
    <n v="9"/>
    <n v="1"/>
    <s v="CCE-16 Contratación Directa"/>
    <s v="1-100-F001_VA-Recursos distrito"/>
    <n v="6500000"/>
    <n v="585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6500000"/>
    <n v="58500000"/>
    <e v="#N/A"/>
    <x v="2"/>
    <n v="58500000"/>
    <n v="0"/>
    <e v="#N/A"/>
    <s v="O232020200991119_Otros servicios de la administración pública n.c.p."/>
    <n v="8131"/>
    <m/>
    <n v="0"/>
    <e v="#N/A"/>
    <e v="#N/A"/>
    <m/>
    <m/>
    <e v="#N/A"/>
    <m/>
    <m/>
    <m/>
  </r>
  <r>
    <x v="415"/>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actividades transversales y desarrollar acciones que faciliten el desarrollo del modelo de fortalecimiento con organizaciones de propiedad horizontal y comunales, la construcción y seguimiento de las polít"/>
    <s v="ENERO"/>
    <s v="FEBRERO"/>
    <n v="9"/>
    <n v="1"/>
    <s v="CCE-16 Contratación Directa"/>
    <s v="1-100-F001_VA-Recursos distrito"/>
    <n v="7200000"/>
    <n v="648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7200000"/>
    <n v="64800000"/>
    <e v="#N/A"/>
    <x v="2"/>
    <n v="64800000"/>
    <n v="0"/>
    <e v="#N/A"/>
    <s v="O232020200991119_Otros servicios de la administración pública n.c.p."/>
    <n v="8131"/>
    <m/>
    <n v="0"/>
    <e v="#N/A"/>
    <e v="#N/A"/>
    <m/>
    <m/>
    <e v="#N/A"/>
    <m/>
    <m/>
    <m/>
  </r>
  <r>
    <x v="41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6"/>
    <n v="1"/>
    <s v="CCE-16 Contratación Directa"/>
    <s v="1-100-F001_VA-Recursos distrito"/>
    <n v="3600000"/>
    <n v="21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x v="2"/>
    <n v="21600000"/>
    <n v="0"/>
    <e v="#N/A"/>
    <s v="O232020200991119_Otros servicios de la administración pública n.c.p."/>
    <n v="8131"/>
    <m/>
    <n v="0"/>
    <e v="#N/A"/>
    <e v="#N/A"/>
    <m/>
    <m/>
    <e v="#N/A"/>
    <m/>
    <m/>
    <m/>
  </r>
  <r>
    <x v="41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500000"/>
    <n v="27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41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marzo"/>
    <n v="5"/>
    <n v="1"/>
    <s v="CCE-16 Contratación Directa"/>
    <s v="1-100-F001_VA-Recursos distrito"/>
    <n v="5500000"/>
    <n v="275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1200000"/>
    <n v="27500000"/>
    <x v="65"/>
    <n v="27500000"/>
    <n v="7"/>
    <s v="Modificación propuesta"/>
    <s v="O232020200991119_Otros servicios de la administración pública n.c.p."/>
    <n v="8131"/>
    <m/>
    <n v="31200000"/>
    <n v="27500000"/>
    <n v="27500000"/>
    <m/>
    <m/>
    <n v="0"/>
    <m/>
    <m/>
    <m/>
  </r>
  <r>
    <x v="41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6"/>
    <n v="1"/>
    <s v="CCE-16 Contratación Directa"/>
    <s v="1-100-F001_VA-Recursos distrito"/>
    <n v="3600000"/>
    <n v="21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600000"/>
    <n v="21600000"/>
    <e v="#N/A"/>
    <x v="2"/>
    <n v="21600000"/>
    <n v="0"/>
    <e v="#N/A"/>
    <s v="O232020200991119_Otros servicios de la administración pública n.c.p."/>
    <n v="8131"/>
    <m/>
    <n v="0"/>
    <e v="#N/A"/>
    <e v="#N/A"/>
    <m/>
    <m/>
    <e v="#N/A"/>
    <m/>
    <m/>
    <m/>
  </r>
  <r>
    <x v="42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100000"/>
    <n v="24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100000"/>
    <n v="24600000"/>
    <e v="#N/A"/>
    <x v="2"/>
    <n v="24600000"/>
    <n v="0"/>
    <e v="#N/A"/>
    <s v="O232020200991119_Otros servicios de la administración pública n.c.p."/>
    <n v="8131"/>
    <m/>
    <n v="0"/>
    <e v="#N/A"/>
    <e v="#N/A"/>
    <m/>
    <m/>
    <e v="#N/A"/>
    <m/>
    <m/>
    <m/>
  </r>
  <r>
    <x v="42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desarrollar acciones de fortalecimiento y actividades encaminadas a las instancias de participación de propiedad horizontal en el marco del modelo de fortalecimiento del proyecto de inversión 8131."/>
    <s v="ENERO"/>
    <s v="FEBRERO"/>
    <n v="6"/>
    <n v="1"/>
    <s v="CCE-16 Contratación Directa"/>
    <s v="1-100-F001_VA-Recursos distrito"/>
    <n v="4200000"/>
    <n v="25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x v="2"/>
    <n v="25200000"/>
    <n v="0"/>
    <e v="#N/A"/>
    <s v="O232020200991119_Otros servicios de la administración pública n.c.p."/>
    <n v="8131"/>
    <m/>
    <n v="0"/>
    <e v="#N/A"/>
    <e v="#N/A"/>
    <m/>
    <m/>
    <e v="#N/A"/>
    <m/>
    <m/>
    <m/>
  </r>
  <r>
    <x v="422"/>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on  para realizar seguimiento a la Política Publica Comunal y de formulación de la Política pública de Propiedad Horizontal en el marco del proyecto de inversión 8131."/>
    <s v="ENERO"/>
    <s v="FEBRERO"/>
    <n v="6"/>
    <n v="1"/>
    <s v="CCE-16 Contratación Directa"/>
    <s v="1-100-F001_VA-Recursos distrito"/>
    <n v="3600000"/>
    <n v="216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3600000"/>
    <n v="21600000"/>
    <e v="#N/A"/>
    <x v="2"/>
    <n v="21600000"/>
    <n v="0"/>
    <e v="#N/A"/>
    <s v="O232020200991119_Otros servicios de la administración pública n.c.p."/>
    <n v="8131"/>
    <m/>
    <n v="0"/>
    <e v="#N/A"/>
    <e v="#N/A"/>
    <m/>
    <m/>
    <e v="#N/A"/>
    <m/>
    <m/>
    <m/>
  </r>
  <r>
    <x v="423"/>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6000000"/>
    <n v="360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6000000"/>
    <n v="36000000"/>
    <e v="#N/A"/>
    <x v="2"/>
    <n v="36000000"/>
    <n v="0"/>
    <e v="#N/A"/>
    <s v="O232020200991119_Otros servicios de la administración pública n.c.p."/>
    <n v="8131"/>
    <m/>
    <n v="0"/>
    <e v="#N/A"/>
    <e v="#N/A"/>
    <m/>
    <m/>
    <e v="#N/A"/>
    <m/>
    <m/>
    <m/>
  </r>
  <r>
    <x v="42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9000000"/>
    <n v="54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9000000"/>
    <n v="54000000"/>
    <e v="#N/A"/>
    <x v="2"/>
    <n v="54000000"/>
    <n v="0"/>
    <e v="#N/A"/>
    <s v="O232020200991119_Otros servicios de la administración pública n.c.p."/>
    <n v="8131"/>
    <m/>
    <n v="0"/>
    <e v="#N/A"/>
    <e v="#N/A"/>
    <m/>
    <m/>
    <e v="#N/A"/>
    <m/>
    <m/>
    <m/>
  </r>
  <r>
    <x v="42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700000"/>
    <n v="28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700000"/>
    <n v="28200000"/>
    <e v="#N/A"/>
    <x v="2"/>
    <n v="28200000"/>
    <n v="0"/>
    <e v="#N/A"/>
    <s v="O232020200991119_Otros servicios de la administración pública n.c.p."/>
    <n v="8131"/>
    <m/>
    <n v="0"/>
    <e v="#N/A"/>
    <e v="#N/A"/>
    <m/>
    <m/>
    <e v="#N/A"/>
    <m/>
    <m/>
    <m/>
  </r>
  <r>
    <x v="426"/>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de apoyo a la gestión para realizar actividades transversales y desarrollar acciones que faciliten el desarrollo del modelo de fortalecimiento con organizaciones de propiedad horizontal y comunales, la construcción y seguimiento de l"/>
    <s v="ENERO"/>
    <s v="FEBRERO"/>
    <n v="9.5"/>
    <n v="1"/>
    <s v="CCE-16 Contratación Directa"/>
    <s v="1-100-F001_VA-Recursos distrito"/>
    <n v="3800000"/>
    <n v="361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3800000"/>
    <n v="36100000"/>
    <e v="#N/A"/>
    <x v="2"/>
    <n v="36100000"/>
    <n v="0"/>
    <e v="#N/A"/>
    <s v="O232020200991119_Otros servicios de la administración pública n.c.p."/>
    <n v="8131"/>
    <m/>
    <n v="0"/>
    <e v="#N/A"/>
    <e v="#N/A"/>
    <m/>
    <m/>
    <e v="#N/A"/>
    <m/>
    <m/>
    <m/>
  </r>
  <r>
    <x v="427"/>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4500000"/>
    <n v="270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4500000"/>
    <n v="27000000"/>
    <e v="#N/A"/>
    <x v="2"/>
    <n v="27000000"/>
    <n v="0"/>
    <e v="#N/A"/>
    <s v="O232020200991119_Otros servicios de la administración pública n.c.p."/>
    <n v="8131"/>
    <m/>
    <n v="0"/>
    <e v="#N/A"/>
    <e v="#N/A"/>
    <m/>
    <m/>
    <e v="#N/A"/>
    <m/>
    <m/>
    <m/>
  </r>
  <r>
    <x v="42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COMPRA DE IMPRESORA Y SCANER"/>
    <s v="ENERO"/>
    <s v="FEBRERO"/>
    <n v="1"/>
    <n v="1"/>
    <s v="CCE-16 Contratación Directa"/>
    <s v="1-100-F001_VA-Recursos distrito"/>
    <n v="39000000"/>
    <n v="39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9000000"/>
    <n v="39000000"/>
    <e v="#N/A"/>
    <x v="2"/>
    <n v="39000000"/>
    <n v="0"/>
    <e v="#N/A"/>
    <s v="O232020200991119_Otros servicios de la administración pública n.c.p."/>
    <n v="8131"/>
    <m/>
    <n v="0"/>
    <e v="#N/A"/>
    <e v="#N/A"/>
    <m/>
    <m/>
    <e v="#N/A"/>
    <m/>
    <m/>
    <m/>
  </r>
  <r>
    <x v="42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ción de servicios logísticos y operativos para la organización y ejecución de las actividades y eventos institucionales realizados por el IDPAC"/>
    <s v="febrero"/>
    <s v="FEBRERO"/>
    <n v="9"/>
    <n v="1"/>
    <s v="CCE-16 Contratación Directa"/>
    <s v="1-100-F001_VA-Recursos distrito"/>
    <n v="900000000"/>
    <n v="900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923528000"/>
    <n v="923528000"/>
    <n v="900000000"/>
    <x v="66"/>
    <n v="900000000"/>
    <n v="7"/>
    <s v="Modificación propuesta"/>
    <s v="O232020200991119_Otros servicios de la administración pública n.c.p."/>
    <n v="8131"/>
    <m/>
    <n v="923528000"/>
    <n v="900000000"/>
    <n v="900000000"/>
    <m/>
    <m/>
    <n v="0"/>
    <m/>
    <m/>
    <m/>
  </r>
  <r>
    <x v="43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CONTRATAR LOS SERVICIOS PARA LA INSTALACIÓN, CONFIGURACIÓN Y PUESTAEN FUNCIONAMIENTO DEL SERVICIO DE CONECTIVIDAD E INTERNET DE LAS ORGANIZACIONES COMUNALES DE PRIMER Y SEGUNDO GRADO EN EL DISTRITO_x000a_CAPITAL COMO UN MECANISMO PARA SU FORTALECIMIENTO."/>
    <s v="ENERO"/>
    <s v="FEBRERO"/>
    <n v="1"/>
    <n v="1"/>
    <s v="CCE-16 Contratación Directa"/>
    <s v="1-100-F001_VA-Recursos distrito"/>
    <n v="1000000000"/>
    <n v="1000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1000000000"/>
    <n v="1000000000"/>
    <e v="#N/A"/>
    <x v="2"/>
    <n v="1000000000"/>
    <n v="0"/>
    <e v="#N/A"/>
    <s v="O232020200991119_Otros servicios de la administración pública n.c.p."/>
    <n v="8131"/>
    <m/>
    <n v="0"/>
    <e v="#N/A"/>
    <e v="#N/A"/>
    <m/>
    <m/>
    <e v="#N/A"/>
    <m/>
    <m/>
    <m/>
  </r>
  <r>
    <x v="431"/>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ENERO"/>
    <s v="FEBRERO"/>
    <n v="6"/>
    <n v="1"/>
    <s v="CCE-16 Contratación Directa"/>
    <s v="1-100-F001_VA-Recursos distrito"/>
    <n v="4600000"/>
    <n v="276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43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1"/>
    <n v="80111600"/>
    <s v="Prestar los servicios profesionales  para desarrollar acciones de fortalecimiento y actividades encaminadas a las instancias de participación de propiedad horizontal en el marco del modelo de fortalecimiento del proyecto de inversión 8131."/>
    <s v="ENERO"/>
    <s v="FEBRERO"/>
    <n v="7"/>
    <n v="1"/>
    <s v="CCE-16 Contratación Directa"/>
    <s v="1-100-F001_VA-Recursos distrito"/>
    <n v="5200000"/>
    <n v="364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5200000"/>
    <n v="36400000"/>
    <e v="#N/A"/>
    <x v="2"/>
    <n v="36400000"/>
    <n v="0"/>
    <e v="#N/A"/>
    <s v="O232020200991119_Otros servicios de la administración pública n.c.p."/>
    <n v="8131"/>
    <m/>
    <n v="0"/>
    <e v="#N/A"/>
    <e v="#N/A"/>
    <m/>
    <m/>
    <e v="#N/A"/>
    <m/>
    <m/>
    <m/>
  </r>
  <r>
    <x v="433"/>
    <s v="05_Bogotá confía en su gobierno"/>
    <s v="39 _Camino hacia una democracia deliberativa con un gobierno cercano a la gente y con participación ciudadana"/>
    <s v="O23011745022024023801029"/>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2"/>
    <n v="80111600"/>
    <s v="Prestar los servicios profesionales para realizar seguimiento a la Política Publica Comunal y de formulación de la Política pública de Propiedad Horizontal en el marco del proyecto de inversión 8131."/>
    <s v="febrero"/>
    <s v="FEBRERO"/>
    <n v="5"/>
    <n v="1"/>
    <s v="CCE-16 Contratación Directa"/>
    <s v="1-100-F001_VA-Recursos distrito"/>
    <n v="4200000"/>
    <n v="21000000"/>
    <s v="Subdirección de Asuntos Comunales"/>
    <s v="O232020200991119_Otros servicios de la administración pública n.c.p."/>
    <s v="20/0220/0101/45020290238"/>
    <s v="TPIEG - Igualdad y Equidad de Género"/>
    <s v="NO"/>
    <s v="N/A"/>
    <m/>
    <m/>
    <m/>
    <m/>
    <s v="Implementación de mecanismos de participación que potencian el desarrollo territorial Bogotá D.C."/>
    <n v="4200000"/>
    <n v="25200000"/>
    <n v="21000000"/>
    <x v="67"/>
    <n v="21000000"/>
    <n v="7"/>
    <s v="Modificación propuesta"/>
    <s v="O232020200991119_Otros servicios de la administración pública n.c.p."/>
    <n v="8131"/>
    <m/>
    <n v="25200000"/>
    <n v="21000000"/>
    <n v="21000000"/>
    <m/>
    <m/>
    <n v="0"/>
    <m/>
    <m/>
    <m/>
  </r>
  <r>
    <x v="43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realizar  la jornada electroral de los consejos locales de Propiedad horizontalen el marco del proyecto de inversión 8131."/>
    <s v="febrero"/>
    <s v="marzo"/>
    <n v="6"/>
    <n v="1"/>
    <s v="CCE-16 Contratación Directa"/>
    <s v="1-100-F001_VA-Recursos distrito"/>
    <n v="6000000"/>
    <n v="36000000"/>
    <s v="Subdirección de Asuntos Comunales"/>
    <s v="O232020200991119_Otros servicios de la administración pública n.c.p."/>
    <s v="20/0220/0106/45020220238"/>
    <s v="TPIEG - Igualdad y Equidad de Género"/>
    <s v="NO"/>
    <s v="N/A"/>
    <m/>
    <m/>
    <m/>
    <m/>
    <s v="Implementación de mecanismos de participación que potencian el desarrollo territorial Bogotá D.C."/>
    <n v="6000000"/>
    <n v="36000000"/>
    <e v="#N/A"/>
    <x v="2"/>
    <n v="36000000"/>
    <n v="0"/>
    <e v="#N/A"/>
    <s v="O232020200991119_Otros servicios de la administración pública n.c.p."/>
    <n v="8131"/>
    <m/>
    <n v="0"/>
    <e v="#N/A"/>
    <e v="#N/A"/>
    <m/>
    <m/>
    <e v="#N/A"/>
    <m/>
    <m/>
    <m/>
  </r>
  <r>
    <x v="43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6000000"/>
    <n v="36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6000000"/>
    <n v="36000000"/>
    <e v="#N/A"/>
    <x v="2"/>
    <n v="36000000"/>
    <n v="0"/>
    <e v="#N/A"/>
    <s v="O232020200991119_Otros servicios de la administración pública n.c.p."/>
    <n v="8131"/>
    <m/>
    <n v="0"/>
    <e v="#N/A"/>
    <e v="#N/A"/>
    <m/>
    <m/>
    <e v="#N/A"/>
    <m/>
    <m/>
    <m/>
  </r>
  <r>
    <x v="43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a para realizar  la jornada electroral de los consejos locales de Propiedad horizontalen el marco del proyecto de inversión 8131."/>
    <s v="febrero"/>
    <s v="marzo"/>
    <n v="6"/>
    <n v="1"/>
    <s v="CCE-16 Contratación Directa"/>
    <s v="1-100-F001_VA-Recursos distrito"/>
    <n v="4600000"/>
    <n v="27600000"/>
    <s v="Subdirección de Asuntos Comunales"/>
    <s v="O232020200991119_Otros servicios de la administración pública n.c.p."/>
    <s v="20/0220/0106/45020220238"/>
    <s v="TPIEG - Igualdad y Equidad de Género"/>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43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realizar  la jornada electroral de los consejos locales de Propiedad horizontalen el marco del proyecto de inversión 8131."/>
    <s v="febrero"/>
    <s v="marzo"/>
    <n v="6"/>
    <n v="1"/>
    <s v="CCE-16 Contratación Directa"/>
    <s v="1-100-F001_VA-Recursos distrito"/>
    <n v="4600000"/>
    <n v="27600000"/>
    <s v="Subdirección de Asuntos Comunales"/>
    <s v="O232020200991119_Otros servicios de la administración pública n.c.p."/>
    <s v="20/0220/0106/45020220238"/>
    <s v="TPIEG - Igualdad y Equidad de Género"/>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43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realizar  la jornada electroral de los consejos locales de Propiedad horizontalen el marco del proyecto de inversión 8131."/>
    <s v="febrero"/>
    <s v="marzo"/>
    <n v="6"/>
    <n v="1"/>
    <s v="CCE-16 Contratación Directa"/>
    <s v="1-100-F001_VA-Recursos distrito"/>
    <n v="4200000"/>
    <n v="25200000"/>
    <s v="Subdirección de Asuntos Comunales"/>
    <s v="O232020200991119_Otros servicios de la administración pública n.c.p."/>
    <s v="20/0220/0106/45020220238"/>
    <s v="TPIEG - Igualdad y Equidad de Género"/>
    <s v="NO"/>
    <s v="N/A"/>
    <m/>
    <m/>
    <m/>
    <m/>
    <s v="Implementación de mecanismos de participación que potencian el desarrollo territorial Bogotá D.C."/>
    <n v="4200000"/>
    <n v="25200000"/>
    <e v="#N/A"/>
    <x v="2"/>
    <n v="25200000"/>
    <n v="0"/>
    <e v="#N/A"/>
    <s v="O232020200991119_Otros servicios de la administración pública n.c.p."/>
    <n v="8131"/>
    <m/>
    <n v="0"/>
    <e v="#N/A"/>
    <e v="#N/A"/>
    <m/>
    <m/>
    <e v="#N/A"/>
    <m/>
    <m/>
    <m/>
  </r>
  <r>
    <x v="43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profesionales  para realizar  la jornada electroral de los consejos locales de Propiedad horizontalen el marco del proyecto de inversión 8131."/>
    <s v="febrero"/>
    <s v="marzo"/>
    <n v="6"/>
    <n v="1"/>
    <s v="CCE-16 Contratación Directa"/>
    <s v="1-100-F001_VA-Recursos distrito"/>
    <n v="4200000"/>
    <n v="25200000"/>
    <s v="Subdirección de Asuntos Comunales"/>
    <s v="O232020200991119_Otros servicios de la administración pública n.c.p."/>
    <s v="20/0220/0106/45020220238"/>
    <s v="TPIEG - Igualdad y Equidad de Género"/>
    <s v="NO"/>
    <s v="N/A"/>
    <m/>
    <m/>
    <m/>
    <m/>
    <s v="Implementación de mecanismos de participación que potencian el desarrollo territorial Bogotá D.C."/>
    <n v="4200000"/>
    <n v="25200000"/>
    <e v="#N/A"/>
    <x v="2"/>
    <n v="25200000"/>
    <n v="0"/>
    <e v="#N/A"/>
    <s v="O232020200991119_Otros servicios de la administración pública n.c.p."/>
    <n v="8131"/>
    <m/>
    <n v="0"/>
    <e v="#N/A"/>
    <e v="#N/A"/>
    <m/>
    <m/>
    <e v="#N/A"/>
    <m/>
    <m/>
    <m/>
  </r>
  <r>
    <x v="44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on  para realizar  la jornada electroral de los consejos locales de Propiedad horizontalen el marco del proyecto de inversión 8131."/>
    <s v="febrero"/>
    <s v="marzo"/>
    <n v="6"/>
    <n v="1"/>
    <s v="CCE-16 Contratación Directa"/>
    <s v="1-100-F001_VA-Recursos distrito"/>
    <n v="2800000"/>
    <n v="16800000"/>
    <s v="Subdirección de Asuntos Comunales"/>
    <s v="O232020200991119_Otros servicios de la administración pública n.c.p."/>
    <s v="20/0220/0106/45020220238"/>
    <s v="TPIEG - Igualdad y Equidad de Género"/>
    <s v="NO"/>
    <s v="N/A"/>
    <m/>
    <m/>
    <m/>
    <m/>
    <s v="Implementación de mecanismos de participación que potencian el desarrollo territorial Bogotá D.C."/>
    <n v="2800000"/>
    <n v="16800000"/>
    <e v="#N/A"/>
    <x v="2"/>
    <n v="16800000"/>
    <n v="0"/>
    <e v="#N/A"/>
    <s v="O232020200991119_Otros servicios de la administración pública n.c.p."/>
    <n v="8131"/>
    <m/>
    <n v="0"/>
    <e v="#N/A"/>
    <e v="#N/A"/>
    <m/>
    <m/>
    <e v="#N/A"/>
    <m/>
    <m/>
    <m/>
  </r>
  <r>
    <x v="44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on  para realizar  la jornada electroral de los consejos locales de Propiedad horizontalen el marco del proyecto de inversión 8131."/>
    <s v="febrero"/>
    <s v="marzo"/>
    <n v="6"/>
    <n v="1"/>
    <s v="CCE-16 Contratación Directa"/>
    <s v="1-100-F001_VA-Recursos distrito"/>
    <n v="2800000"/>
    <n v="16800000"/>
    <s v="Subdirección de Asuntos Comunales"/>
    <s v="O232020200991119_Otros servicios de la administración pública n.c.p."/>
    <s v="20/0220/0106/45020220238"/>
    <s v="TPIEG - Igualdad y Equidad de Género"/>
    <s v="NO"/>
    <s v="N/A"/>
    <m/>
    <m/>
    <m/>
    <m/>
    <s v="Implementación de mecanismos de participación que potencian el desarrollo territorial Bogotá D.C."/>
    <n v="2800000"/>
    <n v="16800000"/>
    <e v="#N/A"/>
    <x v="2"/>
    <n v="16800000"/>
    <n v="0"/>
    <e v="#N/A"/>
    <s v="O232020200991119_Otros servicios de la administración pública n.c.p."/>
    <n v="8131"/>
    <m/>
    <n v="0"/>
    <e v="#N/A"/>
    <e v="#N/A"/>
    <m/>
    <m/>
    <e v="#N/A"/>
    <m/>
    <m/>
    <m/>
  </r>
  <r>
    <x v="44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10"/>
    <n v="80111600"/>
    <s v="Prestar los servicios de apoyo a la gestion  para realizar  la jornada electroral de los consejos locales de Propiedad horizontalen el marco del proyecto de inversión 8131."/>
    <s v="febrero"/>
    <s v="marzo"/>
    <n v="6"/>
    <n v="1"/>
    <s v="CCE-16 Contratación Directa"/>
    <s v="1-100-F001_VA-Recursos distrito"/>
    <n v="3500000"/>
    <n v="21000000"/>
    <s v="Subdirección de Asuntos Comunales"/>
    <s v="O232020200991119_Otros servicios de la administración pública n.c.p."/>
    <s v="20/0220/0106/45020220238"/>
    <s v="TPIEG - Igualdad y Equidad de Género"/>
    <s v="NO"/>
    <s v="N/A"/>
    <m/>
    <m/>
    <m/>
    <m/>
    <s v="Implementación de mecanismos de participación que potencian el desarrollo territorial Bogotá D.C."/>
    <n v="3500000"/>
    <n v="21000000"/>
    <e v="#N/A"/>
    <x v="2"/>
    <n v="21000000"/>
    <n v="0"/>
    <e v="#N/A"/>
    <s v="O232020200991119_Otros servicios de la administración pública n.c.p."/>
    <n v="8131"/>
    <m/>
    <n v="0"/>
    <e v="#N/A"/>
    <e v="#N/A"/>
    <m/>
    <m/>
    <e v="#N/A"/>
    <m/>
    <m/>
    <m/>
  </r>
  <r>
    <x v="44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600000"/>
    <n v="27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44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600000"/>
    <n v="27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44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600000"/>
    <n v="27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446"/>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600000"/>
    <n v="27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447"/>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600000"/>
    <n v="27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448"/>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600000"/>
    <n v="276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600000"/>
    <n v="27600000"/>
    <e v="#N/A"/>
    <x v="2"/>
    <n v="27600000"/>
    <n v="0"/>
    <e v="#N/A"/>
    <s v="O232020200991119_Otros servicios de la administración pública n.c.p."/>
    <n v="8131"/>
    <m/>
    <n v="0"/>
    <e v="#N/A"/>
    <e v="#N/A"/>
    <m/>
    <m/>
    <e v="#N/A"/>
    <m/>
    <m/>
    <m/>
  </r>
  <r>
    <x v="449"/>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200000"/>
    <n v="25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x v="2"/>
    <n v="25200000"/>
    <n v="0"/>
    <e v="#N/A"/>
    <s v="O232020200991119_Otros servicios de la administración pública n.c.p."/>
    <n v="8131"/>
    <m/>
    <n v="0"/>
    <e v="#N/A"/>
    <e v="#N/A"/>
    <m/>
    <m/>
    <e v="#N/A"/>
    <m/>
    <m/>
    <m/>
  </r>
  <r>
    <x v="450"/>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ENERO"/>
    <s v="FEBRERO"/>
    <n v="6"/>
    <n v="1"/>
    <s v="CCE-16 Contratación Directa"/>
    <s v="1-100-F001_VA-Recursos distrito"/>
    <n v="4200000"/>
    <n v="25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x v="2"/>
    <n v="25200000"/>
    <n v="0"/>
    <e v="#N/A"/>
    <s v="O232020200991119_Otros servicios de la administración pública n.c.p."/>
    <n v="8131"/>
    <m/>
    <n v="0"/>
    <e v="#N/A"/>
    <e v="#N/A"/>
    <m/>
    <m/>
    <e v="#N/A"/>
    <m/>
    <m/>
    <m/>
  </r>
  <r>
    <x v="451"/>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200000"/>
    <n v="25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x v="2"/>
    <n v="25200000"/>
    <n v="0"/>
    <e v="#N/A"/>
    <s v="O232020200991119_Otros servicios de la administración pública n.c.p."/>
    <n v="8131"/>
    <m/>
    <n v="0"/>
    <e v="#N/A"/>
    <e v="#N/A"/>
    <m/>
    <m/>
    <e v="#N/A"/>
    <m/>
    <m/>
    <m/>
  </r>
  <r>
    <x v="452"/>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profesionales  para implementar el modelo de fortalecimiento con organizaciones de propiedad horizontal y comunales de los distintos  niveles en el marco del proyecto de inversión 8131. "/>
    <s v="febrero"/>
    <s v="FEBRERO"/>
    <n v="6"/>
    <n v="1"/>
    <s v="CCE-16 Contratación Directa"/>
    <s v="1-100-F001_VA-Recursos distrito"/>
    <n v="4200000"/>
    <n v="252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4200000"/>
    <n v="25200000"/>
    <e v="#N/A"/>
    <x v="2"/>
    <n v="25200000"/>
    <n v="0"/>
    <e v="#N/A"/>
    <s v="O232020200991119_Otros servicios de la administración pública n.c.p."/>
    <n v="8131"/>
    <m/>
    <n v="0"/>
    <e v="#N/A"/>
    <e v="#N/A"/>
    <m/>
    <m/>
    <e v="#N/A"/>
    <m/>
    <m/>
    <m/>
  </r>
  <r>
    <x v="453"/>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del modelo de fortalecimiento con organizaciones de propiedad horizontal y comunales de los distintos  niveles en el marco del proyecto de inversión 8131. "/>
    <s v="febrero"/>
    <s v="FEBRERO"/>
    <n v="6"/>
    <n v="1"/>
    <s v="CCE-16 Contratación Directa"/>
    <s v="1-100-F001_VA-Recursos distrito"/>
    <n v="3500000"/>
    <n v="21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500000"/>
    <n v="21000000"/>
    <e v="#N/A"/>
    <x v="2"/>
    <n v="21000000"/>
    <n v="0"/>
    <e v="#N/A"/>
    <s v="O232020200991119_Otros servicios de la administración pública n.c.p."/>
    <n v="8131"/>
    <m/>
    <n v="0"/>
    <e v="#N/A"/>
    <e v="#N/A"/>
    <m/>
    <m/>
    <e v="#N/A"/>
    <m/>
    <m/>
    <m/>
  </r>
  <r>
    <x v="454"/>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del modelo de fortalecimiento con organizaciones de propiedad horizontal y comunales de los distintos  niveles en el marco del proyecto de inversión 8131. "/>
    <s v="febrero"/>
    <s v="FEBRERO"/>
    <n v="6"/>
    <n v="1"/>
    <s v="CCE-16 Contratación Directa"/>
    <s v="1-100-F001_VA-Recursos distrito"/>
    <n v="3500000"/>
    <n v="210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500000"/>
    <n v="21000000"/>
    <e v="#N/A"/>
    <x v="2"/>
    <n v="21000000"/>
    <n v="0"/>
    <e v="#N/A"/>
    <s v="O232020200991119_Otros servicios de la administración pública n.c.p."/>
    <n v="8131"/>
    <m/>
    <n v="0"/>
    <e v="#N/A"/>
    <e v="#N/A"/>
    <m/>
    <m/>
    <e v="#N/A"/>
    <m/>
    <m/>
    <m/>
  </r>
  <r>
    <x v="455"/>
    <s v="05_Bogotá confía en su gobierno"/>
    <s v="39 _Camino hacia una democracia deliberativa con un gobierno cercano a la gente y con participación ciudadana"/>
    <s v="O23011745022024023806022"/>
    <s v="O230117450220240238"/>
    <n v="8131"/>
    <n v="2024110010238"/>
    <x v="3"/>
    <s v="Meta 421 Implementar un (1) modelo de gobernanza democrática que amplíe el alcance de la participación de la ciudadanía organizaciones sociales y comunales de primer segundo y tercer grado en todas las decisiones públicas del gobierno distrital."/>
    <x v="9"/>
    <n v="80111600"/>
    <s v="Prestar los servicios de apoyo a la gestión  para implementar el modelo de fortalecimiento con organizaciones de propiedad horizontal y comunales de los distintos  niveles en el marco del proyecto de inversión 8131. "/>
    <s v="ENERO"/>
    <s v="FEBRERO"/>
    <n v="7"/>
    <n v="1"/>
    <s v="CCE-16 Contratación Directa"/>
    <s v="1-100-F001_VA-Recursos distrito"/>
    <n v="3500000"/>
    <n v="24500000"/>
    <s v="Subdirección de Asuntos Comunales"/>
    <s v="O232020200991119_Otros servicios de la administración pública n.c.p."/>
    <s v="20/0220/0106/45020220238"/>
    <s v="TPIEG - Igualdad y Equidad de Género_x000a_TPGE - Grupos étnicos_x000a_TPIEG - Igualdad y Equidad de Género_x000a_TPJ – Juventud_x000a_TPPD - Población con Discapacidad "/>
    <s v="NO"/>
    <s v="N/A"/>
    <m/>
    <m/>
    <m/>
    <m/>
    <s v="Implementación de mecanismos de participación que potencian el desarrollo territorial Bogotá D.C."/>
    <n v="3500000"/>
    <n v="24500000"/>
    <e v="#N/A"/>
    <x v="2"/>
    <n v="24500000"/>
    <n v="0"/>
    <e v="#N/A"/>
    <s v="O232020200991119_Otros servicios de la administración pública n.c.p."/>
    <n v="8131"/>
    <m/>
    <n v="0"/>
    <e v="#N/A"/>
    <e v="#N/A"/>
    <m/>
    <m/>
    <e v="#N/A"/>
    <m/>
    <m/>
    <m/>
  </r>
  <r>
    <x v="456"/>
    <s v="05_Bogotá confía en su gobierno"/>
    <s v="39 _Camino hacia una democracia deliberativa con un gobierno cercano a la gente y con participación ciudadana"/>
    <s v="O23011745022024025406032"/>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de manera temporal  para realizar seguimiento a la Politica Publica de Participacion _x000a_incidente y acompañar la estrategia de Gobierno abierto y planeacion _x000a_participativa"/>
    <s v="febrero"/>
    <s v="FEBRERO"/>
    <n v="6"/>
    <n v="1"/>
    <s v="CCE-16 Contratacion Directa"/>
    <s v="1-100-F001_VA-Recursos distrito"/>
    <n v="4400000"/>
    <n v="264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400000"/>
    <n v="26400000"/>
    <e v="#N/A"/>
    <x v="2"/>
    <n v="26400000"/>
    <n v="0"/>
    <e v="#N/A"/>
    <s v="O232020200883990_Otros servicios profesionales, técnicos y empresariales n.c.p."/>
    <n v="8146"/>
    <m/>
    <n v="0"/>
    <e v="#N/A"/>
    <e v="#N/A"/>
    <e v="#N/A"/>
    <m/>
    <e v="#N/A"/>
    <m/>
    <m/>
    <m/>
  </r>
  <r>
    <x v="457"/>
    <s v="05_Bogotá confía en su gobierno"/>
    <s v="39 _Camino hacia una democracia deliberativa con un gobierno cercano a la gente y con participación ciudadana"/>
    <s v="O23011745022024025406032"/>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de manera temporal  para acompañar y orientar a las alcaldias Locales y entidades del  distrito sobre la estrategia de Gobierno abierto y planeacion participativa."/>
    <s v="febrero"/>
    <s v="FEBRERO"/>
    <n v="6"/>
    <n v="1"/>
    <s v="CCE-16 Contratacion Directa"/>
    <s v="1-100-F001_VA-Recursos distrito"/>
    <n v="4400000"/>
    <n v="264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400000"/>
    <n v="26400000"/>
    <e v="#N/A"/>
    <x v="2"/>
    <n v="26400000"/>
    <n v="0"/>
    <e v="#N/A"/>
    <s v="O232020200883990_Otros servicios profesionales, técnicos y empresariales n.c.p."/>
    <n v="8146"/>
    <m/>
    <n v="0"/>
    <e v="#N/A"/>
    <e v="#N/A"/>
    <e v="#N/A"/>
    <m/>
    <e v="#N/A"/>
    <m/>
    <m/>
    <m/>
  </r>
  <r>
    <x v="458"/>
    <s v="05_Bogotá confía en su gobierno"/>
    <s v="39 _Camino hacia una democracia deliberativa con un gobierno cercano a la gente y con participación ciudadana"/>
    <s v="O23011745022024025406032"/>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para desarrollar la estrategia de Gobierno abierto y la plataforma de Bogota abierta."/>
    <s v="febrero"/>
    <s v="FEBRERO"/>
    <n v="6"/>
    <n v="1"/>
    <s v="CCE-16 Contratacion Directa"/>
    <s v="1-100-F001_VA-Recursos distrito"/>
    <n v="4277000"/>
    <n v="25662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277000"/>
    <n v="25662000"/>
    <e v="#N/A"/>
    <x v="2"/>
    <n v="25662000"/>
    <n v="0"/>
    <e v="#N/A"/>
    <s v="O232020200883990_Otros servicios profesionales, técnicos y empresariales n.c.p."/>
    <n v="8146"/>
    <m/>
    <n v="0"/>
    <e v="#N/A"/>
    <e v="#N/A"/>
    <e v="#N/A"/>
    <m/>
    <e v="#N/A"/>
    <m/>
    <m/>
    <m/>
  </r>
  <r>
    <x v="459"/>
    <s v="05_Bogotá confía en su gobierno"/>
    <s v="39 _Camino hacia una democracia deliberativa con un gobierno cercano a la gente y con participación ciudadana"/>
    <s v="O23011745022024025406032"/>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para organizar y gestionar las acciones y proyectos estrategicos de  la Subdireccion de Promocion de la Participacion en relacion con las actividades  asociadas con la politica publica de Gobierno abierto de Datos, gar"/>
    <s v="febrero"/>
    <s v="FEBRERO"/>
    <n v="6"/>
    <n v="1"/>
    <s v="CCE-16 Contratacion Directa"/>
    <s v="1-100-F001_VA-Recursos distrito"/>
    <n v="5500000"/>
    <n v="33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33000000"/>
    <e v="#N/A"/>
    <x v="2"/>
    <n v="33000000"/>
    <n v="0"/>
    <e v="#N/A"/>
    <s v="O232020200883990_Otros servicios profesionales, técnicos y empresariales n.c.p."/>
    <n v="8146"/>
    <m/>
    <n v="0"/>
    <e v="#N/A"/>
    <e v="#N/A"/>
    <e v="#N/A"/>
    <m/>
    <e v="#N/A"/>
    <m/>
    <m/>
    <m/>
  </r>
  <r>
    <x v="460"/>
    <s v="05_Bogotá confía en su gobierno"/>
    <s v="39 _Camino hacia una democracia deliberativa con un gobierno cercano a la gente y con participación ciudadana"/>
    <s v="O23011745022024025406032"/>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los servicios profesionales de  para articular las acciones de los proyectos estrategicos que esten _x000a_encaminados al cumplimiento de los procesos misionales que lidera la _x000a_Subdireccion de Promocion de la Participacion"/>
    <s v="marzo"/>
    <s v="marzo"/>
    <n v="4"/>
    <n v="1"/>
    <s v="CCE-16 Contratacion Directa"/>
    <s v="1-100-F001_VA-Recursos distrito"/>
    <n v="6000000"/>
    <n v="24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24000000"/>
    <e v="#N/A"/>
    <x v="2"/>
    <n v="24000000"/>
    <n v="0"/>
    <e v="#N/A"/>
    <s v="O232020200883990_Otros servicios profesionales, técnicos y empresariales n.c.p."/>
    <n v="8146"/>
    <m/>
    <n v="0"/>
    <e v="#N/A"/>
    <e v="#N/A"/>
    <e v="#N/A"/>
    <m/>
    <e v="#N/A"/>
    <m/>
    <m/>
    <m/>
  </r>
  <r>
    <x v="461"/>
    <s v="05_Bogotá confía en su gobierno"/>
    <s v="39 _Camino hacia una democracia deliberativa con un gobierno cercano a la gente y con participación ciudadana"/>
    <s v="O23011745022024025406032"/>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3"/>
    <n v="80111601"/>
    <s v="Prestar servicios para articular las acciones de los proyectos estrategicos que esten encaminados al cumplimiento de los procesos misionales que lidera la _x000a_Subdireccion de Promocion de la Participacion"/>
    <s v="Julio"/>
    <s v="Julio"/>
    <n v="1"/>
    <n v="1"/>
    <s v="CCE-16 Contratacion Directa"/>
    <s v="1-100-F001_VA-Recursos distrito"/>
    <s v="   -   "/>
    <n v="44538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44538000"/>
    <e v="#N/A"/>
    <x v="2"/>
    <n v="44538000"/>
    <n v="0"/>
    <e v="#N/A"/>
    <s v="O232020200883990_Otros servicios profesionales, técnicos y empresariales n.c.p."/>
    <n v="8146"/>
    <m/>
    <n v="0"/>
    <e v="#N/A"/>
    <e v="#N/A"/>
    <e v="#N/A"/>
    <m/>
    <e v="#N/A"/>
    <m/>
    <m/>
    <m/>
  </r>
  <r>
    <x v="462"/>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s v="43201800_x000a_43211600_x000a_43211500 _x000a_45111608 _x000a_43211708  _x000a_43211706"/>
    <s v="ADQUISICION DE ELEMENTOS TECNOLOGICOS Y ACCESORIOS PARA LA ENTREGA DE INCENTIVOS"/>
    <s v="Abril"/>
    <s v="abril"/>
    <n v="1"/>
    <n v="1"/>
    <s v="CCE-99 SELECCIÓN ABREVIADA- ACUERDO MARCO DE PRECIOS"/>
    <s v="1-100-F001_VA-Recursos distrito"/>
    <s v="   -   "/>
    <n v="1000000000"/>
    <s v="Subdireccion de Promocion de la Participacion"/>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1000000000"/>
    <e v="#N/A"/>
    <x v="2"/>
    <n v="1000000000"/>
    <n v="0"/>
    <e v="#N/A"/>
    <s v="o232020200991119_otros servicios de la administracion publica n.c.p."/>
    <n v="8146"/>
    <m/>
    <n v="0"/>
    <e v="#N/A"/>
    <e v="#N/A"/>
    <e v="#N/A"/>
    <m/>
    <e v="#N/A"/>
    <m/>
    <m/>
    <m/>
  </r>
  <r>
    <x v="463"/>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sesorar los proyectos estrategicos que lidera la Subdireccion _x000a_ de Promocion de la Participacion."/>
    <s v="febrero"/>
    <s v="FEBRERO"/>
    <n v="9"/>
    <n v="1"/>
    <s v="CCE-16 Contratacion Directa"/>
    <s v="1-100-F001_VA-Recursos distrito"/>
    <n v="9000000"/>
    <n v="81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9000000"/>
    <n v="99000000"/>
    <n v="81000000"/>
    <x v="13"/>
    <n v="81000000"/>
    <n v="3"/>
    <s v="Modificación propuesta"/>
    <s v="O232020200883990_Otros servicios profesionales, técnicos y empresariales n.c.p."/>
    <n v="8146"/>
    <m/>
    <n v="99000000"/>
    <n v="81000000"/>
    <n v="81000000"/>
    <n v="0"/>
    <m/>
    <n v="0"/>
    <m/>
    <m/>
    <m/>
  </r>
  <r>
    <x v="464"/>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cion de servicios profesionales  para asesorar las actividades en materia presupuestal y financiera de los incentivos para promover la participacion incidente."/>
    <s v="febrero"/>
    <s v="FEBRERO"/>
    <n v="8"/>
    <n v="1"/>
    <s v="CCE-16 Contratacion Directa"/>
    <s v="1-100-F001_VA-Recursos distrito"/>
    <n v="8000000"/>
    <n v="64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8000000"/>
    <n v="64000000"/>
    <e v="#N/A"/>
    <x v="2"/>
    <n v="64000000"/>
    <n v="0"/>
    <e v="#N/A"/>
    <s v="O232020200883990_Otros servicios profesionales, técnicos y empresariales n.c.p."/>
    <n v="8146"/>
    <m/>
    <n v="0"/>
    <e v="#N/A"/>
    <e v="#N/A"/>
    <e v="#N/A"/>
    <m/>
    <e v="#N/A"/>
    <m/>
    <m/>
    <m/>
  </r>
  <r>
    <x v="465"/>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de para asesorar las actividades en materia presupuestal y financiera _x000a_ de los incentivos para promover la participacion incidente"/>
    <s v="febrero"/>
    <s v="FEBRERO"/>
    <n v="8"/>
    <n v="1"/>
    <s v="CCE-16 Contratacion Directa"/>
    <s v="1-100-F001_VA-Recursos distrito"/>
    <n v="8000000"/>
    <n v="64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8000000"/>
    <n v="72000000"/>
    <n v="64000000"/>
    <x v="31"/>
    <n v="64000000"/>
    <n v="3"/>
    <s v="Modificación propuesta"/>
    <s v="O232020200883990_Otros servicios profesionales, técnicos y empresariales n.c.p."/>
    <n v="8146"/>
    <m/>
    <n v="72000000"/>
    <n v="64000000"/>
    <n v="64000000"/>
    <n v="0"/>
    <m/>
    <n v="0"/>
    <m/>
    <m/>
    <m/>
  </r>
  <r>
    <x v="466"/>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la implementacion de los proyectos estrategicos en _x000a_ materia de participacion incidente."/>
    <s v="febrero"/>
    <s v="FEBRERO"/>
    <n v="6.5"/>
    <n v="1"/>
    <s v="CCE-16 Contratacion Directa"/>
    <s v="1-100-F001_VA-Recursos distrito"/>
    <n v="3156000"/>
    <n v="20514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156000"/>
    <n v="12624000"/>
    <n v="20514000"/>
    <x v="68"/>
    <n v="20514000"/>
    <n v="3"/>
    <s v="Modificación propuesta"/>
    <s v="O232020200883990_Otros servicios profesionales, técnicos y empresariales n.c.p."/>
    <n v="8146"/>
    <m/>
    <n v="12624000"/>
    <n v="20514000"/>
    <n v="20514000"/>
    <n v="0"/>
    <m/>
    <n v="0"/>
    <m/>
    <m/>
    <m/>
  </r>
  <r>
    <x v="467"/>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acompañar las actividades de planeacion, reportes y demas acciones relacionadas con la entrega de incentivos."/>
    <s v="febrero"/>
    <s v="FEBRERO"/>
    <n v="4"/>
    <n v="1"/>
    <s v="CCE-16 Contratacion Directa"/>
    <s v="1-100-F001_VA-Recursos distrito"/>
    <n v="3600000"/>
    <n v="144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14400000"/>
    <e v="#N/A"/>
    <x v="2"/>
    <n v="14400000"/>
    <n v="0"/>
    <e v="#N/A"/>
    <s v="O232020200883990_Otros servicios profesionales, técnicos y empresariales n.c.p."/>
    <n v="8146"/>
    <m/>
    <n v="0"/>
    <e v="#N/A"/>
    <e v="#N/A"/>
    <e v="#N/A"/>
    <m/>
    <e v="#N/A"/>
    <m/>
    <m/>
    <m/>
  </r>
  <r>
    <x v="468"/>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organizar los asuntos logisticos y administrativos de _x000a_ la Subdireccion de Promocion de Participacion."/>
    <s v="febrero"/>
    <s v="FEBRERO"/>
    <n v="7"/>
    <n v="1"/>
    <s v="CCE-16 Contratacion Directa"/>
    <s v="1-100-F001_VA-Recursos distrito"/>
    <n v="3156000"/>
    <n v="22092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156000"/>
    <n v="18936000"/>
    <n v="22092000"/>
    <x v="69"/>
    <n v="22092000"/>
    <n v="3"/>
    <s v="Modificación propuesta"/>
    <s v="O232020200883990_Otros servicios profesionales, técnicos y empresariales n.c.p."/>
    <n v="8146"/>
    <m/>
    <n v="18936000"/>
    <n v="22092000"/>
    <n v="22092000"/>
    <n v="0"/>
    <m/>
    <n v="0"/>
    <m/>
    <m/>
    <m/>
  </r>
  <r>
    <x v="469"/>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de manera temporal para realizar seguimiento a los temas administrativos _x000a_encaminados al fortalecimiento y promocion de la participacion ciudadana que son _x000a_de competencia de la Subdireccion de Promocion de la Pa"/>
    <s v="marzo"/>
    <s v="marzo"/>
    <n v="4"/>
    <n v="1"/>
    <s v="CCE-16 Contratacion Directa"/>
    <s v="1-100-F001_VA-Recursos distrito"/>
    <n v="3156000"/>
    <n v="12624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156000"/>
    <n v="12624000"/>
    <e v="#N/A"/>
    <x v="2"/>
    <n v="12624000"/>
    <n v="0"/>
    <e v="#N/A"/>
    <s v="O232020200883990_Otros servicios profesionales, técnicos y empresariales n.c.p."/>
    <n v="8146"/>
    <m/>
    <n v="0"/>
    <e v="#N/A"/>
    <e v="#N/A"/>
    <e v="#N/A"/>
    <m/>
    <e v="#N/A"/>
    <m/>
    <m/>
    <m/>
  </r>
  <r>
    <x v="470"/>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el acompañamiento y seguimiento juridico en las _x000a_ actividades relacionadas con los procedimientos de los proyectos estrategicos de _x000a_ la Subdireccion de Promocion de la Participacion"/>
    <s v="febrero"/>
    <s v="FEBRERO"/>
    <n v="8"/>
    <n v="1"/>
    <s v="CCE-16 Contratacion Directa"/>
    <s v="1-100-F001_VA-Recursos distrito"/>
    <n v="9000000"/>
    <n v="72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9000000"/>
    <n v="99000000"/>
    <n v="72000000"/>
    <x v="70"/>
    <n v="72000000"/>
    <n v="3"/>
    <s v="Modificación propuesta"/>
    <s v="O232020200883990_Otros servicios profesionales, técnicos y empresariales n.c.p."/>
    <n v="8146"/>
    <m/>
    <n v="99000000"/>
    <n v="72000000"/>
    <n v="72000000"/>
    <n v="0"/>
    <m/>
    <n v="0"/>
    <m/>
    <m/>
    <m/>
  </r>
  <r>
    <x v="471"/>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ción de servicios profesionales para el apoyo en la elaboración de reportes técnicos, análisis y seguimiento a la política pública de participación ciudadana e incidente, a cargo de la Subdirección de Promoción de la Participación, con el propósito "/>
    <s v="febrero"/>
    <s v="FEBRERO"/>
    <n v="7"/>
    <n v="1"/>
    <s v="CCE-16 Contratacion Directa"/>
    <s v="1-100-F001_VA-Recursos distrito"/>
    <n v="6000000"/>
    <n v="42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36000000"/>
    <n v="42000000"/>
    <x v="71"/>
    <n v="42000000"/>
    <n v="3"/>
    <s v="Modificación propuesta"/>
    <s v="O232020200883990_Otros servicios profesionales, técnicos y empresariales n.c.p."/>
    <n v="8146"/>
    <m/>
    <n v="36000000"/>
    <n v="42000000"/>
    <n v="42000000"/>
    <n v="0"/>
    <m/>
    <n v="0"/>
    <m/>
    <m/>
    <m/>
  </r>
  <r>
    <x v="472"/>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compañar el desarrollo y la implementacion de los sistemas _x000a_de informacion para la participacion incidente."/>
    <s v="febrero"/>
    <s v="FEBRERO"/>
    <n v="6"/>
    <n v="1"/>
    <s v="CCE-16 Contratacion Directa"/>
    <s v="1-100-F001_VA-Recursos distrito"/>
    <n v="4600000"/>
    <n v="276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600000"/>
    <n v="27600000"/>
    <e v="#N/A"/>
    <x v="2"/>
    <n v="27600000"/>
    <n v="0"/>
    <e v="#N/A"/>
    <s v="O232020200883990_Otros servicios profesionales, técnicos y empresariales n.c.p."/>
    <n v="8146"/>
    <m/>
    <n v="0"/>
    <e v="#N/A"/>
    <e v="#N/A"/>
    <e v="#N/A"/>
    <m/>
    <e v="#N/A"/>
    <m/>
    <m/>
    <m/>
  </r>
  <r>
    <x v="473"/>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adelantar labores administrativas requeridas por la _x000a_Subdireccion de Promocion de la Participacion"/>
    <s v="febrero"/>
    <s v="FEBRERO"/>
    <n v="6"/>
    <n v="1"/>
    <s v="CCE-16 Contratacion Directa"/>
    <s v="1-100-F001_VA-Recursos distrito"/>
    <n v="3000000"/>
    <n v="18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e v="#N/A"/>
    <x v="2"/>
    <n v="18000000"/>
    <n v="0"/>
    <e v="#N/A"/>
    <s v="O232020200883990_Otros servicios profesionales, técnicos y empresariales n.c.p."/>
    <n v="8146"/>
    <m/>
    <n v="0"/>
    <e v="#N/A"/>
    <e v="#N/A"/>
    <e v="#N/A"/>
    <m/>
    <e v="#N/A"/>
    <m/>
    <m/>
    <m/>
  </r>
  <r>
    <x v="474"/>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sesorar jurídicamente los proyectos estratégicos de la Subdirección de Promoción de la Participación, garantizando el cumplimiento normativo, la viabilidad jurídica y la efectiva implementación de mecanismos que f"/>
    <s v="febrero"/>
    <s v="FEBRERO"/>
    <n v="6"/>
    <n v="1"/>
    <s v="CCE-16 Contratacion Directa"/>
    <s v="1-100-F001_VA-Recursos distrito"/>
    <n v="10000000"/>
    <n v="60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36000000"/>
    <n v="60000000"/>
    <x v="72"/>
    <n v="60000000"/>
    <n v="3"/>
    <s v="Modificación propuesta"/>
    <s v="O232020200883990_Otros servicios profesionales, técnicos y empresariales n.c.p."/>
    <n v="8146"/>
    <m/>
    <n v="36000000"/>
    <n v="60000000"/>
    <n v="60000000"/>
    <n v="0"/>
    <m/>
    <n v="0"/>
    <m/>
    <m/>
    <m/>
  </r>
  <r>
    <x v="475"/>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en la gestion administrativa de la Subdireccion de _x000a_Promocion de la Participacion."/>
    <s v="febrero"/>
    <s v="FEBRERO"/>
    <n v="6"/>
    <n v="1"/>
    <s v="CCE-16 Contratacion Directa"/>
    <s v="1-100-F001_VA-Recursos distrito"/>
    <n v="3421000"/>
    <n v="20526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421000"/>
    <n v="20526000"/>
    <e v="#N/A"/>
    <x v="2"/>
    <n v="20526000"/>
    <n v="0"/>
    <e v="#N/A"/>
    <s v="O232020200883990_Otros servicios profesionales, técnicos y empresariales n.c.p."/>
    <n v="8146"/>
    <m/>
    <n v="0"/>
    <e v="#N/A"/>
    <e v="#N/A"/>
    <e v="#N/A"/>
    <m/>
    <e v="#N/A"/>
    <m/>
    <m/>
    <m/>
  </r>
  <r>
    <x v="476"/>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seguimiento, diseñar, sistematizar y articular las _x000a_ actividades de la Subdireccion de Promocion con otras entidades del orden _x000a_ distrital y local."/>
    <s v="marzo"/>
    <s v="marzo"/>
    <n v="4"/>
    <n v="1"/>
    <s v="CCE-16 Contratacion Directa"/>
    <s v="1-100-F001_VA-Recursos distrito"/>
    <s v="  -"/>
    <n v="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18000000"/>
    <s v="  -"/>
    <x v="13"/>
    <n v="0"/>
    <n v="3"/>
    <s v="ELIMINACION DE CONCEPTO"/>
    <s v="O232020200883990_Otros servicios profesionales, técnicos y empresariales n.c.p."/>
    <n v="8146"/>
    <m/>
    <n v="18000000"/>
    <s v="  -"/>
    <s v="  -"/>
    <e v="#VALUE!"/>
    <m/>
    <e v="#VALUE!"/>
    <m/>
    <m/>
    <m/>
  </r>
  <r>
    <x v="477"/>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compañar y gestionar la ejecucion de los proyectos _x000a_estrategicos que lidera la Subdireccion de Promocion de la Participacion"/>
    <s v="marzo"/>
    <s v="marzo"/>
    <n v="4"/>
    <n v="1"/>
    <s v="CCE-16 Contratacion Directa"/>
    <s v="1-100-F001_VA-Recursos distrito"/>
    <n v="3700000"/>
    <n v="148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700000"/>
    <n v="14800000"/>
    <e v="#N/A"/>
    <x v="2"/>
    <n v="14800000"/>
    <n v="0"/>
    <e v="#N/A"/>
    <s v="O232020200883990_Otros servicios profesionales, técnicos y empresariales n.c.p."/>
    <n v="8146"/>
    <m/>
    <n v="0"/>
    <e v="#N/A"/>
    <e v="#N/A"/>
    <e v="#N/A"/>
    <m/>
    <e v="#N/A"/>
    <m/>
    <m/>
    <m/>
  </r>
  <r>
    <x v="478"/>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sesorar la articulacion institucional desde la Subdireccion de _x000a_Promocion de la Participacion, asi como el relacionamiento y seguimiento de los _x000a_procesos misionales de la entidad."/>
    <s v="febrero"/>
    <s v="FEBRERO"/>
    <n v="11"/>
    <n v="1"/>
    <s v="CCE-16 Contratacion Directa"/>
    <s v="1-100-F001_VA-Recursos distrito"/>
    <n v="10500000"/>
    <n v="1155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10500000"/>
    <n v="115500000"/>
    <e v="#N/A"/>
    <x v="2"/>
    <n v="115500000"/>
    <n v="0"/>
    <e v="#N/A"/>
    <s v="O232020200883990_Otros servicios profesionales, técnicos y empresariales n.c.p."/>
    <n v="8146"/>
    <m/>
    <n v="0"/>
    <e v="#N/A"/>
    <e v="#N/A"/>
    <e v="#N/A"/>
    <m/>
    <e v="#N/A"/>
    <m/>
    <m/>
    <m/>
  </r>
  <r>
    <x v="479"/>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cion de servicios de apoyo a la gestion para acompañar la implementacion _x000a_de los proyectos estrategicos que lidera la Subdireccion de Promocion de la _x000a_Participacion"/>
    <s v="febrero"/>
    <s v="FEBRERO"/>
    <n v="6"/>
    <n v="1"/>
    <s v="CCE-16 Contratacion Directa"/>
    <s v="1-100-F001_VA-Recursos distrito"/>
    <n v="3600000"/>
    <n v="216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21600000"/>
    <e v="#N/A"/>
    <x v="2"/>
    <n v="21600000"/>
    <n v="0"/>
    <e v="#N/A"/>
    <s v="O232020200883990_Otros servicios profesionales, técnicos y empresariales n.c.p."/>
    <n v="8146"/>
    <m/>
    <n v="0"/>
    <e v="#N/A"/>
    <e v="#N/A"/>
    <e v="#N/A"/>
    <m/>
    <e v="#N/A"/>
    <m/>
    <m/>
    <m/>
  </r>
  <r>
    <x v="480"/>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ara asistir en las actividades estrategicas de la Subdireccion de Promocion de la Participacion."/>
    <s v="febrero"/>
    <s v="FEBRERO"/>
    <n v="6"/>
    <n v="1"/>
    <s v="CCE-16 Contratacion Directa"/>
    <s v="1-100-F001_VA-Recursos distrito"/>
    <n v="3156000"/>
    <n v="18936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156000"/>
    <n v="18936000"/>
    <e v="#N/A"/>
    <x v="2"/>
    <n v="18936000"/>
    <n v="0"/>
    <e v="#N/A"/>
    <s v="O232020200883990_Otros servicios profesionales, técnicos y empresariales n.c.p."/>
    <n v="8146"/>
    <m/>
    <n v="0"/>
    <e v="#N/A"/>
    <e v="#N/A"/>
    <e v="#N/A"/>
    <m/>
    <e v="#N/A"/>
    <m/>
    <m/>
    <m/>
  </r>
  <r>
    <x v="481"/>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rticular y gestionar los procesos y procedimientos propios que _x000a_tiene a su cargo la Subdireccion de Promocion de la Participacion"/>
    <s v="marzo"/>
    <s v="marzo"/>
    <n v="4"/>
    <n v="1"/>
    <s v="CCE-16 Contratacion Directa"/>
    <s v="1-100-F001_VA-Recursos distrito"/>
    <n v="4400000"/>
    <n v="176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400000"/>
    <n v="17600000"/>
    <e v="#N/A"/>
    <x v="2"/>
    <n v="17600000"/>
    <n v="0"/>
    <e v="#N/A"/>
    <s v="O232020200883990_Otros servicios profesionales, técnicos y empresariales n.c.p."/>
    <n v="8146"/>
    <m/>
    <n v="0"/>
    <e v="#N/A"/>
    <e v="#N/A"/>
    <e v="#N/A"/>
    <m/>
    <e v="#N/A"/>
    <m/>
    <m/>
    <m/>
  </r>
  <r>
    <x v="482"/>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5"/>
    <n v="1"/>
    <s v="CCE-16 Contratacion Directa"/>
    <s v="1-100-F001_VA-Recursos distrito"/>
    <n v="4000000"/>
    <n v="20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20000000"/>
    <x v="73"/>
    <n v="20000000"/>
    <n v="3"/>
    <s v="Modificación propuesta"/>
    <s v="O232020200883990_Otros servicios profesionales, técnicos y empresariales n.c.p."/>
    <n v="8146"/>
    <m/>
    <n v="24000000"/>
    <n v="20000000"/>
    <n v="20000000"/>
    <n v="0"/>
    <m/>
    <n v="0"/>
    <m/>
    <m/>
    <m/>
  </r>
  <r>
    <x v="483"/>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de manera temporal, ,, para realizar las actividades de ejecución, seguimiento, reporte de información y control de las acciones derivadas de los proyectos de inversión a cargo de la Subdirección de Promoción de la Part"/>
    <s v="febrero"/>
    <s v="FEBRERO"/>
    <n v="6"/>
    <n v="1"/>
    <s v="CCE-16 Contratacion Directa"/>
    <s v="1-100-F001_VA-Recursos distrito"/>
    <n v="5500000"/>
    <n v="33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33000000"/>
    <e v="#N/A"/>
    <x v="2"/>
    <n v="33000000"/>
    <n v="0"/>
    <e v="#N/A"/>
    <s v="O232020200883990_Otros servicios profesionales, técnicos y empresariales n.c.p."/>
    <n v="8146"/>
    <m/>
    <n v="0"/>
    <e v="#N/A"/>
    <e v="#N/A"/>
    <e v="#N/A"/>
    <m/>
    <e v="#N/A"/>
    <m/>
    <m/>
    <m/>
  </r>
  <r>
    <x v="484"/>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
    <s v="febrero"/>
    <s v="FEBRERO"/>
    <n v="6"/>
    <n v="1"/>
    <s v="CCE-16 Contratacion Directa"/>
    <s v="1-100-F001_VA-Recursos distrito"/>
    <n v="4000000"/>
    <n v="24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e v="#N/A"/>
    <x v="2"/>
    <n v="24000000"/>
    <n v="0"/>
    <e v="#N/A"/>
    <s v="O232020200883990_Otros servicios profesionales, técnicos y empresariales n.c.p."/>
    <n v="8146"/>
    <m/>
    <n v="0"/>
    <e v="#N/A"/>
    <e v="#N/A"/>
    <e v="#N/A"/>
    <m/>
    <e v="#N/A"/>
    <m/>
    <m/>
    <m/>
  </r>
  <r>
    <x v="485"/>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
    <s v="marzo"/>
    <s v="marzo"/>
    <n v="4"/>
    <n v="1"/>
    <s v="CCE-16 Contratacion Directa"/>
    <s v="1-100-F001_VA-Recursos distrito"/>
    <n v="4000000"/>
    <n v="16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x v="2"/>
    <n v="16000000"/>
    <n v="0"/>
    <e v="#N/A"/>
    <s v="O232020200883990_Otros servicios profesionales, técnicos y empresariales n.c.p."/>
    <n v="8146"/>
    <m/>
    <n v="0"/>
    <e v="#N/A"/>
    <e v="#N/A"/>
    <e v="#N/A"/>
    <m/>
    <e v="#N/A"/>
    <m/>
    <m/>
    <m/>
  </r>
  <r>
    <x v="486"/>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8"/>
    <n v="1"/>
    <s v="CCE-16 Contratacion Directa"/>
    <s v="1-100-F001_VA-Recursos distrito"/>
    <n v="4500000"/>
    <n v="36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40500000"/>
    <n v="36000000"/>
    <x v="74"/>
    <n v="36000000"/>
    <n v="3"/>
    <s v="Modificación propuesta"/>
    <s v="O232020200883990_Otros servicios profesionales, técnicos y empresariales n.c.p."/>
    <n v="8146"/>
    <m/>
    <n v="40500000"/>
    <n v="36000000"/>
    <n v="36000000"/>
    <n v="0"/>
    <m/>
    <n v="0"/>
    <m/>
    <m/>
    <m/>
  </r>
  <r>
    <x v="487"/>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4"/>
    <n v="1"/>
    <s v="CCE-16 Contratacion Directa"/>
    <s v="1-100-F001_VA-Recursos distrito"/>
    <n v="4500000"/>
    <n v="18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27000000"/>
    <n v="18000000"/>
    <x v="75"/>
    <n v="18000000"/>
    <n v="3"/>
    <s v="Modificación propuesta"/>
    <s v="O232020200883990_Otros servicios profesionales, técnicos y empresariales n.c.p."/>
    <n v="8146"/>
    <m/>
    <n v="27000000"/>
    <n v="18000000"/>
    <n v="18000000"/>
    <n v="0"/>
    <m/>
    <n v="0"/>
    <m/>
    <m/>
    <m/>
  </r>
  <r>
    <x v="488"/>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
    <s v="marzo"/>
    <s v="marzo"/>
    <n v="4"/>
    <n v="1"/>
    <s v="CCE-16 Contratacion Directa"/>
    <s v="1-100-F001_VA-Recursos distrito"/>
    <n v="4000000"/>
    <n v="16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x v="2"/>
    <n v="16000000"/>
    <n v="0"/>
    <e v="#N/A"/>
    <s v="O232020200883990_Otros servicios profesionales, técnicos y empresariales n.c.p."/>
    <n v="8146"/>
    <m/>
    <n v="0"/>
    <e v="#N/A"/>
    <e v="#N/A"/>
    <e v="#N/A"/>
    <m/>
    <e v="#N/A"/>
    <m/>
    <m/>
    <m/>
  </r>
  <r>
    <x v="489"/>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
    <s v="marzo"/>
    <s v="marzo"/>
    <n v="4"/>
    <n v="1"/>
    <s v="CCE-16 Contratacion Directa"/>
    <s v="1-100-F001_VA-Recursos distrito"/>
    <n v="4000000"/>
    <n v="16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x v="2"/>
    <n v="16000000"/>
    <n v="0"/>
    <e v="#N/A"/>
    <s v="O232020200883990_Otros servicios profesionales, técnicos y empresariales n.c.p."/>
    <n v="8146"/>
    <m/>
    <n v="0"/>
    <e v="#N/A"/>
    <e v="#N/A"/>
    <e v="#N/A"/>
    <m/>
    <e v="#N/A"/>
    <m/>
    <m/>
    <m/>
  </r>
  <r>
    <x v="490"/>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 Participacion incidente y acompañar los espacios de construccion que se generen _x000a_ en el territorio, en torno al cumplimiento de las diferentes estra"/>
    <s v="febrero"/>
    <s v="FEBRERO"/>
    <n v="9"/>
    <n v="1"/>
    <s v="CCE-16 Contratacion Directa"/>
    <s v="1-100-F001_VA-Recursos distrito"/>
    <n v="4000000"/>
    <n v="36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36000000"/>
    <x v="76"/>
    <n v="36000000"/>
    <n v="3"/>
    <s v="Modificación propuesta"/>
    <s v="O232020200883990_Otros servicios profesionales, técnicos y empresariales n.c.p."/>
    <n v="8146"/>
    <m/>
    <n v="24000000"/>
    <n v="36000000"/>
    <n v="36000000"/>
    <n v="0"/>
    <m/>
    <n v="0"/>
    <m/>
    <m/>
    <m/>
  </r>
  <r>
    <x v="491"/>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
    <s v="febrero"/>
    <s v="FEBRERO"/>
    <n v="6"/>
    <n v="1"/>
    <s v="CCE-16 Contratacion Directa"/>
    <s v="1-100-F001_VA-Recursos distrito"/>
    <n v="4000000"/>
    <n v="24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e v="#N/A"/>
    <x v="2"/>
    <n v="24000000"/>
    <n v="0"/>
    <e v="#N/A"/>
    <s v="O232020200883990_Otros servicios profesionales, técnicos y empresariales n.c.p."/>
    <n v="8146"/>
    <m/>
    <n v="0"/>
    <e v="#N/A"/>
    <e v="#N/A"/>
    <e v="#N/A"/>
    <m/>
    <e v="#N/A"/>
    <m/>
    <m/>
    <m/>
  </r>
  <r>
    <x v="492"/>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
    <s v="febrero"/>
    <s v="FEBRERO"/>
    <n v="6"/>
    <n v="1"/>
    <s v="CCE-16 Contratacion Directa"/>
    <s v="1-100-F001_VA-Recursos distrito"/>
    <n v="4000000"/>
    <n v="24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e v="#N/A"/>
    <x v="2"/>
    <n v="24000000"/>
    <n v="0"/>
    <e v="#N/A"/>
    <s v="O232020200883990_Otros servicios profesionales, técnicos y empresariales n.c.p."/>
    <n v="8146"/>
    <m/>
    <n v="0"/>
    <e v="#N/A"/>
    <e v="#N/A"/>
    <e v="#N/A"/>
    <m/>
    <e v="#N/A"/>
    <m/>
    <m/>
    <m/>
  </r>
  <r>
    <x v="493"/>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e"/>
    <s v="marzo"/>
    <s v="marzo"/>
    <n v="4"/>
    <n v="1"/>
    <s v="CCE-16 Contratacion Directa"/>
    <s v="1-100-F001_VA-Recursos distrito"/>
    <n v="4000000"/>
    <n v="16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x v="2"/>
    <n v="16000000"/>
    <n v="0"/>
    <e v="#N/A"/>
    <s v="O232020200883990_Otros servicios profesionales, técnicos y empresariales n.c.p."/>
    <n v="8146"/>
    <m/>
    <n v="0"/>
    <e v="#N/A"/>
    <e v="#N/A"/>
    <e v="#N/A"/>
    <m/>
    <e v="#N/A"/>
    <m/>
    <m/>
    <m/>
  </r>
  <r>
    <x v="494"/>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realizar la socializacion y pedagogia de la Politica Publica de _x000a_Participacion incidente y acompañar los espacios de construccion que se generen _x000a_en el territorio, en torno al cumplimiento de las diferentes estrat"/>
    <s v="marzo"/>
    <s v="marzo"/>
    <n v="4"/>
    <n v="1"/>
    <s v="CCE-16 Contratacion Directa"/>
    <s v="1-100-F001_VA-Recursos distrito"/>
    <n v="4000000"/>
    <n v="16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16000000"/>
    <e v="#N/A"/>
    <x v="2"/>
    <n v="16000000"/>
    <n v="0"/>
    <e v="#N/A"/>
    <s v="O232020200883990_Otros servicios profesionales, técnicos y empresariales n.c.p."/>
    <n v="8146"/>
    <m/>
    <n v="0"/>
    <e v="#N/A"/>
    <e v="#N/A"/>
    <e v="#N/A"/>
    <m/>
    <e v="#N/A"/>
    <m/>
    <m/>
    <m/>
  </r>
  <r>
    <x v="495"/>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realizar la socializacion y pedagogia de la Politica _x000a_Publica de Participacion incidente y acompañar los espacios de construccion que _x000a_se generen en el territorio, en torno al cumplimiento de las diferente"/>
    <s v="febrero"/>
    <s v="FEBRERO"/>
    <n v="6"/>
    <n v="1"/>
    <s v="CCE-16 Contratacion Directa"/>
    <s v="1-100-F001_VA-Recursos distrito"/>
    <n v="3600000"/>
    <n v="216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21600000"/>
    <e v="#N/A"/>
    <x v="2"/>
    <n v="21600000"/>
    <n v="0"/>
    <e v="#N/A"/>
    <s v="O232020200883990_Otros servicios profesionales, técnicos y empresariales n.c.p."/>
    <n v="8146"/>
    <m/>
    <n v="0"/>
    <e v="#N/A"/>
    <e v="#N/A"/>
    <e v="#N/A"/>
    <m/>
    <e v="#N/A"/>
    <m/>
    <m/>
    <m/>
  </r>
  <r>
    <x v="496"/>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profesionales para adelantar y realizar el acompañamiento y seguimiento a las _x000a_actividades relacionadas con los procesos y procedimientos de los proyectos _x000a_estrategicos de la Subdireccion de Promocion de la Participacion."/>
    <s v="febrero"/>
    <s v="FEBRERO"/>
    <n v="8"/>
    <n v="1"/>
    <s v="CCE-16 Contratacion Directa"/>
    <s v="1-100-F001_VA-Recursos distrito"/>
    <n v="7000000"/>
    <n v="56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7000000"/>
    <n v="56000000"/>
    <e v="#N/A"/>
    <x v="2"/>
    <n v="56000000"/>
    <n v="0"/>
    <e v="#N/A"/>
    <s v="O232020200883990_Otros servicios profesionales, técnicos y empresariales n.c.p."/>
    <n v="8146"/>
    <m/>
    <n v="0"/>
    <e v="#N/A"/>
    <e v="#N/A"/>
    <e v="#N/A"/>
    <m/>
    <e v="#N/A"/>
    <m/>
    <m/>
    <m/>
  </r>
  <r>
    <x v="497"/>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r los servicios de apoyo a la gestion para adelantar y realizar las actividades relacionadas con los procedimientos de los proyectos estrategicos de la Subdireccion de Promocion de la Participacion."/>
    <s v="marzo"/>
    <s v="marzo"/>
    <n v="4"/>
    <n v="1"/>
    <s v="CCE-16 Contratacion Directa"/>
    <s v="1-100-F001_VA-Recursos distrito"/>
    <n v="2253000"/>
    <n v="9012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253000"/>
    <n v="9012000"/>
    <e v="#N/A"/>
    <x v="2"/>
    <n v="9012000"/>
    <n v="0"/>
    <e v="#N/A"/>
    <s v="O232020200883990_Otros servicios profesionales, técnicos y empresariales n.c.p."/>
    <n v="8146"/>
    <m/>
    <n v="0"/>
    <e v="#N/A"/>
    <e v="#N/A"/>
    <e v="#N/A"/>
    <m/>
    <e v="#N/A"/>
    <m/>
    <m/>
    <m/>
  </r>
  <r>
    <x v="498"/>
    <s v="05_Bogotá confía en su gobierno"/>
    <s v="39 _Camino hacia una democracia deliberativa con un gobierno cercano a la gente y con participación ciudadana"/>
    <s v="O2301174502202402540102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4"/>
    <n v="80111601"/>
    <s v="Prestacion de servicios en las actividades relacionadas con los procedimientos de los proyectos estrategicos de la Subdireccion de Promocion de la Participacion."/>
    <s v="Julio"/>
    <s v="Julio"/>
    <n v="1"/>
    <n v="1"/>
    <s v="CCE-16 Contratacion Directa"/>
    <s v="1-100-F001_VA-Recursos distrito"/>
    <s v="  -"/>
    <n v="296696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61242000"/>
    <n v="296696000"/>
    <x v="77"/>
    <n v="296696000"/>
    <n v="3"/>
    <s v="Modificación propuesta"/>
    <s v="O232020200883990_Otros servicios profesionales, técnicos y empresariales n.c.p."/>
    <n v="8146"/>
    <m/>
    <n v="261242000"/>
    <n v="296696000"/>
    <n v="296696000"/>
    <n v="0"/>
    <m/>
    <n v="0"/>
    <m/>
    <m/>
    <m/>
  </r>
  <r>
    <x v="499"/>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orientar el equipo de la _x000a_ estrategia &quot;impactando&quot;, realizando seguimiento y articulacion _x000a_ interna como externa."/>
    <s v="febrero"/>
    <s v="FEBRERO"/>
    <n v="6"/>
    <n v="1"/>
    <s v="CCE-16 Contratacion Directa"/>
    <s v="1-100-F001_VA-Recursos distrito"/>
    <n v="6000000"/>
    <n v="36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6000000"/>
    <n v="36000000"/>
    <n v="36000000"/>
    <x v="2"/>
    <n v="36000000"/>
    <n v="3"/>
    <s v="Modificación propuesta"/>
    <s v="O232020200883990_Otros servicios profesionales, técnicos y empresariales n.c.p."/>
    <n v="8146"/>
    <m/>
    <n v="36000000"/>
    <n v="36000000"/>
    <n v="36000000"/>
    <n v="0"/>
    <m/>
    <n v="0"/>
    <m/>
    <m/>
    <m/>
  </r>
  <r>
    <x v="500"/>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ejecutar la estrategia &quot;impactando&quot;, en las diferentes _x000a_ localidades del Distrito Capital"/>
    <s v="febrero"/>
    <s v="FEBRERO"/>
    <n v="6"/>
    <n v="1"/>
    <s v="CCE-16 Contratacion Directa"/>
    <s v="1-100-F001_VA-Recursos distrito"/>
    <n v="4633000"/>
    <n v="27798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27000000"/>
    <n v="27798000"/>
    <x v="78"/>
    <n v="27798000"/>
    <n v="3"/>
    <s v="Modificación propuesta"/>
    <s v="O232020200883990_Otros servicios profesionales, técnicos y empresariales n.c.p."/>
    <n v="8146"/>
    <m/>
    <n v="27000000"/>
    <n v="27798000"/>
    <n v="27798000"/>
    <n v="0"/>
    <m/>
    <n v="0"/>
    <m/>
    <m/>
    <m/>
  </r>
  <r>
    <x v="501"/>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delantar la implementacion y reportes que sean necesarios _x000a_en el marco del proyecto estrategico &quot;impactando&quot;"/>
    <s v="ENERO"/>
    <s v="ENERO"/>
    <n v="6"/>
    <n v="1"/>
    <s v="CCE-16 Contratacion Directa"/>
    <s v="1-100-F001_VA-Recursos distrito"/>
    <n v="4277000"/>
    <n v="25662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277000"/>
    <n v="25662000"/>
    <e v="#N/A"/>
    <x v="2"/>
    <n v="25662000"/>
    <n v="0"/>
    <e v="#N/A"/>
    <s v="O232020200883990_Otros servicios profesionales, técnicos y empresariales n.c.p."/>
    <n v="8146"/>
    <m/>
    <n v="0"/>
    <e v="#N/A"/>
    <e v="#N/A"/>
    <e v="#N/A"/>
    <m/>
    <e v="#N/A"/>
    <m/>
    <m/>
    <m/>
  </r>
  <r>
    <x v="502"/>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la consolidacion y elaboracion de los reportes necesarios del _x000a_proyecto estrategico &quot;impactando&quot;."/>
    <s v="febrero"/>
    <s v="FEBRERO"/>
    <n v="6"/>
    <n v="1"/>
    <s v="CCE-16 Contratacion Directa"/>
    <s v="1-100-F001_VA-Recursos distrito"/>
    <n v="4057000"/>
    <n v="24342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057000"/>
    <n v="24342000"/>
    <e v="#N/A"/>
    <x v="2"/>
    <n v="24342000"/>
    <n v="0"/>
    <e v="#N/A"/>
    <s v="O232020200883990_Otros servicios profesionales, técnicos y empresariales n.c.p."/>
    <n v="8146"/>
    <m/>
    <n v="0"/>
    <e v="#N/A"/>
    <e v="#N/A"/>
    <e v="#N/A"/>
    <m/>
    <e v="#N/A"/>
    <m/>
    <m/>
    <m/>
  </r>
  <r>
    <x v="503"/>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tender los procesos de pactos con participacion, que se _x000a_adelanten desde la Subdireccion de Promocion de la Participacion."/>
    <s v="febrero"/>
    <s v="FEBRERO"/>
    <n v="8"/>
    <n v="1"/>
    <s v="CCE-16 Contratacion Directa"/>
    <s v="1-100-F001_VA-Recursos distrito"/>
    <n v="4500000"/>
    <n v="36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36000000"/>
    <e v="#N/A"/>
    <x v="2"/>
    <n v="36000000"/>
    <n v="0"/>
    <e v="#N/A"/>
    <s v="O232020200883990_Otros servicios profesionales, técnicos y empresariales n.c.p."/>
    <n v="8146"/>
    <m/>
    <n v="0"/>
    <e v="#N/A"/>
    <e v="#N/A"/>
    <e v="#N/A"/>
    <m/>
    <e v="#N/A"/>
    <m/>
    <m/>
    <m/>
  </r>
  <r>
    <x v="504"/>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para asistir a la gestion de la estrategia &quot;impactando&quot; con participacion que se adelanten desde la Subdireccion de Promocion de la_x000a_Participacion."/>
    <s v="febrero"/>
    <s v="FEBRERO"/>
    <n v="9"/>
    <n v="1"/>
    <s v="CCE-16 Contratacion Directa"/>
    <s v="1-100-F001_VA-Recursos distrito"/>
    <n v="3156000"/>
    <n v="28404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3156000"/>
    <n v="28404000"/>
    <e v="#N/A"/>
    <x v="2"/>
    <n v="28404000"/>
    <n v="0"/>
    <e v="#N/A"/>
    <s v="O232020200883990_Otros servicios profesionales, técnicos y empresariales n.c.p."/>
    <n v="8146"/>
    <m/>
    <n v="0"/>
    <e v="#N/A"/>
    <e v="#N/A"/>
    <e v="#N/A"/>
    <m/>
    <e v="#N/A"/>
    <m/>
    <m/>
    <m/>
  </r>
  <r>
    <x v="505"/>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realizando gestion territorial y atendiendo los procesos de pactos, que se adelanten desde la Subdireccion de Promocion de la Participacion"/>
    <s v="febrero"/>
    <s v="FEBRERO"/>
    <n v="6"/>
    <n v="1"/>
    <s v="CCE-16 Contratacion Directa"/>
    <s v="1-100-F001_VA-Recursos distrito"/>
    <n v="2253000"/>
    <n v="13518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13518000"/>
    <e v="#N/A"/>
    <x v="2"/>
    <n v="13518000"/>
    <n v="0"/>
    <e v="#N/A"/>
    <s v="O232020200883990_Otros servicios profesionales, técnicos y empresariales n.c.p."/>
    <n v="8146"/>
    <m/>
    <n v="0"/>
    <e v="#N/A"/>
    <e v="#N/A"/>
    <e v="#N/A"/>
    <m/>
    <e v="#N/A"/>
    <m/>
    <m/>
    <m/>
  </r>
  <r>
    <x v="506"/>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gestion territorial, ejecutando los procesos de pactos _x000a_con participacion, que se adelanten desde la Subdireccion de Promocion de la _x000a_Participacion."/>
    <s v="marzo"/>
    <s v="marzo"/>
    <n v="4"/>
    <n v="1"/>
    <s v="CCE-16 Contratacion Directa"/>
    <s v="1-100-F001_VA-Recursos distrito"/>
    <n v="4277000"/>
    <n v="17108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277000"/>
    <n v="17108000"/>
    <e v="#N/A"/>
    <x v="2"/>
    <n v="17108000"/>
    <n v="0"/>
    <e v="#N/A"/>
    <s v="O232020200883990_Otros servicios profesionales, técnicos y empresariales n.c.p."/>
    <n v="8146"/>
    <m/>
    <n v="0"/>
    <e v="#N/A"/>
    <e v="#N/A"/>
    <e v="#N/A"/>
    <m/>
    <e v="#N/A"/>
    <m/>
    <m/>
    <m/>
  </r>
  <r>
    <x v="507"/>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gestion territorial de la estrategia &quot;impactando&quot; que se _x000a_adelanten desde la Subdireccion de Promocion de la Participacion."/>
    <s v="marzo"/>
    <s v="marzo"/>
    <n v="4"/>
    <n v="1"/>
    <s v="CCE-16 Contratacion Directa"/>
    <s v="1-100-F001_VA-Recursos distrito"/>
    <n v="4500000"/>
    <n v="18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18000000"/>
    <e v="#N/A"/>
    <x v="2"/>
    <n v="18000000"/>
    <n v="0"/>
    <e v="#N/A"/>
    <s v="O232020200883990_Otros servicios profesionales, técnicos y empresariales n.c.p."/>
    <n v="8146"/>
    <m/>
    <n v="0"/>
    <e v="#N/A"/>
    <e v="#N/A"/>
    <e v="#N/A"/>
    <m/>
    <e v="#N/A"/>
    <m/>
    <m/>
    <m/>
  </r>
  <r>
    <x v="508"/>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en los procesos de pactos con participacion ciudadana, _x000a_organizaciones y entidades del Distrito Capital."/>
    <s v="febrero"/>
    <s v="FEBRERO"/>
    <n v="6"/>
    <n v="1"/>
    <s v="CCE-16 Contratacion Directa"/>
    <s v="1-100-F001_VA-Recursos distrito"/>
    <n v="2253000"/>
    <n v="13518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13518000"/>
    <e v="#N/A"/>
    <x v="2"/>
    <n v="13518000"/>
    <n v="0"/>
    <e v="#N/A"/>
    <s v="O232020200883990_Otros servicios profesionales, técnicos y empresariales n.c.p."/>
    <n v="8146"/>
    <m/>
    <n v="0"/>
    <e v="#N/A"/>
    <e v="#N/A"/>
    <e v="#N/A"/>
    <m/>
    <e v="#N/A"/>
    <m/>
    <m/>
    <m/>
  </r>
  <r>
    <x v="509"/>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para acompañar la implementacion de los pactos que lidera la Subdireccion de Promocion de la Participacion."/>
    <s v="febrero"/>
    <s v="FEBRERO"/>
    <n v="6"/>
    <n v="1"/>
    <s v="CCE-16 Contratacion Directa"/>
    <s v="1-100-F001_VA-Recursos distrito"/>
    <n v="2253000"/>
    <n v="13518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9012000"/>
    <n v="13518000"/>
    <x v="79"/>
    <n v="13518000"/>
    <n v="3"/>
    <s v="Modificación propuesta"/>
    <s v="O232020200883990_Otros servicios profesionales, técnicos y empresariales n.c.p."/>
    <n v="8146"/>
    <m/>
    <n v="9012000"/>
    <n v="13518000"/>
    <n v="13518000"/>
    <n v="0"/>
    <m/>
    <n v="0"/>
    <m/>
    <m/>
    <m/>
  </r>
  <r>
    <x v="510"/>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gestionar el desarrollo de pactos bajo el modelo de gobierno colaborativo."/>
    <s v="marzo"/>
    <s v="marzo"/>
    <n v="4"/>
    <n v="1"/>
    <s v="CCE-16 Contratacion Directa"/>
    <s v="1-100-F001_VA-Recursos distrito"/>
    <n v="4400000"/>
    <n v="176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400000"/>
    <n v="17600000"/>
    <e v="#N/A"/>
    <x v="2"/>
    <n v="17600000"/>
    <n v="0"/>
    <e v="#N/A"/>
    <s v="O232020200883990_Otros servicios profesionales, técnicos y empresariales n.c.p."/>
    <n v="8146"/>
    <m/>
    <n v="0"/>
    <e v="#N/A"/>
    <e v="#N/A"/>
    <e v="#N/A"/>
    <m/>
    <e v="#N/A"/>
    <m/>
    <m/>
    <m/>
  </r>
  <r>
    <x v="511"/>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para acompañar el desarrollo de los proyectos estrategicos de la Subdireccion de Promocion de la Participacion en la estrategia &quot;impactando&quot;"/>
    <s v="marzo"/>
    <s v="marzo"/>
    <n v="4"/>
    <n v="1"/>
    <s v="CCE-16 Contratacion Directa"/>
    <s v="1-100-F001_VA-Recursos distrito"/>
    <n v="2253000"/>
    <n v="9012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9012000"/>
    <e v="#N/A"/>
    <x v="2"/>
    <n v="9012000"/>
    <n v="0"/>
    <e v="#N/A"/>
    <s v="O232020200883990_Otros servicios profesionales, técnicos y empresariales n.c.p."/>
    <n v="8146"/>
    <m/>
    <n v="0"/>
    <e v="#N/A"/>
    <e v="#N/A"/>
    <e v="#N/A"/>
    <m/>
    <e v="#N/A"/>
    <m/>
    <m/>
    <m/>
  </r>
  <r>
    <x v="512"/>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poyar a la Subdireccion de Promocion de la Participacion en la orientacion y aplicacion de politicas, objetivos estrategicos, planes y programas"/>
    <s v="febrero"/>
    <s v="FEBRERO"/>
    <n v="6"/>
    <n v="1"/>
    <s v="CCE-16 Contratacion Directa"/>
    <s v="1-100-F001_VA-Recursos distrito"/>
    <n v="5500000"/>
    <n v="33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500000"/>
    <n v="33000000"/>
    <e v="#N/A"/>
    <x v="2"/>
    <n v="33000000"/>
    <n v="0"/>
    <e v="#N/A"/>
    <s v="O232020200883990_Otros servicios profesionales, técnicos y empresariales n.c.p."/>
    <n v="8146"/>
    <m/>
    <n v="0"/>
    <e v="#N/A"/>
    <e v="#N/A"/>
    <e v="#N/A"/>
    <m/>
    <e v="#N/A"/>
    <m/>
    <m/>
    <m/>
  </r>
  <r>
    <x v="513"/>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y gestionar la concertacion de los pactos territoriales _x000a_que son de competencia de la Subdireccion de Promocion de la Participacion en _x000a_las diferentes localidades del Distrito Capital."/>
    <s v="febrero"/>
    <s v="FEBRERO"/>
    <n v="6"/>
    <n v="1"/>
    <s v="CCE-16 Contratacion Directa"/>
    <s v="1-100-F001_VA-Recursos distrito"/>
    <n v="4500000"/>
    <n v="27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27000000"/>
    <e v="#N/A"/>
    <x v="2"/>
    <n v="27000000"/>
    <n v="0"/>
    <e v="#N/A"/>
    <s v="O232020200883990_Otros servicios profesionales, técnicos y empresariales n.c.p."/>
    <n v="8146"/>
    <m/>
    <n v="0"/>
    <e v="#N/A"/>
    <e v="#N/A"/>
    <e v="#N/A"/>
    <m/>
    <e v="#N/A"/>
    <m/>
    <m/>
    <m/>
  </r>
  <r>
    <x v="514"/>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para promover los proyectos estrategicos que lidera la Subdireccion de Promocion de la Participacion en relacion con la estrategia _x000a_ &quot;impactando&quot;"/>
    <s v="marzo"/>
    <s v="marzo"/>
    <n v="8"/>
    <n v="1"/>
    <s v="CCE-16 Contratacion Directa"/>
    <s v="1-100-F001_VA-Recursos distrito"/>
    <n v="4500000"/>
    <n v="36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27000000"/>
    <n v="36000000"/>
    <x v="80"/>
    <n v="36000000"/>
    <n v="3"/>
    <s v="Modificación propuesta"/>
    <s v="O232020200883990_Otros servicios profesionales, técnicos y empresariales n.c.p."/>
    <n v="8146"/>
    <m/>
    <n v="27000000"/>
    <n v="36000000"/>
    <n v="36000000"/>
    <n v="0"/>
    <m/>
    <n v="0"/>
    <m/>
    <m/>
    <m/>
  </r>
  <r>
    <x v="515"/>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especializados para asesorar a la Subdireccion de Promocion _x000a_ de la Participacion, de acuerdo con los lineamientos de la Direccion General de la _x000a_ entidad"/>
    <s v="febrero"/>
    <s v="FEBRERO"/>
    <n v="5"/>
    <n v="1"/>
    <s v="CCE-16 Contratacion Directa"/>
    <s v="1-100-F001_VA-Recursos distrito"/>
    <n v="9000000"/>
    <n v="45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9000000"/>
    <n v="54000000"/>
    <n v="45000000"/>
    <x v="75"/>
    <n v="45000000"/>
    <n v="3"/>
    <s v="Modificación propuesta"/>
    <s v="O232020200883990_Otros servicios profesionales, técnicos y empresariales n.c.p."/>
    <n v="8146"/>
    <m/>
    <n v="54000000"/>
    <n v="45000000"/>
    <n v="45000000"/>
    <n v="0"/>
    <m/>
    <n v="0"/>
    <m/>
    <m/>
    <m/>
  </r>
  <r>
    <x v="516"/>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poyar al equipo de la estrategia &quot;impactando&quot;, realizando la _x000a_articulacion correspondiente, asi como el seguimiento y consolidacion de la _x000a_planeacion estrategica de la Subdireccion de Promocion de la Participacio"/>
    <s v="marzo"/>
    <s v="marzo"/>
    <n v="4"/>
    <n v="1"/>
    <s v="CCE-16 Contratacion Directa"/>
    <s v="1-100-F001_VA-Recursos distrito"/>
    <n v="5500000"/>
    <n v="22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500000"/>
    <n v="22000000"/>
    <e v="#N/A"/>
    <x v="2"/>
    <n v="22000000"/>
    <n v="0"/>
    <e v="#N/A"/>
    <s v="O232020200883990_Otros servicios profesionales, técnicos y empresariales n.c.p."/>
    <n v="8146"/>
    <m/>
    <n v="0"/>
    <e v="#N/A"/>
    <e v="#N/A"/>
    <e v="#N/A"/>
    <m/>
    <e v="#N/A"/>
    <m/>
    <m/>
    <m/>
  </r>
  <r>
    <x v="517"/>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y gestionar la concertacion de los pactos territoriales, así como el diseño, planeación, implementación, seguimiento de proyectos sociales enfocados en el fortalecimiento comunitario, en el marco de la est"/>
    <s v="marzo"/>
    <s v="marzo"/>
    <n v="8"/>
    <n v="1"/>
    <s v="CCE-16 Contratacion Directa"/>
    <s v="1-100-F001_VA-Recursos distrito"/>
    <n v="4500000"/>
    <n v="36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9012000"/>
    <n v="36000000"/>
    <x v="81"/>
    <n v="36000000"/>
    <n v="3"/>
    <s v="Modificación propuesta"/>
    <s v="O232020200883990_Otros servicios profesionales, técnicos y empresariales n.c.p."/>
    <n v="8146"/>
    <m/>
    <n v="9012000"/>
    <n v="36000000"/>
    <n v="36000000"/>
    <n v="0"/>
    <m/>
    <n v="0"/>
    <m/>
    <m/>
    <m/>
  </r>
  <r>
    <x v="518"/>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para asistir la construccion de acuerdos en el marco de la _x000a_estrategia &quot;impactando&quot;, liderada por el iDPaC."/>
    <s v="marzo"/>
    <s v="marzo"/>
    <n v="4"/>
    <n v="1"/>
    <s v="CCE-16 Contratacion Directa"/>
    <s v="1-100-F001_VA-Recursos distrito"/>
    <n v="2253000"/>
    <n v="9012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2253000"/>
    <n v="9012000"/>
    <e v="#N/A"/>
    <x v="2"/>
    <n v="9012000"/>
    <n v="0"/>
    <e v="#N/A"/>
    <s v="O232020200883990_Otros servicios profesionales, técnicos y empresariales n.c.p."/>
    <n v="8146"/>
    <m/>
    <n v="0"/>
    <e v="#N/A"/>
    <e v="#N/A"/>
    <e v="#N/A"/>
    <m/>
    <e v="#N/A"/>
    <m/>
    <m/>
    <m/>
  </r>
  <r>
    <x v="519"/>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implementar las acciones y actividades requeridas en torno a _x000a_la estrategia &quot;impactando&quot; de la Subdireccion de Promocion de la Participacion en _x000a_las diferentes localidades del Distrito Capital."/>
    <s v="marzo"/>
    <s v="marzo"/>
    <n v="4"/>
    <n v="1"/>
    <s v="CCE-16 Contratacion Directa"/>
    <s v="1-100-F001_VA-Recursos distrito"/>
    <n v="4000000"/>
    <n v="16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000000"/>
    <n v="16000000"/>
    <e v="#N/A"/>
    <x v="2"/>
    <n v="16000000"/>
    <n v="0"/>
    <e v="#N/A"/>
    <s v="O232020200883990_Otros servicios profesionales, técnicos y empresariales n.c.p."/>
    <n v="8146"/>
    <m/>
    <n v="0"/>
    <e v="#N/A"/>
    <e v="#N/A"/>
    <e v="#N/A"/>
    <m/>
    <e v="#N/A"/>
    <m/>
    <m/>
    <m/>
  </r>
  <r>
    <x v="520"/>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atender y acompañar los procesos de pactos con participacion ciudadana que se adelantan en la Subdireccion de Promocion de la Participacion."/>
    <s v="febrero"/>
    <s v="FEBRERO"/>
    <n v="5"/>
    <n v="1"/>
    <s v="CCE-16 Contratacion Directa"/>
    <s v="1-100-F001_VA-Recursos distrito"/>
    <n v="5500000"/>
    <n v="275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500000"/>
    <n v="22000000"/>
    <n v="27500000"/>
    <x v="82"/>
    <n v="27500000"/>
    <n v="3"/>
    <s v="Modificación propuesta"/>
    <s v="O232020200883990_Otros servicios profesionales, técnicos y empresariales n.c.p."/>
    <n v="8146"/>
    <m/>
    <n v="22000000"/>
    <n v="27500000"/>
    <n v="27500000"/>
    <n v="0"/>
    <m/>
    <n v="0"/>
    <m/>
    <m/>
    <m/>
  </r>
  <r>
    <x v="521"/>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la divulgacion de los servicios y actividades requeridas en torno a la estrategia &quot;impactando&quot; de la Subdireccion de Promocion de la Participacion en las diferentes localidades del Distrito Capital"/>
    <s v="febrero"/>
    <s v="FEBRERO"/>
    <n v="6"/>
    <n v="1"/>
    <s v="CCE-16 Contratacion Directa"/>
    <s v="1-100-F001_VA-Recursos distrito"/>
    <n v="5000000"/>
    <n v="30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000000"/>
    <n v="30000000"/>
    <e v="#N/A"/>
    <x v="2"/>
    <n v="30000000"/>
    <n v="0"/>
    <e v="#N/A"/>
    <s v="O232020200883990_Otros servicios profesionales, técnicos y empresariales n.c.p."/>
    <n v="8146"/>
    <m/>
    <n v="0"/>
    <e v="#N/A"/>
    <e v="#N/A"/>
    <e v="#N/A"/>
    <m/>
    <e v="#N/A"/>
    <m/>
    <m/>
    <m/>
  </r>
  <r>
    <x v="522"/>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realizar la divulgacion de las actividades misionales y  derivadas de los proyectos misionales de la Subdireccion de Promocion de la Participacion."/>
    <s v="marzo"/>
    <s v="marzo"/>
    <n v="4"/>
    <n v="1"/>
    <s v="CCE-16 Contratacion Directa"/>
    <s v="1-100-F001_VA-Recursos distrito"/>
    <n v="6000000"/>
    <n v="24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6000000"/>
    <n v="24000000"/>
    <e v="#N/A"/>
    <x v="2"/>
    <n v="24000000"/>
    <n v="0"/>
    <e v="#N/A"/>
    <s v="O232020200883990_Otros servicios profesionales, técnicos y empresariales n.c.p."/>
    <n v="8146"/>
    <m/>
    <n v="0"/>
    <e v="#N/A"/>
    <e v="#N/A"/>
    <e v="#N/A"/>
    <m/>
    <e v="#N/A"/>
    <m/>
    <m/>
    <m/>
  </r>
  <r>
    <x v="523"/>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de apoyo a la gestion  para acompañar las actividades y acciones derivadas de la estrategia &quot;impactando&quot; a cargo de la Subdireccion de Promocion de la Participacion."/>
    <s v="marzo"/>
    <s v="marzo"/>
    <n v="4"/>
    <n v="1"/>
    <s v="CCE-16 Contratacion Directa"/>
    <s v="1-100-F001_VA-Recursos distrito"/>
    <n v="3157000"/>
    <n v="12628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3157000"/>
    <n v="12628000"/>
    <e v="#N/A"/>
    <x v="2"/>
    <n v="12628000"/>
    <n v="0"/>
    <e v="#N/A"/>
    <s v="O232020200883990_Otros servicios profesionales, técnicos y empresariales n.c.p."/>
    <n v="8146"/>
    <m/>
    <n v="0"/>
    <e v="#N/A"/>
    <e v="#N/A"/>
    <e v="#N/A"/>
    <m/>
    <e v="#N/A"/>
    <m/>
    <m/>
    <m/>
  </r>
  <r>
    <x v="524"/>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ejecutar y desarrollar las actividades de los proyectos estrategicos originados con ocasion a la estrategia &quot;impactando&quot; que lidera la Subdireccion de Promocion de la Participacion."/>
    <s v="marzo"/>
    <s v="marzo"/>
    <n v="4"/>
    <n v="1"/>
    <s v="CCE-16 Contratacion Directa"/>
    <s v="1-100-F001_VA-Recursos distrito"/>
    <n v="4500000"/>
    <n v="18000000"/>
    <s v="Subdireccion de Promocion de la Participacion"/>
    <s v="O232020200883990_Otros servicios profesionales, té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4500000"/>
    <n v="18000000"/>
    <e v="#N/A"/>
    <x v="2"/>
    <n v="18000000"/>
    <n v="0"/>
    <e v="#N/A"/>
    <s v="O232020200883990_Otros servicios profesionales, técnicos y empresariales n.c.p."/>
    <n v="8146"/>
    <m/>
    <n v="0"/>
    <e v="#N/A"/>
    <e v="#N/A"/>
    <e v="#N/A"/>
    <m/>
    <e v="#N/A"/>
    <m/>
    <m/>
    <m/>
  </r>
  <r>
    <x v="525"/>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en los _x000a_ procesos de articulacion interinstitucional en materia de promocion de la participacion ciudadana que gestionen en el marco del proyecto estrategico &quot;impactando&quot;"/>
    <s v="febrero"/>
    <s v="FEBRERO"/>
    <n v="7"/>
    <n v="1"/>
    <s v="CCE-16 Contratacion Directa"/>
    <s v="1-100-F001_VA-Recursos distrito"/>
    <n v="6000000"/>
    <n v="42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6000000"/>
    <n v="48000000"/>
    <n v="42000000"/>
    <x v="3"/>
    <n v="42000000"/>
    <n v="3"/>
    <s v="Modificación propuesta"/>
    <s v="O232020200883990_Otros servicios profesionales, técnicos y empresariales n.c.p."/>
    <n v="8146"/>
    <m/>
    <n v="48000000"/>
    <n v="42000000"/>
    <n v="42000000"/>
    <n v="0"/>
    <m/>
    <n v="0"/>
    <m/>
    <m/>
    <m/>
  </r>
  <r>
    <x v="526"/>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para gestionar y articular los proyectos misionales que se deriven de la estrategia impactando que lidera la Subdireccion de Promocion de la Participacion"/>
    <s v="febrero"/>
    <s v="FEBRERO"/>
    <n v="6"/>
    <n v="1"/>
    <s v="CCE-16 Contratacion Directa"/>
    <s v="1-100-F001_VA-Recursos distrito"/>
    <n v="5000000"/>
    <n v="3000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n v="5000000"/>
    <n v="20000000"/>
    <n v="30000000"/>
    <x v="7"/>
    <n v="30000000"/>
    <n v="3"/>
    <s v="Modificación propuesta"/>
    <s v="O232020200883990_Otros servicios profesionales, técnicos y empresariales n.c.p."/>
    <n v="8146"/>
    <m/>
    <n v="20000000"/>
    <n v="30000000"/>
    <n v="30000000"/>
    <n v="0"/>
    <m/>
    <n v="0"/>
    <m/>
    <m/>
    <m/>
  </r>
  <r>
    <x v="527"/>
    <s v="05_Bogotá confía en su gobierno"/>
    <s v="39 _Camino hacia una democracia deliberativa con un gobierno cercano a la gente y con participación ciudadana"/>
    <s v="O23011745022024025406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5"/>
    <n v="80111601"/>
    <s v="Prestar los servicios profesionales con en los procesos de articulacion interinstitucional en materia de promocion de la participacion ciudadana que gestionen en el marco del proyecto estrategico &quot;impactando&quot;"/>
    <s v="Julio"/>
    <s v="Julio"/>
    <n v="1"/>
    <n v="1"/>
    <s v="CCE-16 Contratacion Directa"/>
    <s v="1-100-F001_VA-Recursos distrito"/>
    <s v="  -"/>
    <n v="41380000"/>
    <s v="Subdireccion de Promocion de la Participacion"/>
    <s v="o232020200883990_otros servicios profesionales, tecnicos y empresariales n.c.p."/>
    <s v="20/0220/0106/45020320254"/>
    <s v="TPIEG - Igualdad y Equidad de Género._x000a_TPGE - Grupos étnicos _x000a_TPJ – Juventud_x000a_TPPD - Población con Discapacidad _x000a_TPCP - Construcción de paz"/>
    <s v="NO"/>
    <s v="N/A"/>
    <m/>
    <m/>
    <m/>
    <m/>
    <s v="Construcción de Ciudadanía Activa Crece La Participación en el Territorio con Promoción, Información e Innovación en Bogotá D.C."/>
    <s v="   -   "/>
    <n v="83172000"/>
    <n v="41380000"/>
    <x v="83"/>
    <n v="41380000"/>
    <n v="3"/>
    <s v="Modificación propuesta"/>
    <s v="O232020200883990_Otros servicios profesionales, técnicos y empresariales n.c.p."/>
    <n v="8146"/>
    <m/>
    <n v="83172000"/>
    <n v="41380000"/>
    <n v="41380000"/>
    <n v="0"/>
    <m/>
    <n v="0"/>
    <m/>
    <m/>
    <m/>
  </r>
  <r>
    <x v="52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de manera temporal   para Monitorear y asesorar los  procesos  financieros,    seguimiento   y    evaluacion    al  Sistema  integrado  de  Gestion  en desarrollo  de  la metodologia  obras  Con  Saldo Pedagogico Par"/>
    <s v="febrero"/>
    <s v="FEBRERO"/>
    <n v="6"/>
    <n v="1"/>
    <s v="CCE-16 Contratacion Directa"/>
    <s v="1-100-F001_VA-Recursos distrito"/>
    <n v="7000000"/>
    <n v="42000000"/>
    <s v="Gerencia de Proyectos "/>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7000000"/>
    <n v="42000000"/>
    <e v="#N/A"/>
    <x v="2"/>
    <n v="42000000"/>
    <n v="0"/>
    <e v="#N/A"/>
    <s v="O232020200883990_Otros servicios profesionales, técnicos y empresariales n.c.p."/>
    <n v="8146"/>
    <m/>
    <n v="0"/>
    <e v="#N/A"/>
    <e v="#N/A"/>
    <e v="#N/A"/>
    <m/>
    <e v="#N/A"/>
    <m/>
    <m/>
    <m/>
  </r>
  <r>
    <x v="52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orientar el seguimiento a los comodatos y preparar las acciones juridicas y de apoyo a la gestion contractual necesarias para soportar los procesos misionales y metas a cargo de la Gerencia de Proyectos del iDPaC"/>
    <s v="febrero"/>
    <s v="FEBRERO"/>
    <n v="6"/>
    <n v="1"/>
    <s v="CCE-16 Contratacion Directa"/>
    <s v="1-100-F001_VA-Recursos distrito"/>
    <n v="5300000"/>
    <n v="31800000"/>
    <s v="Gerencia de Proyectos"/>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300000"/>
    <n v="31800000"/>
    <n v="31800000"/>
    <x v="2"/>
    <n v="31800000"/>
    <n v="3"/>
    <s v="Modificación propuesta"/>
    <s v="O232020200883990_Otros servicios profesionales, técnicos y empresariales n.c.p."/>
    <n v="8146"/>
    <m/>
    <n v="31800000"/>
    <n v="31800000"/>
    <n v="31800000"/>
    <n v="0"/>
    <m/>
    <n v="0"/>
    <m/>
    <m/>
    <m/>
  </r>
  <r>
    <x v="53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de manera temporal   para brindar asesoria juridica a la Gerencia de Proyectos dentro de la metodologia obras con saldo Pedagogico."/>
    <s v="ENERO"/>
    <s v="FEBRERO"/>
    <n v="10"/>
    <n v="1"/>
    <s v="CCE-16 Contratacion Directa"/>
    <s v="1-100-F001_VA-Recursos distrito"/>
    <n v="5500000"/>
    <n v="55000000"/>
    <s v="Gerencia de Proyectos "/>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55000000"/>
    <e v="#N/A"/>
    <x v="2"/>
    <n v="55000000"/>
    <n v="0"/>
    <e v="#N/A"/>
    <s v="O232020200883990_Otros servicios profesionales, técnicos y empresariales n.c.p."/>
    <n v="8146"/>
    <m/>
    <n v="0"/>
    <e v="#N/A"/>
    <e v="#N/A"/>
    <e v="#N/A"/>
    <m/>
    <e v="#N/A"/>
    <m/>
    <m/>
    <m/>
  </r>
  <r>
    <x v="53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realizar reportes en los procesos de planeacion de Gerencia de Proyectos en las fases de ejecucion, seguimiento y evaluacion al Sistema integrado de Gestion en desarrollo de la metodologia obras Con Saldo Pedagogic"/>
    <s v="febrero"/>
    <s v="FEBRERO"/>
    <n v="6"/>
    <n v="1"/>
    <s v="CCE-16 Contratacion Directa"/>
    <s v="1-100-F001_VA-Recursos distrito"/>
    <n v="4700000"/>
    <n v="28200000"/>
    <s v="Gerencia de Proyectos"/>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700000"/>
    <n v="28200000"/>
    <n v="28200000"/>
    <x v="2"/>
    <n v="28200000"/>
    <n v="3"/>
    <s v="Modificación propuesta"/>
    <s v="O232020200883990_Otros servicios profesionales, técnicos y empresariales n.c.p."/>
    <n v="8146"/>
    <m/>
    <n v="28200000"/>
    <n v="28200000"/>
    <n v="28200000"/>
    <n v="0"/>
    <m/>
    <n v="0"/>
    <m/>
    <m/>
    <m/>
  </r>
  <r>
    <x v="53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de apoyo a la gestion para llevar a cabo la gestion documental, la transferencia documental al archivo SeCaP y el archivo de la Gerencia de Proyectos, en el marco de la metodologia &quot;obras Con Saldo Pedagogico Para el Cuidado y la P"/>
    <s v="febrero"/>
    <s v="FEBRERO"/>
    <n v="6"/>
    <n v="1"/>
    <s v="CCE-16 Contratacion Directa"/>
    <s v="1-100-F001_VA-Recursos distrito"/>
    <n v="3000000"/>
    <n v="18000000"/>
    <s v="Gerencia de Proyectos"/>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18000000"/>
    <x v="2"/>
    <n v="18000000"/>
    <n v="3"/>
    <s v="Modificación propuesta"/>
    <s v="O232020200883990_Otros servicios profesionales, técnicos y empresariales n.c.p."/>
    <n v="8146"/>
    <m/>
    <n v="18000000"/>
    <n v="18000000"/>
    <n v="18000000"/>
    <n v="0"/>
    <m/>
    <n v="0"/>
    <m/>
    <m/>
    <m/>
  </r>
  <r>
    <x v="53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de apoyo a la gestion para la realizar la gestion documental y de archivo de la Gerencia de Proyectos, en desarrollo de la metodologia &quot;obras Con Saldo Pedagogico Para el Cuidado y la Participacion Ciudadana&quot;"/>
    <s v="febrero"/>
    <s v="FEBRERO"/>
    <n v="6"/>
    <n v="1"/>
    <s v="CCE-16 Contratacion Directa"/>
    <s v="1-100-F001_VA-Recursos distrito"/>
    <n v="3000000"/>
    <n v="18000000"/>
    <s v="Gerencia de Proyectos"/>
    <s v="o232020200883990_otros servicios profesionales, te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18000000"/>
    <x v="2"/>
    <n v="18000000"/>
    <n v="3"/>
    <s v="Modificación propuesta"/>
    <s v="O232020200883990_Otros servicios profesionales, técnicos y empresariales n.c.p."/>
    <n v="8146"/>
    <m/>
    <n v="18000000"/>
    <n v="18000000"/>
    <n v="18000000"/>
    <n v="0"/>
    <m/>
    <n v="0"/>
    <m/>
    <m/>
    <m/>
  </r>
  <r>
    <x v="53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de apoyo a la gestion de manera temporal   para atender, realizar y adelantar labores asistenciales, organizacion de agendas, sistematizacion y seguimiento a las peticiones, quejas y requerimientos allegados a la Gerencia de Proyec"/>
    <s v="febrero"/>
    <s v="FEBRERO"/>
    <n v="10"/>
    <n v="1"/>
    <s v="CCE-16 Contratacion Directa"/>
    <s v="1-100-F001_VA-Recursos distrito"/>
    <n v="3800000"/>
    <n v="38000000"/>
    <s v="Gerencia de Proyectos "/>
    <s v="O232020200883990_Otros servicios profesionales, técnicos y empresariales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800000"/>
    <n v="38000000"/>
    <e v="#N/A"/>
    <x v="2"/>
    <n v="38000000"/>
    <n v="0"/>
    <e v="#N/A"/>
    <s v="O232020200883990_Otros servicios profesionales, técnicos y empresariales n.c.p."/>
    <n v="8146"/>
    <m/>
    <n v="0"/>
    <e v="#N/A"/>
    <e v="#N/A"/>
    <e v="#N/A"/>
    <m/>
    <e v="#N/A"/>
    <m/>
    <m/>
    <m/>
  </r>
  <r>
    <x v="53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apoyar la coordinación y supervision del componente tecnico, el despliegue en territorio de la metodologia obras con saldo pedagogico implementada por la Gerencia de Proyectos del IDPAC."/>
    <s v="febrero"/>
    <s v="FEBRERO"/>
    <n v="10"/>
    <n v="1"/>
    <s v="CCE-16 Contratacion Directa"/>
    <s v="1-100-F001_VA-Recursos distrito"/>
    <n v="7000000"/>
    <n v="70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7000000"/>
    <n v="42000000"/>
    <n v="70000000"/>
    <x v="30"/>
    <n v="70000000"/>
    <n v="3"/>
    <s v="Modificación propuesta"/>
    <s v="o232020200991119_otros servicios de la administracion publica n.c.p."/>
    <n v="8146"/>
    <m/>
    <n v="42000000"/>
    <n v="70000000"/>
    <n v="70000000"/>
    <n v="0"/>
    <m/>
    <n v="0"/>
    <m/>
    <m/>
    <m/>
  </r>
  <r>
    <x v="53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realizar la articulacion, programar, gestionar y realizar la participacion incidente con las organizaciones sociales, comunales y comunitarias desde el componente social dentro de la metodologia obras Con Saldo p"/>
    <s v="febrero"/>
    <s v="FEBRERO"/>
    <n v="6"/>
    <n v="1"/>
    <s v="CCE-16 Contratacion Directa"/>
    <s v="1-100-F001_VA-Recursos distrito"/>
    <n v="4000000"/>
    <n v="24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24000000"/>
    <x v="2"/>
    <n v="24000000"/>
    <n v="3"/>
    <s v="Modificación propuesta"/>
    <s v="o232020200991119_otros servicios de la administracion publica n.c.p."/>
    <n v="8146"/>
    <m/>
    <n v="24000000"/>
    <n v="24000000"/>
    <n v="24000000"/>
    <n v="0"/>
    <m/>
    <n v="0"/>
    <m/>
    <m/>
    <m/>
  </r>
  <r>
    <x v="53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realizar el desarrollo, ejecucion y despliegue de acciones desde el componente ambiental, en las diferentes actividades realizadas como parte de la metodologia obras Con Saldo pedagogico Para el Cuidado y la Part"/>
    <s v="febrero"/>
    <s v="FEBRERO"/>
    <n v="6"/>
    <n v="1"/>
    <s v="CCE-16 Contratacion Directa"/>
    <s v="1-100-F001_VA-Recursos distrito"/>
    <n v="5000000"/>
    <n v="30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000000"/>
    <n v="30000000"/>
    <n v="30000000"/>
    <x v="2"/>
    <n v="30000000"/>
    <n v="3"/>
    <s v="Modificación propuesta"/>
    <s v="o232020200991119_otros servicios de la administracion publica n.c.p."/>
    <n v="8146"/>
    <m/>
    <n v="30000000"/>
    <n v="30000000"/>
    <n v="30000000"/>
    <n v="0"/>
    <m/>
    <n v="0"/>
    <m/>
    <m/>
    <m/>
  </r>
  <r>
    <x v="53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asistir el componente tecnico y el despliegue en territorio, en desarrollo de la metodologia obras con saldo pedagogico implementada por la Gerencia de Proyectos del IDPAC."/>
    <s v="febrero"/>
    <s v="FEBRERO"/>
    <n v="6"/>
    <n v="1"/>
    <s v="CCE-16 Contratacion Directa"/>
    <s v="1-100-F001_VA-Recursos distrito"/>
    <n v="6300000"/>
    <n v="378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300000"/>
    <n v="37800000"/>
    <n v="37800000"/>
    <x v="2"/>
    <n v="37800000"/>
    <n v="3"/>
    <s v="Modificación propuesta"/>
    <s v="o232020200991119_otros servicios de la administracion publica n.c.p."/>
    <n v="8146"/>
    <m/>
    <n v="37800000"/>
    <n v="37800000"/>
    <n v="37800000"/>
    <n v="0"/>
    <m/>
    <n v="0"/>
    <m/>
    <m/>
    <m/>
  </r>
  <r>
    <x v="53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dar acompañamiento, apoyo y supervision en el componente tecnico para el despliegue en territorio en desarrollo de la metodologia obras Con Saldo Pedagogico implementada por la Gerencia de Proyectos del IDPAC."/>
    <s v="febrero"/>
    <s v="FEBRERO"/>
    <n v="6"/>
    <n v="1"/>
    <s v="CCE-16 Contratacion Directa"/>
    <s v="1-100-F001_VA-Recursos distrito"/>
    <n v="6000000"/>
    <n v="36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36000000"/>
    <n v="36000000"/>
    <x v="2"/>
    <n v="36000000"/>
    <n v="3"/>
    <s v="Modificación propuesta"/>
    <s v="o232020200991119_otros servicios de la administracion publica n.c.p."/>
    <n v="8146"/>
    <m/>
    <n v="36000000"/>
    <n v="36000000"/>
    <n v="36000000"/>
    <n v="0"/>
    <m/>
    <n v="0"/>
    <m/>
    <m/>
    <m/>
  </r>
  <r>
    <x v="54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dar acompañamiento y apoyo en el componente tecnico para el despliegue en territorio en desarrollo de la metodologia obras Con Saldo Pedagogico implementada por la Gerencia de Proyectos del IDPAC"/>
    <s v="febrero"/>
    <s v="FEBRERO"/>
    <n v="10"/>
    <n v="1"/>
    <s v="CCE-16 Contratacion Directa"/>
    <s v="1-100-F001_VA-Recursos distrito"/>
    <n v="4700000"/>
    <n v="47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700000"/>
    <n v="47000000"/>
    <n v="47000000"/>
    <x v="2"/>
    <n v="47000000"/>
    <n v="3"/>
    <s v="Modificación propuesta"/>
    <s v="o232020200991119_otros servicios de la administracion publica n.c.p."/>
    <n v="8146"/>
    <m/>
    <n v="47000000"/>
    <n v="47000000"/>
    <n v="47000000"/>
    <n v="0"/>
    <m/>
    <n v="0"/>
    <m/>
    <m/>
    <m/>
  </r>
  <r>
    <x v="54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dar acompañamiento y apoyo en el componente tecnico para el despliegue en territorio en desarrollo de la metodologia obras Con Saldo Pedagogico implementada por la Gerencia de Proyectos del IDPAC"/>
    <s v="febrero"/>
    <s v="FEBRERO"/>
    <n v="10"/>
    <n v="1"/>
    <s v="CCE-16 Contratacion Directa"/>
    <s v="1-100-F001_VA-Recursos distrito"/>
    <n v="5000000"/>
    <n v="50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000000"/>
    <n v="30000000"/>
    <n v="50000000"/>
    <x v="40"/>
    <n v="50000000"/>
    <n v="3"/>
    <s v="Modificación propuesta"/>
    <s v="o232020200991119_otros servicios de la administracion publica n.c.p."/>
    <n v="8146"/>
    <m/>
    <n v="30000000"/>
    <n v="50000000"/>
    <n v="50000000"/>
    <n v="0"/>
    <m/>
    <n v="0"/>
    <m/>
    <m/>
    <m/>
  </r>
  <r>
    <x v="54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Profesionales para dar acompañamiento y apoyo en el componente tecnico para el despliegue en territorio en desarrollo de la metodologia obras Con Saldo Pedagogico implementada por la Gerencia de Proyectos del IDPAC"/>
    <s v="febrero"/>
    <s v="FEBRERO"/>
    <n v="6"/>
    <n v="1"/>
    <s v="CCE-16 Contratacion Directa"/>
    <s v="1-100-F001_VA-Recursos distrito"/>
    <n v="5000000"/>
    <n v="30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000000"/>
    <n v="30000000"/>
    <n v="30000000"/>
    <x v="2"/>
    <n v="30000000"/>
    <n v="3"/>
    <s v="Modificación propuesta"/>
    <s v="o232020200991119_otros servicios de la administracion publica n.c.p."/>
    <n v="8146"/>
    <m/>
    <n v="30000000"/>
    <n v="30000000"/>
    <n v="30000000"/>
    <n v="0"/>
    <m/>
    <n v="0"/>
    <m/>
    <m/>
    <m/>
  </r>
  <r>
    <x v="54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servicios profesionales para monitorear, planificar, administrar y ejecutar la participacion activa con las organizaciones sociales, comunales y comunitarias desde el componente social dentro de la metodologia obras Con Saldo Pedagogico de la Gere"/>
    <s v="febrero"/>
    <s v="FEBRERO"/>
    <n v="6"/>
    <n v="1"/>
    <s v="CCE-16 Contratacion Directa"/>
    <s v="1-100-F001_VA-Recursos distrito"/>
    <n v="6000000"/>
    <n v="36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000000"/>
    <n v="36000000"/>
    <n v="36000000"/>
    <x v="2"/>
    <n v="36000000"/>
    <n v="3"/>
    <s v="Modificación propuesta"/>
    <s v="o232020200991119_otros servicios de la administracion publica n.c.p."/>
    <n v="8146"/>
    <m/>
    <n v="36000000"/>
    <n v="36000000"/>
    <n v="36000000"/>
    <n v="0"/>
    <m/>
    <n v="0"/>
    <m/>
    <m/>
    <m/>
  </r>
  <r>
    <x v="54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articular y apoyar la participacion de organizaciones sociales, comunales y comunitarias en proyectos de la metodologia desde el componente social en obras con Saldo Pedagogico, dentro de la Gerencia de Proyectos"/>
    <s v="febrero"/>
    <s v="FEBRERO"/>
    <n v="4"/>
    <n v="1"/>
    <s v="CCE-16 Contratacion Directa"/>
    <s v="1-100-F001_VA-Recursos distrito"/>
    <n v="4800000"/>
    <n v="192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800000"/>
    <n v="28800000"/>
    <n v="19200000"/>
    <x v="84"/>
    <n v="19200000"/>
    <n v="3"/>
    <s v="Modificación propuesta"/>
    <s v="o232020200991119_otros servicios de la administracion publica n.c.p."/>
    <n v="8146"/>
    <m/>
    <n v="28800000"/>
    <n v="19200000"/>
    <n v="19200000"/>
    <n v="0"/>
    <m/>
    <n v="0"/>
    <m/>
    <m/>
    <m/>
  </r>
  <r>
    <x v="54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profesionales para realizar la articulacion, programar, gestionar y realizar la participacion incidente con las organizaciones sociales, comunales y comunitarias desde el componente social dentro de la metodologia obras Con Saldo p"/>
    <s v="febrero"/>
    <s v="FEBRERO"/>
    <n v="10"/>
    <n v="1"/>
    <s v="CCE-16 Contratacion Directa"/>
    <s v="1-100-F001_VA-Recursos distrito"/>
    <n v="4000000"/>
    <n v="40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40000000"/>
    <x v="85"/>
    <n v="40000000"/>
    <n v="3"/>
    <s v="Modificación propuesta"/>
    <s v="o232020200991119_otros servicios de la administracion publica n.c.p."/>
    <n v="8146"/>
    <m/>
    <n v="24000000"/>
    <n v="40000000"/>
    <n v="40000000"/>
    <n v="0"/>
    <m/>
    <n v="0"/>
    <m/>
    <m/>
    <m/>
  </r>
  <r>
    <x v="54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servicios profesionales para realizar la articulacion, programar, gestionar y realizar la participacion incidente con las organizaciones sociales, comunales y comunitarias desde el componente social dentro de la metodologia obras Con Saldo pedagog"/>
    <s v="febrero"/>
    <s v="FEBRERO"/>
    <n v="6"/>
    <n v="1"/>
    <s v="CCE-16 Contratacion Directa"/>
    <s v="1-100-F001_VA-Recursos distrito"/>
    <n v="4000000"/>
    <n v="24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24000000"/>
    <x v="2"/>
    <n v="24000000"/>
    <n v="3"/>
    <s v="Modificación propuesta"/>
    <s v="o232020200991119_otros servicios de la administracion publica n.c.p."/>
    <n v="8146"/>
    <m/>
    <n v="24000000"/>
    <n v="24000000"/>
    <n v="24000000"/>
    <n v="0"/>
    <m/>
    <n v="0"/>
    <m/>
    <m/>
    <m/>
  </r>
  <r>
    <x v="54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servicios profesionales para realizar la articulacion y realizar la participacion incidente con las organizaciones sociales, comunales y comunitarias desde el componente social dentro de la metodologia obras Con Saldo pedagogico de la Gerencia de "/>
    <s v="febrero"/>
    <s v="FEBRERO"/>
    <n v="6"/>
    <n v="1"/>
    <s v="CCE-16 Contratacion Directa"/>
    <s v="1-100-F001_VA-Recursos distrito"/>
    <n v="4000000"/>
    <n v="24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000000"/>
    <n v="24000000"/>
    <n v="24000000"/>
    <x v="2"/>
    <n v="24000000"/>
    <n v="3"/>
    <s v="Modificación propuesta"/>
    <s v="o232020200991119_otros servicios de la administracion publica n.c.p."/>
    <n v="8146"/>
    <m/>
    <n v="24000000"/>
    <n v="24000000"/>
    <n v="24000000"/>
    <n v="0"/>
    <m/>
    <n v="0"/>
    <m/>
    <m/>
    <m/>
  </r>
  <r>
    <x v="54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realizar el desarrollo, ejecucion y despliegue de acciones desde el componente social, en las diferentes etapas que se realizan como parte de la metodologia obras Con Saldo pedagogico Para el Cuidado y la P"/>
    <s v="febrero"/>
    <s v="FEBRERO"/>
    <n v="5"/>
    <n v="1"/>
    <s v="CCE-16 Contratacion Directa"/>
    <s v="1-100-F001_VA-Recursos distrito"/>
    <n v="3600000"/>
    <n v="18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21600000"/>
    <n v="18000000"/>
    <x v="55"/>
    <n v="18000000"/>
    <n v="3"/>
    <s v="Modificación propuesta"/>
    <s v="o232020200991119_otros servicios de la administracion publica n.c.p."/>
    <n v="8146"/>
    <m/>
    <n v="21600000"/>
    <n v="18000000"/>
    <n v="18000000"/>
    <n v="0"/>
    <m/>
    <n v="0"/>
    <m/>
    <m/>
    <m/>
  </r>
  <r>
    <x v="54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3600000"/>
    <n v="216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21600000"/>
    <n v="21600000"/>
    <x v="2"/>
    <n v="21600000"/>
    <n v="3"/>
    <s v="Modificación propuesta"/>
    <s v="o232020200991119_otros servicios de la administracion publica n.c.p."/>
    <n v="8146"/>
    <m/>
    <n v="21600000"/>
    <n v="21600000"/>
    <n v="21600000"/>
    <n v="0"/>
    <m/>
    <n v="0"/>
    <m/>
    <m/>
    <m/>
  </r>
  <r>
    <x v="55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realizar la promocion de la movilizacion social y logistica que se requieran en desarrollo del modelo de Participacion obras con saldo Pedagogico implementada por la Gerencia de Proyectos del IDPAC"/>
    <s v="febrero"/>
    <s v="FEBRERO"/>
    <n v="10"/>
    <n v="1"/>
    <s v="CCE-16 Contratacion Directa"/>
    <s v="1-100-F001_VA-Recursos distrito"/>
    <n v="3000000"/>
    <n v="30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30000000"/>
    <x v="76"/>
    <n v="30000000"/>
    <n v="3"/>
    <s v="Modificación propuesta"/>
    <s v="o232020200991119_otros servicios de la administracion publica n.c.p."/>
    <n v="8146"/>
    <m/>
    <n v="18000000"/>
    <n v="30000000"/>
    <n v="30000000"/>
    <n v="0"/>
    <m/>
    <n v="0"/>
    <m/>
    <m/>
    <m/>
  </r>
  <r>
    <x v="55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realizar la promocion de procesos de movilizacion social,Tecnica y logistica que se requieran en desarrollo de las etapas de la metodologia obras con saldo Pedagogico implementada por la Gerencia de Proyect"/>
    <s v="febrero"/>
    <s v="FEBRERO"/>
    <n v="6"/>
    <n v="1"/>
    <s v="CCE-16 Contratacion Directa"/>
    <s v="1-100-F001_VA-Recursos distrito"/>
    <n v="3000000"/>
    <n v="18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18000000"/>
    <x v="2"/>
    <n v="18000000"/>
    <n v="3"/>
    <s v="Modificación propuesta"/>
    <s v="o232020200991119_otros servicios de la administracion publica n.c.p."/>
    <n v="8146"/>
    <m/>
    <n v="18000000"/>
    <n v="18000000"/>
    <n v="18000000"/>
    <n v="0"/>
    <m/>
    <n v="0"/>
    <m/>
    <m/>
    <m/>
  </r>
  <r>
    <x v="55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de apoyo a la gestion para realizar la promocion de procesos de movilizacion social y logistica que se requiera la Gerencia de Proyectos en el marco del desarrollo de la metodologia obras con saldo Pedagogico."/>
    <s v="febrero"/>
    <s v="FEBRERO"/>
    <n v="6"/>
    <n v="1"/>
    <s v="CCE-16 Contratacion Directa"/>
    <s v="1-100-F001_VA-Recursos distrito"/>
    <n v="3000000"/>
    <n v="18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8000000"/>
    <n v="18000000"/>
    <x v="2"/>
    <n v="18000000"/>
    <n v="3"/>
    <s v="Modificación propuesta"/>
    <s v="o232020200991119_otros servicios de la administracion publica n.c.p."/>
    <n v="8146"/>
    <m/>
    <n v="18000000"/>
    <n v="18000000"/>
    <n v="18000000"/>
    <n v="0"/>
    <m/>
    <n v="0"/>
    <m/>
    <m/>
    <m/>
  </r>
  <r>
    <x v="55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asistenciales para realizar el acompañamiento y promocion de actividades sociales y logisticas requeridas para implementar el modelo de obras con Saldo Pedagogico implementado por la Gerencia de Proyectos del IDPAC."/>
    <s v="febrero"/>
    <s v="FEBRERO"/>
    <n v="6"/>
    <n v="1"/>
    <s v="CCE-16 Contratacion Directa"/>
    <s v="1-100-F001_VA-Recursos distrito"/>
    <n v="2500000"/>
    <n v="1500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500000"/>
    <n v="15000000"/>
    <n v="15000000"/>
    <x v="2"/>
    <n v="15000000"/>
    <n v="3"/>
    <s v="Modificación propuesta"/>
    <s v="o232020200991119_otros servicios de la administracion publica n.c.p."/>
    <n v="8146"/>
    <m/>
    <n v="15000000"/>
    <n v="15000000"/>
    <n v="15000000"/>
    <n v="0"/>
    <m/>
    <n v="0"/>
    <m/>
    <m/>
    <m/>
  </r>
  <r>
    <x v="55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r los servicios asistenciales para la organizacion y promocion de actividades ludicas y de construccion necesarias para llevar a cabo el modelo de obras con Saldo Pedagogico que implementa la Gerencia de Proyectos del IDPAC"/>
    <s v="febrero"/>
    <s v="FEBRERO"/>
    <n v="5"/>
    <n v="1"/>
    <s v="CCE-16 Contratacion Directa"/>
    <s v="1-100-F001_VA-Recursos distrito"/>
    <n v="2250000"/>
    <n v="1125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250000"/>
    <n v="13500000"/>
    <n v="11250000"/>
    <x v="86"/>
    <n v="11250000"/>
    <n v="3"/>
    <s v="Modificación propuesta"/>
    <s v="o232020200991119_otros servicios de la administracion publica n.c.p."/>
    <n v="8146"/>
    <m/>
    <n v="13500000"/>
    <n v="11250000"/>
    <n v="11250000"/>
    <n v="0"/>
    <m/>
    <n v="0"/>
    <m/>
    <m/>
    <m/>
  </r>
  <r>
    <x v="55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interventoria tecnica, legal, contable, social y ambiental para las obras con Saldo Pedagogico "/>
    <s v="marzo"/>
    <s v="abril"/>
    <n v="4"/>
    <n v="1"/>
    <s v="CCE-02 Licitacion publica"/>
    <s v="1-100-F001_VA-Recursos distrito"/>
    <s v="   -   "/>
    <n v="144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144000000"/>
    <e v="#N/A"/>
    <x v="2"/>
    <n v="144000000"/>
    <n v="0"/>
    <e v="#N/A"/>
    <s v="o232020200991119_otros servicios de la administracion publica n.c.p."/>
    <n v="8146"/>
    <m/>
    <n v="0"/>
    <e v="#N/A"/>
    <e v="#N/A"/>
    <e v="#N/A"/>
    <m/>
    <e v="#N/A"/>
    <m/>
    <m/>
    <m/>
  </r>
  <r>
    <x v="55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30111900;72103300;72102900"/>
    <s v="Prestar los servicios logisticos y operativos necesarios, para la organizacion y ejecucion de actividades y eventos institucionales realizados por el iDPaC."/>
    <s v="Mayo"/>
    <s v="junio"/>
    <n v="6"/>
    <n v="1"/>
    <s v="CCE-06 Seleccion abreviada Menor Cuantia"/>
    <s v="1-100-F001_VA-Recursos distrito"/>
    <s v="   -   "/>
    <n v="2115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1150000"/>
    <e v="#N/A"/>
    <x v="2"/>
    <n v="21150000"/>
    <n v="0"/>
    <e v="#N/A"/>
    <s v="o232020200991119_otros servicios de la administracion publica n.c.p."/>
    <n v="8146"/>
    <m/>
    <n v="0"/>
    <e v="#N/A"/>
    <e v="#N/A"/>
    <e v="#N/A"/>
    <m/>
    <e v="#N/A"/>
    <m/>
    <m/>
    <m/>
  </r>
  <r>
    <x v="55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Prestacion de servicios de apoyo a la gestion  para monitorear la promocion de procesos de movilizacion social y logistica que se requieran en desarrollo del modelo de Participacion obras con saldo Pedagogico para el Cuidado y la Participacion Ciudadana."/>
    <s v="febrero"/>
    <s v="FEBRERO"/>
    <n v="6"/>
    <n v="1"/>
    <s v="CCE-16 Contratacion Directa"/>
    <s v="1-100-F001_VA-Recursos distrito"/>
    <n v="2358333"/>
    <n v="1415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358333"/>
    <n v="14150000"/>
    <e v="#N/A"/>
    <x v="2"/>
    <n v="14150000"/>
    <n v="0"/>
    <e v="#N/A"/>
    <s v="o232020200991119_otros servicios de la administracion publica n.c.p."/>
    <n v="8146"/>
    <m/>
    <n v="0"/>
    <e v="#N/A"/>
    <e v="#N/A"/>
    <e v="#N/A"/>
    <m/>
    <e v="#N/A"/>
    <m/>
    <m/>
    <m/>
  </r>
  <r>
    <x v="55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Agosto"/>
    <s v="Agosto"/>
    <n v="1"/>
    <n v="1"/>
    <s v="CCE-16 Contratacion Directa"/>
    <s v="1-100-F001_VA-Recursos distrito"/>
    <s v="  -"/>
    <n v="179550000"/>
    <s v="Gerencia de Proyectos"/>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40100000"/>
    <n v="179550000"/>
    <x v="87"/>
    <n v="179550000"/>
    <n v="3"/>
    <s v="Modificación propuesta"/>
    <s v="o232020200991119_otros servicios de la administracion publica n.c.p."/>
    <n v="8146"/>
    <m/>
    <n v="240100000"/>
    <n v="179550000"/>
    <n v="179550000"/>
    <n v="0"/>
    <m/>
    <n v="0"/>
    <m/>
    <m/>
    <m/>
  </r>
  <r>
    <x v="55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6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7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8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59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0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1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2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0"/>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1"/>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2"/>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3"/>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4"/>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5"/>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6"/>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7"/>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8"/>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s v="80141600;80141900;80111600;81141600"/>
    <s v="Suscribir convenios solidarios con las Juntas de accion Comunal con el fin de ejecutar  la obra con Saldo Pedagogico"/>
    <s v="Mayo"/>
    <s v="junio"/>
    <n v="2"/>
    <n v="1"/>
    <s v="CCE-16 Contratacion Directa"/>
    <s v="1-100-F001_VA-Recursos distrito"/>
    <s v="   -   "/>
    <n v="20000000"/>
    <s v="Gerencia de Proyectos "/>
    <s v="o232020200991119_otros servicios de la administracion publica n.c.p."/>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20000000"/>
    <e v="#N/A"/>
    <x v="2"/>
    <n v="20000000"/>
    <n v="0"/>
    <e v="#N/A"/>
    <s v="o232020200991119_otros servicios de la administracion publica n.c.p."/>
    <n v="8146"/>
    <m/>
    <n v="0"/>
    <e v="#N/A"/>
    <e v="#N/A"/>
    <e v="#N/A"/>
    <m/>
    <e v="#N/A"/>
    <m/>
    <m/>
    <m/>
  </r>
  <r>
    <x v="639"/>
    <s v="05_Bogotá confía en su gobierno"/>
    <s v="39 _Camino hacia una democracia deliberativa con un gobierno cercano a la gente y con participación ciudadana"/>
    <s v="O23011745022024025405001"/>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6"/>
    <n v="80111600"/>
    <s v="Servicio especial de transporte terrestre en la ciudad de Bogotá y sus áreas rurales con el fin de dar complimiento a la promoción y fortalecimiento de los procesos participativos de las organizaciones sociales, comunales y comunitarias e instancias de pa"/>
    <s v="febrero"/>
    <s v="marzo"/>
    <n v="8"/>
    <n v="1"/>
    <s v="CCE-99 Selección Abreviada - Acuerdo Marco"/>
    <s v="1-100-F001_VA-Recursos distrito"/>
    <s v="   -   "/>
    <n v="37963000"/>
    <s v="Gerencia de Proyectos "/>
    <s v="O232020200664114_Servicios de transporte terrestre especial local de pasajeros"/>
    <s v="20/0220/0106/4502032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37963000"/>
    <e v="#N/A"/>
    <x v="2"/>
    <n v="37963000"/>
    <n v="0"/>
    <e v="#N/A"/>
    <s v="O232020200664114_Servicios de transporte terrestre especial local de pasajeros"/>
    <n v="8146"/>
    <m/>
    <n v="0"/>
    <e v="#N/A"/>
    <e v="#N/A"/>
    <e v="#N/A"/>
    <m/>
    <e v="#N/A"/>
    <m/>
    <m/>
    <m/>
  </r>
  <r>
    <x v="640"/>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brindar acompañamiento jurídico en los diferentes procesos contractuales y legales que sean de competencia de la Oficina Asesora de Comunicaciones"/>
    <s v="febrero"/>
    <s v="FEBRERO"/>
    <n v="5"/>
    <n v="1"/>
    <s v="CCE-16 Contratacion Directa"/>
    <s v="1-100-F001_VA-Recursos distrito"/>
    <n v="4800000"/>
    <n v="240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800000"/>
    <n v="24000000"/>
    <e v="#N/A"/>
    <x v="2"/>
    <n v="24000000"/>
    <n v="0"/>
    <e v="#N/A"/>
    <s v="O232020200991119_Otros servicios de la administración pública n.c.p."/>
    <n v="8146"/>
    <m/>
    <n v="0"/>
    <e v="#N/A"/>
    <e v="#N/A"/>
    <e v="#N/A"/>
    <m/>
    <e v="#N/A"/>
    <m/>
    <m/>
    <m/>
  </r>
  <r>
    <x v="641"/>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realizar actividades administrativas, elaborar y realizar seguimiento a los planes e informes institucionales, gestión documental, análisis estadístico y monitoreo de medios de la Oficina Asesora de Comunicaciones."/>
    <s v="febrero"/>
    <s v="FEBRERO"/>
    <n v="5"/>
    <n v="1"/>
    <s v="CCE-16 Contratacion Directa"/>
    <s v="1-100-F001_VA-Recursos distrito"/>
    <n v="6500000"/>
    <n v="325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27500000"/>
    <n v="32500000"/>
    <x v="88"/>
    <n v="32500000"/>
    <n v="3"/>
    <s v="Modificación propuesta"/>
    <s v="O232020200991119_Otros servicios de la administración pública n.c.p."/>
    <n v="8146"/>
    <m/>
    <n v="27500000"/>
    <n v="32500000"/>
    <n v="32500000"/>
    <n v="0"/>
    <m/>
    <n v="0"/>
    <m/>
    <m/>
    <m/>
  </r>
  <r>
    <x v="642"/>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de apoyo a la gestión para realizar el apoyo a la gestión documental, actualización de archivo en coordinación con la Oficina Asesora de Comunicaciones. "/>
    <s v="febrero"/>
    <s v="FEBRERO"/>
    <n v="5"/>
    <n v="1"/>
    <s v="CCE-16 Contratacion Directa"/>
    <s v="1-100-F001_VA-Recursos distrito"/>
    <n v="2440007"/>
    <n v="12200035"/>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2440007"/>
    <n v="12200035"/>
    <e v="#N/A"/>
    <x v="2"/>
    <n v="12200035"/>
    <n v="0"/>
    <e v="#N/A"/>
    <s v="O232020200991119_Otros servicios de la administración pública n.c.p."/>
    <n v="8146"/>
    <m/>
    <n v="0"/>
    <e v="#N/A"/>
    <e v="#N/A"/>
    <e v="#N/A"/>
    <m/>
    <e v="#N/A"/>
    <m/>
    <m/>
    <m/>
  </r>
  <r>
    <x v="643"/>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la administración y edición de los contenidos de las páginas web de la entidad."/>
    <s v="febrero"/>
    <s v="FEBRERO"/>
    <n v="2"/>
    <n v="1"/>
    <s v="CCE-16 Contratacion Directa"/>
    <s v="1-100-F001_VA-Recursos distrito"/>
    <n v="4508000"/>
    <n v="9016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8000"/>
    <n v="22540000"/>
    <n v="9016000"/>
    <x v="89"/>
    <n v="9016000"/>
    <n v="3"/>
    <s v="Modificación propuesta"/>
    <s v="O232020200991119_Otros servicios de la administración pública n.c.p."/>
    <n v="8146"/>
    <m/>
    <n v="22540000"/>
    <n v="9016000"/>
    <n v="9016000"/>
    <n v="0"/>
    <m/>
    <n v="0"/>
    <m/>
    <m/>
    <m/>
  </r>
  <r>
    <x v="644"/>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fectuar el cubrimiento periodístico y revisión editorial de los contenidos sobre las actividades del Instituto considerando la definición de los objetivos, iniciativas, el público a llegar y demás aspectos que se"/>
    <s v="febrero"/>
    <s v="FEBRERO"/>
    <n v="5"/>
    <n v="1"/>
    <s v="CCE-16 Contratacion Directa"/>
    <s v="1-100-F001_VA-Recursos distrito"/>
    <n v="4350000"/>
    <n v="2175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x v="2"/>
    <n v="21750000"/>
    <n v="0"/>
    <e v="#N/A"/>
    <s v="O232020200991119_Otros servicios de la administración pública n.c.p."/>
    <n v="8146"/>
    <m/>
    <n v="0"/>
    <e v="#N/A"/>
    <e v="#N/A"/>
    <e v="#N/A"/>
    <m/>
    <e v="#N/A"/>
    <m/>
    <m/>
    <m/>
  </r>
  <r>
    <x v="645"/>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fectuar el cubrimiento periodístico y gestión de medios para las actividades del Instituto considerando la definición de los objetivos, iniciativas, el público a llegar y demás aspectos que se indiquen a partir d"/>
    <s v="febrero"/>
    <s v="FEBRERO"/>
    <n v="5"/>
    <n v="1"/>
    <s v="CCE-16 Contratacion Directa"/>
    <s v="1-100-F001_VA-Recursos distrito"/>
    <n v="4350000"/>
    <n v="2175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x v="2"/>
    <n v="21750000"/>
    <n v="0"/>
    <e v="#N/A"/>
    <s v="O232020200991119_Otros servicios de la administración pública n.c.p."/>
    <n v="8146"/>
    <m/>
    <n v="0"/>
    <e v="#N/A"/>
    <e v="#N/A"/>
    <e v="#N/A"/>
    <m/>
    <e v="#N/A"/>
    <m/>
    <m/>
    <m/>
  </r>
  <r>
    <x v="646"/>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poyar la coordinación de la estrategia de comunicación interna y apoyar las distintas actividades que promuevan la participación del IDPAC en coordinación con la Oficina Asesora de Comunicaciones."/>
    <s v="Abril"/>
    <s v="abril"/>
    <n v="5"/>
    <n v="1"/>
    <s v="CCE-16 Contratacion Directa"/>
    <s v="1-100-F001_VA-Recursos distrito"/>
    <n v="4700000"/>
    <n v="235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700000"/>
    <n v="23500000"/>
    <n v="23500000"/>
    <x v="2"/>
    <n v="23500000"/>
    <n v="3"/>
    <s v="Modificación propuesta"/>
    <s v="O232020200991119_Otros servicios de la administración pública n.c.p."/>
    <n v="8146"/>
    <m/>
    <n v="23500000"/>
    <n v="23500000"/>
    <n v="23500000"/>
    <n v="0"/>
    <m/>
    <n v="0"/>
    <m/>
    <m/>
    <m/>
  </r>
  <r>
    <x v="647"/>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de apoyo a la gestión  para realizar el guion técnico, edición, manejo de cámara, dron, planimetría, y producción de piezas audiovisuales que requiera la Oficina Asesora de Comunicaciones del IDPAC.  "/>
    <s v="febrero"/>
    <s v="FEBRERO"/>
    <n v="5"/>
    <n v="1"/>
    <s v="CCE-16 Contratacion Directa"/>
    <s v="1-100-F001_VA-Recursos distrito"/>
    <n v="3600000"/>
    <n v="180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18000000"/>
    <e v="#N/A"/>
    <x v="2"/>
    <n v="18000000"/>
    <n v="0"/>
    <e v="#N/A"/>
    <s v="O232020200991119_Otros servicios de la administración pública n.c.p."/>
    <n v="8146"/>
    <m/>
    <n v="0"/>
    <e v="#N/A"/>
    <e v="#N/A"/>
    <e v="#N/A"/>
    <m/>
    <e v="#N/A"/>
    <m/>
    <m/>
    <m/>
  </r>
  <r>
    <x v="648"/>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limentar el banco de imágenes, realizar el guion técnico, edición, manejo de cámara, dron, planimetría y producción de piezas audiovisuales, cubrimientos fotográficos que requiera la Oficina Asesora de Comunicaci"/>
    <s v="febrero"/>
    <s v="FEBRERO"/>
    <n v="5"/>
    <n v="1"/>
    <s v="CCE-16 Contratacion Directa"/>
    <s v="1-100-F001_VA-Recursos distrito"/>
    <n v="4350000"/>
    <n v="2175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x v="2"/>
    <n v="21750000"/>
    <n v="0"/>
    <e v="#N/A"/>
    <s v="O232020200991119_Otros servicios de la administración pública n.c.p."/>
    <n v="8146"/>
    <m/>
    <n v="0"/>
    <e v="#N/A"/>
    <e v="#N/A"/>
    <e v="#N/A"/>
    <m/>
    <e v="#N/A"/>
    <m/>
    <m/>
    <m/>
  </r>
  <r>
    <x v="649"/>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structurar el diseño y diagramación de documentos, publicaciones técnicas, así como la producción y generación de piezas gráficas, en el marco del plan estratégico de comunicaciones de la entidad. "/>
    <s v="febrero"/>
    <s v="FEBRERO"/>
    <n v="5"/>
    <n v="1"/>
    <s v="CCE-16 Contratacion Directa"/>
    <s v="1-100-F001_VA-Recursos distrito"/>
    <n v="4508000"/>
    <n v="2254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8000"/>
    <n v="22540000"/>
    <e v="#N/A"/>
    <x v="2"/>
    <n v="22540000"/>
    <n v="0"/>
    <e v="#N/A"/>
    <s v="O232020200991119_Otros servicios de la administración pública n.c.p."/>
    <n v="8146"/>
    <m/>
    <n v="0"/>
    <e v="#N/A"/>
    <e v="#N/A"/>
    <e v="#N/A"/>
    <m/>
    <e v="#N/A"/>
    <m/>
    <m/>
    <m/>
  </r>
  <r>
    <x v="650"/>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de apoyo a la gestión para estructurar el diseño y diagramación de documentos, publicaciones técnicas, así como la producción y generación de piezas gráficas animadas, en el marco del plan estratégico de comunicaciones "/>
    <s v="Abril"/>
    <s v="marzo"/>
    <n v="3"/>
    <n v="1"/>
    <s v="CCE-16 Contratacion Directa"/>
    <s v="1-100-F001_VA-Recursos distrito"/>
    <n v="4500000"/>
    <n v="135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13500000"/>
    <e v="#N/A"/>
    <x v="2"/>
    <n v="13500000"/>
    <n v="0"/>
    <e v="#N/A"/>
    <s v="O232020200991119_Otros servicios de la administración pública n.c.p."/>
    <n v="8146"/>
    <m/>
    <n v="0"/>
    <e v="#N/A"/>
    <e v="#N/A"/>
    <e v="#N/A"/>
    <m/>
    <e v="#N/A"/>
    <m/>
    <m/>
    <m/>
  </r>
  <r>
    <x v="651"/>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poyar la publicación de contenidos y gestionar la estrategia de posicionamiento de la marca IDPAC a través del desarrollo, generación, actualización y administración de contenidos en las redes sociales del Instit"/>
    <s v="febrero"/>
    <s v="FEBRERO"/>
    <n v="5"/>
    <n v="1"/>
    <s v="CCE-16 Contratacion Directa"/>
    <s v="1-100-F001_VA-Recursos distrito"/>
    <n v="4350000"/>
    <n v="2175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x v="2"/>
    <n v="21750000"/>
    <n v="0"/>
    <e v="#N/A"/>
    <s v="O232020200991119_Otros servicios de la administración pública n.c.p."/>
    <n v="8146"/>
    <m/>
    <n v="0"/>
    <e v="#N/A"/>
    <e v="#N/A"/>
    <e v="#N/A"/>
    <m/>
    <e v="#N/A"/>
    <m/>
    <m/>
    <m/>
  </r>
  <r>
    <x v="652"/>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poyar la publicación de contenidos y gestionar la estrategia de posicionamiento de la marca IDPAC a través del desarrollo, generación, actualización y administración de contenidos en las redes sociales del Institu"/>
    <s v="febrero"/>
    <s v="FEBRERO"/>
    <n v="3"/>
    <n v="1"/>
    <s v="CCE-16 Contratacion Directa"/>
    <s v="1-100-F001_VA-Recursos distrito"/>
    <n v="6500000"/>
    <n v="195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6500000"/>
    <n v="32500000"/>
    <n v="19500000"/>
    <x v="90"/>
    <n v="19500000"/>
    <n v="3"/>
    <s v="Modificación propuesta"/>
    <s v="O232020200991119_Otros servicios de la administración pública n.c.p."/>
    <n v="8146"/>
    <m/>
    <n v="32500000"/>
    <n v="19500000"/>
    <n v="19500000"/>
    <n v="0"/>
    <m/>
    <n v="0"/>
    <m/>
    <m/>
    <m/>
  </r>
  <r>
    <x v="653"/>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apoyar la coordinación del equipo y cubrimiento periodístico, y la planeación de estrategias de difusión de las actividades institucionales del IDPAC, acorde a los lineamientos de la Oficina Asesora de Comunicacion"/>
    <s v="febrero"/>
    <s v="FEBRERO"/>
    <n v="5"/>
    <n v="1"/>
    <s v="CCE-16 Contratacion Directa"/>
    <s v="1-100-F001_VA-Recursos distrito"/>
    <n v="4800000"/>
    <n v="240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22500000"/>
    <n v="24000000"/>
    <x v="91"/>
    <n v="24000000"/>
    <n v="3"/>
    <s v="Modificación propuesta"/>
    <s v="O232020200991119_Otros servicios de la administración pública n.c.p."/>
    <n v="8146"/>
    <m/>
    <n v="22500000"/>
    <n v="24000000"/>
    <n v="24000000"/>
    <n v="0"/>
    <m/>
    <n v="0"/>
    <m/>
    <m/>
    <m/>
  </r>
  <r>
    <x v="654"/>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al Instituto Distrital de la Participación y Acción Comunal (IDPAC) para implementar el desarrollo del administrador de contenidos Drupal 10, finalizando la programación e implementación del nuevo sitio web de la entida"/>
    <s v="febrero"/>
    <s v="FEBRERO"/>
    <n v="5"/>
    <n v="1"/>
    <s v="CCE-16 Contratacion Directa"/>
    <s v="1-100-F001_VA-Recursos distrito"/>
    <n v="4700000"/>
    <n v="235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700000"/>
    <n v="23500000"/>
    <e v="#N/A"/>
    <x v="2"/>
    <n v="23500000"/>
    <n v="0"/>
    <e v="#N/A"/>
    <s v="O232020200991119_Otros servicios de la administración pública n.c.p."/>
    <n v="8146"/>
    <m/>
    <n v="0"/>
    <e v="#N/A"/>
    <e v="#N/A"/>
    <e v="#N/A"/>
    <m/>
    <e v="#N/A"/>
    <m/>
    <m/>
    <m/>
  </r>
  <r>
    <x v="655"/>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de apoyo a la gestión  para apoyar la Planeación y publicación estratégica de los contenidos en las redes sociales de las actividades de dirección y apoyo que se requieran en virtud del cubrimiento periodístico que realiza la Oficina"/>
    <s v="febrero"/>
    <s v="FEBRERO"/>
    <n v="5"/>
    <n v="1"/>
    <s v="CCE-16 Contratacion Directa"/>
    <s v="1-100-F001_VA-Recursos distrito"/>
    <n v="3000000"/>
    <n v="150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000000"/>
    <n v="15000000"/>
    <e v="#N/A"/>
    <x v="2"/>
    <n v="15000000"/>
    <n v="0"/>
    <e v="#N/A"/>
    <s v="O232020200991119_Otros servicios de la administración pública n.c.p."/>
    <n v="8146"/>
    <m/>
    <n v="0"/>
    <e v="#N/A"/>
    <e v="#N/A"/>
    <e v="#N/A"/>
    <m/>
    <e v="#N/A"/>
    <m/>
    <m/>
    <m/>
  </r>
  <r>
    <x v="656"/>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fectuar el cubrimiento periodístico de las actividades del Instituto considerando la definición de los objetivos, iniciativas, el público a llegar y demás aspectos que se indiquen a partir del Plan Estratégico de "/>
    <s v="febrero"/>
    <s v="FEBRERO"/>
    <n v="5"/>
    <n v="1"/>
    <s v="CCE-16 Contratacion Directa"/>
    <s v="1-100-F001_VA-Recursos distrito"/>
    <n v="4350000"/>
    <n v="2175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x v="2"/>
    <n v="21750000"/>
    <n v="0"/>
    <e v="#N/A"/>
    <s v="O232020200991119_Otros servicios de la administración pública n.c.p."/>
    <n v="8146"/>
    <m/>
    <n v="0"/>
    <e v="#N/A"/>
    <e v="#N/A"/>
    <e v="#N/A"/>
    <m/>
    <e v="#N/A"/>
    <m/>
    <m/>
    <m/>
  </r>
  <r>
    <x v="657"/>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de apoyo a la gestión para asistir la producción técnica y emisión de la programación de la emisora virtual del Distrito DC Radio que contribuya a Implementar el Plan Estratégico de Comunicaciones. "/>
    <s v="febrero"/>
    <s v="FEBRERO"/>
    <n v="5"/>
    <n v="1"/>
    <s v="CCE-16 Contratacion Directa"/>
    <s v="1-100-F001_VA-Recursos distrito"/>
    <n v="3600000"/>
    <n v="180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3600000"/>
    <n v="18000000"/>
    <e v="#N/A"/>
    <x v="2"/>
    <n v="18000000"/>
    <n v="0"/>
    <e v="#N/A"/>
    <s v="O232020200991119_Otros servicios de la administración pública n.c.p."/>
    <n v="8146"/>
    <m/>
    <n v="0"/>
    <e v="#N/A"/>
    <e v="#N/A"/>
    <e v="#N/A"/>
    <m/>
    <e v="#N/A"/>
    <m/>
    <m/>
    <m/>
  </r>
  <r>
    <x v="658"/>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a la Oficina Asesora de Comunicaciones, para llevar a cabo la producción, emisión, fortalecimiento de la parrilla de DC Radio y aumento en el posicionamiento de la emisora virtual DC Radio en el Distrito Capital que co"/>
    <s v="febrero"/>
    <s v="FEBRERO"/>
    <n v="5"/>
    <n v="1"/>
    <s v="CCE-16 Contratacion Directa"/>
    <s v="1-100-F001_VA-Recursos distrito"/>
    <n v="5500000"/>
    <n v="275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5500000"/>
    <n v="27500000"/>
    <e v="#N/A"/>
    <x v="2"/>
    <n v="27500000"/>
    <n v="0"/>
    <e v="#N/A"/>
    <s v="O232020200991119_Otros servicios de la administración pública n.c.p."/>
    <n v="8146"/>
    <m/>
    <n v="0"/>
    <e v="#N/A"/>
    <e v="#N/A"/>
    <e v="#N/A"/>
    <m/>
    <e v="#N/A"/>
    <m/>
    <m/>
    <m/>
  </r>
  <r>
    <x v="659"/>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efectuar el cubrimiento periodístico de las actividades del Instituto considerando la definición de los objetivos, iniciativas, el público a llegar y demás aspectos que se indiquen a partir del Plan Estratégico de"/>
    <s v="febrero"/>
    <s v="FEBRERO"/>
    <n v="5"/>
    <n v="1"/>
    <s v="CCE-16 Contratacion Directa"/>
    <s v="1-100-F001_VA-Recursos distrito"/>
    <n v="4350000"/>
    <n v="2175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350000"/>
    <n v="21750000"/>
    <e v="#N/A"/>
    <x v="2"/>
    <n v="21750000"/>
    <n v="0"/>
    <e v="#N/A"/>
    <s v="O232020200991119_Otros servicios de la administración pública n.c.p."/>
    <n v="8146"/>
    <m/>
    <n v="0"/>
    <e v="#N/A"/>
    <e v="#N/A"/>
    <e v="#N/A"/>
    <m/>
    <e v="#N/A"/>
    <m/>
    <m/>
    <m/>
  </r>
  <r>
    <x v="660"/>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estar los servicios profesionales  para llevar a cabo cubrimientos informativos y de divulgación en relación con las actividades institucionales y misionales del IDPAC con las comunidades afrodescendientes, en el marco de la política pública Afro, para "/>
    <s v="marzo"/>
    <s v="marzo"/>
    <n v="5"/>
    <n v="1"/>
    <s v="CCE-16 Contratacion Directa"/>
    <s v="1-100-F001_VA-Recursos distrito"/>
    <n v="4500000"/>
    <n v="225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n v="4500000"/>
    <n v="22500000"/>
    <e v="#N/A"/>
    <x v="2"/>
    <n v="22500000"/>
    <n v="0"/>
    <e v="#N/A"/>
    <s v="O232020200991119_Otros servicios de la administración pública n.c.p."/>
    <n v="8146"/>
    <m/>
    <n v="0"/>
    <e v="#N/A"/>
    <e v="#N/A"/>
    <e v="#N/A"/>
    <m/>
    <e v="#N/A"/>
    <m/>
    <m/>
    <m/>
  </r>
  <r>
    <x v="661"/>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s v="14111500, 44103100, 44121600, 44121700, 44122000, 441221900, 81141600;30111900;72103300;72102900, 82171500, 82101905, 14101500"/>
    <s v=" Contratar los servicios de suministros y  mantenimiento de los dispositivos e insumos necesarios para impresión en los formatos requeridos para publicaciones y demás elementos que se requieran para campañas de divulgación, papelería  u otra necesidad req"/>
    <s v="marzo"/>
    <s v="marzo"/>
    <n v="1"/>
    <n v="1"/>
    <s v="CCE-06 Seleccion abreviada Menor Cuantia"/>
    <s v="1-100-F001_VA-Recursos distrito"/>
    <s v="   -   "/>
    <n v="180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18000000"/>
    <e v="#N/A"/>
    <x v="2"/>
    <n v="18000000"/>
    <n v="0"/>
    <e v="#N/A"/>
    <s v="O232020200991119_Otros servicios de la administración pública n.c.p."/>
    <n v="8146"/>
    <m/>
    <n v="0"/>
    <e v="#N/A"/>
    <e v="#N/A"/>
    <e v="#N/A"/>
    <m/>
    <e v="#N/A"/>
    <m/>
    <m/>
    <m/>
  </r>
  <r>
    <x v="662"/>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3121703"/>
    <s v=" Prestar los servicios de Agencia de medios y Pauta digital como apoyo para las campañas y demás actividades de la oficina Asesora de Comunicaciones, del Instituto Distrital de la Participación y Acción Comunal."/>
    <s v="marzo"/>
    <s v="marzo"/>
    <n v="5"/>
    <n v="1"/>
    <s v="CCE-06 Seleccion abreviada Menor Cuantia"/>
    <s v="1-100-F001_VA-Recursos distrito"/>
    <s v="_"/>
    <n v="26334505"/>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26334505"/>
    <e v="#N/A"/>
    <x v="2"/>
    <n v="26334505"/>
    <n v="0"/>
    <e v="#N/A"/>
    <s v="O232020200991119_Otros servicios de la administración pública n.c.p."/>
    <n v="8146"/>
    <m/>
    <n v="0"/>
    <e v="#N/A"/>
    <e v="#N/A"/>
    <e v="#N/A"/>
    <m/>
    <e v="#N/A"/>
    <m/>
    <m/>
    <m/>
  </r>
  <r>
    <x v="663"/>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s v="80141600;80141900;80111600;81141600;30111900;72103300;72102900"/>
    <s v=" EFECTUAR LA TRANSMISIÓN DE LA RENDICIÓN DE CUENTAS DEL INSTITUTO DISTRITAL DE LA PARTICIPACIÓN Y ACCIÓN COMUNAL IDPAC POR SEÑAL DE TELEVISIÓN ABIERTA REGIONAL"/>
    <s v="marzo"/>
    <s v="marzo"/>
    <n v="1"/>
    <n v="1"/>
    <s v="CCE-16 Contratación Directa (Con ofertas) por contrato interadministrativo entre entidades estatales."/>
    <s v="1-100-F001_VA-Recursos distrito"/>
    <s v="_"/>
    <n v="220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22000000"/>
    <e v="#N/A"/>
    <x v="2"/>
    <n v="22000000"/>
    <n v="0"/>
    <e v="#N/A"/>
    <s v="O232020200991119_Otros servicios de la administración pública n.c.p."/>
    <n v="8146"/>
    <m/>
    <n v="0"/>
    <e v="#N/A"/>
    <e v="#N/A"/>
    <e v="#N/A"/>
    <m/>
    <e v="#N/A"/>
    <m/>
    <m/>
    <m/>
  </r>
  <r>
    <x v="664"/>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s v="80141900;80111600;81141600;30111900;72103300;72102900"/>
    <s v="Prestar los servicios logísticos y operativos necesarios, para la organización y ejecución de actividades y eventos institucionales realizados por el IDPAC."/>
    <s v="marzo"/>
    <s v="marzo"/>
    <n v="1"/>
    <n v="1"/>
    <s v="CCE-06 Seleccion abreviada Menor Cuantia"/>
    <s v="1-100-F001_VA-Recursos distrito"/>
    <s v="_"/>
    <n v="1000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100000000"/>
    <e v="#N/A"/>
    <x v="2"/>
    <n v="100000000"/>
    <n v="0"/>
    <e v="#N/A"/>
    <s v="O232020200991119_Otros servicios de la administración pública n.c.p."/>
    <n v="8146"/>
    <m/>
    <n v="0"/>
    <e v="#N/A"/>
    <e v="#N/A"/>
    <e v="#N/A"/>
    <m/>
    <e v="#N/A"/>
    <m/>
    <m/>
    <m/>
  </r>
  <r>
    <x v="665"/>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1112101"/>
    <s v="Prestar los servicios para garantizar la difusión en internet de la emisora DC Radio con capacidad simultáneos de 8.000 oyentes para el Instituto Distrital de la Participación y Acción Comunal - IDPAC."/>
    <s v="marzo"/>
    <s v="marzo"/>
    <n v="5"/>
    <n v="1"/>
    <s v="CCE-06 Seleccion abreviada Menor Cuantia"/>
    <s v="1-100-F001_VA-Recursos distrito"/>
    <s v="_"/>
    <n v="150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15000000"/>
    <e v="#N/A"/>
    <x v="2"/>
    <n v="15000000"/>
    <n v="0"/>
    <e v="#N/A"/>
    <s v="O232020200991119_Otros servicios de la administración pública n.c.p."/>
    <n v="8146"/>
    <m/>
    <n v="0"/>
    <e v="#N/A"/>
    <e v="#N/A"/>
    <e v="#N/A"/>
    <m/>
    <e v="#N/A"/>
    <m/>
    <m/>
    <m/>
  </r>
  <r>
    <x v="666"/>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43222610"/>
    <s v="Otorgar por parte de la SOCIEDAD DE AUTORES Y COMPOSITORES DE COLOMBIA - SAYCO al INSTITUTO DISTRITAL DE LA PARTICIPACIÓN Y ACCIÓN COMUNAL - IDPAC, para la licencia de webcasting (radio on line) no exclusiva y onerosa para la comunicación pública, a travé"/>
    <s v="marzo"/>
    <s v="marzo"/>
    <n v="5"/>
    <n v="1"/>
    <s v="CCE-06 Seleccion abreviada Menor Cuantia"/>
    <s v="1-100-F001_VA-Recursos distrito"/>
    <s v="_"/>
    <n v="55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5500000"/>
    <n v="5500000"/>
    <x v="2"/>
    <n v="5500000"/>
    <n v="3"/>
    <s v="Modificación propuesta"/>
    <s v="O232020200991119_Otros servicios de la administración pública n.c.p."/>
    <n v="8146"/>
    <m/>
    <n v="5500000"/>
    <n v="5500000"/>
    <n v="5500000"/>
    <n v="0"/>
    <m/>
    <n v="0"/>
    <m/>
    <m/>
    <m/>
  </r>
  <r>
    <x v="667"/>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43222610"/>
    <s v=" Asociación Colombiana de Intérpretes y Productores Fonográficos - ACINPRO autoriza y faculta al Instituto Distrital de La Participación y Acción Comunal - IDPAC para que en la vigencia 2023 su emisora online pueda utilizar efectivamente o tener la posibi"/>
    <s v="marzo"/>
    <s v="marzo"/>
    <n v="5"/>
    <n v="1"/>
    <s v="CCE-06 Seleccion abreviada Menor Cuantia"/>
    <s v="1-100-F001_VA-Recursos distrito"/>
    <s v="_"/>
    <n v="1650000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_"/>
    <n v="16500000"/>
    <e v="#N/A"/>
    <x v="2"/>
    <n v="16500000"/>
    <n v="0"/>
    <e v="#N/A"/>
    <s v="O232020200991119_Otros servicios de la administración pública n.c.p."/>
    <n v="8146"/>
    <m/>
    <n v="0"/>
    <e v="#N/A"/>
    <e v="#N/A"/>
    <e v="#N/A"/>
    <m/>
    <e v="#N/A"/>
    <m/>
    <m/>
    <m/>
  </r>
  <r>
    <x v="668"/>
    <s v="05_Bogotá confía en su gobierno"/>
    <s v="39 _Camino hacia una democracia deliberativa con un gobierno cercano a la gente y con participación ciudadana"/>
    <s v="O23011745022024025407017"/>
    <s v="O230117450220240254"/>
    <n v="8146"/>
    <n v="2024110010254"/>
    <x v="4"/>
    <s v="Meta 415 Fomentar la participación ciudadana y el ambiente habilitante en la construcción de lo público, en articulación con las Organizaciones de la Sociedad Civil (OSC), Organismos Internacionales, Fondos de Desarrollo Local, entidades Distritales y del"/>
    <x v="17"/>
    <n v="80111600"/>
    <s v="Profesional para efectuar cubrimiento periodístico del Instituto considerando la definición de los objetivos, iniciativas, el público a llegar y demás aspectos que se indiquen a partir del Plan Estratégico de Comunicaciones."/>
    <s v="Abril"/>
    <s v="abril"/>
    <n v="1"/>
    <n v="1"/>
    <s v="CCE-16 Contratacion Directa"/>
    <s v="1-100-F001_VA-Recursos distrito"/>
    <n v="19909460"/>
    <n v="19909460"/>
    <s v="Oficina Asesora de Comunicaciones"/>
    <s v="O232020200991119_Otros servicios de la administración pública n.c.p."/>
    <s v="20/0220/0107/45020170254"/>
    <s v="TPIEG - Igualdad y Equidad de Género._x000a_TPGE - Grupos étnicos _x000a_TPJ – Juventud_x000a_TPPD - Población con Discapacidad "/>
    <s v="NO"/>
    <s v="N/A"/>
    <m/>
    <m/>
    <m/>
    <m/>
    <s v="Construcción de Ciudadanía Activa Crece La Participación en el Territorio con Promoción, Información e Innovación en Bogotá D.C."/>
    <s v="   -   "/>
    <n v="17885460"/>
    <n v="19909460"/>
    <x v="92"/>
    <n v="19909460"/>
    <n v="3"/>
    <s v="Modificación propuesta"/>
    <s v="O232020200991119_Otros servicios de la administración pública n.c.p."/>
    <n v="8146"/>
    <m/>
    <n v="17885460"/>
    <n v="19909460"/>
    <n v="19909460"/>
    <n v="0"/>
    <m/>
    <n v="0"/>
    <m/>
    <m/>
    <m/>
  </r>
  <r>
    <x v="669"/>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0"/>
    <s v="Prestar servicios profesionales de manera temporal, para apoyar a la Gerencia en el liderazgo, fortalecimiento y seguimiento al desarrollo de las actividades de competencia del Laboratorio de Innovacion en la Participación"/>
    <s v="febrero"/>
    <s v="FEBRERO"/>
    <n v="6"/>
    <n v="1"/>
    <s v="CCE-16 Contratación Directa"/>
    <s v="1-100-F001_VA-Recursos distrito"/>
    <n v="9000000"/>
    <n v="540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9000000"/>
    <n v="54000000"/>
    <n v="54000000"/>
    <x v="2"/>
    <n v="54000000"/>
    <n v="2"/>
    <s v="Modificación propuesta"/>
    <s v="O232020200991119_Otros servicios de la administración pública n.c.p."/>
    <n v="8238"/>
    <m/>
    <n v="-54000000"/>
    <n v="54000000"/>
    <n v="54000000"/>
    <m/>
    <m/>
    <n v="0"/>
    <m/>
    <m/>
    <m/>
  </r>
  <r>
    <x v="670"/>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1"/>
    <s v="Prestar servicios profesionales de manera temporal, para el fortalecimiento a los clubes de la democracia, asi como para la organización y seguimiento al proyecto de caja de herramientas"/>
    <s v="ENERO"/>
    <s v="ENERO"/>
    <n v="6"/>
    <n v="1"/>
    <s v="CCE-16 Contratación Directa"/>
    <s v="1-100-F001_VA-Recursos distrito"/>
    <n v="5500000"/>
    <n v="330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5500000"/>
    <n v="33000000"/>
    <e v="#N/A"/>
    <x v="2"/>
    <n v="33000000"/>
    <n v="0"/>
    <e v="#N/A"/>
    <s v="O232020200991119_Otros servicios de la administración pública n.c.p."/>
    <n v="8238"/>
    <m/>
    <n v="0"/>
    <e v="#N/A"/>
    <e v="#N/A"/>
    <m/>
    <m/>
    <e v="#N/A"/>
    <m/>
    <m/>
    <m/>
  </r>
  <r>
    <x v="671"/>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2"/>
    <s v="Prestar servicios de apoyo a la gestión  para llevar a cabo actividades innovadoras que fortalezcan el Laboratorio de Innovacion en la Participación"/>
    <s v="febrero"/>
    <s v="FEBRERO"/>
    <n v="5"/>
    <n v="1"/>
    <s v="CCE-16 Contratación Directa"/>
    <s v="1-100-F001_VA-Recursos distrito"/>
    <n v="3600000"/>
    <n v="180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600000"/>
    <n v="18000000"/>
    <n v="18000000"/>
    <x v="2"/>
    <n v="18000000"/>
    <n v="2"/>
    <s v="Modificación propuesta"/>
    <s v="O232020200991119_Otros servicios de la administración pública n.c.p."/>
    <n v="8238"/>
    <m/>
    <n v="-18000000"/>
    <n v="18000000"/>
    <n v="18000000"/>
    <m/>
    <m/>
    <n v="0"/>
    <m/>
    <m/>
    <m/>
  </r>
  <r>
    <x v="672"/>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3"/>
    <s v="Prestar servicios profesionales para el acompañamiento y seguimiento a las actividades innovadoras que se desarrollan en el Laboratorio de Innovacion - PARTICILAB"/>
    <s v="febrero"/>
    <s v="FEBRERO"/>
    <n v="5"/>
    <n v="1"/>
    <s v="CCE-16 Contratación Directa"/>
    <s v="1-100-F001_VA-Recursos distrito"/>
    <n v="5500000"/>
    <n v="275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5500000"/>
    <n v="27500000"/>
    <n v="27500000"/>
    <x v="2"/>
    <n v="27500000"/>
    <n v="2"/>
    <s v="Modificación propuesta"/>
    <s v="O232020200991119_Otros servicios de la administración pública n.c.p."/>
    <n v="8238"/>
    <m/>
    <n v="-27500000"/>
    <n v="27500000"/>
    <n v="27500000"/>
    <m/>
    <m/>
    <n v="0"/>
    <m/>
    <m/>
    <m/>
  </r>
  <r>
    <x v="673"/>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4"/>
    <s v="Prestar servicios profesionales para la creación de estrategias innovadoras que fortalezcan el desempeño del Laboratorio de Innovacion en la Participación"/>
    <s v="marzo"/>
    <s v="marzo"/>
    <n v="6"/>
    <n v="1"/>
    <s v="CCE-16 Contratación Directa"/>
    <s v="1-100-F001_VA-Recursos distrito"/>
    <n v="5500000"/>
    <n v="330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5500000"/>
    <n v="27500000"/>
    <n v="33000000"/>
    <x v="82"/>
    <n v="33000000"/>
    <n v="5"/>
    <s v="Modificación propuesta"/>
    <s v="O232020200991119_Otros servicios de la administración pública n.c.p."/>
    <n v="8238"/>
    <m/>
    <n v="-27500000"/>
    <n v="33000000"/>
    <n v="33000000"/>
    <m/>
    <m/>
    <n v="0"/>
    <m/>
    <m/>
    <m/>
  </r>
  <r>
    <x v="674"/>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5"/>
    <s v="Prestar servicios profesionales para generar mecanismos de participación que fortalezcan los clubes de la democracia"/>
    <s v="marzo"/>
    <s v="marzo"/>
    <n v="4"/>
    <n v="1"/>
    <s v="CCE-16 Contratación Directa"/>
    <s v="1-100-F001_VA-Recursos distrito"/>
    <n v="5500000"/>
    <n v="220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5500000"/>
    <n v="22000000"/>
    <n v="22000000"/>
    <x v="2"/>
    <n v="22000000"/>
    <n v="2"/>
    <s v="Modificación propuesta"/>
    <s v="O232020200991119_Otros servicios de la administración pública n.c.p."/>
    <n v="8238"/>
    <m/>
    <n v="-22000000"/>
    <n v="22000000"/>
    <n v="22000000"/>
    <m/>
    <m/>
    <n v="0"/>
    <m/>
    <m/>
    <m/>
  </r>
  <r>
    <x v="675"/>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6"/>
    <s v="Prestar servicios de apoyo a la gestión  para llevar a cabo actividades de sistematizacion de estrategias desarrolladas en el Laboratorio de Innovacion en la Participación"/>
    <s v="febrero"/>
    <s v="FEBRERO"/>
    <n v="4"/>
    <n v="1"/>
    <s v="CCE-16 Contratación Directa"/>
    <s v="1-100-F001_VA-Recursos distrito"/>
    <n v="3600000"/>
    <n v="144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600000"/>
    <n v="14400000"/>
    <n v="14400000"/>
    <x v="2"/>
    <n v="14400000"/>
    <n v="2"/>
    <s v="Modificación propuesta"/>
    <s v="O232020200991119_Otros servicios de la administración pública n.c.p."/>
    <n v="8238"/>
    <m/>
    <n v="-14400000"/>
    <n v="14400000"/>
    <n v="14400000"/>
    <m/>
    <m/>
    <n v="0"/>
    <m/>
    <m/>
    <m/>
  </r>
  <r>
    <x v="676"/>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7"/>
    <s v="Prestar servicios de apoyo a la gestión  para operar mecanismos de participación que fortalezcan los clubes de la democracia"/>
    <s v="febrero"/>
    <s v="FEBRERO"/>
    <n v="4"/>
    <n v="1"/>
    <s v="CCE-16 Contratación Directa"/>
    <s v="1-100-F001_VA-Recursos distrito"/>
    <n v="3150000"/>
    <n v="126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150000"/>
    <n v="12600000"/>
    <n v="12600000"/>
    <x v="2"/>
    <n v="12600000"/>
    <n v="2"/>
    <s v="Modificación propuesta"/>
    <s v="O232020200991119_Otros servicios de la administración pública n.c.p."/>
    <n v="8238"/>
    <m/>
    <n v="-12600000"/>
    <n v="12600000"/>
    <n v="12600000"/>
    <m/>
    <m/>
    <n v="0"/>
    <m/>
    <m/>
    <m/>
  </r>
  <r>
    <x v="677"/>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8"/>
    <s v="Prestar servicios de apoyo a la gestión  para coadyuvar en la creación de estrategias innovadoras que fortalezcan el desempeño del Laboratorio de Innovacion en la Participación"/>
    <s v="febrero"/>
    <s v="FEBRERO"/>
    <n v="5"/>
    <n v="1"/>
    <s v="CCE-16 Contratación Directa"/>
    <s v="1-100-F001_VA-Recursos distrito"/>
    <n v="3500000"/>
    <n v="175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500000"/>
    <n v="17500000"/>
    <n v="17500000"/>
    <x v="2"/>
    <n v="17500000"/>
    <n v="2"/>
    <s v="Modificación propuesta"/>
    <s v="O232020200991119_Otros servicios de la administración pública n.c.p."/>
    <n v="8238"/>
    <m/>
    <n v="-17500000"/>
    <n v="17500000"/>
    <n v="17500000"/>
    <m/>
    <m/>
    <n v="0"/>
    <m/>
    <m/>
    <m/>
  </r>
  <r>
    <x v="678"/>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09"/>
    <s v="Prestar servicios de apoyo a la gestión para hacer seguimiento a las estrategias innovadoras que fortalezcan el desempeño del Laboratorio de Innovacion en la Participación"/>
    <s v="marzo"/>
    <s v="marzo"/>
    <n v="4"/>
    <n v="1"/>
    <s v="CCE-16 Contratación Directa"/>
    <s v="1-100-F001_VA-Recursos distrito"/>
    <n v="3000000"/>
    <n v="1200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000000"/>
    <n v="12000000"/>
    <n v="12000000"/>
    <x v="2"/>
    <n v="12000000"/>
    <n v="2"/>
    <s v="Modificación propuesta"/>
    <s v="O232020200991119_Otros servicios de la administración pública n.c.p."/>
    <n v="8238"/>
    <m/>
    <n v="-12000000"/>
    <n v="12000000"/>
    <n v="12000000"/>
    <m/>
    <m/>
    <n v="0"/>
    <m/>
    <m/>
    <m/>
  </r>
  <r>
    <x v="679"/>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8"/>
    <n v="80111610"/>
    <s v="Otras necesidades de contratación"/>
    <s v="febrero"/>
    <s v="FEBRERO"/>
    <n v="6"/>
    <n v="1"/>
    <s v="CCE-16 Contratación Directa"/>
    <s v="1-100-F001_VA-Recursos distrito"/>
    <n v="33590000"/>
    <n v="3359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61590000"/>
    <n v="61590000"/>
    <n v="33590000"/>
    <x v="93"/>
    <n v="33590000"/>
    <n v="5"/>
    <s v="Modificación propuesta"/>
    <s v="O232020200991119_Otros servicios de la administración pública n.c.p."/>
    <n v="8238"/>
    <m/>
    <n v="-39090000"/>
    <n v="33590000"/>
    <n v="33590000"/>
    <m/>
    <m/>
    <n v="0"/>
    <m/>
    <m/>
    <m/>
  </r>
  <r>
    <x v="680"/>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9"/>
    <n v="80111600"/>
    <s v="Prestar servicios de apoyo a la gestió para la puesta en marcha de inicaitivas y estrategias innovadoras que fortalezcan el desempeño del Laboratorio de Innovacion en la Participación "/>
    <s v="febrero"/>
    <s v="FEBRERO"/>
    <n v="6"/>
    <n v="1"/>
    <s v="CCE-16 Contratación Directa"/>
    <s v="1-100-F001_VA-Recursos distrito"/>
    <n v="3310000"/>
    <n v="1986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310000"/>
    <n v="19860000"/>
    <n v="19860000"/>
    <x v="2"/>
    <n v="19860000"/>
    <n v="2"/>
    <s v="Modificación propuesta"/>
    <s v="O232020200991119_Otros servicios de la administración pública n.c.p."/>
    <n v="8238"/>
    <m/>
    <n v="-19860000"/>
    <n v="19860000"/>
    <n v="19860000"/>
    <m/>
    <m/>
    <n v="0"/>
    <m/>
    <m/>
    <m/>
  </r>
  <r>
    <x v="681"/>
    <s v="05_Bogotá confía en su gobierno"/>
    <s v="36_ Innovación Pública para la generación de confianza ciudadana"/>
    <s v="O23011745022024032203001"/>
    <s v="O230117450220240322"/>
    <n v="8238"/>
    <n v="2024110010322"/>
    <x v="5"/>
    <s v="Meta 401 Implementar 100 acciones con un enfoque interseccional en el marco del laboratorio de innovación en la relación gobierno y ciudadanía desarrollando prototipos que recojan retos ciudadanos para ser solucionados de manera colaborativa mejorando la "/>
    <x v="19"/>
    <s v="45111600; 52161500"/>
    <s v="Adquirir a título de compraventa elementos técnologicos para incentivar organizaciones sociales beneficiarias en el marco del desarrollo de la convocatoria Chikaná"/>
    <s v="febrero"/>
    <s v="FEBRERO"/>
    <n v="1"/>
    <n v="1"/>
    <s v="CCE-99 Selección Abreviada - Acuerdo Marco"/>
    <s v="1-100-F001_VA-Recursos distrito"/>
    <n v="30050000"/>
    <n v="30050000"/>
    <s v="Gerencia Escuela de la Participación"/>
    <s v="O232020200991119_Otros servicios de la administración pública n.c.p."/>
    <s v="20/0220/0103/45020010322"/>
    <s v="TPCC- Cultura Ciudadana_x000a_TPIEG - Igualdad y Equidad de Género"/>
    <s v="NO"/>
    <s v="N/A"/>
    <m/>
    <m/>
    <m/>
    <m/>
    <s v="Implementación de acciones de innovación social que promuevan la participación incidente y la solución de problemas públicos Bogotá D.C."/>
    <n v="30050000"/>
    <n v="30050000"/>
    <e v="#N/A"/>
    <x v="2"/>
    <n v="30050000"/>
    <n v="0"/>
    <e v="#N/A"/>
    <s v="O232020200991119_Otros servicios de la administración pública n.c.p."/>
    <n v="8238"/>
    <m/>
    <n v="0"/>
    <e v="#N/A"/>
    <e v="#N/A"/>
    <m/>
    <m/>
    <e v="#N/A"/>
    <m/>
    <m/>
    <m/>
  </r>
  <r>
    <x v="682"/>
    <s v="05_Bogotá confía en su gobierno"/>
    <s v="33_Fortalecimiento institucional para un gobierno confiable"/>
    <s v="O23011745992024019407023"/>
    <s v="O230117459920240194"/>
    <n v="8066"/>
    <n v="2024110010194"/>
    <x v="1"/>
    <s v="Meta 368 Implementar 1 estrategia para fortalecimiento de la gestión institucional y operativa"/>
    <x v="4"/>
    <n v="80111600"/>
    <s v="Prestar los servicios profesionales para estructurar procesos de contratación de la Secretaría General."/>
    <s v="febrero"/>
    <s v="FEBRERO"/>
    <n v="6"/>
    <n v="1"/>
    <s v="CCE-16 Contratación Directa"/>
    <s v="1-100-F001_VA-Recursos distrito"/>
    <n v="6000000"/>
    <n v="36000000"/>
    <s v="Secretaría General"/>
    <s v="O232020200883990_x000a_Otros servicios profesionales, técnicos y empresar"/>
    <s v="PM/0220/0107/45990230194"/>
    <s v="TPIEG - Igualdad y Equidad de Género."/>
    <s v="NO"/>
    <s v="N/A"/>
    <m/>
    <m/>
    <m/>
    <m/>
    <s v="Fortalecimiento de la gestión institucional del IDPAC en el marco de la ejecución del Plan de Desarrollo de  Bogotá D.C"/>
    <n v="6000000"/>
    <n v="0"/>
    <n v="36000000"/>
    <x v="27"/>
    <n v="36000000"/>
    <n v="6"/>
    <s v="Inclusión de Nuevo Concepto"/>
    <s v="O232020200883990_x000a_Otros servicios profesionales, técnicos y empresar"/>
    <n v="8066"/>
    <m/>
    <n v="0"/>
    <e v="#N/A"/>
    <e v="#N/A"/>
    <m/>
    <m/>
    <n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CONSOLIDADO POR ÁREA" cacheId="10" applyNumberFormats="0" applyBorderFormats="0" applyFontFormats="0" applyPatternFormats="0" applyAlignmentFormats="0" applyWidthHeightFormats="0" dataCaption="" updatedVersion="8" compact="0" compactData="0">
  <location ref="A1:F38" firstHeaderRow="1" firstDataRow="2" firstDataCol="3"/>
  <pivotFields count="50">
    <pivotField name="CODIGO INTERNO IDPAC" compact="0" outline="0" multipleItemSelectionAllowed="1" showAll="0"/>
    <pivotField name="OBJETIVO ESTRATÉGICO" compact="0" outline="0" multipleItemSelectionAllowed="1" showAll="0"/>
    <pivotField name="PROGRAMA  PLAN DE DESARROLLO " compact="0" outline="0" multipleItemSelectionAllowed="1" showAll="0"/>
    <pivotField name="NOMBRE RUBRO" compact="0" outline="0" multipleItemSelectionAllowed="1" showAll="0"/>
    <pivotField name="CODIGO PRESUPUESTAL" compact="0" outline="0" multipleItemSelectionAllowed="1" showAll="0"/>
    <pivotField name="BDPP" axis="axisRow" compact="0" numFmtId="1" outline="0" multipleItemSelectionAllowed="1" showAll="0" sortType="ascending">
      <items count="7">
        <item x="0"/>
        <item x="1"/>
        <item x="2"/>
        <item x="3"/>
        <item x="4"/>
        <item x="5"/>
        <item t="default"/>
      </items>
    </pivotField>
    <pivotField name="BPIN" compact="0" outline="0" multipleItemSelectionAllowed="1" showAll="0"/>
    <pivotField name="DESCRIPCION PROYECTO DE INVERSION" axis="axisRow" compact="0" outline="0" multipleItemSelectionAllowed="1" showAll="0" sortType="ascending">
      <items count="7">
        <item x="4"/>
        <item x="2"/>
        <item x="1"/>
        <item x="5"/>
        <item x="3"/>
        <item x="0"/>
        <item t="default"/>
      </items>
    </pivotField>
    <pivotField name="META PDD_x000a_IDPAC" compact="0" outline="0" multipleItemSelectionAllowed="1" showAll="0"/>
    <pivotField name="META PROYECTO DE INVERSIÓN" compact="0" outline="0" multipleItemSelectionAllowed="1" showAll="0"/>
    <pivotField name="CÓDIGO UNSPSC" compact="0" outline="0" multipleItemSelectionAllowed="1" showAll="0"/>
    <pivotField name="DESCRIPCIÓN_x000a_(Descripción general del bien o servicio a contratar)" compact="0" outline="0" multipleItemSelectionAllowed="1" showAll="0"/>
    <pivotField name="FECHA ESTIMADA DE INICIO DEL PROCESO DE SELECCIÓN (mes)" compact="0" outline="0" multipleItemSelectionAllowed="1" showAll="0"/>
    <pivotField name="FECHA ESTIMADA DE PRESENTACION DE OFERTAS (mes)" compact="0" numFmtId="1" outline="0" multipleItemSelectionAllowed="1" showAll="0"/>
    <pivotField name="DURACIÓN  DEL CONTRATO_x000a_(número)" compact="0" numFmtId="1" outline="0" multipleItemSelectionAllowed="1" showAll="0"/>
    <pivotField name="DURACIÓN  DEL CONTRATO_x000a_ (intervalo: días - 0, meses - 1, años - 2)" compact="0" outline="0" multipleItemSelectionAllowed="1" showAll="0"/>
    <pivotField name="MODALIDAD DE SELECCIÓN " compact="0" outline="0" multipleItemSelectionAllowed="1" showAll="0"/>
    <pivotField name="FUENTE DE LOS RECURSOS_x000a_(FONDO)" compact="0" numFmtId="164" outline="0" multipleItemSelectionAllowed="1" showAll="0"/>
    <pivotField name="VALOR MENSUAL  ESTIMADO " compact="0" outline="0" multipleItemSelectionAllowed="1" showAll="0"/>
    <pivotField name="VALOR TOTAL  ESTIMADO " dataField="1" compact="0" numFmtId="165" outline="0" multipleItemSelectionAllowed="1" showAll="0"/>
    <pivotField name="ÁREA O DEPENDENCIA RESPONSABLE" axis="axisRow" compact="0" outline="0" multipleItemSelectionAllowed="1" showAll="0" sortType="ascending">
      <items count="22">
        <item x="10"/>
        <item x="2"/>
        <item x="13"/>
        <item x="16"/>
        <item x="14"/>
        <item x="15"/>
        <item x="19"/>
        <item x="18"/>
        <item x="11"/>
        <item x="1"/>
        <item x="9"/>
        <item x="5"/>
        <item x="20"/>
        <item x="6"/>
        <item x="7"/>
        <item x="3"/>
        <item x="4"/>
        <item x="0"/>
        <item x="12"/>
        <item x="17"/>
        <item x="8"/>
        <item t="default"/>
      </items>
    </pivotField>
    <pivotField name="POSPRE_x000a_(Posición Presupuestal)" compact="0" outline="0" multipleItemSelectionAllowed="1" showAll="0"/>
    <pivotField name="ELEMENTO PEP_x000a_(Plan de la Estructura del Proyecto)" compact="0" outline="0" multipleItemSelectionAllowed="1" showAll="0"/>
    <pivotField name="TRAZADOR PRESUPUESTAL" compact="0" outline="0" multipleItemSelectionAllowed="1" showAll="0"/>
    <pivotField name="¿SE REQUIEREN VIGENCIAS FUTURAS?" compact="0" outline="0" multipleItemSelectionAllowed="1" showAll="0"/>
    <pivotField name="ESTADO DE LA SOLICITUD DE VIGENCIAS FUTURAS" compact="0" outline="0" multipleItemSelectionAllowed="1" showAll="0"/>
    <pivotField name=" " compact="0" outline="0" multipleItemSelectionAllowed="1" showAll="0"/>
    <pivotField name=" 2" compact="0" outline="0" multipleItemSelectionAllowed="1" showAll="0"/>
    <pivotField name=" 3" compact="0" outline="0" multipleItemSelectionAllowed="1" showAll="0"/>
    <pivotField name=" 4" compact="0" outline="0" multipleItemSelectionAllowed="1" showAll="0"/>
    <pivotField name="descripcion proyecto de inversion2" compact="0" outline="0" multipleItemSelectionAllowed="1" showAll="0"/>
    <pivotField name="VALOR MENSUAL  ESTIMADO _x000a_INICIAL" compact="0" outline="0" multipleItemSelectionAllowed="1" showAll="0"/>
    <pivotField name="VALOR TOTAL  ESTIMADO _x000a_INICIAL" dataField="1" compact="0" numFmtId="165" outline="0" multipleItemSelectionAllowed="1" showAll="0"/>
    <pivotField name="Valor modificación" compact="0" outline="0" multipleItemSelectionAllowed="1" showAll="0"/>
    <pivotField name="Valor Operaciòn" dataField="1" compact="0" numFmtId="4" outline="0" multipleItemSelectionAllowed="1" showAll="0"/>
    <pivotField name="Valor definitivo PAA" compact="0" numFmtId="4" outline="0" multipleItemSelectionAllowed="1" showAll="0"/>
    <pivotField name="No. Solicitud" compact="0" numFmtId="4" outline="0" multipleItemSelectionAllowed="1" showAll="0"/>
    <pivotField name="Tipo modificación" compact="0" numFmtId="4" outline="0" multipleItemSelectionAllowed="1" showAll="0"/>
    <pivotField name="pospre_x000a_(posición presupuestal)2" compact="0" outline="0" multipleItemSelectionAllowed="1" showAll="0"/>
    <pivotField name="bdpp2" compact="0" numFmtId="1" outline="0" multipleItemSelectionAllowed="1" showAll="0"/>
    <pivotField name=" 5" compact="0" outline="0" multipleItemSelectionAllowed="1" showAll="0"/>
    <pivotField name=" 6" compact="0" numFmtId="4" outline="0" multipleItemSelectionAllowed="1" showAll="0"/>
    <pivotField name="Se modifica?" compact="0" outline="0" multipleItemSelectionAllowed="1" showAll="0"/>
    <pivotField name="MOD 2" compact="0" outline="0" multipleItemSelectionAllowed="1" showAll="0"/>
    <pivotField name="DIF" compact="0" outline="0" multipleItemSelectionAllowed="1" showAll="0"/>
    <pivotField name=" 7" compact="0" outline="0" multipleItemSelectionAllowed="1" showAll="0"/>
    <pivotField name="VAL" compact="0" outline="0" multipleItemSelectionAllowed="1" showAll="0"/>
    <pivotField name=" 8" compact="0" outline="0" multipleItemSelectionAllowed="1" showAll="0"/>
    <pivotField name=" 9" compact="0" outline="0" multipleItemSelectionAllowed="1" showAll="0"/>
    <pivotField name=" 10" compact="0" outline="0" multipleItemSelectionAllowed="1" showAll="0"/>
  </pivotFields>
  <rowFields count="3">
    <field x="7"/>
    <field x="5"/>
    <field x="20"/>
  </rowFields>
  <rowItems count="36">
    <i>
      <x/>
      <x v="4"/>
      <x v="6"/>
    </i>
    <i r="2">
      <x v="7"/>
    </i>
    <i r="2">
      <x v="12"/>
    </i>
    <i r="2">
      <x v="19"/>
    </i>
    <i t="default" r="1">
      <x v="4"/>
    </i>
    <i t="default">
      <x/>
    </i>
    <i>
      <x v="1"/>
      <x v="2"/>
      <x v="8"/>
    </i>
    <i t="default" r="1">
      <x v="2"/>
    </i>
    <i t="default">
      <x v="1"/>
    </i>
    <i>
      <x v="2"/>
      <x v="1"/>
      <x/>
    </i>
    <i r="2">
      <x v="1"/>
    </i>
    <i r="2">
      <x v="9"/>
    </i>
    <i r="2">
      <x v="10"/>
    </i>
    <i r="2">
      <x v="11"/>
    </i>
    <i r="2">
      <x v="13"/>
    </i>
    <i r="2">
      <x v="14"/>
    </i>
    <i r="2">
      <x v="15"/>
    </i>
    <i r="2">
      <x v="16"/>
    </i>
    <i r="2">
      <x v="20"/>
    </i>
    <i t="default" r="1">
      <x v="1"/>
    </i>
    <i t="default">
      <x v="2"/>
    </i>
    <i>
      <x v="3"/>
      <x v="5"/>
      <x v="8"/>
    </i>
    <i t="default" r="1">
      <x v="5"/>
    </i>
    <i t="default">
      <x v="3"/>
    </i>
    <i>
      <x v="4"/>
      <x v="3"/>
      <x v="2"/>
    </i>
    <i r="2">
      <x v="3"/>
    </i>
    <i r="2">
      <x v="4"/>
    </i>
    <i r="2">
      <x v="5"/>
    </i>
    <i r="2">
      <x v="17"/>
    </i>
    <i r="2">
      <x v="18"/>
    </i>
    <i t="default" r="1">
      <x v="3"/>
    </i>
    <i t="default">
      <x v="4"/>
    </i>
    <i>
      <x v="5"/>
      <x/>
      <x v="17"/>
    </i>
    <i t="default" r="1">
      <x/>
    </i>
    <i t="default">
      <x v="5"/>
    </i>
    <i t="grand">
      <x/>
    </i>
  </rowItems>
  <colFields count="1">
    <field x="-2"/>
  </colFields>
  <colItems count="3">
    <i>
      <x/>
    </i>
    <i i="1">
      <x v="1"/>
    </i>
    <i i="2">
      <x v="2"/>
    </i>
  </colItems>
  <dataFields count="3">
    <dataField name="SUM of VALOR TOTAL  ESTIMADO _x000a_INICIAL" fld="32" baseField="0"/>
    <dataField name="SUM of Valor Operaciòn" fld="34" baseField="0"/>
    <dataField name="SUM of VALOR TOTAL  ESTIMADO " fld="19"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CONSOLIDADO POR META" cacheId="10" applyNumberFormats="0" applyBorderFormats="0" applyFontFormats="0" applyPatternFormats="0" applyAlignmentFormats="0" applyWidthHeightFormats="0" dataCaption="" updatedVersion="8" compact="0" compactData="0">
  <location ref="A1:E29" firstHeaderRow="1" firstDataRow="2" firstDataCol="2"/>
  <pivotFields count="50">
    <pivotField name="CODIGO INTERNO IDPAC" compact="0" outline="0" multipleItemSelectionAllowed="1" showAll="0"/>
    <pivotField name="OBJETIVO ESTRATÉGICO" compact="0" outline="0" multipleItemSelectionAllowed="1" showAll="0"/>
    <pivotField name="PROGRAMA  PLAN DE DESARROLLO " compact="0" outline="0" multipleItemSelectionAllowed="1" showAll="0"/>
    <pivotField name="NOMBRE RUBRO" compact="0" outline="0" multipleItemSelectionAllowed="1" showAll="0"/>
    <pivotField name="CODIGO PRESUPUESTAL" compact="0" outline="0" multipleItemSelectionAllowed="1" showAll="0"/>
    <pivotField name="BDPP" compact="0" numFmtId="1" outline="0" multipleItemSelectionAllowed="1" showAll="0"/>
    <pivotField name="BPIN" compact="0" outline="0" multipleItemSelectionAllowed="1" showAll="0"/>
    <pivotField name="DESCRIPCION PROYECTO DE INVERSION" axis="axisRow" compact="0" outline="0" multipleItemSelectionAllowed="1" showAll="0" sortType="ascending">
      <items count="7">
        <item x="4"/>
        <item x="2"/>
        <item x="1"/>
        <item x="5"/>
        <item x="3"/>
        <item x="0"/>
        <item t="default"/>
      </items>
    </pivotField>
    <pivotField name="META PDD_x000a_IDPAC" compact="0" outline="0" multipleItemSelectionAllowed="1" showAll="0"/>
    <pivotField name="META PROYECTO DE INVERSIÓN" axis="axisRow" compact="0" outline="0" multipleItemSelectionAllowed="1" showAll="0" sortType="ascending">
      <items count="21">
        <item x="18"/>
        <item x="13"/>
        <item x="7"/>
        <item x="0"/>
        <item x="1"/>
        <item x="10"/>
        <item x="4"/>
        <item x="2"/>
        <item x="17"/>
        <item x="11"/>
        <item x="8"/>
        <item x="19"/>
        <item x="5"/>
        <item x="9"/>
        <item x="14"/>
        <item x="3"/>
        <item x="6"/>
        <item x="12"/>
        <item x="15"/>
        <item x="16"/>
        <item t="default"/>
      </items>
    </pivotField>
    <pivotField name="CÓDIGO UNSPSC" compact="0" outline="0" multipleItemSelectionAllowed="1" showAll="0"/>
    <pivotField name="DESCRIPCIÓN_x000a_(Descripción general del bien o servicio a contratar)" compact="0" outline="0" multipleItemSelectionAllowed="1" showAll="0"/>
    <pivotField name="FECHA ESTIMADA DE INICIO DEL PROCESO DE SELECCIÓN (mes)" compact="0" outline="0" multipleItemSelectionAllowed="1" showAll="0"/>
    <pivotField name="FECHA ESTIMADA DE PRESENTACION DE OFERTAS (mes)" compact="0" numFmtId="1" outline="0" multipleItemSelectionAllowed="1" showAll="0"/>
    <pivotField name="DURACIÓN  DEL CONTRATO_x000a_(número)" compact="0" numFmtId="1" outline="0" multipleItemSelectionAllowed="1" showAll="0"/>
    <pivotField name="DURACIÓN  DEL CONTRATO_x000a_ (intervalo: días - 0, meses - 1, años - 2)" compact="0" outline="0" multipleItemSelectionAllowed="1" showAll="0"/>
    <pivotField name="MODALIDAD DE SELECCIÓN " compact="0" outline="0" multipleItemSelectionAllowed="1" showAll="0"/>
    <pivotField name="FUENTE DE LOS RECURSOS_x000a_(FONDO)" compact="0" numFmtId="164" outline="0" multipleItemSelectionAllowed="1" showAll="0"/>
    <pivotField name="VALOR MENSUAL  ESTIMADO " compact="0" outline="0" multipleItemSelectionAllowed="1" showAll="0"/>
    <pivotField name="VALOR TOTAL  ESTIMADO " dataField="1" compact="0" numFmtId="165" outline="0" multipleItemSelectionAllowed="1" showAll="0"/>
    <pivotField name="ÁREA O DEPENDENCIA RESPONSABLE" compact="0" outline="0" multipleItemSelectionAllowed="1" showAll="0"/>
    <pivotField name="POSPRE_x000a_(Posición Presupuestal)" compact="0" outline="0" multipleItemSelectionAllowed="1" showAll="0"/>
    <pivotField name="ELEMENTO PEP_x000a_(Plan de la Estructura del Proyecto)" compact="0" outline="0" multipleItemSelectionAllowed="1" showAll="0"/>
    <pivotField name="TRAZADOR PRESUPUESTAL" compact="0" outline="0" multipleItemSelectionAllowed="1" showAll="0"/>
    <pivotField name="¿SE REQUIEREN VIGENCIAS FUTURAS?" compact="0" outline="0" multipleItemSelectionAllowed="1" showAll="0"/>
    <pivotField name="ESTADO DE LA SOLICITUD DE VIGENCIAS FUTURAS" compact="0" outline="0" multipleItemSelectionAllowed="1" showAll="0"/>
    <pivotField name=" " compact="0" outline="0" multipleItemSelectionAllowed="1" showAll="0"/>
    <pivotField name=" 2" compact="0" outline="0" multipleItemSelectionAllowed="1" showAll="0"/>
    <pivotField name=" 3" compact="0" outline="0" multipleItemSelectionAllowed="1" showAll="0"/>
    <pivotField name=" 4" compact="0" outline="0" multipleItemSelectionAllowed="1" showAll="0"/>
    <pivotField name="descripcion proyecto de inversion2" compact="0" outline="0" multipleItemSelectionAllowed="1" showAll="0"/>
    <pivotField name="VALOR MENSUAL  ESTIMADO _x000a_INICIAL" compact="0" outline="0" multipleItemSelectionAllowed="1" showAll="0"/>
    <pivotField name="VALOR TOTAL  ESTIMADO _x000a_INICIAL" compact="0" numFmtId="165" outline="0" multipleItemSelectionAllowed="1" showAll="0"/>
    <pivotField name="Valor modificación" compact="0" outline="0" multipleItemSelectionAllowed="1" showAll="0"/>
    <pivotField name="Valor Operaciòn" dataField="1" compact="0" numFmtId="4" outline="0" multipleItemSelectionAllowed="1" showAll="0"/>
    <pivotField name="Valor definitivo PAA" dataField="1" compact="0" numFmtId="4" outline="0" multipleItemSelectionAllowed="1" showAll="0"/>
    <pivotField name="No. Solicitud" compact="0" numFmtId="4" outline="0" multipleItemSelectionAllowed="1" showAll="0"/>
    <pivotField name="Tipo modificación" compact="0" numFmtId="4" outline="0" multipleItemSelectionAllowed="1" showAll="0"/>
    <pivotField name="pospre_x000a_(posición presupuestal)2" compact="0" outline="0" multipleItemSelectionAllowed="1" showAll="0"/>
    <pivotField name="bdpp2" compact="0" numFmtId="1" outline="0" multipleItemSelectionAllowed="1" showAll="0"/>
    <pivotField name=" 5" compact="0" outline="0" multipleItemSelectionAllowed="1" showAll="0"/>
    <pivotField name=" 6" compact="0" numFmtId="4" outline="0" multipleItemSelectionAllowed="1" showAll="0"/>
    <pivotField name="Se modifica?" compact="0" outline="0" multipleItemSelectionAllowed="1" showAll="0"/>
    <pivotField name="MOD 2" compact="0" outline="0" multipleItemSelectionAllowed="1" showAll="0"/>
    <pivotField name="DIF" compact="0" outline="0" multipleItemSelectionAllowed="1" showAll="0"/>
    <pivotField name=" 7" compact="0" outline="0" multipleItemSelectionAllowed="1" showAll="0"/>
    <pivotField name="VAL" compact="0" outline="0" multipleItemSelectionAllowed="1" showAll="0"/>
    <pivotField name=" 8" compact="0" outline="0" multipleItemSelectionAllowed="1" showAll="0"/>
    <pivotField name=" 9" compact="0" outline="0" multipleItemSelectionAllowed="1" showAll="0"/>
    <pivotField name=" 10" compact="0" outline="0" multipleItemSelectionAllowed="1" showAll="0"/>
  </pivotFields>
  <rowFields count="2">
    <field x="7"/>
    <field x="9"/>
  </rowFields>
  <rowItems count="27">
    <i>
      <x/>
      <x v="1"/>
    </i>
    <i r="1">
      <x v="8"/>
    </i>
    <i r="1">
      <x v="14"/>
    </i>
    <i r="1">
      <x v="18"/>
    </i>
    <i r="1">
      <x v="19"/>
    </i>
    <i t="default">
      <x/>
    </i>
    <i>
      <x v="1"/>
      <x v="2"/>
    </i>
    <i r="1">
      <x v="10"/>
    </i>
    <i t="default">
      <x v="1"/>
    </i>
    <i>
      <x v="2"/>
      <x v="6"/>
    </i>
    <i r="1">
      <x v="12"/>
    </i>
    <i r="1">
      <x v="16"/>
    </i>
    <i t="default">
      <x v="2"/>
    </i>
    <i>
      <x v="3"/>
      <x/>
    </i>
    <i r="1">
      <x v="11"/>
    </i>
    <i t="default">
      <x v="3"/>
    </i>
    <i>
      <x v="4"/>
      <x v="5"/>
    </i>
    <i r="1">
      <x v="9"/>
    </i>
    <i r="1">
      <x v="13"/>
    </i>
    <i r="1">
      <x v="17"/>
    </i>
    <i t="default">
      <x v="4"/>
    </i>
    <i>
      <x v="5"/>
      <x v="3"/>
    </i>
    <i r="1">
      <x v="4"/>
    </i>
    <i r="1">
      <x v="7"/>
    </i>
    <i r="1">
      <x v="15"/>
    </i>
    <i t="default">
      <x v="5"/>
    </i>
    <i t="grand">
      <x/>
    </i>
  </rowItems>
  <colFields count="1">
    <field x="-2"/>
  </colFields>
  <colItems count="3">
    <i>
      <x/>
    </i>
    <i i="1">
      <x v="1"/>
    </i>
    <i i="2">
      <x v="2"/>
    </i>
  </colItems>
  <dataFields count="3">
    <dataField name="SUM of VALOR TOTAL  ESTIMADO " fld="19" baseField="0"/>
    <dataField name="SUM of Valor Operaciòn" fld="34" baseField="0"/>
    <dataField name="SUM of Valor definitivo PAA" fld="35"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REVISIÓN ITEM" cacheId="10" applyNumberFormats="0" applyBorderFormats="0" applyFontFormats="0" applyPatternFormats="0" applyAlignmentFormats="0" applyWidthHeightFormats="0" dataCaption="" updatedVersion="8" compact="0" compactData="0">
  <location ref="A3:D464" firstHeaderRow="1" firstDataRow="2" firstDataCol="2" rowPageCount="1" colPageCount="1"/>
  <pivotFields count="50">
    <pivotField name="CODIGO INTERNO IDPAC" axis="axisRow" compact="0" outline="0" multipleItemSelectionAllowed="1" showAll="0" sortType="ascending">
      <items count="694">
        <item x="0"/>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
        <item x="19"/>
        <item x="199"/>
        <item x="200"/>
        <item x="201"/>
        <item x="202"/>
        <item x="203"/>
        <item x="204"/>
        <item x="205"/>
        <item x="206"/>
        <item x="207"/>
        <item x="208"/>
        <item x="20"/>
        <item x="209"/>
        <item x="210"/>
        <item x="211"/>
        <item x="212"/>
        <item x="213"/>
        <item x="214"/>
        <item x="215"/>
        <item x="216"/>
        <item x="217"/>
        <item x="218"/>
        <item x="21"/>
        <item x="219"/>
        <item x="220"/>
        <item x="221"/>
        <item x="222"/>
        <item x="223"/>
        <item x="224"/>
        <item x="225"/>
        <item x="226"/>
        <item x="227"/>
        <item x="228"/>
        <item x="22"/>
        <item x="229"/>
        <item x="230"/>
        <item x="231"/>
        <item x="232"/>
        <item x="233"/>
        <item x="234"/>
        <item x="235"/>
        <item x="236"/>
        <item x="237"/>
        <item x="238"/>
        <item x="23"/>
        <item x="239"/>
        <item x="240"/>
        <item x="241"/>
        <item x="242"/>
        <item x="243"/>
        <item x="244"/>
        <item x="245"/>
        <item x="246"/>
        <item x="247"/>
        <item x="248"/>
        <item x="24"/>
        <item x="249"/>
        <item x="250"/>
        <item x="251"/>
        <item x="252"/>
        <item x="253"/>
        <item x="254"/>
        <item x="255"/>
        <item x="256"/>
        <item x="257"/>
        <item x="258"/>
        <item x="25"/>
        <item x="259"/>
        <item x="260"/>
        <item x="261"/>
        <item x="262"/>
        <item x="263"/>
        <item x="264"/>
        <item x="265"/>
        <item x="266"/>
        <item x="267"/>
        <item x="268"/>
        <item x="26"/>
        <item x="269"/>
        <item x="270"/>
        <item x="271"/>
        <item x="272"/>
        <item x="273"/>
        <item x="274"/>
        <item x="275"/>
        <item x="276"/>
        <item x="277"/>
        <item x="278"/>
        <item x="27"/>
        <item x="279"/>
        <item x="280"/>
        <item x="281"/>
        <item x="282"/>
        <item x="283"/>
        <item x="284"/>
        <item x="285"/>
        <item x="286"/>
        <item x="287"/>
        <item x="288"/>
        <item x="28"/>
        <item x="289"/>
        <item x="290"/>
        <item x="291"/>
        <item x="292"/>
        <item x="293"/>
        <item x="294"/>
        <item x="295"/>
        <item x="296"/>
        <item x="297"/>
        <item x="298"/>
        <item x="2"/>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
        <item x="69"/>
        <item x="70"/>
        <item x="71"/>
        <item x="72"/>
        <item x="73"/>
        <item x="74"/>
        <item x="75"/>
        <item x="76"/>
        <item x="77"/>
        <item x="78"/>
        <item x="7"/>
        <item x="79"/>
        <item x="80"/>
        <item x="81"/>
        <item x="82"/>
        <item x="83"/>
        <item x="84"/>
        <item x="85"/>
        <item x="86"/>
        <item x="87"/>
        <item x="88"/>
        <item x="8"/>
        <item x="89"/>
        <item x="90"/>
        <item x="91"/>
        <item x="92"/>
        <item x="93"/>
        <item x="94"/>
        <item x="95"/>
        <item x="96"/>
        <item x="97"/>
        <item x="98"/>
        <item t="default"/>
      </items>
    </pivotField>
    <pivotField name="OBJETIVO ESTRATÉGICO" compact="0" outline="0" multipleItemSelectionAllowed="1" showAll="0"/>
    <pivotField name="PROGRAMA  PLAN DE DESARROLLO " compact="0" outline="0" multipleItemSelectionAllowed="1" showAll="0"/>
    <pivotField name="NOMBRE RUBRO" compact="0" outline="0" multipleItemSelectionAllowed="1" showAll="0"/>
    <pivotField name="CODIGO PRESUPUESTAL" compact="0" outline="0" multipleItemSelectionAllowed="1" showAll="0"/>
    <pivotField name="BDPP" axis="axisRow" compact="0" numFmtId="1" outline="0" multipleItemSelectionAllowed="1" showAll="0" sortType="ascending">
      <items count="7">
        <item x="0"/>
        <item x="1"/>
        <item x="2"/>
        <item x="3"/>
        <item x="4"/>
        <item x="5"/>
        <item t="default"/>
      </items>
    </pivotField>
    <pivotField name="BPIN" compact="0" outline="0" multipleItemSelectionAllowed="1" showAll="0"/>
    <pivotField name="DESCRIPCION PROYECTO DE INVERSION" compact="0" outline="0" multipleItemSelectionAllowed="1" showAll="0"/>
    <pivotField name="META PDD_x000a_IDPAC" compact="0" outline="0" multipleItemSelectionAllowed="1" showAll="0"/>
    <pivotField name="META PROYECTO DE INVERSIÓN" compact="0" outline="0" multipleItemSelectionAllowed="1" showAll="0"/>
    <pivotField name="CÓDIGO UNSPSC" compact="0" outline="0" multipleItemSelectionAllowed="1" showAll="0"/>
    <pivotField name="DESCRIPCIÓN_x000a_(Descripción general del bien o servicio a contratar)" compact="0" outline="0" multipleItemSelectionAllowed="1" showAll="0"/>
    <pivotField name="FECHA ESTIMADA DE INICIO DEL PROCESO DE SELECCIÓN (mes)" compact="0" outline="0" multipleItemSelectionAllowed="1" showAll="0"/>
    <pivotField name="FECHA ESTIMADA DE PRESENTACION DE OFERTAS (mes)" compact="0" numFmtId="1" outline="0" multipleItemSelectionAllowed="1" showAll="0"/>
    <pivotField name="DURACIÓN  DEL CONTRATO_x000a_(número)" compact="0" numFmtId="1" outline="0" multipleItemSelectionAllowed="1" showAll="0"/>
    <pivotField name="DURACIÓN  DEL CONTRATO_x000a_ (intervalo: días - 0, meses - 1, años - 2)" compact="0" outline="0" multipleItemSelectionAllowed="1" showAll="0"/>
    <pivotField name="MODALIDAD DE SELECCIÓN " compact="0" outline="0" multipleItemSelectionAllowed="1" showAll="0"/>
    <pivotField name="FUENTE DE LOS RECURSOS_x000a_(FONDO)" compact="0" numFmtId="164" outline="0" multipleItemSelectionAllowed="1" showAll="0"/>
    <pivotField name="VALOR MENSUAL  ESTIMADO " compact="0" outline="0" multipleItemSelectionAllowed="1" showAll="0"/>
    <pivotField name="VALOR TOTAL  ESTIMADO " dataField="1" compact="0" numFmtId="165" outline="0" multipleItemSelectionAllowed="1" showAll="0"/>
    <pivotField name="ÁREA O DEPENDENCIA RESPONSABLE" compact="0" outline="0" multipleItemSelectionAllowed="1" showAll="0"/>
    <pivotField name="POSPRE_x000a_(Posición Presupuestal)" compact="0" outline="0" multipleItemSelectionAllowed="1" showAll="0"/>
    <pivotField name="ELEMENTO PEP_x000a_(Plan de la Estructura del Proyecto)" compact="0" outline="0" multipleItemSelectionAllowed="1" showAll="0"/>
    <pivotField name="TRAZADOR PRESUPUESTAL" compact="0" outline="0" multipleItemSelectionAllowed="1" showAll="0"/>
    <pivotField name="¿SE REQUIEREN VIGENCIAS FUTURAS?" compact="0" outline="0" multipleItemSelectionAllowed="1" showAll="0"/>
    <pivotField name="ESTADO DE LA SOLICITUD DE VIGENCIAS FUTURAS" compact="0" outline="0" multipleItemSelectionAllowed="1" showAll="0"/>
    <pivotField name=" " compact="0" outline="0" multipleItemSelectionAllowed="1" showAll="0"/>
    <pivotField name=" 2" compact="0" outline="0" multipleItemSelectionAllowed="1" showAll="0"/>
    <pivotField name=" 3" compact="0" outline="0" multipleItemSelectionAllowed="1" showAll="0"/>
    <pivotField name=" 4" compact="0" outline="0" multipleItemSelectionAllowed="1" showAll="0"/>
    <pivotField name="descripcion proyecto de inversion2" compact="0" outline="0" multipleItemSelectionAllowed="1" showAll="0"/>
    <pivotField name="VALOR MENSUAL  ESTIMADO _x000a_INICIAL" compact="0" outline="0" multipleItemSelectionAllowed="1" showAll="0"/>
    <pivotField name="VALOR TOTAL  ESTIMADO _x000a_INICIAL" compact="0" numFmtId="165" outline="0" multipleItemSelectionAllowed="1" showAll="0"/>
    <pivotField name="Valor modificación" compact="0" outline="0" multipleItemSelectionAllowed="1" showAll="0"/>
    <pivotField name="Valor Operaciòn" compact="0" numFmtId="4" outline="0" multipleItemSelectionAllowed="1" showAll="0"/>
    <pivotField name="Valor definitivo PAA" dataField="1" compact="0" numFmtId="4" outline="0" multipleItemSelectionAllowed="1" showAll="0"/>
    <pivotField name="No. Solicitud" compact="0" numFmtId="4" outline="0" multipleItemSelectionAllowed="1" showAll="0"/>
    <pivotField name="Tipo modificación" compact="0" numFmtId="4" outline="0" multipleItemSelectionAllowed="1" showAll="0"/>
    <pivotField name="pospre_x000a_(posición presupuestal)2" compact="0" outline="0" multipleItemSelectionAllowed="1" showAll="0"/>
    <pivotField name="bdpp2" compact="0" numFmtId="1" outline="0" multipleItemSelectionAllowed="1" showAll="0"/>
    <pivotField name=" 5" compact="0" outline="0" multipleItemSelectionAllowed="1" showAll="0"/>
    <pivotField name=" 6" compact="0" numFmtId="4" outline="0" multipleItemSelectionAllowed="1" showAll="0"/>
    <pivotField name="Se modifica?" axis="axisPage" compact="0" outline="0" multipleItemSelectionAllowed="1" showAll="0">
      <items count="104">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t="default"/>
      </items>
    </pivotField>
    <pivotField name="MOD 2" compact="0" outline="0" multipleItemSelectionAllowed="1" showAll="0"/>
    <pivotField name="DIF" compact="0" outline="0" multipleItemSelectionAllowed="1" showAll="0"/>
    <pivotField name=" 7" compact="0" outline="0" multipleItemSelectionAllowed="1" showAll="0"/>
    <pivotField name="VAL" compact="0" outline="0" multipleItemSelectionAllowed="1" showAll="0"/>
    <pivotField name=" 8" compact="0" outline="0" multipleItemSelectionAllowed="1" showAll="0"/>
    <pivotField name=" 9" compact="0" outline="0" multipleItemSelectionAllowed="1" showAll="0"/>
    <pivotField name=" 10" compact="0" outline="0" multipleItemSelectionAllowed="1" showAll="0"/>
  </pivotFields>
  <rowFields count="2">
    <field x="5"/>
    <field x="0"/>
  </rowFields>
  <rowItems count="460">
    <i>
      <x/>
      <x/>
    </i>
    <i r="1">
      <x v="1"/>
    </i>
    <i r="1">
      <x v="12"/>
    </i>
    <i r="1">
      <x v="23"/>
    </i>
    <i r="1">
      <x v="34"/>
    </i>
    <i r="1">
      <x v="45"/>
    </i>
    <i r="1">
      <x v="56"/>
    </i>
    <i r="1">
      <x v="67"/>
    </i>
    <i r="1">
      <x v="78"/>
    </i>
    <i r="1">
      <x v="89"/>
    </i>
    <i r="1">
      <x v="100"/>
    </i>
    <i r="1">
      <x v="111"/>
    </i>
    <i r="1">
      <x v="112"/>
    </i>
    <i r="1">
      <x v="123"/>
    </i>
    <i r="1">
      <x v="134"/>
    </i>
    <i r="1">
      <x v="145"/>
    </i>
    <i r="1">
      <x v="156"/>
    </i>
    <i r="1">
      <x v="167"/>
    </i>
    <i r="1">
      <x v="178"/>
    </i>
    <i r="1">
      <x v="189"/>
    </i>
    <i r="1">
      <x v="200"/>
    </i>
    <i r="1">
      <x v="222"/>
    </i>
    <i r="1">
      <x v="333"/>
    </i>
    <i r="1">
      <x v="444"/>
    </i>
    <i r="1">
      <x v="555"/>
    </i>
    <i r="1">
      <x v="660"/>
    </i>
    <i r="1">
      <x v="671"/>
    </i>
    <i r="1">
      <x v="682"/>
    </i>
    <i t="default">
      <x/>
    </i>
    <i>
      <x v="1"/>
      <x v="211"/>
    </i>
    <i r="1">
      <x v="223"/>
    </i>
    <i r="1">
      <x v="234"/>
    </i>
    <i r="1">
      <x v="245"/>
    </i>
    <i r="1">
      <x v="256"/>
    </i>
    <i r="1">
      <x v="267"/>
    </i>
    <i r="1">
      <x v="278"/>
    </i>
    <i r="1">
      <x v="289"/>
    </i>
    <i r="1">
      <x v="300"/>
    </i>
    <i r="1">
      <x v="311"/>
    </i>
    <i r="1">
      <x v="322"/>
    </i>
    <i r="1">
      <x v="334"/>
    </i>
    <i r="1">
      <x v="345"/>
    </i>
    <i r="1">
      <x v="356"/>
    </i>
    <i r="1">
      <x v="367"/>
    </i>
    <i r="1">
      <x v="378"/>
    </i>
    <i r="1">
      <x v="389"/>
    </i>
    <i r="1">
      <x v="400"/>
    </i>
    <i r="1">
      <x v="411"/>
    </i>
    <i r="1">
      <x v="422"/>
    </i>
    <i r="1">
      <x v="433"/>
    </i>
    <i r="1">
      <x v="445"/>
    </i>
    <i r="1">
      <x v="648"/>
    </i>
    <i t="default">
      <x v="1"/>
    </i>
    <i>
      <x v="2"/>
      <x v="7"/>
    </i>
    <i r="1">
      <x v="9"/>
    </i>
    <i r="1">
      <x v="10"/>
    </i>
    <i r="1">
      <x v="13"/>
    </i>
    <i r="1">
      <x v="15"/>
    </i>
    <i r="1">
      <x v="17"/>
    </i>
    <i r="1">
      <x v="18"/>
    </i>
    <i r="1">
      <x v="24"/>
    </i>
    <i r="1">
      <x v="28"/>
    </i>
    <i r="1">
      <x v="29"/>
    </i>
    <i r="1">
      <x v="30"/>
    </i>
    <i r="1">
      <x v="33"/>
    </i>
    <i r="1">
      <x v="35"/>
    </i>
    <i r="1">
      <x v="36"/>
    </i>
    <i r="1">
      <x v="39"/>
    </i>
    <i r="1">
      <x v="42"/>
    </i>
    <i r="1">
      <x v="44"/>
    </i>
    <i r="1">
      <x v="47"/>
    </i>
    <i r="1">
      <x v="48"/>
    </i>
    <i r="1">
      <x v="49"/>
    </i>
    <i r="1">
      <x v="50"/>
    </i>
    <i r="1">
      <x v="54"/>
    </i>
    <i r="1">
      <x v="55"/>
    </i>
    <i r="1">
      <x v="61"/>
    </i>
    <i r="1">
      <x v="63"/>
    </i>
    <i r="1">
      <x v="70"/>
    </i>
    <i r="1">
      <x v="73"/>
    </i>
    <i r="1">
      <x v="76"/>
    </i>
    <i r="1">
      <x v="77"/>
    </i>
    <i r="1">
      <x v="81"/>
    </i>
    <i r="1">
      <x v="84"/>
    </i>
    <i r="1">
      <x v="85"/>
    </i>
    <i r="1">
      <x v="86"/>
    </i>
    <i r="1">
      <x v="87"/>
    </i>
    <i r="1">
      <x v="93"/>
    </i>
    <i r="1">
      <x v="97"/>
    </i>
    <i r="1">
      <x v="101"/>
    </i>
    <i r="1">
      <x v="105"/>
    </i>
    <i r="1">
      <x v="107"/>
    </i>
    <i r="1">
      <x v="110"/>
    </i>
    <i r="1">
      <x v="113"/>
    </i>
    <i r="1">
      <x v="114"/>
    </i>
    <i r="1">
      <x v="656"/>
    </i>
    <i r="1">
      <x v="658"/>
    </i>
    <i r="1">
      <x v="659"/>
    </i>
    <i t="default">
      <x v="2"/>
    </i>
    <i>
      <x v="3"/>
      <x v="117"/>
    </i>
    <i r="1">
      <x v="118"/>
    </i>
    <i r="1">
      <x v="119"/>
    </i>
    <i r="1">
      <x v="120"/>
    </i>
    <i r="1">
      <x v="121"/>
    </i>
    <i r="1">
      <x v="122"/>
    </i>
    <i r="1">
      <x v="124"/>
    </i>
    <i r="1">
      <x v="125"/>
    </i>
    <i r="1">
      <x v="126"/>
    </i>
    <i r="1">
      <x v="127"/>
    </i>
    <i r="1">
      <x v="128"/>
    </i>
    <i r="1">
      <x v="129"/>
    </i>
    <i r="1">
      <x v="130"/>
    </i>
    <i r="1">
      <x v="131"/>
    </i>
    <i r="1">
      <x v="132"/>
    </i>
    <i r="1">
      <x v="133"/>
    </i>
    <i r="1">
      <x v="135"/>
    </i>
    <i r="1">
      <x v="136"/>
    </i>
    <i r="1">
      <x v="137"/>
    </i>
    <i r="1">
      <x v="138"/>
    </i>
    <i r="1">
      <x v="139"/>
    </i>
    <i r="1">
      <x v="140"/>
    </i>
    <i r="1">
      <x v="141"/>
    </i>
    <i r="1">
      <x v="144"/>
    </i>
    <i r="1">
      <x v="147"/>
    </i>
    <i r="1">
      <x v="148"/>
    </i>
    <i r="1">
      <x v="149"/>
    </i>
    <i r="1">
      <x v="150"/>
    </i>
    <i r="1">
      <x v="151"/>
    </i>
    <i r="1">
      <x v="152"/>
    </i>
    <i r="1">
      <x v="153"/>
    </i>
    <i r="1">
      <x v="154"/>
    </i>
    <i r="1">
      <x v="155"/>
    </i>
    <i r="1">
      <x v="158"/>
    </i>
    <i r="1">
      <x v="159"/>
    </i>
    <i r="1">
      <x v="160"/>
    </i>
    <i r="1">
      <x v="161"/>
    </i>
    <i r="1">
      <x v="162"/>
    </i>
    <i r="1">
      <x v="164"/>
    </i>
    <i r="1">
      <x v="165"/>
    </i>
    <i r="1">
      <x v="166"/>
    </i>
    <i r="1">
      <x v="168"/>
    </i>
    <i r="1">
      <x v="169"/>
    </i>
    <i r="1">
      <x v="170"/>
    </i>
    <i r="1">
      <x v="171"/>
    </i>
    <i r="1">
      <x v="174"/>
    </i>
    <i r="1">
      <x v="177"/>
    </i>
    <i r="1">
      <x v="179"/>
    </i>
    <i r="1">
      <x v="181"/>
    </i>
    <i r="1">
      <x v="182"/>
    </i>
    <i r="1">
      <x v="183"/>
    </i>
    <i r="1">
      <x v="184"/>
    </i>
    <i r="1">
      <x v="185"/>
    </i>
    <i r="1">
      <x v="186"/>
    </i>
    <i r="1">
      <x v="187"/>
    </i>
    <i r="1">
      <x v="188"/>
    </i>
    <i r="1">
      <x v="190"/>
    </i>
    <i r="1">
      <x v="191"/>
    </i>
    <i r="1">
      <x v="192"/>
    </i>
    <i r="1">
      <x v="193"/>
    </i>
    <i r="1">
      <x v="194"/>
    </i>
    <i r="1">
      <x v="195"/>
    </i>
    <i r="1">
      <x v="197"/>
    </i>
    <i r="1">
      <x v="201"/>
    </i>
    <i r="1">
      <x v="202"/>
    </i>
    <i r="1">
      <x v="203"/>
    </i>
    <i r="1">
      <x v="204"/>
    </i>
    <i r="1">
      <x v="205"/>
    </i>
    <i r="1">
      <x v="206"/>
    </i>
    <i r="1">
      <x v="207"/>
    </i>
    <i r="1">
      <x v="208"/>
    </i>
    <i r="1">
      <x v="209"/>
    </i>
    <i r="1">
      <x v="210"/>
    </i>
    <i r="1">
      <x v="212"/>
    </i>
    <i r="1">
      <x v="213"/>
    </i>
    <i r="1">
      <x v="214"/>
    </i>
    <i r="1">
      <x v="215"/>
    </i>
    <i r="1">
      <x v="216"/>
    </i>
    <i r="1">
      <x v="217"/>
    </i>
    <i r="1">
      <x v="218"/>
    </i>
    <i r="1">
      <x v="219"/>
    </i>
    <i r="1">
      <x v="220"/>
    </i>
    <i r="1">
      <x v="221"/>
    </i>
    <i r="1">
      <x v="224"/>
    </i>
    <i r="1">
      <x v="225"/>
    </i>
    <i r="1">
      <x v="226"/>
    </i>
    <i r="1">
      <x v="227"/>
    </i>
    <i r="1">
      <x v="228"/>
    </i>
    <i r="1">
      <x v="229"/>
    </i>
    <i r="1">
      <x v="230"/>
    </i>
    <i r="1">
      <x v="231"/>
    </i>
    <i r="1">
      <x v="232"/>
    </i>
    <i r="1">
      <x v="233"/>
    </i>
    <i r="1">
      <x v="235"/>
    </i>
    <i r="1">
      <x v="236"/>
    </i>
    <i r="1">
      <x v="237"/>
    </i>
    <i r="1">
      <x v="238"/>
    </i>
    <i r="1">
      <x v="239"/>
    </i>
    <i r="1">
      <x v="240"/>
    </i>
    <i r="1">
      <x v="241"/>
    </i>
    <i r="1">
      <x v="242"/>
    </i>
    <i r="1">
      <x v="243"/>
    </i>
    <i r="1">
      <x v="244"/>
    </i>
    <i r="1">
      <x v="246"/>
    </i>
    <i r="1">
      <x v="247"/>
    </i>
    <i r="1">
      <x v="248"/>
    </i>
    <i r="1">
      <x v="249"/>
    </i>
    <i r="1">
      <x v="250"/>
    </i>
    <i r="1">
      <x v="251"/>
    </i>
    <i r="1">
      <x v="252"/>
    </i>
    <i r="1">
      <x v="253"/>
    </i>
    <i r="1">
      <x v="254"/>
    </i>
    <i r="1">
      <x v="255"/>
    </i>
    <i r="1">
      <x v="257"/>
    </i>
    <i r="1">
      <x v="258"/>
    </i>
    <i r="1">
      <x v="259"/>
    </i>
    <i r="1">
      <x v="260"/>
    </i>
    <i r="1">
      <x v="261"/>
    </i>
    <i r="1">
      <x v="262"/>
    </i>
    <i r="1">
      <x v="263"/>
    </i>
    <i r="1">
      <x v="264"/>
    </i>
    <i r="1">
      <x v="265"/>
    </i>
    <i r="1">
      <x v="266"/>
    </i>
    <i r="1">
      <x v="268"/>
    </i>
    <i r="1">
      <x v="269"/>
    </i>
    <i r="1">
      <x v="309"/>
    </i>
    <i r="1">
      <x v="310"/>
    </i>
    <i r="1">
      <x v="312"/>
    </i>
    <i r="1">
      <x v="313"/>
    </i>
    <i r="1">
      <x v="314"/>
    </i>
    <i r="1">
      <x v="316"/>
    </i>
    <i r="1">
      <x v="318"/>
    </i>
    <i r="1">
      <x v="321"/>
    </i>
    <i r="1">
      <x v="323"/>
    </i>
    <i r="1">
      <x v="326"/>
    </i>
    <i r="1">
      <x v="327"/>
    </i>
    <i r="1">
      <x v="329"/>
    </i>
    <i r="1">
      <x v="330"/>
    </i>
    <i r="1">
      <x v="331"/>
    </i>
    <i r="1">
      <x v="332"/>
    </i>
    <i r="1">
      <x v="335"/>
    </i>
    <i r="1">
      <x v="336"/>
    </i>
    <i r="1">
      <x v="338"/>
    </i>
    <i r="1">
      <x v="339"/>
    </i>
    <i r="1">
      <x v="340"/>
    </i>
    <i r="1">
      <x v="343"/>
    </i>
    <i r="1">
      <x v="344"/>
    </i>
    <i r="1">
      <x v="346"/>
    </i>
    <i r="1">
      <x v="348"/>
    </i>
    <i r="1">
      <x v="349"/>
    </i>
    <i r="1">
      <x v="350"/>
    </i>
    <i r="1">
      <x v="351"/>
    </i>
    <i r="1">
      <x v="352"/>
    </i>
    <i r="1">
      <x v="353"/>
    </i>
    <i r="1">
      <x v="354"/>
    </i>
    <i r="1">
      <x v="357"/>
    </i>
    <i r="1">
      <x v="358"/>
    </i>
    <i r="1">
      <x v="359"/>
    </i>
    <i r="1">
      <x v="360"/>
    </i>
    <i r="1">
      <x v="361"/>
    </i>
    <i r="1">
      <x v="362"/>
    </i>
    <i r="1">
      <x v="363"/>
    </i>
    <i r="1">
      <x v="364"/>
    </i>
    <i r="1">
      <x v="365"/>
    </i>
    <i r="1">
      <x v="366"/>
    </i>
    <i r="1">
      <x v="369"/>
    </i>
    <i r="1">
      <x v="370"/>
    </i>
    <i r="1">
      <x v="371"/>
    </i>
    <i r="1">
      <x v="373"/>
    </i>
    <i r="1">
      <x v="374"/>
    </i>
    <i r="1">
      <x v="375"/>
    </i>
    <i r="1">
      <x v="376"/>
    </i>
    <i r="1">
      <x v="377"/>
    </i>
    <i r="1">
      <x v="379"/>
    </i>
    <i r="1">
      <x v="380"/>
    </i>
    <i r="1">
      <x v="381"/>
    </i>
    <i r="1">
      <x v="382"/>
    </i>
    <i r="1">
      <x v="383"/>
    </i>
    <i r="1">
      <x v="384"/>
    </i>
    <i r="1">
      <x v="385"/>
    </i>
    <i r="1">
      <x v="386"/>
    </i>
    <i r="1">
      <x v="387"/>
    </i>
    <i r="1">
      <x v="388"/>
    </i>
    <i r="1">
      <x v="390"/>
    </i>
    <i r="1">
      <x v="391"/>
    </i>
    <i r="1">
      <x v="392"/>
    </i>
    <i r="1">
      <x v="393"/>
    </i>
    <i r="1">
      <x v="394"/>
    </i>
    <i r="1">
      <x v="395"/>
    </i>
    <i r="1">
      <x v="396"/>
    </i>
    <i r="1">
      <x v="650"/>
    </i>
    <i r="1">
      <x v="651"/>
    </i>
    <i r="1">
      <x v="652"/>
    </i>
    <i r="1">
      <x v="653"/>
    </i>
    <i r="1">
      <x v="654"/>
    </i>
    <i t="default">
      <x v="3"/>
    </i>
    <i>
      <x v="4"/>
      <x v="397"/>
    </i>
    <i r="1">
      <x v="398"/>
    </i>
    <i r="1">
      <x v="399"/>
    </i>
    <i r="1">
      <x v="401"/>
    </i>
    <i r="1">
      <x v="402"/>
    </i>
    <i r="1">
      <x v="403"/>
    </i>
    <i r="1">
      <x v="404"/>
    </i>
    <i r="1">
      <x v="406"/>
    </i>
    <i r="1">
      <x v="409"/>
    </i>
    <i r="1">
      <x v="412"/>
    </i>
    <i r="1">
      <x v="415"/>
    </i>
    <i r="1">
      <x v="416"/>
    </i>
    <i r="1">
      <x v="418"/>
    </i>
    <i r="1">
      <x v="420"/>
    </i>
    <i r="1">
      <x v="421"/>
    </i>
    <i r="1">
      <x v="423"/>
    </i>
    <i r="1">
      <x v="424"/>
    </i>
    <i r="1">
      <x v="425"/>
    </i>
    <i r="1">
      <x v="427"/>
    </i>
    <i r="1">
      <x v="428"/>
    </i>
    <i r="1">
      <x v="429"/>
    </i>
    <i r="1">
      <x v="432"/>
    </i>
    <i r="1">
      <x v="434"/>
    </i>
    <i r="1">
      <x v="436"/>
    </i>
    <i r="1">
      <x v="437"/>
    </i>
    <i r="1">
      <x v="438"/>
    </i>
    <i r="1">
      <x v="439"/>
    </i>
    <i r="1">
      <x v="440"/>
    </i>
    <i r="1">
      <x v="441"/>
    </i>
    <i r="1">
      <x v="442"/>
    </i>
    <i r="1">
      <x v="448"/>
    </i>
    <i r="1">
      <x v="449"/>
    </i>
    <i r="1">
      <x v="450"/>
    </i>
    <i r="1">
      <x v="451"/>
    </i>
    <i r="1">
      <x v="452"/>
    </i>
    <i r="1">
      <x v="453"/>
    </i>
    <i r="1">
      <x v="454"/>
    </i>
    <i r="1">
      <x v="455"/>
    </i>
    <i r="1">
      <x v="458"/>
    </i>
    <i r="1">
      <x v="459"/>
    </i>
    <i r="1">
      <x v="460"/>
    </i>
    <i r="1">
      <x v="461"/>
    </i>
    <i r="1">
      <x v="464"/>
    </i>
    <i r="1">
      <x v="466"/>
    </i>
    <i r="1">
      <x v="468"/>
    </i>
    <i r="1">
      <x v="470"/>
    </i>
    <i r="1">
      <x v="471"/>
    </i>
    <i r="1">
      <x v="472"/>
    </i>
    <i r="1">
      <x v="473"/>
    </i>
    <i r="1">
      <x v="477"/>
    </i>
    <i r="1">
      <x v="480"/>
    </i>
    <i r="1">
      <x v="484"/>
    </i>
    <i r="1">
      <x v="507"/>
    </i>
    <i r="1">
      <x v="508"/>
    </i>
    <i r="1">
      <x v="509"/>
    </i>
    <i r="1">
      <x v="512"/>
    </i>
    <i r="1">
      <x v="513"/>
    </i>
    <i r="1">
      <x v="514"/>
    </i>
    <i r="1">
      <x v="515"/>
    </i>
    <i r="1">
      <x v="516"/>
    </i>
    <i r="1">
      <x v="517"/>
    </i>
    <i r="1">
      <x v="518"/>
    </i>
    <i r="1">
      <x v="519"/>
    </i>
    <i r="1">
      <x v="520"/>
    </i>
    <i r="1">
      <x v="521"/>
    </i>
    <i r="1">
      <x v="523"/>
    </i>
    <i r="1">
      <x v="524"/>
    </i>
    <i r="1">
      <x v="525"/>
    </i>
    <i r="1">
      <x v="526"/>
    </i>
    <i r="1">
      <x v="527"/>
    </i>
    <i r="1">
      <x v="528"/>
    </i>
    <i r="1">
      <x v="529"/>
    </i>
    <i r="1">
      <x v="530"/>
    </i>
    <i r="1">
      <x v="531"/>
    </i>
    <i r="1">
      <x v="532"/>
    </i>
    <i r="1">
      <x v="534"/>
    </i>
    <i r="1">
      <x v="535"/>
    </i>
    <i r="1">
      <x v="536"/>
    </i>
    <i r="1">
      <x v="537"/>
    </i>
    <i r="1">
      <x v="538"/>
    </i>
    <i r="1">
      <x v="539"/>
    </i>
    <i r="1">
      <x v="540"/>
    </i>
    <i r="1">
      <x v="541"/>
    </i>
    <i r="1">
      <x v="542"/>
    </i>
    <i r="1">
      <x v="543"/>
    </i>
    <i r="1">
      <x v="545"/>
    </i>
    <i r="1">
      <x v="546"/>
    </i>
    <i r="1">
      <x v="547"/>
    </i>
    <i r="1">
      <x v="548"/>
    </i>
    <i r="1">
      <x v="549"/>
    </i>
    <i r="1">
      <x v="550"/>
    </i>
    <i r="1">
      <x v="551"/>
    </i>
    <i r="1">
      <x v="552"/>
    </i>
    <i r="1">
      <x v="553"/>
    </i>
    <i r="1">
      <x v="554"/>
    </i>
    <i r="1">
      <x v="557"/>
    </i>
    <i r="1">
      <x v="558"/>
    </i>
    <i r="1">
      <x v="559"/>
    </i>
    <i r="1">
      <x v="560"/>
    </i>
    <i r="1">
      <x v="561"/>
    </i>
    <i r="1">
      <x v="562"/>
    </i>
    <i r="1">
      <x v="563"/>
    </i>
    <i r="1">
      <x v="564"/>
    </i>
    <i r="1">
      <x v="565"/>
    </i>
    <i r="1">
      <x v="566"/>
    </i>
    <i r="1">
      <x v="568"/>
    </i>
    <i r="1">
      <x v="569"/>
    </i>
    <i r="1">
      <x v="570"/>
    </i>
    <i r="1">
      <x v="571"/>
    </i>
    <i r="1">
      <x v="572"/>
    </i>
    <i r="1">
      <x v="573"/>
    </i>
    <i r="1">
      <x v="574"/>
    </i>
    <i r="1">
      <x v="575"/>
    </i>
    <i r="1">
      <x v="576"/>
    </i>
    <i r="1">
      <x v="577"/>
    </i>
    <i r="1">
      <x v="579"/>
    </i>
    <i r="1">
      <x v="580"/>
    </i>
    <i r="1">
      <x v="581"/>
    </i>
    <i r="1">
      <x v="582"/>
    </i>
    <i r="1">
      <x v="583"/>
    </i>
    <i r="1">
      <x v="584"/>
    </i>
    <i r="1">
      <x v="585"/>
    </i>
    <i r="1">
      <x v="586"/>
    </i>
    <i r="1">
      <x v="587"/>
    </i>
    <i r="1">
      <x v="588"/>
    </i>
    <i r="1">
      <x v="590"/>
    </i>
    <i r="1">
      <x v="591"/>
    </i>
    <i r="1">
      <x v="592"/>
    </i>
    <i r="1">
      <x v="593"/>
    </i>
    <i r="1">
      <x v="594"/>
    </i>
    <i r="1">
      <x v="595"/>
    </i>
    <i r="1">
      <x v="596"/>
    </i>
    <i r="1">
      <x v="597"/>
    </i>
    <i r="1">
      <x v="598"/>
    </i>
    <i r="1">
      <x v="599"/>
    </i>
    <i r="1">
      <x v="601"/>
    </i>
    <i r="1">
      <x v="602"/>
    </i>
    <i r="1">
      <x v="604"/>
    </i>
    <i r="1">
      <x v="606"/>
    </i>
    <i r="1">
      <x v="607"/>
    </i>
    <i r="1">
      <x v="609"/>
    </i>
    <i r="1">
      <x v="610"/>
    </i>
    <i r="1">
      <x v="612"/>
    </i>
    <i r="1">
      <x v="613"/>
    </i>
    <i r="1">
      <x v="614"/>
    </i>
    <i r="1">
      <x v="617"/>
    </i>
    <i r="1">
      <x v="618"/>
    </i>
    <i r="1">
      <x v="619"/>
    </i>
    <i r="1">
      <x v="620"/>
    </i>
    <i r="1">
      <x v="621"/>
    </i>
    <i r="1">
      <x v="623"/>
    </i>
    <i r="1">
      <x v="624"/>
    </i>
    <i r="1">
      <x v="625"/>
    </i>
    <i r="1">
      <x v="626"/>
    </i>
    <i r="1">
      <x v="627"/>
    </i>
    <i r="1">
      <x v="628"/>
    </i>
    <i r="1">
      <x v="629"/>
    </i>
    <i r="1">
      <x v="631"/>
    </i>
    <i r="1">
      <x v="657"/>
    </i>
    <i t="default">
      <x v="4"/>
    </i>
    <i>
      <x v="5"/>
      <x v="635"/>
    </i>
    <i r="1">
      <x v="647"/>
    </i>
    <i r="1">
      <x v="649"/>
    </i>
    <i t="default">
      <x v="5"/>
    </i>
    <i t="grand">
      <x/>
    </i>
  </rowItems>
  <colFields count="1">
    <field x="-2"/>
  </colFields>
  <colItems count="2">
    <i>
      <x/>
    </i>
    <i i="1">
      <x v="1"/>
    </i>
  </colItems>
  <pageFields count="1">
    <pageField fld="42" hier="0"/>
  </pageFields>
  <dataFields count="2">
    <dataField name="SUM of VALOR TOTAL  ESTIMADO " fld="19" baseField="0"/>
    <dataField name="SUM of Valor definitivo PAA" fld="35"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Copia de CONSOLIDADO POR META" cacheId="17" applyNumberFormats="0" applyBorderFormats="0" applyFontFormats="0" applyPatternFormats="0" applyAlignmentFormats="0" applyWidthHeightFormats="0" dataCaption="" updatedVersion="8" compact="0" compactData="0">
  <location ref="A3:F61" firstHeaderRow="1" firstDataRow="2" firstDataCol="3" rowPageCount="1" colPageCount="1"/>
  <pivotFields count="50">
    <pivotField name="CODIGO INTERNO IDPAC" axis="axisRow" compact="0" outline="0" multipleItemSelectionAllowed="1" showAll="0" sortType="ascending">
      <items count="684">
        <item x="0"/>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
        <item x="19"/>
        <item x="199"/>
        <item x="200"/>
        <item x="201"/>
        <item x="202"/>
        <item x="203"/>
        <item x="204"/>
        <item x="205"/>
        <item x="206"/>
        <item x="207"/>
        <item x="208"/>
        <item x="20"/>
        <item x="209"/>
        <item x="210"/>
        <item x="211"/>
        <item x="212"/>
        <item x="213"/>
        <item x="214"/>
        <item x="215"/>
        <item x="216"/>
        <item x="217"/>
        <item x="218"/>
        <item x="21"/>
        <item x="219"/>
        <item x="220"/>
        <item x="221"/>
        <item x="222"/>
        <item x="223"/>
        <item x="224"/>
        <item x="225"/>
        <item x="226"/>
        <item x="227"/>
        <item x="228"/>
        <item x="22"/>
        <item x="229"/>
        <item x="230"/>
        <item x="231"/>
        <item x="232"/>
        <item x="233"/>
        <item x="234"/>
        <item x="235"/>
        <item x="236"/>
        <item x="237"/>
        <item x="238"/>
        <item x="23"/>
        <item x="239"/>
        <item x="240"/>
        <item x="241"/>
        <item x="242"/>
        <item x="243"/>
        <item x="244"/>
        <item x="245"/>
        <item x="246"/>
        <item x="247"/>
        <item x="248"/>
        <item x="24"/>
        <item x="249"/>
        <item x="250"/>
        <item x="251"/>
        <item x="252"/>
        <item x="253"/>
        <item x="254"/>
        <item x="255"/>
        <item x="256"/>
        <item x="257"/>
        <item x="258"/>
        <item x="25"/>
        <item x="259"/>
        <item x="260"/>
        <item x="261"/>
        <item x="262"/>
        <item x="263"/>
        <item x="264"/>
        <item x="265"/>
        <item x="266"/>
        <item x="267"/>
        <item x="268"/>
        <item x="26"/>
        <item x="269"/>
        <item x="270"/>
        <item x="271"/>
        <item x="272"/>
        <item x="273"/>
        <item x="274"/>
        <item x="275"/>
        <item x="276"/>
        <item x="277"/>
        <item x="278"/>
        <item x="27"/>
        <item x="279"/>
        <item x="280"/>
        <item x="281"/>
        <item x="282"/>
        <item x="283"/>
        <item x="284"/>
        <item x="285"/>
        <item x="286"/>
        <item x="287"/>
        <item x="288"/>
        <item x="28"/>
        <item x="289"/>
        <item x="290"/>
        <item x="291"/>
        <item x="292"/>
        <item x="293"/>
        <item x="294"/>
        <item x="295"/>
        <item x="296"/>
        <item x="297"/>
        <item x="298"/>
        <item x="2"/>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
        <item x="6"/>
        <item x="69"/>
        <item x="70"/>
        <item x="71"/>
        <item x="72"/>
        <item x="73"/>
        <item x="74"/>
        <item x="75"/>
        <item x="76"/>
        <item x="77"/>
        <item x="78"/>
        <item x="7"/>
        <item x="79"/>
        <item x="80"/>
        <item x="81"/>
        <item x="82"/>
        <item x="83"/>
        <item x="84"/>
        <item x="85"/>
        <item x="86"/>
        <item x="87"/>
        <item x="88"/>
        <item x="8"/>
        <item x="89"/>
        <item x="90"/>
        <item x="91"/>
        <item x="92"/>
        <item x="93"/>
        <item x="94"/>
        <item x="95"/>
        <item x="96"/>
        <item x="97"/>
        <item x="98"/>
        <item t="default"/>
      </items>
    </pivotField>
    <pivotField name="OBJETIVO ESTRATÉGICO" compact="0" outline="0" multipleItemSelectionAllowed="1" showAll="0"/>
    <pivotField name="PROGRAMA  PLAN DE DESARROLLO " compact="0" outline="0" multipleItemSelectionAllowed="1" showAll="0"/>
    <pivotField name="NOMBRE RUBRO" compact="0" outline="0" multipleItemSelectionAllowed="1" showAll="0"/>
    <pivotField name="CODIGO PRESUPUESTAL" compact="0" outline="0" multipleItemSelectionAllowed="1" showAll="0"/>
    <pivotField name="BDPP" compact="0" numFmtId="1" outline="0" multipleItemSelectionAllowed="1" showAll="0"/>
    <pivotField name="BPIN" compact="0" numFmtId="1" outline="0" multipleItemSelectionAllowed="1" showAll="0"/>
    <pivotField name="DESCRIPCION PROYECTO DE INVERSION" axis="axisRow" compact="0" outline="0" multipleItemSelectionAllowed="1" showAll="0" sortType="ascending">
      <items count="7">
        <item h="1" x="4"/>
        <item h="1" x="2"/>
        <item x="1"/>
        <item h="1" x="5"/>
        <item h="1" x="3"/>
        <item h="1" x="0"/>
        <item t="default"/>
      </items>
    </pivotField>
    <pivotField name="META PDD_x000a_IDPAC" compact="0" outline="0" multipleItemSelectionAllowed="1" showAll="0"/>
    <pivotField name="META PROYECTO DE INVERSIÓN" axis="axisRow" compact="0" outline="0" multipleItemSelectionAllowed="1" showAll="0" sortType="ascending">
      <items count="21">
        <item h="1" x="18"/>
        <item h="1" x="13"/>
        <item h="1" x="7"/>
        <item h="1" x="0"/>
        <item h="1" x="1"/>
        <item h="1" x="10"/>
        <item x="4"/>
        <item h="1" x="2"/>
        <item h="1" x="17"/>
        <item h="1" x="11"/>
        <item h="1" x="8"/>
        <item h="1" x="19"/>
        <item h="1" x="5"/>
        <item h="1" x="9"/>
        <item h="1" x="14"/>
        <item h="1" x="3"/>
        <item h="1" x="6"/>
        <item h="1" x="12"/>
        <item h="1" x="15"/>
        <item h="1" x="16"/>
        <item t="default"/>
      </items>
    </pivotField>
    <pivotField name="CÓDIGO UNSPSC" compact="0" outline="0" multipleItemSelectionAllowed="1" showAll="0"/>
    <pivotField name="DESCRIPCIÓN_x000a_(Descripción general del bien o servicio a contratar)" compact="0" outline="0" multipleItemSelectionAllowed="1" showAll="0"/>
    <pivotField name="FECHA ESTIMADA DE INICIO DEL PROCESO DE SELECCIÓN (mes)" compact="0" outline="0" multipleItemSelectionAllowed="1" showAll="0"/>
    <pivotField name="FECHA ESTIMADA DE PRESENTACION DE OFERTAS (mes)" compact="0" numFmtId="1" outline="0" multipleItemSelectionAllowed="1" showAll="0"/>
    <pivotField name="DURACIÓN  DEL CONTRATO_x000a_(número)" compact="0" numFmtId="1" outline="0" multipleItemSelectionAllowed="1" showAll="0"/>
    <pivotField name="DURACIÓN  DEL CONTRATO_x000a_ (intervalo: días - 0, meses - 1, años - 2)" compact="0" outline="0" multipleItemSelectionAllowed="1" showAll="0"/>
    <pivotField name="MODALIDAD DE SELECCIÓN " compact="0" outline="0" multipleItemSelectionAllowed="1" showAll="0"/>
    <pivotField name="FUENTE DE LOS RECURSOS_x000a_(FONDO)" compact="0" numFmtId="164" outline="0" multipleItemSelectionAllowed="1" showAll="0"/>
    <pivotField name="VALOR MENSUAL  ESTIMADO " compact="0" outline="0" multipleItemSelectionAllowed="1" showAll="0"/>
    <pivotField name="VALOR TOTAL  ESTIMADO " dataField="1" compact="0" numFmtId="165" outline="0" multipleItemSelectionAllowed="1" showAll="0"/>
    <pivotField name="ÁREA O DEPENDENCIA RESPONSABLE" compact="0" outline="0" multipleItemSelectionAllowed="1" showAll="0"/>
    <pivotField name="POSPRE_x000a_(Posición Presupuestal)" compact="0" outline="0" multipleItemSelectionAllowed="1" showAll="0"/>
    <pivotField name="ELEMENTO PEP_x000a_(Plan de la Estructura del Proyecto)" compact="0" outline="0" multipleItemSelectionAllowed="1" showAll="0"/>
    <pivotField name="TRAZADOR PRESUPUESTAL" compact="0" outline="0" multipleItemSelectionAllowed="1" showAll="0"/>
    <pivotField name="¿SE REQUIEREN VIGENCIAS FUTURAS?" compact="0" outline="0" multipleItemSelectionAllowed="1" showAll="0"/>
    <pivotField name="ESTADO DE LA SOLICITUD DE VIGENCIAS FUTURAS" compact="0" outline="0" multipleItemSelectionAllowed="1" showAll="0"/>
    <pivotField name=" " compact="0" outline="0" multipleItemSelectionAllowed="1" showAll="0"/>
    <pivotField name=" 2" compact="0" outline="0" multipleItemSelectionAllowed="1" showAll="0"/>
    <pivotField name=" 3" compact="0" outline="0" multipleItemSelectionAllowed="1" showAll="0"/>
    <pivotField name=" 4" compact="0" outline="0" multipleItemSelectionAllowed="1" showAll="0"/>
    <pivotField name="descripcion proyecto de inversion2" compact="0" outline="0" multipleItemSelectionAllowed="1" showAll="0"/>
    <pivotField name="VALOR MENSUAL  ESTIMADO _x000a_INICIAL" compact="0" outline="0" multipleItemSelectionAllowed="1" showAll="0"/>
    <pivotField name="VALOR TOTAL  ESTIMADO _x000a_INICIAL" compact="0" numFmtId="165" outline="0" multipleItemSelectionAllowed="1" showAll="0"/>
    <pivotField name="Valor modificación" compact="0" outline="0" multipleItemSelectionAllowed="1" showAll="0"/>
    <pivotField name="Valor Operaciòn" axis="axisPage" dataField="1" compact="0" numFmtId="4" outline="0" multipleItemSelectionAllowed="1" showAll="0">
      <items count="95">
        <item h="1" x="0"/>
        <item h="1" x="1"/>
        <item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t="default"/>
      </items>
    </pivotField>
    <pivotField name="Valor definitivo PAA" dataField="1" compact="0" numFmtId="4" outline="0" multipleItemSelectionAllowed="1" showAll="0"/>
    <pivotField name="No. Solicitud" compact="0" numFmtId="4" outline="0" multipleItemSelectionAllowed="1" showAll="0"/>
    <pivotField name="Tipo modificación" compact="0" numFmtId="4" outline="0" multipleItemSelectionAllowed="1" showAll="0"/>
    <pivotField name="pospre_x000a_(posición presupuestal)2" compact="0" outline="0" multipleItemSelectionAllowed="1" showAll="0"/>
    <pivotField name="bdpp2" compact="0" numFmtId="1" outline="0" multipleItemSelectionAllowed="1" showAll="0"/>
    <pivotField name=" 5" compact="0" outline="0" multipleItemSelectionAllowed="1" showAll="0"/>
    <pivotField name=" 6" compact="0" numFmtId="4" outline="0" multipleItemSelectionAllowed="1" showAll="0"/>
    <pivotField name="Se modifica?" compact="0" outline="0" multipleItemSelectionAllowed="1" showAll="0"/>
    <pivotField name="MOD 2" compact="0" outline="0" multipleItemSelectionAllowed="1" showAll="0"/>
    <pivotField name="DIF" compact="0" outline="0" multipleItemSelectionAllowed="1" showAll="0"/>
    <pivotField name=" 7" compact="0" outline="0" multipleItemSelectionAllowed="1" showAll="0"/>
    <pivotField name="VAL" compact="0" outline="0" multipleItemSelectionAllowed="1" showAll="0"/>
    <pivotField name=" 8" compact="0" outline="0" multipleItemSelectionAllowed="1" showAll="0"/>
    <pivotField name=" 9" compact="0" outline="0" multipleItemSelectionAllowed="1" showAll="0"/>
    <pivotField name=" 10" compact="0" outline="0" multipleItemSelectionAllowed="1" showAll="0"/>
  </pivotFields>
  <rowFields count="3">
    <field x="7"/>
    <field x="9"/>
    <field x="0"/>
  </rowFields>
  <rowItems count="57">
    <i>
      <x v="2"/>
      <x v="6"/>
      <x v="2"/>
    </i>
    <i r="2">
      <x v="211"/>
    </i>
    <i r="2">
      <x v="223"/>
    </i>
    <i r="2">
      <x v="234"/>
    </i>
    <i r="2">
      <x v="245"/>
    </i>
    <i r="2">
      <x v="256"/>
    </i>
    <i r="2">
      <x v="267"/>
    </i>
    <i r="2">
      <x v="278"/>
    </i>
    <i r="2">
      <x v="289"/>
    </i>
    <i r="2">
      <x v="300"/>
    </i>
    <i r="2">
      <x v="311"/>
    </i>
    <i r="2">
      <x v="322"/>
    </i>
    <i r="2">
      <x v="334"/>
    </i>
    <i r="2">
      <x v="345"/>
    </i>
    <i r="2">
      <x v="356"/>
    </i>
    <i r="2">
      <x v="367"/>
    </i>
    <i r="2">
      <x v="378"/>
    </i>
    <i r="2">
      <x v="389"/>
    </i>
    <i r="2">
      <x v="400"/>
    </i>
    <i r="2">
      <x v="411"/>
    </i>
    <i r="2">
      <x v="422"/>
    </i>
    <i r="2">
      <x v="433"/>
    </i>
    <i r="2">
      <x v="445"/>
    </i>
    <i r="2">
      <x v="467"/>
    </i>
    <i r="2">
      <x v="489"/>
    </i>
    <i r="2">
      <x v="500"/>
    </i>
    <i r="2">
      <x v="522"/>
    </i>
    <i r="2">
      <x v="533"/>
    </i>
    <i r="2">
      <x v="544"/>
    </i>
    <i r="2">
      <x v="556"/>
    </i>
    <i r="2">
      <x v="567"/>
    </i>
    <i r="2">
      <x v="578"/>
    </i>
    <i r="2">
      <x v="589"/>
    </i>
    <i r="2">
      <x v="600"/>
    </i>
    <i r="2">
      <x v="633"/>
    </i>
    <i r="2">
      <x v="653"/>
    </i>
    <i r="2">
      <x v="654"/>
    </i>
    <i r="2">
      <x v="655"/>
    </i>
    <i r="2">
      <x v="662"/>
    </i>
    <i r="2">
      <x v="663"/>
    </i>
    <i r="2">
      <x v="664"/>
    </i>
    <i r="2">
      <x v="665"/>
    </i>
    <i r="2">
      <x v="668"/>
    </i>
    <i r="2">
      <x v="669"/>
    </i>
    <i r="2">
      <x v="670"/>
    </i>
    <i r="2">
      <x v="671"/>
    </i>
    <i r="2">
      <x v="674"/>
    </i>
    <i r="2">
      <x v="675"/>
    </i>
    <i r="2">
      <x v="676"/>
    </i>
    <i r="2">
      <x v="677"/>
    </i>
    <i r="2">
      <x v="678"/>
    </i>
    <i r="2">
      <x v="679"/>
    </i>
    <i r="2">
      <x v="680"/>
    </i>
    <i r="2">
      <x v="681"/>
    </i>
    <i t="default" r="1">
      <x v="6"/>
    </i>
    <i t="default">
      <x v="2"/>
    </i>
    <i t="grand">
      <x/>
    </i>
  </rowItems>
  <colFields count="1">
    <field x="-2"/>
  </colFields>
  <colItems count="3">
    <i>
      <x/>
    </i>
    <i i="1">
      <x v="1"/>
    </i>
    <i i="2">
      <x v="2"/>
    </i>
  </colItems>
  <pageFields count="1">
    <pageField fld="34" hier="0"/>
  </pageFields>
  <dataFields count="3">
    <dataField name="SUM of VALOR TOTAL  ESTIMADO " fld="19" baseField="0"/>
    <dataField name="SUM of Valor Operaciòn" fld="34" baseField="0"/>
    <dataField name="SUM of Valor definitivo PAA" fld="35"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D1000"/>
  <sheetViews>
    <sheetView showGridLines="0" workbookViewId="0"/>
  </sheetViews>
  <sheetFormatPr baseColWidth="10" defaultColWidth="12.7109375" defaultRowHeight="15" customHeight="1"/>
  <cols>
    <col min="1" max="1" width="47.7109375" customWidth="1"/>
    <col min="2" max="2" width="43.28515625" customWidth="1"/>
    <col min="3" max="3" width="55.140625" customWidth="1"/>
    <col min="4" max="4" width="40.85546875" customWidth="1"/>
    <col min="5" max="5" width="54.85546875" customWidth="1"/>
  </cols>
  <sheetData>
    <row r="1" spans="1:4">
      <c r="A1" s="4" t="e">
        <v>#REF!</v>
      </c>
      <c r="C1" s="5"/>
      <c r="D1" s="6"/>
    </row>
    <row r="2" spans="1:4">
      <c r="C2" s="5"/>
      <c r="D2" s="6"/>
    </row>
    <row r="3" spans="1:4">
      <c r="C3" s="5"/>
      <c r="D3" s="6"/>
    </row>
    <row r="4" spans="1:4">
      <c r="C4" s="5"/>
      <c r="D4" s="6"/>
    </row>
    <row r="5" spans="1:4">
      <c r="C5" s="5"/>
      <c r="D5" s="6"/>
    </row>
    <row r="6" spans="1:4">
      <c r="C6" s="5"/>
      <c r="D6" s="6"/>
    </row>
    <row r="7" spans="1:4">
      <c r="C7" s="5"/>
      <c r="D7" s="6"/>
    </row>
    <row r="8" spans="1:4">
      <c r="C8" s="5"/>
      <c r="D8" s="6"/>
    </row>
    <row r="9" spans="1:4">
      <c r="C9" s="5"/>
      <c r="D9" s="6"/>
    </row>
    <row r="10" spans="1:4">
      <c r="C10" s="5"/>
      <c r="D10" s="6"/>
    </row>
    <row r="11" spans="1:4">
      <c r="C11" s="5"/>
      <c r="D11" s="6"/>
    </row>
    <row r="12" spans="1:4">
      <c r="C12" s="5"/>
      <c r="D12" s="6"/>
    </row>
    <row r="13" spans="1:4">
      <c r="C13" s="5"/>
      <c r="D13" s="6"/>
    </row>
    <row r="14" spans="1:4">
      <c r="C14" s="5"/>
      <c r="D14" s="6"/>
    </row>
    <row r="15" spans="1:4">
      <c r="C15" s="5"/>
      <c r="D15" s="6"/>
    </row>
    <row r="16" spans="1:4">
      <c r="C16" s="5"/>
      <c r="D16" s="6"/>
    </row>
    <row r="17" spans="3:4">
      <c r="C17" s="5"/>
      <c r="D17" s="6"/>
    </row>
    <row r="18" spans="3:4">
      <c r="C18" s="5"/>
      <c r="D18" s="6"/>
    </row>
    <row r="19" spans="3:4">
      <c r="C19" s="5"/>
      <c r="D19" s="6"/>
    </row>
    <row r="20" spans="3:4">
      <c r="C20" s="5"/>
      <c r="D20" s="6"/>
    </row>
    <row r="21" spans="3:4">
      <c r="C21" s="5"/>
      <c r="D21" s="6"/>
    </row>
    <row r="22" spans="3:4">
      <c r="C22" s="5"/>
      <c r="D22" s="6"/>
    </row>
    <row r="23" spans="3:4">
      <c r="C23" s="5"/>
      <c r="D23" s="6"/>
    </row>
    <row r="24" spans="3:4">
      <c r="C24" s="5"/>
      <c r="D24" s="6"/>
    </row>
    <row r="25" spans="3:4">
      <c r="C25" s="5"/>
      <c r="D25" s="6"/>
    </row>
    <row r="26" spans="3:4">
      <c r="C26" s="5"/>
      <c r="D26" s="6"/>
    </row>
    <row r="27" spans="3:4">
      <c r="C27" s="5"/>
      <c r="D27" s="6"/>
    </row>
    <row r="28" spans="3:4">
      <c r="C28" s="5"/>
      <c r="D28" s="6"/>
    </row>
    <row r="29" spans="3:4">
      <c r="C29" s="5"/>
      <c r="D29" s="6"/>
    </row>
    <row r="30" spans="3:4">
      <c r="C30" s="5"/>
      <c r="D30" s="6"/>
    </row>
    <row r="31" spans="3:4">
      <c r="C31" s="5"/>
      <c r="D31" s="6"/>
    </row>
    <row r="32" spans="3:4">
      <c r="C32" s="5"/>
      <c r="D32" s="6"/>
    </row>
    <row r="33" spans="3:4">
      <c r="C33" s="5"/>
      <c r="D33" s="6"/>
    </row>
    <row r="34" spans="3:4">
      <c r="C34" s="5"/>
      <c r="D34" s="6"/>
    </row>
    <row r="35" spans="3:4">
      <c r="C35" s="5"/>
      <c r="D35" s="6"/>
    </row>
    <row r="36" spans="3:4">
      <c r="C36" s="5"/>
      <c r="D36" s="6"/>
    </row>
    <row r="37" spans="3:4">
      <c r="C37" s="5"/>
      <c r="D37" s="6"/>
    </row>
    <row r="38" spans="3:4">
      <c r="C38" s="5"/>
      <c r="D38" s="6"/>
    </row>
    <row r="39" spans="3:4">
      <c r="C39" s="5"/>
      <c r="D39" s="6"/>
    </row>
    <row r="40" spans="3:4">
      <c r="C40" s="5"/>
      <c r="D40" s="6"/>
    </row>
    <row r="41" spans="3:4">
      <c r="C41" s="5"/>
      <c r="D41" s="6"/>
    </row>
    <row r="42" spans="3:4">
      <c r="C42" s="5"/>
      <c r="D42" s="6"/>
    </row>
    <row r="43" spans="3:4">
      <c r="C43" s="5"/>
      <c r="D43" s="6"/>
    </row>
    <row r="44" spans="3:4">
      <c r="C44" s="5"/>
      <c r="D44" s="6"/>
    </row>
    <row r="45" spans="3:4">
      <c r="C45" s="5"/>
      <c r="D45" s="6"/>
    </row>
    <row r="46" spans="3:4">
      <c r="C46" s="5"/>
      <c r="D46" s="6"/>
    </row>
    <row r="47" spans="3:4">
      <c r="C47" s="5"/>
      <c r="D47" s="6"/>
    </row>
    <row r="48" spans="3:4">
      <c r="C48" s="5"/>
      <c r="D48" s="6"/>
    </row>
    <row r="49" spans="3:4">
      <c r="C49" s="5"/>
      <c r="D49" s="6"/>
    </row>
    <row r="50" spans="3:4">
      <c r="C50" s="5"/>
      <c r="D50" s="6"/>
    </row>
    <row r="51" spans="3:4">
      <c r="C51" s="5"/>
      <c r="D51" s="6"/>
    </row>
    <row r="52" spans="3:4">
      <c r="C52" s="5"/>
      <c r="D52" s="6"/>
    </row>
    <row r="53" spans="3:4">
      <c r="C53" s="5"/>
      <c r="D53" s="6"/>
    </row>
    <row r="54" spans="3:4">
      <c r="C54" s="5"/>
      <c r="D54" s="6"/>
    </row>
    <row r="55" spans="3:4">
      <c r="C55" s="5"/>
      <c r="D55" s="6"/>
    </row>
    <row r="56" spans="3:4">
      <c r="C56" s="5"/>
      <c r="D56" s="6"/>
    </row>
    <row r="57" spans="3:4">
      <c r="C57" s="5"/>
      <c r="D57" s="6"/>
    </row>
    <row r="58" spans="3:4">
      <c r="C58" s="5"/>
      <c r="D58" s="6"/>
    </row>
    <row r="59" spans="3:4">
      <c r="C59" s="5"/>
      <c r="D59" s="6"/>
    </row>
    <row r="60" spans="3:4">
      <c r="C60" s="5"/>
      <c r="D60" s="6"/>
    </row>
    <row r="61" spans="3:4">
      <c r="C61" s="5"/>
      <c r="D61" s="6"/>
    </row>
    <row r="62" spans="3:4">
      <c r="C62" s="5"/>
      <c r="D62" s="6"/>
    </row>
    <row r="63" spans="3:4">
      <c r="C63" s="5"/>
      <c r="D63" s="6"/>
    </row>
    <row r="64" spans="3:4">
      <c r="C64" s="5"/>
      <c r="D64" s="6"/>
    </row>
    <row r="65" spans="3:4">
      <c r="C65" s="5"/>
      <c r="D65" s="6"/>
    </row>
    <row r="66" spans="3:4">
      <c r="C66" s="5"/>
      <c r="D66" s="6"/>
    </row>
    <row r="67" spans="3:4">
      <c r="C67" s="5"/>
      <c r="D67" s="6"/>
    </row>
    <row r="68" spans="3:4">
      <c r="C68" s="5"/>
      <c r="D68" s="6"/>
    </row>
    <row r="69" spans="3:4">
      <c r="C69" s="5"/>
      <c r="D69" s="6"/>
    </row>
    <row r="70" spans="3:4">
      <c r="C70" s="5"/>
      <c r="D70" s="6"/>
    </row>
    <row r="71" spans="3:4">
      <c r="C71" s="5"/>
      <c r="D71" s="6"/>
    </row>
    <row r="72" spans="3:4">
      <c r="C72" s="5"/>
      <c r="D72" s="6"/>
    </row>
    <row r="73" spans="3:4">
      <c r="C73" s="5"/>
      <c r="D73" s="6"/>
    </row>
    <row r="74" spans="3:4">
      <c r="C74" s="5"/>
      <c r="D74" s="6"/>
    </row>
    <row r="75" spans="3:4">
      <c r="C75" s="5"/>
      <c r="D75" s="6"/>
    </row>
    <row r="76" spans="3:4">
      <c r="C76" s="5"/>
      <c r="D76" s="6"/>
    </row>
    <row r="77" spans="3:4">
      <c r="C77" s="5"/>
      <c r="D77" s="6"/>
    </row>
    <row r="78" spans="3:4">
      <c r="C78" s="5"/>
      <c r="D78" s="6"/>
    </row>
    <row r="79" spans="3:4">
      <c r="C79" s="5"/>
      <c r="D79" s="6"/>
    </row>
    <row r="80" spans="3:4">
      <c r="C80" s="5"/>
      <c r="D80" s="6"/>
    </row>
    <row r="81" spans="3:4">
      <c r="C81" s="5"/>
      <c r="D81" s="6"/>
    </row>
    <row r="82" spans="3:4">
      <c r="C82" s="5"/>
      <c r="D82" s="6"/>
    </row>
    <row r="83" spans="3:4">
      <c r="C83" s="5"/>
      <c r="D83" s="6"/>
    </row>
    <row r="84" spans="3:4">
      <c r="C84" s="5"/>
      <c r="D84" s="6"/>
    </row>
    <row r="85" spans="3:4">
      <c r="C85" s="5"/>
      <c r="D85" s="6"/>
    </row>
    <row r="86" spans="3:4">
      <c r="C86" s="5"/>
      <c r="D86" s="6"/>
    </row>
    <row r="87" spans="3:4">
      <c r="C87" s="5"/>
      <c r="D87" s="6"/>
    </row>
    <row r="88" spans="3:4">
      <c r="C88" s="5"/>
      <c r="D88" s="6"/>
    </row>
    <row r="89" spans="3:4">
      <c r="C89" s="5"/>
      <c r="D89" s="6"/>
    </row>
    <row r="90" spans="3:4">
      <c r="C90" s="5"/>
      <c r="D90" s="6"/>
    </row>
    <row r="91" spans="3:4">
      <c r="C91" s="5"/>
      <c r="D91" s="6"/>
    </row>
    <row r="92" spans="3:4">
      <c r="C92" s="5"/>
      <c r="D92" s="6"/>
    </row>
    <row r="93" spans="3:4">
      <c r="C93" s="5"/>
      <c r="D93" s="6"/>
    </row>
    <row r="94" spans="3:4">
      <c r="C94" s="5"/>
      <c r="D94" s="6"/>
    </row>
    <row r="95" spans="3:4">
      <c r="C95" s="5"/>
      <c r="D95" s="6"/>
    </row>
    <row r="96" spans="3:4">
      <c r="C96" s="5"/>
      <c r="D96" s="6"/>
    </row>
    <row r="97" spans="3:4">
      <c r="C97" s="5"/>
      <c r="D97" s="6"/>
    </row>
    <row r="98" spans="3:4">
      <c r="C98" s="5"/>
      <c r="D98" s="6"/>
    </row>
    <row r="99" spans="3:4">
      <c r="C99" s="5"/>
      <c r="D99" s="6"/>
    </row>
    <row r="100" spans="3:4">
      <c r="C100" s="5"/>
      <c r="D100" s="6"/>
    </row>
    <row r="101" spans="3:4">
      <c r="C101" s="5"/>
      <c r="D101" s="6"/>
    </row>
    <row r="102" spans="3:4">
      <c r="C102" s="5"/>
      <c r="D102" s="6"/>
    </row>
    <row r="103" spans="3:4">
      <c r="C103" s="5"/>
      <c r="D103" s="6"/>
    </row>
    <row r="104" spans="3:4">
      <c r="C104" s="5"/>
      <c r="D104" s="6"/>
    </row>
    <row r="105" spans="3:4">
      <c r="C105" s="5"/>
      <c r="D105" s="6"/>
    </row>
    <row r="106" spans="3:4">
      <c r="C106" s="5"/>
      <c r="D106" s="6"/>
    </row>
    <row r="107" spans="3:4">
      <c r="C107" s="5"/>
      <c r="D107" s="6"/>
    </row>
    <row r="108" spans="3:4">
      <c r="C108" s="5"/>
      <c r="D108" s="6"/>
    </row>
    <row r="109" spans="3:4">
      <c r="C109" s="5"/>
      <c r="D109" s="6"/>
    </row>
    <row r="110" spans="3:4">
      <c r="C110" s="5"/>
      <c r="D110" s="6"/>
    </row>
    <row r="111" spans="3:4">
      <c r="C111" s="5"/>
      <c r="D111" s="6"/>
    </row>
    <row r="112" spans="3:4">
      <c r="C112" s="5"/>
      <c r="D112" s="6"/>
    </row>
    <row r="113" spans="3:4">
      <c r="C113" s="5"/>
      <c r="D113" s="6"/>
    </row>
    <row r="114" spans="3:4">
      <c r="C114" s="5"/>
      <c r="D114" s="6"/>
    </row>
    <row r="115" spans="3:4">
      <c r="C115" s="5"/>
      <c r="D115" s="6"/>
    </row>
    <row r="116" spans="3:4">
      <c r="C116" s="5"/>
      <c r="D116" s="6"/>
    </row>
    <row r="117" spans="3:4">
      <c r="C117" s="5"/>
      <c r="D117" s="6"/>
    </row>
    <row r="118" spans="3:4">
      <c r="C118" s="5"/>
      <c r="D118" s="6"/>
    </row>
    <row r="119" spans="3:4">
      <c r="C119" s="5"/>
      <c r="D119" s="6"/>
    </row>
    <row r="120" spans="3:4">
      <c r="C120" s="5"/>
      <c r="D120" s="6"/>
    </row>
    <row r="121" spans="3:4">
      <c r="C121" s="5"/>
      <c r="D121" s="6"/>
    </row>
    <row r="122" spans="3:4">
      <c r="C122" s="5"/>
      <c r="D122" s="6"/>
    </row>
    <row r="123" spans="3:4">
      <c r="C123" s="5"/>
      <c r="D123" s="6"/>
    </row>
    <row r="124" spans="3:4">
      <c r="C124" s="5"/>
      <c r="D124" s="6"/>
    </row>
    <row r="125" spans="3:4">
      <c r="C125" s="5"/>
      <c r="D125" s="6"/>
    </row>
    <row r="126" spans="3:4">
      <c r="C126" s="5"/>
      <c r="D126" s="6"/>
    </row>
    <row r="127" spans="3:4">
      <c r="C127" s="5"/>
      <c r="D127" s="6"/>
    </row>
    <row r="128" spans="3:4">
      <c r="C128" s="5"/>
      <c r="D128" s="6"/>
    </row>
    <row r="129" spans="3:4">
      <c r="C129" s="5"/>
      <c r="D129" s="6"/>
    </row>
    <row r="130" spans="3:4">
      <c r="C130" s="5"/>
      <c r="D130" s="6"/>
    </row>
    <row r="131" spans="3:4">
      <c r="C131" s="5"/>
      <c r="D131" s="6"/>
    </row>
    <row r="132" spans="3:4">
      <c r="C132" s="5"/>
      <c r="D132" s="6"/>
    </row>
    <row r="133" spans="3:4">
      <c r="C133" s="5"/>
      <c r="D133" s="6"/>
    </row>
    <row r="134" spans="3:4">
      <c r="C134" s="5"/>
      <c r="D134" s="6"/>
    </row>
    <row r="135" spans="3:4">
      <c r="C135" s="5"/>
      <c r="D135" s="6"/>
    </row>
    <row r="136" spans="3:4">
      <c r="C136" s="5"/>
      <c r="D136" s="6"/>
    </row>
    <row r="137" spans="3:4">
      <c r="C137" s="5"/>
      <c r="D137" s="6"/>
    </row>
    <row r="138" spans="3:4">
      <c r="C138" s="5"/>
      <c r="D138" s="6"/>
    </row>
    <row r="139" spans="3:4">
      <c r="C139" s="5"/>
      <c r="D139" s="6"/>
    </row>
    <row r="140" spans="3:4">
      <c r="C140" s="5"/>
      <c r="D140" s="6"/>
    </row>
    <row r="141" spans="3:4">
      <c r="C141" s="5"/>
      <c r="D141" s="6"/>
    </row>
    <row r="142" spans="3:4">
      <c r="C142" s="5"/>
      <c r="D142" s="6"/>
    </row>
    <row r="143" spans="3:4">
      <c r="C143" s="5"/>
      <c r="D143" s="6"/>
    </row>
    <row r="144" spans="3:4">
      <c r="C144" s="5"/>
      <c r="D144" s="6"/>
    </row>
    <row r="145" spans="3:4">
      <c r="C145" s="5"/>
      <c r="D145" s="6"/>
    </row>
    <row r="146" spans="3:4">
      <c r="C146" s="5"/>
      <c r="D146" s="6"/>
    </row>
    <row r="147" spans="3:4">
      <c r="C147" s="5"/>
      <c r="D147" s="6"/>
    </row>
    <row r="148" spans="3:4">
      <c r="C148" s="5"/>
      <c r="D148" s="6"/>
    </row>
    <row r="149" spans="3:4">
      <c r="C149" s="5"/>
      <c r="D149" s="6"/>
    </row>
    <row r="150" spans="3:4">
      <c r="C150" s="5"/>
      <c r="D150" s="6"/>
    </row>
    <row r="151" spans="3:4">
      <c r="C151" s="5"/>
      <c r="D151" s="6"/>
    </row>
    <row r="152" spans="3:4">
      <c r="C152" s="5"/>
      <c r="D152" s="6"/>
    </row>
    <row r="153" spans="3:4">
      <c r="C153" s="5"/>
      <c r="D153" s="6"/>
    </row>
    <row r="154" spans="3:4">
      <c r="C154" s="5"/>
      <c r="D154" s="6"/>
    </row>
    <row r="155" spans="3:4">
      <c r="C155" s="5"/>
      <c r="D155" s="6"/>
    </row>
    <row r="156" spans="3:4">
      <c r="C156" s="5"/>
      <c r="D156" s="6"/>
    </row>
    <row r="157" spans="3:4">
      <c r="C157" s="5"/>
      <c r="D157" s="6"/>
    </row>
    <row r="158" spans="3:4">
      <c r="C158" s="5"/>
      <c r="D158" s="6"/>
    </row>
    <row r="159" spans="3:4">
      <c r="C159" s="5"/>
      <c r="D159" s="6"/>
    </row>
    <row r="160" spans="3:4">
      <c r="C160" s="5"/>
      <c r="D160" s="6"/>
    </row>
    <row r="161" spans="3:4">
      <c r="C161" s="5"/>
      <c r="D161" s="6"/>
    </row>
    <row r="162" spans="3:4">
      <c r="C162" s="5"/>
      <c r="D162" s="6"/>
    </row>
    <row r="163" spans="3:4">
      <c r="C163" s="5"/>
      <c r="D163" s="6"/>
    </row>
    <row r="164" spans="3:4">
      <c r="C164" s="5"/>
      <c r="D164" s="6"/>
    </row>
    <row r="165" spans="3:4">
      <c r="C165" s="5"/>
      <c r="D165" s="6"/>
    </row>
    <row r="166" spans="3:4">
      <c r="C166" s="5"/>
      <c r="D166" s="6"/>
    </row>
    <row r="167" spans="3:4">
      <c r="C167" s="5"/>
      <c r="D167" s="6"/>
    </row>
    <row r="168" spans="3:4">
      <c r="C168" s="5"/>
      <c r="D168" s="6"/>
    </row>
    <row r="169" spans="3:4">
      <c r="C169" s="5"/>
      <c r="D169" s="6"/>
    </row>
    <row r="170" spans="3:4">
      <c r="C170" s="5"/>
      <c r="D170" s="6"/>
    </row>
    <row r="171" spans="3:4">
      <c r="C171" s="5"/>
      <c r="D171" s="6"/>
    </row>
    <row r="172" spans="3:4">
      <c r="C172" s="5"/>
      <c r="D172" s="6"/>
    </row>
    <row r="173" spans="3:4">
      <c r="C173" s="5"/>
      <c r="D173" s="6"/>
    </row>
    <row r="174" spans="3:4">
      <c r="C174" s="5"/>
      <c r="D174" s="6"/>
    </row>
    <row r="175" spans="3:4">
      <c r="C175" s="5"/>
      <c r="D175" s="6"/>
    </row>
    <row r="176" spans="3:4">
      <c r="C176" s="5"/>
      <c r="D176" s="6"/>
    </row>
    <row r="177" spans="3:4">
      <c r="C177" s="5"/>
      <c r="D177" s="6"/>
    </row>
    <row r="178" spans="3:4">
      <c r="C178" s="5"/>
      <c r="D178" s="6"/>
    </row>
    <row r="179" spans="3:4">
      <c r="C179" s="5"/>
      <c r="D179" s="6"/>
    </row>
    <row r="180" spans="3:4">
      <c r="C180" s="5"/>
      <c r="D180" s="6"/>
    </row>
    <row r="181" spans="3:4">
      <c r="C181" s="5"/>
      <c r="D181" s="6"/>
    </row>
    <row r="182" spans="3:4">
      <c r="C182" s="5"/>
      <c r="D182" s="6"/>
    </row>
    <row r="183" spans="3:4">
      <c r="C183" s="5"/>
      <c r="D183" s="6"/>
    </row>
    <row r="184" spans="3:4">
      <c r="C184" s="5"/>
      <c r="D184" s="6"/>
    </row>
    <row r="185" spans="3:4">
      <c r="C185" s="5"/>
      <c r="D185" s="6"/>
    </row>
    <row r="186" spans="3:4">
      <c r="C186" s="5"/>
      <c r="D186" s="6"/>
    </row>
    <row r="187" spans="3:4">
      <c r="C187" s="5"/>
      <c r="D187" s="6"/>
    </row>
    <row r="188" spans="3:4">
      <c r="C188" s="5"/>
      <c r="D188" s="6"/>
    </row>
    <row r="189" spans="3:4">
      <c r="C189" s="5"/>
      <c r="D189" s="6"/>
    </row>
    <row r="190" spans="3:4">
      <c r="C190" s="5"/>
      <c r="D190" s="6"/>
    </row>
    <row r="191" spans="3:4">
      <c r="C191" s="5"/>
      <c r="D191" s="6"/>
    </row>
    <row r="192" spans="3:4">
      <c r="C192" s="5"/>
      <c r="D192" s="6"/>
    </row>
    <row r="193" spans="3:4">
      <c r="C193" s="5"/>
      <c r="D193" s="6"/>
    </row>
    <row r="194" spans="3:4">
      <c r="C194" s="5"/>
      <c r="D194" s="6"/>
    </row>
    <row r="195" spans="3:4">
      <c r="C195" s="5"/>
      <c r="D195" s="6"/>
    </row>
    <row r="196" spans="3:4">
      <c r="C196" s="5"/>
      <c r="D196" s="6"/>
    </row>
    <row r="197" spans="3:4">
      <c r="C197" s="5"/>
      <c r="D197" s="6"/>
    </row>
    <row r="198" spans="3:4">
      <c r="C198" s="5"/>
      <c r="D198" s="6"/>
    </row>
    <row r="199" spans="3:4">
      <c r="C199" s="5"/>
      <c r="D199" s="6"/>
    </row>
    <row r="200" spans="3:4">
      <c r="C200" s="5"/>
      <c r="D200" s="6"/>
    </row>
    <row r="201" spans="3:4">
      <c r="C201" s="5"/>
      <c r="D201" s="6"/>
    </row>
    <row r="202" spans="3:4">
      <c r="C202" s="5"/>
      <c r="D202" s="6"/>
    </row>
    <row r="203" spans="3:4">
      <c r="C203" s="5"/>
      <c r="D203" s="6"/>
    </row>
    <row r="204" spans="3:4">
      <c r="C204" s="5"/>
      <c r="D204" s="6"/>
    </row>
    <row r="205" spans="3:4">
      <c r="C205" s="5"/>
      <c r="D205" s="6"/>
    </row>
    <row r="206" spans="3:4">
      <c r="C206" s="5"/>
      <c r="D206" s="6"/>
    </row>
    <row r="207" spans="3:4">
      <c r="C207" s="5"/>
      <c r="D207" s="6"/>
    </row>
    <row r="208" spans="3:4">
      <c r="C208" s="5"/>
      <c r="D208" s="6"/>
    </row>
    <row r="209" spans="3:4">
      <c r="C209" s="5"/>
      <c r="D209" s="6"/>
    </row>
    <row r="210" spans="3:4">
      <c r="C210" s="5"/>
      <c r="D210" s="6"/>
    </row>
    <row r="211" spans="3:4">
      <c r="C211" s="5"/>
      <c r="D211" s="6"/>
    </row>
    <row r="212" spans="3:4">
      <c r="C212" s="5"/>
      <c r="D212" s="6"/>
    </row>
    <row r="213" spans="3:4">
      <c r="C213" s="5"/>
      <c r="D213" s="6"/>
    </row>
    <row r="214" spans="3:4">
      <c r="C214" s="5"/>
      <c r="D214" s="6"/>
    </row>
    <row r="215" spans="3:4">
      <c r="C215" s="5"/>
      <c r="D215" s="6"/>
    </row>
    <row r="216" spans="3:4">
      <c r="C216" s="5"/>
      <c r="D216" s="6"/>
    </row>
    <row r="217" spans="3:4">
      <c r="C217" s="5"/>
      <c r="D217" s="6"/>
    </row>
    <row r="218" spans="3:4">
      <c r="C218" s="5"/>
      <c r="D218" s="6"/>
    </row>
    <row r="219" spans="3:4">
      <c r="C219" s="5"/>
      <c r="D219" s="6"/>
    </row>
    <row r="220" spans="3:4">
      <c r="C220" s="5"/>
      <c r="D220" s="6"/>
    </row>
    <row r="221" spans="3:4">
      <c r="C221" s="5"/>
      <c r="D221" s="6"/>
    </row>
    <row r="222" spans="3:4">
      <c r="C222" s="5"/>
      <c r="D222" s="6"/>
    </row>
    <row r="223" spans="3:4">
      <c r="C223" s="5"/>
      <c r="D223" s="6"/>
    </row>
    <row r="224" spans="3:4">
      <c r="C224" s="5"/>
      <c r="D224" s="6"/>
    </row>
    <row r="225" spans="3:4">
      <c r="C225" s="5"/>
      <c r="D225" s="6"/>
    </row>
    <row r="226" spans="3:4">
      <c r="C226" s="5"/>
      <c r="D226" s="6"/>
    </row>
    <row r="227" spans="3:4">
      <c r="C227" s="5"/>
      <c r="D227" s="6"/>
    </row>
    <row r="228" spans="3:4">
      <c r="C228" s="5"/>
      <c r="D228" s="6"/>
    </row>
    <row r="229" spans="3:4">
      <c r="C229" s="5"/>
      <c r="D229" s="6"/>
    </row>
    <row r="230" spans="3:4">
      <c r="C230" s="5"/>
      <c r="D230" s="6"/>
    </row>
    <row r="231" spans="3:4">
      <c r="C231" s="5"/>
      <c r="D231" s="6"/>
    </row>
    <row r="232" spans="3:4">
      <c r="C232" s="5"/>
      <c r="D232" s="6"/>
    </row>
    <row r="233" spans="3:4">
      <c r="C233" s="5"/>
      <c r="D233" s="6"/>
    </row>
    <row r="234" spans="3:4">
      <c r="C234" s="5"/>
      <c r="D234" s="6"/>
    </row>
    <row r="235" spans="3:4">
      <c r="C235" s="5"/>
      <c r="D235" s="6"/>
    </row>
    <row r="236" spans="3:4">
      <c r="C236" s="5"/>
      <c r="D236" s="6"/>
    </row>
    <row r="237" spans="3:4">
      <c r="C237" s="5"/>
      <c r="D237" s="6"/>
    </row>
    <row r="238" spans="3:4">
      <c r="C238" s="5"/>
      <c r="D238" s="6"/>
    </row>
    <row r="239" spans="3:4">
      <c r="C239" s="5"/>
      <c r="D239" s="6"/>
    </row>
    <row r="240" spans="3:4">
      <c r="C240" s="5"/>
      <c r="D240" s="6"/>
    </row>
    <row r="241" spans="3:4">
      <c r="C241" s="5"/>
      <c r="D241" s="6"/>
    </row>
    <row r="242" spans="3:4">
      <c r="C242" s="5"/>
      <c r="D242" s="6"/>
    </row>
    <row r="243" spans="3:4">
      <c r="C243" s="5"/>
      <c r="D243" s="6"/>
    </row>
    <row r="244" spans="3:4">
      <c r="C244" s="5"/>
      <c r="D244" s="6"/>
    </row>
    <row r="245" spans="3:4">
      <c r="C245" s="5"/>
      <c r="D245" s="6"/>
    </row>
    <row r="246" spans="3:4">
      <c r="C246" s="5"/>
      <c r="D246" s="6"/>
    </row>
    <row r="247" spans="3:4">
      <c r="C247" s="5"/>
      <c r="D247" s="6"/>
    </row>
    <row r="248" spans="3:4">
      <c r="C248" s="5"/>
      <c r="D248" s="6"/>
    </row>
    <row r="249" spans="3:4">
      <c r="C249" s="5"/>
      <c r="D249" s="6"/>
    </row>
    <row r="250" spans="3:4">
      <c r="C250" s="5"/>
      <c r="D250" s="6"/>
    </row>
    <row r="251" spans="3:4">
      <c r="C251" s="5"/>
      <c r="D251" s="6"/>
    </row>
    <row r="252" spans="3:4">
      <c r="C252" s="5"/>
      <c r="D252" s="6"/>
    </row>
    <row r="253" spans="3:4">
      <c r="C253" s="5"/>
      <c r="D253" s="6"/>
    </row>
    <row r="254" spans="3:4">
      <c r="C254" s="5"/>
      <c r="D254" s="6"/>
    </row>
    <row r="255" spans="3:4">
      <c r="C255" s="5"/>
      <c r="D255" s="6"/>
    </row>
    <row r="256" spans="3:4">
      <c r="C256" s="5"/>
      <c r="D256" s="6"/>
    </row>
    <row r="257" spans="3:4">
      <c r="C257" s="5"/>
      <c r="D257" s="6"/>
    </row>
    <row r="258" spans="3:4">
      <c r="C258" s="5"/>
      <c r="D258" s="6"/>
    </row>
    <row r="259" spans="3:4">
      <c r="C259" s="5"/>
      <c r="D259" s="6"/>
    </row>
    <row r="260" spans="3:4">
      <c r="C260" s="5"/>
      <c r="D260" s="6"/>
    </row>
    <row r="261" spans="3:4">
      <c r="C261" s="5"/>
      <c r="D261" s="6"/>
    </row>
    <row r="262" spans="3:4">
      <c r="C262" s="5"/>
      <c r="D262" s="6"/>
    </row>
    <row r="263" spans="3:4">
      <c r="C263" s="5"/>
      <c r="D263" s="6"/>
    </row>
    <row r="264" spans="3:4">
      <c r="C264" s="5"/>
      <c r="D264" s="6"/>
    </row>
    <row r="265" spans="3:4">
      <c r="C265" s="5"/>
      <c r="D265" s="6"/>
    </row>
    <row r="266" spans="3:4">
      <c r="C266" s="5"/>
      <c r="D266" s="6"/>
    </row>
    <row r="267" spans="3:4">
      <c r="C267" s="5"/>
      <c r="D267" s="6"/>
    </row>
    <row r="268" spans="3:4">
      <c r="C268" s="5"/>
      <c r="D268" s="6"/>
    </row>
    <row r="269" spans="3:4">
      <c r="C269" s="5"/>
      <c r="D269" s="6"/>
    </row>
    <row r="270" spans="3:4">
      <c r="C270" s="5"/>
      <c r="D270" s="6"/>
    </row>
    <row r="271" spans="3:4">
      <c r="C271" s="5"/>
      <c r="D271" s="6"/>
    </row>
    <row r="272" spans="3:4">
      <c r="C272" s="5"/>
      <c r="D272" s="6"/>
    </row>
    <row r="273" spans="3:4">
      <c r="C273" s="5"/>
      <c r="D273" s="6"/>
    </row>
    <row r="274" spans="3:4">
      <c r="C274" s="5"/>
      <c r="D274" s="6"/>
    </row>
    <row r="275" spans="3:4">
      <c r="C275" s="5"/>
      <c r="D275" s="6"/>
    </row>
    <row r="276" spans="3:4">
      <c r="C276" s="5"/>
      <c r="D276" s="6"/>
    </row>
    <row r="277" spans="3:4">
      <c r="C277" s="5"/>
      <c r="D277" s="6"/>
    </row>
    <row r="278" spans="3:4">
      <c r="C278" s="5"/>
      <c r="D278" s="6"/>
    </row>
    <row r="279" spans="3:4">
      <c r="C279" s="5"/>
      <c r="D279" s="6"/>
    </row>
    <row r="280" spans="3:4">
      <c r="C280" s="5"/>
      <c r="D280" s="6"/>
    </row>
    <row r="281" spans="3:4">
      <c r="C281" s="5"/>
      <c r="D281" s="6"/>
    </row>
    <row r="282" spans="3:4">
      <c r="C282" s="5"/>
      <c r="D282" s="6"/>
    </row>
    <row r="283" spans="3:4">
      <c r="C283" s="5"/>
      <c r="D283" s="6"/>
    </row>
    <row r="284" spans="3:4">
      <c r="C284" s="5"/>
      <c r="D284" s="6"/>
    </row>
    <row r="285" spans="3:4">
      <c r="C285" s="5"/>
      <c r="D285" s="6"/>
    </row>
    <row r="286" spans="3:4">
      <c r="C286" s="5"/>
      <c r="D286" s="6"/>
    </row>
    <row r="287" spans="3:4">
      <c r="C287" s="5"/>
      <c r="D287" s="6"/>
    </row>
    <row r="288" spans="3:4">
      <c r="C288" s="5"/>
      <c r="D288" s="6"/>
    </row>
    <row r="289" spans="3:4">
      <c r="C289" s="5"/>
      <c r="D289" s="6"/>
    </row>
    <row r="290" spans="3:4">
      <c r="C290" s="5"/>
      <c r="D290" s="6"/>
    </row>
    <row r="291" spans="3:4">
      <c r="C291" s="5"/>
      <c r="D291" s="6"/>
    </row>
    <row r="292" spans="3:4">
      <c r="C292" s="5"/>
      <c r="D292" s="6"/>
    </row>
    <row r="293" spans="3:4">
      <c r="C293" s="5"/>
      <c r="D293" s="6"/>
    </row>
    <row r="294" spans="3:4">
      <c r="C294" s="5"/>
      <c r="D294" s="6"/>
    </row>
    <row r="295" spans="3:4">
      <c r="C295" s="5"/>
      <c r="D295" s="6"/>
    </row>
    <row r="296" spans="3:4">
      <c r="C296" s="5"/>
      <c r="D296" s="6"/>
    </row>
    <row r="297" spans="3:4">
      <c r="C297" s="5"/>
      <c r="D297" s="6"/>
    </row>
    <row r="298" spans="3:4">
      <c r="C298" s="5"/>
      <c r="D298" s="6"/>
    </row>
    <row r="299" spans="3:4">
      <c r="C299" s="5"/>
      <c r="D299" s="6"/>
    </row>
    <row r="300" spans="3:4">
      <c r="C300" s="5"/>
      <c r="D300" s="6"/>
    </row>
    <row r="301" spans="3:4">
      <c r="C301" s="5"/>
      <c r="D301" s="6"/>
    </row>
    <row r="302" spans="3:4">
      <c r="C302" s="5"/>
      <c r="D302" s="6"/>
    </row>
    <row r="303" spans="3:4">
      <c r="C303" s="5"/>
      <c r="D303" s="6"/>
    </row>
    <row r="304" spans="3:4">
      <c r="C304" s="5"/>
      <c r="D304" s="6"/>
    </row>
    <row r="305" spans="3:4">
      <c r="C305" s="5"/>
      <c r="D305" s="6"/>
    </row>
    <row r="306" spans="3:4">
      <c r="C306" s="5"/>
      <c r="D306" s="6"/>
    </row>
    <row r="307" spans="3:4">
      <c r="C307" s="5"/>
      <c r="D307" s="6"/>
    </row>
    <row r="308" spans="3:4">
      <c r="C308" s="5"/>
      <c r="D308" s="6"/>
    </row>
    <row r="309" spans="3:4">
      <c r="C309" s="5"/>
      <c r="D309" s="6"/>
    </row>
    <row r="310" spans="3:4">
      <c r="C310" s="5"/>
      <c r="D310" s="6"/>
    </row>
    <row r="311" spans="3:4">
      <c r="C311" s="5"/>
      <c r="D311" s="6"/>
    </row>
    <row r="312" spans="3:4">
      <c r="C312" s="5"/>
      <c r="D312" s="6"/>
    </row>
    <row r="313" spans="3:4">
      <c r="C313" s="5"/>
      <c r="D313" s="6"/>
    </row>
    <row r="314" spans="3:4">
      <c r="C314" s="5"/>
      <c r="D314" s="6"/>
    </row>
    <row r="315" spans="3:4">
      <c r="C315" s="5"/>
      <c r="D315" s="6"/>
    </row>
    <row r="316" spans="3:4">
      <c r="C316" s="5"/>
      <c r="D316" s="6"/>
    </row>
    <row r="317" spans="3:4">
      <c r="C317" s="5"/>
      <c r="D317" s="6"/>
    </row>
    <row r="318" spans="3:4">
      <c r="C318" s="5"/>
      <c r="D318" s="6"/>
    </row>
    <row r="319" spans="3:4">
      <c r="C319" s="5"/>
      <c r="D319" s="6"/>
    </row>
    <row r="320" spans="3:4">
      <c r="C320" s="5"/>
      <c r="D320" s="6"/>
    </row>
    <row r="321" spans="3:4">
      <c r="C321" s="5"/>
      <c r="D321" s="6"/>
    </row>
    <row r="322" spans="3:4">
      <c r="C322" s="5"/>
      <c r="D322" s="6"/>
    </row>
    <row r="323" spans="3:4">
      <c r="C323" s="5"/>
      <c r="D323" s="6"/>
    </row>
    <row r="324" spans="3:4">
      <c r="C324" s="5"/>
      <c r="D324" s="6"/>
    </row>
    <row r="325" spans="3:4">
      <c r="C325" s="5"/>
      <c r="D325" s="6"/>
    </row>
    <row r="326" spans="3:4">
      <c r="C326" s="5"/>
      <c r="D326" s="6"/>
    </row>
    <row r="327" spans="3:4">
      <c r="C327" s="5"/>
      <c r="D327" s="6"/>
    </row>
    <row r="328" spans="3:4">
      <c r="C328" s="5"/>
      <c r="D328" s="6"/>
    </row>
    <row r="329" spans="3:4">
      <c r="C329" s="5"/>
      <c r="D329" s="6"/>
    </row>
    <row r="330" spans="3:4">
      <c r="C330" s="5"/>
      <c r="D330" s="6"/>
    </row>
    <row r="331" spans="3:4">
      <c r="C331" s="5"/>
      <c r="D331" s="6"/>
    </row>
    <row r="332" spans="3:4">
      <c r="C332" s="5"/>
      <c r="D332" s="6"/>
    </row>
    <row r="333" spans="3:4">
      <c r="C333" s="5"/>
      <c r="D333" s="6"/>
    </row>
    <row r="334" spans="3:4">
      <c r="C334" s="5"/>
      <c r="D334" s="6"/>
    </row>
    <row r="335" spans="3:4">
      <c r="C335" s="5"/>
      <c r="D335" s="6"/>
    </row>
    <row r="336" spans="3:4">
      <c r="C336" s="5"/>
      <c r="D336" s="6"/>
    </row>
    <row r="337" spans="3:4">
      <c r="C337" s="5"/>
      <c r="D337" s="6"/>
    </row>
    <row r="338" spans="3:4">
      <c r="C338" s="5"/>
      <c r="D338" s="6"/>
    </row>
    <row r="339" spans="3:4">
      <c r="C339" s="5"/>
      <c r="D339" s="6"/>
    </row>
    <row r="340" spans="3:4">
      <c r="C340" s="5"/>
      <c r="D340" s="6"/>
    </row>
    <row r="341" spans="3:4">
      <c r="C341" s="5"/>
      <c r="D341" s="6"/>
    </row>
    <row r="342" spans="3:4">
      <c r="C342" s="5"/>
      <c r="D342" s="6"/>
    </row>
    <row r="343" spans="3:4">
      <c r="C343" s="5"/>
      <c r="D343" s="6"/>
    </row>
    <row r="344" spans="3:4">
      <c r="C344" s="5"/>
      <c r="D344" s="6"/>
    </row>
    <row r="345" spans="3:4">
      <c r="C345" s="5"/>
      <c r="D345" s="6"/>
    </row>
    <row r="346" spans="3:4">
      <c r="C346" s="5"/>
      <c r="D346" s="6"/>
    </row>
    <row r="347" spans="3:4">
      <c r="C347" s="5"/>
      <c r="D347" s="6"/>
    </row>
    <row r="348" spans="3:4">
      <c r="C348" s="5"/>
      <c r="D348" s="6"/>
    </row>
    <row r="349" spans="3:4">
      <c r="C349" s="5"/>
      <c r="D349" s="6"/>
    </row>
    <row r="350" spans="3:4">
      <c r="C350" s="5"/>
      <c r="D350" s="6"/>
    </row>
    <row r="351" spans="3:4">
      <c r="C351" s="5"/>
      <c r="D351" s="6"/>
    </row>
    <row r="352" spans="3:4">
      <c r="C352" s="5"/>
      <c r="D352" s="6"/>
    </row>
    <row r="353" spans="3:4">
      <c r="C353" s="5"/>
      <c r="D353" s="6"/>
    </row>
    <row r="354" spans="3:4">
      <c r="C354" s="5"/>
      <c r="D354" s="6"/>
    </row>
    <row r="355" spans="3:4">
      <c r="C355" s="5"/>
      <c r="D355" s="6"/>
    </row>
    <row r="356" spans="3:4">
      <c r="C356" s="5"/>
      <c r="D356" s="6"/>
    </row>
    <row r="357" spans="3:4">
      <c r="C357" s="5"/>
      <c r="D357" s="6"/>
    </row>
    <row r="358" spans="3:4">
      <c r="C358" s="5"/>
      <c r="D358" s="6"/>
    </row>
    <row r="359" spans="3:4">
      <c r="C359" s="5"/>
      <c r="D359" s="6"/>
    </row>
    <row r="360" spans="3:4">
      <c r="C360" s="5"/>
      <c r="D360" s="6"/>
    </row>
    <row r="361" spans="3:4">
      <c r="C361" s="5"/>
      <c r="D361" s="6"/>
    </row>
    <row r="362" spans="3:4">
      <c r="C362" s="5"/>
      <c r="D362" s="6"/>
    </row>
    <row r="363" spans="3:4">
      <c r="C363" s="5"/>
      <c r="D363" s="6"/>
    </row>
    <row r="364" spans="3:4">
      <c r="C364" s="5"/>
      <c r="D364" s="6"/>
    </row>
    <row r="365" spans="3:4">
      <c r="C365" s="5"/>
      <c r="D365" s="6"/>
    </row>
    <row r="366" spans="3:4">
      <c r="C366" s="5"/>
      <c r="D366" s="6"/>
    </row>
    <row r="367" spans="3:4">
      <c r="C367" s="5"/>
      <c r="D367" s="6"/>
    </row>
    <row r="368" spans="3:4">
      <c r="C368" s="5"/>
      <c r="D368" s="6"/>
    </row>
    <row r="369" spans="3:4">
      <c r="C369" s="5"/>
      <c r="D369" s="6"/>
    </row>
    <row r="370" spans="3:4">
      <c r="C370" s="5"/>
      <c r="D370" s="6"/>
    </row>
    <row r="371" spans="3:4">
      <c r="C371" s="5"/>
      <c r="D371" s="6"/>
    </row>
    <row r="372" spans="3:4">
      <c r="C372" s="5"/>
      <c r="D372" s="6"/>
    </row>
    <row r="373" spans="3:4">
      <c r="C373" s="5"/>
      <c r="D373" s="6"/>
    </row>
    <row r="374" spans="3:4">
      <c r="C374" s="5"/>
      <c r="D374" s="6"/>
    </row>
    <row r="375" spans="3:4">
      <c r="C375" s="5"/>
      <c r="D375" s="6"/>
    </row>
    <row r="376" spans="3:4">
      <c r="C376" s="5"/>
      <c r="D376" s="6"/>
    </row>
    <row r="377" spans="3:4">
      <c r="C377" s="5"/>
      <c r="D377" s="6"/>
    </row>
    <row r="378" spans="3:4">
      <c r="C378" s="5"/>
      <c r="D378" s="6"/>
    </row>
    <row r="379" spans="3:4">
      <c r="C379" s="5"/>
      <c r="D379" s="6"/>
    </row>
    <row r="380" spans="3:4">
      <c r="C380" s="5"/>
      <c r="D380" s="6"/>
    </row>
    <row r="381" spans="3:4">
      <c r="C381" s="5"/>
      <c r="D381" s="6"/>
    </row>
    <row r="382" spans="3:4">
      <c r="C382" s="5"/>
      <c r="D382" s="6"/>
    </row>
    <row r="383" spans="3:4">
      <c r="C383" s="5"/>
      <c r="D383" s="6"/>
    </row>
    <row r="384" spans="3:4">
      <c r="C384" s="5"/>
      <c r="D384" s="6"/>
    </row>
    <row r="385" spans="3:4">
      <c r="C385" s="5"/>
      <c r="D385" s="6"/>
    </row>
    <row r="386" spans="3:4">
      <c r="C386" s="5"/>
      <c r="D386" s="6"/>
    </row>
    <row r="387" spans="3:4">
      <c r="C387" s="5"/>
      <c r="D387" s="6"/>
    </row>
    <row r="388" spans="3:4">
      <c r="C388" s="5"/>
      <c r="D388" s="6"/>
    </row>
    <row r="389" spans="3:4">
      <c r="C389" s="5"/>
      <c r="D389" s="6"/>
    </row>
    <row r="390" spans="3:4">
      <c r="C390" s="5"/>
      <c r="D390" s="6"/>
    </row>
    <row r="391" spans="3:4">
      <c r="C391" s="5"/>
      <c r="D391" s="6"/>
    </row>
    <row r="392" spans="3:4">
      <c r="C392" s="5"/>
      <c r="D392" s="6"/>
    </row>
    <row r="393" spans="3:4">
      <c r="C393" s="5"/>
      <c r="D393" s="6"/>
    </row>
    <row r="394" spans="3:4">
      <c r="C394" s="5"/>
      <c r="D394" s="6"/>
    </row>
    <row r="395" spans="3:4">
      <c r="C395" s="5"/>
      <c r="D395" s="6"/>
    </row>
    <row r="396" spans="3:4">
      <c r="C396" s="5"/>
      <c r="D396" s="6"/>
    </row>
    <row r="397" spans="3:4">
      <c r="C397" s="5"/>
      <c r="D397" s="6"/>
    </row>
    <row r="398" spans="3:4">
      <c r="C398" s="5"/>
      <c r="D398" s="6"/>
    </row>
    <row r="399" spans="3:4">
      <c r="C399" s="5"/>
      <c r="D399" s="6"/>
    </row>
    <row r="400" spans="3:4">
      <c r="C400" s="5"/>
      <c r="D400" s="6"/>
    </row>
    <row r="401" spans="3:4">
      <c r="C401" s="5"/>
      <c r="D401" s="6"/>
    </row>
    <row r="402" spans="3:4">
      <c r="C402" s="5"/>
      <c r="D402" s="6"/>
    </row>
    <row r="403" spans="3:4">
      <c r="C403" s="5"/>
      <c r="D403" s="6"/>
    </row>
    <row r="404" spans="3:4">
      <c r="C404" s="5"/>
      <c r="D404" s="6"/>
    </row>
    <row r="405" spans="3:4">
      <c r="C405" s="5"/>
      <c r="D405" s="6"/>
    </row>
    <row r="406" spans="3:4">
      <c r="C406" s="5"/>
      <c r="D406" s="6"/>
    </row>
    <row r="407" spans="3:4">
      <c r="C407" s="5"/>
      <c r="D407" s="6"/>
    </row>
    <row r="408" spans="3:4">
      <c r="C408" s="5"/>
      <c r="D408" s="6"/>
    </row>
    <row r="409" spans="3:4">
      <c r="C409" s="5"/>
      <c r="D409" s="6"/>
    </row>
    <row r="410" spans="3:4">
      <c r="C410" s="5"/>
      <c r="D410" s="6"/>
    </row>
    <row r="411" spans="3:4">
      <c r="C411" s="5"/>
      <c r="D411" s="6"/>
    </row>
    <row r="412" spans="3:4">
      <c r="C412" s="5"/>
      <c r="D412" s="6"/>
    </row>
    <row r="413" spans="3:4">
      <c r="C413" s="5"/>
      <c r="D413" s="6"/>
    </row>
    <row r="414" spans="3:4">
      <c r="C414" s="5"/>
      <c r="D414" s="6"/>
    </row>
    <row r="415" spans="3:4">
      <c r="C415" s="5"/>
      <c r="D415" s="6"/>
    </row>
    <row r="416" spans="3:4">
      <c r="C416" s="5"/>
      <c r="D416" s="6"/>
    </row>
    <row r="417" spans="3:4">
      <c r="C417" s="5"/>
      <c r="D417" s="6"/>
    </row>
    <row r="418" spans="3:4">
      <c r="C418" s="5"/>
      <c r="D418" s="6"/>
    </row>
    <row r="419" spans="3:4">
      <c r="C419" s="5"/>
      <c r="D419" s="6"/>
    </row>
    <row r="420" spans="3:4">
      <c r="C420" s="5"/>
      <c r="D420" s="6"/>
    </row>
    <row r="421" spans="3:4">
      <c r="C421" s="5"/>
      <c r="D421" s="6"/>
    </row>
    <row r="422" spans="3:4">
      <c r="C422" s="5"/>
      <c r="D422" s="6"/>
    </row>
    <row r="423" spans="3:4">
      <c r="C423" s="5"/>
      <c r="D423" s="6"/>
    </row>
    <row r="424" spans="3:4">
      <c r="C424" s="5"/>
      <c r="D424" s="6"/>
    </row>
    <row r="425" spans="3:4">
      <c r="C425" s="5"/>
      <c r="D425" s="6"/>
    </row>
    <row r="426" spans="3:4">
      <c r="C426" s="5"/>
      <c r="D426" s="6"/>
    </row>
    <row r="427" spans="3:4">
      <c r="C427" s="5"/>
      <c r="D427" s="6"/>
    </row>
    <row r="428" spans="3:4">
      <c r="C428" s="5"/>
      <c r="D428" s="6"/>
    </row>
    <row r="429" spans="3:4">
      <c r="C429" s="5"/>
      <c r="D429" s="6"/>
    </row>
    <row r="430" spans="3:4">
      <c r="C430" s="5"/>
      <c r="D430" s="6"/>
    </row>
    <row r="431" spans="3:4">
      <c r="C431" s="5"/>
      <c r="D431" s="6"/>
    </row>
    <row r="432" spans="3:4">
      <c r="C432" s="5"/>
      <c r="D432" s="6"/>
    </row>
    <row r="433" spans="3:4">
      <c r="C433" s="5"/>
      <c r="D433" s="6"/>
    </row>
    <row r="434" spans="3:4">
      <c r="C434" s="5"/>
      <c r="D434" s="6"/>
    </row>
    <row r="435" spans="3:4">
      <c r="C435" s="5"/>
      <c r="D435" s="6"/>
    </row>
    <row r="436" spans="3:4">
      <c r="C436" s="5"/>
      <c r="D436" s="6"/>
    </row>
    <row r="437" spans="3:4">
      <c r="C437" s="5"/>
      <c r="D437" s="6"/>
    </row>
    <row r="438" spans="3:4">
      <c r="C438" s="5"/>
      <c r="D438" s="6"/>
    </row>
    <row r="439" spans="3:4">
      <c r="C439" s="5"/>
      <c r="D439" s="6"/>
    </row>
    <row r="440" spans="3:4">
      <c r="C440" s="5"/>
      <c r="D440" s="6"/>
    </row>
    <row r="441" spans="3:4">
      <c r="C441" s="5"/>
      <c r="D441" s="6"/>
    </row>
    <row r="442" spans="3:4">
      <c r="C442" s="5"/>
      <c r="D442" s="6"/>
    </row>
    <row r="443" spans="3:4">
      <c r="C443" s="5"/>
      <c r="D443" s="6"/>
    </row>
    <row r="444" spans="3:4">
      <c r="C444" s="5"/>
      <c r="D444" s="6"/>
    </row>
    <row r="445" spans="3:4">
      <c r="C445" s="5"/>
      <c r="D445" s="6"/>
    </row>
    <row r="446" spans="3:4">
      <c r="C446" s="5"/>
      <c r="D446" s="6"/>
    </row>
    <row r="447" spans="3:4">
      <c r="C447" s="5"/>
      <c r="D447" s="6"/>
    </row>
    <row r="448" spans="3:4">
      <c r="C448" s="5"/>
      <c r="D448" s="6"/>
    </row>
    <row r="449" spans="3:4">
      <c r="C449" s="5"/>
      <c r="D449" s="6"/>
    </row>
    <row r="450" spans="3:4">
      <c r="C450" s="5"/>
      <c r="D450" s="6"/>
    </row>
    <row r="451" spans="3:4">
      <c r="C451" s="5"/>
      <c r="D451" s="6"/>
    </row>
    <row r="452" spans="3:4">
      <c r="C452" s="5"/>
      <c r="D452" s="6"/>
    </row>
    <row r="453" spans="3:4">
      <c r="C453" s="5"/>
      <c r="D453" s="6"/>
    </row>
    <row r="454" spans="3:4">
      <c r="C454" s="5"/>
      <c r="D454" s="6"/>
    </row>
    <row r="455" spans="3:4">
      <c r="C455" s="5"/>
      <c r="D455" s="6"/>
    </row>
    <row r="456" spans="3:4">
      <c r="C456" s="5"/>
      <c r="D456" s="6"/>
    </row>
    <row r="457" spans="3:4">
      <c r="C457" s="5"/>
      <c r="D457" s="6"/>
    </row>
    <row r="458" spans="3:4">
      <c r="C458" s="5"/>
      <c r="D458" s="6"/>
    </row>
    <row r="459" spans="3:4">
      <c r="C459" s="5"/>
      <c r="D459" s="6"/>
    </row>
    <row r="460" spans="3:4">
      <c r="C460" s="5"/>
      <c r="D460" s="6"/>
    </row>
    <row r="461" spans="3:4">
      <c r="C461" s="5"/>
      <c r="D461" s="6"/>
    </row>
    <row r="462" spans="3:4">
      <c r="C462" s="5"/>
      <c r="D462" s="6"/>
    </row>
    <row r="463" spans="3:4">
      <c r="C463" s="5"/>
      <c r="D463" s="6"/>
    </row>
    <row r="464" spans="3:4">
      <c r="C464" s="5"/>
      <c r="D464" s="6"/>
    </row>
    <row r="465" spans="3:4">
      <c r="C465" s="5"/>
      <c r="D465" s="6"/>
    </row>
    <row r="466" spans="3:4">
      <c r="C466" s="5"/>
      <c r="D466" s="6"/>
    </row>
    <row r="467" spans="3:4">
      <c r="C467" s="5"/>
      <c r="D467" s="6"/>
    </row>
    <row r="468" spans="3:4">
      <c r="C468" s="5"/>
      <c r="D468" s="6"/>
    </row>
    <row r="469" spans="3:4">
      <c r="C469" s="5"/>
      <c r="D469" s="6"/>
    </row>
    <row r="470" spans="3:4">
      <c r="C470" s="5"/>
      <c r="D470" s="6"/>
    </row>
    <row r="471" spans="3:4">
      <c r="C471" s="5"/>
      <c r="D471" s="6"/>
    </row>
    <row r="472" spans="3:4">
      <c r="C472" s="5"/>
      <c r="D472" s="6"/>
    </row>
    <row r="473" spans="3:4">
      <c r="C473" s="5"/>
      <c r="D473" s="6"/>
    </row>
    <row r="474" spans="3:4">
      <c r="C474" s="5"/>
      <c r="D474" s="6"/>
    </row>
    <row r="475" spans="3:4">
      <c r="C475" s="5"/>
      <c r="D475" s="6"/>
    </row>
    <row r="476" spans="3:4">
      <c r="C476" s="5"/>
      <c r="D476" s="6"/>
    </row>
    <row r="477" spans="3:4">
      <c r="C477" s="5"/>
      <c r="D477" s="6"/>
    </row>
    <row r="478" spans="3:4">
      <c r="C478" s="5"/>
      <c r="D478" s="6"/>
    </row>
    <row r="479" spans="3:4">
      <c r="C479" s="5"/>
      <c r="D479" s="6"/>
    </row>
    <row r="480" spans="3:4">
      <c r="C480" s="5"/>
      <c r="D480" s="6"/>
    </row>
    <row r="481" spans="3:4">
      <c r="C481" s="5"/>
      <c r="D481" s="6"/>
    </row>
    <row r="482" spans="3:4">
      <c r="C482" s="5"/>
      <c r="D482" s="6"/>
    </row>
    <row r="483" spans="3:4">
      <c r="C483" s="5"/>
      <c r="D483" s="6"/>
    </row>
    <row r="484" spans="3:4">
      <c r="C484" s="5"/>
      <c r="D484" s="6"/>
    </row>
    <row r="485" spans="3:4">
      <c r="C485" s="5"/>
      <c r="D485" s="6"/>
    </row>
    <row r="486" spans="3:4">
      <c r="C486" s="5"/>
      <c r="D486" s="6"/>
    </row>
    <row r="487" spans="3:4">
      <c r="C487" s="5"/>
      <c r="D487" s="6"/>
    </row>
    <row r="488" spans="3:4">
      <c r="C488" s="5"/>
      <c r="D488" s="6"/>
    </row>
    <row r="489" spans="3:4">
      <c r="C489" s="5"/>
      <c r="D489" s="6"/>
    </row>
    <row r="490" spans="3:4">
      <c r="C490" s="5"/>
      <c r="D490" s="6"/>
    </row>
    <row r="491" spans="3:4">
      <c r="C491" s="5"/>
      <c r="D491" s="6"/>
    </row>
    <row r="492" spans="3:4">
      <c r="C492" s="5"/>
      <c r="D492" s="6"/>
    </row>
    <row r="493" spans="3:4">
      <c r="C493" s="5"/>
      <c r="D493" s="6"/>
    </row>
    <row r="494" spans="3:4">
      <c r="C494" s="5"/>
      <c r="D494" s="6"/>
    </row>
    <row r="495" spans="3:4">
      <c r="C495" s="5"/>
      <c r="D495" s="6"/>
    </row>
    <row r="496" spans="3:4">
      <c r="C496" s="5"/>
      <c r="D496" s="6"/>
    </row>
    <row r="497" spans="3:4">
      <c r="C497" s="5"/>
      <c r="D497" s="6"/>
    </row>
    <row r="498" spans="3:4">
      <c r="C498" s="5"/>
      <c r="D498" s="6"/>
    </row>
    <row r="499" spans="3:4">
      <c r="C499" s="5"/>
      <c r="D499" s="6"/>
    </row>
    <row r="500" spans="3:4">
      <c r="C500" s="5"/>
      <c r="D500" s="6"/>
    </row>
    <row r="501" spans="3:4">
      <c r="C501" s="5"/>
      <c r="D501" s="6"/>
    </row>
    <row r="502" spans="3:4">
      <c r="C502" s="5"/>
      <c r="D502" s="6"/>
    </row>
    <row r="503" spans="3:4">
      <c r="C503" s="5"/>
      <c r="D503" s="6"/>
    </row>
    <row r="504" spans="3:4">
      <c r="C504" s="5"/>
      <c r="D504" s="6"/>
    </row>
    <row r="505" spans="3:4">
      <c r="C505" s="5"/>
      <c r="D505" s="6"/>
    </row>
    <row r="506" spans="3:4">
      <c r="C506" s="5"/>
      <c r="D506" s="6"/>
    </row>
    <row r="507" spans="3:4">
      <c r="C507" s="5"/>
      <c r="D507" s="6"/>
    </row>
    <row r="508" spans="3:4">
      <c r="C508" s="5"/>
      <c r="D508" s="6"/>
    </row>
    <row r="509" spans="3:4">
      <c r="C509" s="5"/>
      <c r="D509" s="6"/>
    </row>
    <row r="510" spans="3:4">
      <c r="C510" s="5"/>
      <c r="D510" s="6"/>
    </row>
    <row r="511" spans="3:4">
      <c r="C511" s="5"/>
      <c r="D511" s="6"/>
    </row>
    <row r="512" spans="3:4">
      <c r="C512" s="5"/>
      <c r="D512" s="6"/>
    </row>
    <row r="513" spans="3:4">
      <c r="C513" s="5"/>
      <c r="D513" s="6"/>
    </row>
    <row r="514" spans="3:4">
      <c r="C514" s="5"/>
      <c r="D514" s="6"/>
    </row>
    <row r="515" spans="3:4">
      <c r="C515" s="5"/>
      <c r="D515" s="6"/>
    </row>
    <row r="516" spans="3:4">
      <c r="C516" s="5"/>
      <c r="D516" s="6"/>
    </row>
    <row r="517" spans="3:4">
      <c r="C517" s="5"/>
      <c r="D517" s="6"/>
    </row>
    <row r="518" spans="3:4">
      <c r="C518" s="5"/>
      <c r="D518" s="6"/>
    </row>
    <row r="519" spans="3:4">
      <c r="C519" s="5"/>
      <c r="D519" s="6"/>
    </row>
    <row r="520" spans="3:4">
      <c r="C520" s="5"/>
      <c r="D520" s="6"/>
    </row>
    <row r="521" spans="3:4">
      <c r="C521" s="5"/>
      <c r="D521" s="6"/>
    </row>
    <row r="522" spans="3:4">
      <c r="C522" s="5"/>
      <c r="D522" s="6"/>
    </row>
    <row r="523" spans="3:4">
      <c r="C523" s="5"/>
      <c r="D523" s="6"/>
    </row>
    <row r="524" spans="3:4">
      <c r="C524" s="5"/>
      <c r="D524" s="6"/>
    </row>
    <row r="525" spans="3:4">
      <c r="C525" s="5"/>
      <c r="D525" s="6"/>
    </row>
    <row r="526" spans="3:4">
      <c r="C526" s="5"/>
      <c r="D526" s="6"/>
    </row>
    <row r="527" spans="3:4">
      <c r="C527" s="5"/>
      <c r="D527" s="6"/>
    </row>
    <row r="528" spans="3:4">
      <c r="C528" s="5"/>
      <c r="D528" s="6"/>
    </row>
    <row r="529" spans="3:4">
      <c r="C529" s="5"/>
      <c r="D529" s="6"/>
    </row>
    <row r="530" spans="3:4">
      <c r="C530" s="5"/>
      <c r="D530" s="6"/>
    </row>
    <row r="531" spans="3:4">
      <c r="C531" s="5"/>
      <c r="D531" s="6"/>
    </row>
    <row r="532" spans="3:4">
      <c r="C532" s="5"/>
      <c r="D532" s="6"/>
    </row>
    <row r="533" spans="3:4">
      <c r="C533" s="5"/>
      <c r="D533" s="6"/>
    </row>
    <row r="534" spans="3:4">
      <c r="C534" s="5"/>
      <c r="D534" s="6"/>
    </row>
    <row r="535" spans="3:4">
      <c r="C535" s="5"/>
      <c r="D535" s="6"/>
    </row>
    <row r="536" spans="3:4">
      <c r="C536" s="5"/>
      <c r="D536" s="6"/>
    </row>
    <row r="537" spans="3:4">
      <c r="C537" s="5"/>
      <c r="D537" s="6"/>
    </row>
    <row r="538" spans="3:4">
      <c r="C538" s="5"/>
      <c r="D538" s="6"/>
    </row>
    <row r="539" spans="3:4">
      <c r="C539" s="5"/>
      <c r="D539" s="6"/>
    </row>
    <row r="540" spans="3:4">
      <c r="C540" s="5"/>
      <c r="D540" s="6"/>
    </row>
    <row r="541" spans="3:4">
      <c r="C541" s="5"/>
      <c r="D541" s="6"/>
    </row>
    <row r="542" spans="3:4">
      <c r="C542" s="5"/>
      <c r="D542" s="6"/>
    </row>
    <row r="543" spans="3:4">
      <c r="C543" s="5"/>
      <c r="D543" s="6"/>
    </row>
    <row r="544" spans="3:4">
      <c r="C544" s="5"/>
      <c r="D544" s="6"/>
    </row>
    <row r="545" spans="3:4">
      <c r="C545" s="5"/>
      <c r="D545" s="6"/>
    </row>
    <row r="546" spans="3:4">
      <c r="C546" s="5"/>
      <c r="D546" s="6"/>
    </row>
    <row r="547" spans="3:4">
      <c r="C547" s="5"/>
      <c r="D547" s="6"/>
    </row>
    <row r="548" spans="3:4">
      <c r="C548" s="5"/>
      <c r="D548" s="6"/>
    </row>
    <row r="549" spans="3:4">
      <c r="C549" s="5"/>
      <c r="D549" s="6"/>
    </row>
    <row r="550" spans="3:4">
      <c r="C550" s="5"/>
      <c r="D550" s="6"/>
    </row>
    <row r="551" spans="3:4">
      <c r="C551" s="5"/>
      <c r="D551" s="6"/>
    </row>
    <row r="552" spans="3:4">
      <c r="C552" s="5"/>
      <c r="D552" s="6"/>
    </row>
    <row r="553" spans="3:4">
      <c r="C553" s="5"/>
      <c r="D553" s="6"/>
    </row>
    <row r="554" spans="3:4">
      <c r="C554" s="5"/>
      <c r="D554" s="6"/>
    </row>
    <row r="555" spans="3:4">
      <c r="C555" s="5"/>
      <c r="D555" s="6"/>
    </row>
    <row r="556" spans="3:4">
      <c r="C556" s="5"/>
      <c r="D556" s="6"/>
    </row>
    <row r="557" spans="3:4">
      <c r="C557" s="5"/>
      <c r="D557" s="6"/>
    </row>
    <row r="558" spans="3:4">
      <c r="C558" s="5"/>
      <c r="D558" s="6"/>
    </row>
    <row r="559" spans="3:4">
      <c r="C559" s="5"/>
      <c r="D559" s="6"/>
    </row>
    <row r="560" spans="3:4">
      <c r="C560" s="5"/>
      <c r="D560" s="6"/>
    </row>
    <row r="561" spans="3:4">
      <c r="C561" s="5"/>
      <c r="D561" s="6"/>
    </row>
    <row r="562" spans="3:4">
      <c r="C562" s="5"/>
      <c r="D562" s="6"/>
    </row>
    <row r="563" spans="3:4">
      <c r="C563" s="5"/>
      <c r="D563" s="6"/>
    </row>
    <row r="564" spans="3:4">
      <c r="C564" s="5"/>
      <c r="D564" s="6"/>
    </row>
    <row r="565" spans="3:4">
      <c r="C565" s="5"/>
      <c r="D565" s="6"/>
    </row>
    <row r="566" spans="3:4">
      <c r="C566" s="5"/>
      <c r="D566" s="6"/>
    </row>
    <row r="567" spans="3:4">
      <c r="C567" s="5"/>
      <c r="D567" s="6"/>
    </row>
    <row r="568" spans="3:4">
      <c r="C568" s="5"/>
      <c r="D568" s="6"/>
    </row>
    <row r="569" spans="3:4">
      <c r="C569" s="5"/>
      <c r="D569" s="6"/>
    </row>
    <row r="570" spans="3:4">
      <c r="C570" s="5"/>
      <c r="D570" s="6"/>
    </row>
    <row r="571" spans="3:4">
      <c r="C571" s="5"/>
      <c r="D571" s="6"/>
    </row>
    <row r="572" spans="3:4">
      <c r="C572" s="5"/>
      <c r="D572" s="6"/>
    </row>
    <row r="573" spans="3:4">
      <c r="C573" s="5"/>
      <c r="D573" s="6"/>
    </row>
    <row r="574" spans="3:4">
      <c r="C574" s="5"/>
      <c r="D574" s="6"/>
    </row>
    <row r="575" spans="3:4">
      <c r="C575" s="5"/>
      <c r="D575" s="6"/>
    </row>
    <row r="576" spans="3:4">
      <c r="C576" s="5"/>
      <c r="D576" s="6"/>
    </row>
    <row r="577" spans="3:4">
      <c r="C577" s="5"/>
      <c r="D577" s="6"/>
    </row>
    <row r="578" spans="3:4">
      <c r="C578" s="5"/>
      <c r="D578" s="6"/>
    </row>
    <row r="579" spans="3:4">
      <c r="C579" s="5"/>
      <c r="D579" s="6"/>
    </row>
    <row r="580" spans="3:4">
      <c r="C580" s="5"/>
      <c r="D580" s="6"/>
    </row>
    <row r="581" spans="3:4">
      <c r="C581" s="5"/>
      <c r="D581" s="6"/>
    </row>
    <row r="582" spans="3:4">
      <c r="C582" s="5"/>
      <c r="D582" s="6"/>
    </row>
    <row r="583" spans="3:4">
      <c r="C583" s="5"/>
      <c r="D583" s="6"/>
    </row>
    <row r="584" spans="3:4">
      <c r="C584" s="5"/>
      <c r="D584" s="6"/>
    </row>
    <row r="585" spans="3:4">
      <c r="C585" s="5"/>
      <c r="D585" s="6"/>
    </row>
    <row r="586" spans="3:4">
      <c r="C586" s="5"/>
      <c r="D586" s="6"/>
    </row>
    <row r="587" spans="3:4">
      <c r="C587" s="5"/>
      <c r="D587" s="6"/>
    </row>
    <row r="588" spans="3:4">
      <c r="C588" s="5"/>
      <c r="D588" s="6"/>
    </row>
    <row r="589" spans="3:4">
      <c r="C589" s="5"/>
      <c r="D589" s="6"/>
    </row>
    <row r="590" spans="3:4">
      <c r="C590" s="5"/>
      <c r="D590" s="6"/>
    </row>
    <row r="591" spans="3:4">
      <c r="C591" s="5"/>
      <c r="D591" s="6"/>
    </row>
    <row r="592" spans="3:4">
      <c r="C592" s="5"/>
      <c r="D592" s="6"/>
    </row>
    <row r="593" spans="3:4">
      <c r="C593" s="5"/>
      <c r="D593" s="6"/>
    </row>
    <row r="594" spans="3:4">
      <c r="C594" s="5"/>
      <c r="D594" s="6"/>
    </row>
    <row r="595" spans="3:4">
      <c r="C595" s="5"/>
      <c r="D595" s="6"/>
    </row>
    <row r="596" spans="3:4">
      <c r="C596" s="5"/>
      <c r="D596" s="6"/>
    </row>
    <row r="597" spans="3:4">
      <c r="C597" s="5"/>
      <c r="D597" s="6"/>
    </row>
    <row r="598" spans="3:4">
      <c r="C598" s="5"/>
      <c r="D598" s="6"/>
    </row>
    <row r="599" spans="3:4">
      <c r="C599" s="5"/>
      <c r="D599" s="6"/>
    </row>
    <row r="600" spans="3:4">
      <c r="C600" s="5"/>
      <c r="D600" s="6"/>
    </row>
    <row r="601" spans="3:4">
      <c r="C601" s="5"/>
      <c r="D601" s="6"/>
    </row>
    <row r="602" spans="3:4">
      <c r="C602" s="5"/>
      <c r="D602" s="6"/>
    </row>
    <row r="603" spans="3:4">
      <c r="C603" s="5"/>
      <c r="D603" s="6"/>
    </row>
    <row r="604" spans="3:4">
      <c r="C604" s="5"/>
      <c r="D604" s="6"/>
    </row>
    <row r="605" spans="3:4">
      <c r="C605" s="5"/>
      <c r="D605" s="6"/>
    </row>
    <row r="606" spans="3:4">
      <c r="C606" s="5"/>
      <c r="D606" s="6"/>
    </row>
    <row r="607" spans="3:4">
      <c r="C607" s="5"/>
      <c r="D607" s="6"/>
    </row>
    <row r="608" spans="3:4">
      <c r="C608" s="5"/>
      <c r="D608" s="6"/>
    </row>
    <row r="609" spans="3:4">
      <c r="C609" s="5"/>
      <c r="D609" s="6"/>
    </row>
    <row r="610" spans="3:4">
      <c r="C610" s="5"/>
      <c r="D610" s="6"/>
    </row>
    <row r="611" spans="3:4">
      <c r="C611" s="5"/>
      <c r="D611" s="6"/>
    </row>
    <row r="612" spans="3:4">
      <c r="C612" s="5"/>
      <c r="D612" s="6"/>
    </row>
    <row r="613" spans="3:4">
      <c r="C613" s="5"/>
      <c r="D613" s="6"/>
    </row>
    <row r="614" spans="3:4">
      <c r="C614" s="5"/>
      <c r="D614" s="6"/>
    </row>
    <row r="615" spans="3:4">
      <c r="C615" s="5"/>
      <c r="D615" s="6"/>
    </row>
    <row r="616" spans="3:4">
      <c r="C616" s="5"/>
      <c r="D616" s="6"/>
    </row>
    <row r="617" spans="3:4">
      <c r="C617" s="5"/>
      <c r="D617" s="6"/>
    </row>
    <row r="618" spans="3:4">
      <c r="C618" s="5"/>
      <c r="D618" s="6"/>
    </row>
    <row r="619" spans="3:4">
      <c r="C619" s="5"/>
      <c r="D619" s="6"/>
    </row>
    <row r="620" spans="3:4">
      <c r="C620" s="5"/>
      <c r="D620" s="6"/>
    </row>
    <row r="621" spans="3:4">
      <c r="C621" s="5"/>
      <c r="D621" s="6"/>
    </row>
    <row r="622" spans="3:4">
      <c r="C622" s="5"/>
      <c r="D622" s="6"/>
    </row>
    <row r="623" spans="3:4">
      <c r="C623" s="5"/>
      <c r="D623" s="6"/>
    </row>
    <row r="624" spans="3:4">
      <c r="C624" s="5"/>
      <c r="D624" s="6"/>
    </row>
    <row r="625" spans="3:4">
      <c r="C625" s="5"/>
      <c r="D625" s="6"/>
    </row>
    <row r="626" spans="3:4">
      <c r="C626" s="5"/>
      <c r="D626" s="6"/>
    </row>
    <row r="627" spans="3:4">
      <c r="C627" s="5"/>
      <c r="D627" s="6"/>
    </row>
    <row r="628" spans="3:4">
      <c r="C628" s="5"/>
      <c r="D628" s="6"/>
    </row>
    <row r="629" spans="3:4">
      <c r="C629" s="5"/>
      <c r="D629" s="6"/>
    </row>
    <row r="630" spans="3:4">
      <c r="C630" s="5"/>
      <c r="D630" s="6"/>
    </row>
    <row r="631" spans="3:4">
      <c r="C631" s="5"/>
      <c r="D631" s="6"/>
    </row>
    <row r="632" spans="3:4">
      <c r="C632" s="5"/>
      <c r="D632" s="6"/>
    </row>
    <row r="633" spans="3:4">
      <c r="C633" s="5"/>
      <c r="D633" s="6"/>
    </row>
    <row r="634" spans="3:4">
      <c r="C634" s="5"/>
      <c r="D634" s="6"/>
    </row>
    <row r="635" spans="3:4">
      <c r="C635" s="5"/>
      <c r="D635" s="6"/>
    </row>
    <row r="636" spans="3:4">
      <c r="C636" s="5"/>
      <c r="D636" s="6"/>
    </row>
    <row r="637" spans="3:4">
      <c r="C637" s="5"/>
      <c r="D637" s="6"/>
    </row>
    <row r="638" spans="3:4">
      <c r="C638" s="5"/>
      <c r="D638" s="6"/>
    </row>
    <row r="639" spans="3:4">
      <c r="C639" s="5"/>
      <c r="D639" s="6"/>
    </row>
    <row r="640" spans="3:4">
      <c r="C640" s="5"/>
      <c r="D640" s="6"/>
    </row>
    <row r="641" spans="3:4">
      <c r="C641" s="5"/>
      <c r="D641" s="6"/>
    </row>
    <row r="642" spans="3:4">
      <c r="C642" s="5"/>
      <c r="D642" s="6"/>
    </row>
    <row r="643" spans="3:4">
      <c r="C643" s="5"/>
      <c r="D643" s="6"/>
    </row>
    <row r="644" spans="3:4">
      <c r="C644" s="5"/>
      <c r="D644" s="6"/>
    </row>
    <row r="645" spans="3:4">
      <c r="C645" s="5"/>
      <c r="D645" s="6"/>
    </row>
    <row r="646" spans="3:4">
      <c r="C646" s="5"/>
      <c r="D646" s="6"/>
    </row>
    <row r="647" spans="3:4">
      <c r="C647" s="5"/>
      <c r="D647" s="6"/>
    </row>
    <row r="648" spans="3:4">
      <c r="C648" s="5"/>
      <c r="D648" s="6"/>
    </row>
    <row r="649" spans="3:4">
      <c r="C649" s="5"/>
      <c r="D649" s="6"/>
    </row>
    <row r="650" spans="3:4">
      <c r="C650" s="5"/>
      <c r="D650" s="6"/>
    </row>
    <row r="651" spans="3:4">
      <c r="C651" s="5"/>
      <c r="D651" s="6"/>
    </row>
    <row r="652" spans="3:4">
      <c r="C652" s="5"/>
      <c r="D652" s="6"/>
    </row>
    <row r="653" spans="3:4">
      <c r="C653" s="5"/>
      <c r="D653" s="6"/>
    </row>
    <row r="654" spans="3:4">
      <c r="C654" s="5"/>
      <c r="D654" s="6"/>
    </row>
    <row r="655" spans="3:4">
      <c r="C655" s="5"/>
      <c r="D655" s="6"/>
    </row>
    <row r="656" spans="3:4">
      <c r="C656" s="5"/>
      <c r="D656" s="6"/>
    </row>
    <row r="657" spans="3:4">
      <c r="C657" s="5"/>
      <c r="D657" s="6"/>
    </row>
    <row r="658" spans="3:4">
      <c r="C658" s="5"/>
      <c r="D658" s="6"/>
    </row>
    <row r="659" spans="3:4">
      <c r="C659" s="5"/>
      <c r="D659" s="6"/>
    </row>
    <row r="660" spans="3:4">
      <c r="C660" s="5"/>
      <c r="D660" s="6"/>
    </row>
    <row r="661" spans="3:4">
      <c r="C661" s="5"/>
      <c r="D661" s="6"/>
    </row>
    <row r="662" spans="3:4">
      <c r="C662" s="5"/>
      <c r="D662" s="6"/>
    </row>
    <row r="663" spans="3:4">
      <c r="C663" s="5"/>
      <c r="D663" s="6"/>
    </row>
    <row r="664" spans="3:4">
      <c r="C664" s="5"/>
      <c r="D664" s="6"/>
    </row>
    <row r="665" spans="3:4">
      <c r="C665" s="5"/>
      <c r="D665" s="6"/>
    </row>
    <row r="666" spans="3:4">
      <c r="C666" s="5"/>
      <c r="D666" s="6"/>
    </row>
    <row r="667" spans="3:4">
      <c r="C667" s="5"/>
      <c r="D667" s="6"/>
    </row>
    <row r="668" spans="3:4">
      <c r="C668" s="5"/>
      <c r="D668" s="6"/>
    </row>
    <row r="669" spans="3:4">
      <c r="C669" s="5"/>
      <c r="D669" s="6"/>
    </row>
    <row r="670" spans="3:4">
      <c r="C670" s="5"/>
      <c r="D670" s="6"/>
    </row>
    <row r="671" spans="3:4">
      <c r="C671" s="5"/>
      <c r="D671" s="6"/>
    </row>
    <row r="672" spans="3:4">
      <c r="C672" s="5"/>
      <c r="D672" s="6"/>
    </row>
    <row r="673" spans="3:4">
      <c r="C673" s="5"/>
      <c r="D673" s="6"/>
    </row>
    <row r="674" spans="3:4">
      <c r="C674" s="5"/>
      <c r="D674" s="6"/>
    </row>
    <row r="675" spans="3:4">
      <c r="C675" s="5"/>
      <c r="D675" s="6"/>
    </row>
    <row r="676" spans="3:4">
      <c r="C676" s="5"/>
      <c r="D676" s="6"/>
    </row>
    <row r="677" spans="3:4">
      <c r="C677" s="5"/>
      <c r="D677" s="6"/>
    </row>
    <row r="678" spans="3:4">
      <c r="C678" s="5"/>
      <c r="D678" s="6"/>
    </row>
    <row r="679" spans="3:4">
      <c r="C679" s="5"/>
      <c r="D679" s="6"/>
    </row>
    <row r="680" spans="3:4">
      <c r="C680" s="5"/>
      <c r="D680" s="6"/>
    </row>
    <row r="681" spans="3:4">
      <c r="C681" s="5"/>
      <c r="D681" s="6"/>
    </row>
    <row r="682" spans="3:4">
      <c r="C682" s="5"/>
      <c r="D682" s="6"/>
    </row>
    <row r="683" spans="3:4">
      <c r="C683" s="5"/>
      <c r="D683" s="6"/>
    </row>
    <row r="684" spans="3:4">
      <c r="C684" s="5"/>
      <c r="D684" s="6"/>
    </row>
    <row r="685" spans="3:4">
      <c r="C685" s="5"/>
      <c r="D685" s="6"/>
    </row>
    <row r="686" spans="3:4">
      <c r="C686" s="5"/>
      <c r="D686" s="6"/>
    </row>
    <row r="687" spans="3:4">
      <c r="C687" s="5"/>
      <c r="D687" s="6"/>
    </row>
    <row r="688" spans="3:4">
      <c r="C688" s="5"/>
      <c r="D688" s="6"/>
    </row>
    <row r="689" spans="3:4">
      <c r="C689" s="5"/>
      <c r="D689" s="6"/>
    </row>
    <row r="690" spans="3:4">
      <c r="C690" s="5"/>
      <c r="D690" s="6"/>
    </row>
    <row r="691" spans="3:4">
      <c r="C691" s="5"/>
      <c r="D691" s="6"/>
    </row>
    <row r="692" spans="3:4">
      <c r="C692" s="5"/>
      <c r="D692" s="6"/>
    </row>
    <row r="693" spans="3:4">
      <c r="C693" s="5"/>
      <c r="D693" s="6"/>
    </row>
    <row r="694" spans="3:4">
      <c r="C694" s="5"/>
      <c r="D694" s="6"/>
    </row>
    <row r="695" spans="3:4">
      <c r="C695" s="5"/>
      <c r="D695" s="6"/>
    </row>
    <row r="696" spans="3:4">
      <c r="C696" s="5"/>
      <c r="D696" s="6"/>
    </row>
    <row r="697" spans="3:4">
      <c r="C697" s="5"/>
      <c r="D697" s="6"/>
    </row>
    <row r="698" spans="3:4">
      <c r="C698" s="5"/>
      <c r="D698" s="6"/>
    </row>
    <row r="699" spans="3:4">
      <c r="C699" s="5"/>
      <c r="D699" s="6"/>
    </row>
    <row r="700" spans="3:4">
      <c r="C700" s="5"/>
      <c r="D700" s="6"/>
    </row>
    <row r="701" spans="3:4">
      <c r="C701" s="5"/>
      <c r="D701" s="6"/>
    </row>
    <row r="702" spans="3:4">
      <c r="C702" s="5"/>
      <c r="D702" s="6"/>
    </row>
    <row r="703" spans="3:4">
      <c r="C703" s="5"/>
      <c r="D703" s="6"/>
    </row>
    <row r="704" spans="3:4">
      <c r="C704" s="5"/>
      <c r="D704" s="6"/>
    </row>
    <row r="705" spans="3:4">
      <c r="C705" s="5"/>
      <c r="D705" s="6"/>
    </row>
    <row r="706" spans="3:4">
      <c r="C706" s="5"/>
      <c r="D706" s="6"/>
    </row>
    <row r="707" spans="3:4">
      <c r="C707" s="5"/>
      <c r="D707" s="6"/>
    </row>
    <row r="708" spans="3:4">
      <c r="C708" s="5"/>
      <c r="D708" s="6"/>
    </row>
    <row r="709" spans="3:4">
      <c r="C709" s="5"/>
      <c r="D709" s="6"/>
    </row>
    <row r="710" spans="3:4">
      <c r="C710" s="5"/>
      <c r="D710" s="6"/>
    </row>
    <row r="711" spans="3:4">
      <c r="C711" s="5"/>
      <c r="D711" s="6"/>
    </row>
    <row r="712" spans="3:4">
      <c r="C712" s="5"/>
      <c r="D712" s="6"/>
    </row>
    <row r="713" spans="3:4">
      <c r="C713" s="5"/>
      <c r="D713" s="6"/>
    </row>
    <row r="714" spans="3:4">
      <c r="C714" s="5"/>
      <c r="D714" s="6"/>
    </row>
    <row r="715" spans="3:4">
      <c r="C715" s="5"/>
      <c r="D715" s="6"/>
    </row>
    <row r="716" spans="3:4">
      <c r="C716" s="5"/>
      <c r="D716" s="6"/>
    </row>
    <row r="717" spans="3:4">
      <c r="C717" s="5"/>
      <c r="D717" s="6"/>
    </row>
    <row r="718" spans="3:4">
      <c r="C718" s="5"/>
      <c r="D718" s="6"/>
    </row>
    <row r="719" spans="3:4">
      <c r="C719" s="5"/>
      <c r="D719" s="6"/>
    </row>
    <row r="720" spans="3:4">
      <c r="C720" s="5"/>
      <c r="D720" s="6"/>
    </row>
    <row r="721" spans="3:4">
      <c r="C721" s="5"/>
      <c r="D721" s="6"/>
    </row>
    <row r="722" spans="3:4">
      <c r="C722" s="5"/>
      <c r="D722" s="6"/>
    </row>
    <row r="723" spans="3:4">
      <c r="C723" s="5"/>
      <c r="D723" s="6"/>
    </row>
    <row r="724" spans="3:4">
      <c r="C724" s="5"/>
      <c r="D724" s="6"/>
    </row>
    <row r="725" spans="3:4">
      <c r="C725" s="5"/>
      <c r="D725" s="6"/>
    </row>
    <row r="726" spans="3:4">
      <c r="C726" s="5"/>
      <c r="D726" s="6"/>
    </row>
    <row r="727" spans="3:4">
      <c r="C727" s="5"/>
      <c r="D727" s="6"/>
    </row>
    <row r="728" spans="3:4">
      <c r="C728" s="5"/>
      <c r="D728" s="6"/>
    </row>
    <row r="729" spans="3:4">
      <c r="C729" s="5"/>
      <c r="D729" s="6"/>
    </row>
    <row r="730" spans="3:4">
      <c r="C730" s="5"/>
      <c r="D730" s="6"/>
    </row>
    <row r="731" spans="3:4">
      <c r="C731" s="5"/>
      <c r="D731" s="6"/>
    </row>
    <row r="732" spans="3:4">
      <c r="C732" s="5"/>
      <c r="D732" s="6"/>
    </row>
    <row r="733" spans="3:4">
      <c r="C733" s="5"/>
      <c r="D733" s="6"/>
    </row>
    <row r="734" spans="3:4">
      <c r="C734" s="5"/>
      <c r="D734" s="6"/>
    </row>
    <row r="735" spans="3:4">
      <c r="C735" s="5"/>
      <c r="D735" s="6"/>
    </row>
    <row r="736" spans="3:4">
      <c r="C736" s="5"/>
      <c r="D736" s="6"/>
    </row>
    <row r="737" spans="3:4">
      <c r="C737" s="5"/>
      <c r="D737" s="6"/>
    </row>
    <row r="738" spans="3:4">
      <c r="C738" s="5"/>
      <c r="D738" s="6"/>
    </row>
    <row r="739" spans="3:4">
      <c r="C739" s="5"/>
      <c r="D739" s="6"/>
    </row>
    <row r="740" spans="3:4">
      <c r="C740" s="5"/>
      <c r="D740" s="6"/>
    </row>
    <row r="741" spans="3:4">
      <c r="C741" s="5"/>
      <c r="D741" s="6"/>
    </row>
    <row r="742" spans="3:4">
      <c r="C742" s="5"/>
      <c r="D742" s="6"/>
    </row>
    <row r="743" spans="3:4">
      <c r="C743" s="5"/>
      <c r="D743" s="6"/>
    </row>
    <row r="744" spans="3:4">
      <c r="C744" s="5"/>
      <c r="D744" s="6"/>
    </row>
    <row r="745" spans="3:4">
      <c r="C745" s="5"/>
      <c r="D745" s="6"/>
    </row>
    <row r="746" spans="3:4">
      <c r="C746" s="5"/>
      <c r="D746" s="6"/>
    </row>
    <row r="747" spans="3:4">
      <c r="C747" s="5"/>
      <c r="D747" s="6"/>
    </row>
    <row r="748" spans="3:4">
      <c r="C748" s="5"/>
      <c r="D748" s="6"/>
    </row>
    <row r="749" spans="3:4">
      <c r="C749" s="5"/>
      <c r="D749" s="6"/>
    </row>
    <row r="750" spans="3:4">
      <c r="C750" s="5"/>
      <c r="D750" s="6"/>
    </row>
    <row r="751" spans="3:4">
      <c r="C751" s="5"/>
      <c r="D751" s="6"/>
    </row>
    <row r="752" spans="3:4">
      <c r="C752" s="5"/>
      <c r="D752" s="6"/>
    </row>
    <row r="753" spans="3:4">
      <c r="C753" s="5"/>
      <c r="D753" s="6"/>
    </row>
    <row r="754" spans="3:4">
      <c r="C754" s="5"/>
      <c r="D754" s="6"/>
    </row>
    <row r="755" spans="3:4">
      <c r="C755" s="5"/>
      <c r="D755" s="6"/>
    </row>
    <row r="756" spans="3:4">
      <c r="C756" s="5"/>
      <c r="D756" s="6"/>
    </row>
    <row r="757" spans="3:4">
      <c r="C757" s="5"/>
      <c r="D757" s="6"/>
    </row>
    <row r="758" spans="3:4">
      <c r="C758" s="5"/>
      <c r="D758" s="6"/>
    </row>
    <row r="759" spans="3:4">
      <c r="C759" s="5"/>
      <c r="D759" s="6"/>
    </row>
    <row r="760" spans="3:4">
      <c r="C760" s="5"/>
      <c r="D760" s="6"/>
    </row>
    <row r="761" spans="3:4">
      <c r="C761" s="5"/>
      <c r="D761" s="6"/>
    </row>
    <row r="762" spans="3:4">
      <c r="C762" s="5"/>
      <c r="D762" s="6"/>
    </row>
    <row r="763" spans="3:4">
      <c r="C763" s="5"/>
      <c r="D763" s="6"/>
    </row>
    <row r="764" spans="3:4">
      <c r="C764" s="5"/>
      <c r="D764" s="6"/>
    </row>
    <row r="765" spans="3:4">
      <c r="C765" s="5"/>
      <c r="D765" s="6"/>
    </row>
    <row r="766" spans="3:4">
      <c r="C766" s="5"/>
      <c r="D766" s="6"/>
    </row>
    <row r="767" spans="3:4">
      <c r="C767" s="5"/>
      <c r="D767" s="6"/>
    </row>
    <row r="768" spans="3:4">
      <c r="C768" s="5"/>
      <c r="D768" s="6"/>
    </row>
    <row r="769" spans="3:4">
      <c r="C769" s="5"/>
      <c r="D769" s="6"/>
    </row>
    <row r="770" spans="3:4">
      <c r="C770" s="5"/>
      <c r="D770" s="6"/>
    </row>
    <row r="771" spans="3:4">
      <c r="C771" s="5"/>
      <c r="D771" s="6"/>
    </row>
    <row r="772" spans="3:4">
      <c r="C772" s="5"/>
      <c r="D772" s="6"/>
    </row>
    <row r="773" spans="3:4">
      <c r="C773" s="5"/>
      <c r="D773" s="6"/>
    </row>
    <row r="774" spans="3:4">
      <c r="C774" s="5"/>
      <c r="D774" s="6"/>
    </row>
    <row r="775" spans="3:4">
      <c r="C775" s="5"/>
      <c r="D775" s="6"/>
    </row>
    <row r="776" spans="3:4">
      <c r="C776" s="5"/>
      <c r="D776" s="6"/>
    </row>
    <row r="777" spans="3:4">
      <c r="C777" s="5"/>
      <c r="D777" s="6"/>
    </row>
    <row r="778" spans="3:4">
      <c r="C778" s="5"/>
      <c r="D778" s="6"/>
    </row>
    <row r="779" spans="3:4">
      <c r="C779" s="5"/>
      <c r="D779" s="6"/>
    </row>
    <row r="780" spans="3:4">
      <c r="C780" s="5"/>
      <c r="D780" s="6"/>
    </row>
    <row r="781" spans="3:4">
      <c r="C781" s="5"/>
      <c r="D781" s="6"/>
    </row>
    <row r="782" spans="3:4">
      <c r="C782" s="5"/>
      <c r="D782" s="6"/>
    </row>
    <row r="783" spans="3:4">
      <c r="C783" s="5"/>
      <c r="D783" s="6"/>
    </row>
    <row r="784" spans="3:4">
      <c r="C784" s="5"/>
      <c r="D784" s="6"/>
    </row>
    <row r="785" spans="3:4">
      <c r="C785" s="5"/>
      <c r="D785" s="6"/>
    </row>
    <row r="786" spans="3:4">
      <c r="C786" s="5"/>
      <c r="D786" s="6"/>
    </row>
    <row r="787" spans="3:4">
      <c r="C787" s="5"/>
      <c r="D787" s="6"/>
    </row>
    <row r="788" spans="3:4">
      <c r="C788" s="5"/>
      <c r="D788" s="6"/>
    </row>
    <row r="789" spans="3:4">
      <c r="C789" s="5"/>
      <c r="D789" s="6"/>
    </row>
    <row r="790" spans="3:4">
      <c r="C790" s="5"/>
      <c r="D790" s="6"/>
    </row>
    <row r="791" spans="3:4">
      <c r="C791" s="5"/>
      <c r="D791" s="6"/>
    </row>
    <row r="792" spans="3:4">
      <c r="C792" s="5"/>
      <c r="D792" s="6"/>
    </row>
    <row r="793" spans="3:4">
      <c r="C793" s="5"/>
      <c r="D793" s="6"/>
    </row>
    <row r="794" spans="3:4">
      <c r="C794" s="5"/>
      <c r="D794" s="6"/>
    </row>
    <row r="795" spans="3:4">
      <c r="C795" s="5"/>
      <c r="D795" s="6"/>
    </row>
    <row r="796" spans="3:4">
      <c r="C796" s="5"/>
      <c r="D796" s="6"/>
    </row>
    <row r="797" spans="3:4">
      <c r="C797" s="5"/>
      <c r="D797" s="6"/>
    </row>
    <row r="798" spans="3:4">
      <c r="C798" s="5"/>
      <c r="D798" s="6"/>
    </row>
    <row r="799" spans="3:4">
      <c r="C799" s="5"/>
      <c r="D799" s="6"/>
    </row>
    <row r="800" spans="3:4">
      <c r="C800" s="5"/>
      <c r="D800" s="6"/>
    </row>
    <row r="801" spans="3:4">
      <c r="C801" s="5"/>
      <c r="D801" s="6"/>
    </row>
    <row r="802" spans="3:4">
      <c r="C802" s="5"/>
      <c r="D802" s="6"/>
    </row>
    <row r="803" spans="3:4">
      <c r="C803" s="5"/>
      <c r="D803" s="6"/>
    </row>
    <row r="804" spans="3:4">
      <c r="C804" s="5"/>
      <c r="D804" s="6"/>
    </row>
    <row r="805" spans="3:4">
      <c r="C805" s="5"/>
      <c r="D805" s="6"/>
    </row>
    <row r="806" spans="3:4">
      <c r="C806" s="5"/>
      <c r="D806" s="6"/>
    </row>
    <row r="807" spans="3:4">
      <c r="C807" s="5"/>
      <c r="D807" s="6"/>
    </row>
    <row r="808" spans="3:4">
      <c r="C808" s="5"/>
      <c r="D808" s="6"/>
    </row>
    <row r="809" spans="3:4">
      <c r="C809" s="5"/>
      <c r="D809" s="6"/>
    </row>
    <row r="810" spans="3:4">
      <c r="C810" s="5"/>
      <c r="D810" s="6"/>
    </row>
    <row r="811" spans="3:4">
      <c r="C811" s="5"/>
      <c r="D811" s="6"/>
    </row>
    <row r="812" spans="3:4">
      <c r="C812" s="5"/>
      <c r="D812" s="6"/>
    </row>
    <row r="813" spans="3:4">
      <c r="C813" s="5"/>
      <c r="D813" s="6"/>
    </row>
    <row r="814" spans="3:4">
      <c r="C814" s="5"/>
      <c r="D814" s="6"/>
    </row>
    <row r="815" spans="3:4">
      <c r="C815" s="5"/>
      <c r="D815" s="6"/>
    </row>
    <row r="816" spans="3:4">
      <c r="C816" s="5"/>
      <c r="D816" s="6"/>
    </row>
    <row r="817" spans="3:4">
      <c r="C817" s="5"/>
      <c r="D817" s="6"/>
    </row>
    <row r="818" spans="3:4">
      <c r="C818" s="5"/>
      <c r="D818" s="6"/>
    </row>
    <row r="819" spans="3:4">
      <c r="C819" s="5"/>
      <c r="D819" s="6"/>
    </row>
    <row r="820" spans="3:4">
      <c r="C820" s="5"/>
      <c r="D820" s="6"/>
    </row>
    <row r="821" spans="3:4">
      <c r="C821" s="5"/>
      <c r="D821" s="6"/>
    </row>
    <row r="822" spans="3:4">
      <c r="C822" s="5"/>
      <c r="D822" s="6"/>
    </row>
    <row r="823" spans="3:4">
      <c r="C823" s="5"/>
      <c r="D823" s="6"/>
    </row>
    <row r="824" spans="3:4">
      <c r="C824" s="5"/>
      <c r="D824" s="6"/>
    </row>
    <row r="825" spans="3:4">
      <c r="C825" s="5"/>
      <c r="D825" s="6"/>
    </row>
    <row r="826" spans="3:4">
      <c r="C826" s="5"/>
      <c r="D826" s="6"/>
    </row>
    <row r="827" spans="3:4">
      <c r="C827" s="5"/>
      <c r="D827" s="6"/>
    </row>
    <row r="828" spans="3:4">
      <c r="C828" s="5"/>
      <c r="D828" s="6"/>
    </row>
    <row r="829" spans="3:4">
      <c r="C829" s="5"/>
      <c r="D829" s="6"/>
    </row>
    <row r="830" spans="3:4">
      <c r="C830" s="5"/>
      <c r="D830" s="6"/>
    </row>
    <row r="831" spans="3:4">
      <c r="C831" s="5"/>
      <c r="D831" s="6"/>
    </row>
    <row r="832" spans="3:4">
      <c r="C832" s="5"/>
      <c r="D832" s="6"/>
    </row>
    <row r="833" spans="3:4">
      <c r="C833" s="5"/>
      <c r="D833" s="6"/>
    </row>
    <row r="834" spans="3:4">
      <c r="C834" s="5"/>
      <c r="D834" s="6"/>
    </row>
    <row r="835" spans="3:4">
      <c r="C835" s="5"/>
      <c r="D835" s="6"/>
    </row>
    <row r="836" spans="3:4">
      <c r="C836" s="5"/>
      <c r="D836" s="6"/>
    </row>
    <row r="837" spans="3:4">
      <c r="C837" s="5"/>
      <c r="D837" s="6"/>
    </row>
    <row r="838" spans="3:4">
      <c r="C838" s="5"/>
      <c r="D838" s="6"/>
    </row>
    <row r="839" spans="3:4">
      <c r="C839" s="5"/>
      <c r="D839" s="6"/>
    </row>
    <row r="840" spans="3:4">
      <c r="C840" s="5"/>
      <c r="D840" s="6"/>
    </row>
    <row r="841" spans="3:4">
      <c r="C841" s="5"/>
      <c r="D841" s="6"/>
    </row>
    <row r="842" spans="3:4">
      <c r="C842" s="5"/>
      <c r="D842" s="6"/>
    </row>
    <row r="843" spans="3:4">
      <c r="C843" s="5"/>
      <c r="D843" s="6"/>
    </row>
    <row r="844" spans="3:4">
      <c r="C844" s="5"/>
      <c r="D844" s="6"/>
    </row>
    <row r="845" spans="3:4">
      <c r="C845" s="5"/>
      <c r="D845" s="6"/>
    </row>
    <row r="846" spans="3:4">
      <c r="C846" s="5"/>
      <c r="D846" s="6"/>
    </row>
    <row r="847" spans="3:4">
      <c r="C847" s="5"/>
      <c r="D847" s="6"/>
    </row>
    <row r="848" spans="3:4">
      <c r="C848" s="5"/>
      <c r="D848" s="6"/>
    </row>
    <row r="849" spans="3:4">
      <c r="C849" s="5"/>
      <c r="D849" s="6"/>
    </row>
    <row r="850" spans="3:4">
      <c r="C850" s="5"/>
      <c r="D850" s="6"/>
    </row>
    <row r="851" spans="3:4">
      <c r="C851" s="5"/>
      <c r="D851" s="6"/>
    </row>
    <row r="852" spans="3:4">
      <c r="C852" s="5"/>
      <c r="D852" s="6"/>
    </row>
    <row r="853" spans="3:4">
      <c r="C853" s="5"/>
      <c r="D853" s="6"/>
    </row>
    <row r="854" spans="3:4">
      <c r="C854" s="5"/>
      <c r="D854" s="6"/>
    </row>
    <row r="855" spans="3:4">
      <c r="C855" s="5"/>
      <c r="D855" s="6"/>
    </row>
    <row r="856" spans="3:4">
      <c r="C856" s="5"/>
      <c r="D856" s="6"/>
    </row>
    <row r="857" spans="3:4">
      <c r="C857" s="5"/>
      <c r="D857" s="6"/>
    </row>
    <row r="858" spans="3:4">
      <c r="C858" s="5"/>
      <c r="D858" s="6"/>
    </row>
    <row r="859" spans="3:4">
      <c r="C859" s="5"/>
      <c r="D859" s="6"/>
    </row>
    <row r="860" spans="3:4">
      <c r="C860" s="5"/>
      <c r="D860" s="6"/>
    </row>
    <row r="861" spans="3:4">
      <c r="C861" s="5"/>
      <c r="D861" s="6"/>
    </row>
    <row r="862" spans="3:4">
      <c r="C862" s="5"/>
      <c r="D862" s="6"/>
    </row>
    <row r="863" spans="3:4">
      <c r="C863" s="5"/>
      <c r="D863" s="6"/>
    </row>
    <row r="864" spans="3:4">
      <c r="C864" s="5"/>
      <c r="D864" s="6"/>
    </row>
    <row r="865" spans="3:4">
      <c r="C865" s="5"/>
      <c r="D865" s="6"/>
    </row>
    <row r="866" spans="3:4">
      <c r="C866" s="5"/>
      <c r="D866" s="6"/>
    </row>
    <row r="867" spans="3:4">
      <c r="C867" s="5"/>
      <c r="D867" s="6"/>
    </row>
    <row r="868" spans="3:4">
      <c r="C868" s="5"/>
      <c r="D868" s="6"/>
    </row>
    <row r="869" spans="3:4">
      <c r="C869" s="5"/>
      <c r="D869" s="6"/>
    </row>
    <row r="870" spans="3:4">
      <c r="C870" s="5"/>
      <c r="D870" s="6"/>
    </row>
    <row r="871" spans="3:4">
      <c r="C871" s="5"/>
      <c r="D871" s="6"/>
    </row>
    <row r="872" spans="3:4">
      <c r="C872" s="5"/>
      <c r="D872" s="6"/>
    </row>
    <row r="873" spans="3:4">
      <c r="C873" s="5"/>
      <c r="D873" s="6"/>
    </row>
    <row r="874" spans="3:4">
      <c r="C874" s="5"/>
      <c r="D874" s="6"/>
    </row>
    <row r="875" spans="3:4">
      <c r="C875" s="5"/>
      <c r="D875" s="6"/>
    </row>
    <row r="876" spans="3:4">
      <c r="C876" s="5"/>
      <c r="D876" s="6"/>
    </row>
    <row r="877" spans="3:4">
      <c r="C877" s="5"/>
      <c r="D877" s="6"/>
    </row>
    <row r="878" spans="3:4">
      <c r="C878" s="5"/>
      <c r="D878" s="6"/>
    </row>
    <row r="879" spans="3:4">
      <c r="C879" s="5"/>
      <c r="D879" s="6"/>
    </row>
    <row r="880" spans="3:4">
      <c r="C880" s="5"/>
      <c r="D880" s="6"/>
    </row>
    <row r="881" spans="3:4">
      <c r="C881" s="5"/>
      <c r="D881" s="6"/>
    </row>
    <row r="882" spans="3:4">
      <c r="C882" s="5"/>
      <c r="D882" s="6"/>
    </row>
    <row r="883" spans="3:4">
      <c r="C883" s="5"/>
      <c r="D883" s="6"/>
    </row>
    <row r="884" spans="3:4">
      <c r="C884" s="5"/>
      <c r="D884" s="6"/>
    </row>
    <row r="885" spans="3:4">
      <c r="C885" s="5"/>
      <c r="D885" s="6"/>
    </row>
    <row r="886" spans="3:4">
      <c r="C886" s="5"/>
      <c r="D886" s="6"/>
    </row>
    <row r="887" spans="3:4">
      <c r="C887" s="5"/>
      <c r="D887" s="6"/>
    </row>
    <row r="888" spans="3:4">
      <c r="C888" s="5"/>
      <c r="D888" s="6"/>
    </row>
    <row r="889" spans="3:4">
      <c r="C889" s="5"/>
      <c r="D889" s="6"/>
    </row>
    <row r="890" spans="3:4">
      <c r="C890" s="5"/>
      <c r="D890" s="6"/>
    </row>
    <row r="891" spans="3:4">
      <c r="C891" s="5"/>
      <c r="D891" s="6"/>
    </row>
    <row r="892" spans="3:4">
      <c r="C892" s="5"/>
      <c r="D892" s="6"/>
    </row>
    <row r="893" spans="3:4">
      <c r="C893" s="5"/>
      <c r="D893" s="6"/>
    </row>
    <row r="894" spans="3:4">
      <c r="C894" s="5"/>
      <c r="D894" s="6"/>
    </row>
    <row r="895" spans="3:4">
      <c r="C895" s="5"/>
      <c r="D895" s="6"/>
    </row>
    <row r="896" spans="3:4">
      <c r="C896" s="5"/>
      <c r="D896" s="6"/>
    </row>
    <row r="897" spans="3:4">
      <c r="C897" s="5"/>
      <c r="D897" s="6"/>
    </row>
    <row r="898" spans="3:4">
      <c r="C898" s="5"/>
      <c r="D898" s="6"/>
    </row>
    <row r="899" spans="3:4">
      <c r="C899" s="5"/>
      <c r="D899" s="6"/>
    </row>
    <row r="900" spans="3:4">
      <c r="C900" s="5"/>
      <c r="D900" s="6"/>
    </row>
    <row r="901" spans="3:4">
      <c r="C901" s="5"/>
      <c r="D901" s="6"/>
    </row>
    <row r="902" spans="3:4">
      <c r="C902" s="5"/>
      <c r="D902" s="6"/>
    </row>
    <row r="903" spans="3:4">
      <c r="C903" s="5"/>
      <c r="D903" s="6"/>
    </row>
    <row r="904" spans="3:4">
      <c r="C904" s="5"/>
      <c r="D904" s="6"/>
    </row>
    <row r="905" spans="3:4">
      <c r="C905" s="5"/>
      <c r="D905" s="6"/>
    </row>
    <row r="906" spans="3:4">
      <c r="C906" s="5"/>
      <c r="D906" s="6"/>
    </row>
    <row r="907" spans="3:4">
      <c r="C907" s="5"/>
      <c r="D907" s="6"/>
    </row>
    <row r="908" spans="3:4">
      <c r="C908" s="5"/>
      <c r="D908" s="6"/>
    </row>
    <row r="909" spans="3:4">
      <c r="C909" s="5"/>
      <c r="D909" s="6"/>
    </row>
    <row r="910" spans="3:4">
      <c r="C910" s="5"/>
      <c r="D910" s="6"/>
    </row>
    <row r="911" spans="3:4">
      <c r="C911" s="5"/>
      <c r="D911" s="6"/>
    </row>
    <row r="912" spans="3:4">
      <c r="C912" s="5"/>
      <c r="D912" s="6"/>
    </row>
    <row r="913" spans="3:4">
      <c r="C913" s="5"/>
      <c r="D913" s="6"/>
    </row>
    <row r="914" spans="3:4">
      <c r="C914" s="5"/>
      <c r="D914" s="6"/>
    </row>
    <row r="915" spans="3:4">
      <c r="C915" s="5"/>
      <c r="D915" s="6"/>
    </row>
    <row r="916" spans="3:4">
      <c r="C916" s="5"/>
      <c r="D916" s="6"/>
    </row>
    <row r="917" spans="3:4">
      <c r="C917" s="5"/>
      <c r="D917" s="6"/>
    </row>
    <row r="918" spans="3:4">
      <c r="C918" s="5"/>
      <c r="D918" s="6"/>
    </row>
    <row r="919" spans="3:4">
      <c r="C919" s="5"/>
      <c r="D919" s="6"/>
    </row>
    <row r="920" spans="3:4">
      <c r="C920" s="5"/>
      <c r="D920" s="6"/>
    </row>
    <row r="921" spans="3:4">
      <c r="C921" s="5"/>
      <c r="D921" s="6"/>
    </row>
    <row r="922" spans="3:4">
      <c r="C922" s="5"/>
      <c r="D922" s="6"/>
    </row>
    <row r="923" spans="3:4">
      <c r="C923" s="5"/>
      <c r="D923" s="6"/>
    </row>
    <row r="924" spans="3:4">
      <c r="C924" s="5"/>
      <c r="D924" s="6"/>
    </row>
    <row r="925" spans="3:4">
      <c r="C925" s="5"/>
      <c r="D925" s="6"/>
    </row>
    <row r="926" spans="3:4">
      <c r="C926" s="5"/>
      <c r="D926" s="6"/>
    </row>
    <row r="927" spans="3:4">
      <c r="C927" s="5"/>
      <c r="D927" s="6"/>
    </row>
    <row r="928" spans="3:4">
      <c r="C928" s="5"/>
      <c r="D928" s="6"/>
    </row>
    <row r="929" spans="3:4">
      <c r="C929" s="5"/>
      <c r="D929" s="6"/>
    </row>
    <row r="930" spans="3:4">
      <c r="C930" s="5"/>
      <c r="D930" s="6"/>
    </row>
    <row r="931" spans="3:4">
      <c r="C931" s="5"/>
      <c r="D931" s="6"/>
    </row>
    <row r="932" spans="3:4">
      <c r="C932" s="5"/>
      <c r="D932" s="6"/>
    </row>
    <row r="933" spans="3:4">
      <c r="C933" s="5"/>
      <c r="D933" s="6"/>
    </row>
    <row r="934" spans="3:4">
      <c r="C934" s="5"/>
      <c r="D934" s="6"/>
    </row>
    <row r="935" spans="3:4">
      <c r="C935" s="5"/>
      <c r="D935" s="6"/>
    </row>
    <row r="936" spans="3:4">
      <c r="C936" s="5"/>
      <c r="D936" s="6"/>
    </row>
    <row r="937" spans="3:4">
      <c r="C937" s="5"/>
      <c r="D937" s="6"/>
    </row>
    <row r="938" spans="3:4">
      <c r="C938" s="5"/>
      <c r="D938" s="6"/>
    </row>
    <row r="939" spans="3:4">
      <c r="C939" s="5"/>
      <c r="D939" s="6"/>
    </row>
    <row r="940" spans="3:4">
      <c r="C940" s="5"/>
      <c r="D940" s="6"/>
    </row>
    <row r="941" spans="3:4">
      <c r="C941" s="5"/>
      <c r="D941" s="6"/>
    </row>
    <row r="942" spans="3:4">
      <c r="C942" s="5"/>
      <c r="D942" s="6"/>
    </row>
    <row r="943" spans="3:4">
      <c r="C943" s="5"/>
      <c r="D943" s="6"/>
    </row>
    <row r="944" spans="3:4">
      <c r="C944" s="5"/>
      <c r="D944" s="6"/>
    </row>
    <row r="945" spans="3:4">
      <c r="C945" s="5"/>
      <c r="D945" s="6"/>
    </row>
    <row r="946" spans="3:4">
      <c r="C946" s="5"/>
      <c r="D946" s="6"/>
    </row>
    <row r="947" spans="3:4">
      <c r="C947" s="5"/>
      <c r="D947" s="6"/>
    </row>
    <row r="948" spans="3:4">
      <c r="C948" s="5"/>
      <c r="D948" s="6"/>
    </row>
    <row r="949" spans="3:4">
      <c r="C949" s="5"/>
      <c r="D949" s="6"/>
    </row>
    <row r="950" spans="3:4">
      <c r="C950" s="5"/>
      <c r="D950" s="6"/>
    </row>
    <row r="951" spans="3:4">
      <c r="C951" s="5"/>
      <c r="D951" s="6"/>
    </row>
    <row r="952" spans="3:4">
      <c r="C952" s="5"/>
      <c r="D952" s="6"/>
    </row>
    <row r="953" spans="3:4">
      <c r="C953" s="5"/>
      <c r="D953" s="6"/>
    </row>
    <row r="954" spans="3:4">
      <c r="C954" s="5"/>
      <c r="D954" s="6"/>
    </row>
    <row r="955" spans="3:4">
      <c r="C955" s="5"/>
      <c r="D955" s="6"/>
    </row>
    <row r="956" spans="3:4">
      <c r="C956" s="5"/>
      <c r="D956" s="6"/>
    </row>
    <row r="957" spans="3:4">
      <c r="C957" s="5"/>
      <c r="D957" s="6"/>
    </row>
    <row r="958" spans="3:4">
      <c r="C958" s="5"/>
      <c r="D958" s="6"/>
    </row>
    <row r="959" spans="3:4">
      <c r="C959" s="5"/>
      <c r="D959" s="6"/>
    </row>
    <row r="960" spans="3:4">
      <c r="C960" s="5"/>
      <c r="D960" s="6"/>
    </row>
    <row r="961" spans="3:4">
      <c r="C961" s="5"/>
      <c r="D961" s="6"/>
    </row>
    <row r="962" spans="3:4">
      <c r="C962" s="5"/>
      <c r="D962" s="6"/>
    </row>
    <row r="963" spans="3:4">
      <c r="C963" s="5"/>
      <c r="D963" s="6"/>
    </row>
    <row r="964" spans="3:4">
      <c r="C964" s="5"/>
      <c r="D964" s="6"/>
    </row>
    <row r="965" spans="3:4">
      <c r="C965" s="5"/>
      <c r="D965" s="6"/>
    </row>
    <row r="966" spans="3:4">
      <c r="C966" s="5"/>
      <c r="D966" s="6"/>
    </row>
    <row r="967" spans="3:4">
      <c r="C967" s="5"/>
      <c r="D967" s="6"/>
    </row>
    <row r="968" spans="3:4">
      <c r="C968" s="5"/>
      <c r="D968" s="6"/>
    </row>
    <row r="969" spans="3:4">
      <c r="C969" s="5"/>
      <c r="D969" s="6"/>
    </row>
    <row r="970" spans="3:4">
      <c r="C970" s="5"/>
      <c r="D970" s="6"/>
    </row>
    <row r="971" spans="3:4">
      <c r="C971" s="5"/>
      <c r="D971" s="6"/>
    </row>
    <row r="972" spans="3:4">
      <c r="C972" s="5"/>
      <c r="D972" s="6"/>
    </row>
    <row r="973" spans="3:4">
      <c r="C973" s="5"/>
      <c r="D973" s="6"/>
    </row>
    <row r="974" spans="3:4">
      <c r="C974" s="5"/>
      <c r="D974" s="6"/>
    </row>
    <row r="975" spans="3:4">
      <c r="C975" s="5"/>
      <c r="D975" s="6"/>
    </row>
    <row r="976" spans="3:4">
      <c r="C976" s="5"/>
      <c r="D976" s="6"/>
    </row>
    <row r="977" spans="3:4">
      <c r="C977" s="5"/>
      <c r="D977" s="6"/>
    </row>
    <row r="978" spans="3:4">
      <c r="C978" s="5"/>
      <c r="D978" s="6"/>
    </row>
    <row r="979" spans="3:4">
      <c r="C979" s="5"/>
      <c r="D979" s="6"/>
    </row>
    <row r="980" spans="3:4">
      <c r="C980" s="5"/>
      <c r="D980" s="6"/>
    </row>
    <row r="981" spans="3:4">
      <c r="C981" s="5"/>
      <c r="D981" s="6"/>
    </row>
    <row r="982" spans="3:4">
      <c r="C982" s="5"/>
      <c r="D982" s="6"/>
    </row>
    <row r="983" spans="3:4">
      <c r="C983" s="5"/>
      <c r="D983" s="6"/>
    </row>
    <row r="984" spans="3:4">
      <c r="C984" s="5"/>
      <c r="D984" s="6"/>
    </row>
    <row r="985" spans="3:4">
      <c r="C985" s="5"/>
      <c r="D985" s="6"/>
    </row>
    <row r="986" spans="3:4">
      <c r="C986" s="5"/>
      <c r="D986" s="6"/>
    </row>
    <row r="987" spans="3:4">
      <c r="C987" s="5"/>
      <c r="D987" s="6"/>
    </row>
    <row r="988" spans="3:4">
      <c r="C988" s="5"/>
      <c r="D988" s="6"/>
    </row>
    <row r="989" spans="3:4">
      <c r="C989" s="5"/>
      <c r="D989" s="6"/>
    </row>
    <row r="990" spans="3:4">
      <c r="C990" s="5"/>
      <c r="D990" s="6"/>
    </row>
    <row r="991" spans="3:4">
      <c r="C991" s="5"/>
      <c r="D991" s="6"/>
    </row>
    <row r="992" spans="3:4">
      <c r="C992" s="5"/>
      <c r="D992" s="6"/>
    </row>
    <row r="993" spans="3:4">
      <c r="C993" s="5"/>
      <c r="D993" s="6"/>
    </row>
    <row r="994" spans="3:4">
      <c r="C994" s="5"/>
      <c r="D994" s="6"/>
    </row>
    <row r="995" spans="3:4">
      <c r="C995" s="5"/>
      <c r="D995" s="6"/>
    </row>
    <row r="996" spans="3:4">
      <c r="C996" s="5"/>
      <c r="D996" s="6"/>
    </row>
    <row r="997" spans="3:4">
      <c r="C997" s="5"/>
      <c r="D997" s="6"/>
    </row>
    <row r="998" spans="3:4">
      <c r="C998" s="5"/>
      <c r="D998" s="6"/>
    </row>
    <row r="999" spans="3:4">
      <c r="C999" s="5"/>
      <c r="D999" s="6"/>
    </row>
    <row r="1000" spans="3:4">
      <c r="C1000" s="5"/>
      <c r="D1000" s="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FF"/>
    <outlinePr summaryBelow="0" summaryRight="0"/>
  </sheetPr>
  <dimension ref="A1:U1000"/>
  <sheetViews>
    <sheetView showGridLines="0" workbookViewId="0"/>
  </sheetViews>
  <sheetFormatPr baseColWidth="10" defaultColWidth="12.7109375" defaultRowHeight="15" customHeight="1"/>
  <cols>
    <col min="1" max="1" width="96.28515625" customWidth="1"/>
    <col min="2" max="2" width="71.140625" customWidth="1"/>
    <col min="3" max="3" width="21.7109375" customWidth="1"/>
    <col min="4" max="4" width="23.42578125" customWidth="1"/>
    <col min="5" max="5" width="25.85546875" customWidth="1"/>
    <col min="6" max="6" width="10.85546875" customWidth="1"/>
    <col min="7" max="7" width="40.140625" customWidth="1"/>
  </cols>
  <sheetData>
    <row r="1" spans="1:21" ht="26.25" customHeight="1">
      <c r="A1" s="591"/>
      <c r="B1" s="592"/>
      <c r="C1" s="593" t="s">
        <v>1689</v>
      </c>
      <c r="D1" s="592"/>
      <c r="E1" s="594"/>
      <c r="F1" s="1"/>
      <c r="G1" s="1"/>
      <c r="H1" s="1"/>
      <c r="I1" s="1"/>
      <c r="J1" s="1"/>
      <c r="K1" s="1"/>
      <c r="L1" s="1"/>
      <c r="M1" s="1"/>
      <c r="N1" s="1"/>
      <c r="O1" s="1"/>
      <c r="P1" s="1"/>
      <c r="Q1" s="1"/>
      <c r="R1" s="1"/>
      <c r="S1" s="1"/>
      <c r="T1" s="1"/>
      <c r="U1" s="1"/>
    </row>
    <row r="2" spans="1:21">
      <c r="A2" s="593" t="s">
        <v>7</v>
      </c>
      <c r="B2" s="593" t="s">
        <v>9</v>
      </c>
      <c r="C2" s="591" t="s">
        <v>1692</v>
      </c>
      <c r="D2" s="595" t="s">
        <v>1691</v>
      </c>
      <c r="E2" s="596" t="s">
        <v>1706</v>
      </c>
      <c r="F2" s="227"/>
    </row>
    <row r="3" spans="1:21">
      <c r="A3" s="591" t="s">
        <v>945</v>
      </c>
      <c r="B3" s="591" t="s">
        <v>947</v>
      </c>
      <c r="C3" s="598">
        <v>180000000</v>
      </c>
      <c r="D3" s="599">
        <v>0</v>
      </c>
      <c r="E3" s="600">
        <v>180000000</v>
      </c>
      <c r="F3" s="227"/>
    </row>
    <row r="4" spans="1:21">
      <c r="A4" s="601"/>
      <c r="B4" s="602" t="s">
        <v>1242</v>
      </c>
      <c r="C4" s="603">
        <v>677000000</v>
      </c>
      <c r="D4" s="604">
        <v>0</v>
      </c>
      <c r="E4" s="605">
        <v>677000000</v>
      </c>
      <c r="F4" s="227"/>
    </row>
    <row r="5" spans="1:21">
      <c r="A5" s="601"/>
      <c r="B5" s="602" t="s">
        <v>966</v>
      </c>
      <c r="C5" s="603">
        <v>2385500000</v>
      </c>
      <c r="D5" s="604">
        <v>0</v>
      </c>
      <c r="E5" s="605">
        <v>2385500000</v>
      </c>
      <c r="F5" s="227"/>
    </row>
    <row r="6" spans="1:21">
      <c r="A6" s="601"/>
      <c r="B6" s="602" t="s">
        <v>1036</v>
      </c>
      <c r="C6" s="603">
        <v>730000000</v>
      </c>
      <c r="D6" s="604">
        <v>0</v>
      </c>
      <c r="E6" s="605">
        <v>730000000</v>
      </c>
      <c r="F6" s="227"/>
    </row>
    <row r="7" spans="1:21">
      <c r="A7" s="601"/>
      <c r="B7" s="602" t="s">
        <v>1096</v>
      </c>
      <c r="C7" s="603">
        <v>2827663000</v>
      </c>
      <c r="D7" s="604">
        <v>0</v>
      </c>
      <c r="E7" s="605">
        <v>2827663000</v>
      </c>
      <c r="F7" s="227"/>
    </row>
    <row r="8" spans="1:21">
      <c r="A8" s="591" t="s">
        <v>1694</v>
      </c>
      <c r="B8" s="592"/>
      <c r="C8" s="598">
        <v>6800163000</v>
      </c>
      <c r="D8" s="599">
        <v>0</v>
      </c>
      <c r="E8" s="600">
        <v>6800163000</v>
      </c>
      <c r="F8" s="227"/>
    </row>
    <row r="9" spans="1:21">
      <c r="A9" s="591" t="s">
        <v>265</v>
      </c>
      <c r="B9" s="591" t="s">
        <v>267</v>
      </c>
      <c r="C9" s="598">
        <v>2930000000</v>
      </c>
      <c r="D9" s="599">
        <v>0</v>
      </c>
      <c r="E9" s="600">
        <v>2930000000</v>
      </c>
      <c r="F9" s="227"/>
    </row>
    <row r="10" spans="1:21">
      <c r="A10" s="601"/>
      <c r="B10" s="602" t="s">
        <v>426</v>
      </c>
      <c r="C10" s="603">
        <v>716000000</v>
      </c>
      <c r="D10" s="604">
        <v>0</v>
      </c>
      <c r="E10" s="605">
        <v>716000000</v>
      </c>
      <c r="F10" s="227"/>
    </row>
    <row r="11" spans="1:21">
      <c r="A11" s="591" t="s">
        <v>1696</v>
      </c>
      <c r="B11" s="592"/>
      <c r="C11" s="598">
        <v>3646000000</v>
      </c>
      <c r="D11" s="599">
        <v>0</v>
      </c>
      <c r="E11" s="600">
        <v>3646000000</v>
      </c>
      <c r="F11" s="227"/>
    </row>
    <row r="12" spans="1:21">
      <c r="A12" s="591" t="s">
        <v>86</v>
      </c>
      <c r="B12" s="591" t="s">
        <v>88</v>
      </c>
      <c r="C12" s="598">
        <v>3100000000</v>
      </c>
      <c r="D12" s="599">
        <v>0</v>
      </c>
      <c r="E12" s="600">
        <v>3100000000</v>
      </c>
      <c r="F12" s="227"/>
    </row>
    <row r="13" spans="1:21">
      <c r="A13" s="601"/>
      <c r="B13" s="602" t="s">
        <v>246</v>
      </c>
      <c r="C13" s="603">
        <v>100000000</v>
      </c>
      <c r="D13" s="604">
        <v>0</v>
      </c>
      <c r="E13" s="605">
        <v>100000000</v>
      </c>
      <c r="F13" s="227"/>
    </row>
    <row r="14" spans="1:21">
      <c r="A14" s="601"/>
      <c r="B14" s="602" t="s">
        <v>254</v>
      </c>
      <c r="C14" s="603">
        <v>700000000</v>
      </c>
      <c r="D14" s="604">
        <v>0</v>
      </c>
      <c r="E14" s="605">
        <v>700000000</v>
      </c>
      <c r="F14" s="227"/>
    </row>
    <row r="15" spans="1:21">
      <c r="A15" s="591" t="s">
        <v>1698</v>
      </c>
      <c r="B15" s="592"/>
      <c r="C15" s="598">
        <v>3900000000</v>
      </c>
      <c r="D15" s="599">
        <v>0</v>
      </c>
      <c r="E15" s="600">
        <v>3900000000</v>
      </c>
      <c r="F15" s="227"/>
    </row>
    <row r="16" spans="1:21">
      <c r="A16" s="591" t="s">
        <v>1309</v>
      </c>
      <c r="B16" s="591" t="s">
        <v>1311</v>
      </c>
      <c r="C16" s="598">
        <v>300090000</v>
      </c>
      <c r="D16" s="599">
        <v>0</v>
      </c>
      <c r="E16" s="600">
        <v>300090000</v>
      </c>
      <c r="F16" s="227"/>
    </row>
    <row r="17" spans="1:6">
      <c r="A17" s="601"/>
      <c r="B17" s="602" t="s">
        <v>1335</v>
      </c>
      <c r="C17" s="603">
        <v>49910000</v>
      </c>
      <c r="D17" s="604">
        <v>0</v>
      </c>
      <c r="E17" s="605">
        <v>49910000</v>
      </c>
      <c r="F17" s="227"/>
    </row>
    <row r="18" spans="1:6">
      <c r="A18" s="591" t="s">
        <v>1700</v>
      </c>
      <c r="B18" s="592"/>
      <c r="C18" s="598">
        <v>350000000</v>
      </c>
      <c r="D18" s="599">
        <v>0</v>
      </c>
      <c r="E18" s="600">
        <v>350000000</v>
      </c>
      <c r="F18" s="227"/>
    </row>
    <row r="19" spans="1:6">
      <c r="A19" s="591" t="s">
        <v>474</v>
      </c>
      <c r="B19" s="591" t="s">
        <v>484</v>
      </c>
      <c r="C19" s="598">
        <v>529177744</v>
      </c>
      <c r="D19" s="599">
        <v>2317744</v>
      </c>
      <c r="E19" s="600">
        <v>529177744</v>
      </c>
      <c r="F19" s="227"/>
    </row>
    <row r="20" spans="1:6">
      <c r="A20" s="601"/>
      <c r="B20" s="602" t="s">
        <v>588</v>
      </c>
      <c r="C20" s="603">
        <v>1743936301</v>
      </c>
      <c r="D20" s="604">
        <v>-2317744</v>
      </c>
      <c r="E20" s="605">
        <v>1743936301</v>
      </c>
      <c r="F20" s="227"/>
    </row>
    <row r="21" spans="1:6">
      <c r="A21" s="601"/>
      <c r="B21" s="602" t="s">
        <v>476</v>
      </c>
      <c r="C21" s="603">
        <v>7760285955</v>
      </c>
      <c r="D21" s="604">
        <v>-24300000</v>
      </c>
      <c r="E21" s="605">
        <v>7760285955</v>
      </c>
      <c r="F21" s="227"/>
    </row>
    <row r="22" spans="1:6">
      <c r="A22" s="601"/>
      <c r="B22" s="602" t="s">
        <v>855</v>
      </c>
      <c r="C22" s="603">
        <v>509100000</v>
      </c>
      <c r="D22" s="604">
        <v>24300000</v>
      </c>
      <c r="E22" s="605">
        <v>509100000</v>
      </c>
      <c r="F22" s="227"/>
    </row>
    <row r="23" spans="1:6">
      <c r="A23" s="591" t="s">
        <v>1702</v>
      </c>
      <c r="B23" s="592"/>
      <c r="C23" s="598">
        <v>10542500000</v>
      </c>
      <c r="D23" s="599">
        <v>0</v>
      </c>
      <c r="E23" s="600">
        <v>10542500000</v>
      </c>
      <c r="F23" s="227"/>
    </row>
    <row r="24" spans="1:6">
      <c r="A24" s="591" t="s">
        <v>38</v>
      </c>
      <c r="B24" s="591" t="s">
        <v>1602</v>
      </c>
      <c r="C24" s="598">
        <v>226457000</v>
      </c>
      <c r="D24" s="599">
        <v>0</v>
      </c>
      <c r="E24" s="600">
        <v>226457000</v>
      </c>
      <c r="F24" s="227"/>
    </row>
    <row r="25" spans="1:6">
      <c r="A25" s="601"/>
      <c r="B25" s="602" t="s">
        <v>40</v>
      </c>
      <c r="C25" s="603">
        <v>241800000</v>
      </c>
      <c r="D25" s="604">
        <v>0</v>
      </c>
      <c r="E25" s="605">
        <v>241800000</v>
      </c>
      <c r="F25" s="227"/>
    </row>
    <row r="26" spans="1:6">
      <c r="A26" s="601"/>
      <c r="B26" s="602" t="s">
        <v>55</v>
      </c>
      <c r="C26" s="603">
        <v>142758002</v>
      </c>
      <c r="D26" s="604">
        <v>0</v>
      </c>
      <c r="E26" s="605">
        <v>142758002</v>
      </c>
      <c r="F26" s="227"/>
    </row>
    <row r="27" spans="1:6">
      <c r="A27" s="601"/>
      <c r="B27" s="602" t="s">
        <v>59</v>
      </c>
      <c r="C27" s="603">
        <v>127985000</v>
      </c>
      <c r="D27" s="604">
        <v>0</v>
      </c>
      <c r="E27" s="605">
        <v>127985000</v>
      </c>
      <c r="F27" s="227"/>
    </row>
    <row r="28" spans="1:6">
      <c r="A28" s="591" t="s">
        <v>1704</v>
      </c>
      <c r="B28" s="592"/>
      <c r="C28" s="598">
        <v>739000002</v>
      </c>
      <c r="D28" s="599">
        <v>0</v>
      </c>
      <c r="E28" s="600">
        <v>739000002</v>
      </c>
      <c r="F28" s="227"/>
    </row>
    <row r="29" spans="1:6">
      <c r="A29" s="606" t="s">
        <v>1705</v>
      </c>
      <c r="B29" s="607"/>
      <c r="C29" s="608">
        <v>25977663002</v>
      </c>
      <c r="D29" s="609">
        <v>0</v>
      </c>
      <c r="E29" s="610">
        <v>25977663002</v>
      </c>
      <c r="F29" s="227"/>
    </row>
    <row r="30" spans="1:6">
      <c r="B30" s="226"/>
      <c r="C30" s="227"/>
      <c r="D30" s="227"/>
      <c r="E30" s="227"/>
      <c r="F30" s="227"/>
    </row>
    <row r="31" spans="1:6">
      <c r="B31" s="226"/>
      <c r="C31" s="227"/>
      <c r="D31" s="227"/>
      <c r="E31" s="227"/>
      <c r="F31" s="227"/>
    </row>
    <row r="32" spans="1:6">
      <c r="B32" s="226"/>
      <c r="C32" s="227"/>
      <c r="D32" s="227"/>
      <c r="E32" s="227"/>
      <c r="F32" s="227"/>
    </row>
    <row r="33" spans="2:6">
      <c r="B33" s="226"/>
      <c r="C33" s="227"/>
      <c r="D33" s="227"/>
      <c r="E33" s="227"/>
      <c r="F33" s="227"/>
    </row>
    <row r="34" spans="2:6">
      <c r="B34" s="226"/>
      <c r="C34" s="227"/>
      <c r="D34" s="227"/>
      <c r="E34" s="227"/>
      <c r="F34" s="227"/>
    </row>
    <row r="35" spans="2:6">
      <c r="B35" s="226"/>
      <c r="C35" s="227"/>
      <c r="D35" s="227"/>
      <c r="E35" s="227"/>
      <c r="F35" s="227"/>
    </row>
    <row r="36" spans="2:6">
      <c r="B36" s="226"/>
      <c r="C36" s="227"/>
      <c r="D36" s="227"/>
      <c r="E36" s="227"/>
      <c r="F36" s="227"/>
    </row>
    <row r="37" spans="2:6">
      <c r="B37" s="226"/>
      <c r="C37" s="227"/>
      <c r="D37" s="227"/>
      <c r="E37" s="227"/>
      <c r="F37" s="227"/>
    </row>
    <row r="38" spans="2:6">
      <c r="B38" s="226"/>
      <c r="C38" s="227"/>
      <c r="D38" s="227"/>
      <c r="E38" s="227"/>
      <c r="F38" s="227"/>
    </row>
    <row r="39" spans="2:6">
      <c r="B39" s="226"/>
      <c r="C39" s="227"/>
      <c r="D39" s="227"/>
      <c r="E39" s="227"/>
      <c r="F39" s="227"/>
    </row>
    <row r="40" spans="2:6">
      <c r="B40" s="226"/>
      <c r="C40" s="227"/>
      <c r="D40" s="227"/>
      <c r="E40" s="227"/>
      <c r="F40" s="227"/>
    </row>
    <row r="41" spans="2:6">
      <c r="B41" s="226"/>
      <c r="C41" s="227"/>
      <c r="D41" s="227"/>
      <c r="E41" s="227"/>
      <c r="F41" s="227"/>
    </row>
    <row r="42" spans="2:6">
      <c r="B42" s="226"/>
      <c r="C42" s="227"/>
      <c r="D42" s="227"/>
      <c r="E42" s="227"/>
      <c r="F42" s="227"/>
    </row>
    <row r="43" spans="2:6">
      <c r="B43" s="226"/>
      <c r="C43" s="227"/>
      <c r="D43" s="227"/>
      <c r="E43" s="227"/>
      <c r="F43" s="227"/>
    </row>
    <row r="44" spans="2:6">
      <c r="B44" s="226"/>
      <c r="C44" s="227"/>
      <c r="D44" s="227"/>
      <c r="E44" s="227"/>
      <c r="F44" s="227"/>
    </row>
    <row r="45" spans="2:6">
      <c r="B45" s="226"/>
      <c r="C45" s="227"/>
      <c r="D45" s="227"/>
      <c r="E45" s="227"/>
      <c r="F45" s="227"/>
    </row>
    <row r="46" spans="2:6">
      <c r="B46" s="226"/>
      <c r="C46" s="227"/>
      <c r="D46" s="227"/>
      <c r="E46" s="227"/>
      <c r="F46" s="227"/>
    </row>
    <row r="47" spans="2:6">
      <c r="B47" s="226"/>
      <c r="C47" s="227"/>
      <c r="D47" s="227"/>
      <c r="E47" s="227"/>
      <c r="F47" s="227"/>
    </row>
    <row r="48" spans="2:6">
      <c r="B48" s="226"/>
      <c r="C48" s="227"/>
      <c r="D48" s="227"/>
      <c r="E48" s="227"/>
      <c r="F48" s="227"/>
    </row>
    <row r="49" spans="2:6">
      <c r="B49" s="226"/>
      <c r="C49" s="227"/>
      <c r="D49" s="227"/>
      <c r="E49" s="227"/>
      <c r="F49" s="227"/>
    </row>
    <row r="50" spans="2:6">
      <c r="B50" s="226"/>
      <c r="C50" s="227"/>
      <c r="D50" s="227"/>
      <c r="E50" s="227"/>
      <c r="F50" s="227"/>
    </row>
    <row r="51" spans="2:6">
      <c r="B51" s="226"/>
      <c r="C51" s="227"/>
      <c r="D51" s="227"/>
      <c r="E51" s="227"/>
      <c r="F51" s="227"/>
    </row>
    <row r="52" spans="2:6">
      <c r="B52" s="226"/>
      <c r="C52" s="227"/>
      <c r="D52" s="227"/>
      <c r="E52" s="227"/>
      <c r="F52" s="227"/>
    </row>
    <row r="53" spans="2:6">
      <c r="B53" s="226"/>
      <c r="C53" s="227"/>
      <c r="D53" s="227"/>
      <c r="E53" s="227"/>
      <c r="F53" s="227"/>
    </row>
    <row r="54" spans="2:6">
      <c r="B54" s="226"/>
      <c r="C54" s="227"/>
      <c r="D54" s="227"/>
      <c r="E54" s="227"/>
      <c r="F54" s="227"/>
    </row>
    <row r="55" spans="2:6">
      <c r="B55" s="226"/>
      <c r="C55" s="227"/>
      <c r="D55" s="227"/>
      <c r="E55" s="227"/>
      <c r="F55" s="227"/>
    </row>
    <row r="56" spans="2:6">
      <c r="B56" s="226"/>
      <c r="C56" s="227"/>
      <c r="D56" s="227"/>
      <c r="E56" s="227"/>
      <c r="F56" s="227"/>
    </row>
    <row r="57" spans="2:6">
      <c r="B57" s="226"/>
      <c r="C57" s="227"/>
      <c r="D57" s="227"/>
      <c r="E57" s="227"/>
      <c r="F57" s="227"/>
    </row>
    <row r="58" spans="2:6">
      <c r="B58" s="226"/>
      <c r="C58" s="227"/>
      <c r="D58" s="227"/>
      <c r="E58" s="227"/>
      <c r="F58" s="227"/>
    </row>
    <row r="59" spans="2:6">
      <c r="B59" s="226"/>
      <c r="C59" s="227"/>
      <c r="D59" s="227"/>
      <c r="E59" s="227"/>
      <c r="F59" s="227"/>
    </row>
    <row r="60" spans="2:6">
      <c r="B60" s="226"/>
      <c r="C60" s="227"/>
      <c r="D60" s="227"/>
      <c r="E60" s="227"/>
      <c r="F60" s="227"/>
    </row>
    <row r="61" spans="2:6">
      <c r="B61" s="226"/>
      <c r="C61" s="227"/>
      <c r="D61" s="227"/>
      <c r="E61" s="227"/>
      <c r="F61" s="227"/>
    </row>
    <row r="62" spans="2:6">
      <c r="B62" s="226"/>
      <c r="C62" s="227"/>
      <c r="D62" s="227"/>
      <c r="E62" s="227"/>
      <c r="F62" s="227"/>
    </row>
    <row r="63" spans="2:6">
      <c r="B63" s="226"/>
      <c r="C63" s="227"/>
      <c r="D63" s="227"/>
      <c r="E63" s="227"/>
      <c r="F63" s="227"/>
    </row>
    <row r="64" spans="2:6">
      <c r="B64" s="226"/>
      <c r="C64" s="227"/>
      <c r="D64" s="227"/>
      <c r="E64" s="227"/>
      <c r="F64" s="227"/>
    </row>
    <row r="65" spans="2:6">
      <c r="B65" s="226"/>
      <c r="C65" s="227"/>
      <c r="D65" s="227"/>
      <c r="E65" s="227"/>
      <c r="F65" s="227"/>
    </row>
    <row r="66" spans="2:6">
      <c r="B66" s="226"/>
      <c r="C66" s="227"/>
      <c r="D66" s="227"/>
      <c r="E66" s="227"/>
      <c r="F66" s="227"/>
    </row>
    <row r="67" spans="2:6">
      <c r="B67" s="226"/>
      <c r="C67" s="227"/>
      <c r="D67" s="227"/>
      <c r="E67" s="227"/>
      <c r="F67" s="227"/>
    </row>
    <row r="68" spans="2:6">
      <c r="B68" s="226"/>
      <c r="C68" s="227"/>
      <c r="D68" s="227"/>
      <c r="E68" s="227"/>
      <c r="F68" s="227"/>
    </row>
    <row r="69" spans="2:6">
      <c r="B69" s="226"/>
      <c r="C69" s="227"/>
      <c r="D69" s="227"/>
      <c r="E69" s="227"/>
      <c r="F69" s="227"/>
    </row>
    <row r="70" spans="2:6">
      <c r="B70" s="226"/>
      <c r="C70" s="227"/>
      <c r="D70" s="227"/>
      <c r="E70" s="227"/>
      <c r="F70" s="227"/>
    </row>
    <row r="71" spans="2:6">
      <c r="B71" s="226"/>
      <c r="C71" s="227"/>
      <c r="D71" s="227"/>
      <c r="E71" s="227"/>
      <c r="F71" s="227"/>
    </row>
    <row r="72" spans="2:6">
      <c r="B72" s="226"/>
      <c r="C72" s="227"/>
      <c r="D72" s="227"/>
      <c r="E72" s="227"/>
      <c r="F72" s="227"/>
    </row>
    <row r="73" spans="2:6">
      <c r="B73" s="226"/>
      <c r="C73" s="227"/>
      <c r="D73" s="227"/>
      <c r="E73" s="227"/>
      <c r="F73" s="227"/>
    </row>
    <row r="74" spans="2:6">
      <c r="B74" s="226"/>
      <c r="C74" s="227"/>
      <c r="D74" s="227"/>
      <c r="E74" s="227"/>
      <c r="F74" s="227"/>
    </row>
    <row r="75" spans="2:6">
      <c r="B75" s="226"/>
      <c r="C75" s="227"/>
      <c r="D75" s="227"/>
      <c r="E75" s="227"/>
      <c r="F75" s="227"/>
    </row>
    <row r="76" spans="2:6">
      <c r="B76" s="226"/>
      <c r="C76" s="227"/>
      <c r="D76" s="227"/>
      <c r="E76" s="227"/>
      <c r="F76" s="227"/>
    </row>
    <row r="77" spans="2:6">
      <c r="B77" s="226"/>
      <c r="C77" s="227"/>
      <c r="D77" s="227"/>
      <c r="E77" s="227"/>
      <c r="F77" s="227"/>
    </row>
    <row r="78" spans="2:6">
      <c r="B78" s="226"/>
      <c r="C78" s="227"/>
      <c r="D78" s="227"/>
      <c r="E78" s="227"/>
      <c r="F78" s="227"/>
    </row>
    <row r="79" spans="2:6">
      <c r="B79" s="226"/>
      <c r="C79" s="227"/>
      <c r="D79" s="227"/>
      <c r="E79" s="227"/>
      <c r="F79" s="227"/>
    </row>
    <row r="80" spans="2:6">
      <c r="B80" s="226"/>
      <c r="C80" s="227"/>
      <c r="D80" s="227"/>
      <c r="E80" s="227"/>
      <c r="F80" s="227"/>
    </row>
    <row r="81" spans="2:6">
      <c r="B81" s="226"/>
      <c r="C81" s="227"/>
      <c r="D81" s="227"/>
      <c r="E81" s="227"/>
      <c r="F81" s="227"/>
    </row>
    <row r="82" spans="2:6">
      <c r="B82" s="226"/>
      <c r="C82" s="227"/>
      <c r="D82" s="227"/>
      <c r="E82" s="227"/>
      <c r="F82" s="227"/>
    </row>
    <row r="83" spans="2:6">
      <c r="B83" s="226"/>
      <c r="C83" s="227"/>
      <c r="D83" s="227"/>
      <c r="E83" s="227"/>
      <c r="F83" s="227"/>
    </row>
    <row r="84" spans="2:6">
      <c r="B84" s="226"/>
      <c r="C84" s="227"/>
      <c r="D84" s="227"/>
      <c r="E84" s="227"/>
      <c r="F84" s="227"/>
    </row>
    <row r="85" spans="2:6">
      <c r="B85" s="226"/>
      <c r="C85" s="227"/>
      <c r="D85" s="227"/>
      <c r="E85" s="227"/>
      <c r="F85" s="227"/>
    </row>
    <row r="86" spans="2:6">
      <c r="B86" s="226"/>
      <c r="C86" s="227"/>
      <c r="D86" s="227"/>
      <c r="E86" s="227"/>
      <c r="F86" s="227"/>
    </row>
    <row r="87" spans="2:6">
      <c r="B87" s="226"/>
      <c r="C87" s="227"/>
      <c r="D87" s="227"/>
      <c r="E87" s="227"/>
      <c r="F87" s="227"/>
    </row>
    <row r="88" spans="2:6">
      <c r="B88" s="226"/>
      <c r="C88" s="227"/>
      <c r="D88" s="227"/>
      <c r="E88" s="227"/>
      <c r="F88" s="227"/>
    </row>
    <row r="89" spans="2:6">
      <c r="B89" s="226"/>
      <c r="C89" s="227"/>
      <c r="D89" s="227"/>
      <c r="E89" s="227"/>
      <c r="F89" s="227"/>
    </row>
    <row r="90" spans="2:6">
      <c r="B90" s="226"/>
      <c r="C90" s="227"/>
      <c r="D90" s="227"/>
      <c r="E90" s="227"/>
      <c r="F90" s="227"/>
    </row>
    <row r="91" spans="2:6">
      <c r="B91" s="226"/>
      <c r="C91" s="227"/>
      <c r="D91" s="227"/>
      <c r="E91" s="227"/>
      <c r="F91" s="227"/>
    </row>
    <row r="92" spans="2:6">
      <c r="B92" s="226"/>
      <c r="C92" s="227"/>
      <c r="D92" s="227"/>
      <c r="E92" s="227"/>
      <c r="F92" s="227"/>
    </row>
    <row r="93" spans="2:6">
      <c r="B93" s="226"/>
      <c r="C93" s="227"/>
      <c r="D93" s="227"/>
      <c r="E93" s="227"/>
      <c r="F93" s="227"/>
    </row>
    <row r="94" spans="2:6">
      <c r="B94" s="226"/>
      <c r="C94" s="227"/>
      <c r="D94" s="227"/>
      <c r="E94" s="227"/>
      <c r="F94" s="227"/>
    </row>
    <row r="95" spans="2:6">
      <c r="B95" s="226"/>
      <c r="C95" s="227"/>
      <c r="D95" s="227"/>
      <c r="E95" s="227"/>
      <c r="F95" s="227"/>
    </row>
    <row r="96" spans="2:6">
      <c r="B96" s="226"/>
      <c r="C96" s="227"/>
      <c r="D96" s="227"/>
      <c r="E96" s="227"/>
      <c r="F96" s="227"/>
    </row>
    <row r="97" spans="2:6">
      <c r="B97" s="226"/>
      <c r="C97" s="227"/>
      <c r="D97" s="227"/>
      <c r="E97" s="227"/>
      <c r="F97" s="227"/>
    </row>
    <row r="98" spans="2:6">
      <c r="B98" s="226"/>
      <c r="C98" s="227"/>
      <c r="D98" s="227"/>
      <c r="E98" s="227"/>
      <c r="F98" s="227"/>
    </row>
    <row r="99" spans="2:6">
      <c r="B99" s="226"/>
      <c r="C99" s="227"/>
      <c r="D99" s="227"/>
      <c r="E99" s="227"/>
      <c r="F99" s="227"/>
    </row>
    <row r="100" spans="2:6">
      <c r="B100" s="226"/>
      <c r="C100" s="227"/>
      <c r="D100" s="227"/>
      <c r="E100" s="227"/>
      <c r="F100" s="227"/>
    </row>
    <row r="101" spans="2:6">
      <c r="B101" s="226"/>
      <c r="C101" s="227"/>
      <c r="D101" s="227"/>
      <c r="E101" s="227"/>
      <c r="F101" s="227"/>
    </row>
    <row r="102" spans="2:6">
      <c r="B102" s="226"/>
      <c r="C102" s="227"/>
      <c r="D102" s="227"/>
      <c r="E102" s="227"/>
      <c r="F102" s="227"/>
    </row>
    <row r="103" spans="2:6">
      <c r="B103" s="226"/>
      <c r="C103" s="227"/>
      <c r="D103" s="227"/>
      <c r="E103" s="227"/>
      <c r="F103" s="227"/>
    </row>
    <row r="104" spans="2:6">
      <c r="B104" s="226"/>
      <c r="C104" s="227"/>
      <c r="D104" s="227"/>
      <c r="E104" s="227"/>
      <c r="F104" s="227"/>
    </row>
    <row r="105" spans="2:6">
      <c r="B105" s="226"/>
      <c r="C105" s="227"/>
      <c r="D105" s="227"/>
      <c r="E105" s="227"/>
      <c r="F105" s="227"/>
    </row>
    <row r="106" spans="2:6">
      <c r="B106" s="226"/>
      <c r="C106" s="227"/>
      <c r="D106" s="227"/>
      <c r="E106" s="227"/>
      <c r="F106" s="227"/>
    </row>
    <row r="107" spans="2:6">
      <c r="B107" s="226"/>
      <c r="C107" s="227"/>
      <c r="D107" s="227"/>
      <c r="E107" s="227"/>
      <c r="F107" s="227"/>
    </row>
    <row r="108" spans="2:6">
      <c r="B108" s="226"/>
      <c r="C108" s="227"/>
      <c r="D108" s="227"/>
      <c r="E108" s="227"/>
      <c r="F108" s="227"/>
    </row>
    <row r="109" spans="2:6">
      <c r="B109" s="226"/>
      <c r="C109" s="227"/>
      <c r="D109" s="227"/>
      <c r="E109" s="227"/>
      <c r="F109" s="227"/>
    </row>
    <row r="110" spans="2:6">
      <c r="B110" s="226"/>
      <c r="C110" s="227"/>
      <c r="D110" s="227"/>
      <c r="E110" s="227"/>
      <c r="F110" s="227"/>
    </row>
    <row r="111" spans="2:6">
      <c r="B111" s="226"/>
      <c r="C111" s="227"/>
      <c r="D111" s="227"/>
      <c r="E111" s="227"/>
      <c r="F111" s="227"/>
    </row>
    <row r="112" spans="2:6">
      <c r="B112" s="226"/>
      <c r="C112" s="227"/>
      <c r="D112" s="227"/>
      <c r="E112" s="227"/>
      <c r="F112" s="227"/>
    </row>
    <row r="113" spans="2:6">
      <c r="B113" s="226"/>
      <c r="C113" s="227"/>
      <c r="D113" s="227"/>
      <c r="E113" s="227"/>
      <c r="F113" s="227"/>
    </row>
    <row r="114" spans="2:6">
      <c r="B114" s="226"/>
      <c r="C114" s="227"/>
      <c r="D114" s="227"/>
      <c r="E114" s="227"/>
      <c r="F114" s="227"/>
    </row>
    <row r="115" spans="2:6">
      <c r="B115" s="226"/>
      <c r="C115" s="227"/>
      <c r="D115" s="227"/>
      <c r="E115" s="227"/>
      <c r="F115" s="227"/>
    </row>
    <row r="116" spans="2:6">
      <c r="B116" s="226"/>
      <c r="C116" s="227"/>
      <c r="D116" s="227"/>
      <c r="E116" s="227"/>
      <c r="F116" s="227"/>
    </row>
    <row r="117" spans="2:6">
      <c r="B117" s="226"/>
      <c r="C117" s="227"/>
      <c r="D117" s="227"/>
      <c r="E117" s="227"/>
      <c r="F117" s="227"/>
    </row>
    <row r="118" spans="2:6">
      <c r="B118" s="226"/>
      <c r="C118" s="227"/>
      <c r="D118" s="227"/>
      <c r="E118" s="227"/>
      <c r="F118" s="227"/>
    </row>
    <row r="119" spans="2:6">
      <c r="B119" s="226"/>
      <c r="C119" s="227"/>
      <c r="D119" s="227"/>
      <c r="E119" s="227"/>
      <c r="F119" s="227"/>
    </row>
    <row r="120" spans="2:6">
      <c r="B120" s="226"/>
      <c r="C120" s="227"/>
      <c r="D120" s="227"/>
      <c r="E120" s="227"/>
      <c r="F120" s="227"/>
    </row>
    <row r="121" spans="2:6">
      <c r="B121" s="226"/>
      <c r="C121" s="227"/>
      <c r="D121" s="227"/>
      <c r="E121" s="227"/>
      <c r="F121" s="227"/>
    </row>
    <row r="122" spans="2:6">
      <c r="B122" s="226"/>
      <c r="C122" s="227"/>
      <c r="D122" s="227"/>
      <c r="E122" s="227"/>
      <c r="F122" s="227"/>
    </row>
    <row r="123" spans="2:6">
      <c r="B123" s="226"/>
      <c r="C123" s="227"/>
      <c r="D123" s="227"/>
      <c r="E123" s="227"/>
      <c r="F123" s="227"/>
    </row>
    <row r="124" spans="2:6">
      <c r="B124" s="226"/>
      <c r="C124" s="227"/>
      <c r="D124" s="227"/>
      <c r="E124" s="227"/>
      <c r="F124" s="227"/>
    </row>
    <row r="125" spans="2:6">
      <c r="B125" s="226"/>
      <c r="C125" s="227"/>
      <c r="D125" s="227"/>
      <c r="E125" s="227"/>
      <c r="F125" s="227"/>
    </row>
    <row r="126" spans="2:6">
      <c r="B126" s="226"/>
      <c r="C126" s="227"/>
      <c r="D126" s="227"/>
      <c r="E126" s="227"/>
      <c r="F126" s="227"/>
    </row>
    <row r="127" spans="2:6">
      <c r="B127" s="226"/>
      <c r="C127" s="227"/>
      <c r="D127" s="227"/>
      <c r="E127" s="227"/>
      <c r="F127" s="227"/>
    </row>
    <row r="128" spans="2:6">
      <c r="B128" s="226"/>
      <c r="C128" s="227"/>
      <c r="D128" s="227"/>
      <c r="E128" s="227"/>
      <c r="F128" s="227"/>
    </row>
    <row r="129" spans="2:6">
      <c r="B129" s="226"/>
      <c r="C129" s="227"/>
      <c r="D129" s="227"/>
      <c r="E129" s="227"/>
      <c r="F129" s="227"/>
    </row>
    <row r="130" spans="2:6">
      <c r="B130" s="226"/>
      <c r="C130" s="227"/>
      <c r="D130" s="227"/>
      <c r="E130" s="227"/>
      <c r="F130" s="227"/>
    </row>
    <row r="131" spans="2:6">
      <c r="B131" s="226"/>
      <c r="C131" s="227"/>
      <c r="D131" s="227"/>
      <c r="E131" s="227"/>
      <c r="F131" s="227"/>
    </row>
    <row r="132" spans="2:6">
      <c r="B132" s="226"/>
      <c r="C132" s="227"/>
      <c r="D132" s="227"/>
      <c r="E132" s="227"/>
      <c r="F132" s="227"/>
    </row>
    <row r="133" spans="2:6">
      <c r="B133" s="226"/>
      <c r="C133" s="227"/>
      <c r="D133" s="227"/>
      <c r="E133" s="227"/>
      <c r="F133" s="227"/>
    </row>
    <row r="134" spans="2:6">
      <c r="B134" s="226"/>
      <c r="C134" s="227"/>
      <c r="D134" s="227"/>
      <c r="E134" s="227"/>
      <c r="F134" s="227"/>
    </row>
    <row r="135" spans="2:6">
      <c r="B135" s="226"/>
      <c r="C135" s="227"/>
      <c r="D135" s="227"/>
      <c r="E135" s="227"/>
      <c r="F135" s="227"/>
    </row>
    <row r="136" spans="2:6">
      <c r="B136" s="226"/>
      <c r="C136" s="227"/>
      <c r="D136" s="227"/>
      <c r="E136" s="227"/>
      <c r="F136" s="227"/>
    </row>
    <row r="137" spans="2:6">
      <c r="B137" s="226"/>
      <c r="C137" s="227"/>
      <c r="D137" s="227"/>
      <c r="E137" s="227"/>
      <c r="F137" s="227"/>
    </row>
    <row r="138" spans="2:6">
      <c r="B138" s="226"/>
      <c r="C138" s="227"/>
      <c r="D138" s="227"/>
      <c r="E138" s="227"/>
      <c r="F138" s="227"/>
    </row>
    <row r="139" spans="2:6">
      <c r="B139" s="226"/>
      <c r="C139" s="227"/>
      <c r="D139" s="227"/>
      <c r="E139" s="227"/>
      <c r="F139" s="227"/>
    </row>
    <row r="140" spans="2:6">
      <c r="B140" s="226"/>
      <c r="C140" s="227"/>
      <c r="D140" s="227"/>
      <c r="E140" s="227"/>
      <c r="F140" s="227"/>
    </row>
    <row r="141" spans="2:6">
      <c r="B141" s="226"/>
      <c r="C141" s="227"/>
      <c r="D141" s="227"/>
      <c r="E141" s="227"/>
      <c r="F141" s="227"/>
    </row>
    <row r="142" spans="2:6">
      <c r="B142" s="226"/>
      <c r="C142" s="227"/>
      <c r="D142" s="227"/>
      <c r="E142" s="227"/>
      <c r="F142" s="227"/>
    </row>
    <row r="143" spans="2:6">
      <c r="B143" s="226"/>
      <c r="C143" s="227"/>
      <c r="D143" s="227"/>
      <c r="E143" s="227"/>
      <c r="F143" s="227"/>
    </row>
    <row r="144" spans="2:6">
      <c r="B144" s="226"/>
      <c r="C144" s="227"/>
      <c r="D144" s="227"/>
      <c r="E144" s="227"/>
      <c r="F144" s="227"/>
    </row>
    <row r="145" spans="2:6">
      <c r="B145" s="226"/>
      <c r="C145" s="227"/>
      <c r="D145" s="227"/>
      <c r="E145" s="227"/>
      <c r="F145" s="227"/>
    </row>
    <row r="146" spans="2:6">
      <c r="B146" s="226"/>
      <c r="C146" s="227"/>
      <c r="D146" s="227"/>
      <c r="E146" s="227"/>
      <c r="F146" s="227"/>
    </row>
    <row r="147" spans="2:6">
      <c r="B147" s="226"/>
      <c r="C147" s="227"/>
      <c r="D147" s="227"/>
      <c r="E147" s="227"/>
      <c r="F147" s="227"/>
    </row>
    <row r="148" spans="2:6">
      <c r="B148" s="226"/>
      <c r="C148" s="227"/>
      <c r="D148" s="227"/>
      <c r="E148" s="227"/>
      <c r="F148" s="227"/>
    </row>
    <row r="149" spans="2:6">
      <c r="B149" s="226"/>
      <c r="C149" s="227"/>
      <c r="D149" s="227"/>
      <c r="E149" s="227"/>
      <c r="F149" s="227"/>
    </row>
    <row r="150" spans="2:6">
      <c r="B150" s="226"/>
      <c r="C150" s="227"/>
      <c r="D150" s="227"/>
      <c r="E150" s="227"/>
      <c r="F150" s="227"/>
    </row>
    <row r="151" spans="2:6">
      <c r="B151" s="226"/>
      <c r="C151" s="227"/>
      <c r="D151" s="227"/>
      <c r="E151" s="227"/>
      <c r="F151" s="227"/>
    </row>
    <row r="152" spans="2:6">
      <c r="B152" s="226"/>
      <c r="C152" s="227"/>
      <c r="D152" s="227"/>
      <c r="E152" s="227"/>
      <c r="F152" s="227"/>
    </row>
    <row r="153" spans="2:6">
      <c r="B153" s="226"/>
      <c r="C153" s="227"/>
      <c r="D153" s="227"/>
      <c r="E153" s="227"/>
      <c r="F153" s="227"/>
    </row>
    <row r="154" spans="2:6">
      <c r="B154" s="226"/>
      <c r="C154" s="227"/>
      <c r="D154" s="227"/>
      <c r="E154" s="227"/>
      <c r="F154" s="227"/>
    </row>
    <row r="155" spans="2:6">
      <c r="B155" s="226"/>
      <c r="C155" s="227"/>
      <c r="D155" s="227"/>
      <c r="E155" s="227"/>
      <c r="F155" s="227"/>
    </row>
    <row r="156" spans="2:6">
      <c r="B156" s="226"/>
      <c r="C156" s="227"/>
      <c r="D156" s="227"/>
      <c r="E156" s="227"/>
      <c r="F156" s="227"/>
    </row>
    <row r="157" spans="2:6">
      <c r="B157" s="226"/>
      <c r="C157" s="227"/>
      <c r="D157" s="227"/>
      <c r="E157" s="227"/>
      <c r="F157" s="227"/>
    </row>
    <row r="158" spans="2:6">
      <c r="B158" s="226"/>
      <c r="C158" s="227"/>
      <c r="D158" s="227"/>
      <c r="E158" s="227"/>
      <c r="F158" s="227"/>
    </row>
    <row r="159" spans="2:6">
      <c r="B159" s="226"/>
      <c r="C159" s="227"/>
      <c r="D159" s="227"/>
      <c r="E159" s="227"/>
      <c r="F159" s="227"/>
    </row>
    <row r="160" spans="2:6">
      <c r="B160" s="226"/>
      <c r="C160" s="227"/>
      <c r="D160" s="227"/>
      <c r="E160" s="227"/>
      <c r="F160" s="227"/>
    </row>
    <row r="161" spans="2:6">
      <c r="B161" s="226"/>
      <c r="C161" s="227"/>
      <c r="D161" s="227"/>
      <c r="E161" s="227"/>
      <c r="F161" s="227"/>
    </row>
    <row r="162" spans="2:6">
      <c r="B162" s="226"/>
      <c r="C162" s="227"/>
      <c r="D162" s="227"/>
      <c r="E162" s="227"/>
      <c r="F162" s="227"/>
    </row>
    <row r="163" spans="2:6">
      <c r="B163" s="226"/>
      <c r="C163" s="227"/>
      <c r="D163" s="227"/>
      <c r="E163" s="227"/>
      <c r="F163" s="227"/>
    </row>
    <row r="164" spans="2:6">
      <c r="B164" s="226"/>
      <c r="C164" s="227"/>
      <c r="D164" s="227"/>
      <c r="E164" s="227"/>
      <c r="F164" s="227"/>
    </row>
    <row r="165" spans="2:6">
      <c r="B165" s="226"/>
      <c r="C165" s="227"/>
      <c r="D165" s="227"/>
      <c r="E165" s="227"/>
      <c r="F165" s="227"/>
    </row>
    <row r="166" spans="2:6">
      <c r="B166" s="226"/>
      <c r="C166" s="227"/>
      <c r="D166" s="227"/>
      <c r="E166" s="227"/>
      <c r="F166" s="227"/>
    </row>
    <row r="167" spans="2:6">
      <c r="B167" s="226"/>
      <c r="C167" s="227"/>
      <c r="D167" s="227"/>
      <c r="E167" s="227"/>
      <c r="F167" s="227"/>
    </row>
    <row r="168" spans="2:6">
      <c r="B168" s="226"/>
      <c r="C168" s="227"/>
      <c r="D168" s="227"/>
      <c r="E168" s="227"/>
      <c r="F168" s="227"/>
    </row>
    <row r="169" spans="2:6">
      <c r="B169" s="226"/>
      <c r="C169" s="227"/>
      <c r="D169" s="227"/>
      <c r="E169" s="227"/>
      <c r="F169" s="227"/>
    </row>
    <row r="170" spans="2:6">
      <c r="B170" s="226"/>
      <c r="C170" s="227"/>
      <c r="D170" s="227"/>
      <c r="E170" s="227"/>
      <c r="F170" s="227"/>
    </row>
    <row r="171" spans="2:6">
      <c r="B171" s="226"/>
      <c r="C171" s="227"/>
      <c r="D171" s="227"/>
      <c r="E171" s="227"/>
      <c r="F171" s="227"/>
    </row>
    <row r="172" spans="2:6">
      <c r="B172" s="226"/>
      <c r="C172" s="227"/>
      <c r="D172" s="227"/>
      <c r="E172" s="227"/>
      <c r="F172" s="227"/>
    </row>
    <row r="173" spans="2:6">
      <c r="B173" s="226"/>
      <c r="C173" s="227"/>
      <c r="D173" s="227"/>
      <c r="E173" s="227"/>
      <c r="F173" s="227"/>
    </row>
    <row r="174" spans="2:6">
      <c r="B174" s="226"/>
      <c r="C174" s="227"/>
      <c r="D174" s="227"/>
      <c r="E174" s="227"/>
      <c r="F174" s="227"/>
    </row>
    <row r="175" spans="2:6">
      <c r="B175" s="226"/>
      <c r="C175" s="227"/>
      <c r="D175" s="227"/>
      <c r="E175" s="227"/>
      <c r="F175" s="227"/>
    </row>
    <row r="176" spans="2:6">
      <c r="B176" s="226"/>
      <c r="C176" s="227"/>
      <c r="D176" s="227"/>
      <c r="E176" s="227"/>
      <c r="F176" s="227"/>
    </row>
    <row r="177" spans="2:6">
      <c r="B177" s="226"/>
      <c r="C177" s="227"/>
      <c r="D177" s="227"/>
      <c r="E177" s="227"/>
      <c r="F177" s="227"/>
    </row>
    <row r="178" spans="2:6">
      <c r="B178" s="226"/>
      <c r="C178" s="227"/>
      <c r="D178" s="227"/>
      <c r="E178" s="227"/>
      <c r="F178" s="227"/>
    </row>
    <row r="179" spans="2:6">
      <c r="B179" s="226"/>
      <c r="C179" s="227"/>
      <c r="D179" s="227"/>
      <c r="E179" s="227"/>
      <c r="F179" s="227"/>
    </row>
    <row r="180" spans="2:6">
      <c r="B180" s="226"/>
      <c r="C180" s="227"/>
      <c r="D180" s="227"/>
      <c r="E180" s="227"/>
      <c r="F180" s="227"/>
    </row>
    <row r="181" spans="2:6">
      <c r="B181" s="226"/>
      <c r="C181" s="227"/>
      <c r="D181" s="227"/>
      <c r="E181" s="227"/>
      <c r="F181" s="227"/>
    </row>
    <row r="182" spans="2:6">
      <c r="B182" s="226"/>
      <c r="C182" s="227"/>
      <c r="D182" s="227"/>
      <c r="E182" s="227"/>
      <c r="F182" s="227"/>
    </row>
    <row r="183" spans="2:6">
      <c r="B183" s="226"/>
      <c r="C183" s="227"/>
      <c r="D183" s="227"/>
      <c r="E183" s="227"/>
      <c r="F183" s="227"/>
    </row>
    <row r="184" spans="2:6">
      <c r="B184" s="226"/>
      <c r="C184" s="227"/>
      <c r="D184" s="227"/>
      <c r="E184" s="227"/>
      <c r="F184" s="227"/>
    </row>
    <row r="185" spans="2:6">
      <c r="B185" s="226"/>
      <c r="C185" s="227"/>
      <c r="D185" s="227"/>
      <c r="E185" s="227"/>
      <c r="F185" s="227"/>
    </row>
    <row r="186" spans="2:6">
      <c r="B186" s="226"/>
      <c r="C186" s="227"/>
      <c r="D186" s="227"/>
      <c r="E186" s="227"/>
      <c r="F186" s="227"/>
    </row>
    <row r="187" spans="2:6">
      <c r="B187" s="226"/>
      <c r="C187" s="227"/>
      <c r="D187" s="227"/>
      <c r="E187" s="227"/>
      <c r="F187" s="227"/>
    </row>
    <row r="188" spans="2:6">
      <c r="B188" s="226"/>
      <c r="C188" s="227"/>
      <c r="D188" s="227"/>
      <c r="E188" s="227"/>
      <c r="F188" s="227"/>
    </row>
    <row r="189" spans="2:6">
      <c r="B189" s="226"/>
      <c r="C189" s="227"/>
      <c r="D189" s="227"/>
      <c r="E189" s="227"/>
      <c r="F189" s="227"/>
    </row>
    <row r="190" spans="2:6">
      <c r="B190" s="226"/>
      <c r="C190" s="227"/>
      <c r="D190" s="227"/>
      <c r="E190" s="227"/>
      <c r="F190" s="227"/>
    </row>
    <row r="191" spans="2:6">
      <c r="B191" s="226"/>
      <c r="C191" s="227"/>
      <c r="D191" s="227"/>
      <c r="E191" s="227"/>
      <c r="F191" s="227"/>
    </row>
    <row r="192" spans="2:6">
      <c r="B192" s="226"/>
      <c r="C192" s="227"/>
      <c r="D192" s="227"/>
      <c r="E192" s="227"/>
      <c r="F192" s="227"/>
    </row>
    <row r="193" spans="2:6">
      <c r="B193" s="226"/>
      <c r="C193" s="227"/>
      <c r="D193" s="227"/>
      <c r="E193" s="227"/>
      <c r="F193" s="227"/>
    </row>
    <row r="194" spans="2:6">
      <c r="B194" s="226"/>
      <c r="C194" s="227"/>
      <c r="D194" s="227"/>
      <c r="E194" s="227"/>
      <c r="F194" s="227"/>
    </row>
    <row r="195" spans="2:6">
      <c r="B195" s="226"/>
      <c r="C195" s="227"/>
      <c r="D195" s="227"/>
      <c r="E195" s="227"/>
      <c r="F195" s="227"/>
    </row>
    <row r="196" spans="2:6">
      <c r="B196" s="226"/>
      <c r="C196" s="227"/>
      <c r="D196" s="227"/>
      <c r="E196" s="227"/>
      <c r="F196" s="227"/>
    </row>
    <row r="197" spans="2:6">
      <c r="B197" s="226"/>
      <c r="C197" s="227"/>
      <c r="D197" s="227"/>
      <c r="E197" s="227"/>
      <c r="F197" s="227"/>
    </row>
    <row r="198" spans="2:6">
      <c r="B198" s="226"/>
      <c r="C198" s="227"/>
      <c r="D198" s="227"/>
      <c r="E198" s="227"/>
      <c r="F198" s="227"/>
    </row>
    <row r="199" spans="2:6">
      <c r="B199" s="226"/>
      <c r="C199" s="227"/>
      <c r="D199" s="227"/>
      <c r="E199" s="227"/>
      <c r="F199" s="227"/>
    </row>
    <row r="200" spans="2:6">
      <c r="B200" s="226"/>
      <c r="C200" s="227"/>
      <c r="D200" s="227"/>
      <c r="E200" s="227"/>
      <c r="F200" s="227"/>
    </row>
    <row r="201" spans="2:6">
      <c r="B201" s="226"/>
      <c r="C201" s="227"/>
      <c r="D201" s="227"/>
      <c r="E201" s="227"/>
      <c r="F201" s="227"/>
    </row>
    <row r="202" spans="2:6">
      <c r="B202" s="226"/>
      <c r="C202" s="227"/>
      <c r="D202" s="227"/>
      <c r="E202" s="227"/>
      <c r="F202" s="227"/>
    </row>
    <row r="203" spans="2:6">
      <c r="B203" s="226"/>
      <c r="C203" s="227"/>
      <c r="D203" s="227"/>
      <c r="E203" s="227"/>
      <c r="F203" s="227"/>
    </row>
    <row r="204" spans="2:6">
      <c r="B204" s="226"/>
      <c r="C204" s="227"/>
      <c r="D204" s="227"/>
      <c r="E204" s="227"/>
      <c r="F204" s="227"/>
    </row>
    <row r="205" spans="2:6">
      <c r="B205" s="226"/>
      <c r="C205" s="227"/>
      <c r="D205" s="227"/>
      <c r="E205" s="227"/>
      <c r="F205" s="227"/>
    </row>
    <row r="206" spans="2:6">
      <c r="B206" s="226"/>
      <c r="C206" s="227"/>
      <c r="D206" s="227"/>
      <c r="E206" s="227"/>
      <c r="F206" s="227"/>
    </row>
    <row r="207" spans="2:6">
      <c r="B207" s="226"/>
      <c r="C207" s="227"/>
      <c r="D207" s="227"/>
      <c r="E207" s="227"/>
      <c r="F207" s="227"/>
    </row>
    <row r="208" spans="2:6">
      <c r="B208" s="226"/>
      <c r="C208" s="227"/>
      <c r="D208" s="227"/>
      <c r="E208" s="227"/>
      <c r="F208" s="227"/>
    </row>
    <row r="209" spans="2:6">
      <c r="B209" s="226"/>
      <c r="C209" s="227"/>
      <c r="D209" s="227"/>
      <c r="E209" s="227"/>
      <c r="F209" s="227"/>
    </row>
    <row r="210" spans="2:6">
      <c r="B210" s="226"/>
      <c r="C210" s="227"/>
      <c r="D210" s="227"/>
      <c r="E210" s="227"/>
      <c r="F210" s="227"/>
    </row>
    <row r="211" spans="2:6">
      <c r="B211" s="226"/>
      <c r="C211" s="227"/>
      <c r="D211" s="227"/>
      <c r="E211" s="227"/>
      <c r="F211" s="227"/>
    </row>
    <row r="212" spans="2:6">
      <c r="B212" s="226"/>
      <c r="C212" s="227"/>
      <c r="D212" s="227"/>
      <c r="E212" s="227"/>
      <c r="F212" s="227"/>
    </row>
    <row r="213" spans="2:6">
      <c r="B213" s="226"/>
      <c r="C213" s="227"/>
      <c r="D213" s="227"/>
      <c r="E213" s="227"/>
      <c r="F213" s="227"/>
    </row>
    <row r="214" spans="2:6">
      <c r="B214" s="226"/>
      <c r="C214" s="227"/>
      <c r="D214" s="227"/>
      <c r="E214" s="227"/>
      <c r="F214" s="227"/>
    </row>
    <row r="215" spans="2:6">
      <c r="B215" s="226"/>
      <c r="C215" s="227"/>
      <c r="D215" s="227"/>
      <c r="E215" s="227"/>
      <c r="F215" s="227"/>
    </row>
    <row r="216" spans="2:6">
      <c r="B216" s="226"/>
      <c r="C216" s="227"/>
      <c r="D216" s="227"/>
      <c r="E216" s="227"/>
      <c r="F216" s="227"/>
    </row>
    <row r="217" spans="2:6">
      <c r="B217" s="226"/>
      <c r="C217" s="227"/>
      <c r="D217" s="227"/>
      <c r="E217" s="227"/>
      <c r="F217" s="227"/>
    </row>
    <row r="218" spans="2:6">
      <c r="B218" s="226"/>
      <c r="C218" s="227"/>
      <c r="D218" s="227"/>
      <c r="E218" s="227"/>
      <c r="F218" s="227"/>
    </row>
    <row r="219" spans="2:6">
      <c r="B219" s="226"/>
      <c r="C219" s="227"/>
      <c r="D219" s="227"/>
      <c r="E219" s="227"/>
      <c r="F219" s="227"/>
    </row>
    <row r="220" spans="2:6">
      <c r="B220" s="226"/>
      <c r="C220" s="227"/>
      <c r="D220" s="227"/>
      <c r="E220" s="227"/>
      <c r="F220" s="227"/>
    </row>
    <row r="221" spans="2:6">
      <c r="B221" s="226"/>
      <c r="C221" s="227"/>
      <c r="D221" s="227"/>
      <c r="E221" s="227"/>
      <c r="F221" s="227"/>
    </row>
    <row r="222" spans="2:6">
      <c r="B222" s="226"/>
      <c r="C222" s="227"/>
      <c r="D222" s="227"/>
      <c r="E222" s="227"/>
      <c r="F222" s="227"/>
    </row>
    <row r="223" spans="2:6">
      <c r="B223" s="226"/>
      <c r="C223" s="227"/>
      <c r="D223" s="227"/>
      <c r="E223" s="227"/>
      <c r="F223" s="227"/>
    </row>
    <row r="224" spans="2:6">
      <c r="B224" s="226"/>
      <c r="C224" s="227"/>
      <c r="D224" s="227"/>
      <c r="E224" s="227"/>
      <c r="F224" s="227"/>
    </row>
    <row r="225" spans="2:6">
      <c r="B225" s="226"/>
      <c r="C225" s="227"/>
      <c r="D225" s="227"/>
      <c r="E225" s="227"/>
      <c r="F225" s="227"/>
    </row>
    <row r="226" spans="2:6">
      <c r="B226" s="226"/>
      <c r="C226" s="227"/>
      <c r="D226" s="227"/>
      <c r="E226" s="227"/>
      <c r="F226" s="227"/>
    </row>
    <row r="227" spans="2:6">
      <c r="B227" s="226"/>
      <c r="C227" s="227"/>
      <c r="D227" s="227"/>
      <c r="E227" s="227"/>
      <c r="F227" s="227"/>
    </row>
    <row r="228" spans="2:6">
      <c r="B228" s="226"/>
      <c r="C228" s="227"/>
      <c r="D228" s="227"/>
      <c r="E228" s="227"/>
      <c r="F228" s="227"/>
    </row>
    <row r="229" spans="2:6">
      <c r="B229" s="226"/>
      <c r="C229" s="227"/>
      <c r="D229" s="227"/>
      <c r="E229" s="227"/>
      <c r="F229" s="227"/>
    </row>
    <row r="230" spans="2:6">
      <c r="B230" s="226"/>
      <c r="C230" s="227"/>
      <c r="D230" s="227"/>
      <c r="E230" s="227"/>
      <c r="F230" s="227"/>
    </row>
    <row r="231" spans="2:6">
      <c r="B231" s="226"/>
      <c r="C231" s="227"/>
      <c r="D231" s="227"/>
      <c r="E231" s="227"/>
      <c r="F231" s="227"/>
    </row>
    <row r="232" spans="2:6">
      <c r="B232" s="226"/>
      <c r="C232" s="227"/>
      <c r="D232" s="227"/>
      <c r="E232" s="227"/>
      <c r="F232" s="227"/>
    </row>
    <row r="233" spans="2:6">
      <c r="B233" s="226"/>
      <c r="C233" s="227"/>
      <c r="D233" s="227"/>
      <c r="E233" s="227"/>
      <c r="F233" s="227"/>
    </row>
    <row r="234" spans="2:6">
      <c r="B234" s="226"/>
      <c r="C234" s="227"/>
      <c r="D234" s="227"/>
      <c r="E234" s="227"/>
      <c r="F234" s="227"/>
    </row>
    <row r="235" spans="2:6">
      <c r="B235" s="226"/>
      <c r="C235" s="227"/>
      <c r="D235" s="227"/>
      <c r="E235" s="227"/>
      <c r="F235" s="227"/>
    </row>
    <row r="236" spans="2:6">
      <c r="B236" s="226"/>
      <c r="C236" s="227"/>
      <c r="D236" s="227"/>
      <c r="E236" s="227"/>
      <c r="F236" s="227"/>
    </row>
    <row r="237" spans="2:6">
      <c r="B237" s="226"/>
      <c r="C237" s="227"/>
      <c r="D237" s="227"/>
      <c r="E237" s="227"/>
      <c r="F237" s="227"/>
    </row>
    <row r="238" spans="2:6">
      <c r="B238" s="226"/>
      <c r="C238" s="227"/>
      <c r="D238" s="227"/>
      <c r="E238" s="227"/>
      <c r="F238" s="227"/>
    </row>
    <row r="239" spans="2:6">
      <c r="B239" s="226"/>
      <c r="C239" s="227"/>
      <c r="D239" s="227"/>
      <c r="E239" s="227"/>
      <c r="F239" s="227"/>
    </row>
    <row r="240" spans="2:6">
      <c r="B240" s="226"/>
      <c r="C240" s="227"/>
      <c r="D240" s="227"/>
      <c r="E240" s="227"/>
      <c r="F240" s="227"/>
    </row>
    <row r="241" spans="2:6">
      <c r="B241" s="226"/>
      <c r="C241" s="227"/>
      <c r="D241" s="227"/>
      <c r="E241" s="227"/>
      <c r="F241" s="227"/>
    </row>
    <row r="242" spans="2:6">
      <c r="B242" s="226"/>
      <c r="C242" s="227"/>
      <c r="D242" s="227"/>
      <c r="E242" s="227"/>
      <c r="F242" s="227"/>
    </row>
    <row r="243" spans="2:6">
      <c r="B243" s="226"/>
      <c r="C243" s="227"/>
      <c r="D243" s="227"/>
      <c r="E243" s="227"/>
      <c r="F243" s="227"/>
    </row>
    <row r="244" spans="2:6">
      <c r="B244" s="226"/>
      <c r="C244" s="227"/>
      <c r="D244" s="227"/>
      <c r="E244" s="227"/>
      <c r="F244" s="227"/>
    </row>
    <row r="245" spans="2:6">
      <c r="B245" s="226"/>
      <c r="C245" s="227"/>
      <c r="D245" s="227"/>
      <c r="E245" s="227"/>
      <c r="F245" s="227"/>
    </row>
    <row r="246" spans="2:6">
      <c r="B246" s="226"/>
      <c r="C246" s="227"/>
      <c r="D246" s="227"/>
      <c r="E246" s="227"/>
      <c r="F246" s="227"/>
    </row>
    <row r="247" spans="2:6">
      <c r="B247" s="226"/>
      <c r="C247" s="227"/>
      <c r="D247" s="227"/>
      <c r="E247" s="227"/>
      <c r="F247" s="227"/>
    </row>
    <row r="248" spans="2:6">
      <c r="B248" s="226"/>
      <c r="C248" s="227"/>
      <c r="D248" s="227"/>
      <c r="E248" s="227"/>
      <c r="F248" s="227"/>
    </row>
    <row r="249" spans="2:6">
      <c r="B249" s="226"/>
      <c r="C249" s="227"/>
      <c r="D249" s="227"/>
      <c r="E249" s="227"/>
      <c r="F249" s="227"/>
    </row>
    <row r="250" spans="2:6">
      <c r="B250" s="226"/>
      <c r="C250" s="227"/>
      <c r="D250" s="227"/>
      <c r="E250" s="227"/>
      <c r="F250" s="227"/>
    </row>
    <row r="251" spans="2:6">
      <c r="B251" s="226"/>
      <c r="C251" s="227"/>
      <c r="D251" s="227"/>
      <c r="E251" s="227"/>
      <c r="F251" s="227"/>
    </row>
    <row r="252" spans="2:6">
      <c r="B252" s="226"/>
      <c r="C252" s="227"/>
      <c r="D252" s="227"/>
      <c r="E252" s="227"/>
      <c r="F252" s="227"/>
    </row>
    <row r="253" spans="2:6">
      <c r="B253" s="226"/>
      <c r="C253" s="227"/>
      <c r="D253" s="227"/>
      <c r="E253" s="227"/>
      <c r="F253" s="227"/>
    </row>
    <row r="254" spans="2:6">
      <c r="B254" s="226"/>
      <c r="C254" s="227"/>
      <c r="D254" s="227"/>
      <c r="E254" s="227"/>
      <c r="F254" s="227"/>
    </row>
    <row r="255" spans="2:6">
      <c r="B255" s="226"/>
      <c r="C255" s="227"/>
      <c r="D255" s="227"/>
      <c r="E255" s="227"/>
      <c r="F255" s="227"/>
    </row>
    <row r="256" spans="2:6">
      <c r="B256" s="226"/>
      <c r="C256" s="227"/>
      <c r="D256" s="227"/>
      <c r="E256" s="227"/>
      <c r="F256" s="227"/>
    </row>
    <row r="257" spans="2:6">
      <c r="B257" s="226"/>
      <c r="C257" s="227"/>
      <c r="D257" s="227"/>
      <c r="E257" s="227"/>
      <c r="F257" s="227"/>
    </row>
    <row r="258" spans="2:6">
      <c r="B258" s="226"/>
      <c r="C258" s="227"/>
      <c r="D258" s="227"/>
      <c r="E258" s="227"/>
      <c r="F258" s="227"/>
    </row>
    <row r="259" spans="2:6">
      <c r="B259" s="226"/>
      <c r="C259" s="227"/>
      <c r="D259" s="227"/>
      <c r="E259" s="227"/>
      <c r="F259" s="227"/>
    </row>
    <row r="260" spans="2:6">
      <c r="B260" s="226"/>
      <c r="C260" s="227"/>
      <c r="D260" s="227"/>
      <c r="E260" s="227"/>
      <c r="F260" s="227"/>
    </row>
    <row r="261" spans="2:6">
      <c r="B261" s="226"/>
      <c r="C261" s="227"/>
      <c r="D261" s="227"/>
      <c r="E261" s="227"/>
      <c r="F261" s="227"/>
    </row>
    <row r="262" spans="2:6">
      <c r="B262" s="226"/>
      <c r="C262" s="227"/>
      <c r="D262" s="227"/>
      <c r="E262" s="227"/>
      <c r="F262" s="227"/>
    </row>
    <row r="263" spans="2:6">
      <c r="B263" s="226"/>
      <c r="C263" s="227"/>
      <c r="D263" s="227"/>
      <c r="E263" s="227"/>
      <c r="F263" s="227"/>
    </row>
    <row r="264" spans="2:6">
      <c r="B264" s="226"/>
      <c r="C264" s="227"/>
      <c r="D264" s="227"/>
      <c r="E264" s="227"/>
      <c r="F264" s="227"/>
    </row>
    <row r="265" spans="2:6">
      <c r="B265" s="226"/>
      <c r="C265" s="227"/>
      <c r="D265" s="227"/>
      <c r="E265" s="227"/>
      <c r="F265" s="227"/>
    </row>
    <row r="266" spans="2:6">
      <c r="B266" s="226"/>
      <c r="C266" s="227"/>
      <c r="D266" s="227"/>
      <c r="E266" s="227"/>
      <c r="F266" s="227"/>
    </row>
    <row r="267" spans="2:6">
      <c r="B267" s="226"/>
      <c r="C267" s="227"/>
      <c r="D267" s="227"/>
      <c r="E267" s="227"/>
      <c r="F267" s="227"/>
    </row>
    <row r="268" spans="2:6">
      <c r="B268" s="226"/>
      <c r="C268" s="227"/>
      <c r="D268" s="227"/>
      <c r="E268" s="227"/>
      <c r="F268" s="227"/>
    </row>
    <row r="269" spans="2:6">
      <c r="B269" s="226"/>
      <c r="C269" s="227"/>
      <c r="D269" s="227"/>
      <c r="E269" s="227"/>
      <c r="F269" s="227"/>
    </row>
    <row r="270" spans="2:6">
      <c r="B270" s="226"/>
      <c r="C270" s="227"/>
      <c r="D270" s="227"/>
      <c r="E270" s="227"/>
      <c r="F270" s="227"/>
    </row>
    <row r="271" spans="2:6">
      <c r="B271" s="226"/>
      <c r="C271" s="227"/>
      <c r="D271" s="227"/>
      <c r="E271" s="227"/>
      <c r="F271" s="227"/>
    </row>
    <row r="272" spans="2:6">
      <c r="B272" s="226"/>
      <c r="C272" s="227"/>
      <c r="D272" s="227"/>
      <c r="E272" s="227"/>
      <c r="F272" s="227"/>
    </row>
    <row r="273" spans="2:6">
      <c r="B273" s="226"/>
      <c r="C273" s="227"/>
      <c r="D273" s="227"/>
      <c r="E273" s="227"/>
      <c r="F273" s="227"/>
    </row>
    <row r="274" spans="2:6">
      <c r="B274" s="226"/>
      <c r="C274" s="227"/>
      <c r="D274" s="227"/>
      <c r="E274" s="227"/>
      <c r="F274" s="227"/>
    </row>
    <row r="275" spans="2:6">
      <c r="B275" s="226"/>
      <c r="C275" s="227"/>
      <c r="D275" s="227"/>
      <c r="E275" s="227"/>
      <c r="F275" s="227"/>
    </row>
    <row r="276" spans="2:6">
      <c r="B276" s="226"/>
      <c r="C276" s="227"/>
      <c r="D276" s="227"/>
      <c r="E276" s="227"/>
      <c r="F276" s="227"/>
    </row>
    <row r="277" spans="2:6">
      <c r="B277" s="226"/>
      <c r="C277" s="227"/>
      <c r="D277" s="227"/>
      <c r="E277" s="227"/>
      <c r="F277" s="227"/>
    </row>
    <row r="278" spans="2:6">
      <c r="B278" s="226"/>
      <c r="C278" s="227"/>
      <c r="D278" s="227"/>
      <c r="E278" s="227"/>
      <c r="F278" s="227"/>
    </row>
    <row r="279" spans="2:6">
      <c r="B279" s="226"/>
      <c r="C279" s="227"/>
      <c r="D279" s="227"/>
      <c r="E279" s="227"/>
      <c r="F279" s="227"/>
    </row>
    <row r="280" spans="2:6">
      <c r="B280" s="226"/>
      <c r="C280" s="227"/>
      <c r="D280" s="227"/>
      <c r="E280" s="227"/>
      <c r="F280" s="227"/>
    </row>
    <row r="281" spans="2:6">
      <c r="B281" s="226"/>
      <c r="C281" s="227"/>
      <c r="D281" s="227"/>
      <c r="E281" s="227"/>
      <c r="F281" s="227"/>
    </row>
    <row r="282" spans="2:6">
      <c r="B282" s="226"/>
      <c r="C282" s="227"/>
      <c r="D282" s="227"/>
      <c r="E282" s="227"/>
      <c r="F282" s="227"/>
    </row>
    <row r="283" spans="2:6">
      <c r="B283" s="226"/>
      <c r="C283" s="227"/>
      <c r="D283" s="227"/>
      <c r="E283" s="227"/>
      <c r="F283" s="227"/>
    </row>
    <row r="284" spans="2:6">
      <c r="B284" s="226"/>
      <c r="C284" s="227"/>
      <c r="D284" s="227"/>
      <c r="E284" s="227"/>
      <c r="F284" s="227"/>
    </row>
    <row r="285" spans="2:6">
      <c r="B285" s="226"/>
      <c r="C285" s="227"/>
      <c r="D285" s="227"/>
      <c r="E285" s="227"/>
      <c r="F285" s="227"/>
    </row>
    <row r="286" spans="2:6">
      <c r="B286" s="226"/>
      <c r="C286" s="227"/>
      <c r="D286" s="227"/>
      <c r="E286" s="227"/>
      <c r="F286" s="227"/>
    </row>
    <row r="287" spans="2:6">
      <c r="B287" s="226"/>
      <c r="C287" s="227"/>
      <c r="D287" s="227"/>
      <c r="E287" s="227"/>
      <c r="F287" s="227"/>
    </row>
    <row r="288" spans="2:6">
      <c r="B288" s="226"/>
      <c r="C288" s="227"/>
      <c r="D288" s="227"/>
      <c r="E288" s="227"/>
      <c r="F288" s="227"/>
    </row>
    <row r="289" spans="2:6">
      <c r="B289" s="226"/>
      <c r="C289" s="227"/>
      <c r="D289" s="227"/>
      <c r="E289" s="227"/>
      <c r="F289" s="227"/>
    </row>
    <row r="290" spans="2:6">
      <c r="B290" s="226"/>
      <c r="C290" s="227"/>
      <c r="D290" s="227"/>
      <c r="E290" s="227"/>
      <c r="F290" s="227"/>
    </row>
    <row r="291" spans="2:6">
      <c r="B291" s="226"/>
      <c r="C291" s="227"/>
      <c r="D291" s="227"/>
      <c r="E291" s="227"/>
      <c r="F291" s="227"/>
    </row>
    <row r="292" spans="2:6">
      <c r="B292" s="226"/>
      <c r="C292" s="227"/>
      <c r="D292" s="227"/>
      <c r="E292" s="227"/>
      <c r="F292" s="227"/>
    </row>
    <row r="293" spans="2:6">
      <c r="B293" s="226"/>
      <c r="C293" s="227"/>
      <c r="D293" s="227"/>
      <c r="E293" s="227"/>
      <c r="F293" s="227"/>
    </row>
    <row r="294" spans="2:6">
      <c r="B294" s="226"/>
      <c r="C294" s="227"/>
      <c r="D294" s="227"/>
      <c r="E294" s="227"/>
      <c r="F294" s="227"/>
    </row>
    <row r="295" spans="2:6">
      <c r="B295" s="226"/>
      <c r="C295" s="227"/>
      <c r="D295" s="227"/>
      <c r="E295" s="227"/>
      <c r="F295" s="227"/>
    </row>
    <row r="296" spans="2:6">
      <c r="B296" s="226"/>
      <c r="C296" s="227"/>
      <c r="D296" s="227"/>
      <c r="E296" s="227"/>
      <c r="F296" s="227"/>
    </row>
    <row r="297" spans="2:6">
      <c r="B297" s="226"/>
      <c r="C297" s="227"/>
      <c r="D297" s="227"/>
      <c r="E297" s="227"/>
      <c r="F297" s="227"/>
    </row>
    <row r="298" spans="2:6">
      <c r="B298" s="226"/>
      <c r="C298" s="227"/>
      <c r="D298" s="227"/>
      <c r="E298" s="227"/>
      <c r="F298" s="227"/>
    </row>
    <row r="299" spans="2:6">
      <c r="B299" s="226"/>
      <c r="C299" s="227"/>
      <c r="D299" s="227"/>
      <c r="E299" s="227"/>
      <c r="F299" s="227"/>
    </row>
    <row r="300" spans="2:6">
      <c r="B300" s="226"/>
      <c r="C300" s="227"/>
      <c r="D300" s="227"/>
      <c r="E300" s="227"/>
      <c r="F300" s="227"/>
    </row>
    <row r="301" spans="2:6">
      <c r="B301" s="226"/>
      <c r="C301" s="227"/>
      <c r="D301" s="227"/>
      <c r="E301" s="227"/>
      <c r="F301" s="227"/>
    </row>
    <row r="302" spans="2:6">
      <c r="B302" s="226"/>
      <c r="C302" s="227"/>
      <c r="D302" s="227"/>
      <c r="E302" s="227"/>
      <c r="F302" s="227"/>
    </row>
    <row r="303" spans="2:6">
      <c r="B303" s="226"/>
      <c r="C303" s="227"/>
      <c r="D303" s="227"/>
      <c r="E303" s="227"/>
      <c r="F303" s="227"/>
    </row>
    <row r="304" spans="2:6">
      <c r="B304" s="226"/>
      <c r="C304" s="227"/>
      <c r="D304" s="227"/>
      <c r="E304" s="227"/>
      <c r="F304" s="227"/>
    </row>
    <row r="305" spans="2:6">
      <c r="B305" s="226"/>
      <c r="C305" s="227"/>
      <c r="D305" s="227"/>
      <c r="E305" s="227"/>
      <c r="F305" s="227"/>
    </row>
    <row r="306" spans="2:6">
      <c r="B306" s="226"/>
      <c r="C306" s="227"/>
      <c r="D306" s="227"/>
      <c r="E306" s="227"/>
      <c r="F306" s="227"/>
    </row>
    <row r="307" spans="2:6">
      <c r="B307" s="226"/>
      <c r="C307" s="227"/>
      <c r="D307" s="227"/>
      <c r="E307" s="227"/>
      <c r="F307" s="227"/>
    </row>
    <row r="308" spans="2:6">
      <c r="B308" s="226"/>
      <c r="C308" s="227"/>
      <c r="D308" s="227"/>
      <c r="E308" s="227"/>
      <c r="F308" s="227"/>
    </row>
    <row r="309" spans="2:6">
      <c r="B309" s="226"/>
      <c r="C309" s="227"/>
      <c r="D309" s="227"/>
      <c r="E309" s="227"/>
      <c r="F309" s="227"/>
    </row>
    <row r="310" spans="2:6">
      <c r="B310" s="226"/>
      <c r="C310" s="227"/>
      <c r="D310" s="227"/>
      <c r="E310" s="227"/>
      <c r="F310" s="227"/>
    </row>
    <row r="311" spans="2:6">
      <c r="B311" s="226"/>
      <c r="C311" s="227"/>
      <c r="D311" s="227"/>
      <c r="E311" s="227"/>
      <c r="F311" s="227"/>
    </row>
    <row r="312" spans="2:6">
      <c r="B312" s="226"/>
      <c r="C312" s="227"/>
      <c r="D312" s="227"/>
      <c r="E312" s="227"/>
      <c r="F312" s="227"/>
    </row>
    <row r="313" spans="2:6">
      <c r="B313" s="226"/>
      <c r="C313" s="227"/>
      <c r="D313" s="227"/>
      <c r="E313" s="227"/>
      <c r="F313" s="227"/>
    </row>
    <row r="314" spans="2:6">
      <c r="B314" s="226"/>
      <c r="C314" s="227"/>
      <c r="D314" s="227"/>
      <c r="E314" s="227"/>
      <c r="F314" s="227"/>
    </row>
    <row r="315" spans="2:6">
      <c r="B315" s="226"/>
      <c r="C315" s="227"/>
      <c r="D315" s="227"/>
      <c r="E315" s="227"/>
      <c r="F315" s="227"/>
    </row>
    <row r="316" spans="2:6">
      <c r="B316" s="226"/>
      <c r="C316" s="227"/>
      <c r="D316" s="227"/>
      <c r="E316" s="227"/>
      <c r="F316" s="227"/>
    </row>
    <row r="317" spans="2:6">
      <c r="B317" s="226"/>
      <c r="C317" s="227"/>
      <c r="D317" s="227"/>
      <c r="E317" s="227"/>
      <c r="F317" s="227"/>
    </row>
    <row r="318" spans="2:6">
      <c r="B318" s="226"/>
      <c r="C318" s="227"/>
      <c r="D318" s="227"/>
      <c r="E318" s="227"/>
      <c r="F318" s="227"/>
    </row>
    <row r="319" spans="2:6">
      <c r="B319" s="226"/>
      <c r="C319" s="227"/>
      <c r="D319" s="227"/>
      <c r="E319" s="227"/>
      <c r="F319" s="227"/>
    </row>
    <row r="320" spans="2:6">
      <c r="B320" s="226"/>
      <c r="C320" s="227"/>
      <c r="D320" s="227"/>
      <c r="E320" s="227"/>
      <c r="F320" s="227"/>
    </row>
    <row r="321" spans="2:6">
      <c r="B321" s="226"/>
      <c r="C321" s="227"/>
      <c r="D321" s="227"/>
      <c r="E321" s="227"/>
      <c r="F321" s="227"/>
    </row>
    <row r="322" spans="2:6">
      <c r="B322" s="226"/>
      <c r="C322" s="227"/>
      <c r="D322" s="227"/>
      <c r="E322" s="227"/>
      <c r="F322" s="227"/>
    </row>
    <row r="323" spans="2:6">
      <c r="B323" s="226"/>
      <c r="C323" s="227"/>
      <c r="D323" s="227"/>
      <c r="E323" s="227"/>
      <c r="F323" s="227"/>
    </row>
    <row r="324" spans="2:6">
      <c r="B324" s="226"/>
      <c r="C324" s="227"/>
      <c r="D324" s="227"/>
      <c r="E324" s="227"/>
      <c r="F324" s="227"/>
    </row>
    <row r="325" spans="2:6">
      <c r="B325" s="226"/>
      <c r="C325" s="227"/>
      <c r="D325" s="227"/>
      <c r="E325" s="227"/>
      <c r="F325" s="227"/>
    </row>
    <row r="326" spans="2:6">
      <c r="B326" s="226"/>
      <c r="C326" s="227"/>
      <c r="D326" s="227"/>
      <c r="E326" s="227"/>
      <c r="F326" s="227"/>
    </row>
    <row r="327" spans="2:6">
      <c r="B327" s="226"/>
      <c r="C327" s="227"/>
      <c r="D327" s="227"/>
      <c r="E327" s="227"/>
      <c r="F327" s="227"/>
    </row>
    <row r="328" spans="2:6">
      <c r="B328" s="226"/>
      <c r="C328" s="227"/>
      <c r="D328" s="227"/>
      <c r="E328" s="227"/>
      <c r="F328" s="227"/>
    </row>
    <row r="329" spans="2:6">
      <c r="B329" s="226"/>
      <c r="C329" s="227"/>
      <c r="D329" s="227"/>
      <c r="E329" s="227"/>
      <c r="F329" s="227"/>
    </row>
    <row r="330" spans="2:6">
      <c r="B330" s="226"/>
      <c r="C330" s="227"/>
      <c r="D330" s="227"/>
      <c r="E330" s="227"/>
      <c r="F330" s="227"/>
    </row>
    <row r="331" spans="2:6">
      <c r="B331" s="226"/>
      <c r="C331" s="227"/>
      <c r="D331" s="227"/>
      <c r="E331" s="227"/>
      <c r="F331" s="227"/>
    </row>
    <row r="332" spans="2:6">
      <c r="B332" s="226"/>
      <c r="C332" s="227"/>
      <c r="D332" s="227"/>
      <c r="E332" s="227"/>
      <c r="F332" s="227"/>
    </row>
    <row r="333" spans="2:6">
      <c r="B333" s="226"/>
      <c r="C333" s="227"/>
      <c r="D333" s="227"/>
      <c r="E333" s="227"/>
      <c r="F333" s="227"/>
    </row>
    <row r="334" spans="2:6">
      <c r="B334" s="226"/>
      <c r="C334" s="227"/>
      <c r="D334" s="227"/>
      <c r="E334" s="227"/>
      <c r="F334" s="227"/>
    </row>
    <row r="335" spans="2:6">
      <c r="B335" s="226"/>
      <c r="C335" s="227"/>
      <c r="D335" s="227"/>
      <c r="E335" s="227"/>
      <c r="F335" s="227"/>
    </row>
    <row r="336" spans="2:6">
      <c r="B336" s="226"/>
      <c r="C336" s="227"/>
      <c r="D336" s="227"/>
      <c r="E336" s="227"/>
      <c r="F336" s="227"/>
    </row>
    <row r="337" spans="2:6">
      <c r="B337" s="226"/>
      <c r="C337" s="227"/>
      <c r="D337" s="227"/>
      <c r="E337" s="227"/>
      <c r="F337" s="227"/>
    </row>
    <row r="338" spans="2:6">
      <c r="B338" s="226"/>
      <c r="C338" s="227"/>
      <c r="D338" s="227"/>
      <c r="E338" s="227"/>
      <c r="F338" s="227"/>
    </row>
    <row r="339" spans="2:6">
      <c r="B339" s="226"/>
      <c r="C339" s="227"/>
      <c r="D339" s="227"/>
      <c r="E339" s="227"/>
      <c r="F339" s="227"/>
    </row>
    <row r="340" spans="2:6">
      <c r="B340" s="226"/>
      <c r="C340" s="227"/>
      <c r="D340" s="227"/>
      <c r="E340" s="227"/>
      <c r="F340" s="227"/>
    </row>
    <row r="341" spans="2:6">
      <c r="B341" s="226"/>
      <c r="C341" s="227"/>
      <c r="D341" s="227"/>
      <c r="E341" s="227"/>
      <c r="F341" s="227"/>
    </row>
    <row r="342" spans="2:6">
      <c r="B342" s="226"/>
      <c r="C342" s="227"/>
      <c r="D342" s="227"/>
      <c r="E342" s="227"/>
      <c r="F342" s="227"/>
    </row>
    <row r="343" spans="2:6">
      <c r="B343" s="226"/>
      <c r="C343" s="227"/>
      <c r="D343" s="227"/>
      <c r="E343" s="227"/>
      <c r="F343" s="227"/>
    </row>
    <row r="344" spans="2:6">
      <c r="B344" s="226"/>
      <c r="C344" s="227"/>
      <c r="D344" s="227"/>
      <c r="E344" s="227"/>
      <c r="F344" s="227"/>
    </row>
    <row r="345" spans="2:6">
      <c r="B345" s="226"/>
      <c r="C345" s="227"/>
      <c r="D345" s="227"/>
      <c r="E345" s="227"/>
      <c r="F345" s="227"/>
    </row>
    <row r="346" spans="2:6">
      <c r="B346" s="226"/>
      <c r="C346" s="227"/>
      <c r="D346" s="227"/>
      <c r="E346" s="227"/>
      <c r="F346" s="227"/>
    </row>
    <row r="347" spans="2:6">
      <c r="B347" s="226"/>
      <c r="C347" s="227"/>
      <c r="D347" s="227"/>
      <c r="E347" s="227"/>
      <c r="F347" s="227"/>
    </row>
    <row r="348" spans="2:6">
      <c r="B348" s="226"/>
      <c r="C348" s="227"/>
      <c r="D348" s="227"/>
      <c r="E348" s="227"/>
      <c r="F348" s="227"/>
    </row>
    <row r="349" spans="2:6">
      <c r="B349" s="226"/>
      <c r="C349" s="227"/>
      <c r="D349" s="227"/>
      <c r="E349" s="227"/>
      <c r="F349" s="227"/>
    </row>
    <row r="350" spans="2:6">
      <c r="B350" s="226"/>
      <c r="C350" s="227"/>
      <c r="D350" s="227"/>
      <c r="E350" s="227"/>
      <c r="F350" s="227"/>
    </row>
    <row r="351" spans="2:6">
      <c r="B351" s="226"/>
      <c r="C351" s="227"/>
      <c r="D351" s="227"/>
      <c r="E351" s="227"/>
      <c r="F351" s="227"/>
    </row>
    <row r="352" spans="2:6">
      <c r="B352" s="226"/>
      <c r="C352" s="227"/>
      <c r="D352" s="227"/>
      <c r="E352" s="227"/>
      <c r="F352" s="227"/>
    </row>
    <row r="353" spans="2:6">
      <c r="B353" s="226"/>
      <c r="C353" s="227"/>
      <c r="D353" s="227"/>
      <c r="E353" s="227"/>
      <c r="F353" s="227"/>
    </row>
    <row r="354" spans="2:6">
      <c r="B354" s="226"/>
      <c r="C354" s="227"/>
      <c r="D354" s="227"/>
      <c r="E354" s="227"/>
      <c r="F354" s="227"/>
    </row>
    <row r="355" spans="2:6">
      <c r="B355" s="226"/>
      <c r="C355" s="227"/>
      <c r="D355" s="227"/>
      <c r="E355" s="227"/>
      <c r="F355" s="227"/>
    </row>
    <row r="356" spans="2:6">
      <c r="B356" s="226"/>
      <c r="C356" s="227"/>
      <c r="D356" s="227"/>
      <c r="E356" s="227"/>
      <c r="F356" s="227"/>
    </row>
    <row r="357" spans="2:6">
      <c r="B357" s="226"/>
      <c r="C357" s="227"/>
      <c r="D357" s="227"/>
      <c r="E357" s="227"/>
      <c r="F357" s="227"/>
    </row>
    <row r="358" spans="2:6">
      <c r="B358" s="226"/>
      <c r="C358" s="227"/>
      <c r="D358" s="227"/>
      <c r="E358" s="227"/>
      <c r="F358" s="227"/>
    </row>
    <row r="359" spans="2:6">
      <c r="B359" s="226"/>
      <c r="C359" s="227"/>
      <c r="D359" s="227"/>
      <c r="E359" s="227"/>
      <c r="F359" s="227"/>
    </row>
    <row r="360" spans="2:6">
      <c r="B360" s="226"/>
      <c r="C360" s="227"/>
      <c r="D360" s="227"/>
      <c r="E360" s="227"/>
      <c r="F360" s="227"/>
    </row>
    <row r="361" spans="2:6">
      <c r="B361" s="226"/>
      <c r="C361" s="227"/>
      <c r="D361" s="227"/>
      <c r="E361" s="227"/>
      <c r="F361" s="227"/>
    </row>
    <row r="362" spans="2:6">
      <c r="B362" s="226"/>
      <c r="C362" s="227"/>
      <c r="D362" s="227"/>
      <c r="E362" s="227"/>
      <c r="F362" s="227"/>
    </row>
    <row r="363" spans="2:6">
      <c r="B363" s="226"/>
      <c r="C363" s="227"/>
      <c r="D363" s="227"/>
      <c r="E363" s="227"/>
      <c r="F363" s="227"/>
    </row>
    <row r="364" spans="2:6">
      <c r="B364" s="226"/>
      <c r="C364" s="227"/>
      <c r="D364" s="227"/>
      <c r="E364" s="227"/>
      <c r="F364" s="227"/>
    </row>
    <row r="365" spans="2:6">
      <c r="B365" s="226"/>
      <c r="C365" s="227"/>
      <c r="D365" s="227"/>
      <c r="E365" s="227"/>
      <c r="F365" s="227"/>
    </row>
    <row r="366" spans="2:6">
      <c r="B366" s="226"/>
      <c r="C366" s="227"/>
      <c r="D366" s="227"/>
      <c r="E366" s="227"/>
      <c r="F366" s="227"/>
    </row>
    <row r="367" spans="2:6">
      <c r="B367" s="226"/>
      <c r="C367" s="227"/>
      <c r="D367" s="227"/>
      <c r="E367" s="227"/>
      <c r="F367" s="227"/>
    </row>
    <row r="368" spans="2:6">
      <c r="B368" s="226"/>
      <c r="C368" s="227"/>
      <c r="D368" s="227"/>
      <c r="E368" s="227"/>
      <c r="F368" s="227"/>
    </row>
    <row r="369" spans="2:6">
      <c r="B369" s="226"/>
      <c r="C369" s="227"/>
      <c r="D369" s="227"/>
      <c r="E369" s="227"/>
      <c r="F369" s="227"/>
    </row>
    <row r="370" spans="2:6">
      <c r="B370" s="226"/>
      <c r="C370" s="227"/>
      <c r="D370" s="227"/>
      <c r="E370" s="227"/>
      <c r="F370" s="227"/>
    </row>
    <row r="371" spans="2:6">
      <c r="B371" s="226"/>
      <c r="C371" s="227"/>
      <c r="D371" s="227"/>
      <c r="E371" s="227"/>
      <c r="F371" s="227"/>
    </row>
    <row r="372" spans="2:6">
      <c r="B372" s="226"/>
      <c r="C372" s="227"/>
      <c r="D372" s="227"/>
      <c r="E372" s="227"/>
      <c r="F372" s="227"/>
    </row>
    <row r="373" spans="2:6">
      <c r="B373" s="226"/>
      <c r="C373" s="227"/>
      <c r="D373" s="227"/>
      <c r="E373" s="227"/>
      <c r="F373" s="227"/>
    </row>
    <row r="374" spans="2:6">
      <c r="B374" s="226"/>
      <c r="C374" s="227"/>
      <c r="D374" s="227"/>
      <c r="E374" s="227"/>
      <c r="F374" s="227"/>
    </row>
    <row r="375" spans="2:6">
      <c r="B375" s="226"/>
      <c r="C375" s="227"/>
      <c r="D375" s="227"/>
      <c r="E375" s="227"/>
      <c r="F375" s="227"/>
    </row>
    <row r="376" spans="2:6">
      <c r="B376" s="226"/>
      <c r="C376" s="227"/>
      <c r="D376" s="227"/>
      <c r="E376" s="227"/>
      <c r="F376" s="227"/>
    </row>
    <row r="377" spans="2:6">
      <c r="B377" s="226"/>
      <c r="C377" s="227"/>
      <c r="D377" s="227"/>
      <c r="E377" s="227"/>
      <c r="F377" s="227"/>
    </row>
    <row r="378" spans="2:6">
      <c r="B378" s="226"/>
      <c r="C378" s="227"/>
      <c r="D378" s="227"/>
      <c r="E378" s="227"/>
      <c r="F378" s="227"/>
    </row>
    <row r="379" spans="2:6">
      <c r="B379" s="226"/>
      <c r="C379" s="227"/>
      <c r="D379" s="227"/>
      <c r="E379" s="227"/>
      <c r="F379" s="227"/>
    </row>
    <row r="380" spans="2:6">
      <c r="B380" s="226"/>
      <c r="C380" s="227"/>
      <c r="D380" s="227"/>
      <c r="E380" s="227"/>
      <c r="F380" s="227"/>
    </row>
    <row r="381" spans="2:6">
      <c r="B381" s="226"/>
      <c r="C381" s="227"/>
      <c r="D381" s="227"/>
      <c r="E381" s="227"/>
      <c r="F381" s="227"/>
    </row>
    <row r="382" spans="2:6">
      <c r="B382" s="226"/>
      <c r="C382" s="227"/>
      <c r="D382" s="227"/>
      <c r="E382" s="227"/>
      <c r="F382" s="227"/>
    </row>
    <row r="383" spans="2:6">
      <c r="B383" s="226"/>
      <c r="C383" s="227"/>
      <c r="D383" s="227"/>
      <c r="E383" s="227"/>
      <c r="F383" s="227"/>
    </row>
    <row r="384" spans="2:6">
      <c r="B384" s="226"/>
      <c r="C384" s="227"/>
      <c r="D384" s="227"/>
      <c r="E384" s="227"/>
      <c r="F384" s="227"/>
    </row>
    <row r="385" spans="2:6">
      <c r="B385" s="226"/>
      <c r="C385" s="227"/>
      <c r="D385" s="227"/>
      <c r="E385" s="227"/>
      <c r="F385" s="227"/>
    </row>
    <row r="386" spans="2:6">
      <c r="B386" s="226"/>
      <c r="C386" s="227"/>
      <c r="D386" s="227"/>
      <c r="E386" s="227"/>
      <c r="F386" s="227"/>
    </row>
    <row r="387" spans="2:6">
      <c r="B387" s="226"/>
      <c r="C387" s="227"/>
      <c r="D387" s="227"/>
      <c r="E387" s="227"/>
      <c r="F387" s="227"/>
    </row>
    <row r="388" spans="2:6">
      <c r="B388" s="226"/>
      <c r="C388" s="227"/>
      <c r="D388" s="227"/>
      <c r="E388" s="227"/>
      <c r="F388" s="227"/>
    </row>
    <row r="389" spans="2:6">
      <c r="B389" s="226"/>
      <c r="C389" s="227"/>
      <c r="D389" s="227"/>
      <c r="E389" s="227"/>
      <c r="F389" s="227"/>
    </row>
    <row r="390" spans="2:6">
      <c r="B390" s="226"/>
      <c r="C390" s="227"/>
      <c r="D390" s="227"/>
      <c r="E390" s="227"/>
      <c r="F390" s="227"/>
    </row>
    <row r="391" spans="2:6">
      <c r="B391" s="226"/>
      <c r="C391" s="227"/>
      <c r="D391" s="227"/>
      <c r="E391" s="227"/>
      <c r="F391" s="227"/>
    </row>
    <row r="392" spans="2:6">
      <c r="B392" s="226"/>
      <c r="C392" s="227"/>
      <c r="D392" s="227"/>
      <c r="E392" s="227"/>
      <c r="F392" s="227"/>
    </row>
    <row r="393" spans="2:6">
      <c r="B393" s="226"/>
      <c r="C393" s="227"/>
      <c r="D393" s="227"/>
      <c r="E393" s="227"/>
      <c r="F393" s="227"/>
    </row>
    <row r="394" spans="2:6">
      <c r="B394" s="226"/>
      <c r="C394" s="227"/>
      <c r="D394" s="227"/>
      <c r="E394" s="227"/>
      <c r="F394" s="227"/>
    </row>
    <row r="395" spans="2:6">
      <c r="B395" s="226"/>
      <c r="C395" s="227"/>
      <c r="D395" s="227"/>
      <c r="E395" s="227"/>
      <c r="F395" s="227"/>
    </row>
    <row r="396" spans="2:6">
      <c r="B396" s="226"/>
      <c r="C396" s="227"/>
      <c r="D396" s="227"/>
      <c r="E396" s="227"/>
      <c r="F396" s="227"/>
    </row>
    <row r="397" spans="2:6">
      <c r="B397" s="226"/>
      <c r="C397" s="227"/>
      <c r="D397" s="227"/>
      <c r="E397" s="227"/>
      <c r="F397" s="227"/>
    </row>
    <row r="398" spans="2:6">
      <c r="B398" s="226"/>
      <c r="C398" s="227"/>
      <c r="D398" s="227"/>
      <c r="E398" s="227"/>
      <c r="F398" s="227"/>
    </row>
    <row r="399" spans="2:6">
      <c r="B399" s="226"/>
      <c r="C399" s="227"/>
      <c r="D399" s="227"/>
      <c r="E399" s="227"/>
      <c r="F399" s="227"/>
    </row>
    <row r="400" spans="2:6">
      <c r="B400" s="226"/>
      <c r="C400" s="227"/>
      <c r="D400" s="227"/>
      <c r="E400" s="227"/>
      <c r="F400" s="227"/>
    </row>
    <row r="401" spans="2:6">
      <c r="B401" s="226"/>
      <c r="C401" s="227"/>
      <c r="D401" s="227"/>
      <c r="E401" s="227"/>
      <c r="F401" s="227"/>
    </row>
    <row r="402" spans="2:6">
      <c r="B402" s="226"/>
      <c r="C402" s="227"/>
      <c r="D402" s="227"/>
      <c r="E402" s="227"/>
      <c r="F402" s="227"/>
    </row>
    <row r="403" spans="2:6">
      <c r="B403" s="226"/>
      <c r="C403" s="227"/>
      <c r="D403" s="227"/>
      <c r="E403" s="227"/>
      <c r="F403" s="227"/>
    </row>
    <row r="404" spans="2:6">
      <c r="B404" s="226"/>
      <c r="C404" s="227"/>
      <c r="D404" s="227"/>
      <c r="E404" s="227"/>
      <c r="F404" s="227"/>
    </row>
    <row r="405" spans="2:6">
      <c r="B405" s="226"/>
      <c r="C405" s="227"/>
      <c r="D405" s="227"/>
      <c r="E405" s="227"/>
      <c r="F405" s="227"/>
    </row>
    <row r="406" spans="2:6">
      <c r="B406" s="226"/>
      <c r="C406" s="227"/>
      <c r="D406" s="227"/>
      <c r="E406" s="227"/>
      <c r="F406" s="227"/>
    </row>
    <row r="407" spans="2:6">
      <c r="B407" s="226"/>
      <c r="C407" s="227"/>
      <c r="D407" s="227"/>
      <c r="E407" s="227"/>
      <c r="F407" s="227"/>
    </row>
    <row r="408" spans="2:6">
      <c r="B408" s="226"/>
      <c r="C408" s="227"/>
      <c r="D408" s="227"/>
      <c r="E408" s="227"/>
      <c r="F408" s="227"/>
    </row>
    <row r="409" spans="2:6">
      <c r="B409" s="226"/>
      <c r="C409" s="227"/>
      <c r="D409" s="227"/>
      <c r="E409" s="227"/>
      <c r="F409" s="227"/>
    </row>
    <row r="410" spans="2:6">
      <c r="B410" s="226"/>
      <c r="C410" s="227"/>
      <c r="D410" s="227"/>
      <c r="E410" s="227"/>
      <c r="F410" s="227"/>
    </row>
    <row r="411" spans="2:6">
      <c r="B411" s="226"/>
      <c r="C411" s="227"/>
      <c r="D411" s="227"/>
      <c r="E411" s="227"/>
      <c r="F411" s="227"/>
    </row>
    <row r="412" spans="2:6">
      <c r="B412" s="226"/>
      <c r="C412" s="227"/>
      <c r="D412" s="227"/>
      <c r="E412" s="227"/>
      <c r="F412" s="227"/>
    </row>
    <row r="413" spans="2:6">
      <c r="B413" s="226"/>
      <c r="C413" s="227"/>
      <c r="D413" s="227"/>
      <c r="E413" s="227"/>
      <c r="F413" s="227"/>
    </row>
    <row r="414" spans="2:6">
      <c r="B414" s="226"/>
      <c r="C414" s="227"/>
      <c r="D414" s="227"/>
      <c r="E414" s="227"/>
      <c r="F414" s="227"/>
    </row>
    <row r="415" spans="2:6">
      <c r="B415" s="226"/>
      <c r="C415" s="227"/>
      <c r="D415" s="227"/>
      <c r="E415" s="227"/>
      <c r="F415" s="227"/>
    </row>
    <row r="416" spans="2:6">
      <c r="B416" s="226"/>
      <c r="C416" s="227"/>
      <c r="D416" s="227"/>
      <c r="E416" s="227"/>
      <c r="F416" s="227"/>
    </row>
    <row r="417" spans="2:6">
      <c r="B417" s="226"/>
      <c r="C417" s="227"/>
      <c r="D417" s="227"/>
      <c r="E417" s="227"/>
      <c r="F417" s="227"/>
    </row>
    <row r="418" spans="2:6">
      <c r="B418" s="226"/>
      <c r="C418" s="227"/>
      <c r="D418" s="227"/>
      <c r="E418" s="227"/>
      <c r="F418" s="227"/>
    </row>
    <row r="419" spans="2:6">
      <c r="B419" s="226"/>
      <c r="C419" s="227"/>
      <c r="D419" s="227"/>
      <c r="E419" s="227"/>
      <c r="F419" s="227"/>
    </row>
    <row r="420" spans="2:6">
      <c r="B420" s="226"/>
      <c r="C420" s="227"/>
      <c r="D420" s="227"/>
      <c r="E420" s="227"/>
      <c r="F420" s="227"/>
    </row>
    <row r="421" spans="2:6">
      <c r="B421" s="226"/>
      <c r="C421" s="227"/>
      <c r="D421" s="227"/>
      <c r="E421" s="227"/>
      <c r="F421" s="227"/>
    </row>
    <row r="422" spans="2:6">
      <c r="B422" s="226"/>
      <c r="C422" s="227"/>
      <c r="D422" s="227"/>
      <c r="E422" s="227"/>
      <c r="F422" s="227"/>
    </row>
    <row r="423" spans="2:6">
      <c r="B423" s="226"/>
      <c r="C423" s="227"/>
      <c r="D423" s="227"/>
      <c r="E423" s="227"/>
      <c r="F423" s="227"/>
    </row>
    <row r="424" spans="2:6">
      <c r="B424" s="226"/>
      <c r="C424" s="227"/>
      <c r="D424" s="227"/>
      <c r="E424" s="227"/>
      <c r="F424" s="227"/>
    </row>
    <row r="425" spans="2:6">
      <c r="B425" s="226"/>
      <c r="C425" s="227"/>
      <c r="D425" s="227"/>
      <c r="E425" s="227"/>
      <c r="F425" s="227"/>
    </row>
    <row r="426" spans="2:6">
      <c r="B426" s="226"/>
      <c r="C426" s="227"/>
      <c r="D426" s="227"/>
      <c r="E426" s="227"/>
      <c r="F426" s="227"/>
    </row>
    <row r="427" spans="2:6">
      <c r="B427" s="226"/>
      <c r="C427" s="227"/>
      <c r="D427" s="227"/>
      <c r="E427" s="227"/>
      <c r="F427" s="227"/>
    </row>
    <row r="428" spans="2:6">
      <c r="B428" s="226"/>
      <c r="C428" s="227"/>
      <c r="D428" s="227"/>
      <c r="E428" s="227"/>
      <c r="F428" s="227"/>
    </row>
    <row r="429" spans="2:6">
      <c r="B429" s="226"/>
      <c r="C429" s="227"/>
      <c r="D429" s="227"/>
      <c r="E429" s="227"/>
      <c r="F429" s="227"/>
    </row>
    <row r="430" spans="2:6">
      <c r="B430" s="226"/>
      <c r="C430" s="227"/>
      <c r="D430" s="227"/>
      <c r="E430" s="227"/>
      <c r="F430" s="227"/>
    </row>
    <row r="431" spans="2:6">
      <c r="B431" s="226"/>
      <c r="C431" s="227"/>
      <c r="D431" s="227"/>
      <c r="E431" s="227"/>
      <c r="F431" s="227"/>
    </row>
    <row r="432" spans="2:6">
      <c r="B432" s="226"/>
      <c r="C432" s="227"/>
      <c r="D432" s="227"/>
      <c r="E432" s="227"/>
      <c r="F432" s="227"/>
    </row>
    <row r="433" spans="2:6">
      <c r="B433" s="226"/>
      <c r="C433" s="227"/>
      <c r="D433" s="227"/>
      <c r="E433" s="227"/>
      <c r="F433" s="227"/>
    </row>
    <row r="434" spans="2:6">
      <c r="B434" s="226"/>
      <c r="C434" s="227"/>
      <c r="D434" s="227"/>
      <c r="E434" s="227"/>
      <c r="F434" s="227"/>
    </row>
    <row r="435" spans="2:6">
      <c r="B435" s="226"/>
      <c r="C435" s="227"/>
      <c r="D435" s="227"/>
      <c r="E435" s="227"/>
      <c r="F435" s="227"/>
    </row>
    <row r="436" spans="2:6">
      <c r="B436" s="226"/>
      <c r="C436" s="227"/>
      <c r="D436" s="227"/>
      <c r="E436" s="227"/>
      <c r="F436" s="227"/>
    </row>
    <row r="437" spans="2:6">
      <c r="B437" s="226"/>
      <c r="C437" s="227"/>
      <c r="D437" s="227"/>
      <c r="E437" s="227"/>
      <c r="F437" s="227"/>
    </row>
    <row r="438" spans="2:6">
      <c r="B438" s="226"/>
      <c r="C438" s="227"/>
      <c r="D438" s="227"/>
      <c r="E438" s="227"/>
      <c r="F438" s="227"/>
    </row>
    <row r="439" spans="2:6">
      <c r="B439" s="226"/>
      <c r="C439" s="227"/>
      <c r="D439" s="227"/>
      <c r="E439" s="227"/>
      <c r="F439" s="227"/>
    </row>
    <row r="440" spans="2:6">
      <c r="B440" s="226"/>
      <c r="C440" s="227"/>
      <c r="D440" s="227"/>
      <c r="E440" s="227"/>
      <c r="F440" s="227"/>
    </row>
    <row r="441" spans="2:6">
      <c r="B441" s="226"/>
      <c r="C441" s="227"/>
      <c r="D441" s="227"/>
      <c r="E441" s="227"/>
      <c r="F441" s="227"/>
    </row>
    <row r="442" spans="2:6">
      <c r="B442" s="226"/>
      <c r="C442" s="227"/>
      <c r="D442" s="227"/>
      <c r="E442" s="227"/>
      <c r="F442" s="227"/>
    </row>
    <row r="443" spans="2:6">
      <c r="B443" s="226"/>
      <c r="C443" s="227"/>
      <c r="D443" s="227"/>
      <c r="E443" s="227"/>
      <c r="F443" s="227"/>
    </row>
    <row r="444" spans="2:6">
      <c r="B444" s="226"/>
      <c r="C444" s="227"/>
      <c r="D444" s="227"/>
      <c r="E444" s="227"/>
      <c r="F444" s="227"/>
    </row>
    <row r="445" spans="2:6">
      <c r="B445" s="226"/>
      <c r="C445" s="227"/>
      <c r="D445" s="227"/>
      <c r="E445" s="227"/>
      <c r="F445" s="227"/>
    </row>
    <row r="446" spans="2:6">
      <c r="B446" s="226"/>
      <c r="C446" s="227"/>
      <c r="D446" s="227"/>
      <c r="E446" s="227"/>
      <c r="F446" s="227"/>
    </row>
    <row r="447" spans="2:6">
      <c r="B447" s="226"/>
      <c r="C447" s="227"/>
      <c r="D447" s="227"/>
      <c r="E447" s="227"/>
      <c r="F447" s="227"/>
    </row>
    <row r="448" spans="2:6">
      <c r="B448" s="226"/>
      <c r="C448" s="227"/>
      <c r="D448" s="227"/>
      <c r="E448" s="227"/>
      <c r="F448" s="227"/>
    </row>
    <row r="449" spans="2:6">
      <c r="B449" s="226"/>
      <c r="C449" s="227"/>
      <c r="D449" s="227"/>
      <c r="E449" s="227"/>
      <c r="F449" s="227"/>
    </row>
    <row r="450" spans="2:6">
      <c r="B450" s="226"/>
      <c r="C450" s="227"/>
      <c r="D450" s="227"/>
      <c r="E450" s="227"/>
      <c r="F450" s="227"/>
    </row>
    <row r="451" spans="2:6">
      <c r="B451" s="226"/>
      <c r="C451" s="227"/>
      <c r="D451" s="227"/>
      <c r="E451" s="227"/>
      <c r="F451" s="227"/>
    </row>
    <row r="452" spans="2:6">
      <c r="B452" s="226"/>
      <c r="C452" s="227"/>
      <c r="D452" s="227"/>
      <c r="E452" s="227"/>
      <c r="F452" s="227"/>
    </row>
    <row r="453" spans="2:6">
      <c r="B453" s="226"/>
      <c r="C453" s="227"/>
      <c r="D453" s="227"/>
      <c r="E453" s="227"/>
      <c r="F453" s="227"/>
    </row>
    <row r="454" spans="2:6">
      <c r="B454" s="226"/>
      <c r="C454" s="227"/>
      <c r="D454" s="227"/>
      <c r="E454" s="227"/>
      <c r="F454" s="227"/>
    </row>
    <row r="455" spans="2:6">
      <c r="B455" s="226"/>
      <c r="C455" s="227"/>
      <c r="D455" s="227"/>
      <c r="E455" s="227"/>
      <c r="F455" s="227"/>
    </row>
    <row r="456" spans="2:6">
      <c r="B456" s="226"/>
      <c r="C456" s="227"/>
      <c r="D456" s="227"/>
      <c r="E456" s="227"/>
      <c r="F456" s="227"/>
    </row>
    <row r="457" spans="2:6">
      <c r="B457" s="226"/>
      <c r="C457" s="227"/>
      <c r="D457" s="227"/>
      <c r="E457" s="227"/>
      <c r="F457" s="227"/>
    </row>
    <row r="458" spans="2:6">
      <c r="B458" s="226"/>
      <c r="C458" s="227"/>
      <c r="D458" s="227"/>
      <c r="E458" s="227"/>
      <c r="F458" s="227"/>
    </row>
    <row r="459" spans="2:6">
      <c r="B459" s="226"/>
      <c r="C459" s="227"/>
      <c r="D459" s="227"/>
      <c r="E459" s="227"/>
      <c r="F459" s="227"/>
    </row>
    <row r="460" spans="2:6">
      <c r="B460" s="226"/>
      <c r="C460" s="227"/>
      <c r="D460" s="227"/>
      <c r="E460" s="227"/>
      <c r="F460" s="227"/>
    </row>
    <row r="461" spans="2:6">
      <c r="B461" s="226"/>
      <c r="C461" s="227"/>
      <c r="D461" s="227"/>
      <c r="E461" s="227"/>
      <c r="F461" s="227"/>
    </row>
    <row r="462" spans="2:6">
      <c r="B462" s="226"/>
      <c r="C462" s="227"/>
      <c r="D462" s="227"/>
      <c r="E462" s="227"/>
      <c r="F462" s="227"/>
    </row>
    <row r="463" spans="2:6">
      <c r="B463" s="226"/>
      <c r="C463" s="227"/>
      <c r="D463" s="227"/>
      <c r="E463" s="227"/>
      <c r="F463" s="227"/>
    </row>
    <row r="464" spans="2:6">
      <c r="B464" s="226"/>
      <c r="C464" s="227"/>
      <c r="D464" s="227"/>
      <c r="E464" s="227"/>
      <c r="F464" s="227"/>
    </row>
    <row r="465" spans="2:6">
      <c r="B465" s="226"/>
      <c r="C465" s="227"/>
      <c r="D465" s="227"/>
      <c r="E465" s="227"/>
      <c r="F465" s="227"/>
    </row>
    <row r="466" spans="2:6">
      <c r="B466" s="226"/>
      <c r="C466" s="227"/>
      <c r="D466" s="227"/>
      <c r="E466" s="227"/>
      <c r="F466" s="227"/>
    </row>
    <row r="467" spans="2:6">
      <c r="B467" s="226"/>
      <c r="C467" s="227"/>
      <c r="D467" s="227"/>
      <c r="E467" s="227"/>
      <c r="F467" s="227"/>
    </row>
    <row r="468" spans="2:6">
      <c r="B468" s="226"/>
      <c r="C468" s="227"/>
      <c r="D468" s="227"/>
      <c r="E468" s="227"/>
      <c r="F468" s="227"/>
    </row>
    <row r="469" spans="2:6">
      <c r="B469" s="226"/>
      <c r="C469" s="227"/>
      <c r="D469" s="227"/>
      <c r="E469" s="227"/>
      <c r="F469" s="227"/>
    </row>
    <row r="470" spans="2:6">
      <c r="B470" s="226"/>
      <c r="C470" s="227"/>
      <c r="D470" s="227"/>
      <c r="E470" s="227"/>
      <c r="F470" s="227"/>
    </row>
    <row r="471" spans="2:6">
      <c r="B471" s="226"/>
      <c r="C471" s="227"/>
      <c r="D471" s="227"/>
      <c r="E471" s="227"/>
      <c r="F471" s="227"/>
    </row>
    <row r="472" spans="2:6">
      <c r="B472" s="226"/>
      <c r="C472" s="227"/>
      <c r="D472" s="227"/>
      <c r="E472" s="227"/>
      <c r="F472" s="227"/>
    </row>
    <row r="473" spans="2:6">
      <c r="B473" s="226"/>
      <c r="C473" s="227"/>
      <c r="D473" s="227"/>
      <c r="E473" s="227"/>
      <c r="F473" s="227"/>
    </row>
    <row r="474" spans="2:6">
      <c r="B474" s="226"/>
      <c r="C474" s="227"/>
      <c r="D474" s="227"/>
      <c r="E474" s="227"/>
      <c r="F474" s="227"/>
    </row>
    <row r="475" spans="2:6">
      <c r="B475" s="226"/>
      <c r="C475" s="227"/>
      <c r="D475" s="227"/>
      <c r="E475" s="227"/>
      <c r="F475" s="227"/>
    </row>
    <row r="476" spans="2:6">
      <c r="B476" s="226"/>
      <c r="C476" s="227"/>
      <c r="D476" s="227"/>
      <c r="E476" s="227"/>
      <c r="F476" s="227"/>
    </row>
    <row r="477" spans="2:6">
      <c r="B477" s="226"/>
      <c r="C477" s="227"/>
      <c r="D477" s="227"/>
      <c r="E477" s="227"/>
      <c r="F477" s="227"/>
    </row>
    <row r="478" spans="2:6">
      <c r="B478" s="226"/>
      <c r="C478" s="227"/>
      <c r="D478" s="227"/>
      <c r="E478" s="227"/>
      <c r="F478" s="227"/>
    </row>
    <row r="479" spans="2:6">
      <c r="B479" s="226"/>
      <c r="C479" s="227"/>
      <c r="D479" s="227"/>
      <c r="E479" s="227"/>
      <c r="F479" s="227"/>
    </row>
    <row r="480" spans="2:6">
      <c r="B480" s="226"/>
      <c r="C480" s="227"/>
      <c r="D480" s="227"/>
      <c r="E480" s="227"/>
      <c r="F480" s="227"/>
    </row>
    <row r="481" spans="2:6">
      <c r="B481" s="226"/>
      <c r="C481" s="227"/>
      <c r="D481" s="227"/>
      <c r="E481" s="227"/>
      <c r="F481" s="227"/>
    </row>
    <row r="482" spans="2:6">
      <c r="B482" s="226"/>
      <c r="C482" s="227"/>
      <c r="D482" s="227"/>
      <c r="E482" s="227"/>
      <c r="F482" s="227"/>
    </row>
    <row r="483" spans="2:6">
      <c r="B483" s="226"/>
      <c r="C483" s="227"/>
      <c r="D483" s="227"/>
      <c r="E483" s="227"/>
      <c r="F483" s="227"/>
    </row>
    <row r="484" spans="2:6">
      <c r="B484" s="226"/>
      <c r="C484" s="227"/>
      <c r="D484" s="227"/>
      <c r="E484" s="227"/>
      <c r="F484" s="227"/>
    </row>
    <row r="485" spans="2:6">
      <c r="B485" s="226"/>
      <c r="C485" s="227"/>
      <c r="D485" s="227"/>
      <c r="E485" s="227"/>
      <c r="F485" s="227"/>
    </row>
    <row r="486" spans="2:6">
      <c r="B486" s="226"/>
      <c r="C486" s="227"/>
      <c r="D486" s="227"/>
      <c r="E486" s="227"/>
      <c r="F486" s="227"/>
    </row>
    <row r="487" spans="2:6">
      <c r="B487" s="226"/>
      <c r="C487" s="227"/>
      <c r="D487" s="227"/>
      <c r="E487" s="227"/>
      <c r="F487" s="227"/>
    </row>
    <row r="488" spans="2:6">
      <c r="B488" s="226"/>
      <c r="C488" s="227"/>
      <c r="D488" s="227"/>
      <c r="E488" s="227"/>
      <c r="F488" s="227"/>
    </row>
    <row r="489" spans="2:6">
      <c r="B489" s="226"/>
      <c r="C489" s="227"/>
      <c r="D489" s="227"/>
      <c r="E489" s="227"/>
      <c r="F489" s="227"/>
    </row>
    <row r="490" spans="2:6">
      <c r="B490" s="226"/>
      <c r="C490" s="227"/>
      <c r="D490" s="227"/>
      <c r="E490" s="227"/>
      <c r="F490" s="227"/>
    </row>
    <row r="491" spans="2:6">
      <c r="B491" s="226"/>
      <c r="C491" s="227"/>
      <c r="D491" s="227"/>
      <c r="E491" s="227"/>
      <c r="F491" s="227"/>
    </row>
    <row r="492" spans="2:6">
      <c r="B492" s="226"/>
      <c r="C492" s="227"/>
      <c r="D492" s="227"/>
      <c r="E492" s="227"/>
      <c r="F492" s="227"/>
    </row>
    <row r="493" spans="2:6">
      <c r="B493" s="226"/>
      <c r="C493" s="227"/>
      <c r="D493" s="227"/>
      <c r="E493" s="227"/>
      <c r="F493" s="227"/>
    </row>
    <row r="494" spans="2:6">
      <c r="B494" s="226"/>
      <c r="C494" s="227"/>
      <c r="D494" s="227"/>
      <c r="E494" s="227"/>
      <c r="F494" s="227"/>
    </row>
    <row r="495" spans="2:6">
      <c r="B495" s="226"/>
      <c r="C495" s="227"/>
      <c r="D495" s="227"/>
      <c r="E495" s="227"/>
      <c r="F495" s="227"/>
    </row>
    <row r="496" spans="2:6">
      <c r="B496" s="226"/>
      <c r="C496" s="227"/>
      <c r="D496" s="227"/>
      <c r="E496" s="227"/>
      <c r="F496" s="227"/>
    </row>
    <row r="497" spans="2:6">
      <c r="B497" s="226"/>
      <c r="C497" s="227"/>
      <c r="D497" s="227"/>
      <c r="E497" s="227"/>
      <c r="F497" s="227"/>
    </row>
    <row r="498" spans="2:6">
      <c r="B498" s="226"/>
      <c r="C498" s="227"/>
      <c r="D498" s="227"/>
      <c r="E498" s="227"/>
      <c r="F498" s="227"/>
    </row>
    <row r="499" spans="2:6">
      <c r="B499" s="226"/>
      <c r="C499" s="227"/>
      <c r="D499" s="227"/>
      <c r="E499" s="227"/>
      <c r="F499" s="227"/>
    </row>
    <row r="500" spans="2:6">
      <c r="B500" s="226"/>
      <c r="C500" s="227"/>
      <c r="D500" s="227"/>
      <c r="E500" s="227"/>
      <c r="F500" s="227"/>
    </row>
    <row r="501" spans="2:6">
      <c r="B501" s="226"/>
      <c r="C501" s="227"/>
      <c r="D501" s="227"/>
      <c r="E501" s="227"/>
      <c r="F501" s="227"/>
    </row>
    <row r="502" spans="2:6">
      <c r="B502" s="226"/>
      <c r="C502" s="227"/>
      <c r="D502" s="227"/>
      <c r="E502" s="227"/>
      <c r="F502" s="227"/>
    </row>
    <row r="503" spans="2:6">
      <c r="B503" s="226"/>
      <c r="C503" s="227"/>
      <c r="D503" s="227"/>
      <c r="E503" s="227"/>
      <c r="F503" s="227"/>
    </row>
    <row r="504" spans="2:6">
      <c r="B504" s="226"/>
      <c r="C504" s="227"/>
      <c r="D504" s="227"/>
      <c r="E504" s="227"/>
      <c r="F504" s="227"/>
    </row>
    <row r="505" spans="2:6">
      <c r="B505" s="226"/>
      <c r="C505" s="227"/>
      <c r="D505" s="227"/>
      <c r="E505" s="227"/>
      <c r="F505" s="227"/>
    </row>
    <row r="506" spans="2:6">
      <c r="B506" s="226"/>
      <c r="C506" s="227"/>
      <c r="D506" s="227"/>
      <c r="E506" s="227"/>
      <c r="F506" s="227"/>
    </row>
    <row r="507" spans="2:6">
      <c r="B507" s="226"/>
      <c r="C507" s="227"/>
      <c r="D507" s="227"/>
      <c r="E507" s="227"/>
      <c r="F507" s="227"/>
    </row>
    <row r="508" spans="2:6">
      <c r="B508" s="226"/>
      <c r="C508" s="227"/>
      <c r="D508" s="227"/>
      <c r="E508" s="227"/>
      <c r="F508" s="227"/>
    </row>
    <row r="509" spans="2:6">
      <c r="B509" s="226"/>
      <c r="C509" s="227"/>
      <c r="D509" s="227"/>
      <c r="E509" s="227"/>
      <c r="F509" s="227"/>
    </row>
    <row r="510" spans="2:6">
      <c r="B510" s="226"/>
      <c r="C510" s="227"/>
      <c r="D510" s="227"/>
      <c r="E510" s="227"/>
      <c r="F510" s="227"/>
    </row>
    <row r="511" spans="2:6">
      <c r="B511" s="226"/>
      <c r="C511" s="227"/>
      <c r="D511" s="227"/>
      <c r="E511" s="227"/>
      <c r="F511" s="227"/>
    </row>
    <row r="512" spans="2:6">
      <c r="B512" s="226"/>
      <c r="C512" s="227"/>
      <c r="D512" s="227"/>
      <c r="E512" s="227"/>
      <c r="F512" s="227"/>
    </row>
    <row r="513" spans="2:6">
      <c r="B513" s="226"/>
      <c r="C513" s="227"/>
      <c r="D513" s="227"/>
      <c r="E513" s="227"/>
      <c r="F513" s="227"/>
    </row>
    <row r="514" spans="2:6">
      <c r="B514" s="226"/>
      <c r="C514" s="227"/>
      <c r="D514" s="227"/>
      <c r="E514" s="227"/>
      <c r="F514" s="227"/>
    </row>
    <row r="515" spans="2:6">
      <c r="B515" s="226"/>
      <c r="C515" s="227"/>
      <c r="D515" s="227"/>
      <c r="E515" s="227"/>
      <c r="F515" s="227"/>
    </row>
    <row r="516" spans="2:6">
      <c r="B516" s="226"/>
      <c r="C516" s="227"/>
      <c r="D516" s="227"/>
      <c r="E516" s="227"/>
      <c r="F516" s="227"/>
    </row>
    <row r="517" spans="2:6">
      <c r="B517" s="226"/>
      <c r="C517" s="227"/>
      <c r="D517" s="227"/>
      <c r="E517" s="227"/>
      <c r="F517" s="227"/>
    </row>
    <row r="518" spans="2:6">
      <c r="B518" s="226"/>
      <c r="C518" s="227"/>
      <c r="D518" s="227"/>
      <c r="E518" s="227"/>
      <c r="F518" s="227"/>
    </row>
    <row r="519" spans="2:6">
      <c r="B519" s="226"/>
      <c r="C519" s="227"/>
      <c r="D519" s="227"/>
      <c r="E519" s="227"/>
      <c r="F519" s="227"/>
    </row>
    <row r="520" spans="2:6">
      <c r="B520" s="226"/>
      <c r="C520" s="227"/>
      <c r="D520" s="227"/>
      <c r="E520" s="227"/>
      <c r="F520" s="227"/>
    </row>
    <row r="521" spans="2:6">
      <c r="B521" s="226"/>
      <c r="C521" s="227"/>
      <c r="D521" s="227"/>
      <c r="E521" s="227"/>
      <c r="F521" s="227"/>
    </row>
    <row r="522" spans="2:6">
      <c r="B522" s="226"/>
      <c r="C522" s="227"/>
      <c r="D522" s="227"/>
      <c r="E522" s="227"/>
      <c r="F522" s="227"/>
    </row>
    <row r="523" spans="2:6">
      <c r="B523" s="226"/>
      <c r="C523" s="227"/>
      <c r="D523" s="227"/>
      <c r="E523" s="227"/>
      <c r="F523" s="227"/>
    </row>
    <row r="524" spans="2:6">
      <c r="B524" s="226"/>
      <c r="C524" s="227"/>
      <c r="D524" s="227"/>
      <c r="E524" s="227"/>
      <c r="F524" s="227"/>
    </row>
    <row r="525" spans="2:6">
      <c r="B525" s="226"/>
      <c r="C525" s="227"/>
      <c r="D525" s="227"/>
      <c r="E525" s="227"/>
      <c r="F525" s="227"/>
    </row>
    <row r="526" spans="2:6">
      <c r="B526" s="226"/>
      <c r="C526" s="227"/>
      <c r="D526" s="227"/>
      <c r="E526" s="227"/>
      <c r="F526" s="227"/>
    </row>
    <row r="527" spans="2:6">
      <c r="B527" s="226"/>
      <c r="C527" s="227"/>
      <c r="D527" s="227"/>
      <c r="E527" s="227"/>
      <c r="F527" s="227"/>
    </row>
    <row r="528" spans="2:6">
      <c r="B528" s="226"/>
      <c r="C528" s="227"/>
      <c r="D528" s="227"/>
      <c r="E528" s="227"/>
      <c r="F528" s="227"/>
    </row>
    <row r="529" spans="2:6">
      <c r="B529" s="226"/>
      <c r="C529" s="227"/>
      <c r="D529" s="227"/>
      <c r="E529" s="227"/>
      <c r="F529" s="227"/>
    </row>
    <row r="530" spans="2:6">
      <c r="B530" s="226"/>
      <c r="C530" s="227"/>
      <c r="D530" s="227"/>
      <c r="E530" s="227"/>
      <c r="F530" s="227"/>
    </row>
    <row r="531" spans="2:6">
      <c r="B531" s="226"/>
      <c r="C531" s="227"/>
      <c r="D531" s="227"/>
      <c r="E531" s="227"/>
      <c r="F531" s="227"/>
    </row>
    <row r="532" spans="2:6">
      <c r="B532" s="226"/>
      <c r="C532" s="227"/>
      <c r="D532" s="227"/>
      <c r="E532" s="227"/>
      <c r="F532" s="227"/>
    </row>
    <row r="533" spans="2:6">
      <c r="B533" s="226"/>
      <c r="C533" s="227"/>
      <c r="D533" s="227"/>
      <c r="E533" s="227"/>
      <c r="F533" s="227"/>
    </row>
    <row r="534" spans="2:6">
      <c r="B534" s="226"/>
      <c r="C534" s="227"/>
      <c r="D534" s="227"/>
      <c r="E534" s="227"/>
      <c r="F534" s="227"/>
    </row>
    <row r="535" spans="2:6">
      <c r="B535" s="226"/>
      <c r="C535" s="227"/>
      <c r="D535" s="227"/>
      <c r="E535" s="227"/>
      <c r="F535" s="227"/>
    </row>
    <row r="536" spans="2:6">
      <c r="B536" s="226"/>
      <c r="C536" s="227"/>
      <c r="D536" s="227"/>
      <c r="E536" s="227"/>
      <c r="F536" s="227"/>
    </row>
    <row r="537" spans="2:6">
      <c r="B537" s="226"/>
      <c r="C537" s="227"/>
      <c r="D537" s="227"/>
      <c r="E537" s="227"/>
      <c r="F537" s="227"/>
    </row>
    <row r="538" spans="2:6">
      <c r="B538" s="226"/>
      <c r="C538" s="227"/>
      <c r="D538" s="227"/>
      <c r="E538" s="227"/>
      <c r="F538" s="227"/>
    </row>
    <row r="539" spans="2:6">
      <c r="B539" s="226"/>
      <c r="C539" s="227"/>
      <c r="D539" s="227"/>
      <c r="E539" s="227"/>
      <c r="F539" s="227"/>
    </row>
    <row r="540" spans="2:6">
      <c r="B540" s="226"/>
      <c r="C540" s="227"/>
      <c r="D540" s="227"/>
      <c r="E540" s="227"/>
      <c r="F540" s="227"/>
    </row>
    <row r="541" spans="2:6">
      <c r="B541" s="226"/>
      <c r="C541" s="227"/>
      <c r="D541" s="227"/>
      <c r="E541" s="227"/>
      <c r="F541" s="227"/>
    </row>
    <row r="542" spans="2:6">
      <c r="B542" s="226"/>
      <c r="C542" s="227"/>
      <c r="D542" s="227"/>
      <c r="E542" s="227"/>
      <c r="F542" s="227"/>
    </row>
    <row r="543" spans="2:6">
      <c r="B543" s="226"/>
      <c r="C543" s="227"/>
      <c r="D543" s="227"/>
      <c r="E543" s="227"/>
      <c r="F543" s="227"/>
    </row>
    <row r="544" spans="2:6">
      <c r="B544" s="226"/>
      <c r="C544" s="227"/>
      <c r="D544" s="227"/>
      <c r="E544" s="227"/>
      <c r="F544" s="227"/>
    </row>
    <row r="545" spans="2:6">
      <c r="B545" s="226"/>
      <c r="C545" s="227"/>
      <c r="D545" s="227"/>
      <c r="E545" s="227"/>
      <c r="F545" s="227"/>
    </row>
    <row r="546" spans="2:6">
      <c r="B546" s="226"/>
      <c r="C546" s="227"/>
      <c r="D546" s="227"/>
      <c r="E546" s="227"/>
      <c r="F546" s="227"/>
    </row>
    <row r="547" spans="2:6">
      <c r="B547" s="226"/>
      <c r="C547" s="227"/>
      <c r="D547" s="227"/>
      <c r="E547" s="227"/>
      <c r="F547" s="227"/>
    </row>
    <row r="548" spans="2:6">
      <c r="B548" s="226"/>
      <c r="C548" s="227"/>
      <c r="D548" s="227"/>
      <c r="E548" s="227"/>
      <c r="F548" s="227"/>
    </row>
    <row r="549" spans="2:6">
      <c r="B549" s="226"/>
      <c r="C549" s="227"/>
      <c r="D549" s="227"/>
      <c r="E549" s="227"/>
      <c r="F549" s="227"/>
    </row>
    <row r="550" spans="2:6">
      <c r="B550" s="226"/>
      <c r="C550" s="227"/>
      <c r="D550" s="227"/>
      <c r="E550" s="227"/>
      <c r="F550" s="227"/>
    </row>
    <row r="551" spans="2:6">
      <c r="B551" s="226"/>
      <c r="C551" s="227"/>
      <c r="D551" s="227"/>
      <c r="E551" s="227"/>
      <c r="F551" s="227"/>
    </row>
    <row r="552" spans="2:6">
      <c r="B552" s="226"/>
      <c r="C552" s="227"/>
      <c r="D552" s="227"/>
      <c r="E552" s="227"/>
      <c r="F552" s="227"/>
    </row>
    <row r="553" spans="2:6">
      <c r="B553" s="226"/>
      <c r="C553" s="227"/>
      <c r="D553" s="227"/>
      <c r="E553" s="227"/>
      <c r="F553" s="227"/>
    </row>
    <row r="554" spans="2:6">
      <c r="B554" s="226"/>
      <c r="C554" s="227"/>
      <c r="D554" s="227"/>
      <c r="E554" s="227"/>
      <c r="F554" s="227"/>
    </row>
    <row r="555" spans="2:6">
      <c r="B555" s="226"/>
      <c r="C555" s="227"/>
      <c r="D555" s="227"/>
      <c r="E555" s="227"/>
      <c r="F555" s="227"/>
    </row>
    <row r="556" spans="2:6">
      <c r="B556" s="226"/>
      <c r="C556" s="227"/>
      <c r="D556" s="227"/>
      <c r="E556" s="227"/>
      <c r="F556" s="227"/>
    </row>
    <row r="557" spans="2:6">
      <c r="B557" s="226"/>
      <c r="C557" s="227"/>
      <c r="D557" s="227"/>
      <c r="E557" s="227"/>
      <c r="F557" s="227"/>
    </row>
    <row r="558" spans="2:6">
      <c r="B558" s="226"/>
      <c r="C558" s="227"/>
      <c r="D558" s="227"/>
      <c r="E558" s="227"/>
      <c r="F558" s="227"/>
    </row>
    <row r="559" spans="2:6">
      <c r="B559" s="226"/>
      <c r="C559" s="227"/>
      <c r="D559" s="227"/>
      <c r="E559" s="227"/>
      <c r="F559" s="227"/>
    </row>
    <row r="560" spans="2:6">
      <c r="B560" s="226"/>
      <c r="C560" s="227"/>
      <c r="D560" s="227"/>
      <c r="E560" s="227"/>
      <c r="F560" s="227"/>
    </row>
    <row r="561" spans="2:6">
      <c r="B561" s="226"/>
      <c r="C561" s="227"/>
      <c r="D561" s="227"/>
      <c r="E561" s="227"/>
      <c r="F561" s="227"/>
    </row>
    <row r="562" spans="2:6">
      <c r="B562" s="226"/>
      <c r="C562" s="227"/>
      <c r="D562" s="227"/>
      <c r="E562" s="227"/>
      <c r="F562" s="227"/>
    </row>
    <row r="563" spans="2:6">
      <c r="B563" s="226"/>
      <c r="C563" s="227"/>
      <c r="D563" s="227"/>
      <c r="E563" s="227"/>
      <c r="F563" s="227"/>
    </row>
    <row r="564" spans="2:6">
      <c r="B564" s="226"/>
      <c r="C564" s="227"/>
      <c r="D564" s="227"/>
      <c r="E564" s="227"/>
      <c r="F564" s="227"/>
    </row>
    <row r="565" spans="2:6">
      <c r="B565" s="226"/>
      <c r="C565" s="227"/>
      <c r="D565" s="227"/>
      <c r="E565" s="227"/>
      <c r="F565" s="227"/>
    </row>
    <row r="566" spans="2:6">
      <c r="B566" s="226"/>
      <c r="C566" s="227"/>
      <c r="D566" s="227"/>
      <c r="E566" s="227"/>
      <c r="F566" s="227"/>
    </row>
    <row r="567" spans="2:6">
      <c r="B567" s="226"/>
      <c r="C567" s="227"/>
      <c r="D567" s="227"/>
      <c r="E567" s="227"/>
      <c r="F567" s="227"/>
    </row>
    <row r="568" spans="2:6">
      <c r="B568" s="226"/>
      <c r="C568" s="227"/>
      <c r="D568" s="227"/>
      <c r="E568" s="227"/>
      <c r="F568" s="227"/>
    </row>
    <row r="569" spans="2:6">
      <c r="B569" s="226"/>
      <c r="C569" s="227"/>
      <c r="D569" s="227"/>
      <c r="E569" s="227"/>
      <c r="F569" s="227"/>
    </row>
    <row r="570" spans="2:6">
      <c r="B570" s="226"/>
      <c r="C570" s="227"/>
      <c r="D570" s="227"/>
      <c r="E570" s="227"/>
      <c r="F570" s="227"/>
    </row>
    <row r="571" spans="2:6">
      <c r="B571" s="226"/>
      <c r="C571" s="227"/>
      <c r="D571" s="227"/>
      <c r="E571" s="227"/>
      <c r="F571" s="227"/>
    </row>
    <row r="572" spans="2:6">
      <c r="B572" s="226"/>
      <c r="C572" s="227"/>
      <c r="D572" s="227"/>
      <c r="E572" s="227"/>
      <c r="F572" s="227"/>
    </row>
    <row r="573" spans="2:6">
      <c r="B573" s="226"/>
      <c r="C573" s="227"/>
      <c r="D573" s="227"/>
      <c r="E573" s="227"/>
      <c r="F573" s="227"/>
    </row>
    <row r="574" spans="2:6">
      <c r="B574" s="226"/>
      <c r="C574" s="227"/>
      <c r="D574" s="227"/>
      <c r="E574" s="227"/>
      <c r="F574" s="227"/>
    </row>
    <row r="575" spans="2:6">
      <c r="B575" s="226"/>
      <c r="C575" s="227"/>
      <c r="D575" s="227"/>
      <c r="E575" s="227"/>
      <c r="F575" s="227"/>
    </row>
    <row r="576" spans="2:6">
      <c r="B576" s="226"/>
      <c r="C576" s="227"/>
      <c r="D576" s="227"/>
      <c r="E576" s="227"/>
      <c r="F576" s="227"/>
    </row>
    <row r="577" spans="2:6">
      <c r="B577" s="226"/>
      <c r="C577" s="227"/>
      <c r="D577" s="227"/>
      <c r="E577" s="227"/>
      <c r="F577" s="227"/>
    </row>
    <row r="578" spans="2:6">
      <c r="B578" s="226"/>
      <c r="C578" s="227"/>
      <c r="D578" s="227"/>
      <c r="E578" s="227"/>
      <c r="F578" s="227"/>
    </row>
    <row r="579" spans="2:6">
      <c r="B579" s="226"/>
      <c r="C579" s="227"/>
      <c r="D579" s="227"/>
      <c r="E579" s="227"/>
      <c r="F579" s="227"/>
    </row>
    <row r="580" spans="2:6">
      <c r="B580" s="226"/>
      <c r="C580" s="227"/>
      <c r="D580" s="227"/>
      <c r="E580" s="227"/>
      <c r="F580" s="227"/>
    </row>
    <row r="581" spans="2:6">
      <c r="B581" s="226"/>
      <c r="C581" s="227"/>
      <c r="D581" s="227"/>
      <c r="E581" s="227"/>
      <c r="F581" s="227"/>
    </row>
    <row r="582" spans="2:6">
      <c r="B582" s="226"/>
      <c r="C582" s="227"/>
      <c r="D582" s="227"/>
      <c r="E582" s="227"/>
      <c r="F582" s="227"/>
    </row>
    <row r="583" spans="2:6">
      <c r="B583" s="226"/>
      <c r="C583" s="227"/>
      <c r="D583" s="227"/>
      <c r="E583" s="227"/>
      <c r="F583" s="227"/>
    </row>
    <row r="584" spans="2:6">
      <c r="B584" s="226"/>
      <c r="C584" s="227"/>
      <c r="D584" s="227"/>
      <c r="E584" s="227"/>
      <c r="F584" s="227"/>
    </row>
    <row r="585" spans="2:6">
      <c r="B585" s="226"/>
      <c r="C585" s="227"/>
      <c r="D585" s="227"/>
      <c r="E585" s="227"/>
      <c r="F585" s="227"/>
    </row>
    <row r="586" spans="2:6">
      <c r="B586" s="226"/>
      <c r="C586" s="227"/>
      <c r="D586" s="227"/>
      <c r="E586" s="227"/>
      <c r="F586" s="227"/>
    </row>
    <row r="587" spans="2:6">
      <c r="B587" s="226"/>
      <c r="C587" s="227"/>
      <c r="D587" s="227"/>
      <c r="E587" s="227"/>
      <c r="F587" s="227"/>
    </row>
    <row r="588" spans="2:6">
      <c r="B588" s="226"/>
      <c r="C588" s="227"/>
      <c r="D588" s="227"/>
      <c r="E588" s="227"/>
      <c r="F588" s="227"/>
    </row>
    <row r="589" spans="2:6">
      <c r="B589" s="226"/>
      <c r="C589" s="227"/>
      <c r="D589" s="227"/>
      <c r="E589" s="227"/>
      <c r="F589" s="227"/>
    </row>
    <row r="590" spans="2:6">
      <c r="B590" s="226"/>
      <c r="C590" s="227"/>
      <c r="D590" s="227"/>
      <c r="E590" s="227"/>
      <c r="F590" s="227"/>
    </row>
    <row r="591" spans="2:6">
      <c r="B591" s="226"/>
      <c r="C591" s="227"/>
      <c r="D591" s="227"/>
      <c r="E591" s="227"/>
      <c r="F591" s="227"/>
    </row>
    <row r="592" spans="2:6">
      <c r="B592" s="226"/>
      <c r="C592" s="227"/>
      <c r="D592" s="227"/>
      <c r="E592" s="227"/>
      <c r="F592" s="227"/>
    </row>
    <row r="593" spans="2:6">
      <c r="B593" s="226"/>
      <c r="C593" s="227"/>
      <c r="D593" s="227"/>
      <c r="E593" s="227"/>
      <c r="F593" s="227"/>
    </row>
    <row r="594" spans="2:6">
      <c r="B594" s="226"/>
      <c r="C594" s="227"/>
      <c r="D594" s="227"/>
      <c r="E594" s="227"/>
      <c r="F594" s="227"/>
    </row>
    <row r="595" spans="2:6">
      <c r="B595" s="226"/>
      <c r="C595" s="227"/>
      <c r="D595" s="227"/>
      <c r="E595" s="227"/>
      <c r="F595" s="227"/>
    </row>
    <row r="596" spans="2:6">
      <c r="B596" s="226"/>
      <c r="C596" s="227"/>
      <c r="D596" s="227"/>
      <c r="E596" s="227"/>
      <c r="F596" s="227"/>
    </row>
    <row r="597" spans="2:6">
      <c r="B597" s="226"/>
      <c r="C597" s="227"/>
      <c r="D597" s="227"/>
      <c r="E597" s="227"/>
      <c r="F597" s="227"/>
    </row>
    <row r="598" spans="2:6">
      <c r="B598" s="226"/>
      <c r="C598" s="227"/>
      <c r="D598" s="227"/>
      <c r="E598" s="227"/>
      <c r="F598" s="227"/>
    </row>
    <row r="599" spans="2:6">
      <c r="B599" s="226"/>
      <c r="C599" s="227"/>
      <c r="D599" s="227"/>
      <c r="E599" s="227"/>
      <c r="F599" s="227"/>
    </row>
    <row r="600" spans="2:6">
      <c r="B600" s="226"/>
      <c r="C600" s="227"/>
      <c r="D600" s="227"/>
      <c r="E600" s="227"/>
      <c r="F600" s="227"/>
    </row>
    <row r="601" spans="2:6">
      <c r="B601" s="226"/>
      <c r="C601" s="227"/>
      <c r="D601" s="227"/>
      <c r="E601" s="227"/>
      <c r="F601" s="227"/>
    </row>
    <row r="602" spans="2:6">
      <c r="B602" s="226"/>
      <c r="C602" s="227"/>
      <c r="D602" s="227"/>
      <c r="E602" s="227"/>
      <c r="F602" s="227"/>
    </row>
    <row r="603" spans="2:6">
      <c r="B603" s="226"/>
      <c r="C603" s="227"/>
      <c r="D603" s="227"/>
      <c r="E603" s="227"/>
      <c r="F603" s="227"/>
    </row>
    <row r="604" spans="2:6">
      <c r="B604" s="226"/>
      <c r="C604" s="227"/>
      <c r="D604" s="227"/>
      <c r="E604" s="227"/>
      <c r="F604" s="227"/>
    </row>
    <row r="605" spans="2:6">
      <c r="B605" s="226"/>
      <c r="C605" s="227"/>
      <c r="D605" s="227"/>
      <c r="E605" s="227"/>
      <c r="F605" s="227"/>
    </row>
    <row r="606" spans="2:6">
      <c r="B606" s="226"/>
      <c r="C606" s="227"/>
      <c r="D606" s="227"/>
      <c r="E606" s="227"/>
      <c r="F606" s="227"/>
    </row>
    <row r="607" spans="2:6">
      <c r="B607" s="226"/>
      <c r="C607" s="227"/>
      <c r="D607" s="227"/>
      <c r="E607" s="227"/>
      <c r="F607" s="227"/>
    </row>
    <row r="608" spans="2:6">
      <c r="B608" s="226"/>
      <c r="C608" s="227"/>
      <c r="D608" s="227"/>
      <c r="E608" s="227"/>
      <c r="F608" s="227"/>
    </row>
    <row r="609" spans="2:6">
      <c r="B609" s="226"/>
      <c r="C609" s="227"/>
      <c r="D609" s="227"/>
      <c r="E609" s="227"/>
      <c r="F609" s="227"/>
    </row>
    <row r="610" spans="2:6">
      <c r="B610" s="226"/>
      <c r="C610" s="227"/>
      <c r="D610" s="227"/>
      <c r="E610" s="227"/>
      <c r="F610" s="227"/>
    </row>
    <row r="611" spans="2:6">
      <c r="B611" s="226"/>
      <c r="C611" s="227"/>
      <c r="D611" s="227"/>
      <c r="E611" s="227"/>
      <c r="F611" s="227"/>
    </row>
    <row r="612" spans="2:6">
      <c r="B612" s="226"/>
      <c r="C612" s="227"/>
      <c r="D612" s="227"/>
      <c r="E612" s="227"/>
      <c r="F612" s="227"/>
    </row>
    <row r="613" spans="2:6">
      <c r="B613" s="226"/>
      <c r="C613" s="227"/>
      <c r="D613" s="227"/>
      <c r="E613" s="227"/>
      <c r="F613" s="227"/>
    </row>
    <row r="614" spans="2:6">
      <c r="B614" s="226"/>
      <c r="C614" s="227"/>
      <c r="D614" s="227"/>
      <c r="E614" s="227"/>
      <c r="F614" s="227"/>
    </row>
    <row r="615" spans="2:6">
      <c r="B615" s="226"/>
      <c r="C615" s="227"/>
      <c r="D615" s="227"/>
      <c r="E615" s="227"/>
      <c r="F615" s="227"/>
    </row>
    <row r="616" spans="2:6">
      <c r="B616" s="226"/>
      <c r="C616" s="227"/>
      <c r="D616" s="227"/>
      <c r="E616" s="227"/>
      <c r="F616" s="227"/>
    </row>
    <row r="617" spans="2:6">
      <c r="B617" s="226"/>
      <c r="C617" s="227"/>
      <c r="D617" s="227"/>
      <c r="E617" s="227"/>
      <c r="F617" s="227"/>
    </row>
    <row r="618" spans="2:6">
      <c r="B618" s="226"/>
      <c r="C618" s="227"/>
      <c r="D618" s="227"/>
      <c r="E618" s="227"/>
      <c r="F618" s="227"/>
    </row>
    <row r="619" spans="2:6">
      <c r="B619" s="226"/>
      <c r="C619" s="227"/>
      <c r="D619" s="227"/>
      <c r="E619" s="227"/>
      <c r="F619" s="227"/>
    </row>
    <row r="620" spans="2:6">
      <c r="B620" s="226"/>
      <c r="C620" s="227"/>
      <c r="D620" s="227"/>
      <c r="E620" s="227"/>
      <c r="F620" s="227"/>
    </row>
    <row r="621" spans="2:6">
      <c r="B621" s="226"/>
      <c r="C621" s="227"/>
      <c r="D621" s="227"/>
      <c r="E621" s="227"/>
      <c r="F621" s="227"/>
    </row>
    <row r="622" spans="2:6">
      <c r="B622" s="226"/>
      <c r="C622" s="227"/>
      <c r="D622" s="227"/>
      <c r="E622" s="227"/>
      <c r="F622" s="227"/>
    </row>
    <row r="623" spans="2:6">
      <c r="B623" s="226"/>
      <c r="C623" s="227"/>
      <c r="D623" s="227"/>
      <c r="E623" s="227"/>
      <c r="F623" s="227"/>
    </row>
    <row r="624" spans="2:6">
      <c r="B624" s="226"/>
      <c r="C624" s="227"/>
      <c r="D624" s="227"/>
      <c r="E624" s="227"/>
      <c r="F624" s="227"/>
    </row>
    <row r="625" spans="2:6">
      <c r="B625" s="226"/>
      <c r="C625" s="227"/>
      <c r="D625" s="227"/>
      <c r="E625" s="227"/>
      <c r="F625" s="227"/>
    </row>
    <row r="626" spans="2:6">
      <c r="B626" s="226"/>
      <c r="C626" s="227"/>
      <c r="D626" s="227"/>
      <c r="E626" s="227"/>
      <c r="F626" s="227"/>
    </row>
    <row r="627" spans="2:6">
      <c r="B627" s="226"/>
      <c r="C627" s="227"/>
      <c r="D627" s="227"/>
      <c r="E627" s="227"/>
      <c r="F627" s="227"/>
    </row>
    <row r="628" spans="2:6">
      <c r="B628" s="226"/>
      <c r="C628" s="227"/>
      <c r="D628" s="227"/>
      <c r="E628" s="227"/>
      <c r="F628" s="227"/>
    </row>
    <row r="629" spans="2:6">
      <c r="B629" s="226"/>
      <c r="C629" s="227"/>
      <c r="D629" s="227"/>
      <c r="E629" s="227"/>
      <c r="F629" s="227"/>
    </row>
    <row r="630" spans="2:6">
      <c r="B630" s="226"/>
      <c r="C630" s="227"/>
      <c r="D630" s="227"/>
      <c r="E630" s="227"/>
      <c r="F630" s="227"/>
    </row>
    <row r="631" spans="2:6">
      <c r="B631" s="226"/>
      <c r="C631" s="227"/>
      <c r="D631" s="227"/>
      <c r="E631" s="227"/>
      <c r="F631" s="227"/>
    </row>
    <row r="632" spans="2:6">
      <c r="B632" s="226"/>
      <c r="C632" s="227"/>
      <c r="D632" s="227"/>
      <c r="E632" s="227"/>
      <c r="F632" s="227"/>
    </row>
    <row r="633" spans="2:6">
      <c r="B633" s="226"/>
      <c r="C633" s="227"/>
      <c r="D633" s="227"/>
      <c r="E633" s="227"/>
      <c r="F633" s="227"/>
    </row>
    <row r="634" spans="2:6">
      <c r="B634" s="226"/>
      <c r="C634" s="227"/>
      <c r="D634" s="227"/>
      <c r="E634" s="227"/>
      <c r="F634" s="227"/>
    </row>
    <row r="635" spans="2:6">
      <c r="B635" s="226"/>
      <c r="C635" s="227"/>
      <c r="D635" s="227"/>
      <c r="E635" s="227"/>
      <c r="F635" s="227"/>
    </row>
    <row r="636" spans="2:6">
      <c r="B636" s="226"/>
      <c r="C636" s="227"/>
      <c r="D636" s="227"/>
      <c r="E636" s="227"/>
      <c r="F636" s="227"/>
    </row>
    <row r="637" spans="2:6">
      <c r="B637" s="226"/>
      <c r="C637" s="227"/>
      <c r="D637" s="227"/>
      <c r="E637" s="227"/>
      <c r="F637" s="227"/>
    </row>
    <row r="638" spans="2:6">
      <c r="B638" s="226"/>
      <c r="C638" s="227"/>
      <c r="D638" s="227"/>
      <c r="E638" s="227"/>
      <c r="F638" s="227"/>
    </row>
    <row r="639" spans="2:6">
      <c r="B639" s="226"/>
      <c r="C639" s="227"/>
      <c r="D639" s="227"/>
      <c r="E639" s="227"/>
      <c r="F639" s="227"/>
    </row>
    <row r="640" spans="2:6">
      <c r="B640" s="226"/>
      <c r="C640" s="227"/>
      <c r="D640" s="227"/>
      <c r="E640" s="227"/>
      <c r="F640" s="227"/>
    </row>
    <row r="641" spans="2:6">
      <c r="B641" s="226"/>
      <c r="C641" s="227"/>
      <c r="D641" s="227"/>
      <c r="E641" s="227"/>
      <c r="F641" s="227"/>
    </row>
    <row r="642" spans="2:6">
      <c r="B642" s="226"/>
      <c r="C642" s="227"/>
      <c r="D642" s="227"/>
      <c r="E642" s="227"/>
      <c r="F642" s="227"/>
    </row>
    <row r="643" spans="2:6">
      <c r="B643" s="226"/>
      <c r="C643" s="227"/>
      <c r="D643" s="227"/>
      <c r="E643" s="227"/>
      <c r="F643" s="227"/>
    </row>
    <row r="644" spans="2:6">
      <c r="B644" s="226"/>
      <c r="C644" s="227"/>
      <c r="D644" s="227"/>
      <c r="E644" s="227"/>
      <c r="F644" s="227"/>
    </row>
    <row r="645" spans="2:6">
      <c r="B645" s="226"/>
      <c r="C645" s="227"/>
      <c r="D645" s="227"/>
      <c r="E645" s="227"/>
      <c r="F645" s="227"/>
    </row>
    <row r="646" spans="2:6">
      <c r="B646" s="226"/>
      <c r="C646" s="227"/>
      <c r="D646" s="227"/>
      <c r="E646" s="227"/>
      <c r="F646" s="227"/>
    </row>
    <row r="647" spans="2:6">
      <c r="B647" s="226"/>
      <c r="C647" s="227"/>
      <c r="D647" s="227"/>
      <c r="E647" s="227"/>
      <c r="F647" s="227"/>
    </row>
    <row r="648" spans="2:6">
      <c r="B648" s="226"/>
      <c r="C648" s="227"/>
      <c r="D648" s="227"/>
      <c r="E648" s="227"/>
      <c r="F648" s="227"/>
    </row>
    <row r="649" spans="2:6">
      <c r="B649" s="226"/>
      <c r="C649" s="227"/>
      <c r="D649" s="227"/>
      <c r="E649" s="227"/>
      <c r="F649" s="227"/>
    </row>
    <row r="650" spans="2:6">
      <c r="B650" s="226"/>
      <c r="C650" s="227"/>
      <c r="D650" s="227"/>
      <c r="E650" s="227"/>
      <c r="F650" s="227"/>
    </row>
    <row r="651" spans="2:6">
      <c r="B651" s="226"/>
      <c r="C651" s="227"/>
      <c r="D651" s="227"/>
      <c r="E651" s="227"/>
      <c r="F651" s="227"/>
    </row>
    <row r="652" spans="2:6">
      <c r="B652" s="226"/>
      <c r="C652" s="227"/>
      <c r="D652" s="227"/>
      <c r="E652" s="227"/>
      <c r="F652" s="227"/>
    </row>
    <row r="653" spans="2:6">
      <c r="B653" s="226"/>
      <c r="C653" s="227"/>
      <c r="D653" s="227"/>
      <c r="E653" s="227"/>
      <c r="F653" s="227"/>
    </row>
    <row r="654" spans="2:6">
      <c r="B654" s="226"/>
      <c r="C654" s="227"/>
      <c r="D654" s="227"/>
      <c r="E654" s="227"/>
      <c r="F654" s="227"/>
    </row>
    <row r="655" spans="2:6">
      <c r="B655" s="226"/>
      <c r="C655" s="227"/>
      <c r="D655" s="227"/>
      <c r="E655" s="227"/>
      <c r="F655" s="227"/>
    </row>
    <row r="656" spans="2:6">
      <c r="B656" s="226"/>
      <c r="C656" s="227"/>
      <c r="D656" s="227"/>
      <c r="E656" s="227"/>
      <c r="F656" s="227"/>
    </row>
    <row r="657" spans="2:6">
      <c r="B657" s="226"/>
      <c r="C657" s="227"/>
      <c r="D657" s="227"/>
      <c r="E657" s="227"/>
      <c r="F657" s="227"/>
    </row>
    <row r="658" spans="2:6">
      <c r="B658" s="226"/>
      <c r="C658" s="227"/>
      <c r="D658" s="227"/>
      <c r="E658" s="227"/>
      <c r="F658" s="227"/>
    </row>
    <row r="659" spans="2:6">
      <c r="B659" s="226"/>
      <c r="C659" s="227"/>
      <c r="D659" s="227"/>
      <c r="E659" s="227"/>
      <c r="F659" s="227"/>
    </row>
    <row r="660" spans="2:6">
      <c r="B660" s="226"/>
      <c r="C660" s="227"/>
      <c r="D660" s="227"/>
      <c r="E660" s="227"/>
      <c r="F660" s="227"/>
    </row>
    <row r="661" spans="2:6">
      <c r="B661" s="226"/>
      <c r="C661" s="227"/>
      <c r="D661" s="227"/>
      <c r="E661" s="227"/>
      <c r="F661" s="227"/>
    </row>
    <row r="662" spans="2:6">
      <c r="B662" s="226"/>
      <c r="C662" s="227"/>
      <c r="D662" s="227"/>
      <c r="E662" s="227"/>
      <c r="F662" s="227"/>
    </row>
    <row r="663" spans="2:6">
      <c r="B663" s="226"/>
      <c r="C663" s="227"/>
      <c r="D663" s="227"/>
      <c r="E663" s="227"/>
      <c r="F663" s="227"/>
    </row>
    <row r="664" spans="2:6">
      <c r="B664" s="226"/>
      <c r="C664" s="227"/>
      <c r="D664" s="227"/>
      <c r="E664" s="227"/>
      <c r="F664" s="227"/>
    </row>
    <row r="665" spans="2:6">
      <c r="B665" s="226"/>
      <c r="C665" s="227"/>
      <c r="D665" s="227"/>
      <c r="E665" s="227"/>
      <c r="F665" s="227"/>
    </row>
    <row r="666" spans="2:6">
      <c r="B666" s="226"/>
      <c r="C666" s="227"/>
      <c r="D666" s="227"/>
      <c r="E666" s="227"/>
      <c r="F666" s="227"/>
    </row>
    <row r="667" spans="2:6">
      <c r="B667" s="226"/>
      <c r="C667" s="227"/>
      <c r="D667" s="227"/>
      <c r="E667" s="227"/>
      <c r="F667" s="227"/>
    </row>
    <row r="668" spans="2:6">
      <c r="B668" s="226"/>
      <c r="C668" s="227"/>
      <c r="D668" s="227"/>
      <c r="E668" s="227"/>
      <c r="F668" s="227"/>
    </row>
    <row r="669" spans="2:6">
      <c r="B669" s="226"/>
      <c r="C669" s="227"/>
      <c r="D669" s="227"/>
      <c r="E669" s="227"/>
      <c r="F669" s="227"/>
    </row>
    <row r="670" spans="2:6">
      <c r="B670" s="226"/>
      <c r="C670" s="227"/>
      <c r="D670" s="227"/>
      <c r="E670" s="227"/>
      <c r="F670" s="227"/>
    </row>
    <row r="671" spans="2:6">
      <c r="B671" s="226"/>
      <c r="C671" s="227"/>
      <c r="D671" s="227"/>
      <c r="E671" s="227"/>
      <c r="F671" s="227"/>
    </row>
    <row r="672" spans="2:6">
      <c r="B672" s="226"/>
      <c r="C672" s="227"/>
      <c r="D672" s="227"/>
      <c r="E672" s="227"/>
      <c r="F672" s="227"/>
    </row>
    <row r="673" spans="2:6">
      <c r="B673" s="226"/>
      <c r="C673" s="227"/>
      <c r="D673" s="227"/>
      <c r="E673" s="227"/>
      <c r="F673" s="227"/>
    </row>
    <row r="674" spans="2:6">
      <c r="B674" s="226"/>
      <c r="C674" s="227"/>
      <c r="D674" s="227"/>
      <c r="E674" s="227"/>
      <c r="F674" s="227"/>
    </row>
    <row r="675" spans="2:6">
      <c r="B675" s="226"/>
      <c r="C675" s="227"/>
      <c r="D675" s="227"/>
      <c r="E675" s="227"/>
      <c r="F675" s="227"/>
    </row>
    <row r="676" spans="2:6">
      <c r="B676" s="226"/>
      <c r="C676" s="227"/>
      <c r="D676" s="227"/>
      <c r="E676" s="227"/>
      <c r="F676" s="227"/>
    </row>
    <row r="677" spans="2:6">
      <c r="B677" s="226"/>
      <c r="C677" s="227"/>
      <c r="D677" s="227"/>
      <c r="E677" s="227"/>
      <c r="F677" s="227"/>
    </row>
    <row r="678" spans="2:6">
      <c r="B678" s="226"/>
      <c r="C678" s="227"/>
      <c r="D678" s="227"/>
      <c r="E678" s="227"/>
      <c r="F678" s="227"/>
    </row>
    <row r="679" spans="2:6">
      <c r="B679" s="226"/>
      <c r="C679" s="227"/>
      <c r="D679" s="227"/>
      <c r="E679" s="227"/>
      <c r="F679" s="227"/>
    </row>
    <row r="680" spans="2:6">
      <c r="B680" s="226"/>
      <c r="C680" s="227"/>
      <c r="D680" s="227"/>
      <c r="E680" s="227"/>
      <c r="F680" s="227"/>
    </row>
    <row r="681" spans="2:6">
      <c r="B681" s="226"/>
      <c r="C681" s="227"/>
      <c r="D681" s="227"/>
      <c r="E681" s="227"/>
      <c r="F681" s="227"/>
    </row>
    <row r="682" spans="2:6">
      <c r="B682" s="226"/>
      <c r="C682" s="227"/>
      <c r="D682" s="227"/>
      <c r="E682" s="227"/>
      <c r="F682" s="227"/>
    </row>
    <row r="683" spans="2:6">
      <c r="B683" s="226"/>
      <c r="C683" s="227"/>
      <c r="D683" s="227"/>
      <c r="E683" s="227"/>
      <c r="F683" s="227"/>
    </row>
    <row r="684" spans="2:6">
      <c r="B684" s="226"/>
      <c r="C684" s="227"/>
      <c r="D684" s="227"/>
      <c r="E684" s="227"/>
      <c r="F684" s="227"/>
    </row>
    <row r="685" spans="2:6">
      <c r="B685" s="226"/>
      <c r="C685" s="227"/>
      <c r="D685" s="227"/>
      <c r="E685" s="227"/>
      <c r="F685" s="227"/>
    </row>
    <row r="686" spans="2:6">
      <c r="B686" s="226"/>
      <c r="C686" s="227"/>
      <c r="D686" s="227"/>
      <c r="E686" s="227"/>
      <c r="F686" s="227"/>
    </row>
    <row r="687" spans="2:6">
      <c r="B687" s="226"/>
      <c r="C687" s="227"/>
      <c r="D687" s="227"/>
      <c r="E687" s="227"/>
      <c r="F687" s="227"/>
    </row>
    <row r="688" spans="2:6">
      <c r="B688" s="226"/>
      <c r="C688" s="227"/>
      <c r="D688" s="227"/>
      <c r="E688" s="227"/>
      <c r="F688" s="227"/>
    </row>
    <row r="689" spans="2:6">
      <c r="B689" s="226"/>
      <c r="C689" s="227"/>
      <c r="D689" s="227"/>
      <c r="E689" s="227"/>
      <c r="F689" s="227"/>
    </row>
    <row r="690" spans="2:6">
      <c r="B690" s="226"/>
      <c r="C690" s="227"/>
      <c r="D690" s="227"/>
      <c r="E690" s="227"/>
      <c r="F690" s="227"/>
    </row>
    <row r="691" spans="2:6">
      <c r="B691" s="226"/>
      <c r="C691" s="227"/>
      <c r="D691" s="227"/>
      <c r="E691" s="227"/>
      <c r="F691" s="227"/>
    </row>
    <row r="692" spans="2:6">
      <c r="B692" s="226"/>
      <c r="C692" s="227"/>
      <c r="D692" s="227"/>
      <c r="E692" s="227"/>
      <c r="F692" s="227"/>
    </row>
    <row r="693" spans="2:6">
      <c r="B693" s="226"/>
      <c r="C693" s="227"/>
      <c r="D693" s="227"/>
      <c r="E693" s="227"/>
      <c r="F693" s="227"/>
    </row>
    <row r="694" spans="2:6">
      <c r="B694" s="226"/>
      <c r="C694" s="227"/>
      <c r="D694" s="227"/>
      <c r="E694" s="227"/>
      <c r="F694" s="227"/>
    </row>
    <row r="695" spans="2:6">
      <c r="B695" s="226"/>
      <c r="C695" s="227"/>
      <c r="D695" s="227"/>
      <c r="E695" s="227"/>
      <c r="F695" s="227"/>
    </row>
    <row r="696" spans="2:6">
      <c r="B696" s="226"/>
      <c r="C696" s="227"/>
      <c r="D696" s="227"/>
      <c r="E696" s="227"/>
      <c r="F696" s="227"/>
    </row>
    <row r="697" spans="2:6">
      <c r="B697" s="226"/>
      <c r="C697" s="227"/>
      <c r="D697" s="227"/>
      <c r="E697" s="227"/>
      <c r="F697" s="227"/>
    </row>
    <row r="698" spans="2:6">
      <c r="B698" s="226"/>
      <c r="C698" s="227"/>
      <c r="D698" s="227"/>
      <c r="E698" s="227"/>
      <c r="F698" s="227"/>
    </row>
    <row r="699" spans="2:6">
      <c r="B699" s="226"/>
      <c r="C699" s="227"/>
      <c r="D699" s="227"/>
      <c r="E699" s="227"/>
      <c r="F699" s="227"/>
    </row>
    <row r="700" spans="2:6">
      <c r="B700" s="226"/>
      <c r="C700" s="227"/>
      <c r="D700" s="227"/>
      <c r="E700" s="227"/>
      <c r="F700" s="227"/>
    </row>
    <row r="701" spans="2:6">
      <c r="B701" s="226"/>
      <c r="C701" s="227"/>
      <c r="D701" s="227"/>
      <c r="E701" s="227"/>
      <c r="F701" s="227"/>
    </row>
    <row r="702" spans="2:6">
      <c r="B702" s="226"/>
      <c r="C702" s="227"/>
      <c r="D702" s="227"/>
      <c r="E702" s="227"/>
      <c r="F702" s="227"/>
    </row>
    <row r="703" spans="2:6">
      <c r="B703" s="226"/>
      <c r="C703" s="227"/>
      <c r="D703" s="227"/>
      <c r="E703" s="227"/>
      <c r="F703" s="227"/>
    </row>
    <row r="704" spans="2:6">
      <c r="B704" s="226"/>
      <c r="C704" s="227"/>
      <c r="D704" s="227"/>
      <c r="E704" s="227"/>
      <c r="F704" s="227"/>
    </row>
    <row r="705" spans="2:6">
      <c r="B705" s="226"/>
      <c r="C705" s="227"/>
      <c r="D705" s="227"/>
      <c r="E705" s="227"/>
      <c r="F705" s="227"/>
    </row>
    <row r="706" spans="2:6">
      <c r="B706" s="226"/>
      <c r="C706" s="227"/>
      <c r="D706" s="227"/>
      <c r="E706" s="227"/>
      <c r="F706" s="227"/>
    </row>
    <row r="707" spans="2:6">
      <c r="B707" s="226"/>
      <c r="C707" s="227"/>
      <c r="D707" s="227"/>
      <c r="E707" s="227"/>
      <c r="F707" s="227"/>
    </row>
    <row r="708" spans="2:6">
      <c r="B708" s="226"/>
      <c r="C708" s="227"/>
      <c r="D708" s="227"/>
      <c r="E708" s="227"/>
      <c r="F708" s="227"/>
    </row>
    <row r="709" spans="2:6">
      <c r="B709" s="226"/>
      <c r="C709" s="227"/>
      <c r="D709" s="227"/>
      <c r="E709" s="227"/>
      <c r="F709" s="227"/>
    </row>
    <row r="710" spans="2:6">
      <c r="B710" s="226"/>
      <c r="C710" s="227"/>
      <c r="D710" s="227"/>
      <c r="E710" s="227"/>
      <c r="F710" s="227"/>
    </row>
    <row r="711" spans="2:6">
      <c r="B711" s="226"/>
      <c r="C711" s="227"/>
      <c r="D711" s="227"/>
      <c r="E711" s="227"/>
      <c r="F711" s="227"/>
    </row>
    <row r="712" spans="2:6">
      <c r="B712" s="226"/>
      <c r="C712" s="227"/>
      <c r="D712" s="227"/>
      <c r="E712" s="227"/>
      <c r="F712" s="227"/>
    </row>
    <row r="713" spans="2:6">
      <c r="B713" s="226"/>
      <c r="C713" s="227"/>
      <c r="D713" s="227"/>
      <c r="E713" s="227"/>
      <c r="F713" s="227"/>
    </row>
    <row r="714" spans="2:6">
      <c r="B714" s="226"/>
      <c r="C714" s="227"/>
      <c r="D714" s="227"/>
      <c r="E714" s="227"/>
      <c r="F714" s="227"/>
    </row>
    <row r="715" spans="2:6">
      <c r="B715" s="226"/>
      <c r="C715" s="227"/>
      <c r="D715" s="227"/>
      <c r="E715" s="227"/>
      <c r="F715" s="227"/>
    </row>
    <row r="716" spans="2:6">
      <c r="B716" s="226"/>
      <c r="C716" s="227"/>
      <c r="D716" s="227"/>
      <c r="E716" s="227"/>
      <c r="F716" s="227"/>
    </row>
    <row r="717" spans="2:6">
      <c r="B717" s="226"/>
      <c r="C717" s="227"/>
      <c r="D717" s="227"/>
      <c r="E717" s="227"/>
      <c r="F717" s="227"/>
    </row>
    <row r="718" spans="2:6">
      <c r="B718" s="226"/>
      <c r="C718" s="227"/>
      <c r="D718" s="227"/>
      <c r="E718" s="227"/>
      <c r="F718" s="227"/>
    </row>
    <row r="719" spans="2:6">
      <c r="B719" s="226"/>
      <c r="C719" s="227"/>
      <c r="D719" s="227"/>
      <c r="E719" s="227"/>
      <c r="F719" s="227"/>
    </row>
    <row r="720" spans="2:6">
      <c r="B720" s="226"/>
      <c r="C720" s="227"/>
      <c r="D720" s="227"/>
      <c r="E720" s="227"/>
      <c r="F720" s="227"/>
    </row>
    <row r="721" spans="2:6">
      <c r="B721" s="226"/>
      <c r="C721" s="227"/>
      <c r="D721" s="227"/>
      <c r="E721" s="227"/>
      <c r="F721" s="227"/>
    </row>
    <row r="722" spans="2:6">
      <c r="B722" s="226"/>
      <c r="C722" s="227"/>
      <c r="D722" s="227"/>
      <c r="E722" s="227"/>
      <c r="F722" s="227"/>
    </row>
    <row r="723" spans="2:6">
      <c r="B723" s="226"/>
      <c r="C723" s="227"/>
      <c r="D723" s="227"/>
      <c r="E723" s="227"/>
      <c r="F723" s="227"/>
    </row>
    <row r="724" spans="2:6">
      <c r="B724" s="226"/>
      <c r="C724" s="227"/>
      <c r="D724" s="227"/>
      <c r="E724" s="227"/>
      <c r="F724" s="227"/>
    </row>
    <row r="725" spans="2:6">
      <c r="B725" s="226"/>
      <c r="C725" s="227"/>
      <c r="D725" s="227"/>
      <c r="E725" s="227"/>
      <c r="F725" s="227"/>
    </row>
    <row r="726" spans="2:6">
      <c r="B726" s="226"/>
      <c r="C726" s="227"/>
      <c r="D726" s="227"/>
      <c r="E726" s="227"/>
      <c r="F726" s="227"/>
    </row>
    <row r="727" spans="2:6">
      <c r="B727" s="226"/>
      <c r="C727" s="227"/>
      <c r="D727" s="227"/>
      <c r="E727" s="227"/>
      <c r="F727" s="227"/>
    </row>
    <row r="728" spans="2:6">
      <c r="B728" s="226"/>
      <c r="C728" s="227"/>
      <c r="D728" s="227"/>
      <c r="E728" s="227"/>
      <c r="F728" s="227"/>
    </row>
    <row r="729" spans="2:6">
      <c r="B729" s="226"/>
      <c r="C729" s="227"/>
      <c r="D729" s="227"/>
      <c r="E729" s="227"/>
      <c r="F729" s="227"/>
    </row>
    <row r="730" spans="2:6">
      <c r="B730" s="226"/>
      <c r="C730" s="227"/>
      <c r="D730" s="227"/>
      <c r="E730" s="227"/>
      <c r="F730" s="227"/>
    </row>
    <row r="731" spans="2:6">
      <c r="B731" s="226"/>
      <c r="C731" s="227"/>
      <c r="D731" s="227"/>
      <c r="E731" s="227"/>
      <c r="F731" s="227"/>
    </row>
    <row r="732" spans="2:6">
      <c r="B732" s="226"/>
      <c r="C732" s="227"/>
      <c r="D732" s="227"/>
      <c r="E732" s="227"/>
      <c r="F732" s="227"/>
    </row>
    <row r="733" spans="2:6">
      <c r="B733" s="226"/>
      <c r="C733" s="227"/>
      <c r="D733" s="227"/>
      <c r="E733" s="227"/>
      <c r="F733" s="227"/>
    </row>
    <row r="734" spans="2:6">
      <c r="B734" s="226"/>
      <c r="C734" s="227"/>
      <c r="D734" s="227"/>
      <c r="E734" s="227"/>
      <c r="F734" s="227"/>
    </row>
    <row r="735" spans="2:6">
      <c r="B735" s="226"/>
      <c r="C735" s="227"/>
      <c r="D735" s="227"/>
      <c r="E735" s="227"/>
      <c r="F735" s="227"/>
    </row>
    <row r="736" spans="2:6">
      <c r="B736" s="226"/>
      <c r="C736" s="227"/>
      <c r="D736" s="227"/>
      <c r="E736" s="227"/>
      <c r="F736" s="227"/>
    </row>
    <row r="737" spans="2:6">
      <c r="B737" s="226"/>
      <c r="C737" s="227"/>
      <c r="D737" s="227"/>
      <c r="E737" s="227"/>
      <c r="F737" s="227"/>
    </row>
    <row r="738" spans="2:6">
      <c r="B738" s="226"/>
      <c r="C738" s="227"/>
      <c r="D738" s="227"/>
      <c r="E738" s="227"/>
      <c r="F738" s="227"/>
    </row>
    <row r="739" spans="2:6">
      <c r="B739" s="226"/>
      <c r="C739" s="227"/>
      <c r="D739" s="227"/>
      <c r="E739" s="227"/>
      <c r="F739" s="227"/>
    </row>
    <row r="740" spans="2:6">
      <c r="B740" s="226"/>
      <c r="C740" s="227"/>
      <c r="D740" s="227"/>
      <c r="E740" s="227"/>
      <c r="F740" s="227"/>
    </row>
    <row r="741" spans="2:6">
      <c r="B741" s="226"/>
      <c r="C741" s="227"/>
      <c r="D741" s="227"/>
      <c r="E741" s="227"/>
      <c r="F741" s="227"/>
    </row>
    <row r="742" spans="2:6">
      <c r="B742" s="226"/>
      <c r="C742" s="227"/>
      <c r="D742" s="227"/>
      <c r="E742" s="227"/>
      <c r="F742" s="227"/>
    </row>
    <row r="743" spans="2:6">
      <c r="B743" s="226"/>
      <c r="C743" s="227"/>
      <c r="D743" s="227"/>
      <c r="E743" s="227"/>
      <c r="F743" s="227"/>
    </row>
    <row r="744" spans="2:6">
      <c r="B744" s="226"/>
      <c r="C744" s="227"/>
      <c r="D744" s="227"/>
      <c r="E744" s="227"/>
      <c r="F744" s="227"/>
    </row>
    <row r="745" spans="2:6">
      <c r="B745" s="226"/>
      <c r="C745" s="227"/>
      <c r="D745" s="227"/>
      <c r="E745" s="227"/>
      <c r="F745" s="227"/>
    </row>
    <row r="746" spans="2:6">
      <c r="B746" s="226"/>
      <c r="C746" s="227"/>
      <c r="D746" s="227"/>
      <c r="E746" s="227"/>
      <c r="F746" s="227"/>
    </row>
    <row r="747" spans="2:6">
      <c r="B747" s="226"/>
      <c r="C747" s="227"/>
      <c r="D747" s="227"/>
      <c r="E747" s="227"/>
      <c r="F747" s="227"/>
    </row>
    <row r="748" spans="2:6">
      <c r="B748" s="226"/>
      <c r="C748" s="227"/>
      <c r="D748" s="227"/>
      <c r="E748" s="227"/>
      <c r="F748" s="227"/>
    </row>
    <row r="749" spans="2:6">
      <c r="B749" s="226"/>
      <c r="C749" s="227"/>
      <c r="D749" s="227"/>
      <c r="E749" s="227"/>
      <c r="F749" s="227"/>
    </row>
    <row r="750" spans="2:6">
      <c r="B750" s="226"/>
      <c r="C750" s="227"/>
      <c r="D750" s="227"/>
      <c r="E750" s="227"/>
      <c r="F750" s="227"/>
    </row>
    <row r="751" spans="2:6">
      <c r="B751" s="226"/>
      <c r="C751" s="227"/>
      <c r="D751" s="227"/>
      <c r="E751" s="227"/>
      <c r="F751" s="227"/>
    </row>
    <row r="752" spans="2:6">
      <c r="B752" s="226"/>
      <c r="C752" s="227"/>
      <c r="D752" s="227"/>
      <c r="E752" s="227"/>
      <c r="F752" s="227"/>
    </row>
    <row r="753" spans="2:6">
      <c r="B753" s="226"/>
      <c r="C753" s="227"/>
      <c r="D753" s="227"/>
      <c r="E753" s="227"/>
      <c r="F753" s="227"/>
    </row>
    <row r="754" spans="2:6">
      <c r="B754" s="226"/>
      <c r="C754" s="227"/>
      <c r="D754" s="227"/>
      <c r="E754" s="227"/>
      <c r="F754" s="227"/>
    </row>
    <row r="755" spans="2:6">
      <c r="B755" s="226"/>
      <c r="C755" s="227"/>
      <c r="D755" s="227"/>
      <c r="E755" s="227"/>
      <c r="F755" s="227"/>
    </row>
    <row r="756" spans="2:6">
      <c r="B756" s="226"/>
      <c r="C756" s="227"/>
      <c r="D756" s="227"/>
      <c r="E756" s="227"/>
      <c r="F756" s="227"/>
    </row>
    <row r="757" spans="2:6">
      <c r="B757" s="226"/>
      <c r="C757" s="227"/>
      <c r="D757" s="227"/>
      <c r="E757" s="227"/>
      <c r="F757" s="227"/>
    </row>
    <row r="758" spans="2:6">
      <c r="B758" s="226"/>
      <c r="C758" s="227"/>
      <c r="D758" s="227"/>
      <c r="E758" s="227"/>
      <c r="F758" s="227"/>
    </row>
    <row r="759" spans="2:6">
      <c r="B759" s="226"/>
      <c r="C759" s="227"/>
      <c r="D759" s="227"/>
      <c r="E759" s="227"/>
      <c r="F759" s="227"/>
    </row>
    <row r="760" spans="2:6">
      <c r="B760" s="226"/>
      <c r="C760" s="227"/>
      <c r="D760" s="227"/>
      <c r="E760" s="227"/>
      <c r="F760" s="227"/>
    </row>
    <row r="761" spans="2:6">
      <c r="B761" s="226"/>
      <c r="C761" s="227"/>
      <c r="D761" s="227"/>
      <c r="E761" s="227"/>
      <c r="F761" s="227"/>
    </row>
    <row r="762" spans="2:6">
      <c r="B762" s="226"/>
      <c r="C762" s="227"/>
      <c r="D762" s="227"/>
      <c r="E762" s="227"/>
      <c r="F762" s="227"/>
    </row>
    <row r="763" spans="2:6">
      <c r="B763" s="226"/>
      <c r="C763" s="227"/>
      <c r="D763" s="227"/>
      <c r="E763" s="227"/>
      <c r="F763" s="227"/>
    </row>
    <row r="764" spans="2:6">
      <c r="B764" s="226"/>
      <c r="C764" s="227"/>
      <c r="D764" s="227"/>
      <c r="E764" s="227"/>
      <c r="F764" s="227"/>
    </row>
    <row r="765" spans="2:6">
      <c r="B765" s="226"/>
      <c r="C765" s="227"/>
      <c r="D765" s="227"/>
      <c r="E765" s="227"/>
      <c r="F765" s="227"/>
    </row>
    <row r="766" spans="2:6">
      <c r="B766" s="226"/>
      <c r="C766" s="227"/>
      <c r="D766" s="227"/>
      <c r="E766" s="227"/>
      <c r="F766" s="227"/>
    </row>
    <row r="767" spans="2:6">
      <c r="B767" s="226"/>
      <c r="C767" s="227"/>
      <c r="D767" s="227"/>
      <c r="E767" s="227"/>
      <c r="F767" s="227"/>
    </row>
    <row r="768" spans="2:6">
      <c r="B768" s="226"/>
      <c r="C768" s="227"/>
      <c r="D768" s="227"/>
      <c r="E768" s="227"/>
      <c r="F768" s="227"/>
    </row>
    <row r="769" spans="2:6">
      <c r="B769" s="226"/>
      <c r="C769" s="227"/>
      <c r="D769" s="227"/>
      <c r="E769" s="227"/>
      <c r="F769" s="227"/>
    </row>
    <row r="770" spans="2:6">
      <c r="B770" s="226"/>
      <c r="C770" s="227"/>
      <c r="D770" s="227"/>
      <c r="E770" s="227"/>
      <c r="F770" s="227"/>
    </row>
    <row r="771" spans="2:6">
      <c r="B771" s="226"/>
      <c r="C771" s="227"/>
      <c r="D771" s="227"/>
      <c r="E771" s="227"/>
      <c r="F771" s="227"/>
    </row>
    <row r="772" spans="2:6">
      <c r="B772" s="226"/>
      <c r="C772" s="227"/>
      <c r="D772" s="227"/>
      <c r="E772" s="227"/>
      <c r="F772" s="227"/>
    </row>
    <row r="773" spans="2:6">
      <c r="B773" s="226"/>
      <c r="C773" s="227"/>
      <c r="D773" s="227"/>
      <c r="E773" s="227"/>
      <c r="F773" s="227"/>
    </row>
    <row r="774" spans="2:6">
      <c r="B774" s="226"/>
      <c r="C774" s="227"/>
      <c r="D774" s="227"/>
      <c r="E774" s="227"/>
      <c r="F774" s="227"/>
    </row>
    <row r="775" spans="2:6">
      <c r="B775" s="226"/>
      <c r="C775" s="227"/>
      <c r="D775" s="227"/>
      <c r="E775" s="227"/>
      <c r="F775" s="227"/>
    </row>
    <row r="776" spans="2:6">
      <c r="B776" s="226"/>
      <c r="C776" s="227"/>
      <c r="D776" s="227"/>
      <c r="E776" s="227"/>
      <c r="F776" s="227"/>
    </row>
    <row r="777" spans="2:6">
      <c r="B777" s="226"/>
      <c r="C777" s="227"/>
      <c r="D777" s="227"/>
      <c r="E777" s="227"/>
      <c r="F777" s="227"/>
    </row>
    <row r="778" spans="2:6">
      <c r="B778" s="226"/>
      <c r="C778" s="227"/>
      <c r="D778" s="227"/>
      <c r="E778" s="227"/>
      <c r="F778" s="227"/>
    </row>
    <row r="779" spans="2:6">
      <c r="B779" s="226"/>
      <c r="C779" s="227"/>
      <c r="D779" s="227"/>
      <c r="E779" s="227"/>
      <c r="F779" s="227"/>
    </row>
    <row r="780" spans="2:6">
      <c r="B780" s="226"/>
      <c r="C780" s="227"/>
      <c r="D780" s="227"/>
      <c r="E780" s="227"/>
      <c r="F780" s="227"/>
    </row>
    <row r="781" spans="2:6">
      <c r="B781" s="226"/>
      <c r="C781" s="227"/>
      <c r="D781" s="227"/>
      <c r="E781" s="227"/>
      <c r="F781" s="227"/>
    </row>
    <row r="782" spans="2:6">
      <c r="B782" s="226"/>
      <c r="C782" s="227"/>
      <c r="D782" s="227"/>
      <c r="E782" s="227"/>
      <c r="F782" s="227"/>
    </row>
    <row r="783" spans="2:6">
      <c r="B783" s="226"/>
      <c r="C783" s="227"/>
      <c r="D783" s="227"/>
      <c r="E783" s="227"/>
      <c r="F783" s="227"/>
    </row>
    <row r="784" spans="2:6">
      <c r="B784" s="226"/>
      <c r="C784" s="227"/>
      <c r="D784" s="227"/>
      <c r="E784" s="227"/>
      <c r="F784" s="227"/>
    </row>
    <row r="785" spans="2:6">
      <c r="B785" s="226"/>
      <c r="C785" s="227"/>
      <c r="D785" s="227"/>
      <c r="E785" s="227"/>
      <c r="F785" s="227"/>
    </row>
    <row r="786" spans="2:6">
      <c r="B786" s="226"/>
      <c r="C786" s="227"/>
      <c r="D786" s="227"/>
      <c r="E786" s="227"/>
      <c r="F786" s="227"/>
    </row>
    <row r="787" spans="2:6">
      <c r="B787" s="226"/>
      <c r="C787" s="227"/>
      <c r="D787" s="227"/>
      <c r="E787" s="227"/>
      <c r="F787" s="227"/>
    </row>
    <row r="788" spans="2:6">
      <c r="B788" s="226"/>
      <c r="C788" s="227"/>
      <c r="D788" s="227"/>
      <c r="E788" s="227"/>
      <c r="F788" s="227"/>
    </row>
    <row r="789" spans="2:6">
      <c r="B789" s="226"/>
      <c r="C789" s="227"/>
      <c r="D789" s="227"/>
      <c r="E789" s="227"/>
      <c r="F789" s="227"/>
    </row>
    <row r="790" spans="2:6">
      <c r="B790" s="226"/>
      <c r="C790" s="227"/>
      <c r="D790" s="227"/>
      <c r="E790" s="227"/>
      <c r="F790" s="227"/>
    </row>
    <row r="791" spans="2:6">
      <c r="B791" s="226"/>
      <c r="C791" s="227"/>
      <c r="D791" s="227"/>
      <c r="E791" s="227"/>
      <c r="F791" s="227"/>
    </row>
    <row r="792" spans="2:6">
      <c r="B792" s="226"/>
      <c r="C792" s="227"/>
      <c r="D792" s="227"/>
      <c r="E792" s="227"/>
      <c r="F792" s="227"/>
    </row>
    <row r="793" spans="2:6">
      <c r="B793" s="226"/>
      <c r="C793" s="227"/>
      <c r="D793" s="227"/>
      <c r="E793" s="227"/>
      <c r="F793" s="227"/>
    </row>
    <row r="794" spans="2:6">
      <c r="B794" s="226"/>
      <c r="C794" s="227"/>
      <c r="D794" s="227"/>
      <c r="E794" s="227"/>
      <c r="F794" s="227"/>
    </row>
    <row r="795" spans="2:6">
      <c r="B795" s="226"/>
      <c r="C795" s="227"/>
      <c r="D795" s="227"/>
      <c r="E795" s="227"/>
      <c r="F795" s="227"/>
    </row>
    <row r="796" spans="2:6">
      <c r="B796" s="226"/>
      <c r="C796" s="227"/>
      <c r="D796" s="227"/>
      <c r="E796" s="227"/>
      <c r="F796" s="227"/>
    </row>
    <row r="797" spans="2:6">
      <c r="B797" s="226"/>
      <c r="C797" s="227"/>
      <c r="D797" s="227"/>
      <c r="E797" s="227"/>
      <c r="F797" s="227"/>
    </row>
    <row r="798" spans="2:6">
      <c r="B798" s="226"/>
      <c r="C798" s="227"/>
      <c r="D798" s="227"/>
      <c r="E798" s="227"/>
      <c r="F798" s="227"/>
    </row>
    <row r="799" spans="2:6">
      <c r="B799" s="226"/>
      <c r="C799" s="227"/>
      <c r="D799" s="227"/>
      <c r="E799" s="227"/>
      <c r="F799" s="227"/>
    </row>
    <row r="800" spans="2:6">
      <c r="B800" s="226"/>
      <c r="C800" s="227"/>
      <c r="D800" s="227"/>
      <c r="E800" s="227"/>
      <c r="F800" s="227"/>
    </row>
    <row r="801" spans="2:6">
      <c r="B801" s="226"/>
      <c r="C801" s="227"/>
      <c r="D801" s="227"/>
      <c r="E801" s="227"/>
      <c r="F801" s="227"/>
    </row>
    <row r="802" spans="2:6">
      <c r="B802" s="226"/>
      <c r="C802" s="227"/>
      <c r="D802" s="227"/>
      <c r="E802" s="227"/>
      <c r="F802" s="227"/>
    </row>
    <row r="803" spans="2:6">
      <c r="B803" s="226"/>
      <c r="C803" s="227"/>
      <c r="D803" s="227"/>
      <c r="E803" s="227"/>
      <c r="F803" s="227"/>
    </row>
    <row r="804" spans="2:6">
      <c r="B804" s="226"/>
      <c r="C804" s="227"/>
      <c r="D804" s="227"/>
      <c r="E804" s="227"/>
      <c r="F804" s="227"/>
    </row>
    <row r="805" spans="2:6">
      <c r="B805" s="226"/>
      <c r="C805" s="227"/>
      <c r="D805" s="227"/>
      <c r="E805" s="227"/>
      <c r="F805" s="227"/>
    </row>
    <row r="806" spans="2:6">
      <c r="B806" s="226"/>
      <c r="C806" s="227"/>
      <c r="D806" s="227"/>
      <c r="E806" s="227"/>
      <c r="F806" s="227"/>
    </row>
    <row r="807" spans="2:6">
      <c r="B807" s="226"/>
      <c r="C807" s="227"/>
      <c r="D807" s="227"/>
      <c r="E807" s="227"/>
      <c r="F807" s="227"/>
    </row>
    <row r="808" spans="2:6">
      <c r="B808" s="226"/>
      <c r="C808" s="227"/>
      <c r="D808" s="227"/>
      <c r="E808" s="227"/>
      <c r="F808" s="227"/>
    </row>
    <row r="809" spans="2:6">
      <c r="B809" s="226"/>
      <c r="C809" s="227"/>
      <c r="D809" s="227"/>
      <c r="E809" s="227"/>
      <c r="F809" s="227"/>
    </row>
    <row r="810" spans="2:6">
      <c r="B810" s="226"/>
      <c r="C810" s="227"/>
      <c r="D810" s="227"/>
      <c r="E810" s="227"/>
      <c r="F810" s="227"/>
    </row>
    <row r="811" spans="2:6">
      <c r="B811" s="226"/>
      <c r="C811" s="227"/>
      <c r="D811" s="227"/>
      <c r="E811" s="227"/>
      <c r="F811" s="227"/>
    </row>
    <row r="812" spans="2:6">
      <c r="B812" s="226"/>
      <c r="C812" s="227"/>
      <c r="D812" s="227"/>
      <c r="E812" s="227"/>
      <c r="F812" s="227"/>
    </row>
    <row r="813" spans="2:6">
      <c r="B813" s="226"/>
      <c r="C813" s="227"/>
      <c r="D813" s="227"/>
      <c r="E813" s="227"/>
      <c r="F813" s="227"/>
    </row>
    <row r="814" spans="2:6">
      <c r="B814" s="226"/>
      <c r="C814" s="227"/>
      <c r="D814" s="227"/>
      <c r="E814" s="227"/>
      <c r="F814" s="227"/>
    </row>
    <row r="815" spans="2:6">
      <c r="B815" s="226"/>
      <c r="C815" s="227"/>
      <c r="D815" s="227"/>
      <c r="E815" s="227"/>
      <c r="F815" s="227"/>
    </row>
    <row r="816" spans="2:6">
      <c r="B816" s="226"/>
      <c r="C816" s="227"/>
      <c r="D816" s="227"/>
      <c r="E816" s="227"/>
      <c r="F816" s="227"/>
    </row>
    <row r="817" spans="2:6">
      <c r="B817" s="226"/>
      <c r="C817" s="227"/>
      <c r="D817" s="227"/>
      <c r="E817" s="227"/>
      <c r="F817" s="227"/>
    </row>
    <row r="818" spans="2:6">
      <c r="B818" s="226"/>
      <c r="C818" s="227"/>
      <c r="D818" s="227"/>
      <c r="E818" s="227"/>
      <c r="F818" s="227"/>
    </row>
    <row r="819" spans="2:6">
      <c r="B819" s="226"/>
      <c r="C819" s="227"/>
      <c r="D819" s="227"/>
      <c r="E819" s="227"/>
      <c r="F819" s="227"/>
    </row>
    <row r="820" spans="2:6">
      <c r="B820" s="226"/>
      <c r="C820" s="227"/>
      <c r="D820" s="227"/>
      <c r="E820" s="227"/>
      <c r="F820" s="227"/>
    </row>
    <row r="821" spans="2:6">
      <c r="B821" s="226"/>
      <c r="C821" s="227"/>
      <c r="D821" s="227"/>
      <c r="E821" s="227"/>
      <c r="F821" s="227"/>
    </row>
    <row r="822" spans="2:6">
      <c r="B822" s="226"/>
      <c r="C822" s="227"/>
      <c r="D822" s="227"/>
      <c r="E822" s="227"/>
      <c r="F822" s="227"/>
    </row>
    <row r="823" spans="2:6">
      <c r="B823" s="226"/>
      <c r="C823" s="227"/>
      <c r="D823" s="227"/>
      <c r="E823" s="227"/>
      <c r="F823" s="227"/>
    </row>
    <row r="824" spans="2:6">
      <c r="B824" s="226"/>
      <c r="C824" s="227"/>
      <c r="D824" s="227"/>
      <c r="E824" s="227"/>
      <c r="F824" s="227"/>
    </row>
    <row r="825" spans="2:6">
      <c r="B825" s="226"/>
      <c r="C825" s="227"/>
      <c r="D825" s="227"/>
      <c r="E825" s="227"/>
      <c r="F825" s="227"/>
    </row>
    <row r="826" spans="2:6">
      <c r="B826" s="226"/>
      <c r="C826" s="227"/>
      <c r="D826" s="227"/>
      <c r="E826" s="227"/>
      <c r="F826" s="227"/>
    </row>
    <row r="827" spans="2:6">
      <c r="B827" s="226"/>
      <c r="C827" s="227"/>
      <c r="D827" s="227"/>
      <c r="E827" s="227"/>
      <c r="F827" s="227"/>
    </row>
    <row r="828" spans="2:6">
      <c r="B828" s="226"/>
      <c r="C828" s="227"/>
      <c r="D828" s="227"/>
      <c r="E828" s="227"/>
      <c r="F828" s="227"/>
    </row>
    <row r="829" spans="2:6">
      <c r="B829" s="226"/>
      <c r="C829" s="227"/>
      <c r="D829" s="227"/>
      <c r="E829" s="227"/>
      <c r="F829" s="227"/>
    </row>
    <row r="830" spans="2:6">
      <c r="B830" s="226"/>
      <c r="C830" s="227"/>
      <c r="D830" s="227"/>
      <c r="E830" s="227"/>
      <c r="F830" s="227"/>
    </row>
    <row r="831" spans="2:6">
      <c r="B831" s="226"/>
      <c r="C831" s="227"/>
      <c r="D831" s="227"/>
      <c r="E831" s="227"/>
      <c r="F831" s="227"/>
    </row>
    <row r="832" spans="2:6">
      <c r="B832" s="226"/>
      <c r="C832" s="227"/>
      <c r="D832" s="227"/>
      <c r="E832" s="227"/>
      <c r="F832" s="227"/>
    </row>
    <row r="833" spans="2:6">
      <c r="B833" s="226"/>
      <c r="C833" s="227"/>
      <c r="D833" s="227"/>
      <c r="E833" s="227"/>
      <c r="F833" s="227"/>
    </row>
    <row r="834" spans="2:6">
      <c r="B834" s="226"/>
      <c r="C834" s="227"/>
      <c r="D834" s="227"/>
      <c r="E834" s="227"/>
      <c r="F834" s="227"/>
    </row>
    <row r="835" spans="2:6">
      <c r="B835" s="226"/>
      <c r="C835" s="227"/>
      <c r="D835" s="227"/>
      <c r="E835" s="227"/>
      <c r="F835" s="227"/>
    </row>
    <row r="836" spans="2:6">
      <c r="B836" s="226"/>
      <c r="C836" s="227"/>
      <c r="D836" s="227"/>
      <c r="E836" s="227"/>
      <c r="F836" s="227"/>
    </row>
    <row r="837" spans="2:6">
      <c r="B837" s="226"/>
      <c r="C837" s="227"/>
      <c r="D837" s="227"/>
      <c r="E837" s="227"/>
      <c r="F837" s="227"/>
    </row>
    <row r="838" spans="2:6">
      <c r="B838" s="226"/>
      <c r="C838" s="227"/>
      <c r="D838" s="227"/>
      <c r="E838" s="227"/>
      <c r="F838" s="227"/>
    </row>
    <row r="839" spans="2:6">
      <c r="B839" s="226"/>
      <c r="C839" s="227"/>
      <c r="D839" s="227"/>
      <c r="E839" s="227"/>
      <c r="F839" s="227"/>
    </row>
    <row r="840" spans="2:6">
      <c r="B840" s="226"/>
      <c r="C840" s="227"/>
      <c r="D840" s="227"/>
      <c r="E840" s="227"/>
      <c r="F840" s="227"/>
    </row>
    <row r="841" spans="2:6">
      <c r="B841" s="226"/>
      <c r="C841" s="227"/>
      <c r="D841" s="227"/>
      <c r="E841" s="227"/>
      <c r="F841" s="227"/>
    </row>
    <row r="842" spans="2:6">
      <c r="B842" s="226"/>
      <c r="C842" s="227"/>
      <c r="D842" s="227"/>
      <c r="E842" s="227"/>
      <c r="F842" s="227"/>
    </row>
    <row r="843" spans="2:6">
      <c r="B843" s="226"/>
      <c r="C843" s="227"/>
      <c r="D843" s="227"/>
      <c r="E843" s="227"/>
      <c r="F843" s="227"/>
    </row>
    <row r="844" spans="2:6">
      <c r="B844" s="226"/>
      <c r="C844" s="227"/>
      <c r="D844" s="227"/>
      <c r="E844" s="227"/>
      <c r="F844" s="227"/>
    </row>
    <row r="845" spans="2:6">
      <c r="B845" s="226"/>
      <c r="C845" s="227"/>
      <c r="D845" s="227"/>
      <c r="E845" s="227"/>
      <c r="F845" s="227"/>
    </row>
    <row r="846" spans="2:6">
      <c r="B846" s="226"/>
      <c r="C846" s="227"/>
      <c r="D846" s="227"/>
      <c r="E846" s="227"/>
      <c r="F846" s="227"/>
    </row>
    <row r="847" spans="2:6">
      <c r="B847" s="226"/>
      <c r="C847" s="227"/>
      <c r="D847" s="227"/>
      <c r="E847" s="227"/>
      <c r="F847" s="227"/>
    </row>
    <row r="848" spans="2:6">
      <c r="B848" s="226"/>
      <c r="C848" s="227"/>
      <c r="D848" s="227"/>
      <c r="E848" s="227"/>
      <c r="F848" s="227"/>
    </row>
    <row r="849" spans="2:6">
      <c r="B849" s="226"/>
      <c r="C849" s="227"/>
      <c r="D849" s="227"/>
      <c r="E849" s="227"/>
      <c r="F849" s="227"/>
    </row>
    <row r="850" spans="2:6">
      <c r="B850" s="226"/>
      <c r="C850" s="227"/>
      <c r="D850" s="227"/>
      <c r="E850" s="227"/>
      <c r="F850" s="227"/>
    </row>
    <row r="851" spans="2:6">
      <c r="B851" s="226"/>
      <c r="C851" s="227"/>
      <c r="D851" s="227"/>
      <c r="E851" s="227"/>
      <c r="F851" s="227"/>
    </row>
    <row r="852" spans="2:6">
      <c r="B852" s="226"/>
      <c r="C852" s="227"/>
      <c r="D852" s="227"/>
      <c r="E852" s="227"/>
      <c r="F852" s="227"/>
    </row>
    <row r="853" spans="2:6">
      <c r="B853" s="226"/>
      <c r="C853" s="227"/>
      <c r="D853" s="227"/>
      <c r="E853" s="227"/>
      <c r="F853" s="227"/>
    </row>
    <row r="854" spans="2:6">
      <c r="B854" s="226"/>
      <c r="C854" s="227"/>
      <c r="D854" s="227"/>
      <c r="E854" s="227"/>
      <c r="F854" s="227"/>
    </row>
    <row r="855" spans="2:6">
      <c r="B855" s="226"/>
      <c r="C855" s="227"/>
      <c r="D855" s="227"/>
      <c r="E855" s="227"/>
      <c r="F855" s="227"/>
    </row>
    <row r="856" spans="2:6">
      <c r="B856" s="226"/>
      <c r="C856" s="227"/>
      <c r="D856" s="227"/>
      <c r="E856" s="227"/>
      <c r="F856" s="227"/>
    </row>
    <row r="857" spans="2:6">
      <c r="B857" s="226"/>
      <c r="C857" s="227"/>
      <c r="D857" s="227"/>
      <c r="E857" s="227"/>
      <c r="F857" s="227"/>
    </row>
    <row r="858" spans="2:6">
      <c r="B858" s="226"/>
      <c r="C858" s="227"/>
      <c r="D858" s="227"/>
      <c r="E858" s="227"/>
      <c r="F858" s="227"/>
    </row>
    <row r="859" spans="2:6">
      <c r="B859" s="226"/>
      <c r="C859" s="227"/>
      <c r="D859" s="227"/>
      <c r="E859" s="227"/>
      <c r="F859" s="227"/>
    </row>
    <row r="860" spans="2:6">
      <c r="B860" s="226"/>
      <c r="C860" s="227"/>
      <c r="D860" s="227"/>
      <c r="E860" s="227"/>
      <c r="F860" s="227"/>
    </row>
    <row r="861" spans="2:6">
      <c r="B861" s="226"/>
      <c r="C861" s="227"/>
      <c r="D861" s="227"/>
      <c r="E861" s="227"/>
      <c r="F861" s="227"/>
    </row>
    <row r="862" spans="2:6">
      <c r="B862" s="226"/>
      <c r="C862" s="227"/>
      <c r="D862" s="227"/>
      <c r="E862" s="227"/>
      <c r="F862" s="227"/>
    </row>
    <row r="863" spans="2:6">
      <c r="B863" s="226"/>
      <c r="C863" s="227"/>
      <c r="D863" s="227"/>
      <c r="E863" s="227"/>
      <c r="F863" s="227"/>
    </row>
    <row r="864" spans="2:6">
      <c r="B864" s="226"/>
      <c r="C864" s="227"/>
      <c r="D864" s="227"/>
      <c r="E864" s="227"/>
      <c r="F864" s="227"/>
    </row>
    <row r="865" spans="2:6">
      <c r="B865" s="226"/>
      <c r="C865" s="227"/>
      <c r="D865" s="227"/>
      <c r="E865" s="227"/>
      <c r="F865" s="227"/>
    </row>
    <row r="866" spans="2:6">
      <c r="B866" s="226"/>
      <c r="C866" s="227"/>
      <c r="D866" s="227"/>
      <c r="E866" s="227"/>
      <c r="F866" s="227"/>
    </row>
    <row r="867" spans="2:6">
      <c r="B867" s="226"/>
      <c r="C867" s="227"/>
      <c r="D867" s="227"/>
      <c r="E867" s="227"/>
      <c r="F867" s="227"/>
    </row>
    <row r="868" spans="2:6">
      <c r="B868" s="226"/>
      <c r="C868" s="227"/>
      <c r="D868" s="227"/>
      <c r="E868" s="227"/>
      <c r="F868" s="227"/>
    </row>
    <row r="869" spans="2:6">
      <c r="B869" s="226"/>
      <c r="C869" s="227"/>
      <c r="D869" s="227"/>
      <c r="E869" s="227"/>
      <c r="F869" s="227"/>
    </row>
    <row r="870" spans="2:6">
      <c r="B870" s="226"/>
      <c r="C870" s="227"/>
      <c r="D870" s="227"/>
      <c r="E870" s="227"/>
      <c r="F870" s="227"/>
    </row>
    <row r="871" spans="2:6">
      <c r="B871" s="226"/>
      <c r="C871" s="227"/>
      <c r="D871" s="227"/>
      <c r="E871" s="227"/>
      <c r="F871" s="227"/>
    </row>
    <row r="872" spans="2:6">
      <c r="B872" s="226"/>
      <c r="C872" s="227"/>
      <c r="D872" s="227"/>
      <c r="E872" s="227"/>
      <c r="F872" s="227"/>
    </row>
    <row r="873" spans="2:6">
      <c r="B873" s="226"/>
      <c r="C873" s="227"/>
      <c r="D873" s="227"/>
      <c r="E873" s="227"/>
      <c r="F873" s="227"/>
    </row>
    <row r="874" spans="2:6">
      <c r="B874" s="226"/>
      <c r="C874" s="227"/>
      <c r="D874" s="227"/>
      <c r="E874" s="227"/>
      <c r="F874" s="227"/>
    </row>
    <row r="875" spans="2:6">
      <c r="B875" s="226"/>
      <c r="C875" s="227"/>
      <c r="D875" s="227"/>
      <c r="E875" s="227"/>
      <c r="F875" s="227"/>
    </row>
    <row r="876" spans="2:6">
      <c r="B876" s="226"/>
      <c r="C876" s="227"/>
      <c r="D876" s="227"/>
      <c r="E876" s="227"/>
      <c r="F876" s="227"/>
    </row>
    <row r="877" spans="2:6">
      <c r="B877" s="226"/>
      <c r="C877" s="227"/>
      <c r="D877" s="227"/>
      <c r="E877" s="227"/>
      <c r="F877" s="227"/>
    </row>
    <row r="878" spans="2:6">
      <c r="B878" s="226"/>
      <c r="C878" s="227"/>
      <c r="D878" s="227"/>
      <c r="E878" s="227"/>
      <c r="F878" s="227"/>
    </row>
    <row r="879" spans="2:6">
      <c r="B879" s="226"/>
      <c r="C879" s="227"/>
      <c r="D879" s="227"/>
      <c r="E879" s="227"/>
      <c r="F879" s="227"/>
    </row>
    <row r="880" spans="2:6">
      <c r="B880" s="226"/>
      <c r="C880" s="227"/>
      <c r="D880" s="227"/>
      <c r="E880" s="227"/>
      <c r="F880" s="227"/>
    </row>
    <row r="881" spans="2:6">
      <c r="B881" s="226"/>
      <c r="C881" s="227"/>
      <c r="D881" s="227"/>
      <c r="E881" s="227"/>
      <c r="F881" s="227"/>
    </row>
    <row r="882" spans="2:6">
      <c r="B882" s="226"/>
      <c r="C882" s="227"/>
      <c r="D882" s="227"/>
      <c r="E882" s="227"/>
      <c r="F882" s="227"/>
    </row>
    <row r="883" spans="2:6">
      <c r="B883" s="226"/>
      <c r="C883" s="227"/>
      <c r="D883" s="227"/>
      <c r="E883" s="227"/>
      <c r="F883" s="227"/>
    </row>
    <row r="884" spans="2:6">
      <c r="B884" s="226"/>
      <c r="C884" s="227"/>
      <c r="D884" s="227"/>
      <c r="E884" s="227"/>
      <c r="F884" s="227"/>
    </row>
    <row r="885" spans="2:6">
      <c r="B885" s="226"/>
      <c r="C885" s="227"/>
      <c r="D885" s="227"/>
      <c r="E885" s="227"/>
      <c r="F885" s="227"/>
    </row>
    <row r="886" spans="2:6">
      <c r="B886" s="226"/>
      <c r="C886" s="227"/>
      <c r="D886" s="227"/>
      <c r="E886" s="227"/>
      <c r="F886" s="227"/>
    </row>
    <row r="887" spans="2:6">
      <c r="B887" s="226"/>
      <c r="C887" s="227"/>
      <c r="D887" s="227"/>
      <c r="E887" s="227"/>
      <c r="F887" s="227"/>
    </row>
    <row r="888" spans="2:6">
      <c r="B888" s="226"/>
      <c r="C888" s="227"/>
      <c r="D888" s="227"/>
      <c r="E888" s="227"/>
      <c r="F888" s="227"/>
    </row>
    <row r="889" spans="2:6">
      <c r="B889" s="226"/>
      <c r="C889" s="227"/>
      <c r="D889" s="227"/>
      <c r="E889" s="227"/>
      <c r="F889" s="227"/>
    </row>
    <row r="890" spans="2:6">
      <c r="B890" s="226"/>
      <c r="C890" s="227"/>
      <c r="D890" s="227"/>
      <c r="E890" s="227"/>
      <c r="F890" s="227"/>
    </row>
    <row r="891" spans="2:6">
      <c r="B891" s="226"/>
      <c r="C891" s="227"/>
      <c r="D891" s="227"/>
      <c r="E891" s="227"/>
      <c r="F891" s="227"/>
    </row>
    <row r="892" spans="2:6">
      <c r="B892" s="226"/>
      <c r="C892" s="227"/>
      <c r="D892" s="227"/>
      <c r="E892" s="227"/>
      <c r="F892" s="227"/>
    </row>
    <row r="893" spans="2:6">
      <c r="B893" s="226"/>
      <c r="C893" s="227"/>
      <c r="D893" s="227"/>
      <c r="E893" s="227"/>
      <c r="F893" s="227"/>
    </row>
    <row r="894" spans="2:6">
      <c r="B894" s="226"/>
      <c r="C894" s="227"/>
      <c r="D894" s="227"/>
      <c r="E894" s="227"/>
      <c r="F894" s="227"/>
    </row>
    <row r="895" spans="2:6">
      <c r="B895" s="226"/>
      <c r="C895" s="227"/>
      <c r="D895" s="227"/>
      <c r="E895" s="227"/>
      <c r="F895" s="227"/>
    </row>
    <row r="896" spans="2:6">
      <c r="B896" s="226"/>
      <c r="C896" s="227"/>
      <c r="D896" s="227"/>
      <c r="E896" s="227"/>
      <c r="F896" s="227"/>
    </row>
    <row r="897" spans="2:6">
      <c r="B897" s="226"/>
      <c r="C897" s="227"/>
      <c r="D897" s="227"/>
      <c r="E897" s="227"/>
      <c r="F897" s="227"/>
    </row>
    <row r="898" spans="2:6">
      <c r="B898" s="226"/>
      <c r="C898" s="227"/>
      <c r="D898" s="227"/>
      <c r="E898" s="227"/>
      <c r="F898" s="227"/>
    </row>
    <row r="899" spans="2:6">
      <c r="B899" s="226"/>
      <c r="C899" s="227"/>
      <c r="D899" s="227"/>
      <c r="E899" s="227"/>
      <c r="F899" s="227"/>
    </row>
    <row r="900" spans="2:6">
      <c r="B900" s="226"/>
      <c r="C900" s="227"/>
      <c r="D900" s="227"/>
      <c r="E900" s="227"/>
      <c r="F900" s="227"/>
    </row>
    <row r="901" spans="2:6">
      <c r="B901" s="226"/>
      <c r="C901" s="227"/>
      <c r="D901" s="227"/>
      <c r="E901" s="227"/>
      <c r="F901" s="227"/>
    </row>
    <row r="902" spans="2:6">
      <c r="B902" s="226"/>
      <c r="C902" s="227"/>
      <c r="D902" s="227"/>
      <c r="E902" s="227"/>
      <c r="F902" s="227"/>
    </row>
    <row r="903" spans="2:6">
      <c r="B903" s="226"/>
      <c r="C903" s="227"/>
      <c r="D903" s="227"/>
      <c r="E903" s="227"/>
      <c r="F903" s="227"/>
    </row>
    <row r="904" spans="2:6">
      <c r="B904" s="226"/>
      <c r="C904" s="227"/>
      <c r="D904" s="227"/>
      <c r="E904" s="227"/>
      <c r="F904" s="227"/>
    </row>
    <row r="905" spans="2:6">
      <c r="B905" s="226"/>
      <c r="C905" s="227"/>
      <c r="D905" s="227"/>
      <c r="E905" s="227"/>
      <c r="F905" s="227"/>
    </row>
    <row r="906" spans="2:6">
      <c r="B906" s="226"/>
      <c r="C906" s="227"/>
      <c r="D906" s="227"/>
      <c r="E906" s="227"/>
      <c r="F906" s="227"/>
    </row>
    <row r="907" spans="2:6">
      <c r="B907" s="226"/>
      <c r="C907" s="227"/>
      <c r="D907" s="227"/>
      <c r="E907" s="227"/>
      <c r="F907" s="227"/>
    </row>
    <row r="908" spans="2:6">
      <c r="B908" s="226"/>
      <c r="C908" s="227"/>
      <c r="D908" s="227"/>
      <c r="E908" s="227"/>
      <c r="F908" s="227"/>
    </row>
    <row r="909" spans="2:6">
      <c r="B909" s="226"/>
      <c r="C909" s="227"/>
      <c r="D909" s="227"/>
      <c r="E909" s="227"/>
      <c r="F909" s="227"/>
    </row>
    <row r="910" spans="2:6">
      <c r="B910" s="226"/>
      <c r="C910" s="227"/>
      <c r="D910" s="227"/>
      <c r="E910" s="227"/>
      <c r="F910" s="227"/>
    </row>
    <row r="911" spans="2:6">
      <c r="B911" s="226"/>
      <c r="C911" s="227"/>
      <c r="D911" s="227"/>
      <c r="E911" s="227"/>
      <c r="F911" s="227"/>
    </row>
    <row r="912" spans="2:6">
      <c r="B912" s="226"/>
      <c r="C912" s="227"/>
      <c r="D912" s="227"/>
      <c r="E912" s="227"/>
      <c r="F912" s="227"/>
    </row>
    <row r="913" spans="2:6">
      <c r="B913" s="226"/>
      <c r="C913" s="227"/>
      <c r="D913" s="227"/>
      <c r="E913" s="227"/>
      <c r="F913" s="227"/>
    </row>
    <row r="914" spans="2:6">
      <c r="B914" s="226"/>
      <c r="C914" s="227"/>
      <c r="D914" s="227"/>
      <c r="E914" s="227"/>
      <c r="F914" s="227"/>
    </row>
    <row r="915" spans="2:6">
      <c r="B915" s="226"/>
      <c r="C915" s="227"/>
      <c r="D915" s="227"/>
      <c r="E915" s="227"/>
      <c r="F915" s="227"/>
    </row>
    <row r="916" spans="2:6">
      <c r="B916" s="226"/>
      <c r="C916" s="227"/>
      <c r="D916" s="227"/>
      <c r="E916" s="227"/>
      <c r="F916" s="227"/>
    </row>
    <row r="917" spans="2:6">
      <c r="B917" s="226"/>
      <c r="C917" s="227"/>
      <c r="D917" s="227"/>
      <c r="E917" s="227"/>
      <c r="F917" s="227"/>
    </row>
    <row r="918" spans="2:6">
      <c r="B918" s="226"/>
      <c r="C918" s="227"/>
      <c r="D918" s="227"/>
      <c r="E918" s="227"/>
      <c r="F918" s="227"/>
    </row>
    <row r="919" spans="2:6">
      <c r="B919" s="226"/>
      <c r="C919" s="227"/>
      <c r="D919" s="227"/>
      <c r="E919" s="227"/>
      <c r="F919" s="227"/>
    </row>
    <row r="920" spans="2:6">
      <c r="B920" s="226"/>
      <c r="C920" s="227"/>
      <c r="D920" s="227"/>
      <c r="E920" s="227"/>
      <c r="F920" s="227"/>
    </row>
    <row r="921" spans="2:6">
      <c r="B921" s="226"/>
      <c r="C921" s="227"/>
      <c r="D921" s="227"/>
      <c r="E921" s="227"/>
      <c r="F921" s="227"/>
    </row>
    <row r="922" spans="2:6">
      <c r="B922" s="226"/>
      <c r="C922" s="227"/>
      <c r="D922" s="227"/>
      <c r="E922" s="227"/>
      <c r="F922" s="227"/>
    </row>
    <row r="923" spans="2:6">
      <c r="B923" s="226"/>
      <c r="C923" s="227"/>
      <c r="D923" s="227"/>
      <c r="E923" s="227"/>
      <c r="F923" s="227"/>
    </row>
    <row r="924" spans="2:6">
      <c r="B924" s="226"/>
      <c r="C924" s="227"/>
      <c r="D924" s="227"/>
      <c r="E924" s="227"/>
      <c r="F924" s="227"/>
    </row>
    <row r="925" spans="2:6">
      <c r="B925" s="226"/>
      <c r="C925" s="227"/>
      <c r="D925" s="227"/>
      <c r="E925" s="227"/>
      <c r="F925" s="227"/>
    </row>
    <row r="926" spans="2:6">
      <c r="B926" s="226"/>
      <c r="C926" s="227"/>
      <c r="D926" s="227"/>
      <c r="E926" s="227"/>
      <c r="F926" s="227"/>
    </row>
    <row r="927" spans="2:6">
      <c r="B927" s="226"/>
      <c r="C927" s="227"/>
      <c r="D927" s="227"/>
      <c r="E927" s="227"/>
      <c r="F927" s="227"/>
    </row>
    <row r="928" spans="2:6">
      <c r="B928" s="226"/>
      <c r="C928" s="227"/>
      <c r="D928" s="227"/>
      <c r="E928" s="227"/>
      <c r="F928" s="227"/>
    </row>
    <row r="929" spans="2:6">
      <c r="B929" s="226"/>
      <c r="C929" s="227"/>
      <c r="D929" s="227"/>
      <c r="E929" s="227"/>
      <c r="F929" s="227"/>
    </row>
    <row r="930" spans="2:6">
      <c r="B930" s="226"/>
      <c r="C930" s="227"/>
      <c r="D930" s="227"/>
      <c r="E930" s="227"/>
      <c r="F930" s="227"/>
    </row>
    <row r="931" spans="2:6">
      <c r="B931" s="226"/>
      <c r="C931" s="227"/>
      <c r="D931" s="227"/>
      <c r="E931" s="227"/>
      <c r="F931" s="227"/>
    </row>
    <row r="932" spans="2:6">
      <c r="B932" s="226"/>
      <c r="C932" s="227"/>
      <c r="D932" s="227"/>
      <c r="E932" s="227"/>
      <c r="F932" s="227"/>
    </row>
    <row r="933" spans="2:6">
      <c r="B933" s="226"/>
      <c r="C933" s="227"/>
      <c r="D933" s="227"/>
      <c r="E933" s="227"/>
      <c r="F933" s="227"/>
    </row>
    <row r="934" spans="2:6">
      <c r="B934" s="226"/>
      <c r="C934" s="227"/>
      <c r="D934" s="227"/>
      <c r="E934" s="227"/>
      <c r="F934" s="227"/>
    </row>
    <row r="935" spans="2:6">
      <c r="B935" s="226"/>
      <c r="C935" s="227"/>
      <c r="D935" s="227"/>
      <c r="E935" s="227"/>
      <c r="F935" s="227"/>
    </row>
    <row r="936" spans="2:6">
      <c r="B936" s="226"/>
      <c r="C936" s="227"/>
      <c r="D936" s="227"/>
      <c r="E936" s="227"/>
      <c r="F936" s="227"/>
    </row>
    <row r="937" spans="2:6">
      <c r="B937" s="226"/>
      <c r="C937" s="227"/>
      <c r="D937" s="227"/>
      <c r="E937" s="227"/>
      <c r="F937" s="227"/>
    </row>
    <row r="938" spans="2:6">
      <c r="B938" s="226"/>
      <c r="C938" s="227"/>
      <c r="D938" s="227"/>
      <c r="E938" s="227"/>
      <c r="F938" s="227"/>
    </row>
    <row r="939" spans="2:6">
      <c r="B939" s="226"/>
      <c r="C939" s="227"/>
      <c r="D939" s="227"/>
      <c r="E939" s="227"/>
      <c r="F939" s="227"/>
    </row>
    <row r="940" spans="2:6">
      <c r="B940" s="226"/>
      <c r="C940" s="227"/>
      <c r="D940" s="227"/>
      <c r="E940" s="227"/>
      <c r="F940" s="227"/>
    </row>
    <row r="941" spans="2:6">
      <c r="B941" s="226"/>
      <c r="C941" s="227"/>
      <c r="D941" s="227"/>
      <c r="E941" s="227"/>
      <c r="F941" s="227"/>
    </row>
    <row r="942" spans="2:6">
      <c r="B942" s="226"/>
      <c r="C942" s="227"/>
      <c r="D942" s="227"/>
      <c r="E942" s="227"/>
      <c r="F942" s="227"/>
    </row>
    <row r="943" spans="2:6">
      <c r="B943" s="226"/>
      <c r="C943" s="227"/>
      <c r="D943" s="227"/>
      <c r="E943" s="227"/>
      <c r="F943" s="227"/>
    </row>
    <row r="944" spans="2:6">
      <c r="B944" s="226"/>
      <c r="C944" s="227"/>
      <c r="D944" s="227"/>
      <c r="E944" s="227"/>
      <c r="F944" s="227"/>
    </row>
    <row r="945" spans="2:6">
      <c r="B945" s="226"/>
      <c r="C945" s="227"/>
      <c r="D945" s="227"/>
      <c r="E945" s="227"/>
      <c r="F945" s="227"/>
    </row>
    <row r="946" spans="2:6">
      <c r="B946" s="226"/>
      <c r="C946" s="227"/>
      <c r="D946" s="227"/>
      <c r="E946" s="227"/>
      <c r="F946" s="227"/>
    </row>
    <row r="947" spans="2:6">
      <c r="B947" s="226"/>
      <c r="C947" s="227"/>
      <c r="D947" s="227"/>
      <c r="E947" s="227"/>
      <c r="F947" s="227"/>
    </row>
    <row r="948" spans="2:6">
      <c r="B948" s="226"/>
      <c r="C948" s="227"/>
      <c r="D948" s="227"/>
      <c r="E948" s="227"/>
      <c r="F948" s="227"/>
    </row>
    <row r="949" spans="2:6">
      <c r="B949" s="226"/>
      <c r="C949" s="227"/>
      <c r="D949" s="227"/>
      <c r="E949" s="227"/>
      <c r="F949" s="227"/>
    </row>
    <row r="950" spans="2:6">
      <c r="B950" s="226"/>
      <c r="C950" s="227"/>
      <c r="D950" s="227"/>
      <c r="E950" s="227"/>
      <c r="F950" s="227"/>
    </row>
    <row r="951" spans="2:6">
      <c r="B951" s="226"/>
      <c r="C951" s="227"/>
      <c r="D951" s="227"/>
      <c r="E951" s="227"/>
      <c r="F951" s="227"/>
    </row>
    <row r="952" spans="2:6">
      <c r="B952" s="226"/>
      <c r="C952" s="227"/>
      <c r="D952" s="227"/>
      <c r="E952" s="227"/>
      <c r="F952" s="227"/>
    </row>
    <row r="953" spans="2:6">
      <c r="B953" s="226"/>
      <c r="C953" s="227"/>
      <c r="D953" s="227"/>
      <c r="E953" s="227"/>
      <c r="F953" s="227"/>
    </row>
    <row r="954" spans="2:6">
      <c r="B954" s="226"/>
      <c r="C954" s="227"/>
      <c r="D954" s="227"/>
      <c r="E954" s="227"/>
      <c r="F954" s="227"/>
    </row>
    <row r="955" spans="2:6">
      <c r="B955" s="226"/>
      <c r="C955" s="227"/>
      <c r="D955" s="227"/>
      <c r="E955" s="227"/>
      <c r="F955" s="227"/>
    </row>
    <row r="956" spans="2:6">
      <c r="B956" s="226"/>
      <c r="C956" s="227"/>
      <c r="D956" s="227"/>
      <c r="E956" s="227"/>
      <c r="F956" s="227"/>
    </row>
    <row r="957" spans="2:6">
      <c r="B957" s="226"/>
      <c r="C957" s="227"/>
      <c r="D957" s="227"/>
      <c r="E957" s="227"/>
      <c r="F957" s="227"/>
    </row>
    <row r="958" spans="2:6">
      <c r="B958" s="226"/>
      <c r="C958" s="227"/>
      <c r="D958" s="227"/>
      <c r="E958" s="227"/>
      <c r="F958" s="227"/>
    </row>
    <row r="959" spans="2:6">
      <c r="B959" s="226"/>
      <c r="C959" s="227"/>
      <c r="D959" s="227"/>
      <c r="E959" s="227"/>
      <c r="F959" s="227"/>
    </row>
    <row r="960" spans="2:6">
      <c r="B960" s="226"/>
      <c r="C960" s="227"/>
      <c r="D960" s="227"/>
      <c r="E960" s="227"/>
      <c r="F960" s="227"/>
    </row>
    <row r="961" spans="2:6">
      <c r="B961" s="226"/>
      <c r="C961" s="227"/>
      <c r="D961" s="227"/>
      <c r="E961" s="227"/>
      <c r="F961" s="227"/>
    </row>
    <row r="962" spans="2:6">
      <c r="B962" s="226"/>
      <c r="C962" s="227"/>
      <c r="D962" s="227"/>
      <c r="E962" s="227"/>
      <c r="F962" s="227"/>
    </row>
    <row r="963" spans="2:6">
      <c r="B963" s="226"/>
      <c r="C963" s="227"/>
      <c r="D963" s="227"/>
      <c r="E963" s="227"/>
      <c r="F963" s="227"/>
    </row>
    <row r="964" spans="2:6">
      <c r="B964" s="226"/>
      <c r="C964" s="227"/>
      <c r="D964" s="227"/>
      <c r="E964" s="227"/>
      <c r="F964" s="227"/>
    </row>
    <row r="965" spans="2:6">
      <c r="B965" s="226"/>
      <c r="C965" s="227"/>
      <c r="D965" s="227"/>
      <c r="E965" s="227"/>
      <c r="F965" s="227"/>
    </row>
    <row r="966" spans="2:6">
      <c r="B966" s="226"/>
      <c r="C966" s="227"/>
      <c r="D966" s="227"/>
      <c r="E966" s="227"/>
      <c r="F966" s="227"/>
    </row>
    <row r="967" spans="2:6">
      <c r="B967" s="226"/>
      <c r="C967" s="227"/>
      <c r="D967" s="227"/>
      <c r="E967" s="227"/>
      <c r="F967" s="227"/>
    </row>
    <row r="968" spans="2:6">
      <c r="B968" s="226"/>
      <c r="C968" s="227"/>
      <c r="D968" s="227"/>
      <c r="E968" s="227"/>
      <c r="F968" s="227"/>
    </row>
    <row r="969" spans="2:6">
      <c r="B969" s="226"/>
      <c r="C969" s="227"/>
      <c r="D969" s="227"/>
      <c r="E969" s="227"/>
      <c r="F969" s="227"/>
    </row>
    <row r="970" spans="2:6">
      <c r="B970" s="226"/>
      <c r="C970" s="227"/>
      <c r="D970" s="227"/>
      <c r="E970" s="227"/>
      <c r="F970" s="227"/>
    </row>
    <row r="971" spans="2:6">
      <c r="B971" s="226"/>
      <c r="C971" s="227"/>
      <c r="D971" s="227"/>
      <c r="E971" s="227"/>
      <c r="F971" s="227"/>
    </row>
    <row r="972" spans="2:6">
      <c r="B972" s="226"/>
      <c r="C972" s="227"/>
      <c r="D972" s="227"/>
      <c r="E972" s="227"/>
      <c r="F972" s="227"/>
    </row>
    <row r="973" spans="2:6">
      <c r="B973" s="226"/>
      <c r="C973" s="227"/>
      <c r="D973" s="227"/>
      <c r="E973" s="227"/>
      <c r="F973" s="227"/>
    </row>
    <row r="974" spans="2:6">
      <c r="B974" s="226"/>
      <c r="C974" s="227"/>
      <c r="D974" s="227"/>
      <c r="E974" s="227"/>
      <c r="F974" s="227"/>
    </row>
    <row r="975" spans="2:6">
      <c r="B975" s="226"/>
      <c r="C975" s="227"/>
      <c r="D975" s="227"/>
      <c r="E975" s="227"/>
      <c r="F975" s="227"/>
    </row>
    <row r="976" spans="2:6">
      <c r="B976" s="226"/>
      <c r="C976" s="227"/>
      <c r="D976" s="227"/>
      <c r="E976" s="227"/>
      <c r="F976" s="227"/>
    </row>
    <row r="977" spans="2:6">
      <c r="B977" s="226"/>
      <c r="C977" s="227"/>
      <c r="D977" s="227"/>
      <c r="E977" s="227"/>
      <c r="F977" s="227"/>
    </row>
    <row r="978" spans="2:6">
      <c r="B978" s="226"/>
      <c r="C978" s="227"/>
      <c r="D978" s="227"/>
      <c r="E978" s="227"/>
      <c r="F978" s="227"/>
    </row>
    <row r="979" spans="2:6">
      <c r="B979" s="226"/>
      <c r="C979" s="227"/>
      <c r="D979" s="227"/>
      <c r="E979" s="227"/>
      <c r="F979" s="227"/>
    </row>
    <row r="980" spans="2:6">
      <c r="B980" s="226"/>
      <c r="C980" s="227"/>
      <c r="D980" s="227"/>
      <c r="E980" s="227"/>
      <c r="F980" s="227"/>
    </row>
    <row r="981" spans="2:6">
      <c r="B981" s="226"/>
      <c r="C981" s="227"/>
      <c r="D981" s="227"/>
      <c r="E981" s="227"/>
      <c r="F981" s="227"/>
    </row>
    <row r="982" spans="2:6">
      <c r="B982" s="226"/>
      <c r="C982" s="227"/>
      <c r="D982" s="227"/>
      <c r="E982" s="227"/>
      <c r="F982" s="227"/>
    </row>
    <row r="983" spans="2:6">
      <c r="B983" s="226"/>
      <c r="C983" s="227"/>
      <c r="D983" s="227"/>
      <c r="E983" s="227"/>
      <c r="F983" s="227"/>
    </row>
    <row r="984" spans="2:6">
      <c r="B984" s="226"/>
      <c r="C984" s="227"/>
      <c r="D984" s="227"/>
      <c r="E984" s="227"/>
      <c r="F984" s="227"/>
    </row>
    <row r="985" spans="2:6">
      <c r="B985" s="226"/>
      <c r="C985" s="227"/>
      <c r="D985" s="227"/>
      <c r="E985" s="227"/>
      <c r="F985" s="227"/>
    </row>
    <row r="986" spans="2:6">
      <c r="B986" s="226"/>
      <c r="C986" s="227"/>
      <c r="D986" s="227"/>
      <c r="E986" s="227"/>
      <c r="F986" s="227"/>
    </row>
    <row r="987" spans="2:6">
      <c r="B987" s="226"/>
      <c r="C987" s="227"/>
      <c r="D987" s="227"/>
      <c r="E987" s="227"/>
      <c r="F987" s="227"/>
    </row>
    <row r="988" spans="2:6">
      <c r="B988" s="226"/>
      <c r="C988" s="227"/>
      <c r="D988" s="227"/>
      <c r="E988" s="227"/>
      <c r="F988" s="227"/>
    </row>
    <row r="989" spans="2:6">
      <c r="B989" s="226"/>
      <c r="C989" s="227"/>
      <c r="D989" s="227"/>
      <c r="E989" s="227"/>
      <c r="F989" s="227"/>
    </row>
    <row r="990" spans="2:6">
      <c r="B990" s="226"/>
      <c r="C990" s="227"/>
      <c r="D990" s="227"/>
      <c r="E990" s="227"/>
      <c r="F990" s="227"/>
    </row>
    <row r="991" spans="2:6">
      <c r="B991" s="226"/>
      <c r="C991" s="227"/>
      <c r="D991" s="227"/>
      <c r="E991" s="227"/>
      <c r="F991" s="227"/>
    </row>
    <row r="992" spans="2:6">
      <c r="B992" s="226"/>
      <c r="C992" s="227"/>
      <c r="D992" s="227"/>
      <c r="E992" s="227"/>
      <c r="F992" s="227"/>
    </row>
    <row r="993" spans="2:6">
      <c r="B993" s="226"/>
      <c r="C993" s="227"/>
      <c r="D993" s="227"/>
      <c r="E993" s="227"/>
      <c r="F993" s="227"/>
    </row>
    <row r="994" spans="2:6">
      <c r="B994" s="226"/>
      <c r="C994" s="227"/>
      <c r="D994" s="227"/>
      <c r="E994" s="227"/>
      <c r="F994" s="227"/>
    </row>
    <row r="995" spans="2:6">
      <c r="B995" s="226"/>
      <c r="C995" s="227"/>
      <c r="D995" s="227"/>
      <c r="E995" s="227"/>
      <c r="F995" s="227"/>
    </row>
    <row r="996" spans="2:6">
      <c r="B996" s="226"/>
      <c r="C996" s="227"/>
      <c r="D996" s="227"/>
      <c r="E996" s="227"/>
      <c r="F996" s="227"/>
    </row>
    <row r="997" spans="2:6">
      <c r="B997" s="226"/>
      <c r="C997" s="227"/>
      <c r="D997" s="227"/>
      <c r="E997" s="227"/>
      <c r="F997" s="227"/>
    </row>
    <row r="998" spans="2:6">
      <c r="B998" s="226"/>
      <c r="C998" s="227"/>
      <c r="D998" s="227"/>
      <c r="E998" s="227"/>
      <c r="F998" s="227"/>
    </row>
    <row r="999" spans="2:6">
      <c r="B999" s="226"/>
      <c r="C999" s="227"/>
      <c r="D999" s="227"/>
      <c r="E999" s="227"/>
      <c r="F999" s="227"/>
    </row>
    <row r="1000" spans="2:6">
      <c r="B1000" s="226"/>
      <c r="C1000" s="227"/>
      <c r="D1000" s="227"/>
      <c r="E1000" s="227"/>
      <c r="F1000" s="22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FF"/>
    <outlinePr summaryBelow="0" summaryRight="0"/>
  </sheetPr>
  <dimension ref="A1:T1000"/>
  <sheetViews>
    <sheetView showGridLines="0" workbookViewId="0">
      <pane ySplit="1" topLeftCell="A2" activePane="bottomLeft" state="frozen"/>
      <selection pane="bottomLeft" activeCell="B3" sqref="B3"/>
    </sheetView>
  </sheetViews>
  <sheetFormatPr baseColWidth="10" defaultColWidth="12.7109375" defaultRowHeight="15" customHeight="1"/>
  <cols>
    <col min="1" max="1" width="52.140625" customWidth="1"/>
    <col min="2" max="2" width="28.140625" customWidth="1"/>
    <col min="3" max="3" width="23.140625" customWidth="1"/>
    <col min="4" max="4" width="20.140625" customWidth="1"/>
    <col min="6" max="6" width="19" customWidth="1"/>
    <col min="7" max="7" width="25.140625" customWidth="1"/>
  </cols>
  <sheetData>
    <row r="1" spans="1:20" ht="26.25" customHeight="1">
      <c r="A1" s="612" t="s">
        <v>30</v>
      </c>
      <c r="B1" s="613" t="s">
        <v>1707</v>
      </c>
      <c r="E1" s="1"/>
      <c r="F1" s="1"/>
      <c r="G1" s="1"/>
      <c r="H1" s="1"/>
      <c r="I1" s="1"/>
      <c r="J1" s="1"/>
      <c r="K1" s="1"/>
      <c r="L1" s="1"/>
      <c r="M1" s="1"/>
      <c r="N1" s="1"/>
      <c r="O1" s="1"/>
      <c r="P1" s="1"/>
      <c r="Q1" s="1"/>
      <c r="R1" s="1"/>
      <c r="S1" s="1"/>
      <c r="T1" s="1"/>
    </row>
    <row r="2" spans="1:20"/>
    <row r="3" spans="1:20">
      <c r="A3" s="591"/>
      <c r="B3" s="592"/>
      <c r="C3" s="593" t="s">
        <v>1689</v>
      </c>
      <c r="D3" s="594"/>
    </row>
    <row r="4" spans="1:20">
      <c r="A4" s="593" t="s">
        <v>5</v>
      </c>
      <c r="B4" s="593" t="s">
        <v>0</v>
      </c>
      <c r="C4" s="591" t="s">
        <v>1692</v>
      </c>
      <c r="D4" s="596" t="s">
        <v>1706</v>
      </c>
    </row>
    <row r="5" spans="1:20">
      <c r="A5" s="597">
        <v>8025</v>
      </c>
      <c r="B5" s="591" t="s">
        <v>33</v>
      </c>
      <c r="C5" s="598">
        <v>23500000</v>
      </c>
      <c r="D5" s="600">
        <v>23500000</v>
      </c>
    </row>
    <row r="6" spans="1:20">
      <c r="A6" s="601"/>
      <c r="B6" s="602" t="s">
        <v>63</v>
      </c>
      <c r="C6" s="603">
        <v>24600000</v>
      </c>
      <c r="D6" s="605">
        <v>24600000</v>
      </c>
    </row>
    <row r="7" spans="1:20">
      <c r="A7" s="601"/>
      <c r="B7" s="602" t="s">
        <v>64</v>
      </c>
      <c r="C7" s="603">
        <v>22500000</v>
      </c>
      <c r="D7" s="605">
        <v>22500000</v>
      </c>
    </row>
    <row r="8" spans="1:20">
      <c r="A8" s="601"/>
      <c r="B8" s="602" t="s">
        <v>65</v>
      </c>
      <c r="C8" s="603">
        <v>30000000</v>
      </c>
      <c r="D8" s="605">
        <v>30000000</v>
      </c>
    </row>
    <row r="9" spans="1:20">
      <c r="A9" s="601"/>
      <c r="B9" s="602" t="s">
        <v>66</v>
      </c>
      <c r="C9" s="603">
        <v>60000000</v>
      </c>
      <c r="D9" s="605">
        <v>60000000</v>
      </c>
    </row>
    <row r="10" spans="1:20">
      <c r="A10" s="601"/>
      <c r="B10" s="602" t="s">
        <v>67</v>
      </c>
      <c r="C10" s="603">
        <v>21600000</v>
      </c>
      <c r="D10" s="605">
        <v>21600000</v>
      </c>
    </row>
    <row r="11" spans="1:20">
      <c r="A11" s="601"/>
      <c r="B11" s="602" t="s">
        <v>68</v>
      </c>
      <c r="C11" s="603">
        <v>22258002</v>
      </c>
      <c r="D11" s="605">
        <v>22258002</v>
      </c>
    </row>
    <row r="12" spans="1:20">
      <c r="A12" s="601"/>
      <c r="B12" s="602" t="s">
        <v>69</v>
      </c>
      <c r="C12" s="603">
        <v>27600000</v>
      </c>
      <c r="D12" s="605">
        <v>27600000</v>
      </c>
    </row>
    <row r="13" spans="1:20">
      <c r="A13" s="601"/>
      <c r="B13" s="602" t="s">
        <v>70</v>
      </c>
      <c r="C13" s="603">
        <v>27600000</v>
      </c>
      <c r="D13" s="605">
        <v>27600000</v>
      </c>
    </row>
    <row r="14" spans="1:20">
      <c r="A14" s="601"/>
      <c r="B14" s="602" t="s">
        <v>71</v>
      </c>
      <c r="C14" s="603">
        <v>27600000</v>
      </c>
      <c r="D14" s="605">
        <v>27600000</v>
      </c>
    </row>
    <row r="15" spans="1:20">
      <c r="A15" s="601"/>
      <c r="B15" s="602" t="s">
        <v>72</v>
      </c>
      <c r="C15" s="603">
        <v>27600000</v>
      </c>
      <c r="D15" s="605">
        <v>27600000</v>
      </c>
    </row>
    <row r="16" spans="1:20">
      <c r="A16" s="601"/>
      <c r="B16" s="602" t="s">
        <v>52</v>
      </c>
      <c r="C16" s="603">
        <v>25000000</v>
      </c>
      <c r="D16" s="605">
        <v>25000000</v>
      </c>
    </row>
    <row r="17" spans="1:4">
      <c r="A17" s="601"/>
      <c r="B17" s="602" t="s">
        <v>73</v>
      </c>
      <c r="C17" s="603">
        <v>22800000</v>
      </c>
      <c r="D17" s="605">
        <v>22800000</v>
      </c>
    </row>
    <row r="18" spans="1:4">
      <c r="A18" s="601"/>
      <c r="B18" s="602" t="s">
        <v>74</v>
      </c>
      <c r="C18" s="603">
        <v>14300000</v>
      </c>
      <c r="D18" s="605">
        <v>14300000</v>
      </c>
    </row>
    <row r="19" spans="1:4">
      <c r="A19" s="601"/>
      <c r="B19" s="602" t="s">
        <v>75</v>
      </c>
      <c r="C19" s="603">
        <v>21600000</v>
      </c>
      <c r="D19" s="605">
        <v>21600000</v>
      </c>
    </row>
    <row r="20" spans="1:4">
      <c r="A20" s="601"/>
      <c r="B20" s="602" t="s">
        <v>76</v>
      </c>
      <c r="C20" s="603">
        <v>14000000</v>
      </c>
      <c r="D20" s="605">
        <v>14000000</v>
      </c>
    </row>
    <row r="21" spans="1:4">
      <c r="A21" s="601"/>
      <c r="B21" s="602" t="s">
        <v>77</v>
      </c>
      <c r="C21" s="603">
        <v>11157000</v>
      </c>
      <c r="D21" s="605">
        <v>11157000</v>
      </c>
    </row>
    <row r="22" spans="1:4">
      <c r="A22" s="601"/>
      <c r="B22" s="602" t="s">
        <v>78</v>
      </c>
      <c r="C22" s="603">
        <v>40000000</v>
      </c>
      <c r="D22" s="605">
        <v>40000000</v>
      </c>
    </row>
    <row r="23" spans="1:4">
      <c r="A23" s="601"/>
      <c r="B23" s="602" t="s">
        <v>79</v>
      </c>
      <c r="C23" s="603">
        <v>60000000</v>
      </c>
      <c r="D23" s="605">
        <v>60000000</v>
      </c>
    </row>
    <row r="24" spans="1:4">
      <c r="A24" s="601"/>
      <c r="B24" s="602" t="s">
        <v>80</v>
      </c>
      <c r="C24" s="603">
        <v>24600000</v>
      </c>
      <c r="D24" s="605">
        <v>24600000</v>
      </c>
    </row>
    <row r="25" spans="1:4">
      <c r="A25" s="601"/>
      <c r="B25" s="602" t="s">
        <v>81</v>
      </c>
      <c r="C25" s="603">
        <v>21669000</v>
      </c>
      <c r="D25" s="605">
        <v>21669000</v>
      </c>
    </row>
    <row r="26" spans="1:4">
      <c r="A26" s="601"/>
      <c r="B26" s="602" t="s">
        <v>53</v>
      </c>
      <c r="C26" s="603">
        <v>27000000</v>
      </c>
      <c r="D26" s="605">
        <v>27000000</v>
      </c>
    </row>
    <row r="27" spans="1:4">
      <c r="A27" s="601"/>
      <c r="B27" s="602" t="s">
        <v>54</v>
      </c>
      <c r="C27" s="603">
        <v>27000000</v>
      </c>
      <c r="D27" s="605">
        <v>27000000</v>
      </c>
    </row>
    <row r="28" spans="1:4">
      <c r="A28" s="601"/>
      <c r="B28" s="602" t="s">
        <v>56</v>
      </c>
      <c r="C28" s="603">
        <v>30000000</v>
      </c>
      <c r="D28" s="605">
        <v>30000000</v>
      </c>
    </row>
    <row r="29" spans="1:4">
      <c r="A29" s="601"/>
      <c r="B29" s="602" t="s">
        <v>57</v>
      </c>
      <c r="C29" s="603">
        <v>16400000</v>
      </c>
      <c r="D29" s="605">
        <v>16400000</v>
      </c>
    </row>
    <row r="30" spans="1:4">
      <c r="A30" s="601"/>
      <c r="B30" s="602" t="s">
        <v>58</v>
      </c>
      <c r="C30" s="603">
        <v>26100000</v>
      </c>
      <c r="D30" s="605">
        <v>26100000</v>
      </c>
    </row>
    <row r="31" spans="1:4">
      <c r="A31" s="601"/>
      <c r="B31" s="602" t="s">
        <v>60</v>
      </c>
      <c r="C31" s="603">
        <v>20016000</v>
      </c>
      <c r="D31" s="605">
        <v>20016000</v>
      </c>
    </row>
    <row r="32" spans="1:4">
      <c r="A32" s="601"/>
      <c r="B32" s="602" t="s">
        <v>62</v>
      </c>
      <c r="C32" s="603">
        <v>22500000</v>
      </c>
      <c r="D32" s="605">
        <v>22500000</v>
      </c>
    </row>
    <row r="33" spans="1:4">
      <c r="A33" s="597" t="s">
        <v>1703</v>
      </c>
      <c r="B33" s="592"/>
      <c r="C33" s="598">
        <v>739000002</v>
      </c>
      <c r="D33" s="600">
        <v>739000002</v>
      </c>
    </row>
    <row r="34" spans="1:4">
      <c r="A34" s="597">
        <v>8066</v>
      </c>
      <c r="B34" s="591" t="s">
        <v>82</v>
      </c>
      <c r="C34" s="598">
        <v>55000000</v>
      </c>
      <c r="D34" s="600">
        <v>55000000</v>
      </c>
    </row>
    <row r="35" spans="1:4">
      <c r="A35" s="601"/>
      <c r="B35" s="602" t="s">
        <v>94</v>
      </c>
      <c r="C35" s="603">
        <v>95000000</v>
      </c>
      <c r="D35" s="605">
        <v>95000000</v>
      </c>
    </row>
    <row r="36" spans="1:4">
      <c r="A36" s="601"/>
      <c r="B36" s="602" t="s">
        <v>97</v>
      </c>
      <c r="C36" s="603">
        <v>27000000</v>
      </c>
      <c r="D36" s="605">
        <v>27000000</v>
      </c>
    </row>
    <row r="37" spans="1:4">
      <c r="A37" s="601"/>
      <c r="B37" s="602" t="s">
        <v>99</v>
      </c>
      <c r="C37" s="603">
        <v>31556000</v>
      </c>
      <c r="D37" s="605">
        <v>31556000</v>
      </c>
    </row>
    <row r="38" spans="1:4">
      <c r="A38" s="601"/>
      <c r="B38" s="602" t="s">
        <v>101</v>
      </c>
      <c r="C38" s="603">
        <v>80000000</v>
      </c>
      <c r="D38" s="605">
        <v>80000000</v>
      </c>
    </row>
    <row r="39" spans="1:4">
      <c r="A39" s="601"/>
      <c r="B39" s="602" t="s">
        <v>103</v>
      </c>
      <c r="C39" s="603">
        <v>90000000</v>
      </c>
      <c r="D39" s="605">
        <v>90000000</v>
      </c>
    </row>
    <row r="40" spans="1:4">
      <c r="A40" s="601"/>
      <c r="B40" s="602" t="s">
        <v>105</v>
      </c>
      <c r="C40" s="603">
        <v>55000000</v>
      </c>
      <c r="D40" s="605">
        <v>55000000</v>
      </c>
    </row>
    <row r="41" spans="1:4">
      <c r="A41" s="601"/>
      <c r="B41" s="602" t="s">
        <v>107</v>
      </c>
      <c r="C41" s="603">
        <v>72000000</v>
      </c>
      <c r="D41" s="605">
        <v>72000000</v>
      </c>
    </row>
    <row r="42" spans="1:4">
      <c r="A42" s="601"/>
      <c r="B42" s="602" t="s">
        <v>109</v>
      </c>
      <c r="C42" s="603">
        <v>12624000</v>
      </c>
      <c r="D42" s="605">
        <v>12624000</v>
      </c>
    </row>
    <row r="43" spans="1:4">
      <c r="A43" s="601"/>
      <c r="B43" s="602" t="s">
        <v>112</v>
      </c>
      <c r="C43" s="603">
        <v>48000000</v>
      </c>
      <c r="D43" s="605">
        <v>48000000</v>
      </c>
    </row>
    <row r="44" spans="1:4">
      <c r="A44" s="601"/>
      <c r="B44" s="602" t="s">
        <v>114</v>
      </c>
      <c r="C44" s="603">
        <v>30000000</v>
      </c>
      <c r="D44" s="605">
        <v>30000000</v>
      </c>
    </row>
    <row r="45" spans="1:4">
      <c r="A45" s="601"/>
      <c r="B45" s="602" t="s">
        <v>116</v>
      </c>
      <c r="C45" s="603">
        <v>47000000</v>
      </c>
      <c r="D45" s="605">
        <v>47000000</v>
      </c>
    </row>
    <row r="46" spans="1:4">
      <c r="A46" s="601"/>
      <c r="B46" s="602" t="s">
        <v>118</v>
      </c>
      <c r="C46" s="603">
        <v>42000000</v>
      </c>
      <c r="D46" s="605">
        <v>42000000</v>
      </c>
    </row>
    <row r="47" spans="1:4">
      <c r="A47" s="601"/>
      <c r="B47" s="602" t="s">
        <v>120</v>
      </c>
      <c r="C47" s="603">
        <v>120000000</v>
      </c>
      <c r="D47" s="605">
        <v>120000000</v>
      </c>
    </row>
    <row r="48" spans="1:4">
      <c r="A48" s="601"/>
      <c r="B48" s="602" t="s">
        <v>123</v>
      </c>
      <c r="C48" s="603">
        <v>25000000</v>
      </c>
      <c r="D48" s="605">
        <v>25000000</v>
      </c>
    </row>
    <row r="49" spans="1:4">
      <c r="A49" s="601"/>
      <c r="B49" s="602" t="s">
        <v>124</v>
      </c>
      <c r="C49" s="603">
        <v>15000000</v>
      </c>
      <c r="D49" s="605">
        <v>15000000</v>
      </c>
    </row>
    <row r="50" spans="1:4">
      <c r="A50" s="601"/>
      <c r="B50" s="602" t="s">
        <v>127</v>
      </c>
      <c r="C50" s="603">
        <v>36000000</v>
      </c>
      <c r="D50" s="605">
        <v>36000000</v>
      </c>
    </row>
    <row r="51" spans="1:4">
      <c r="A51" s="601"/>
      <c r="B51" s="602" t="s">
        <v>129</v>
      </c>
      <c r="C51" s="603">
        <v>27500000</v>
      </c>
      <c r="D51" s="605">
        <v>27500000</v>
      </c>
    </row>
    <row r="52" spans="1:4">
      <c r="A52" s="601"/>
      <c r="B52" s="602" t="s">
        <v>131</v>
      </c>
      <c r="C52" s="603">
        <v>28392000</v>
      </c>
      <c r="D52" s="605">
        <v>28392000</v>
      </c>
    </row>
    <row r="53" spans="1:4">
      <c r="A53" s="601"/>
      <c r="B53" s="602" t="s">
        <v>132</v>
      </c>
      <c r="C53" s="603">
        <v>27240000</v>
      </c>
      <c r="D53" s="605">
        <v>27240000</v>
      </c>
    </row>
    <row r="54" spans="1:4">
      <c r="A54" s="601"/>
      <c r="B54" s="602" t="s">
        <v>134</v>
      </c>
      <c r="C54" s="603">
        <v>25200000</v>
      </c>
      <c r="D54" s="605">
        <v>25200000</v>
      </c>
    </row>
    <row r="55" spans="1:4">
      <c r="A55" s="601"/>
      <c r="B55" s="602" t="s">
        <v>136</v>
      </c>
      <c r="C55" s="603">
        <v>25686000</v>
      </c>
      <c r="D55" s="605">
        <v>25686000</v>
      </c>
    </row>
    <row r="56" spans="1:4">
      <c r="A56" s="601"/>
      <c r="B56" s="602" t="s">
        <v>1354</v>
      </c>
      <c r="C56" s="603">
        <v>36000000</v>
      </c>
      <c r="D56" s="605">
        <v>36000000</v>
      </c>
    </row>
    <row r="57" spans="1:4">
      <c r="A57" s="597" t="s">
        <v>1697</v>
      </c>
      <c r="B57" s="592"/>
      <c r="C57" s="598">
        <v>1051198000</v>
      </c>
      <c r="D57" s="600">
        <v>1051198000</v>
      </c>
    </row>
    <row r="58" spans="1:4">
      <c r="A58" s="597">
        <v>8080</v>
      </c>
      <c r="B58" s="591" t="s">
        <v>262</v>
      </c>
      <c r="C58" s="598">
        <v>42000000</v>
      </c>
      <c r="D58" s="600">
        <v>42000000</v>
      </c>
    </row>
    <row r="59" spans="1:4">
      <c r="A59" s="601"/>
      <c r="B59" s="602" t="s">
        <v>274</v>
      </c>
      <c r="C59" s="603">
        <v>34800000</v>
      </c>
      <c r="D59" s="605">
        <v>34800000</v>
      </c>
    </row>
    <row r="60" spans="1:4">
      <c r="A60" s="601"/>
      <c r="B60" s="602" t="s">
        <v>276</v>
      </c>
      <c r="C60" s="603">
        <v>24000000</v>
      </c>
      <c r="D60" s="605">
        <v>24000000</v>
      </c>
    </row>
    <row r="61" spans="1:4">
      <c r="A61" s="601"/>
      <c r="B61" s="602" t="s">
        <v>281</v>
      </c>
      <c r="C61" s="603">
        <v>19000000</v>
      </c>
      <c r="D61" s="605">
        <v>19000000</v>
      </c>
    </row>
    <row r="62" spans="1:4">
      <c r="A62" s="601"/>
      <c r="B62" s="602" t="s">
        <v>285</v>
      </c>
      <c r="C62" s="603">
        <v>72000000</v>
      </c>
      <c r="D62" s="605">
        <v>72000000</v>
      </c>
    </row>
    <row r="63" spans="1:4">
      <c r="A63" s="601"/>
      <c r="B63" s="602" t="s">
        <v>289</v>
      </c>
      <c r="C63" s="603">
        <v>45000000</v>
      </c>
      <c r="D63" s="605">
        <v>45000000</v>
      </c>
    </row>
    <row r="64" spans="1:4">
      <c r="A64" s="601"/>
      <c r="B64" s="602" t="s">
        <v>291</v>
      </c>
      <c r="C64" s="603">
        <v>24000000</v>
      </c>
      <c r="D64" s="605">
        <v>24000000</v>
      </c>
    </row>
    <row r="65" spans="1:4">
      <c r="A65" s="601"/>
      <c r="B65" s="602" t="s">
        <v>302</v>
      </c>
      <c r="C65" s="603">
        <v>26500000</v>
      </c>
      <c r="D65" s="605">
        <v>26500000</v>
      </c>
    </row>
    <row r="66" spans="1:4">
      <c r="A66" s="601"/>
      <c r="B66" s="602" t="s">
        <v>310</v>
      </c>
      <c r="C66" s="603">
        <v>21600000</v>
      </c>
      <c r="D66" s="605">
        <v>21600000</v>
      </c>
    </row>
    <row r="67" spans="1:4">
      <c r="A67" s="601"/>
      <c r="B67" s="602" t="s">
        <v>312</v>
      </c>
      <c r="C67" s="603">
        <v>22800000</v>
      </c>
      <c r="D67" s="605">
        <v>22800000</v>
      </c>
    </row>
    <row r="68" spans="1:4">
      <c r="A68" s="601"/>
      <c r="B68" s="602" t="s">
        <v>314</v>
      </c>
      <c r="C68" s="603">
        <v>54000000</v>
      </c>
      <c r="D68" s="605">
        <v>54000000</v>
      </c>
    </row>
    <row r="69" spans="1:4">
      <c r="A69" s="601"/>
      <c r="B69" s="602" t="s">
        <v>320</v>
      </c>
      <c r="C69" s="603">
        <v>42000000</v>
      </c>
      <c r="D69" s="605">
        <v>42000000</v>
      </c>
    </row>
    <row r="70" spans="1:4">
      <c r="A70" s="601"/>
      <c r="B70" s="602" t="s">
        <v>322</v>
      </c>
      <c r="C70" s="603">
        <v>30000000</v>
      </c>
      <c r="D70" s="605">
        <v>30000000</v>
      </c>
    </row>
    <row r="71" spans="1:4">
      <c r="A71" s="601"/>
      <c r="B71" s="602" t="s">
        <v>324</v>
      </c>
      <c r="C71" s="603">
        <v>42000000</v>
      </c>
      <c r="D71" s="605">
        <v>42000000</v>
      </c>
    </row>
    <row r="72" spans="1:4">
      <c r="A72" s="601"/>
      <c r="B72" s="602" t="s">
        <v>330</v>
      </c>
      <c r="C72" s="603">
        <v>25000000</v>
      </c>
      <c r="D72" s="605">
        <v>25000000</v>
      </c>
    </row>
    <row r="73" spans="1:4">
      <c r="A73" s="601"/>
      <c r="B73" s="602" t="s">
        <v>336</v>
      </c>
      <c r="C73" s="603">
        <v>35000000</v>
      </c>
      <c r="D73" s="605">
        <v>35000000</v>
      </c>
    </row>
    <row r="74" spans="1:4">
      <c r="A74" s="601"/>
      <c r="B74" s="602" t="s">
        <v>340</v>
      </c>
      <c r="C74" s="603">
        <v>54000000</v>
      </c>
      <c r="D74" s="605">
        <v>54000000</v>
      </c>
    </row>
    <row r="75" spans="1:4">
      <c r="A75" s="601"/>
      <c r="B75" s="602" t="s">
        <v>343</v>
      </c>
      <c r="C75" s="603">
        <v>42000000</v>
      </c>
      <c r="D75" s="605">
        <v>42000000</v>
      </c>
    </row>
    <row r="76" spans="1:4">
      <c r="A76" s="601"/>
      <c r="B76" s="602" t="s">
        <v>345</v>
      </c>
      <c r="C76" s="603">
        <v>40000000</v>
      </c>
      <c r="D76" s="605">
        <v>40000000</v>
      </c>
    </row>
    <row r="77" spans="1:4">
      <c r="A77" s="601"/>
      <c r="B77" s="602" t="s">
        <v>347</v>
      </c>
      <c r="C77" s="603">
        <v>28800000</v>
      </c>
      <c r="D77" s="605">
        <v>28800000</v>
      </c>
    </row>
    <row r="78" spans="1:4">
      <c r="A78" s="601"/>
      <c r="B78" s="602" t="s">
        <v>349</v>
      </c>
      <c r="C78" s="603">
        <v>35000000</v>
      </c>
      <c r="D78" s="605">
        <v>35000000</v>
      </c>
    </row>
    <row r="79" spans="1:4">
      <c r="A79" s="601"/>
      <c r="B79" s="602" t="s">
        <v>357</v>
      </c>
      <c r="C79" s="603">
        <v>20000000</v>
      </c>
      <c r="D79" s="605">
        <v>20000000</v>
      </c>
    </row>
    <row r="80" spans="1:4">
      <c r="A80" s="601"/>
      <c r="B80" s="602" t="s">
        <v>359</v>
      </c>
      <c r="C80" s="603">
        <v>27000000</v>
      </c>
      <c r="D80" s="605">
        <v>27000000</v>
      </c>
    </row>
    <row r="81" spans="1:4">
      <c r="A81" s="601"/>
      <c r="B81" s="602" t="s">
        <v>369</v>
      </c>
      <c r="C81" s="603">
        <v>19500000</v>
      </c>
      <c r="D81" s="605">
        <v>19500000</v>
      </c>
    </row>
    <row r="82" spans="1:4">
      <c r="A82" s="601"/>
      <c r="B82" s="602" t="s">
        <v>373</v>
      </c>
      <c r="C82" s="603">
        <v>18000000</v>
      </c>
      <c r="D82" s="605">
        <v>18000000</v>
      </c>
    </row>
    <row r="83" spans="1:4">
      <c r="A83" s="601"/>
      <c r="B83" s="602" t="s">
        <v>385</v>
      </c>
      <c r="C83" s="603">
        <v>25000000</v>
      </c>
      <c r="D83" s="605">
        <v>25000000</v>
      </c>
    </row>
    <row r="84" spans="1:4">
      <c r="A84" s="601"/>
      <c r="B84" s="602" t="s">
        <v>391</v>
      </c>
      <c r="C84" s="603">
        <v>25000000</v>
      </c>
      <c r="D84" s="605">
        <v>25000000</v>
      </c>
    </row>
    <row r="85" spans="1:4">
      <c r="A85" s="601"/>
      <c r="B85" s="602" t="s">
        <v>397</v>
      </c>
      <c r="C85" s="603">
        <v>18000000</v>
      </c>
      <c r="D85" s="605">
        <v>18000000</v>
      </c>
    </row>
    <row r="86" spans="1:4">
      <c r="A86" s="601"/>
      <c r="B86" s="602" t="s">
        <v>399</v>
      </c>
      <c r="C86" s="603">
        <v>33000000</v>
      </c>
      <c r="D86" s="605">
        <v>33000000</v>
      </c>
    </row>
    <row r="87" spans="1:4">
      <c r="A87" s="601"/>
      <c r="B87" s="602" t="s">
        <v>405</v>
      </c>
      <c r="C87" s="603">
        <v>99000000</v>
      </c>
      <c r="D87" s="605">
        <v>99000000</v>
      </c>
    </row>
    <row r="88" spans="1:4">
      <c r="A88" s="601"/>
      <c r="B88" s="602" t="s">
        <v>411</v>
      </c>
      <c r="C88" s="603">
        <v>42000000</v>
      </c>
      <c r="D88" s="605">
        <v>42000000</v>
      </c>
    </row>
    <row r="89" spans="1:4">
      <c r="A89" s="601"/>
      <c r="B89" s="602" t="s">
        <v>413</v>
      </c>
      <c r="C89" s="603">
        <v>40000000</v>
      </c>
      <c r="D89" s="605">
        <v>40000000</v>
      </c>
    </row>
    <row r="90" spans="1:4">
      <c r="A90" s="601"/>
      <c r="B90" s="602" t="s">
        <v>415</v>
      </c>
      <c r="C90" s="603">
        <v>228000000</v>
      </c>
      <c r="D90" s="605">
        <v>228000000</v>
      </c>
    </row>
    <row r="91" spans="1:4">
      <c r="A91" s="601"/>
      <c r="B91" s="602" t="s">
        <v>420</v>
      </c>
      <c r="C91" s="603">
        <v>180000000</v>
      </c>
      <c r="D91" s="605">
        <v>180000000</v>
      </c>
    </row>
    <row r="92" spans="1:4">
      <c r="A92" s="601"/>
      <c r="B92" s="602" t="s">
        <v>431</v>
      </c>
      <c r="C92" s="603">
        <v>38400000</v>
      </c>
      <c r="D92" s="605">
        <v>38400000</v>
      </c>
    </row>
    <row r="93" spans="1:4">
      <c r="A93" s="601"/>
      <c r="B93" s="602" t="s">
        <v>439</v>
      </c>
      <c r="C93" s="603">
        <v>21600000</v>
      </c>
      <c r="D93" s="605">
        <v>21600000</v>
      </c>
    </row>
    <row r="94" spans="1:4">
      <c r="A94" s="601"/>
      <c r="B94" s="602" t="s">
        <v>445</v>
      </c>
      <c r="C94" s="603">
        <v>36000000</v>
      </c>
      <c r="D94" s="605">
        <v>36000000</v>
      </c>
    </row>
    <row r="95" spans="1:4">
      <c r="A95" s="601"/>
      <c r="B95" s="602" t="s">
        <v>453</v>
      </c>
      <c r="C95" s="603">
        <v>32500000</v>
      </c>
      <c r="D95" s="605">
        <v>32500000</v>
      </c>
    </row>
    <row r="96" spans="1:4">
      <c r="A96" s="601"/>
      <c r="B96" s="602" t="s">
        <v>457</v>
      </c>
      <c r="C96" s="603">
        <v>28000000</v>
      </c>
      <c r="D96" s="605">
        <v>28000000</v>
      </c>
    </row>
    <row r="97" spans="1:4">
      <c r="A97" s="601"/>
      <c r="B97" s="602" t="s">
        <v>463</v>
      </c>
      <c r="C97" s="603">
        <v>45000000</v>
      </c>
      <c r="D97" s="605">
        <v>45000000</v>
      </c>
    </row>
    <row r="98" spans="1:4">
      <c r="A98" s="601"/>
      <c r="B98" s="602" t="s">
        <v>465</v>
      </c>
      <c r="C98" s="603">
        <v>45000000</v>
      </c>
      <c r="D98" s="605">
        <v>45000000</v>
      </c>
    </row>
    <row r="99" spans="1:4">
      <c r="A99" s="601"/>
      <c r="B99" s="602" t="s">
        <v>467</v>
      </c>
      <c r="C99" s="603">
        <v>22500000</v>
      </c>
      <c r="D99" s="605">
        <v>22500000</v>
      </c>
    </row>
    <row r="100" spans="1:4">
      <c r="A100" s="601"/>
      <c r="B100" s="602" t="s">
        <v>1361</v>
      </c>
      <c r="C100" s="603">
        <v>24000000</v>
      </c>
      <c r="D100" s="605">
        <v>24000000</v>
      </c>
    </row>
    <row r="101" spans="1:4">
      <c r="A101" s="601"/>
      <c r="B101" s="602" t="s">
        <v>1363</v>
      </c>
      <c r="C101" s="603">
        <v>42000000</v>
      </c>
      <c r="D101" s="605">
        <v>42000000</v>
      </c>
    </row>
    <row r="102" spans="1:4">
      <c r="A102" s="601"/>
      <c r="B102" s="602" t="s">
        <v>1364</v>
      </c>
      <c r="C102" s="603">
        <v>25000000</v>
      </c>
      <c r="D102" s="605">
        <v>25000000</v>
      </c>
    </row>
    <row r="103" spans="1:4">
      <c r="A103" s="597" t="s">
        <v>1695</v>
      </c>
      <c r="B103" s="592"/>
      <c r="C103" s="598">
        <v>1894000000</v>
      </c>
      <c r="D103" s="600">
        <v>1894000000</v>
      </c>
    </row>
    <row r="104" spans="1:4">
      <c r="A104" s="597">
        <v>8131</v>
      </c>
      <c r="B104" s="591" t="s">
        <v>483</v>
      </c>
      <c r="C104" s="598">
        <v>35160000</v>
      </c>
      <c r="D104" s="600">
        <v>35160000</v>
      </c>
    </row>
    <row r="105" spans="1:4">
      <c r="A105" s="601"/>
      <c r="B105" s="602" t="s">
        <v>486</v>
      </c>
      <c r="C105" s="603">
        <v>37200000</v>
      </c>
      <c r="D105" s="605">
        <v>37200000</v>
      </c>
    </row>
    <row r="106" spans="1:4">
      <c r="A106" s="601"/>
      <c r="B106" s="602" t="s">
        <v>488</v>
      </c>
      <c r="C106" s="603">
        <v>27000000</v>
      </c>
      <c r="D106" s="605">
        <v>27000000</v>
      </c>
    </row>
    <row r="107" spans="1:4">
      <c r="A107" s="601"/>
      <c r="B107" s="602" t="s">
        <v>490</v>
      </c>
      <c r="C107" s="603">
        <v>32729280</v>
      </c>
      <c r="D107" s="605">
        <v>32729280</v>
      </c>
    </row>
    <row r="108" spans="1:4">
      <c r="A108" s="601"/>
      <c r="B108" s="602" t="s">
        <v>493</v>
      </c>
      <c r="C108" s="603">
        <v>45500000</v>
      </c>
      <c r="D108" s="605">
        <v>45500000</v>
      </c>
    </row>
    <row r="109" spans="1:4">
      <c r="A109" s="601"/>
      <c r="B109" s="602" t="s">
        <v>495</v>
      </c>
      <c r="C109" s="603">
        <v>24000000</v>
      </c>
      <c r="D109" s="605">
        <v>24000000</v>
      </c>
    </row>
    <row r="110" spans="1:4">
      <c r="A110" s="601"/>
      <c r="B110" s="602" t="s">
        <v>501</v>
      </c>
      <c r="C110" s="603">
        <v>42600000</v>
      </c>
      <c r="D110" s="605">
        <v>42600000</v>
      </c>
    </row>
    <row r="111" spans="1:4">
      <c r="A111" s="601"/>
      <c r="B111" s="602" t="s">
        <v>503</v>
      </c>
      <c r="C111" s="603">
        <v>21636000</v>
      </c>
      <c r="D111" s="605">
        <v>21636000</v>
      </c>
    </row>
    <row r="112" spans="1:4">
      <c r="A112" s="601"/>
      <c r="B112" s="602" t="s">
        <v>505</v>
      </c>
      <c r="C112" s="603">
        <v>24000000</v>
      </c>
      <c r="D112" s="605">
        <v>24000000</v>
      </c>
    </row>
    <row r="113" spans="1:4">
      <c r="A113" s="601"/>
      <c r="B113" s="602" t="s">
        <v>506</v>
      </c>
      <c r="C113" s="603">
        <v>24000000</v>
      </c>
      <c r="D113" s="605">
        <v>24000000</v>
      </c>
    </row>
    <row r="114" spans="1:4">
      <c r="A114" s="601"/>
      <c r="B114" s="602" t="s">
        <v>507</v>
      </c>
      <c r="C114" s="603">
        <v>25072260</v>
      </c>
      <c r="D114" s="605">
        <v>25072260</v>
      </c>
    </row>
    <row r="115" spans="1:4">
      <c r="A115" s="601"/>
      <c r="B115" s="602" t="s">
        <v>510</v>
      </c>
      <c r="C115" s="603">
        <v>33000000</v>
      </c>
      <c r="D115" s="605">
        <v>33000000</v>
      </c>
    </row>
    <row r="116" spans="1:4">
      <c r="A116" s="601"/>
      <c r="B116" s="602" t="s">
        <v>511</v>
      </c>
      <c r="C116" s="603">
        <v>33000000</v>
      </c>
      <c r="D116" s="605">
        <v>33000000</v>
      </c>
    </row>
    <row r="117" spans="1:4">
      <c r="A117" s="601"/>
      <c r="B117" s="602" t="s">
        <v>513</v>
      </c>
      <c r="C117" s="603">
        <v>25200000</v>
      </c>
      <c r="D117" s="605">
        <v>25200000</v>
      </c>
    </row>
    <row r="118" spans="1:4">
      <c r="A118" s="601"/>
      <c r="B118" s="602" t="s">
        <v>515</v>
      </c>
      <c r="C118" s="603">
        <v>27000000</v>
      </c>
      <c r="D118" s="605">
        <v>27000000</v>
      </c>
    </row>
    <row r="119" spans="1:4">
      <c r="A119" s="601"/>
      <c r="B119" s="602" t="s">
        <v>517</v>
      </c>
      <c r="C119" s="603">
        <v>30000000</v>
      </c>
      <c r="D119" s="605">
        <v>30000000</v>
      </c>
    </row>
    <row r="120" spans="1:4">
      <c r="A120" s="601"/>
      <c r="B120" s="602" t="s">
        <v>519</v>
      </c>
      <c r="C120" s="603">
        <v>18936000</v>
      </c>
      <c r="D120" s="605">
        <v>18936000</v>
      </c>
    </row>
    <row r="121" spans="1:4">
      <c r="A121" s="601"/>
      <c r="B121" s="602" t="s">
        <v>521</v>
      </c>
      <c r="C121" s="603">
        <v>49000000</v>
      </c>
      <c r="D121" s="605">
        <v>49000000</v>
      </c>
    </row>
    <row r="122" spans="1:4">
      <c r="A122" s="601"/>
      <c r="B122" s="602" t="s">
        <v>524</v>
      </c>
      <c r="C122" s="603">
        <v>52500000</v>
      </c>
      <c r="D122" s="605">
        <v>52500000</v>
      </c>
    </row>
    <row r="123" spans="1:4">
      <c r="A123" s="601"/>
      <c r="B123" s="602" t="s">
        <v>526</v>
      </c>
      <c r="C123" s="603">
        <v>39000000</v>
      </c>
      <c r="D123" s="605">
        <v>39000000</v>
      </c>
    </row>
    <row r="124" spans="1:4">
      <c r="A124" s="601"/>
      <c r="B124" s="602" t="s">
        <v>528</v>
      </c>
      <c r="C124" s="603">
        <v>33364156</v>
      </c>
      <c r="D124" s="605">
        <v>33364156</v>
      </c>
    </row>
    <row r="125" spans="1:4">
      <c r="A125" s="601"/>
      <c r="B125" s="602" t="s">
        <v>530</v>
      </c>
      <c r="C125" s="603">
        <v>30000000</v>
      </c>
      <c r="D125" s="605">
        <v>30000000</v>
      </c>
    </row>
    <row r="126" spans="1:4">
      <c r="A126" s="601"/>
      <c r="B126" s="602" t="s">
        <v>533</v>
      </c>
      <c r="C126" s="603">
        <v>30000000</v>
      </c>
      <c r="D126" s="605">
        <v>30000000</v>
      </c>
    </row>
    <row r="127" spans="1:4">
      <c r="A127" s="601"/>
      <c r="B127" s="602" t="s">
        <v>539</v>
      </c>
      <c r="C127" s="603">
        <v>31200000</v>
      </c>
      <c r="D127" s="605">
        <v>31200000</v>
      </c>
    </row>
    <row r="128" spans="1:4">
      <c r="A128" s="601"/>
      <c r="B128" s="602" t="s">
        <v>543</v>
      </c>
      <c r="C128" s="603">
        <v>27900000</v>
      </c>
      <c r="D128" s="605">
        <v>27900000</v>
      </c>
    </row>
    <row r="129" spans="1:4">
      <c r="A129" s="601"/>
      <c r="B129" s="602" t="s">
        <v>545</v>
      </c>
      <c r="C129" s="603">
        <v>26400000</v>
      </c>
      <c r="D129" s="605">
        <v>26400000</v>
      </c>
    </row>
    <row r="130" spans="1:4">
      <c r="A130" s="601"/>
      <c r="B130" s="602" t="s">
        <v>547</v>
      </c>
      <c r="C130" s="603">
        <v>26400000</v>
      </c>
      <c r="D130" s="605">
        <v>26400000</v>
      </c>
    </row>
    <row r="131" spans="1:4">
      <c r="A131" s="601"/>
      <c r="B131" s="602" t="s">
        <v>549</v>
      </c>
      <c r="C131" s="603">
        <v>27000000</v>
      </c>
      <c r="D131" s="605">
        <v>27000000</v>
      </c>
    </row>
    <row r="132" spans="1:4">
      <c r="A132" s="601"/>
      <c r="B132" s="602" t="s">
        <v>550</v>
      </c>
      <c r="C132" s="603">
        <v>26400000</v>
      </c>
      <c r="D132" s="605">
        <v>26400000</v>
      </c>
    </row>
    <row r="133" spans="1:4">
      <c r="A133" s="601"/>
      <c r="B133" s="602" t="s">
        <v>551</v>
      </c>
      <c r="C133" s="603">
        <v>27900000</v>
      </c>
      <c r="D133" s="605">
        <v>27900000</v>
      </c>
    </row>
    <row r="134" spans="1:4">
      <c r="A134" s="601"/>
      <c r="B134" s="602" t="s">
        <v>552</v>
      </c>
      <c r="C134" s="603">
        <v>21636000</v>
      </c>
      <c r="D134" s="605">
        <v>21636000</v>
      </c>
    </row>
    <row r="135" spans="1:4">
      <c r="A135" s="601"/>
      <c r="B135" s="602" t="s">
        <v>554</v>
      </c>
      <c r="C135" s="603">
        <v>26400000</v>
      </c>
      <c r="D135" s="605">
        <v>26400000</v>
      </c>
    </row>
    <row r="136" spans="1:4">
      <c r="A136" s="601"/>
      <c r="B136" s="602" t="s">
        <v>555</v>
      </c>
      <c r="C136" s="603">
        <v>36000000</v>
      </c>
      <c r="D136" s="605">
        <v>36000000</v>
      </c>
    </row>
    <row r="137" spans="1:4">
      <c r="A137" s="601"/>
      <c r="B137" s="602" t="s">
        <v>559</v>
      </c>
      <c r="C137" s="603">
        <v>60000000</v>
      </c>
      <c r="D137" s="605">
        <v>60000000</v>
      </c>
    </row>
    <row r="138" spans="1:4">
      <c r="A138" s="601"/>
      <c r="B138" s="602" t="s">
        <v>561</v>
      </c>
      <c r="C138" s="603">
        <v>30000000</v>
      </c>
      <c r="D138" s="605">
        <v>30000000</v>
      </c>
    </row>
    <row r="139" spans="1:4">
      <c r="A139" s="601"/>
      <c r="B139" s="602" t="s">
        <v>563</v>
      </c>
      <c r="C139" s="603">
        <v>30000000</v>
      </c>
      <c r="D139" s="605">
        <v>30000000</v>
      </c>
    </row>
    <row r="140" spans="1:4">
      <c r="A140" s="601"/>
      <c r="B140" s="602" t="s">
        <v>565</v>
      </c>
      <c r="C140" s="603">
        <v>30000000</v>
      </c>
      <c r="D140" s="605">
        <v>30000000</v>
      </c>
    </row>
    <row r="141" spans="1:4">
      <c r="A141" s="601"/>
      <c r="B141" s="602" t="s">
        <v>566</v>
      </c>
      <c r="C141" s="603">
        <v>30000000</v>
      </c>
      <c r="D141" s="605">
        <v>30000000</v>
      </c>
    </row>
    <row r="142" spans="1:4">
      <c r="A142" s="601"/>
      <c r="B142" s="602" t="s">
        <v>570</v>
      </c>
      <c r="C142" s="603">
        <v>40532511</v>
      </c>
      <c r="D142" s="605">
        <v>40532511</v>
      </c>
    </row>
    <row r="143" spans="1:4">
      <c r="A143" s="601"/>
      <c r="B143" s="602" t="s">
        <v>573</v>
      </c>
      <c r="C143" s="603">
        <v>1638000000</v>
      </c>
      <c r="D143" s="605">
        <v>1638000000</v>
      </c>
    </row>
    <row r="144" spans="1:4">
      <c r="A144" s="601"/>
      <c r="B144" s="602" t="s">
        <v>578</v>
      </c>
      <c r="C144" s="603">
        <v>15575000</v>
      </c>
      <c r="D144" s="605">
        <v>15575000</v>
      </c>
    </row>
    <row r="145" spans="1:4">
      <c r="A145" s="601"/>
      <c r="B145" s="602" t="s">
        <v>581</v>
      </c>
      <c r="C145" s="603">
        <v>15575000</v>
      </c>
      <c r="D145" s="605">
        <v>15575000</v>
      </c>
    </row>
    <row r="146" spans="1:4">
      <c r="A146" s="601"/>
      <c r="B146" s="602" t="s">
        <v>583</v>
      </c>
      <c r="C146" s="603">
        <v>15575000</v>
      </c>
      <c r="D146" s="605">
        <v>15575000</v>
      </c>
    </row>
    <row r="147" spans="1:4">
      <c r="A147" s="601"/>
      <c r="B147" s="602" t="s">
        <v>585</v>
      </c>
      <c r="C147" s="603">
        <v>13890000</v>
      </c>
      <c r="D147" s="605">
        <v>13890000</v>
      </c>
    </row>
    <row r="148" spans="1:4">
      <c r="A148" s="601"/>
      <c r="B148" s="602" t="s">
        <v>587</v>
      </c>
      <c r="C148" s="603">
        <v>13890000</v>
      </c>
      <c r="D148" s="605">
        <v>13890000</v>
      </c>
    </row>
    <row r="149" spans="1:4">
      <c r="A149" s="601"/>
      <c r="B149" s="602" t="s">
        <v>594</v>
      </c>
      <c r="C149" s="603">
        <v>10600000</v>
      </c>
      <c r="D149" s="605">
        <v>10600000</v>
      </c>
    </row>
    <row r="150" spans="1:4">
      <c r="A150" s="601"/>
      <c r="B150" s="602" t="s">
        <v>600</v>
      </c>
      <c r="C150" s="603">
        <v>14840000</v>
      </c>
      <c r="D150" s="605">
        <v>14840000</v>
      </c>
    </row>
    <row r="151" spans="1:4">
      <c r="A151" s="601"/>
      <c r="B151" s="602" t="s">
        <v>602</v>
      </c>
      <c r="C151" s="603">
        <v>14840000</v>
      </c>
      <c r="D151" s="605">
        <v>14840000</v>
      </c>
    </row>
    <row r="152" spans="1:4">
      <c r="A152" s="601"/>
      <c r="B152" s="602" t="s">
        <v>606</v>
      </c>
      <c r="C152" s="603">
        <v>14840000</v>
      </c>
      <c r="D152" s="605">
        <v>14840000</v>
      </c>
    </row>
    <row r="153" spans="1:4">
      <c r="A153" s="601"/>
      <c r="B153" s="602" t="s">
        <v>608</v>
      </c>
      <c r="C153" s="603">
        <v>14840000</v>
      </c>
      <c r="D153" s="605">
        <v>14840000</v>
      </c>
    </row>
    <row r="154" spans="1:4">
      <c r="A154" s="601"/>
      <c r="B154" s="602" t="s">
        <v>610</v>
      </c>
      <c r="C154" s="603">
        <v>14840000</v>
      </c>
      <c r="D154" s="605">
        <v>14840000</v>
      </c>
    </row>
    <row r="155" spans="1:4">
      <c r="A155" s="601"/>
      <c r="B155" s="602" t="s">
        <v>612</v>
      </c>
      <c r="C155" s="603">
        <v>14840000</v>
      </c>
      <c r="D155" s="605">
        <v>14840000</v>
      </c>
    </row>
    <row r="156" spans="1:4">
      <c r="A156" s="601"/>
      <c r="B156" s="602" t="s">
        <v>614</v>
      </c>
      <c r="C156" s="603">
        <v>14840000</v>
      </c>
      <c r="D156" s="605">
        <v>14840000</v>
      </c>
    </row>
    <row r="157" spans="1:4">
      <c r="A157" s="601"/>
      <c r="B157" s="602" t="s">
        <v>616</v>
      </c>
      <c r="C157" s="603">
        <v>14840000</v>
      </c>
      <c r="D157" s="605">
        <v>14840000</v>
      </c>
    </row>
    <row r="158" spans="1:4">
      <c r="A158" s="601"/>
      <c r="B158" s="602" t="s">
        <v>618</v>
      </c>
      <c r="C158" s="603">
        <v>14840000</v>
      </c>
      <c r="D158" s="605">
        <v>14840000</v>
      </c>
    </row>
    <row r="159" spans="1:4">
      <c r="A159" s="601"/>
      <c r="B159" s="602" t="s">
        <v>620</v>
      </c>
      <c r="C159" s="603">
        <v>14840000</v>
      </c>
      <c r="D159" s="605">
        <v>14840000</v>
      </c>
    </row>
    <row r="160" spans="1:4">
      <c r="A160" s="601"/>
      <c r="B160" s="602" t="s">
        <v>622</v>
      </c>
      <c r="C160" s="603">
        <v>15200000</v>
      </c>
      <c r="D160" s="605">
        <v>15200000</v>
      </c>
    </row>
    <row r="161" spans="1:4">
      <c r="A161" s="601"/>
      <c r="B161" s="602" t="s">
        <v>624</v>
      </c>
      <c r="C161" s="603">
        <v>15200000</v>
      </c>
      <c r="D161" s="605">
        <v>15200000</v>
      </c>
    </row>
    <row r="162" spans="1:4">
      <c r="A162" s="601"/>
      <c r="B162" s="602" t="s">
        <v>626</v>
      </c>
      <c r="C162" s="603">
        <v>15200000</v>
      </c>
      <c r="D162" s="605">
        <v>15200000</v>
      </c>
    </row>
    <row r="163" spans="1:4">
      <c r="A163" s="601"/>
      <c r="B163" s="602" t="s">
        <v>628</v>
      </c>
      <c r="C163" s="603">
        <v>15200000</v>
      </c>
      <c r="D163" s="605">
        <v>15200000</v>
      </c>
    </row>
    <row r="164" spans="1:4">
      <c r="A164" s="601"/>
      <c r="B164" s="602" t="s">
        <v>630</v>
      </c>
      <c r="C164" s="603">
        <v>15200000</v>
      </c>
      <c r="D164" s="605">
        <v>15200000</v>
      </c>
    </row>
    <row r="165" spans="1:4">
      <c r="A165" s="601"/>
      <c r="B165" s="602" t="s">
        <v>632</v>
      </c>
      <c r="C165" s="603">
        <v>17800000</v>
      </c>
      <c r="D165" s="605">
        <v>17800000</v>
      </c>
    </row>
    <row r="166" spans="1:4">
      <c r="A166" s="601"/>
      <c r="B166" s="602" t="s">
        <v>636</v>
      </c>
      <c r="C166" s="603">
        <v>17800000</v>
      </c>
      <c r="D166" s="605">
        <v>17800000</v>
      </c>
    </row>
    <row r="167" spans="1:4">
      <c r="A167" s="601"/>
      <c r="B167" s="602" t="s">
        <v>642</v>
      </c>
      <c r="C167" s="603">
        <v>30000000</v>
      </c>
      <c r="D167" s="605">
        <v>30000000</v>
      </c>
    </row>
    <row r="168" spans="1:4">
      <c r="A168" s="601"/>
      <c r="B168" s="602" t="s">
        <v>644</v>
      </c>
      <c r="C168" s="603">
        <v>30000000</v>
      </c>
      <c r="D168" s="605">
        <v>30000000</v>
      </c>
    </row>
    <row r="169" spans="1:4">
      <c r="A169" s="601"/>
      <c r="B169" s="602" t="s">
        <v>646</v>
      </c>
      <c r="C169" s="603">
        <v>20000000</v>
      </c>
      <c r="D169" s="605">
        <v>20000000</v>
      </c>
    </row>
    <row r="170" spans="1:4">
      <c r="A170" s="601"/>
      <c r="B170" s="602" t="s">
        <v>648</v>
      </c>
      <c r="C170" s="603">
        <v>38615000</v>
      </c>
      <c r="D170" s="605">
        <v>38615000</v>
      </c>
    </row>
    <row r="171" spans="1:4">
      <c r="A171" s="601"/>
      <c r="B171" s="602" t="s">
        <v>650</v>
      </c>
      <c r="C171" s="603">
        <v>20000000</v>
      </c>
      <c r="D171" s="605">
        <v>20000000</v>
      </c>
    </row>
    <row r="172" spans="1:4">
      <c r="A172" s="601"/>
      <c r="B172" s="602" t="s">
        <v>652</v>
      </c>
      <c r="C172" s="603">
        <v>25000000</v>
      </c>
      <c r="D172" s="605">
        <v>25000000</v>
      </c>
    </row>
    <row r="173" spans="1:4">
      <c r="A173" s="601"/>
      <c r="B173" s="602" t="s">
        <v>654</v>
      </c>
      <c r="C173" s="603">
        <v>8000000</v>
      </c>
      <c r="D173" s="605">
        <v>8000000</v>
      </c>
    </row>
    <row r="174" spans="1:4">
      <c r="A174" s="601"/>
      <c r="B174" s="602" t="s">
        <v>656</v>
      </c>
      <c r="C174" s="603">
        <v>8000000</v>
      </c>
      <c r="D174" s="605">
        <v>8000000</v>
      </c>
    </row>
    <row r="175" spans="1:4">
      <c r="A175" s="601"/>
      <c r="B175" s="602" t="s">
        <v>658</v>
      </c>
      <c r="C175" s="603">
        <v>14300000</v>
      </c>
      <c r="D175" s="605">
        <v>14300000</v>
      </c>
    </row>
    <row r="176" spans="1:4">
      <c r="A176" s="601"/>
      <c r="B176" s="602" t="s">
        <v>660</v>
      </c>
      <c r="C176" s="603">
        <v>36000000</v>
      </c>
      <c r="D176" s="605">
        <v>36000000</v>
      </c>
    </row>
    <row r="177" spans="1:4">
      <c r="A177" s="601"/>
      <c r="B177" s="602" t="s">
        <v>663</v>
      </c>
      <c r="C177" s="603">
        <v>19200000</v>
      </c>
      <c r="D177" s="605">
        <v>19200000</v>
      </c>
    </row>
    <row r="178" spans="1:4">
      <c r="A178" s="601"/>
      <c r="B178" s="602" t="s">
        <v>665</v>
      </c>
      <c r="C178" s="603">
        <v>18936000</v>
      </c>
      <c r="D178" s="605">
        <v>18936000</v>
      </c>
    </row>
    <row r="179" spans="1:4">
      <c r="A179" s="601"/>
      <c r="B179" s="602" t="s">
        <v>668</v>
      </c>
      <c r="C179" s="603">
        <v>19200000</v>
      </c>
      <c r="D179" s="605">
        <v>19200000</v>
      </c>
    </row>
    <row r="180" spans="1:4">
      <c r="A180" s="601"/>
      <c r="B180" s="602" t="s">
        <v>670</v>
      </c>
      <c r="C180" s="603">
        <v>18936000</v>
      </c>
      <c r="D180" s="605">
        <v>18936000</v>
      </c>
    </row>
    <row r="181" spans="1:4">
      <c r="A181" s="601"/>
      <c r="B181" s="602" t="s">
        <v>671</v>
      </c>
      <c r="C181" s="603">
        <v>18936000</v>
      </c>
      <c r="D181" s="605">
        <v>18936000</v>
      </c>
    </row>
    <row r="182" spans="1:4">
      <c r="A182" s="601"/>
      <c r="B182" s="602" t="s">
        <v>672</v>
      </c>
      <c r="C182" s="603">
        <v>18936000</v>
      </c>
      <c r="D182" s="605">
        <v>18936000</v>
      </c>
    </row>
    <row r="183" spans="1:4">
      <c r="A183" s="601"/>
      <c r="B183" s="602" t="s">
        <v>673</v>
      </c>
      <c r="C183" s="603">
        <v>18936000</v>
      </c>
      <c r="D183" s="605">
        <v>18936000</v>
      </c>
    </row>
    <row r="184" spans="1:4">
      <c r="A184" s="601"/>
      <c r="B184" s="602" t="s">
        <v>675</v>
      </c>
      <c r="C184" s="603">
        <v>18936000</v>
      </c>
      <c r="D184" s="605">
        <v>18936000</v>
      </c>
    </row>
    <row r="185" spans="1:4">
      <c r="A185" s="601"/>
      <c r="B185" s="602" t="s">
        <v>676</v>
      </c>
      <c r="C185" s="603">
        <v>27000000</v>
      </c>
      <c r="D185" s="605">
        <v>27000000</v>
      </c>
    </row>
    <row r="186" spans="1:4">
      <c r="A186" s="601"/>
      <c r="B186" s="602" t="s">
        <v>678</v>
      </c>
      <c r="C186" s="603">
        <v>25800000</v>
      </c>
      <c r="D186" s="605">
        <v>25800000</v>
      </c>
    </row>
    <row r="187" spans="1:4">
      <c r="A187" s="601"/>
      <c r="B187" s="602" t="s">
        <v>680</v>
      </c>
      <c r="C187" s="603">
        <v>25800000</v>
      </c>
      <c r="D187" s="605">
        <v>25800000</v>
      </c>
    </row>
    <row r="188" spans="1:4">
      <c r="A188" s="601"/>
      <c r="B188" s="602" t="s">
        <v>682</v>
      </c>
      <c r="C188" s="603">
        <v>18936000</v>
      </c>
      <c r="D188" s="605">
        <v>18936000</v>
      </c>
    </row>
    <row r="189" spans="1:4">
      <c r="A189" s="601"/>
      <c r="B189" s="602" t="s">
        <v>683</v>
      </c>
      <c r="C189" s="603">
        <v>18936000</v>
      </c>
      <c r="D189" s="605">
        <v>18936000</v>
      </c>
    </row>
    <row r="190" spans="1:4">
      <c r="A190" s="601"/>
      <c r="B190" s="602" t="s">
        <v>684</v>
      </c>
      <c r="C190" s="603">
        <v>18936000</v>
      </c>
      <c r="D190" s="605">
        <v>18936000</v>
      </c>
    </row>
    <row r="191" spans="1:4">
      <c r="A191" s="601"/>
      <c r="B191" s="602" t="s">
        <v>685</v>
      </c>
      <c r="C191" s="603">
        <v>18936000</v>
      </c>
      <c r="D191" s="605">
        <v>18936000</v>
      </c>
    </row>
    <row r="192" spans="1:4">
      <c r="A192" s="601"/>
      <c r="B192" s="602" t="s">
        <v>686</v>
      </c>
      <c r="C192" s="603">
        <v>25800000</v>
      </c>
      <c r="D192" s="605">
        <v>25800000</v>
      </c>
    </row>
    <row r="193" spans="1:4">
      <c r="A193" s="601"/>
      <c r="B193" s="602" t="s">
        <v>689</v>
      </c>
      <c r="C193" s="603">
        <v>18936000</v>
      </c>
      <c r="D193" s="605">
        <v>18936000</v>
      </c>
    </row>
    <row r="194" spans="1:4">
      <c r="A194" s="601"/>
      <c r="B194" s="602" t="s">
        <v>691</v>
      </c>
      <c r="C194" s="603">
        <v>30000000</v>
      </c>
      <c r="D194" s="605">
        <v>30000000</v>
      </c>
    </row>
    <row r="195" spans="1:4">
      <c r="A195" s="601"/>
      <c r="B195" s="602" t="s">
        <v>693</v>
      </c>
      <c r="C195" s="603">
        <v>25800000</v>
      </c>
      <c r="D195" s="605">
        <v>25800000</v>
      </c>
    </row>
    <row r="196" spans="1:4">
      <c r="A196" s="601"/>
      <c r="B196" s="602" t="s">
        <v>695</v>
      </c>
      <c r="C196" s="603">
        <v>9152400</v>
      </c>
      <c r="D196" s="605">
        <v>9152400</v>
      </c>
    </row>
    <row r="197" spans="1:4">
      <c r="A197" s="601"/>
      <c r="B197" s="602" t="s">
        <v>698</v>
      </c>
      <c r="C197" s="603">
        <v>9152400</v>
      </c>
      <c r="D197" s="605">
        <v>9152400</v>
      </c>
    </row>
    <row r="198" spans="1:4">
      <c r="A198" s="601"/>
      <c r="B198" s="602" t="s">
        <v>699</v>
      </c>
      <c r="C198" s="603">
        <v>12900000</v>
      </c>
      <c r="D198" s="605">
        <v>12900000</v>
      </c>
    </row>
    <row r="199" spans="1:4">
      <c r="A199" s="601"/>
      <c r="B199" s="602" t="s">
        <v>700</v>
      </c>
      <c r="C199" s="603">
        <v>12900000</v>
      </c>
      <c r="D199" s="605">
        <v>12900000</v>
      </c>
    </row>
    <row r="200" spans="1:4">
      <c r="A200" s="601"/>
      <c r="B200" s="602" t="s">
        <v>701</v>
      </c>
      <c r="C200" s="603">
        <v>13050000</v>
      </c>
      <c r="D200" s="605">
        <v>13050000</v>
      </c>
    </row>
    <row r="201" spans="1:4">
      <c r="A201" s="601"/>
      <c r="B201" s="602" t="s">
        <v>702</v>
      </c>
      <c r="C201" s="603">
        <v>29480600</v>
      </c>
      <c r="D201" s="605">
        <v>29480600</v>
      </c>
    </row>
    <row r="202" spans="1:4">
      <c r="A202" s="601"/>
      <c r="B202" s="602" t="s">
        <v>705</v>
      </c>
      <c r="C202" s="603">
        <v>24000000</v>
      </c>
      <c r="D202" s="605">
        <v>24000000</v>
      </c>
    </row>
    <row r="203" spans="1:4">
      <c r="A203" s="601"/>
      <c r="B203" s="602" t="s">
        <v>708</v>
      </c>
      <c r="C203" s="603">
        <v>28200000</v>
      </c>
      <c r="D203" s="605">
        <v>28200000</v>
      </c>
    </row>
    <row r="204" spans="1:4">
      <c r="A204" s="601"/>
      <c r="B204" s="602" t="s">
        <v>710</v>
      </c>
      <c r="C204" s="603">
        <v>18600000</v>
      </c>
      <c r="D204" s="605">
        <v>18600000</v>
      </c>
    </row>
    <row r="205" spans="1:4">
      <c r="A205" s="601"/>
      <c r="B205" s="602" t="s">
        <v>712</v>
      </c>
      <c r="C205" s="603">
        <v>18600000</v>
      </c>
      <c r="D205" s="605">
        <v>18600000</v>
      </c>
    </row>
    <row r="206" spans="1:4">
      <c r="A206" s="601"/>
      <c r="B206" s="602" t="s">
        <v>713</v>
      </c>
      <c r="C206" s="603">
        <v>21000000</v>
      </c>
      <c r="D206" s="605">
        <v>21000000</v>
      </c>
    </row>
    <row r="207" spans="1:4">
      <c r="A207" s="601"/>
      <c r="B207" s="602" t="s">
        <v>715</v>
      </c>
      <c r="C207" s="603">
        <v>17050000</v>
      </c>
      <c r="D207" s="605">
        <v>17050000</v>
      </c>
    </row>
    <row r="208" spans="1:4">
      <c r="A208" s="601"/>
      <c r="B208" s="602" t="s">
        <v>716</v>
      </c>
      <c r="C208" s="603">
        <v>27000000</v>
      </c>
      <c r="D208" s="605">
        <v>27000000</v>
      </c>
    </row>
    <row r="209" spans="1:4">
      <c r="A209" s="601"/>
      <c r="B209" s="602" t="s">
        <v>718</v>
      </c>
      <c r="C209" s="603">
        <v>25800000</v>
      </c>
      <c r="D209" s="605">
        <v>25800000</v>
      </c>
    </row>
    <row r="210" spans="1:4">
      <c r="A210" s="601"/>
      <c r="B210" s="602" t="s">
        <v>720</v>
      </c>
      <c r="C210" s="603">
        <v>27600000</v>
      </c>
      <c r="D210" s="605">
        <v>27600000</v>
      </c>
    </row>
    <row r="211" spans="1:4">
      <c r="A211" s="601"/>
      <c r="B211" s="602" t="s">
        <v>722</v>
      </c>
      <c r="C211" s="603">
        <v>18600000</v>
      </c>
      <c r="D211" s="605">
        <v>18600000</v>
      </c>
    </row>
    <row r="212" spans="1:4">
      <c r="A212" s="601"/>
      <c r="B212" s="602" t="s">
        <v>723</v>
      </c>
      <c r="C212" s="603">
        <v>26400000</v>
      </c>
      <c r="D212" s="605">
        <v>26400000</v>
      </c>
    </row>
    <row r="213" spans="1:4">
      <c r="A213" s="601"/>
      <c r="B213" s="602" t="s">
        <v>725</v>
      </c>
      <c r="C213" s="603">
        <v>18600000</v>
      </c>
      <c r="D213" s="605">
        <v>18600000</v>
      </c>
    </row>
    <row r="214" spans="1:4">
      <c r="A214" s="601"/>
      <c r="B214" s="602" t="s">
        <v>726</v>
      </c>
      <c r="C214" s="603">
        <v>18600000</v>
      </c>
      <c r="D214" s="605">
        <v>18600000</v>
      </c>
    </row>
    <row r="215" spans="1:4">
      <c r="A215" s="601"/>
      <c r="B215" s="602" t="s">
        <v>727</v>
      </c>
      <c r="C215" s="603">
        <v>49928000</v>
      </c>
      <c r="D215" s="605">
        <v>49928000</v>
      </c>
    </row>
    <row r="216" spans="1:4">
      <c r="A216" s="601"/>
      <c r="B216" s="602" t="s">
        <v>730</v>
      </c>
      <c r="C216" s="603">
        <v>25800000</v>
      </c>
      <c r="D216" s="605">
        <v>25800000</v>
      </c>
    </row>
    <row r="217" spans="1:4">
      <c r="A217" s="601"/>
      <c r="B217" s="602" t="s">
        <v>732</v>
      </c>
      <c r="C217" s="603">
        <v>26400000</v>
      </c>
      <c r="D217" s="605">
        <v>26400000</v>
      </c>
    </row>
    <row r="218" spans="1:4">
      <c r="A218" s="601"/>
      <c r="B218" s="602" t="s">
        <v>734</v>
      </c>
      <c r="C218" s="603">
        <v>9300000</v>
      </c>
      <c r="D218" s="605">
        <v>9300000</v>
      </c>
    </row>
    <row r="219" spans="1:4">
      <c r="A219" s="601"/>
      <c r="B219" s="602" t="s">
        <v>737</v>
      </c>
      <c r="C219" s="603">
        <v>9300000</v>
      </c>
      <c r="D219" s="605">
        <v>9300000</v>
      </c>
    </row>
    <row r="220" spans="1:4">
      <c r="A220" s="601"/>
      <c r="B220" s="602" t="s">
        <v>738</v>
      </c>
      <c r="C220" s="603">
        <v>13200000</v>
      </c>
      <c r="D220" s="605">
        <v>13200000</v>
      </c>
    </row>
    <row r="221" spans="1:4">
      <c r="A221" s="601"/>
      <c r="B221" s="602" t="s">
        <v>739</v>
      </c>
      <c r="C221" s="603">
        <v>12900000</v>
      </c>
      <c r="D221" s="605">
        <v>12900000</v>
      </c>
    </row>
    <row r="222" spans="1:4">
      <c r="A222" s="601"/>
      <c r="B222" s="602" t="s">
        <v>740</v>
      </c>
      <c r="C222" s="603">
        <v>12000000</v>
      </c>
      <c r="D222" s="605">
        <v>12000000</v>
      </c>
    </row>
    <row r="223" spans="1:4">
      <c r="A223" s="601"/>
      <c r="B223" s="602" t="s">
        <v>741</v>
      </c>
      <c r="C223" s="603">
        <v>14100000</v>
      </c>
      <c r="D223" s="605">
        <v>14100000</v>
      </c>
    </row>
    <row r="224" spans="1:4">
      <c r="A224" s="601"/>
      <c r="B224" s="602" t="s">
        <v>742</v>
      </c>
      <c r="C224" s="603">
        <v>13500000</v>
      </c>
      <c r="D224" s="605">
        <v>13500000</v>
      </c>
    </row>
    <row r="225" spans="1:4">
      <c r="A225" s="601"/>
      <c r="B225" s="602" t="s">
        <v>743</v>
      </c>
      <c r="C225" s="603">
        <v>12900000</v>
      </c>
      <c r="D225" s="605">
        <v>12900000</v>
      </c>
    </row>
    <row r="226" spans="1:4">
      <c r="A226" s="601"/>
      <c r="B226" s="602" t="s">
        <v>744</v>
      </c>
      <c r="C226" s="603">
        <v>9300000</v>
      </c>
      <c r="D226" s="605">
        <v>9300000</v>
      </c>
    </row>
    <row r="227" spans="1:4">
      <c r="A227" s="601"/>
      <c r="B227" s="602" t="s">
        <v>745</v>
      </c>
      <c r="C227" s="603">
        <v>9300000</v>
      </c>
      <c r="D227" s="605">
        <v>9300000</v>
      </c>
    </row>
    <row r="228" spans="1:4">
      <c r="A228" s="601"/>
      <c r="B228" s="602" t="s">
        <v>746</v>
      </c>
      <c r="C228" s="603">
        <v>27250000</v>
      </c>
      <c r="D228" s="605">
        <v>27250000</v>
      </c>
    </row>
    <row r="229" spans="1:4">
      <c r="A229" s="601"/>
      <c r="B229" s="602" t="s">
        <v>832</v>
      </c>
      <c r="C229" s="603">
        <v>16000000</v>
      </c>
      <c r="D229" s="605">
        <v>16000000</v>
      </c>
    </row>
    <row r="230" spans="1:4">
      <c r="A230" s="601"/>
      <c r="B230" s="602" t="s">
        <v>837</v>
      </c>
      <c r="C230" s="603">
        <v>360000000</v>
      </c>
      <c r="D230" s="605">
        <v>360000000</v>
      </c>
    </row>
    <row r="231" spans="1:4">
      <c r="A231" s="601"/>
      <c r="B231" s="602" t="s">
        <v>842</v>
      </c>
      <c r="C231" s="603">
        <v>24000000</v>
      </c>
      <c r="D231" s="605">
        <v>24000000</v>
      </c>
    </row>
    <row r="232" spans="1:4">
      <c r="A232" s="601"/>
      <c r="B232" s="602" t="s">
        <v>844</v>
      </c>
      <c r="C232" s="603">
        <v>35000000</v>
      </c>
      <c r="D232" s="605">
        <v>35000000</v>
      </c>
    </row>
    <row r="233" spans="1:4">
      <c r="A233" s="601"/>
      <c r="B233" s="602" t="s">
        <v>845</v>
      </c>
      <c r="C233" s="603">
        <v>28200000</v>
      </c>
      <c r="D233" s="605">
        <v>28200000</v>
      </c>
    </row>
    <row r="234" spans="1:4">
      <c r="A234" s="601"/>
      <c r="B234" s="602" t="s">
        <v>848</v>
      </c>
      <c r="C234" s="603">
        <v>31500000</v>
      </c>
      <c r="D234" s="605">
        <v>31500000</v>
      </c>
    </row>
    <row r="235" spans="1:4">
      <c r="A235" s="601"/>
      <c r="B235" s="602" t="s">
        <v>851</v>
      </c>
      <c r="C235" s="603">
        <v>27000000</v>
      </c>
      <c r="D235" s="605">
        <v>27000000</v>
      </c>
    </row>
    <row r="236" spans="1:4">
      <c r="A236" s="601"/>
      <c r="B236" s="602" t="s">
        <v>857</v>
      </c>
      <c r="C236" s="603">
        <v>31200000</v>
      </c>
      <c r="D236" s="605">
        <v>31200000</v>
      </c>
    </row>
    <row r="237" spans="1:4">
      <c r="A237" s="601"/>
      <c r="B237" s="602" t="s">
        <v>858</v>
      </c>
      <c r="C237" s="603">
        <v>21600000</v>
      </c>
      <c r="D237" s="605">
        <v>21600000</v>
      </c>
    </row>
    <row r="238" spans="1:4">
      <c r="A238" s="601"/>
      <c r="B238" s="602" t="s">
        <v>863</v>
      </c>
      <c r="C238" s="603">
        <v>21600000</v>
      </c>
      <c r="D238" s="605">
        <v>21600000</v>
      </c>
    </row>
    <row r="239" spans="1:4">
      <c r="A239" s="601"/>
      <c r="B239" s="602" t="s">
        <v>864</v>
      </c>
      <c r="C239" s="603">
        <v>21600000</v>
      </c>
      <c r="D239" s="605">
        <v>21600000</v>
      </c>
    </row>
    <row r="240" spans="1:4">
      <c r="A240" s="601"/>
      <c r="B240" s="602" t="s">
        <v>866</v>
      </c>
      <c r="C240" s="603">
        <v>54000000</v>
      </c>
      <c r="D240" s="605">
        <v>54000000</v>
      </c>
    </row>
    <row r="241" spans="1:4">
      <c r="A241" s="601"/>
      <c r="B241" s="602" t="s">
        <v>868</v>
      </c>
      <c r="C241" s="603">
        <v>18936000</v>
      </c>
      <c r="D241" s="605">
        <v>18936000</v>
      </c>
    </row>
    <row r="242" spans="1:4">
      <c r="A242" s="601"/>
      <c r="B242" s="602" t="s">
        <v>869</v>
      </c>
      <c r="C242" s="603">
        <v>27000000</v>
      </c>
      <c r="D242" s="605">
        <v>27000000</v>
      </c>
    </row>
    <row r="243" spans="1:4">
      <c r="A243" s="601"/>
      <c r="B243" s="602" t="s">
        <v>870</v>
      </c>
      <c r="C243" s="603">
        <v>31200000</v>
      </c>
      <c r="D243" s="605">
        <v>31200000</v>
      </c>
    </row>
    <row r="244" spans="1:4">
      <c r="A244" s="601"/>
      <c r="B244" s="602" t="s">
        <v>871</v>
      </c>
      <c r="C244" s="603">
        <v>56000000</v>
      </c>
      <c r="D244" s="605">
        <v>56000000</v>
      </c>
    </row>
    <row r="245" spans="1:4">
      <c r="A245" s="601"/>
      <c r="B245" s="602" t="s">
        <v>872</v>
      </c>
      <c r="C245" s="603">
        <v>31200000</v>
      </c>
      <c r="D245" s="605">
        <v>31200000</v>
      </c>
    </row>
    <row r="246" spans="1:4">
      <c r="A246" s="601"/>
      <c r="B246" s="602" t="s">
        <v>874</v>
      </c>
      <c r="C246" s="603">
        <v>27000000</v>
      </c>
      <c r="D246" s="605">
        <v>27000000</v>
      </c>
    </row>
    <row r="247" spans="1:4">
      <c r="A247" s="601"/>
      <c r="B247" s="602" t="s">
        <v>876</v>
      </c>
      <c r="C247" s="603">
        <v>21600000</v>
      </c>
      <c r="D247" s="605">
        <v>21600000</v>
      </c>
    </row>
    <row r="248" spans="1:4">
      <c r="A248" s="601"/>
      <c r="B248" s="602" t="s">
        <v>877</v>
      </c>
      <c r="C248" s="603">
        <v>31200000</v>
      </c>
      <c r="D248" s="605">
        <v>31200000</v>
      </c>
    </row>
    <row r="249" spans="1:4">
      <c r="A249" s="601"/>
      <c r="B249" s="602" t="s">
        <v>880</v>
      </c>
      <c r="C249" s="603">
        <v>36000000</v>
      </c>
      <c r="D249" s="605">
        <v>36000000</v>
      </c>
    </row>
    <row r="250" spans="1:4">
      <c r="A250" s="601"/>
      <c r="B250" s="602" t="s">
        <v>881</v>
      </c>
      <c r="C250" s="603">
        <v>31800000</v>
      </c>
      <c r="D250" s="605">
        <v>31800000</v>
      </c>
    </row>
    <row r="251" spans="1:4">
      <c r="A251" s="601"/>
      <c r="B251" s="602" t="s">
        <v>882</v>
      </c>
      <c r="C251" s="603">
        <v>27000000</v>
      </c>
      <c r="D251" s="605">
        <v>27000000</v>
      </c>
    </row>
    <row r="252" spans="1:4">
      <c r="A252" s="601"/>
      <c r="B252" s="602" t="s">
        <v>884</v>
      </c>
      <c r="C252" s="603">
        <v>27000000</v>
      </c>
      <c r="D252" s="605">
        <v>27000000</v>
      </c>
    </row>
    <row r="253" spans="1:4">
      <c r="A253" s="601"/>
      <c r="B253" s="602" t="s">
        <v>885</v>
      </c>
      <c r="C253" s="603">
        <v>27000000</v>
      </c>
      <c r="D253" s="605">
        <v>27000000</v>
      </c>
    </row>
    <row r="254" spans="1:4">
      <c r="A254" s="601"/>
      <c r="B254" s="602" t="s">
        <v>886</v>
      </c>
      <c r="C254" s="603">
        <v>33600000</v>
      </c>
      <c r="D254" s="605">
        <v>33600000</v>
      </c>
    </row>
    <row r="255" spans="1:4">
      <c r="A255" s="601"/>
      <c r="B255" s="602" t="s">
        <v>887</v>
      </c>
      <c r="C255" s="603">
        <v>58500000</v>
      </c>
      <c r="D255" s="605">
        <v>58500000</v>
      </c>
    </row>
    <row r="256" spans="1:4">
      <c r="A256" s="601"/>
      <c r="B256" s="602" t="s">
        <v>888</v>
      </c>
      <c r="C256" s="603">
        <v>64800000</v>
      </c>
      <c r="D256" s="605">
        <v>64800000</v>
      </c>
    </row>
    <row r="257" spans="1:4">
      <c r="A257" s="601"/>
      <c r="B257" s="602" t="s">
        <v>889</v>
      </c>
      <c r="C257" s="603">
        <v>21600000</v>
      </c>
      <c r="D257" s="605">
        <v>21600000</v>
      </c>
    </row>
    <row r="258" spans="1:4">
      <c r="A258" s="601"/>
      <c r="B258" s="602" t="s">
        <v>891</v>
      </c>
      <c r="C258" s="603">
        <v>27000000</v>
      </c>
      <c r="D258" s="605">
        <v>27000000</v>
      </c>
    </row>
    <row r="259" spans="1:4">
      <c r="A259" s="601"/>
      <c r="B259" s="602" t="s">
        <v>893</v>
      </c>
      <c r="C259" s="603">
        <v>21600000</v>
      </c>
      <c r="D259" s="605">
        <v>21600000</v>
      </c>
    </row>
    <row r="260" spans="1:4">
      <c r="A260" s="601"/>
      <c r="B260" s="602" t="s">
        <v>894</v>
      </c>
      <c r="C260" s="603">
        <v>24600000</v>
      </c>
      <c r="D260" s="605">
        <v>24600000</v>
      </c>
    </row>
    <row r="261" spans="1:4">
      <c r="A261" s="601"/>
      <c r="B261" s="602" t="s">
        <v>895</v>
      </c>
      <c r="C261" s="603">
        <v>25200000</v>
      </c>
      <c r="D261" s="605">
        <v>25200000</v>
      </c>
    </row>
    <row r="262" spans="1:4">
      <c r="A262" s="601"/>
      <c r="B262" s="602" t="s">
        <v>897</v>
      </c>
      <c r="C262" s="603">
        <v>21600000</v>
      </c>
      <c r="D262" s="605">
        <v>21600000</v>
      </c>
    </row>
    <row r="263" spans="1:4">
      <c r="A263" s="601"/>
      <c r="B263" s="602" t="s">
        <v>899</v>
      </c>
      <c r="C263" s="603">
        <v>36000000</v>
      </c>
      <c r="D263" s="605">
        <v>36000000</v>
      </c>
    </row>
    <row r="264" spans="1:4">
      <c r="A264" s="601"/>
      <c r="B264" s="602" t="s">
        <v>900</v>
      </c>
      <c r="C264" s="603">
        <v>54000000</v>
      </c>
      <c r="D264" s="605">
        <v>54000000</v>
      </c>
    </row>
    <row r="265" spans="1:4">
      <c r="A265" s="601"/>
      <c r="B265" s="602" t="s">
        <v>901</v>
      </c>
      <c r="C265" s="603">
        <v>28200000</v>
      </c>
      <c r="D265" s="605">
        <v>28200000</v>
      </c>
    </row>
    <row r="266" spans="1:4">
      <c r="A266" s="601"/>
      <c r="B266" s="602" t="s">
        <v>902</v>
      </c>
      <c r="C266" s="603">
        <v>36100000</v>
      </c>
      <c r="D266" s="605">
        <v>36100000</v>
      </c>
    </row>
    <row r="267" spans="1:4">
      <c r="A267" s="601"/>
      <c r="B267" s="602" t="s">
        <v>904</v>
      </c>
      <c r="C267" s="603">
        <v>27000000</v>
      </c>
      <c r="D267" s="605">
        <v>27000000</v>
      </c>
    </row>
    <row r="268" spans="1:4">
      <c r="A268" s="601"/>
      <c r="B268" s="602" t="s">
        <v>905</v>
      </c>
      <c r="C268" s="603">
        <v>39000000</v>
      </c>
      <c r="D268" s="605">
        <v>39000000</v>
      </c>
    </row>
    <row r="269" spans="1:4">
      <c r="A269" s="601"/>
      <c r="B269" s="602" t="s">
        <v>909</v>
      </c>
      <c r="C269" s="603">
        <v>1000000000</v>
      </c>
      <c r="D269" s="605">
        <v>1000000000</v>
      </c>
    </row>
    <row r="270" spans="1:4">
      <c r="A270" s="601"/>
      <c r="B270" s="602" t="s">
        <v>911</v>
      </c>
      <c r="C270" s="603">
        <v>27600000</v>
      </c>
      <c r="D270" s="605">
        <v>27600000</v>
      </c>
    </row>
    <row r="271" spans="1:4">
      <c r="A271" s="601"/>
      <c r="B271" s="602" t="s">
        <v>912</v>
      </c>
      <c r="C271" s="603">
        <v>36400000</v>
      </c>
      <c r="D271" s="605">
        <v>36400000</v>
      </c>
    </row>
    <row r="272" spans="1:4">
      <c r="A272" s="601"/>
      <c r="B272" s="602" t="s">
        <v>915</v>
      </c>
      <c r="C272" s="603">
        <v>36000000</v>
      </c>
      <c r="D272" s="605">
        <v>36000000</v>
      </c>
    </row>
    <row r="273" spans="1:4">
      <c r="A273" s="601"/>
      <c r="B273" s="602" t="s">
        <v>917</v>
      </c>
      <c r="C273" s="603">
        <v>36000000</v>
      </c>
      <c r="D273" s="605">
        <v>36000000</v>
      </c>
    </row>
    <row r="274" spans="1:4">
      <c r="A274" s="601"/>
      <c r="B274" s="602" t="s">
        <v>918</v>
      </c>
      <c r="C274" s="603">
        <v>27600000</v>
      </c>
      <c r="D274" s="605">
        <v>27600000</v>
      </c>
    </row>
    <row r="275" spans="1:4">
      <c r="A275" s="601"/>
      <c r="B275" s="602" t="s">
        <v>920</v>
      </c>
      <c r="C275" s="603">
        <v>27600000</v>
      </c>
      <c r="D275" s="605">
        <v>27600000</v>
      </c>
    </row>
    <row r="276" spans="1:4">
      <c r="A276" s="601"/>
      <c r="B276" s="602" t="s">
        <v>922</v>
      </c>
      <c r="C276" s="603">
        <v>25200000</v>
      </c>
      <c r="D276" s="605">
        <v>25200000</v>
      </c>
    </row>
    <row r="277" spans="1:4">
      <c r="A277" s="601"/>
      <c r="B277" s="602" t="s">
        <v>923</v>
      </c>
      <c r="C277" s="603">
        <v>25200000</v>
      </c>
      <c r="D277" s="605">
        <v>25200000</v>
      </c>
    </row>
    <row r="278" spans="1:4">
      <c r="A278" s="601"/>
      <c r="B278" s="602" t="s">
        <v>924</v>
      </c>
      <c r="C278" s="603">
        <v>16800000</v>
      </c>
      <c r="D278" s="605">
        <v>16800000</v>
      </c>
    </row>
    <row r="279" spans="1:4">
      <c r="A279" s="601"/>
      <c r="B279" s="602" t="s">
        <v>926</v>
      </c>
      <c r="C279" s="603">
        <v>16800000</v>
      </c>
      <c r="D279" s="605">
        <v>16800000</v>
      </c>
    </row>
    <row r="280" spans="1:4">
      <c r="A280" s="601"/>
      <c r="B280" s="602" t="s">
        <v>927</v>
      </c>
      <c r="C280" s="603">
        <v>21000000</v>
      </c>
      <c r="D280" s="605">
        <v>21000000</v>
      </c>
    </row>
    <row r="281" spans="1:4">
      <c r="A281" s="601"/>
      <c r="B281" s="602" t="s">
        <v>928</v>
      </c>
      <c r="C281" s="603">
        <v>27600000</v>
      </c>
      <c r="D281" s="605">
        <v>27600000</v>
      </c>
    </row>
    <row r="282" spans="1:4">
      <c r="A282" s="601"/>
      <c r="B282" s="602" t="s">
        <v>929</v>
      </c>
      <c r="C282" s="603">
        <v>27600000</v>
      </c>
      <c r="D282" s="605">
        <v>27600000</v>
      </c>
    </row>
    <row r="283" spans="1:4">
      <c r="A283" s="601"/>
      <c r="B283" s="602" t="s">
        <v>930</v>
      </c>
      <c r="C283" s="603">
        <v>27600000</v>
      </c>
      <c r="D283" s="605">
        <v>27600000</v>
      </c>
    </row>
    <row r="284" spans="1:4">
      <c r="A284" s="601"/>
      <c r="B284" s="602" t="s">
        <v>931</v>
      </c>
      <c r="C284" s="603">
        <v>27600000</v>
      </c>
      <c r="D284" s="605">
        <v>27600000</v>
      </c>
    </row>
    <row r="285" spans="1:4">
      <c r="A285" s="601"/>
      <c r="B285" s="602" t="s">
        <v>932</v>
      </c>
      <c r="C285" s="603">
        <v>27600000</v>
      </c>
      <c r="D285" s="605">
        <v>27600000</v>
      </c>
    </row>
    <row r="286" spans="1:4">
      <c r="A286" s="601"/>
      <c r="B286" s="602" t="s">
        <v>933</v>
      </c>
      <c r="C286" s="603">
        <v>27600000</v>
      </c>
      <c r="D286" s="605">
        <v>27600000</v>
      </c>
    </row>
    <row r="287" spans="1:4">
      <c r="A287" s="601"/>
      <c r="B287" s="602" t="s">
        <v>934</v>
      </c>
      <c r="C287" s="603">
        <v>25200000</v>
      </c>
      <c r="D287" s="605">
        <v>25200000</v>
      </c>
    </row>
    <row r="288" spans="1:4">
      <c r="A288" s="601"/>
      <c r="B288" s="602" t="s">
        <v>935</v>
      </c>
      <c r="C288" s="603">
        <v>25200000</v>
      </c>
      <c r="D288" s="605">
        <v>25200000</v>
      </c>
    </row>
    <row r="289" spans="1:4">
      <c r="A289" s="601"/>
      <c r="B289" s="602" t="s">
        <v>936</v>
      </c>
      <c r="C289" s="603">
        <v>25200000</v>
      </c>
      <c r="D289" s="605">
        <v>25200000</v>
      </c>
    </row>
    <row r="290" spans="1:4">
      <c r="A290" s="601"/>
      <c r="B290" s="602" t="s">
        <v>937</v>
      </c>
      <c r="C290" s="603">
        <v>25200000</v>
      </c>
      <c r="D290" s="605">
        <v>25200000</v>
      </c>
    </row>
    <row r="291" spans="1:4">
      <c r="A291" s="601"/>
      <c r="B291" s="602" t="s">
        <v>938</v>
      </c>
      <c r="C291" s="603">
        <v>21000000</v>
      </c>
      <c r="D291" s="605">
        <v>21000000</v>
      </c>
    </row>
    <row r="292" spans="1:4">
      <c r="A292" s="601"/>
      <c r="B292" s="602" t="s">
        <v>939</v>
      </c>
      <c r="C292" s="603">
        <v>21000000</v>
      </c>
      <c r="D292" s="605">
        <v>21000000</v>
      </c>
    </row>
    <row r="293" spans="1:4">
      <c r="A293" s="601"/>
      <c r="B293" s="602" t="s">
        <v>941</v>
      </c>
      <c r="C293" s="603">
        <v>24500000</v>
      </c>
      <c r="D293" s="605">
        <v>24500000</v>
      </c>
    </row>
    <row r="294" spans="1:4">
      <c r="A294" s="601"/>
      <c r="B294" s="602" t="s">
        <v>1356</v>
      </c>
      <c r="C294" s="603">
        <v>21500000</v>
      </c>
      <c r="D294" s="605">
        <v>21500000</v>
      </c>
    </row>
    <row r="295" spans="1:4">
      <c r="A295" s="601"/>
      <c r="B295" s="602" t="s">
        <v>1357</v>
      </c>
      <c r="C295" s="603">
        <v>17400000</v>
      </c>
      <c r="D295" s="605">
        <v>17400000</v>
      </c>
    </row>
    <row r="296" spans="1:4">
      <c r="A296" s="601"/>
      <c r="B296" s="602" t="s">
        <v>1358</v>
      </c>
      <c r="C296" s="603">
        <v>17784000</v>
      </c>
      <c r="D296" s="605">
        <v>17784000</v>
      </c>
    </row>
    <row r="297" spans="1:4">
      <c r="A297" s="601"/>
      <c r="B297" s="602" t="s">
        <v>1359</v>
      </c>
      <c r="C297" s="603">
        <v>22500000</v>
      </c>
      <c r="D297" s="605">
        <v>22500000</v>
      </c>
    </row>
    <row r="298" spans="1:4">
      <c r="A298" s="601"/>
      <c r="B298" s="602" t="s">
        <v>1360</v>
      </c>
      <c r="C298" s="603">
        <v>44382256</v>
      </c>
      <c r="D298" s="605">
        <v>44382256</v>
      </c>
    </row>
    <row r="299" spans="1:4">
      <c r="A299" s="597" t="s">
        <v>1701</v>
      </c>
      <c r="B299" s="592"/>
      <c r="C299" s="598">
        <v>7815547863</v>
      </c>
      <c r="D299" s="600">
        <v>7815547863</v>
      </c>
    </row>
    <row r="300" spans="1:4">
      <c r="A300" s="597">
        <v>8146</v>
      </c>
      <c r="B300" s="591" t="s">
        <v>942</v>
      </c>
      <c r="C300" s="598">
        <v>26400000</v>
      </c>
      <c r="D300" s="600">
        <v>26400000</v>
      </c>
    </row>
    <row r="301" spans="1:4">
      <c r="A301" s="601"/>
      <c r="B301" s="602" t="s">
        <v>953</v>
      </c>
      <c r="C301" s="603">
        <v>26400000</v>
      </c>
      <c r="D301" s="605">
        <v>26400000</v>
      </c>
    </row>
    <row r="302" spans="1:4">
      <c r="A302" s="601"/>
      <c r="B302" s="602" t="s">
        <v>955</v>
      </c>
      <c r="C302" s="603">
        <v>25662000</v>
      </c>
      <c r="D302" s="605">
        <v>25662000</v>
      </c>
    </row>
    <row r="303" spans="1:4">
      <c r="A303" s="601"/>
      <c r="B303" s="602" t="s">
        <v>957</v>
      </c>
      <c r="C303" s="603">
        <v>33000000</v>
      </c>
      <c r="D303" s="605">
        <v>33000000</v>
      </c>
    </row>
    <row r="304" spans="1:4">
      <c r="A304" s="601"/>
      <c r="B304" s="602" t="s">
        <v>959</v>
      </c>
      <c r="C304" s="603">
        <v>24000000</v>
      </c>
      <c r="D304" s="605">
        <v>24000000</v>
      </c>
    </row>
    <row r="305" spans="1:4">
      <c r="A305" s="601"/>
      <c r="B305" s="602" t="s">
        <v>961</v>
      </c>
      <c r="C305" s="603">
        <v>44538000</v>
      </c>
      <c r="D305" s="605">
        <v>44538000</v>
      </c>
    </row>
    <row r="306" spans="1:4">
      <c r="A306" s="601"/>
      <c r="B306" s="602" t="s">
        <v>964</v>
      </c>
      <c r="C306" s="603">
        <v>1000000000</v>
      </c>
      <c r="D306" s="605">
        <v>1000000000</v>
      </c>
    </row>
    <row r="307" spans="1:4">
      <c r="A307" s="601"/>
      <c r="B307" s="602" t="s">
        <v>973</v>
      </c>
      <c r="C307" s="603">
        <v>64000000</v>
      </c>
      <c r="D307" s="605">
        <v>64000000</v>
      </c>
    </row>
    <row r="308" spans="1:4">
      <c r="A308" s="601"/>
      <c r="B308" s="602" t="s">
        <v>979</v>
      </c>
      <c r="C308" s="603">
        <v>14400000</v>
      </c>
      <c r="D308" s="605">
        <v>14400000</v>
      </c>
    </row>
    <row r="309" spans="1:4">
      <c r="A309" s="601"/>
      <c r="B309" s="602" t="s">
        <v>983</v>
      </c>
      <c r="C309" s="603">
        <v>12624000</v>
      </c>
      <c r="D309" s="605">
        <v>12624000</v>
      </c>
    </row>
    <row r="310" spans="1:4">
      <c r="A310" s="601"/>
      <c r="B310" s="602" t="s">
        <v>989</v>
      </c>
      <c r="C310" s="603">
        <v>27600000</v>
      </c>
      <c r="D310" s="605">
        <v>27600000</v>
      </c>
    </row>
    <row r="311" spans="1:4">
      <c r="A311" s="601"/>
      <c r="B311" s="602" t="s">
        <v>991</v>
      </c>
      <c r="C311" s="603">
        <v>18000000</v>
      </c>
      <c r="D311" s="605">
        <v>18000000</v>
      </c>
    </row>
    <row r="312" spans="1:4">
      <c r="A312" s="601"/>
      <c r="B312" s="602" t="s">
        <v>995</v>
      </c>
      <c r="C312" s="603">
        <v>20526000</v>
      </c>
      <c r="D312" s="605">
        <v>20526000</v>
      </c>
    </row>
    <row r="313" spans="1:4">
      <c r="A313" s="601"/>
      <c r="B313" s="602" t="s">
        <v>999</v>
      </c>
      <c r="C313" s="603">
        <v>14800000</v>
      </c>
      <c r="D313" s="605">
        <v>14800000</v>
      </c>
    </row>
    <row r="314" spans="1:4">
      <c r="A314" s="601"/>
      <c r="B314" s="602" t="s">
        <v>1001</v>
      </c>
      <c r="C314" s="603">
        <v>115500000</v>
      </c>
      <c r="D314" s="605">
        <v>115500000</v>
      </c>
    </row>
    <row r="315" spans="1:4">
      <c r="A315" s="601"/>
      <c r="B315" s="602" t="s">
        <v>1003</v>
      </c>
      <c r="C315" s="603">
        <v>21600000</v>
      </c>
      <c r="D315" s="605">
        <v>21600000</v>
      </c>
    </row>
    <row r="316" spans="1:4">
      <c r="A316" s="601"/>
      <c r="B316" s="602" t="s">
        <v>1005</v>
      </c>
      <c r="C316" s="603">
        <v>18936000</v>
      </c>
      <c r="D316" s="605">
        <v>18936000</v>
      </c>
    </row>
    <row r="317" spans="1:4">
      <c r="A317" s="601"/>
      <c r="B317" s="602" t="s">
        <v>1007</v>
      </c>
      <c r="C317" s="603">
        <v>17600000</v>
      </c>
      <c r="D317" s="605">
        <v>17600000</v>
      </c>
    </row>
    <row r="318" spans="1:4">
      <c r="A318" s="601"/>
      <c r="B318" s="602" t="s">
        <v>1011</v>
      </c>
      <c r="C318" s="603">
        <v>33000000</v>
      </c>
      <c r="D318" s="605">
        <v>33000000</v>
      </c>
    </row>
    <row r="319" spans="1:4">
      <c r="A319" s="601"/>
      <c r="B319" s="602" t="s">
        <v>1013</v>
      </c>
      <c r="C319" s="603">
        <v>24000000</v>
      </c>
      <c r="D319" s="605">
        <v>24000000</v>
      </c>
    </row>
    <row r="320" spans="1:4">
      <c r="A320" s="601"/>
      <c r="B320" s="602" t="s">
        <v>1015</v>
      </c>
      <c r="C320" s="603">
        <v>16000000</v>
      </c>
      <c r="D320" s="605">
        <v>16000000</v>
      </c>
    </row>
    <row r="321" spans="1:4">
      <c r="A321" s="601"/>
      <c r="B321" s="602" t="s">
        <v>1019</v>
      </c>
      <c r="C321" s="603">
        <v>16000000</v>
      </c>
      <c r="D321" s="605">
        <v>16000000</v>
      </c>
    </row>
    <row r="322" spans="1:4">
      <c r="A322" s="601"/>
      <c r="B322" s="602" t="s">
        <v>1020</v>
      </c>
      <c r="C322" s="603">
        <v>16000000</v>
      </c>
      <c r="D322" s="605">
        <v>16000000</v>
      </c>
    </row>
    <row r="323" spans="1:4">
      <c r="A323" s="601"/>
      <c r="B323" s="602" t="s">
        <v>1022</v>
      </c>
      <c r="C323" s="603">
        <v>24000000</v>
      </c>
      <c r="D323" s="605">
        <v>24000000</v>
      </c>
    </row>
    <row r="324" spans="1:4">
      <c r="A324" s="601"/>
      <c r="B324" s="602" t="s">
        <v>1023</v>
      </c>
      <c r="C324" s="603">
        <v>24000000</v>
      </c>
      <c r="D324" s="605">
        <v>24000000</v>
      </c>
    </row>
    <row r="325" spans="1:4">
      <c r="A325" s="601"/>
      <c r="B325" s="602" t="s">
        <v>1024</v>
      </c>
      <c r="C325" s="603">
        <v>16000000</v>
      </c>
      <c r="D325" s="605">
        <v>16000000</v>
      </c>
    </row>
    <row r="326" spans="1:4">
      <c r="A326" s="601"/>
      <c r="B326" s="602" t="s">
        <v>1025</v>
      </c>
      <c r="C326" s="603">
        <v>16000000</v>
      </c>
      <c r="D326" s="605">
        <v>16000000</v>
      </c>
    </row>
    <row r="327" spans="1:4">
      <c r="A327" s="601"/>
      <c r="B327" s="602" t="s">
        <v>1026</v>
      </c>
      <c r="C327" s="603">
        <v>21600000</v>
      </c>
      <c r="D327" s="605">
        <v>21600000</v>
      </c>
    </row>
    <row r="328" spans="1:4">
      <c r="A328" s="601"/>
      <c r="B328" s="602" t="s">
        <v>1028</v>
      </c>
      <c r="C328" s="603">
        <v>56000000</v>
      </c>
      <c r="D328" s="605">
        <v>56000000</v>
      </c>
    </row>
    <row r="329" spans="1:4">
      <c r="A329" s="601"/>
      <c r="B329" s="602" t="s">
        <v>1030</v>
      </c>
      <c r="C329" s="603">
        <v>9012000</v>
      </c>
      <c r="D329" s="605">
        <v>9012000</v>
      </c>
    </row>
    <row r="330" spans="1:4">
      <c r="A330" s="601"/>
      <c r="B330" s="602" t="s">
        <v>1041</v>
      </c>
      <c r="C330" s="603">
        <v>25662000</v>
      </c>
      <c r="D330" s="605">
        <v>25662000</v>
      </c>
    </row>
    <row r="331" spans="1:4">
      <c r="A331" s="601"/>
      <c r="B331" s="602" t="s">
        <v>1043</v>
      </c>
      <c r="C331" s="603">
        <v>24342000</v>
      </c>
      <c r="D331" s="605">
        <v>24342000</v>
      </c>
    </row>
    <row r="332" spans="1:4">
      <c r="A332" s="601"/>
      <c r="B332" s="602" t="s">
        <v>1045</v>
      </c>
      <c r="C332" s="603">
        <v>36000000</v>
      </c>
      <c r="D332" s="605">
        <v>36000000</v>
      </c>
    </row>
    <row r="333" spans="1:4">
      <c r="A333" s="601"/>
      <c r="B333" s="602" t="s">
        <v>1047</v>
      </c>
      <c r="C333" s="603">
        <v>28404000</v>
      </c>
      <c r="D333" s="605">
        <v>28404000</v>
      </c>
    </row>
    <row r="334" spans="1:4">
      <c r="A334" s="601"/>
      <c r="B334" s="602" t="s">
        <v>1049</v>
      </c>
      <c r="C334" s="603">
        <v>13518000</v>
      </c>
      <c r="D334" s="605">
        <v>13518000</v>
      </c>
    </row>
    <row r="335" spans="1:4">
      <c r="A335" s="601"/>
      <c r="B335" s="602" t="s">
        <v>1051</v>
      </c>
      <c r="C335" s="603">
        <v>17108000</v>
      </c>
      <c r="D335" s="605">
        <v>17108000</v>
      </c>
    </row>
    <row r="336" spans="1:4">
      <c r="A336" s="601"/>
      <c r="B336" s="602" t="s">
        <v>1053</v>
      </c>
      <c r="C336" s="603">
        <v>18000000</v>
      </c>
      <c r="D336" s="605">
        <v>18000000</v>
      </c>
    </row>
    <row r="337" spans="1:4">
      <c r="A337" s="601"/>
      <c r="B337" s="602" t="s">
        <v>1055</v>
      </c>
      <c r="C337" s="603">
        <v>13518000</v>
      </c>
      <c r="D337" s="605">
        <v>13518000</v>
      </c>
    </row>
    <row r="338" spans="1:4">
      <c r="A338" s="601"/>
      <c r="B338" s="602" t="s">
        <v>1059</v>
      </c>
      <c r="C338" s="603">
        <v>17600000</v>
      </c>
      <c r="D338" s="605">
        <v>17600000</v>
      </c>
    </row>
    <row r="339" spans="1:4">
      <c r="A339" s="601"/>
      <c r="B339" s="602" t="s">
        <v>1061</v>
      </c>
      <c r="C339" s="603">
        <v>9012000</v>
      </c>
      <c r="D339" s="605">
        <v>9012000</v>
      </c>
    </row>
    <row r="340" spans="1:4">
      <c r="A340" s="601"/>
      <c r="B340" s="602" t="s">
        <v>1063</v>
      </c>
      <c r="C340" s="603">
        <v>33000000</v>
      </c>
      <c r="D340" s="605">
        <v>33000000</v>
      </c>
    </row>
    <row r="341" spans="1:4">
      <c r="A341" s="601"/>
      <c r="B341" s="602" t="s">
        <v>1065</v>
      </c>
      <c r="C341" s="603">
        <v>27000000</v>
      </c>
      <c r="D341" s="605">
        <v>27000000</v>
      </c>
    </row>
    <row r="342" spans="1:4">
      <c r="A342" s="601"/>
      <c r="B342" s="602" t="s">
        <v>1071</v>
      </c>
      <c r="C342" s="603">
        <v>22000000</v>
      </c>
      <c r="D342" s="605">
        <v>22000000</v>
      </c>
    </row>
    <row r="343" spans="1:4">
      <c r="A343" s="601"/>
      <c r="B343" s="602" t="s">
        <v>1075</v>
      </c>
      <c r="C343" s="603">
        <v>9012000</v>
      </c>
      <c r="D343" s="605">
        <v>9012000</v>
      </c>
    </row>
    <row r="344" spans="1:4">
      <c r="A344" s="601"/>
      <c r="B344" s="602" t="s">
        <v>1076</v>
      </c>
      <c r="C344" s="603">
        <v>16000000</v>
      </c>
      <c r="D344" s="605">
        <v>16000000</v>
      </c>
    </row>
    <row r="345" spans="1:4">
      <c r="A345" s="601"/>
      <c r="B345" s="602" t="s">
        <v>1080</v>
      </c>
      <c r="C345" s="603">
        <v>30000000</v>
      </c>
      <c r="D345" s="605">
        <v>30000000</v>
      </c>
    </row>
    <row r="346" spans="1:4">
      <c r="A346" s="601"/>
      <c r="B346" s="602" t="s">
        <v>1082</v>
      </c>
      <c r="C346" s="603">
        <v>24000000</v>
      </c>
      <c r="D346" s="605">
        <v>24000000</v>
      </c>
    </row>
    <row r="347" spans="1:4">
      <c r="A347" s="601"/>
      <c r="B347" s="602" t="s">
        <v>1084</v>
      </c>
      <c r="C347" s="603">
        <v>12628000</v>
      </c>
      <c r="D347" s="605">
        <v>12628000</v>
      </c>
    </row>
    <row r="348" spans="1:4">
      <c r="A348" s="601"/>
      <c r="B348" s="602" t="s">
        <v>1086</v>
      </c>
      <c r="C348" s="603">
        <v>18000000</v>
      </c>
      <c r="D348" s="605">
        <v>18000000</v>
      </c>
    </row>
    <row r="349" spans="1:4">
      <c r="A349" s="601"/>
      <c r="B349" s="602" t="s">
        <v>1094</v>
      </c>
      <c r="C349" s="603">
        <v>42000000</v>
      </c>
      <c r="D349" s="605">
        <v>42000000</v>
      </c>
    </row>
    <row r="350" spans="1:4">
      <c r="A350" s="601"/>
      <c r="B350" s="602" t="s">
        <v>1101</v>
      </c>
      <c r="C350" s="603">
        <v>55000000</v>
      </c>
      <c r="D350" s="605">
        <v>55000000</v>
      </c>
    </row>
    <row r="351" spans="1:4">
      <c r="A351" s="601"/>
      <c r="B351" s="602" t="s">
        <v>1109</v>
      </c>
      <c r="C351" s="603">
        <v>38000000</v>
      </c>
      <c r="D351" s="605">
        <v>38000000</v>
      </c>
    </row>
    <row r="352" spans="1:4">
      <c r="A352" s="601"/>
      <c r="B352" s="602" t="s">
        <v>1145</v>
      </c>
      <c r="C352" s="603">
        <v>144000000</v>
      </c>
      <c r="D352" s="605">
        <v>144000000</v>
      </c>
    </row>
    <row r="353" spans="1:4">
      <c r="A353" s="601"/>
      <c r="B353" s="602" t="s">
        <v>1149</v>
      </c>
      <c r="C353" s="603">
        <v>21150000</v>
      </c>
      <c r="D353" s="605">
        <v>21150000</v>
      </c>
    </row>
    <row r="354" spans="1:4">
      <c r="A354" s="601"/>
      <c r="B354" s="602" t="s">
        <v>1152</v>
      </c>
      <c r="C354" s="603">
        <v>14150000</v>
      </c>
      <c r="D354" s="605">
        <v>14150000</v>
      </c>
    </row>
    <row r="355" spans="1:4">
      <c r="A355" s="601"/>
      <c r="B355" s="602" t="s">
        <v>1157</v>
      </c>
      <c r="C355" s="603">
        <v>20000000</v>
      </c>
      <c r="D355" s="605">
        <v>20000000</v>
      </c>
    </row>
    <row r="356" spans="1:4">
      <c r="A356" s="601"/>
      <c r="B356" s="602" t="s">
        <v>1158</v>
      </c>
      <c r="C356" s="603">
        <v>20000000</v>
      </c>
      <c r="D356" s="605">
        <v>20000000</v>
      </c>
    </row>
    <row r="357" spans="1:4">
      <c r="A357" s="601"/>
      <c r="B357" s="602" t="s">
        <v>1159</v>
      </c>
      <c r="C357" s="603">
        <v>20000000</v>
      </c>
      <c r="D357" s="605">
        <v>20000000</v>
      </c>
    </row>
    <row r="358" spans="1:4">
      <c r="A358" s="601"/>
      <c r="B358" s="602" t="s">
        <v>1160</v>
      </c>
      <c r="C358" s="603">
        <v>20000000</v>
      </c>
      <c r="D358" s="605">
        <v>20000000</v>
      </c>
    </row>
    <row r="359" spans="1:4">
      <c r="A359" s="601"/>
      <c r="B359" s="602" t="s">
        <v>1161</v>
      </c>
      <c r="C359" s="603">
        <v>20000000</v>
      </c>
      <c r="D359" s="605">
        <v>20000000</v>
      </c>
    </row>
    <row r="360" spans="1:4">
      <c r="A360" s="601"/>
      <c r="B360" s="602" t="s">
        <v>1162</v>
      </c>
      <c r="C360" s="603">
        <v>20000000</v>
      </c>
      <c r="D360" s="605">
        <v>20000000</v>
      </c>
    </row>
    <row r="361" spans="1:4">
      <c r="A361" s="601"/>
      <c r="B361" s="602" t="s">
        <v>1163</v>
      </c>
      <c r="C361" s="603">
        <v>20000000</v>
      </c>
      <c r="D361" s="605">
        <v>20000000</v>
      </c>
    </row>
    <row r="362" spans="1:4">
      <c r="A362" s="601"/>
      <c r="B362" s="602" t="s">
        <v>1164</v>
      </c>
      <c r="C362" s="603">
        <v>20000000</v>
      </c>
      <c r="D362" s="605">
        <v>20000000</v>
      </c>
    </row>
    <row r="363" spans="1:4">
      <c r="A363" s="601"/>
      <c r="B363" s="602" t="s">
        <v>1165</v>
      </c>
      <c r="C363" s="603">
        <v>20000000</v>
      </c>
      <c r="D363" s="605">
        <v>20000000</v>
      </c>
    </row>
    <row r="364" spans="1:4">
      <c r="A364" s="601"/>
      <c r="B364" s="602" t="s">
        <v>1166</v>
      </c>
      <c r="C364" s="603">
        <v>20000000</v>
      </c>
      <c r="D364" s="605">
        <v>20000000</v>
      </c>
    </row>
    <row r="365" spans="1:4">
      <c r="A365" s="601"/>
      <c r="B365" s="602" t="s">
        <v>1167</v>
      </c>
      <c r="C365" s="603">
        <v>20000000</v>
      </c>
      <c r="D365" s="605">
        <v>20000000</v>
      </c>
    </row>
    <row r="366" spans="1:4">
      <c r="A366" s="601"/>
      <c r="B366" s="602" t="s">
        <v>1168</v>
      </c>
      <c r="C366" s="603">
        <v>20000000</v>
      </c>
      <c r="D366" s="605">
        <v>20000000</v>
      </c>
    </row>
    <row r="367" spans="1:4">
      <c r="A367" s="601"/>
      <c r="B367" s="602" t="s">
        <v>1169</v>
      </c>
      <c r="C367" s="603">
        <v>20000000</v>
      </c>
      <c r="D367" s="605">
        <v>20000000</v>
      </c>
    </row>
    <row r="368" spans="1:4">
      <c r="A368" s="601"/>
      <c r="B368" s="602" t="s">
        <v>1170</v>
      </c>
      <c r="C368" s="603">
        <v>20000000</v>
      </c>
      <c r="D368" s="605">
        <v>20000000</v>
      </c>
    </row>
    <row r="369" spans="1:4">
      <c r="A369" s="601"/>
      <c r="B369" s="602" t="s">
        <v>1171</v>
      </c>
      <c r="C369" s="603">
        <v>20000000</v>
      </c>
      <c r="D369" s="605">
        <v>20000000</v>
      </c>
    </row>
    <row r="370" spans="1:4">
      <c r="A370" s="601"/>
      <c r="B370" s="602" t="s">
        <v>1172</v>
      </c>
      <c r="C370" s="603">
        <v>20000000</v>
      </c>
      <c r="D370" s="605">
        <v>20000000</v>
      </c>
    </row>
    <row r="371" spans="1:4">
      <c r="A371" s="601"/>
      <c r="B371" s="602" t="s">
        <v>1173</v>
      </c>
      <c r="C371" s="603">
        <v>20000000</v>
      </c>
      <c r="D371" s="605">
        <v>20000000</v>
      </c>
    </row>
    <row r="372" spans="1:4">
      <c r="A372" s="601"/>
      <c r="B372" s="602" t="s">
        <v>1174</v>
      </c>
      <c r="C372" s="603">
        <v>20000000</v>
      </c>
      <c r="D372" s="605">
        <v>20000000</v>
      </c>
    </row>
    <row r="373" spans="1:4">
      <c r="A373" s="601"/>
      <c r="B373" s="602" t="s">
        <v>1175</v>
      </c>
      <c r="C373" s="603">
        <v>20000000</v>
      </c>
      <c r="D373" s="605">
        <v>20000000</v>
      </c>
    </row>
    <row r="374" spans="1:4">
      <c r="A374" s="601"/>
      <c r="B374" s="602" t="s">
        <v>1176</v>
      </c>
      <c r="C374" s="603">
        <v>20000000</v>
      </c>
      <c r="D374" s="605">
        <v>20000000</v>
      </c>
    </row>
    <row r="375" spans="1:4">
      <c r="A375" s="601"/>
      <c r="B375" s="602" t="s">
        <v>1177</v>
      </c>
      <c r="C375" s="603">
        <v>20000000</v>
      </c>
      <c r="D375" s="605">
        <v>20000000</v>
      </c>
    </row>
    <row r="376" spans="1:4">
      <c r="A376" s="601"/>
      <c r="B376" s="602" t="s">
        <v>1178</v>
      </c>
      <c r="C376" s="603">
        <v>20000000</v>
      </c>
      <c r="D376" s="605">
        <v>20000000</v>
      </c>
    </row>
    <row r="377" spans="1:4">
      <c r="A377" s="601"/>
      <c r="B377" s="602" t="s">
        <v>1179</v>
      </c>
      <c r="C377" s="603">
        <v>20000000</v>
      </c>
      <c r="D377" s="605">
        <v>20000000</v>
      </c>
    </row>
    <row r="378" spans="1:4">
      <c r="A378" s="601"/>
      <c r="B378" s="602" t="s">
        <v>1180</v>
      </c>
      <c r="C378" s="603">
        <v>20000000</v>
      </c>
      <c r="D378" s="605">
        <v>20000000</v>
      </c>
    </row>
    <row r="379" spans="1:4">
      <c r="A379" s="601"/>
      <c r="B379" s="602" t="s">
        <v>1181</v>
      </c>
      <c r="C379" s="603">
        <v>20000000</v>
      </c>
      <c r="D379" s="605">
        <v>20000000</v>
      </c>
    </row>
    <row r="380" spans="1:4">
      <c r="A380" s="601"/>
      <c r="B380" s="602" t="s">
        <v>1182</v>
      </c>
      <c r="C380" s="603">
        <v>20000000</v>
      </c>
      <c r="D380" s="605">
        <v>20000000</v>
      </c>
    </row>
    <row r="381" spans="1:4">
      <c r="A381" s="601"/>
      <c r="B381" s="602" t="s">
        <v>1183</v>
      </c>
      <c r="C381" s="603">
        <v>20000000</v>
      </c>
      <c r="D381" s="605">
        <v>20000000</v>
      </c>
    </row>
    <row r="382" spans="1:4">
      <c r="A382" s="601"/>
      <c r="B382" s="602" t="s">
        <v>1184</v>
      </c>
      <c r="C382" s="603">
        <v>20000000</v>
      </c>
      <c r="D382" s="605">
        <v>20000000</v>
      </c>
    </row>
    <row r="383" spans="1:4">
      <c r="A383" s="601"/>
      <c r="B383" s="602" t="s">
        <v>1185</v>
      </c>
      <c r="C383" s="603">
        <v>20000000</v>
      </c>
      <c r="D383" s="605">
        <v>20000000</v>
      </c>
    </row>
    <row r="384" spans="1:4">
      <c r="A384" s="601"/>
      <c r="B384" s="602" t="s">
        <v>1186</v>
      </c>
      <c r="C384" s="603">
        <v>20000000</v>
      </c>
      <c r="D384" s="605">
        <v>20000000</v>
      </c>
    </row>
    <row r="385" spans="1:4">
      <c r="A385" s="601"/>
      <c r="B385" s="602" t="s">
        <v>1187</v>
      </c>
      <c r="C385" s="603">
        <v>20000000</v>
      </c>
      <c r="D385" s="605">
        <v>20000000</v>
      </c>
    </row>
    <row r="386" spans="1:4">
      <c r="A386" s="601"/>
      <c r="B386" s="602" t="s">
        <v>1188</v>
      </c>
      <c r="C386" s="603">
        <v>20000000</v>
      </c>
      <c r="D386" s="605">
        <v>20000000</v>
      </c>
    </row>
    <row r="387" spans="1:4">
      <c r="A387" s="601"/>
      <c r="B387" s="602" t="s">
        <v>1189</v>
      </c>
      <c r="C387" s="603">
        <v>20000000</v>
      </c>
      <c r="D387" s="605">
        <v>20000000</v>
      </c>
    </row>
    <row r="388" spans="1:4">
      <c r="A388" s="601"/>
      <c r="B388" s="602" t="s">
        <v>1190</v>
      </c>
      <c r="C388" s="603">
        <v>20000000</v>
      </c>
      <c r="D388" s="605">
        <v>20000000</v>
      </c>
    </row>
    <row r="389" spans="1:4">
      <c r="A389" s="601"/>
      <c r="B389" s="602" t="s">
        <v>1191</v>
      </c>
      <c r="C389" s="603">
        <v>20000000</v>
      </c>
      <c r="D389" s="605">
        <v>20000000</v>
      </c>
    </row>
    <row r="390" spans="1:4">
      <c r="A390" s="601"/>
      <c r="B390" s="602" t="s">
        <v>1192</v>
      </c>
      <c r="C390" s="603">
        <v>20000000</v>
      </c>
      <c r="D390" s="605">
        <v>20000000</v>
      </c>
    </row>
    <row r="391" spans="1:4">
      <c r="A391" s="601"/>
      <c r="B391" s="602" t="s">
        <v>1193</v>
      </c>
      <c r="C391" s="603">
        <v>20000000</v>
      </c>
      <c r="D391" s="605">
        <v>20000000</v>
      </c>
    </row>
    <row r="392" spans="1:4">
      <c r="A392" s="601"/>
      <c r="B392" s="602" t="s">
        <v>1194</v>
      </c>
      <c r="C392" s="603">
        <v>20000000</v>
      </c>
      <c r="D392" s="605">
        <v>20000000</v>
      </c>
    </row>
    <row r="393" spans="1:4">
      <c r="A393" s="601"/>
      <c r="B393" s="602" t="s">
        <v>1195</v>
      </c>
      <c r="C393" s="603">
        <v>20000000</v>
      </c>
      <c r="D393" s="605">
        <v>20000000</v>
      </c>
    </row>
    <row r="394" spans="1:4">
      <c r="A394" s="601"/>
      <c r="B394" s="602" t="s">
        <v>1196</v>
      </c>
      <c r="C394" s="603">
        <v>20000000</v>
      </c>
      <c r="D394" s="605">
        <v>20000000</v>
      </c>
    </row>
    <row r="395" spans="1:4">
      <c r="A395" s="601"/>
      <c r="B395" s="602" t="s">
        <v>1197</v>
      </c>
      <c r="C395" s="603">
        <v>20000000</v>
      </c>
      <c r="D395" s="605">
        <v>20000000</v>
      </c>
    </row>
    <row r="396" spans="1:4">
      <c r="A396" s="601"/>
      <c r="B396" s="602" t="s">
        <v>1198</v>
      </c>
      <c r="C396" s="603">
        <v>20000000</v>
      </c>
      <c r="D396" s="605">
        <v>20000000</v>
      </c>
    </row>
    <row r="397" spans="1:4">
      <c r="A397" s="601"/>
      <c r="B397" s="602" t="s">
        <v>1199</v>
      </c>
      <c r="C397" s="603">
        <v>20000000</v>
      </c>
      <c r="D397" s="605">
        <v>20000000</v>
      </c>
    </row>
    <row r="398" spans="1:4">
      <c r="A398" s="601"/>
      <c r="B398" s="602" t="s">
        <v>1200</v>
      </c>
      <c r="C398" s="603">
        <v>20000000</v>
      </c>
      <c r="D398" s="605">
        <v>20000000</v>
      </c>
    </row>
    <row r="399" spans="1:4">
      <c r="A399" s="601"/>
      <c r="B399" s="602" t="s">
        <v>1201</v>
      </c>
      <c r="C399" s="603">
        <v>20000000</v>
      </c>
      <c r="D399" s="605">
        <v>20000000</v>
      </c>
    </row>
    <row r="400" spans="1:4">
      <c r="A400" s="601"/>
      <c r="B400" s="602" t="s">
        <v>1202</v>
      </c>
      <c r="C400" s="603">
        <v>20000000</v>
      </c>
      <c r="D400" s="605">
        <v>20000000</v>
      </c>
    </row>
    <row r="401" spans="1:4">
      <c r="A401" s="601"/>
      <c r="B401" s="602" t="s">
        <v>1203</v>
      </c>
      <c r="C401" s="603">
        <v>20000000</v>
      </c>
      <c r="D401" s="605">
        <v>20000000</v>
      </c>
    </row>
    <row r="402" spans="1:4">
      <c r="A402" s="601"/>
      <c r="B402" s="602" t="s">
        <v>1204</v>
      </c>
      <c r="C402" s="603">
        <v>20000000</v>
      </c>
      <c r="D402" s="605">
        <v>20000000</v>
      </c>
    </row>
    <row r="403" spans="1:4">
      <c r="A403" s="601"/>
      <c r="B403" s="602" t="s">
        <v>1205</v>
      </c>
      <c r="C403" s="603">
        <v>20000000</v>
      </c>
      <c r="D403" s="605">
        <v>20000000</v>
      </c>
    </row>
    <row r="404" spans="1:4">
      <c r="A404" s="601"/>
      <c r="B404" s="602" t="s">
        <v>1206</v>
      </c>
      <c r="C404" s="603">
        <v>20000000</v>
      </c>
      <c r="D404" s="605">
        <v>20000000</v>
      </c>
    </row>
    <row r="405" spans="1:4">
      <c r="A405" s="601"/>
      <c r="B405" s="602" t="s">
        <v>1207</v>
      </c>
      <c r="C405" s="603">
        <v>20000000</v>
      </c>
      <c r="D405" s="605">
        <v>20000000</v>
      </c>
    </row>
    <row r="406" spans="1:4">
      <c r="A406" s="601"/>
      <c r="B406" s="602" t="s">
        <v>1208</v>
      </c>
      <c r="C406" s="603">
        <v>20000000</v>
      </c>
      <c r="D406" s="605">
        <v>20000000</v>
      </c>
    </row>
    <row r="407" spans="1:4">
      <c r="A407" s="601"/>
      <c r="B407" s="602" t="s">
        <v>1209</v>
      </c>
      <c r="C407" s="603">
        <v>20000000</v>
      </c>
      <c r="D407" s="605">
        <v>20000000</v>
      </c>
    </row>
    <row r="408" spans="1:4">
      <c r="A408" s="601"/>
      <c r="B408" s="602" t="s">
        <v>1210</v>
      </c>
      <c r="C408" s="603">
        <v>20000000</v>
      </c>
      <c r="D408" s="605">
        <v>20000000</v>
      </c>
    </row>
    <row r="409" spans="1:4">
      <c r="A409" s="601"/>
      <c r="B409" s="602" t="s">
        <v>1211</v>
      </c>
      <c r="C409" s="603">
        <v>20000000</v>
      </c>
      <c r="D409" s="605">
        <v>20000000</v>
      </c>
    </row>
    <row r="410" spans="1:4">
      <c r="A410" s="601"/>
      <c r="B410" s="602" t="s">
        <v>1212</v>
      </c>
      <c r="C410" s="603">
        <v>20000000</v>
      </c>
      <c r="D410" s="605">
        <v>20000000</v>
      </c>
    </row>
    <row r="411" spans="1:4">
      <c r="A411" s="601"/>
      <c r="B411" s="602" t="s">
        <v>1213</v>
      </c>
      <c r="C411" s="603">
        <v>20000000</v>
      </c>
      <c r="D411" s="605">
        <v>20000000</v>
      </c>
    </row>
    <row r="412" spans="1:4">
      <c r="A412" s="601"/>
      <c r="B412" s="602" t="s">
        <v>1214</v>
      </c>
      <c r="C412" s="603">
        <v>20000000</v>
      </c>
      <c r="D412" s="605">
        <v>20000000</v>
      </c>
    </row>
    <row r="413" spans="1:4">
      <c r="A413" s="601"/>
      <c r="B413" s="602" t="s">
        <v>1215</v>
      </c>
      <c r="C413" s="603">
        <v>20000000</v>
      </c>
      <c r="D413" s="605">
        <v>20000000</v>
      </c>
    </row>
    <row r="414" spans="1:4">
      <c r="A414" s="601"/>
      <c r="B414" s="602" t="s">
        <v>1216</v>
      </c>
      <c r="C414" s="603">
        <v>20000000</v>
      </c>
      <c r="D414" s="605">
        <v>20000000</v>
      </c>
    </row>
    <row r="415" spans="1:4">
      <c r="A415" s="601"/>
      <c r="B415" s="602" t="s">
        <v>1217</v>
      </c>
      <c r="C415" s="603">
        <v>20000000</v>
      </c>
      <c r="D415" s="605">
        <v>20000000</v>
      </c>
    </row>
    <row r="416" spans="1:4">
      <c r="A416" s="601"/>
      <c r="B416" s="602" t="s">
        <v>1218</v>
      </c>
      <c r="C416" s="603">
        <v>20000000</v>
      </c>
      <c r="D416" s="605">
        <v>20000000</v>
      </c>
    </row>
    <row r="417" spans="1:4">
      <c r="A417" s="601"/>
      <c r="B417" s="602" t="s">
        <v>1219</v>
      </c>
      <c r="C417" s="603">
        <v>20000000</v>
      </c>
      <c r="D417" s="605">
        <v>20000000</v>
      </c>
    </row>
    <row r="418" spans="1:4">
      <c r="A418" s="601"/>
      <c r="B418" s="602" t="s">
        <v>1220</v>
      </c>
      <c r="C418" s="603">
        <v>20000000</v>
      </c>
      <c r="D418" s="605">
        <v>20000000</v>
      </c>
    </row>
    <row r="419" spans="1:4">
      <c r="A419" s="601"/>
      <c r="B419" s="602" t="s">
        <v>1221</v>
      </c>
      <c r="C419" s="603">
        <v>20000000</v>
      </c>
      <c r="D419" s="605">
        <v>20000000</v>
      </c>
    </row>
    <row r="420" spans="1:4">
      <c r="A420" s="601"/>
      <c r="B420" s="602" t="s">
        <v>1222</v>
      </c>
      <c r="C420" s="603">
        <v>20000000</v>
      </c>
      <c r="D420" s="605">
        <v>20000000</v>
      </c>
    </row>
    <row r="421" spans="1:4">
      <c r="A421" s="601"/>
      <c r="B421" s="602" t="s">
        <v>1223</v>
      </c>
      <c r="C421" s="603">
        <v>20000000</v>
      </c>
      <c r="D421" s="605">
        <v>20000000</v>
      </c>
    </row>
    <row r="422" spans="1:4">
      <c r="A422" s="601"/>
      <c r="B422" s="602" t="s">
        <v>1224</v>
      </c>
      <c r="C422" s="603">
        <v>20000000</v>
      </c>
      <c r="D422" s="605">
        <v>20000000</v>
      </c>
    </row>
    <row r="423" spans="1:4">
      <c r="A423" s="601"/>
      <c r="B423" s="602" t="s">
        <v>1225</v>
      </c>
      <c r="C423" s="603">
        <v>20000000</v>
      </c>
      <c r="D423" s="605">
        <v>20000000</v>
      </c>
    </row>
    <row r="424" spans="1:4">
      <c r="A424" s="601"/>
      <c r="B424" s="602" t="s">
        <v>1226</v>
      </c>
      <c r="C424" s="603">
        <v>20000000</v>
      </c>
      <c r="D424" s="605">
        <v>20000000</v>
      </c>
    </row>
    <row r="425" spans="1:4">
      <c r="A425" s="601"/>
      <c r="B425" s="602" t="s">
        <v>1227</v>
      </c>
      <c r="C425" s="603">
        <v>20000000</v>
      </c>
      <c r="D425" s="605">
        <v>20000000</v>
      </c>
    </row>
    <row r="426" spans="1:4">
      <c r="A426" s="601"/>
      <c r="B426" s="602" t="s">
        <v>1228</v>
      </c>
      <c r="C426" s="603">
        <v>20000000</v>
      </c>
      <c r="D426" s="605">
        <v>20000000</v>
      </c>
    </row>
    <row r="427" spans="1:4">
      <c r="A427" s="601"/>
      <c r="B427" s="602" t="s">
        <v>1229</v>
      </c>
      <c r="C427" s="603">
        <v>20000000</v>
      </c>
      <c r="D427" s="605">
        <v>20000000</v>
      </c>
    </row>
    <row r="428" spans="1:4">
      <c r="A428" s="601"/>
      <c r="B428" s="602" t="s">
        <v>1230</v>
      </c>
      <c r="C428" s="603">
        <v>20000000</v>
      </c>
      <c r="D428" s="605">
        <v>20000000</v>
      </c>
    </row>
    <row r="429" spans="1:4">
      <c r="A429" s="601"/>
      <c r="B429" s="602" t="s">
        <v>1231</v>
      </c>
      <c r="C429" s="603">
        <v>20000000</v>
      </c>
      <c r="D429" s="605">
        <v>20000000</v>
      </c>
    </row>
    <row r="430" spans="1:4">
      <c r="A430" s="601"/>
      <c r="B430" s="602" t="s">
        <v>1232</v>
      </c>
      <c r="C430" s="603">
        <v>20000000</v>
      </c>
      <c r="D430" s="605">
        <v>20000000</v>
      </c>
    </row>
    <row r="431" spans="1:4">
      <c r="A431" s="601"/>
      <c r="B431" s="602" t="s">
        <v>1233</v>
      </c>
      <c r="C431" s="603">
        <v>20000000</v>
      </c>
      <c r="D431" s="605">
        <v>20000000</v>
      </c>
    </row>
    <row r="432" spans="1:4">
      <c r="A432" s="601"/>
      <c r="B432" s="602" t="s">
        <v>1234</v>
      </c>
      <c r="C432" s="603">
        <v>20000000</v>
      </c>
      <c r="D432" s="605">
        <v>20000000</v>
      </c>
    </row>
    <row r="433" spans="1:4">
      <c r="A433" s="601"/>
      <c r="B433" s="602" t="s">
        <v>1235</v>
      </c>
      <c r="C433" s="603">
        <v>20000000</v>
      </c>
      <c r="D433" s="605">
        <v>20000000</v>
      </c>
    </row>
    <row r="434" spans="1:4">
      <c r="A434" s="601"/>
      <c r="B434" s="602" t="s">
        <v>1236</v>
      </c>
      <c r="C434" s="603">
        <v>20000000</v>
      </c>
      <c r="D434" s="605">
        <v>20000000</v>
      </c>
    </row>
    <row r="435" spans="1:4">
      <c r="A435" s="601"/>
      <c r="B435" s="602" t="s">
        <v>1237</v>
      </c>
      <c r="C435" s="603">
        <v>37963000</v>
      </c>
      <c r="D435" s="605">
        <v>37963000</v>
      </c>
    </row>
    <row r="436" spans="1:4">
      <c r="A436" s="601"/>
      <c r="B436" s="602" t="s">
        <v>1240</v>
      </c>
      <c r="C436" s="603">
        <v>24000000</v>
      </c>
      <c r="D436" s="605">
        <v>24000000</v>
      </c>
    </row>
    <row r="437" spans="1:4">
      <c r="A437" s="601"/>
      <c r="B437" s="602" t="s">
        <v>1248</v>
      </c>
      <c r="C437" s="603">
        <v>12200035</v>
      </c>
      <c r="D437" s="605">
        <v>12200035</v>
      </c>
    </row>
    <row r="438" spans="1:4">
      <c r="A438" s="601"/>
      <c r="B438" s="602" t="s">
        <v>1252</v>
      </c>
      <c r="C438" s="603">
        <v>21750000</v>
      </c>
      <c r="D438" s="605">
        <v>21750000</v>
      </c>
    </row>
    <row r="439" spans="1:4">
      <c r="A439" s="601"/>
      <c r="B439" s="602" t="s">
        <v>1254</v>
      </c>
      <c r="C439" s="603">
        <v>21750000</v>
      </c>
      <c r="D439" s="605">
        <v>21750000</v>
      </c>
    </row>
    <row r="440" spans="1:4">
      <c r="A440" s="601"/>
      <c r="B440" s="602" t="s">
        <v>1258</v>
      </c>
      <c r="C440" s="603">
        <v>18000000</v>
      </c>
      <c r="D440" s="605">
        <v>18000000</v>
      </c>
    </row>
    <row r="441" spans="1:4">
      <c r="A441" s="601"/>
      <c r="B441" s="602" t="s">
        <v>1260</v>
      </c>
      <c r="C441" s="603">
        <v>21750000</v>
      </c>
      <c r="D441" s="605">
        <v>21750000</v>
      </c>
    </row>
    <row r="442" spans="1:4">
      <c r="A442" s="601"/>
      <c r="B442" s="602" t="s">
        <v>1262</v>
      </c>
      <c r="C442" s="603">
        <v>22540000</v>
      </c>
      <c r="D442" s="605">
        <v>22540000</v>
      </c>
    </row>
    <row r="443" spans="1:4">
      <c r="A443" s="601"/>
      <c r="B443" s="602" t="s">
        <v>1264</v>
      </c>
      <c r="C443" s="603">
        <v>13500000</v>
      </c>
      <c r="D443" s="605">
        <v>13500000</v>
      </c>
    </row>
    <row r="444" spans="1:4">
      <c r="A444" s="601"/>
      <c r="B444" s="602" t="s">
        <v>1266</v>
      </c>
      <c r="C444" s="603">
        <v>21750000</v>
      </c>
      <c r="D444" s="605">
        <v>21750000</v>
      </c>
    </row>
    <row r="445" spans="1:4">
      <c r="A445" s="601"/>
      <c r="B445" s="602" t="s">
        <v>1272</v>
      </c>
      <c r="C445" s="603">
        <v>23500000</v>
      </c>
      <c r="D445" s="605">
        <v>23500000</v>
      </c>
    </row>
    <row r="446" spans="1:4">
      <c r="A446" s="601"/>
      <c r="B446" s="602" t="s">
        <v>1274</v>
      </c>
      <c r="C446" s="603">
        <v>15000000</v>
      </c>
      <c r="D446" s="605">
        <v>15000000</v>
      </c>
    </row>
    <row r="447" spans="1:4">
      <c r="A447" s="601"/>
      <c r="B447" s="602" t="s">
        <v>1276</v>
      </c>
      <c r="C447" s="603">
        <v>21750000</v>
      </c>
      <c r="D447" s="605">
        <v>21750000</v>
      </c>
    </row>
    <row r="448" spans="1:4">
      <c r="A448" s="601"/>
      <c r="B448" s="602" t="s">
        <v>1278</v>
      </c>
      <c r="C448" s="603">
        <v>18000000</v>
      </c>
      <c r="D448" s="605">
        <v>18000000</v>
      </c>
    </row>
    <row r="449" spans="1:4">
      <c r="A449" s="601"/>
      <c r="B449" s="602" t="s">
        <v>1280</v>
      </c>
      <c r="C449" s="603">
        <v>27500000</v>
      </c>
      <c r="D449" s="605">
        <v>27500000</v>
      </c>
    </row>
    <row r="450" spans="1:4">
      <c r="A450" s="601"/>
      <c r="B450" s="602" t="s">
        <v>1282</v>
      </c>
      <c r="C450" s="603">
        <v>21750000</v>
      </c>
      <c r="D450" s="605">
        <v>21750000</v>
      </c>
    </row>
    <row r="451" spans="1:4">
      <c r="A451" s="601"/>
      <c r="B451" s="602" t="s">
        <v>1284</v>
      </c>
      <c r="C451" s="603">
        <v>22500000</v>
      </c>
      <c r="D451" s="605">
        <v>22500000</v>
      </c>
    </row>
    <row r="452" spans="1:4">
      <c r="A452" s="601"/>
      <c r="B452" s="602" t="s">
        <v>1286</v>
      </c>
      <c r="C452" s="603">
        <v>18000000</v>
      </c>
      <c r="D452" s="605">
        <v>18000000</v>
      </c>
    </row>
    <row r="453" spans="1:4">
      <c r="A453" s="601"/>
      <c r="B453" s="602" t="s">
        <v>1289</v>
      </c>
      <c r="C453" s="603">
        <v>26334505</v>
      </c>
      <c r="D453" s="605">
        <v>26334505</v>
      </c>
    </row>
    <row r="454" spans="1:4">
      <c r="A454" s="601"/>
      <c r="B454" s="602" t="s">
        <v>1292</v>
      </c>
      <c r="C454" s="603">
        <v>22000000</v>
      </c>
      <c r="D454" s="605">
        <v>22000000</v>
      </c>
    </row>
    <row r="455" spans="1:4">
      <c r="A455" s="601"/>
      <c r="B455" s="602" t="s">
        <v>1295</v>
      </c>
      <c r="C455" s="603">
        <v>100000000</v>
      </c>
      <c r="D455" s="605">
        <v>100000000</v>
      </c>
    </row>
    <row r="456" spans="1:4">
      <c r="A456" s="601"/>
      <c r="B456" s="602" t="s">
        <v>1297</v>
      </c>
      <c r="C456" s="603">
        <v>15000000</v>
      </c>
      <c r="D456" s="605">
        <v>15000000</v>
      </c>
    </row>
    <row r="457" spans="1:4">
      <c r="A457" s="601"/>
      <c r="B457" s="602" t="s">
        <v>1301</v>
      </c>
      <c r="C457" s="603">
        <v>16500000</v>
      </c>
      <c r="D457" s="605">
        <v>16500000</v>
      </c>
    </row>
    <row r="458" spans="1:4">
      <c r="A458" s="601"/>
      <c r="B458" s="602" t="s">
        <v>1362</v>
      </c>
      <c r="C458" s="603">
        <v>18000000</v>
      </c>
      <c r="D458" s="605">
        <v>18000000</v>
      </c>
    </row>
    <row r="459" spans="1:4">
      <c r="A459" s="597" t="s">
        <v>1693</v>
      </c>
      <c r="B459" s="592"/>
      <c r="C459" s="598">
        <v>4687339540</v>
      </c>
      <c r="D459" s="600">
        <v>4687339540</v>
      </c>
    </row>
    <row r="460" spans="1:4">
      <c r="A460" s="597">
        <v>8238</v>
      </c>
      <c r="B460" s="591" t="s">
        <v>1314</v>
      </c>
      <c r="C460" s="598">
        <v>33000000</v>
      </c>
      <c r="D460" s="600">
        <v>33000000</v>
      </c>
    </row>
    <row r="461" spans="1:4">
      <c r="A461" s="601"/>
      <c r="B461" s="602" t="s">
        <v>1337</v>
      </c>
      <c r="C461" s="603">
        <v>30050000</v>
      </c>
      <c r="D461" s="605">
        <v>30050000</v>
      </c>
    </row>
    <row r="462" spans="1:4">
      <c r="A462" s="601"/>
      <c r="B462" s="602" t="s">
        <v>1355</v>
      </c>
      <c r="C462" s="603">
        <v>22500000</v>
      </c>
      <c r="D462" s="605">
        <v>22500000</v>
      </c>
    </row>
    <row r="463" spans="1:4">
      <c r="A463" s="597" t="s">
        <v>1699</v>
      </c>
      <c r="B463" s="592"/>
      <c r="C463" s="598">
        <v>85550000</v>
      </c>
      <c r="D463" s="600">
        <v>85550000</v>
      </c>
    </row>
    <row r="464" spans="1:4">
      <c r="A464" s="611" t="s">
        <v>1705</v>
      </c>
      <c r="B464" s="607"/>
      <c r="C464" s="608">
        <v>16272635405</v>
      </c>
      <c r="D464" s="610">
        <v>16272635405</v>
      </c>
    </row>
    <row r="465" spans="1:3">
      <c r="A465" s="229"/>
      <c r="B465" s="228"/>
      <c r="C465" s="229"/>
    </row>
    <row r="466" spans="1:3">
      <c r="A466" s="229"/>
      <c r="B466" s="228"/>
      <c r="C466" s="229"/>
    </row>
    <row r="467" spans="1:3">
      <c r="A467" s="229"/>
      <c r="B467" s="228"/>
      <c r="C467" s="229"/>
    </row>
    <row r="468" spans="1:3">
      <c r="A468" s="229"/>
      <c r="B468" s="228"/>
      <c r="C468" s="229"/>
    </row>
    <row r="469" spans="1:3">
      <c r="A469" s="229"/>
      <c r="B469" s="228"/>
      <c r="C469" s="229"/>
    </row>
    <row r="470" spans="1:3">
      <c r="A470" s="229"/>
      <c r="B470" s="228"/>
      <c r="C470" s="229"/>
    </row>
    <row r="471" spans="1:3">
      <c r="A471" s="229"/>
      <c r="B471" s="228"/>
      <c r="C471" s="229"/>
    </row>
    <row r="472" spans="1:3">
      <c r="A472" s="229"/>
      <c r="B472" s="228"/>
      <c r="C472" s="229"/>
    </row>
    <row r="473" spans="1:3">
      <c r="A473" s="229"/>
      <c r="B473" s="228"/>
      <c r="C473" s="229"/>
    </row>
    <row r="474" spans="1:3">
      <c r="A474" s="229"/>
      <c r="B474" s="228"/>
      <c r="C474" s="229"/>
    </row>
    <row r="475" spans="1:3">
      <c r="A475" s="229"/>
      <c r="B475" s="228"/>
      <c r="C475" s="229"/>
    </row>
    <row r="476" spans="1:3">
      <c r="A476" s="229"/>
      <c r="B476" s="228"/>
      <c r="C476" s="229"/>
    </row>
    <row r="477" spans="1:3">
      <c r="A477" s="229"/>
      <c r="B477" s="228"/>
      <c r="C477" s="229"/>
    </row>
    <row r="478" spans="1:3">
      <c r="A478" s="229"/>
      <c r="B478" s="228"/>
      <c r="C478" s="229"/>
    </row>
    <row r="479" spans="1:3">
      <c r="A479" s="229"/>
      <c r="B479" s="228"/>
      <c r="C479" s="229"/>
    </row>
    <row r="480" spans="1:3">
      <c r="A480" s="229"/>
      <c r="B480" s="228"/>
      <c r="C480" s="229"/>
    </row>
    <row r="481" spans="1:3">
      <c r="A481" s="229"/>
      <c r="B481" s="228"/>
      <c r="C481" s="229"/>
    </row>
    <row r="482" spans="1:3">
      <c r="A482" s="229"/>
      <c r="B482" s="228"/>
      <c r="C482" s="229"/>
    </row>
    <row r="483" spans="1:3">
      <c r="A483" s="229"/>
      <c r="B483" s="228"/>
      <c r="C483" s="229"/>
    </row>
    <row r="484" spans="1:3">
      <c r="A484" s="229"/>
      <c r="B484" s="228"/>
      <c r="C484" s="229"/>
    </row>
    <row r="485" spans="1:3">
      <c r="A485" s="229"/>
      <c r="B485" s="228"/>
      <c r="C485" s="229"/>
    </row>
    <row r="486" spans="1:3">
      <c r="A486" s="229"/>
      <c r="B486" s="228"/>
      <c r="C486" s="229"/>
    </row>
    <row r="487" spans="1:3">
      <c r="A487" s="229"/>
      <c r="B487" s="228"/>
      <c r="C487" s="229"/>
    </row>
    <row r="488" spans="1:3">
      <c r="A488" s="229"/>
      <c r="B488" s="228"/>
      <c r="C488" s="229"/>
    </row>
    <row r="489" spans="1:3">
      <c r="A489" s="229"/>
      <c r="B489" s="228"/>
      <c r="C489" s="229"/>
    </row>
    <row r="490" spans="1:3">
      <c r="A490" s="229"/>
      <c r="B490" s="228"/>
      <c r="C490" s="229"/>
    </row>
    <row r="491" spans="1:3">
      <c r="A491" s="229"/>
      <c r="B491" s="228"/>
      <c r="C491" s="229"/>
    </row>
    <row r="492" spans="1:3">
      <c r="A492" s="229"/>
      <c r="B492" s="228"/>
      <c r="C492" s="229"/>
    </row>
    <row r="493" spans="1:3">
      <c r="A493" s="229"/>
      <c r="B493" s="228"/>
      <c r="C493" s="229"/>
    </row>
    <row r="494" spans="1:3">
      <c r="A494" s="229"/>
      <c r="B494" s="228"/>
      <c r="C494" s="229"/>
    </row>
    <row r="495" spans="1:3">
      <c r="A495" s="229"/>
      <c r="B495" s="228"/>
      <c r="C495" s="229"/>
    </row>
    <row r="496" spans="1:3">
      <c r="A496" s="229"/>
      <c r="B496" s="228"/>
      <c r="C496" s="229"/>
    </row>
    <row r="497" spans="1:3">
      <c r="A497" s="229"/>
      <c r="B497" s="228"/>
      <c r="C497" s="229"/>
    </row>
    <row r="498" spans="1:3">
      <c r="A498" s="229"/>
      <c r="B498" s="228"/>
      <c r="C498" s="229"/>
    </row>
    <row r="499" spans="1:3">
      <c r="A499" s="229"/>
      <c r="B499" s="228"/>
      <c r="C499" s="229"/>
    </row>
    <row r="500" spans="1:3">
      <c r="A500" s="229"/>
      <c r="B500" s="228"/>
      <c r="C500" s="229"/>
    </row>
    <row r="501" spans="1:3">
      <c r="A501" s="229"/>
      <c r="B501" s="228"/>
      <c r="C501" s="229"/>
    </row>
    <row r="502" spans="1:3">
      <c r="A502" s="229"/>
      <c r="B502" s="228"/>
      <c r="C502" s="229"/>
    </row>
    <row r="503" spans="1:3">
      <c r="A503" s="229"/>
      <c r="B503" s="228"/>
      <c r="C503" s="229"/>
    </row>
    <row r="504" spans="1:3">
      <c r="A504" s="229"/>
      <c r="B504" s="228"/>
      <c r="C504" s="229"/>
    </row>
    <row r="505" spans="1:3">
      <c r="A505" s="229"/>
      <c r="B505" s="228"/>
      <c r="C505" s="229"/>
    </row>
    <row r="506" spans="1:3">
      <c r="A506" s="229"/>
      <c r="B506" s="228"/>
      <c r="C506" s="229"/>
    </row>
    <row r="507" spans="1:3">
      <c r="A507" s="229"/>
      <c r="B507" s="228"/>
      <c r="C507" s="229"/>
    </row>
    <row r="508" spans="1:3">
      <c r="A508" s="229"/>
      <c r="B508" s="228"/>
      <c r="C508" s="229"/>
    </row>
    <row r="509" spans="1:3">
      <c r="A509" s="229"/>
      <c r="B509" s="228"/>
      <c r="C509" s="229"/>
    </row>
    <row r="510" spans="1:3">
      <c r="A510" s="229"/>
      <c r="B510" s="228"/>
      <c r="C510" s="229"/>
    </row>
    <row r="511" spans="1:3">
      <c r="A511" s="229"/>
      <c r="B511" s="228"/>
      <c r="C511" s="229"/>
    </row>
    <row r="512" spans="1:3">
      <c r="A512" s="229"/>
      <c r="B512" s="228"/>
      <c r="C512" s="229"/>
    </row>
    <row r="513" spans="1:3">
      <c r="A513" s="229"/>
      <c r="B513" s="228"/>
      <c r="C513" s="229"/>
    </row>
    <row r="514" spans="1:3">
      <c r="A514" s="229"/>
      <c r="B514" s="228"/>
      <c r="C514" s="229"/>
    </row>
    <row r="515" spans="1:3">
      <c r="A515" s="229"/>
      <c r="B515" s="228"/>
      <c r="C515" s="229"/>
    </row>
    <row r="516" spans="1:3">
      <c r="A516" s="229"/>
      <c r="B516" s="228"/>
      <c r="C516" s="229"/>
    </row>
    <row r="517" spans="1:3">
      <c r="A517" s="229"/>
      <c r="B517" s="228"/>
      <c r="C517" s="229"/>
    </row>
    <row r="518" spans="1:3">
      <c r="A518" s="229"/>
      <c r="B518" s="228"/>
      <c r="C518" s="229"/>
    </row>
    <row r="519" spans="1:3">
      <c r="A519" s="229"/>
      <c r="B519" s="228"/>
      <c r="C519" s="229"/>
    </row>
    <row r="520" spans="1:3">
      <c r="A520" s="229"/>
      <c r="B520" s="228"/>
      <c r="C520" s="229"/>
    </row>
    <row r="521" spans="1:3">
      <c r="A521" s="229"/>
      <c r="B521" s="228"/>
      <c r="C521" s="229"/>
    </row>
    <row r="522" spans="1:3">
      <c r="A522" s="229"/>
      <c r="B522" s="228"/>
      <c r="C522" s="229"/>
    </row>
    <row r="523" spans="1:3">
      <c r="A523" s="229"/>
      <c r="B523" s="228"/>
      <c r="C523" s="229"/>
    </row>
    <row r="524" spans="1:3">
      <c r="A524" s="229"/>
      <c r="B524" s="228"/>
      <c r="C524" s="229"/>
    </row>
    <row r="525" spans="1:3">
      <c r="A525" s="229"/>
      <c r="B525" s="228"/>
      <c r="C525" s="229"/>
    </row>
    <row r="526" spans="1:3">
      <c r="A526" s="229"/>
      <c r="B526" s="228"/>
      <c r="C526" s="229"/>
    </row>
    <row r="527" spans="1:3">
      <c r="A527" s="229"/>
      <c r="B527" s="228"/>
      <c r="C527" s="229"/>
    </row>
    <row r="528" spans="1:3">
      <c r="A528" s="229"/>
      <c r="B528" s="228"/>
      <c r="C528" s="229"/>
    </row>
    <row r="529" spans="1:3">
      <c r="A529" s="229"/>
      <c r="B529" s="228"/>
      <c r="C529" s="229"/>
    </row>
    <row r="530" spans="1:3">
      <c r="A530" s="229"/>
      <c r="B530" s="228"/>
      <c r="C530" s="229"/>
    </row>
    <row r="531" spans="1:3">
      <c r="A531" s="229"/>
      <c r="B531" s="228"/>
      <c r="C531" s="229"/>
    </row>
    <row r="532" spans="1:3">
      <c r="A532" s="229"/>
      <c r="B532" s="228"/>
      <c r="C532" s="229"/>
    </row>
    <row r="533" spans="1:3">
      <c r="A533" s="229"/>
      <c r="B533" s="228"/>
      <c r="C533" s="229"/>
    </row>
    <row r="534" spans="1:3">
      <c r="A534" s="229"/>
      <c r="B534" s="228"/>
      <c r="C534" s="229"/>
    </row>
    <row r="535" spans="1:3">
      <c r="A535" s="229"/>
      <c r="B535" s="228"/>
      <c r="C535" s="229"/>
    </row>
    <row r="536" spans="1:3">
      <c r="A536" s="229"/>
      <c r="B536" s="228"/>
      <c r="C536" s="229"/>
    </row>
    <row r="537" spans="1:3">
      <c r="A537" s="229"/>
      <c r="B537" s="228"/>
      <c r="C537" s="229"/>
    </row>
    <row r="538" spans="1:3">
      <c r="A538" s="229"/>
      <c r="B538" s="228"/>
      <c r="C538" s="229"/>
    </row>
    <row r="539" spans="1:3">
      <c r="A539" s="229"/>
      <c r="B539" s="228"/>
      <c r="C539" s="229"/>
    </row>
    <row r="540" spans="1:3">
      <c r="A540" s="229"/>
      <c r="B540" s="228"/>
      <c r="C540" s="229"/>
    </row>
    <row r="541" spans="1:3">
      <c r="A541" s="229"/>
      <c r="B541" s="228"/>
      <c r="C541" s="229"/>
    </row>
    <row r="542" spans="1:3">
      <c r="A542" s="229"/>
      <c r="B542" s="228"/>
      <c r="C542" s="229"/>
    </row>
    <row r="543" spans="1:3">
      <c r="A543" s="229"/>
      <c r="B543" s="228"/>
      <c r="C543" s="229"/>
    </row>
    <row r="544" spans="1:3">
      <c r="A544" s="229"/>
      <c r="B544" s="228"/>
      <c r="C544" s="229"/>
    </row>
    <row r="545" spans="1:3">
      <c r="A545" s="229"/>
      <c r="B545" s="228"/>
      <c r="C545" s="229"/>
    </row>
    <row r="546" spans="1:3">
      <c r="A546" s="229"/>
      <c r="B546" s="228"/>
      <c r="C546" s="229"/>
    </row>
    <row r="547" spans="1:3">
      <c r="A547" s="229"/>
      <c r="B547" s="228"/>
      <c r="C547" s="229"/>
    </row>
    <row r="548" spans="1:3">
      <c r="A548" s="229"/>
      <c r="B548" s="228"/>
      <c r="C548" s="229"/>
    </row>
    <row r="549" spans="1:3">
      <c r="A549" s="229"/>
      <c r="B549" s="228"/>
      <c r="C549" s="229"/>
    </row>
    <row r="550" spans="1:3">
      <c r="A550" s="229"/>
      <c r="B550" s="228"/>
      <c r="C550" s="229"/>
    </row>
    <row r="551" spans="1:3">
      <c r="A551" s="229"/>
      <c r="B551" s="228"/>
      <c r="C551" s="229"/>
    </row>
    <row r="552" spans="1:3">
      <c r="A552" s="229"/>
      <c r="B552" s="228"/>
      <c r="C552" s="229"/>
    </row>
    <row r="553" spans="1:3">
      <c r="A553" s="229"/>
      <c r="B553" s="228"/>
      <c r="C553" s="229"/>
    </row>
    <row r="554" spans="1:3">
      <c r="A554" s="229"/>
      <c r="B554" s="228"/>
      <c r="C554" s="229"/>
    </row>
    <row r="555" spans="1:3">
      <c r="A555" s="229"/>
      <c r="B555" s="228"/>
      <c r="C555" s="229"/>
    </row>
    <row r="556" spans="1:3">
      <c r="A556" s="229"/>
      <c r="B556" s="228"/>
      <c r="C556" s="229"/>
    </row>
    <row r="557" spans="1:3">
      <c r="A557" s="229"/>
      <c r="B557" s="228"/>
      <c r="C557" s="229"/>
    </row>
    <row r="558" spans="1:3">
      <c r="A558" s="229"/>
      <c r="B558" s="228"/>
      <c r="C558" s="229"/>
    </row>
    <row r="559" spans="1:3">
      <c r="A559" s="229"/>
      <c r="B559" s="228"/>
      <c r="C559" s="229"/>
    </row>
    <row r="560" spans="1:3">
      <c r="A560" s="229"/>
      <c r="B560" s="228"/>
      <c r="C560" s="229"/>
    </row>
    <row r="561" spans="1:3">
      <c r="A561" s="229"/>
      <c r="B561" s="228"/>
      <c r="C561" s="229"/>
    </row>
    <row r="562" spans="1:3">
      <c r="A562" s="229"/>
      <c r="B562" s="228"/>
      <c r="C562" s="229"/>
    </row>
    <row r="563" spans="1:3">
      <c r="A563" s="229"/>
      <c r="B563" s="228"/>
      <c r="C563" s="229"/>
    </row>
    <row r="564" spans="1:3">
      <c r="A564" s="229"/>
      <c r="B564" s="228"/>
      <c r="C564" s="229"/>
    </row>
    <row r="565" spans="1:3">
      <c r="A565" s="229"/>
      <c r="B565" s="228"/>
      <c r="C565" s="229"/>
    </row>
    <row r="566" spans="1:3">
      <c r="A566" s="229"/>
      <c r="B566" s="228"/>
      <c r="C566" s="229"/>
    </row>
    <row r="567" spans="1:3">
      <c r="A567" s="229"/>
      <c r="B567" s="228"/>
      <c r="C567" s="229"/>
    </row>
    <row r="568" spans="1:3">
      <c r="A568" s="229"/>
      <c r="B568" s="228"/>
      <c r="C568" s="229"/>
    </row>
    <row r="569" spans="1:3">
      <c r="A569" s="229"/>
      <c r="B569" s="228"/>
      <c r="C569" s="229"/>
    </row>
    <row r="570" spans="1:3">
      <c r="A570" s="229"/>
      <c r="B570" s="228"/>
      <c r="C570" s="229"/>
    </row>
    <row r="571" spans="1:3">
      <c r="A571" s="229"/>
      <c r="B571" s="228"/>
      <c r="C571" s="229"/>
    </row>
    <row r="572" spans="1:3">
      <c r="A572" s="229"/>
      <c r="B572" s="228"/>
      <c r="C572" s="229"/>
    </row>
    <row r="573" spans="1:3">
      <c r="A573" s="229"/>
      <c r="B573" s="228"/>
      <c r="C573" s="229"/>
    </row>
    <row r="574" spans="1:3">
      <c r="A574" s="229"/>
      <c r="B574" s="228"/>
      <c r="C574" s="229"/>
    </row>
    <row r="575" spans="1:3">
      <c r="A575" s="229"/>
      <c r="B575" s="228"/>
      <c r="C575" s="229"/>
    </row>
    <row r="576" spans="1:3">
      <c r="A576" s="229"/>
      <c r="B576" s="228"/>
      <c r="C576" s="229"/>
    </row>
    <row r="577" spans="1:3">
      <c r="A577" s="229"/>
      <c r="B577" s="228"/>
      <c r="C577" s="229"/>
    </row>
    <row r="578" spans="1:3">
      <c r="A578" s="229"/>
      <c r="B578" s="228"/>
      <c r="C578" s="229"/>
    </row>
    <row r="579" spans="1:3">
      <c r="A579" s="229"/>
      <c r="B579" s="228"/>
      <c r="C579" s="229"/>
    </row>
    <row r="580" spans="1:3">
      <c r="A580" s="229"/>
      <c r="B580" s="228"/>
      <c r="C580" s="229"/>
    </row>
    <row r="581" spans="1:3">
      <c r="A581" s="229"/>
      <c r="B581" s="228"/>
      <c r="C581" s="229"/>
    </row>
    <row r="582" spans="1:3">
      <c r="A582" s="229"/>
      <c r="B582" s="228"/>
      <c r="C582" s="229"/>
    </row>
    <row r="583" spans="1:3">
      <c r="A583" s="229"/>
      <c r="B583" s="228"/>
      <c r="C583" s="229"/>
    </row>
    <row r="584" spans="1:3">
      <c r="A584" s="229"/>
      <c r="B584" s="228"/>
      <c r="C584" s="229"/>
    </row>
    <row r="585" spans="1:3">
      <c r="A585" s="229"/>
      <c r="B585" s="228"/>
      <c r="C585" s="229"/>
    </row>
    <row r="586" spans="1:3">
      <c r="A586" s="229"/>
      <c r="B586" s="228"/>
      <c r="C586" s="229"/>
    </row>
    <row r="587" spans="1:3">
      <c r="A587" s="229"/>
      <c r="B587" s="228"/>
      <c r="C587" s="229"/>
    </row>
    <row r="588" spans="1:3">
      <c r="A588" s="229"/>
      <c r="B588" s="228"/>
      <c r="C588" s="229"/>
    </row>
    <row r="589" spans="1:3">
      <c r="A589" s="229"/>
      <c r="B589" s="228"/>
      <c r="C589" s="229"/>
    </row>
    <row r="590" spans="1:3">
      <c r="A590" s="229"/>
      <c r="B590" s="228"/>
      <c r="C590" s="229"/>
    </row>
    <row r="591" spans="1:3">
      <c r="A591" s="229"/>
      <c r="B591" s="228"/>
      <c r="C591" s="229"/>
    </row>
    <row r="592" spans="1:3">
      <c r="A592" s="229"/>
      <c r="B592" s="228"/>
      <c r="C592" s="229"/>
    </row>
    <row r="593" spans="1:3">
      <c r="A593" s="229"/>
      <c r="B593" s="228"/>
      <c r="C593" s="229"/>
    </row>
    <row r="594" spans="1:3">
      <c r="A594" s="229"/>
      <c r="B594" s="228"/>
      <c r="C594" s="229"/>
    </row>
    <row r="595" spans="1:3">
      <c r="A595" s="229"/>
      <c r="B595" s="228"/>
      <c r="C595" s="229"/>
    </row>
    <row r="596" spans="1:3">
      <c r="A596" s="229"/>
      <c r="B596" s="228"/>
      <c r="C596" s="229"/>
    </row>
    <row r="597" spans="1:3">
      <c r="A597" s="229"/>
      <c r="B597" s="228"/>
      <c r="C597" s="229"/>
    </row>
    <row r="598" spans="1:3">
      <c r="A598" s="229"/>
      <c r="B598" s="228"/>
      <c r="C598" s="229"/>
    </row>
    <row r="599" spans="1:3">
      <c r="A599" s="229"/>
      <c r="B599" s="228"/>
      <c r="C599" s="229"/>
    </row>
    <row r="600" spans="1:3">
      <c r="A600" s="229"/>
      <c r="B600" s="228"/>
      <c r="C600" s="229"/>
    </row>
    <row r="601" spans="1:3">
      <c r="A601" s="229"/>
      <c r="B601" s="228"/>
      <c r="C601" s="229"/>
    </row>
    <row r="602" spans="1:3">
      <c r="A602" s="229"/>
      <c r="B602" s="228"/>
      <c r="C602" s="229"/>
    </row>
    <row r="603" spans="1:3">
      <c r="A603" s="229"/>
      <c r="B603" s="228"/>
      <c r="C603" s="229"/>
    </row>
    <row r="604" spans="1:3">
      <c r="A604" s="229"/>
      <c r="B604" s="228"/>
      <c r="C604" s="229"/>
    </row>
    <row r="605" spans="1:3">
      <c r="A605" s="229"/>
      <c r="B605" s="228"/>
      <c r="C605" s="229"/>
    </row>
    <row r="606" spans="1:3">
      <c r="A606" s="229"/>
      <c r="B606" s="228"/>
      <c r="C606" s="229"/>
    </row>
    <row r="607" spans="1:3">
      <c r="A607" s="229"/>
      <c r="B607" s="228"/>
      <c r="C607" s="229"/>
    </row>
    <row r="608" spans="1:3">
      <c r="A608" s="229"/>
      <c r="B608" s="228"/>
      <c r="C608" s="229"/>
    </row>
    <row r="609" spans="1:3">
      <c r="A609" s="229"/>
      <c r="B609" s="228"/>
      <c r="C609" s="229"/>
    </row>
    <row r="610" spans="1:3">
      <c r="A610" s="229"/>
      <c r="B610" s="228"/>
      <c r="C610" s="229"/>
    </row>
    <row r="611" spans="1:3">
      <c r="A611" s="229"/>
      <c r="B611" s="228"/>
      <c r="C611" s="229"/>
    </row>
    <row r="612" spans="1:3">
      <c r="A612" s="229"/>
      <c r="B612" s="228"/>
      <c r="C612" s="229"/>
    </row>
    <row r="613" spans="1:3">
      <c r="A613" s="229"/>
      <c r="B613" s="228"/>
      <c r="C613" s="229"/>
    </row>
    <row r="614" spans="1:3">
      <c r="A614" s="229"/>
      <c r="B614" s="228"/>
      <c r="C614" s="229"/>
    </row>
    <row r="615" spans="1:3">
      <c r="A615" s="229"/>
      <c r="B615" s="228"/>
      <c r="C615" s="229"/>
    </row>
    <row r="616" spans="1:3">
      <c r="A616" s="229"/>
      <c r="B616" s="228"/>
      <c r="C616" s="229"/>
    </row>
    <row r="617" spans="1:3">
      <c r="A617" s="229"/>
      <c r="B617" s="228"/>
      <c r="C617" s="229"/>
    </row>
    <row r="618" spans="1:3">
      <c r="A618" s="229"/>
      <c r="B618" s="228"/>
      <c r="C618" s="229"/>
    </row>
    <row r="619" spans="1:3">
      <c r="A619" s="229"/>
      <c r="B619" s="228"/>
      <c r="C619" s="229"/>
    </row>
    <row r="620" spans="1:3">
      <c r="A620" s="229"/>
      <c r="B620" s="228"/>
      <c r="C620" s="229"/>
    </row>
    <row r="621" spans="1:3">
      <c r="A621" s="229"/>
      <c r="B621" s="228"/>
      <c r="C621" s="229"/>
    </row>
    <row r="622" spans="1:3">
      <c r="A622" s="229"/>
      <c r="B622" s="228"/>
      <c r="C622" s="229"/>
    </row>
    <row r="623" spans="1:3">
      <c r="A623" s="229"/>
      <c r="B623" s="228"/>
      <c r="C623" s="229"/>
    </row>
    <row r="624" spans="1:3">
      <c r="A624" s="229"/>
      <c r="B624" s="228"/>
      <c r="C624" s="229"/>
    </row>
    <row r="625" spans="1:3">
      <c r="A625" s="229"/>
      <c r="B625" s="228"/>
      <c r="C625" s="229"/>
    </row>
    <row r="626" spans="1:3">
      <c r="A626" s="229"/>
      <c r="B626" s="228"/>
      <c r="C626" s="229"/>
    </row>
    <row r="627" spans="1:3">
      <c r="A627" s="229"/>
      <c r="B627" s="228"/>
      <c r="C627" s="229"/>
    </row>
    <row r="628" spans="1:3">
      <c r="A628" s="229"/>
      <c r="B628" s="228"/>
      <c r="C628" s="229"/>
    </row>
    <row r="629" spans="1:3">
      <c r="A629" s="229"/>
      <c r="B629" s="228"/>
      <c r="C629" s="229"/>
    </row>
    <row r="630" spans="1:3">
      <c r="A630" s="229"/>
      <c r="B630" s="228"/>
      <c r="C630" s="229"/>
    </row>
    <row r="631" spans="1:3">
      <c r="A631" s="229"/>
      <c r="B631" s="228"/>
      <c r="C631" s="229"/>
    </row>
    <row r="632" spans="1:3">
      <c r="A632" s="229"/>
      <c r="B632" s="228"/>
      <c r="C632" s="229"/>
    </row>
    <row r="633" spans="1:3">
      <c r="A633" s="229"/>
      <c r="B633" s="228"/>
      <c r="C633" s="229"/>
    </row>
    <row r="634" spans="1:3">
      <c r="A634" s="229"/>
      <c r="B634" s="228"/>
      <c r="C634" s="229"/>
    </row>
    <row r="635" spans="1:3">
      <c r="A635" s="229"/>
      <c r="B635" s="228"/>
      <c r="C635" s="229"/>
    </row>
    <row r="636" spans="1:3">
      <c r="A636" s="229"/>
      <c r="B636" s="228"/>
      <c r="C636" s="229"/>
    </row>
    <row r="637" spans="1:3">
      <c r="A637" s="229"/>
      <c r="B637" s="228"/>
      <c r="C637" s="229"/>
    </row>
    <row r="638" spans="1:3">
      <c r="A638" s="229"/>
      <c r="B638" s="228"/>
      <c r="C638" s="229"/>
    </row>
    <row r="639" spans="1:3">
      <c r="A639" s="229"/>
      <c r="B639" s="228"/>
      <c r="C639" s="229"/>
    </row>
    <row r="640" spans="1:3">
      <c r="A640" s="229"/>
      <c r="B640" s="228"/>
      <c r="C640" s="229"/>
    </row>
    <row r="641" spans="1:3">
      <c r="A641" s="229"/>
      <c r="B641" s="228"/>
      <c r="C641" s="229"/>
    </row>
    <row r="642" spans="1:3">
      <c r="A642" s="229"/>
      <c r="B642" s="228"/>
      <c r="C642" s="229"/>
    </row>
    <row r="643" spans="1:3">
      <c r="A643" s="229"/>
      <c r="B643" s="228"/>
      <c r="C643" s="229"/>
    </row>
    <row r="644" spans="1:3">
      <c r="A644" s="229"/>
      <c r="B644" s="228"/>
      <c r="C644" s="229"/>
    </row>
    <row r="645" spans="1:3">
      <c r="A645" s="229"/>
      <c r="B645" s="228"/>
      <c r="C645" s="229"/>
    </row>
    <row r="646" spans="1:3">
      <c r="A646" s="229"/>
      <c r="B646" s="228"/>
      <c r="C646" s="229"/>
    </row>
    <row r="647" spans="1:3">
      <c r="A647" s="229"/>
      <c r="B647" s="228"/>
      <c r="C647" s="229"/>
    </row>
    <row r="648" spans="1:3">
      <c r="A648" s="229"/>
      <c r="B648" s="228"/>
      <c r="C648" s="229"/>
    </row>
    <row r="649" spans="1:3">
      <c r="A649" s="229"/>
      <c r="B649" s="228"/>
      <c r="C649" s="229"/>
    </row>
    <row r="650" spans="1:3">
      <c r="A650" s="229"/>
      <c r="B650" s="228"/>
      <c r="C650" s="229"/>
    </row>
    <row r="651" spans="1:3">
      <c r="A651" s="229"/>
      <c r="B651" s="228"/>
      <c r="C651" s="229"/>
    </row>
    <row r="652" spans="1:3">
      <c r="A652" s="229"/>
      <c r="B652" s="228"/>
      <c r="C652" s="229"/>
    </row>
    <row r="653" spans="1:3">
      <c r="A653" s="229"/>
      <c r="B653" s="228"/>
      <c r="C653" s="229"/>
    </row>
    <row r="654" spans="1:3">
      <c r="A654" s="229"/>
      <c r="B654" s="228"/>
      <c r="C654" s="229"/>
    </row>
    <row r="655" spans="1:3">
      <c r="A655" s="229"/>
      <c r="B655" s="228"/>
      <c r="C655" s="229"/>
    </row>
    <row r="656" spans="1:3">
      <c r="A656" s="229"/>
      <c r="B656" s="228"/>
      <c r="C656" s="229"/>
    </row>
    <row r="657" spans="1:3">
      <c r="A657" s="229"/>
      <c r="B657" s="228"/>
      <c r="C657" s="229"/>
    </row>
    <row r="658" spans="1:3">
      <c r="A658" s="229"/>
      <c r="B658" s="228"/>
      <c r="C658" s="229"/>
    </row>
    <row r="659" spans="1:3">
      <c r="A659" s="229"/>
      <c r="B659" s="228"/>
      <c r="C659" s="229"/>
    </row>
    <row r="660" spans="1:3">
      <c r="A660" s="229"/>
      <c r="B660" s="228"/>
      <c r="C660" s="229"/>
    </row>
    <row r="661" spans="1:3">
      <c r="A661" s="229"/>
      <c r="B661" s="228"/>
      <c r="C661" s="229"/>
    </row>
    <row r="662" spans="1:3">
      <c r="A662" s="229"/>
      <c r="B662" s="228"/>
      <c r="C662" s="229"/>
    </row>
    <row r="663" spans="1:3">
      <c r="A663" s="229"/>
      <c r="B663" s="228"/>
      <c r="C663" s="229"/>
    </row>
    <row r="664" spans="1:3">
      <c r="A664" s="229"/>
      <c r="B664" s="228"/>
      <c r="C664" s="229"/>
    </row>
    <row r="665" spans="1:3">
      <c r="A665" s="229"/>
      <c r="B665" s="228"/>
      <c r="C665" s="229"/>
    </row>
    <row r="666" spans="1:3">
      <c r="A666" s="229"/>
      <c r="B666" s="228"/>
      <c r="C666" s="229"/>
    </row>
    <row r="667" spans="1:3">
      <c r="A667" s="229"/>
      <c r="B667" s="228"/>
      <c r="C667" s="229"/>
    </row>
    <row r="668" spans="1:3">
      <c r="A668" s="229"/>
      <c r="B668" s="228"/>
      <c r="C668" s="229"/>
    </row>
    <row r="669" spans="1:3">
      <c r="A669" s="229"/>
      <c r="B669" s="228"/>
      <c r="C669" s="229"/>
    </row>
    <row r="670" spans="1:3">
      <c r="A670" s="229"/>
      <c r="B670" s="228"/>
      <c r="C670" s="229"/>
    </row>
    <row r="671" spans="1:3">
      <c r="A671" s="229"/>
      <c r="B671" s="228"/>
      <c r="C671" s="229"/>
    </row>
    <row r="672" spans="1:3">
      <c r="A672" s="229"/>
      <c r="B672" s="228"/>
      <c r="C672" s="229"/>
    </row>
    <row r="673" spans="1:3">
      <c r="A673" s="229"/>
      <c r="B673" s="228"/>
      <c r="C673" s="229"/>
    </row>
    <row r="674" spans="1:3">
      <c r="A674" s="229"/>
      <c r="B674" s="228"/>
      <c r="C674" s="229"/>
    </row>
    <row r="675" spans="1:3">
      <c r="A675" s="229"/>
      <c r="B675" s="228"/>
      <c r="C675" s="229"/>
    </row>
    <row r="676" spans="1:3">
      <c r="A676" s="229"/>
      <c r="B676" s="228"/>
      <c r="C676" s="229"/>
    </row>
    <row r="677" spans="1:3">
      <c r="A677" s="229"/>
      <c r="B677" s="228"/>
      <c r="C677" s="229"/>
    </row>
    <row r="678" spans="1:3">
      <c r="A678" s="229"/>
      <c r="B678" s="228"/>
      <c r="C678" s="229"/>
    </row>
    <row r="679" spans="1:3">
      <c r="A679" s="229"/>
      <c r="B679" s="228"/>
      <c r="C679" s="229"/>
    </row>
    <row r="680" spans="1:3">
      <c r="A680" s="229"/>
      <c r="B680" s="228"/>
      <c r="C680" s="229"/>
    </row>
    <row r="681" spans="1:3">
      <c r="A681" s="229"/>
      <c r="B681" s="228"/>
      <c r="C681" s="229"/>
    </row>
    <row r="682" spans="1:3">
      <c r="A682" s="229"/>
      <c r="B682" s="228"/>
      <c r="C682" s="229"/>
    </row>
    <row r="683" spans="1:3">
      <c r="A683" s="229"/>
      <c r="B683" s="228"/>
      <c r="C683" s="229"/>
    </row>
    <row r="684" spans="1:3">
      <c r="A684" s="229"/>
      <c r="B684" s="228"/>
      <c r="C684" s="229"/>
    </row>
    <row r="685" spans="1:3">
      <c r="A685" s="229"/>
      <c r="B685" s="228"/>
      <c r="C685" s="229"/>
    </row>
    <row r="686" spans="1:3">
      <c r="A686" s="229"/>
      <c r="B686" s="228"/>
      <c r="C686" s="229"/>
    </row>
    <row r="687" spans="1:3">
      <c r="A687" s="229"/>
      <c r="B687" s="228"/>
      <c r="C687" s="229"/>
    </row>
    <row r="688" spans="1:3">
      <c r="A688" s="229"/>
      <c r="B688" s="228"/>
      <c r="C688" s="229"/>
    </row>
    <row r="689" spans="1:3">
      <c r="A689" s="229"/>
      <c r="B689" s="228"/>
      <c r="C689" s="229"/>
    </row>
    <row r="690" spans="1:3">
      <c r="A690" s="229"/>
      <c r="B690" s="228"/>
      <c r="C690" s="229"/>
    </row>
    <row r="691" spans="1:3">
      <c r="A691" s="229"/>
      <c r="B691" s="228"/>
      <c r="C691" s="229"/>
    </row>
    <row r="692" spans="1:3">
      <c r="A692" s="229"/>
      <c r="B692" s="228"/>
      <c r="C692" s="229"/>
    </row>
    <row r="693" spans="1:3">
      <c r="A693" s="229"/>
      <c r="B693" s="228"/>
      <c r="C693" s="229"/>
    </row>
    <row r="694" spans="1:3">
      <c r="A694" s="229"/>
      <c r="B694" s="228"/>
      <c r="C694" s="229"/>
    </row>
    <row r="695" spans="1:3">
      <c r="A695" s="229"/>
      <c r="B695" s="228"/>
      <c r="C695" s="229"/>
    </row>
    <row r="696" spans="1:3">
      <c r="A696" s="229"/>
      <c r="B696" s="228"/>
      <c r="C696" s="229"/>
    </row>
    <row r="697" spans="1:3">
      <c r="A697" s="229"/>
      <c r="B697" s="228"/>
      <c r="C697" s="229"/>
    </row>
    <row r="698" spans="1:3">
      <c r="A698" s="229"/>
      <c r="B698" s="228"/>
      <c r="C698" s="229"/>
    </row>
    <row r="699" spans="1:3">
      <c r="A699" s="229"/>
      <c r="B699" s="228"/>
      <c r="C699" s="229"/>
    </row>
    <row r="700" spans="1:3">
      <c r="A700" s="229"/>
      <c r="B700" s="228"/>
      <c r="C700" s="229"/>
    </row>
    <row r="701" spans="1:3">
      <c r="A701" s="229"/>
      <c r="B701" s="228"/>
      <c r="C701" s="229"/>
    </row>
    <row r="702" spans="1:3">
      <c r="A702" s="229"/>
      <c r="B702" s="228"/>
      <c r="C702" s="229"/>
    </row>
    <row r="703" spans="1:3">
      <c r="A703" s="229"/>
      <c r="B703" s="228"/>
      <c r="C703" s="229"/>
    </row>
    <row r="704" spans="1:3">
      <c r="A704" s="229"/>
      <c r="B704" s="228"/>
      <c r="C704" s="229"/>
    </row>
    <row r="705" spans="1:3">
      <c r="A705" s="229"/>
      <c r="B705" s="228"/>
      <c r="C705" s="229"/>
    </row>
    <row r="706" spans="1:3">
      <c r="A706" s="229"/>
      <c r="B706" s="228"/>
      <c r="C706" s="229"/>
    </row>
    <row r="707" spans="1:3">
      <c r="A707" s="229"/>
      <c r="B707" s="228"/>
      <c r="C707" s="229"/>
    </row>
    <row r="708" spans="1:3">
      <c r="A708" s="229"/>
      <c r="B708" s="228"/>
      <c r="C708" s="229"/>
    </row>
    <row r="709" spans="1:3">
      <c r="A709" s="229"/>
      <c r="B709" s="228"/>
      <c r="C709" s="229"/>
    </row>
    <row r="710" spans="1:3">
      <c r="A710" s="229"/>
      <c r="B710" s="228"/>
      <c r="C710" s="229"/>
    </row>
    <row r="711" spans="1:3">
      <c r="A711" s="229"/>
      <c r="B711" s="228"/>
      <c r="C711" s="229"/>
    </row>
    <row r="712" spans="1:3">
      <c r="A712" s="229"/>
      <c r="B712" s="228"/>
      <c r="C712" s="229"/>
    </row>
    <row r="713" spans="1:3">
      <c r="A713" s="229"/>
      <c r="B713" s="228"/>
      <c r="C713" s="229"/>
    </row>
    <row r="714" spans="1:3">
      <c r="A714" s="229"/>
      <c r="B714" s="228"/>
      <c r="C714" s="229"/>
    </row>
    <row r="715" spans="1:3">
      <c r="A715" s="229"/>
      <c r="B715" s="228"/>
      <c r="C715" s="229"/>
    </row>
    <row r="716" spans="1:3">
      <c r="A716" s="229"/>
      <c r="B716" s="228"/>
      <c r="C716" s="229"/>
    </row>
    <row r="717" spans="1:3">
      <c r="A717" s="229"/>
      <c r="B717" s="228"/>
      <c r="C717" s="229"/>
    </row>
    <row r="718" spans="1:3">
      <c r="A718" s="229"/>
      <c r="B718" s="228"/>
      <c r="C718" s="229"/>
    </row>
    <row r="719" spans="1:3">
      <c r="A719" s="229"/>
      <c r="B719" s="228"/>
      <c r="C719" s="229"/>
    </row>
    <row r="720" spans="1:3">
      <c r="A720" s="229"/>
      <c r="B720" s="228"/>
      <c r="C720" s="229"/>
    </row>
    <row r="721" spans="1:3">
      <c r="A721" s="229"/>
      <c r="B721" s="228"/>
      <c r="C721" s="229"/>
    </row>
    <row r="722" spans="1:3">
      <c r="A722" s="229"/>
      <c r="B722" s="228"/>
      <c r="C722" s="229"/>
    </row>
    <row r="723" spans="1:3">
      <c r="A723" s="229"/>
      <c r="B723" s="228"/>
      <c r="C723" s="229"/>
    </row>
    <row r="724" spans="1:3">
      <c r="A724" s="229"/>
      <c r="B724" s="228"/>
      <c r="C724" s="229"/>
    </row>
    <row r="725" spans="1:3">
      <c r="A725" s="229"/>
      <c r="B725" s="228"/>
      <c r="C725" s="229"/>
    </row>
    <row r="726" spans="1:3">
      <c r="A726" s="229"/>
      <c r="B726" s="228"/>
      <c r="C726" s="229"/>
    </row>
    <row r="727" spans="1:3">
      <c r="A727" s="229"/>
      <c r="B727" s="228"/>
      <c r="C727" s="229"/>
    </row>
    <row r="728" spans="1:3">
      <c r="A728" s="229"/>
      <c r="B728" s="228"/>
      <c r="C728" s="229"/>
    </row>
    <row r="729" spans="1:3">
      <c r="A729" s="229"/>
      <c r="B729" s="228"/>
      <c r="C729" s="229"/>
    </row>
    <row r="730" spans="1:3">
      <c r="A730" s="229"/>
      <c r="B730" s="228"/>
      <c r="C730" s="229"/>
    </row>
    <row r="731" spans="1:3">
      <c r="A731" s="229"/>
      <c r="B731" s="228"/>
      <c r="C731" s="229"/>
    </row>
    <row r="732" spans="1:3">
      <c r="A732" s="229"/>
      <c r="B732" s="228"/>
      <c r="C732" s="229"/>
    </row>
    <row r="733" spans="1:3">
      <c r="A733" s="229"/>
      <c r="B733" s="228"/>
      <c r="C733" s="229"/>
    </row>
    <row r="734" spans="1:3">
      <c r="A734" s="229"/>
      <c r="B734" s="228"/>
      <c r="C734" s="229"/>
    </row>
    <row r="735" spans="1:3">
      <c r="A735" s="229"/>
      <c r="B735" s="228"/>
      <c r="C735" s="229"/>
    </row>
    <row r="736" spans="1:3">
      <c r="A736" s="229"/>
      <c r="B736" s="228"/>
      <c r="C736" s="229"/>
    </row>
    <row r="737" spans="1:3">
      <c r="A737" s="229"/>
      <c r="B737" s="228"/>
      <c r="C737" s="229"/>
    </row>
    <row r="738" spans="1:3">
      <c r="A738" s="229"/>
      <c r="B738" s="228"/>
      <c r="C738" s="229"/>
    </row>
    <row r="739" spans="1:3">
      <c r="A739" s="229"/>
      <c r="B739" s="228"/>
      <c r="C739" s="229"/>
    </row>
    <row r="740" spans="1:3">
      <c r="A740" s="229"/>
      <c r="B740" s="228"/>
      <c r="C740" s="229"/>
    </row>
    <row r="741" spans="1:3">
      <c r="A741" s="229"/>
      <c r="B741" s="228"/>
      <c r="C741" s="229"/>
    </row>
    <row r="742" spans="1:3">
      <c r="A742" s="229"/>
      <c r="B742" s="228"/>
      <c r="C742" s="229"/>
    </row>
    <row r="743" spans="1:3">
      <c r="A743" s="229"/>
      <c r="B743" s="228"/>
      <c r="C743" s="229"/>
    </row>
    <row r="744" spans="1:3">
      <c r="A744" s="229"/>
      <c r="B744" s="228"/>
      <c r="C744" s="229"/>
    </row>
    <row r="745" spans="1:3">
      <c r="A745" s="229"/>
      <c r="B745" s="228"/>
      <c r="C745" s="229"/>
    </row>
    <row r="746" spans="1:3">
      <c r="A746" s="229"/>
      <c r="B746" s="228"/>
      <c r="C746" s="229"/>
    </row>
    <row r="747" spans="1:3">
      <c r="A747" s="229"/>
      <c r="B747" s="228"/>
      <c r="C747" s="229"/>
    </row>
    <row r="748" spans="1:3">
      <c r="A748" s="229"/>
      <c r="B748" s="228"/>
      <c r="C748" s="229"/>
    </row>
    <row r="749" spans="1:3">
      <c r="A749" s="229"/>
      <c r="B749" s="228"/>
      <c r="C749" s="229"/>
    </row>
    <row r="750" spans="1:3">
      <c r="A750" s="229"/>
      <c r="B750" s="228"/>
      <c r="C750" s="229"/>
    </row>
    <row r="751" spans="1:3">
      <c r="A751" s="229"/>
      <c r="B751" s="228"/>
      <c r="C751" s="229"/>
    </row>
    <row r="752" spans="1:3">
      <c r="A752" s="229"/>
      <c r="B752" s="228"/>
      <c r="C752" s="229"/>
    </row>
    <row r="753" spans="1:3">
      <c r="A753" s="229"/>
      <c r="B753" s="228"/>
      <c r="C753" s="229"/>
    </row>
    <row r="754" spans="1:3">
      <c r="A754" s="229"/>
      <c r="B754" s="228"/>
      <c r="C754" s="229"/>
    </row>
    <row r="755" spans="1:3">
      <c r="A755" s="229"/>
      <c r="B755" s="228"/>
      <c r="C755" s="229"/>
    </row>
    <row r="756" spans="1:3">
      <c r="A756" s="229"/>
      <c r="B756" s="228"/>
      <c r="C756" s="229"/>
    </row>
    <row r="757" spans="1:3">
      <c r="A757" s="229"/>
      <c r="B757" s="228"/>
      <c r="C757" s="229"/>
    </row>
    <row r="758" spans="1:3">
      <c r="A758" s="229"/>
      <c r="B758" s="228"/>
      <c r="C758" s="229"/>
    </row>
    <row r="759" spans="1:3">
      <c r="A759" s="229"/>
      <c r="B759" s="228"/>
      <c r="C759" s="229"/>
    </row>
    <row r="760" spans="1:3">
      <c r="A760" s="229"/>
      <c r="B760" s="228"/>
      <c r="C760" s="229"/>
    </row>
    <row r="761" spans="1:3">
      <c r="A761" s="229"/>
      <c r="B761" s="228"/>
      <c r="C761" s="229"/>
    </row>
    <row r="762" spans="1:3">
      <c r="A762" s="229"/>
      <c r="B762" s="228"/>
      <c r="C762" s="229"/>
    </row>
    <row r="763" spans="1:3">
      <c r="A763" s="229"/>
      <c r="B763" s="228"/>
      <c r="C763" s="229"/>
    </row>
    <row r="764" spans="1:3">
      <c r="A764" s="229"/>
      <c r="B764" s="228"/>
      <c r="C764" s="229"/>
    </row>
    <row r="765" spans="1:3">
      <c r="A765" s="229"/>
      <c r="B765" s="228"/>
      <c r="C765" s="229"/>
    </row>
    <row r="766" spans="1:3">
      <c r="A766" s="229"/>
      <c r="B766" s="228"/>
      <c r="C766" s="229"/>
    </row>
    <row r="767" spans="1:3">
      <c r="A767" s="229"/>
      <c r="B767" s="228"/>
      <c r="C767" s="229"/>
    </row>
    <row r="768" spans="1:3">
      <c r="A768" s="229"/>
      <c r="B768" s="228"/>
      <c r="C768" s="229"/>
    </row>
    <row r="769" spans="1:3">
      <c r="A769" s="229"/>
      <c r="B769" s="228"/>
      <c r="C769" s="229"/>
    </row>
    <row r="770" spans="1:3">
      <c r="A770" s="229"/>
      <c r="B770" s="228"/>
      <c r="C770" s="229"/>
    </row>
    <row r="771" spans="1:3">
      <c r="A771" s="229"/>
      <c r="B771" s="228"/>
      <c r="C771" s="229"/>
    </row>
    <row r="772" spans="1:3">
      <c r="A772" s="229"/>
      <c r="B772" s="228"/>
      <c r="C772" s="229"/>
    </row>
    <row r="773" spans="1:3">
      <c r="A773" s="229"/>
      <c r="B773" s="228"/>
      <c r="C773" s="229"/>
    </row>
    <row r="774" spans="1:3">
      <c r="A774" s="229"/>
      <c r="B774" s="228"/>
      <c r="C774" s="229"/>
    </row>
    <row r="775" spans="1:3">
      <c r="A775" s="229"/>
      <c r="B775" s="228"/>
      <c r="C775" s="229"/>
    </row>
    <row r="776" spans="1:3">
      <c r="A776" s="229"/>
      <c r="B776" s="228"/>
      <c r="C776" s="229"/>
    </row>
    <row r="777" spans="1:3">
      <c r="A777" s="229"/>
      <c r="B777" s="228"/>
      <c r="C777" s="229"/>
    </row>
    <row r="778" spans="1:3">
      <c r="A778" s="229"/>
      <c r="B778" s="228"/>
      <c r="C778" s="229"/>
    </row>
    <row r="779" spans="1:3">
      <c r="A779" s="229"/>
      <c r="B779" s="228"/>
      <c r="C779" s="229"/>
    </row>
    <row r="780" spans="1:3">
      <c r="A780" s="229"/>
      <c r="B780" s="228"/>
      <c r="C780" s="229"/>
    </row>
    <row r="781" spans="1:3">
      <c r="A781" s="229"/>
      <c r="B781" s="228"/>
      <c r="C781" s="229"/>
    </row>
    <row r="782" spans="1:3">
      <c r="A782" s="229"/>
      <c r="B782" s="228"/>
      <c r="C782" s="229"/>
    </row>
    <row r="783" spans="1:3">
      <c r="A783" s="229"/>
      <c r="B783" s="228"/>
      <c r="C783" s="229"/>
    </row>
    <row r="784" spans="1:3">
      <c r="A784" s="229"/>
      <c r="B784" s="228"/>
      <c r="C784" s="229"/>
    </row>
    <row r="785" spans="1:3">
      <c r="A785" s="229"/>
      <c r="B785" s="228"/>
      <c r="C785" s="229"/>
    </row>
    <row r="786" spans="1:3">
      <c r="A786" s="229"/>
      <c r="B786" s="228"/>
      <c r="C786" s="229"/>
    </row>
    <row r="787" spans="1:3">
      <c r="A787" s="229"/>
      <c r="B787" s="228"/>
      <c r="C787" s="229"/>
    </row>
    <row r="788" spans="1:3">
      <c r="A788" s="229"/>
      <c r="B788" s="228"/>
      <c r="C788" s="229"/>
    </row>
    <row r="789" spans="1:3">
      <c r="A789" s="229"/>
      <c r="B789" s="228"/>
      <c r="C789" s="229"/>
    </row>
    <row r="790" spans="1:3">
      <c r="A790" s="229"/>
      <c r="B790" s="228"/>
      <c r="C790" s="229"/>
    </row>
    <row r="791" spans="1:3">
      <c r="A791" s="229"/>
      <c r="B791" s="228"/>
      <c r="C791" s="229"/>
    </row>
    <row r="792" spans="1:3">
      <c r="A792" s="229"/>
      <c r="B792" s="228"/>
      <c r="C792" s="229"/>
    </row>
    <row r="793" spans="1:3">
      <c r="A793" s="229"/>
      <c r="B793" s="228"/>
      <c r="C793" s="229"/>
    </row>
    <row r="794" spans="1:3">
      <c r="A794" s="229"/>
      <c r="B794" s="228"/>
      <c r="C794" s="229"/>
    </row>
    <row r="795" spans="1:3">
      <c r="A795" s="229"/>
      <c r="B795" s="228"/>
      <c r="C795" s="229"/>
    </row>
    <row r="796" spans="1:3">
      <c r="A796" s="229"/>
      <c r="B796" s="228"/>
      <c r="C796" s="229"/>
    </row>
    <row r="797" spans="1:3">
      <c r="A797" s="229"/>
      <c r="B797" s="228"/>
      <c r="C797" s="229"/>
    </row>
    <row r="798" spans="1:3">
      <c r="A798" s="229"/>
      <c r="B798" s="228"/>
      <c r="C798" s="229"/>
    </row>
    <row r="799" spans="1:3">
      <c r="A799" s="229"/>
      <c r="B799" s="228"/>
      <c r="C799" s="229"/>
    </row>
    <row r="800" spans="1:3">
      <c r="A800" s="229"/>
      <c r="B800" s="228"/>
      <c r="C800" s="229"/>
    </row>
    <row r="801" spans="1:3">
      <c r="A801" s="229"/>
      <c r="B801" s="228"/>
      <c r="C801" s="229"/>
    </row>
    <row r="802" spans="1:3">
      <c r="A802" s="229"/>
      <c r="B802" s="228"/>
      <c r="C802" s="229"/>
    </row>
    <row r="803" spans="1:3">
      <c r="A803" s="229"/>
      <c r="B803" s="228"/>
      <c r="C803" s="229"/>
    </row>
    <row r="804" spans="1:3">
      <c r="A804" s="229"/>
      <c r="B804" s="228"/>
      <c r="C804" s="229"/>
    </row>
    <row r="805" spans="1:3">
      <c r="A805" s="229"/>
      <c r="B805" s="228"/>
      <c r="C805" s="229"/>
    </row>
    <row r="806" spans="1:3">
      <c r="A806" s="229"/>
      <c r="B806" s="228"/>
      <c r="C806" s="229"/>
    </row>
    <row r="807" spans="1:3">
      <c r="A807" s="229"/>
      <c r="B807" s="228"/>
      <c r="C807" s="229"/>
    </row>
    <row r="808" spans="1:3">
      <c r="A808" s="229"/>
      <c r="B808" s="228"/>
      <c r="C808" s="229"/>
    </row>
    <row r="809" spans="1:3">
      <c r="A809" s="229"/>
      <c r="B809" s="228"/>
      <c r="C809" s="229"/>
    </row>
    <row r="810" spans="1:3">
      <c r="A810" s="229"/>
      <c r="B810" s="228"/>
      <c r="C810" s="229"/>
    </row>
    <row r="811" spans="1:3">
      <c r="A811" s="229"/>
      <c r="B811" s="228"/>
      <c r="C811" s="229"/>
    </row>
    <row r="812" spans="1:3">
      <c r="A812" s="229"/>
      <c r="B812" s="228"/>
      <c r="C812" s="229"/>
    </row>
    <row r="813" spans="1:3">
      <c r="A813" s="229"/>
      <c r="B813" s="228"/>
      <c r="C813" s="229"/>
    </row>
    <row r="814" spans="1:3">
      <c r="A814" s="229"/>
      <c r="B814" s="228"/>
      <c r="C814" s="229"/>
    </row>
    <row r="815" spans="1:3">
      <c r="A815" s="229"/>
      <c r="B815" s="228"/>
      <c r="C815" s="229"/>
    </row>
    <row r="816" spans="1:3">
      <c r="A816" s="229"/>
      <c r="B816" s="228"/>
      <c r="C816" s="229"/>
    </row>
    <row r="817" spans="1:3">
      <c r="A817" s="229"/>
      <c r="B817" s="228"/>
      <c r="C817" s="229"/>
    </row>
    <row r="818" spans="1:3">
      <c r="A818" s="229"/>
      <c r="B818" s="228"/>
      <c r="C818" s="229"/>
    </row>
    <row r="819" spans="1:3">
      <c r="A819" s="229"/>
      <c r="B819" s="228"/>
      <c r="C819" s="229"/>
    </row>
    <row r="820" spans="1:3">
      <c r="A820" s="229"/>
      <c r="B820" s="228"/>
      <c r="C820" s="229"/>
    </row>
    <row r="821" spans="1:3">
      <c r="A821" s="229"/>
      <c r="B821" s="228"/>
      <c r="C821" s="229"/>
    </row>
    <row r="822" spans="1:3">
      <c r="A822" s="229"/>
      <c r="B822" s="228"/>
      <c r="C822" s="229"/>
    </row>
    <row r="823" spans="1:3">
      <c r="A823" s="229"/>
      <c r="B823" s="228"/>
      <c r="C823" s="229"/>
    </row>
    <row r="824" spans="1:3">
      <c r="A824" s="229"/>
      <c r="B824" s="228"/>
      <c r="C824" s="229"/>
    </row>
    <row r="825" spans="1:3">
      <c r="A825" s="229"/>
      <c r="B825" s="228"/>
      <c r="C825" s="229"/>
    </row>
    <row r="826" spans="1:3">
      <c r="A826" s="229"/>
      <c r="B826" s="228"/>
      <c r="C826" s="229"/>
    </row>
    <row r="827" spans="1:3">
      <c r="A827" s="229"/>
      <c r="B827" s="228"/>
      <c r="C827" s="229"/>
    </row>
    <row r="828" spans="1:3">
      <c r="A828" s="229"/>
      <c r="B828" s="228"/>
      <c r="C828" s="229"/>
    </row>
    <row r="829" spans="1:3">
      <c r="A829" s="229"/>
      <c r="B829" s="228"/>
      <c r="C829" s="229"/>
    </row>
    <row r="830" spans="1:3">
      <c r="A830" s="229"/>
      <c r="B830" s="228"/>
      <c r="C830" s="229"/>
    </row>
    <row r="831" spans="1:3">
      <c r="A831" s="229"/>
      <c r="B831" s="228"/>
      <c r="C831" s="229"/>
    </row>
    <row r="832" spans="1:3">
      <c r="A832" s="229"/>
      <c r="B832" s="228"/>
      <c r="C832" s="229"/>
    </row>
    <row r="833" spans="1:3">
      <c r="A833" s="229"/>
      <c r="B833" s="228"/>
      <c r="C833" s="229"/>
    </row>
    <row r="834" spans="1:3">
      <c r="A834" s="229"/>
      <c r="B834" s="228"/>
      <c r="C834" s="229"/>
    </row>
    <row r="835" spans="1:3">
      <c r="A835" s="229"/>
      <c r="B835" s="228"/>
      <c r="C835" s="229"/>
    </row>
    <row r="836" spans="1:3">
      <c r="A836" s="229"/>
      <c r="B836" s="228"/>
      <c r="C836" s="229"/>
    </row>
    <row r="837" spans="1:3">
      <c r="A837" s="229"/>
      <c r="B837" s="228"/>
      <c r="C837" s="229"/>
    </row>
    <row r="838" spans="1:3">
      <c r="A838" s="229"/>
      <c r="B838" s="228"/>
      <c r="C838" s="229"/>
    </row>
    <row r="839" spans="1:3">
      <c r="A839" s="229"/>
      <c r="B839" s="228"/>
      <c r="C839" s="229"/>
    </row>
    <row r="840" spans="1:3">
      <c r="A840" s="229"/>
      <c r="B840" s="228"/>
      <c r="C840" s="229"/>
    </row>
    <row r="841" spans="1:3">
      <c r="A841" s="229"/>
      <c r="B841" s="228"/>
      <c r="C841" s="229"/>
    </row>
    <row r="842" spans="1:3">
      <c r="A842" s="229"/>
      <c r="B842" s="228"/>
      <c r="C842" s="229"/>
    </row>
    <row r="843" spans="1:3">
      <c r="A843" s="229"/>
      <c r="B843" s="228"/>
      <c r="C843" s="229"/>
    </row>
    <row r="844" spans="1:3">
      <c r="A844" s="229"/>
      <c r="B844" s="228"/>
      <c r="C844" s="229"/>
    </row>
    <row r="845" spans="1:3">
      <c r="A845" s="229"/>
      <c r="B845" s="228"/>
      <c r="C845" s="229"/>
    </row>
    <row r="846" spans="1:3">
      <c r="A846" s="229"/>
      <c r="B846" s="228"/>
      <c r="C846" s="229"/>
    </row>
    <row r="847" spans="1:3">
      <c r="A847" s="229"/>
      <c r="B847" s="228"/>
      <c r="C847" s="229"/>
    </row>
    <row r="848" spans="1:3">
      <c r="A848" s="229"/>
      <c r="B848" s="228"/>
      <c r="C848" s="229"/>
    </row>
    <row r="849" spans="1:3">
      <c r="A849" s="229"/>
      <c r="B849" s="228"/>
      <c r="C849" s="229"/>
    </row>
    <row r="850" spans="1:3">
      <c r="A850" s="229"/>
      <c r="B850" s="228"/>
      <c r="C850" s="229"/>
    </row>
    <row r="851" spans="1:3">
      <c r="A851" s="229"/>
      <c r="B851" s="228"/>
      <c r="C851" s="229"/>
    </row>
    <row r="852" spans="1:3">
      <c r="A852" s="229"/>
      <c r="B852" s="228"/>
      <c r="C852" s="229"/>
    </row>
    <row r="853" spans="1:3">
      <c r="A853" s="229"/>
      <c r="B853" s="228"/>
      <c r="C853" s="229"/>
    </row>
    <row r="854" spans="1:3">
      <c r="A854" s="229"/>
      <c r="B854" s="228"/>
      <c r="C854" s="229"/>
    </row>
    <row r="855" spans="1:3">
      <c r="A855" s="229"/>
      <c r="B855" s="228"/>
      <c r="C855" s="229"/>
    </row>
    <row r="856" spans="1:3">
      <c r="A856" s="229"/>
      <c r="B856" s="228"/>
      <c r="C856" s="229"/>
    </row>
    <row r="857" spans="1:3">
      <c r="A857" s="229"/>
      <c r="B857" s="228"/>
      <c r="C857" s="229"/>
    </row>
    <row r="858" spans="1:3">
      <c r="A858" s="229"/>
      <c r="B858" s="228"/>
      <c r="C858" s="229"/>
    </row>
    <row r="859" spans="1:3">
      <c r="A859" s="229"/>
      <c r="B859" s="228"/>
      <c r="C859" s="229"/>
    </row>
    <row r="860" spans="1:3">
      <c r="A860" s="229"/>
      <c r="B860" s="228"/>
      <c r="C860" s="229"/>
    </row>
    <row r="861" spans="1:3">
      <c r="A861" s="229"/>
      <c r="B861" s="228"/>
      <c r="C861" s="229"/>
    </row>
    <row r="862" spans="1:3">
      <c r="A862" s="229"/>
      <c r="B862" s="228"/>
      <c r="C862" s="229"/>
    </row>
    <row r="863" spans="1:3">
      <c r="A863" s="229"/>
      <c r="B863" s="228"/>
      <c r="C863" s="229"/>
    </row>
    <row r="864" spans="1:3">
      <c r="A864" s="229"/>
      <c r="B864" s="228"/>
      <c r="C864" s="229"/>
    </row>
    <row r="865" spans="1:3">
      <c r="A865" s="229"/>
      <c r="B865" s="228"/>
      <c r="C865" s="229"/>
    </row>
    <row r="866" spans="1:3">
      <c r="A866" s="229"/>
      <c r="B866" s="228"/>
      <c r="C866" s="229"/>
    </row>
    <row r="867" spans="1:3">
      <c r="A867" s="229"/>
      <c r="B867" s="228"/>
      <c r="C867" s="229"/>
    </row>
    <row r="868" spans="1:3">
      <c r="A868" s="229"/>
      <c r="B868" s="228"/>
      <c r="C868" s="229"/>
    </row>
    <row r="869" spans="1:3">
      <c r="A869" s="229"/>
      <c r="B869" s="228"/>
      <c r="C869" s="229"/>
    </row>
    <row r="870" spans="1:3">
      <c r="A870" s="229"/>
      <c r="B870" s="228"/>
      <c r="C870" s="229"/>
    </row>
    <row r="871" spans="1:3">
      <c r="A871" s="229"/>
      <c r="B871" s="228"/>
      <c r="C871" s="229"/>
    </row>
    <row r="872" spans="1:3">
      <c r="A872" s="229"/>
      <c r="B872" s="228"/>
      <c r="C872" s="229"/>
    </row>
    <row r="873" spans="1:3">
      <c r="A873" s="229"/>
      <c r="B873" s="228"/>
      <c r="C873" s="229"/>
    </row>
    <row r="874" spans="1:3">
      <c r="A874" s="229"/>
      <c r="B874" s="228"/>
      <c r="C874" s="229"/>
    </row>
    <row r="875" spans="1:3">
      <c r="A875" s="229"/>
      <c r="B875" s="228"/>
      <c r="C875" s="229"/>
    </row>
    <row r="876" spans="1:3">
      <c r="A876" s="229"/>
      <c r="B876" s="228"/>
      <c r="C876" s="229"/>
    </row>
    <row r="877" spans="1:3">
      <c r="A877" s="229"/>
      <c r="B877" s="228"/>
      <c r="C877" s="229"/>
    </row>
    <row r="878" spans="1:3">
      <c r="A878" s="229"/>
      <c r="B878" s="228"/>
      <c r="C878" s="229"/>
    </row>
    <row r="879" spans="1:3">
      <c r="A879" s="229"/>
      <c r="B879" s="228"/>
      <c r="C879" s="229"/>
    </row>
    <row r="880" spans="1:3">
      <c r="A880" s="229"/>
      <c r="B880" s="228"/>
      <c r="C880" s="229"/>
    </row>
    <row r="881" spans="1:3">
      <c r="A881" s="229"/>
      <c r="B881" s="228"/>
      <c r="C881" s="229"/>
    </row>
    <row r="882" spans="1:3">
      <c r="A882" s="229"/>
      <c r="B882" s="228"/>
      <c r="C882" s="229"/>
    </row>
    <row r="883" spans="1:3">
      <c r="A883" s="229"/>
      <c r="B883" s="228"/>
      <c r="C883" s="229"/>
    </row>
    <row r="884" spans="1:3">
      <c r="A884" s="229"/>
      <c r="B884" s="228"/>
      <c r="C884" s="229"/>
    </row>
    <row r="885" spans="1:3">
      <c r="A885" s="229"/>
      <c r="B885" s="228"/>
      <c r="C885" s="229"/>
    </row>
    <row r="886" spans="1:3">
      <c r="A886" s="229"/>
      <c r="B886" s="228"/>
      <c r="C886" s="229"/>
    </row>
    <row r="887" spans="1:3">
      <c r="A887" s="229"/>
      <c r="B887" s="228"/>
      <c r="C887" s="229"/>
    </row>
    <row r="888" spans="1:3">
      <c r="A888" s="229"/>
      <c r="B888" s="228"/>
      <c r="C888" s="229"/>
    </row>
    <row r="889" spans="1:3">
      <c r="A889" s="229"/>
      <c r="B889" s="228"/>
      <c r="C889" s="229"/>
    </row>
    <row r="890" spans="1:3">
      <c r="A890" s="229"/>
      <c r="B890" s="228"/>
      <c r="C890" s="229"/>
    </row>
    <row r="891" spans="1:3">
      <c r="A891" s="229"/>
      <c r="B891" s="228"/>
      <c r="C891" s="229"/>
    </row>
    <row r="892" spans="1:3">
      <c r="A892" s="229"/>
      <c r="B892" s="228"/>
      <c r="C892" s="229"/>
    </row>
    <row r="893" spans="1:3">
      <c r="A893" s="229"/>
      <c r="B893" s="228"/>
      <c r="C893" s="229"/>
    </row>
    <row r="894" spans="1:3">
      <c r="A894" s="229"/>
      <c r="B894" s="228"/>
      <c r="C894" s="229"/>
    </row>
    <row r="895" spans="1:3">
      <c r="A895" s="229"/>
      <c r="B895" s="228"/>
      <c r="C895" s="229"/>
    </row>
    <row r="896" spans="1:3">
      <c r="A896" s="229"/>
      <c r="B896" s="228"/>
      <c r="C896" s="229"/>
    </row>
    <row r="897" spans="1:3">
      <c r="A897" s="229"/>
      <c r="B897" s="228"/>
      <c r="C897" s="229"/>
    </row>
    <row r="898" spans="1:3">
      <c r="A898" s="229"/>
      <c r="B898" s="228"/>
      <c r="C898" s="229"/>
    </row>
    <row r="899" spans="1:3">
      <c r="A899" s="229"/>
      <c r="B899" s="228"/>
      <c r="C899" s="229"/>
    </row>
    <row r="900" spans="1:3">
      <c r="A900" s="229"/>
      <c r="B900" s="228"/>
      <c r="C900" s="229"/>
    </row>
    <row r="901" spans="1:3">
      <c r="A901" s="229"/>
      <c r="B901" s="228"/>
      <c r="C901" s="229"/>
    </row>
    <row r="902" spans="1:3">
      <c r="A902" s="229"/>
      <c r="B902" s="228"/>
      <c r="C902" s="229"/>
    </row>
    <row r="903" spans="1:3">
      <c r="A903" s="229"/>
      <c r="B903" s="228"/>
      <c r="C903" s="229"/>
    </row>
    <row r="904" spans="1:3">
      <c r="A904" s="229"/>
      <c r="B904" s="228"/>
      <c r="C904" s="229"/>
    </row>
    <row r="905" spans="1:3">
      <c r="A905" s="229"/>
      <c r="B905" s="228"/>
      <c r="C905" s="229"/>
    </row>
    <row r="906" spans="1:3">
      <c r="A906" s="229"/>
      <c r="B906" s="228"/>
      <c r="C906" s="229"/>
    </row>
    <row r="907" spans="1:3">
      <c r="A907" s="229"/>
      <c r="B907" s="228"/>
      <c r="C907" s="229"/>
    </row>
    <row r="908" spans="1:3">
      <c r="A908" s="229"/>
      <c r="B908" s="228"/>
      <c r="C908" s="229"/>
    </row>
    <row r="909" spans="1:3">
      <c r="A909" s="229"/>
      <c r="B909" s="228"/>
      <c r="C909" s="229"/>
    </row>
    <row r="910" spans="1:3">
      <c r="A910" s="229"/>
      <c r="B910" s="228"/>
      <c r="C910" s="229"/>
    </row>
    <row r="911" spans="1:3">
      <c r="A911" s="229"/>
      <c r="B911" s="228"/>
      <c r="C911" s="229"/>
    </row>
    <row r="912" spans="1:3">
      <c r="A912" s="229"/>
      <c r="B912" s="228"/>
      <c r="C912" s="229"/>
    </row>
    <row r="913" spans="1:3">
      <c r="A913" s="229"/>
      <c r="B913" s="228"/>
      <c r="C913" s="229"/>
    </row>
    <row r="914" spans="1:3">
      <c r="A914" s="229"/>
      <c r="B914" s="228"/>
      <c r="C914" s="229"/>
    </row>
    <row r="915" spans="1:3">
      <c r="A915" s="229"/>
      <c r="B915" s="228"/>
      <c r="C915" s="229"/>
    </row>
    <row r="916" spans="1:3">
      <c r="A916" s="229"/>
      <c r="B916" s="228"/>
      <c r="C916" s="229"/>
    </row>
    <row r="917" spans="1:3">
      <c r="A917" s="229"/>
      <c r="B917" s="228"/>
      <c r="C917" s="229"/>
    </row>
    <row r="918" spans="1:3">
      <c r="A918" s="229"/>
      <c r="B918" s="228"/>
      <c r="C918" s="229"/>
    </row>
    <row r="919" spans="1:3">
      <c r="A919" s="229"/>
      <c r="B919" s="228"/>
      <c r="C919" s="229"/>
    </row>
    <row r="920" spans="1:3">
      <c r="A920" s="229"/>
      <c r="B920" s="228"/>
      <c r="C920" s="229"/>
    </row>
    <row r="921" spans="1:3">
      <c r="A921" s="229"/>
      <c r="B921" s="228"/>
      <c r="C921" s="229"/>
    </row>
    <row r="922" spans="1:3">
      <c r="A922" s="229"/>
      <c r="B922" s="228"/>
      <c r="C922" s="229"/>
    </row>
    <row r="923" spans="1:3">
      <c r="A923" s="229"/>
      <c r="B923" s="228"/>
      <c r="C923" s="229"/>
    </row>
    <row r="924" spans="1:3">
      <c r="A924" s="229"/>
      <c r="B924" s="228"/>
      <c r="C924" s="229"/>
    </row>
    <row r="925" spans="1:3">
      <c r="A925" s="229"/>
      <c r="B925" s="228"/>
      <c r="C925" s="229"/>
    </row>
    <row r="926" spans="1:3">
      <c r="A926" s="229"/>
      <c r="B926" s="228"/>
      <c r="C926" s="229"/>
    </row>
    <row r="927" spans="1:3">
      <c r="A927" s="229"/>
      <c r="B927" s="228"/>
      <c r="C927" s="229"/>
    </row>
    <row r="928" spans="1:3">
      <c r="A928" s="229"/>
      <c r="B928" s="228"/>
      <c r="C928" s="229"/>
    </row>
    <row r="929" spans="1:3">
      <c r="A929" s="229"/>
      <c r="B929" s="228"/>
      <c r="C929" s="229"/>
    </row>
    <row r="930" spans="1:3">
      <c r="A930" s="229"/>
      <c r="B930" s="228"/>
      <c r="C930" s="229"/>
    </row>
    <row r="931" spans="1:3">
      <c r="A931" s="229"/>
      <c r="B931" s="228"/>
      <c r="C931" s="229"/>
    </row>
    <row r="932" spans="1:3">
      <c r="A932" s="229"/>
      <c r="B932" s="228"/>
      <c r="C932" s="229"/>
    </row>
    <row r="933" spans="1:3">
      <c r="A933" s="229"/>
      <c r="B933" s="228"/>
      <c r="C933" s="229"/>
    </row>
    <row r="934" spans="1:3">
      <c r="A934" s="229"/>
      <c r="B934" s="228"/>
      <c r="C934" s="229"/>
    </row>
    <row r="935" spans="1:3">
      <c r="A935" s="229"/>
      <c r="B935" s="228"/>
      <c r="C935" s="229"/>
    </row>
    <row r="936" spans="1:3">
      <c r="A936" s="229"/>
      <c r="B936" s="228"/>
      <c r="C936" s="229"/>
    </row>
    <row r="937" spans="1:3">
      <c r="A937" s="229"/>
      <c r="B937" s="228"/>
      <c r="C937" s="229"/>
    </row>
    <row r="938" spans="1:3">
      <c r="A938" s="229"/>
      <c r="B938" s="228"/>
      <c r="C938" s="229"/>
    </row>
    <row r="939" spans="1:3">
      <c r="A939" s="229"/>
      <c r="B939" s="228"/>
      <c r="C939" s="229"/>
    </row>
    <row r="940" spans="1:3">
      <c r="A940" s="229"/>
      <c r="B940" s="228"/>
      <c r="C940" s="229"/>
    </row>
    <row r="941" spans="1:3">
      <c r="A941" s="229"/>
      <c r="B941" s="228"/>
      <c r="C941" s="229"/>
    </row>
    <row r="942" spans="1:3">
      <c r="A942" s="229"/>
      <c r="B942" s="228"/>
      <c r="C942" s="229"/>
    </row>
    <row r="943" spans="1:3">
      <c r="A943" s="229"/>
      <c r="B943" s="228"/>
      <c r="C943" s="229"/>
    </row>
    <row r="944" spans="1:3">
      <c r="A944" s="229"/>
      <c r="B944" s="228"/>
      <c r="C944" s="229"/>
    </row>
    <row r="945" spans="1:3">
      <c r="A945" s="229"/>
      <c r="B945" s="228"/>
      <c r="C945" s="229"/>
    </row>
    <row r="946" spans="1:3">
      <c r="A946" s="229"/>
      <c r="B946" s="228"/>
      <c r="C946" s="229"/>
    </row>
    <row r="947" spans="1:3">
      <c r="A947" s="229"/>
      <c r="B947" s="228"/>
      <c r="C947" s="229"/>
    </row>
    <row r="948" spans="1:3">
      <c r="A948" s="229"/>
      <c r="B948" s="228"/>
      <c r="C948" s="229"/>
    </row>
    <row r="949" spans="1:3">
      <c r="A949" s="229"/>
      <c r="B949" s="228"/>
      <c r="C949" s="229"/>
    </row>
    <row r="950" spans="1:3">
      <c r="A950" s="229"/>
      <c r="B950" s="228"/>
      <c r="C950" s="229"/>
    </row>
    <row r="951" spans="1:3">
      <c r="A951" s="229"/>
      <c r="B951" s="228"/>
      <c r="C951" s="229"/>
    </row>
    <row r="952" spans="1:3">
      <c r="A952" s="229"/>
      <c r="B952" s="228"/>
      <c r="C952" s="229"/>
    </row>
    <row r="953" spans="1:3">
      <c r="A953" s="229"/>
      <c r="B953" s="228"/>
      <c r="C953" s="229"/>
    </row>
    <row r="954" spans="1:3">
      <c r="A954" s="229"/>
      <c r="B954" s="228"/>
      <c r="C954" s="229"/>
    </row>
    <row r="955" spans="1:3">
      <c r="A955" s="229"/>
      <c r="B955" s="228"/>
      <c r="C955" s="229"/>
    </row>
    <row r="956" spans="1:3">
      <c r="A956" s="229"/>
      <c r="B956" s="228"/>
      <c r="C956" s="229"/>
    </row>
    <row r="957" spans="1:3">
      <c r="A957" s="229"/>
      <c r="B957" s="228"/>
      <c r="C957" s="229"/>
    </row>
    <row r="958" spans="1:3">
      <c r="A958" s="229"/>
      <c r="B958" s="228"/>
      <c r="C958" s="229"/>
    </row>
    <row r="959" spans="1:3">
      <c r="A959" s="229"/>
      <c r="B959" s="228"/>
      <c r="C959" s="229"/>
    </row>
    <row r="960" spans="1:3">
      <c r="A960" s="229"/>
      <c r="B960" s="228"/>
      <c r="C960" s="229"/>
    </row>
    <row r="961" spans="1:3">
      <c r="A961" s="229"/>
      <c r="B961" s="228"/>
      <c r="C961" s="229"/>
    </row>
    <row r="962" spans="1:3">
      <c r="A962" s="229"/>
      <c r="B962" s="228"/>
      <c r="C962" s="229"/>
    </row>
    <row r="963" spans="1:3">
      <c r="A963" s="229"/>
      <c r="B963" s="228"/>
      <c r="C963" s="229"/>
    </row>
    <row r="964" spans="1:3">
      <c r="A964" s="229"/>
      <c r="B964" s="228"/>
      <c r="C964" s="229"/>
    </row>
    <row r="965" spans="1:3">
      <c r="A965" s="229"/>
      <c r="B965" s="228"/>
      <c r="C965" s="229"/>
    </row>
    <row r="966" spans="1:3">
      <c r="A966" s="229"/>
      <c r="B966" s="228"/>
      <c r="C966" s="229"/>
    </row>
    <row r="967" spans="1:3">
      <c r="A967" s="229"/>
      <c r="B967" s="228"/>
      <c r="C967" s="229"/>
    </row>
    <row r="968" spans="1:3">
      <c r="A968" s="229"/>
      <c r="B968" s="228"/>
      <c r="C968" s="229"/>
    </row>
    <row r="969" spans="1:3">
      <c r="A969" s="229"/>
      <c r="B969" s="228"/>
      <c r="C969" s="229"/>
    </row>
    <row r="970" spans="1:3">
      <c r="A970" s="229"/>
      <c r="B970" s="228"/>
      <c r="C970" s="229"/>
    </row>
    <row r="971" spans="1:3">
      <c r="A971" s="229"/>
      <c r="B971" s="228"/>
      <c r="C971" s="229"/>
    </row>
    <row r="972" spans="1:3">
      <c r="A972" s="229"/>
      <c r="B972" s="228"/>
      <c r="C972" s="229"/>
    </row>
    <row r="973" spans="1:3">
      <c r="A973" s="229"/>
      <c r="B973" s="228"/>
      <c r="C973" s="229"/>
    </row>
    <row r="974" spans="1:3">
      <c r="A974" s="229"/>
      <c r="B974" s="228"/>
      <c r="C974" s="229"/>
    </row>
    <row r="975" spans="1:3">
      <c r="A975" s="229"/>
      <c r="B975" s="228"/>
      <c r="C975" s="229"/>
    </row>
    <row r="976" spans="1:3">
      <c r="A976" s="229"/>
      <c r="B976" s="228"/>
      <c r="C976" s="229"/>
    </row>
    <row r="977" spans="1:3">
      <c r="A977" s="229"/>
      <c r="B977" s="228"/>
      <c r="C977" s="229"/>
    </row>
    <row r="978" spans="1:3">
      <c r="A978" s="229"/>
      <c r="B978" s="228"/>
      <c r="C978" s="229"/>
    </row>
    <row r="979" spans="1:3">
      <c r="A979" s="229"/>
      <c r="B979" s="228"/>
      <c r="C979" s="229"/>
    </row>
    <row r="980" spans="1:3">
      <c r="A980" s="229"/>
      <c r="B980" s="228"/>
      <c r="C980" s="229"/>
    </row>
    <row r="981" spans="1:3">
      <c r="A981" s="229"/>
      <c r="B981" s="228"/>
      <c r="C981" s="229"/>
    </row>
    <row r="982" spans="1:3">
      <c r="A982" s="229"/>
      <c r="B982" s="228"/>
      <c r="C982" s="229"/>
    </row>
    <row r="983" spans="1:3">
      <c r="A983" s="229"/>
      <c r="B983" s="228"/>
      <c r="C983" s="229"/>
    </row>
    <row r="984" spans="1:3">
      <c r="A984" s="229"/>
      <c r="B984" s="228"/>
      <c r="C984" s="229"/>
    </row>
    <row r="985" spans="1:3">
      <c r="A985" s="229"/>
      <c r="B985" s="228"/>
      <c r="C985" s="229"/>
    </row>
    <row r="986" spans="1:3">
      <c r="A986" s="229"/>
      <c r="B986" s="228"/>
      <c r="C986" s="229"/>
    </row>
    <row r="987" spans="1:3">
      <c r="A987" s="229"/>
      <c r="B987" s="228"/>
      <c r="C987" s="229"/>
    </row>
    <row r="988" spans="1:3">
      <c r="A988" s="229"/>
      <c r="B988" s="228"/>
      <c r="C988" s="229"/>
    </row>
    <row r="989" spans="1:3">
      <c r="A989" s="229"/>
      <c r="B989" s="228"/>
      <c r="C989" s="229"/>
    </row>
    <row r="990" spans="1:3">
      <c r="A990" s="229"/>
      <c r="B990" s="228"/>
      <c r="C990" s="229"/>
    </row>
    <row r="991" spans="1:3">
      <c r="A991" s="229"/>
      <c r="B991" s="228"/>
      <c r="C991" s="229"/>
    </row>
    <row r="992" spans="1:3">
      <c r="A992" s="229"/>
      <c r="B992" s="228"/>
      <c r="C992" s="229"/>
    </row>
    <row r="993" spans="1:3">
      <c r="A993" s="229"/>
      <c r="B993" s="228"/>
      <c r="C993" s="229"/>
    </row>
    <row r="994" spans="1:3">
      <c r="A994" s="229"/>
      <c r="B994" s="228"/>
      <c r="C994" s="229"/>
    </row>
    <row r="995" spans="1:3">
      <c r="A995" s="229"/>
      <c r="B995" s="228"/>
      <c r="C995" s="229"/>
    </row>
    <row r="996" spans="1:3">
      <c r="A996" s="229"/>
      <c r="B996" s="228"/>
      <c r="C996" s="229"/>
    </row>
    <row r="997" spans="1:3">
      <c r="A997" s="229"/>
      <c r="B997" s="228"/>
      <c r="C997" s="229"/>
    </row>
    <row r="998" spans="1:3">
      <c r="A998" s="229"/>
      <c r="B998" s="228"/>
      <c r="C998" s="229"/>
    </row>
    <row r="999" spans="1:3">
      <c r="A999" s="229"/>
      <c r="B999" s="228"/>
      <c r="C999" s="229"/>
    </row>
    <row r="1000" spans="1:3">
      <c r="A1000" s="229"/>
      <c r="B1000" s="228"/>
      <c r="C1000" s="22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869"/>
  <sheetViews>
    <sheetView workbookViewId="0"/>
  </sheetViews>
  <sheetFormatPr baseColWidth="10" defaultColWidth="12.7109375" defaultRowHeight="15" customHeight="1"/>
  <cols>
    <col min="1" max="1" width="28.140625" customWidth="1"/>
    <col min="2" max="2" width="20" customWidth="1"/>
    <col min="3" max="3" width="31.42578125" customWidth="1"/>
    <col min="4" max="4" width="14" customWidth="1"/>
    <col min="5" max="5" width="64.140625" customWidth="1"/>
    <col min="6" max="6" width="22.42578125" customWidth="1"/>
    <col min="7" max="7" width="25.42578125" customWidth="1"/>
    <col min="8" max="8" width="16.42578125" customWidth="1"/>
    <col min="9" max="9" width="24.42578125" customWidth="1"/>
    <col min="10" max="10" width="26.42578125" customWidth="1"/>
    <col min="11" max="11" width="21.140625" customWidth="1"/>
    <col min="12" max="12" width="26" customWidth="1"/>
    <col min="13" max="13" width="22.42578125" customWidth="1"/>
    <col min="14" max="14" width="20.42578125" customWidth="1"/>
    <col min="15" max="15" width="19.42578125" customWidth="1"/>
    <col min="16" max="16" width="32.140625" customWidth="1"/>
    <col min="17" max="17" width="56.42578125" customWidth="1"/>
    <col min="18" max="18" width="28.140625" customWidth="1"/>
    <col min="19" max="19" width="16.42578125" customWidth="1"/>
    <col min="20" max="20" width="17" customWidth="1"/>
    <col min="21" max="23" width="16.42578125" customWidth="1"/>
    <col min="24" max="37" width="11.42578125" customWidth="1"/>
  </cols>
  <sheetData>
    <row r="1" spans="1:37" ht="54" customHeight="1">
      <c r="A1" s="524"/>
      <c r="B1" s="521"/>
      <c r="C1" s="525"/>
      <c r="D1" s="527" t="s">
        <v>1365</v>
      </c>
      <c r="E1" s="514"/>
      <c r="F1" s="514"/>
      <c r="G1" s="514"/>
      <c r="H1" s="514"/>
      <c r="I1" s="514"/>
      <c r="J1" s="514"/>
      <c r="K1" s="514"/>
      <c r="L1" s="514"/>
      <c r="M1" s="514"/>
      <c r="N1" s="514"/>
      <c r="O1" s="514"/>
      <c r="P1" s="515"/>
      <c r="Q1" s="528" t="s">
        <v>1366</v>
      </c>
      <c r="R1" s="89"/>
      <c r="S1" s="90"/>
      <c r="T1" s="90"/>
      <c r="U1" s="434"/>
      <c r="V1" s="339"/>
      <c r="W1" s="339"/>
      <c r="X1" s="339"/>
      <c r="Y1" s="339"/>
      <c r="Z1" s="339"/>
      <c r="AA1" s="339"/>
      <c r="AB1" s="339"/>
      <c r="AC1" s="339"/>
      <c r="AD1" s="339"/>
      <c r="AE1" s="339"/>
      <c r="AF1" s="339"/>
      <c r="AG1" s="339"/>
      <c r="AH1" s="339"/>
      <c r="AI1" s="339"/>
      <c r="AJ1" s="339"/>
      <c r="AK1" s="339"/>
    </row>
    <row r="2" spans="1:37" ht="54" customHeight="1">
      <c r="A2" s="526"/>
      <c r="B2" s="517"/>
      <c r="C2" s="518"/>
      <c r="D2" s="527" t="s">
        <v>1367</v>
      </c>
      <c r="E2" s="514"/>
      <c r="F2" s="514"/>
      <c r="G2" s="514"/>
      <c r="H2" s="514"/>
      <c r="I2" s="514"/>
      <c r="J2" s="514"/>
      <c r="K2" s="514"/>
      <c r="L2" s="514"/>
      <c r="M2" s="514"/>
      <c r="N2" s="514"/>
      <c r="O2" s="514"/>
      <c r="P2" s="515"/>
      <c r="Q2" s="529"/>
      <c r="R2" s="89"/>
      <c r="S2" s="90"/>
      <c r="T2" s="90"/>
      <c r="U2" s="434"/>
      <c r="V2" s="339"/>
      <c r="W2" s="339"/>
      <c r="X2" s="339"/>
      <c r="Y2" s="339"/>
      <c r="Z2" s="339"/>
      <c r="AA2" s="339"/>
      <c r="AB2" s="339"/>
      <c r="AC2" s="339"/>
      <c r="AD2" s="339"/>
      <c r="AE2" s="339"/>
      <c r="AF2" s="339"/>
      <c r="AG2" s="339"/>
      <c r="AH2" s="339"/>
      <c r="AI2" s="339"/>
      <c r="AJ2" s="339"/>
      <c r="AK2" s="339"/>
    </row>
    <row r="3" spans="1:37" ht="12.75" customHeight="1">
      <c r="A3" s="230" t="s">
        <v>1368</v>
      </c>
      <c r="B3" s="231" t="s">
        <v>1369</v>
      </c>
      <c r="C3" s="231" t="s">
        <v>9</v>
      </c>
      <c r="D3" s="231" t="s">
        <v>10</v>
      </c>
      <c r="E3" s="231" t="s">
        <v>1370</v>
      </c>
      <c r="F3" s="231" t="s">
        <v>12</v>
      </c>
      <c r="G3" s="231" t="s">
        <v>13</v>
      </c>
      <c r="H3" s="231" t="s">
        <v>1371</v>
      </c>
      <c r="I3" s="231" t="s">
        <v>1372</v>
      </c>
      <c r="J3" s="231" t="s">
        <v>1373</v>
      </c>
      <c r="K3" s="231" t="s">
        <v>1374</v>
      </c>
      <c r="L3" s="231" t="s">
        <v>1375</v>
      </c>
      <c r="M3" s="231" t="s">
        <v>1376</v>
      </c>
      <c r="N3" s="231" t="s">
        <v>20</v>
      </c>
      <c r="O3" s="231" t="s">
        <v>1377</v>
      </c>
      <c r="P3" s="231" t="s">
        <v>1378</v>
      </c>
      <c r="Q3" s="231" t="s">
        <v>1379</v>
      </c>
      <c r="R3" s="89"/>
      <c r="S3" s="90"/>
      <c r="T3" s="90"/>
      <c r="U3" s="434"/>
      <c r="V3" s="339"/>
      <c r="W3" s="339"/>
      <c r="X3" s="339"/>
      <c r="Y3" s="339"/>
      <c r="Z3" s="339"/>
      <c r="AA3" s="339"/>
      <c r="AB3" s="339"/>
      <c r="AC3" s="339"/>
      <c r="AD3" s="339"/>
      <c r="AE3" s="339"/>
      <c r="AF3" s="339"/>
      <c r="AG3" s="339"/>
      <c r="AH3" s="339"/>
      <c r="AI3" s="339"/>
      <c r="AJ3" s="339"/>
      <c r="AK3" s="339"/>
    </row>
    <row r="4" spans="1:37" ht="12.75" customHeight="1">
      <c r="A4" s="96" t="s">
        <v>1384</v>
      </c>
      <c r="B4" s="97" t="s">
        <v>272</v>
      </c>
      <c r="C4" s="96" t="s">
        <v>267</v>
      </c>
      <c r="D4" s="96">
        <v>80111600</v>
      </c>
      <c r="E4" s="96" t="s">
        <v>1385</v>
      </c>
      <c r="F4" s="96" t="s">
        <v>43</v>
      </c>
      <c r="G4" s="96" t="str">
        <f t="shared" ref="G4:G55" si="0">+F4</f>
        <v>FEBRERO</v>
      </c>
      <c r="H4" s="96">
        <v>6</v>
      </c>
      <c r="I4" s="96">
        <v>1</v>
      </c>
      <c r="J4" s="96" t="s">
        <v>44</v>
      </c>
      <c r="K4" s="96" t="s">
        <v>45</v>
      </c>
      <c r="L4" s="98">
        <v>5000000</v>
      </c>
      <c r="M4" s="98">
        <f t="shared" ref="M4:M5" si="1">+L4*H4</f>
        <v>30000000</v>
      </c>
      <c r="N4" s="96" t="s">
        <v>269</v>
      </c>
      <c r="O4" s="96" t="s">
        <v>1386</v>
      </c>
      <c r="P4" s="96" t="s">
        <v>270</v>
      </c>
      <c r="Q4" s="96"/>
      <c r="R4" s="96" t="s">
        <v>1387</v>
      </c>
      <c r="S4" s="96">
        <v>8080</v>
      </c>
      <c r="T4" s="96">
        <v>2024110010212</v>
      </c>
      <c r="U4" s="96">
        <v>1</v>
      </c>
      <c r="V4" s="99"/>
      <c r="W4" s="99">
        <f t="shared" ref="W4:W258" si="2">COUNTIF($B$4:$B$128,B4)</f>
        <v>1</v>
      </c>
      <c r="X4" s="99"/>
      <c r="Y4" s="100"/>
      <c r="Z4" s="100"/>
      <c r="AA4" s="99"/>
      <c r="AB4" s="101"/>
      <c r="AC4" s="102"/>
      <c r="AD4" s="102"/>
      <c r="AE4" s="102"/>
      <c r="AF4" s="102"/>
      <c r="AG4" s="102"/>
      <c r="AH4" s="102"/>
      <c r="AI4" s="102"/>
      <c r="AJ4" s="102"/>
      <c r="AK4" s="102"/>
    </row>
    <row r="5" spans="1:37" ht="12.75" customHeight="1">
      <c r="A5" s="96" t="s">
        <v>1384</v>
      </c>
      <c r="B5" s="97" t="s">
        <v>278</v>
      </c>
      <c r="C5" s="96" t="s">
        <v>267</v>
      </c>
      <c r="D5" s="96">
        <v>80111600</v>
      </c>
      <c r="E5" s="96" t="s">
        <v>1388</v>
      </c>
      <c r="F5" s="96" t="s">
        <v>280</v>
      </c>
      <c r="G5" s="96" t="str">
        <f t="shared" si="0"/>
        <v>MARZO</v>
      </c>
      <c r="H5" s="96">
        <v>4</v>
      </c>
      <c r="I5" s="96">
        <v>1</v>
      </c>
      <c r="J5" s="96" t="s">
        <v>44</v>
      </c>
      <c r="K5" s="96" t="s">
        <v>45</v>
      </c>
      <c r="L5" s="98">
        <v>4000000</v>
      </c>
      <c r="M5" s="98">
        <f t="shared" si="1"/>
        <v>16000000</v>
      </c>
      <c r="N5" s="96" t="s">
        <v>269</v>
      </c>
      <c r="O5" s="96" t="s">
        <v>1386</v>
      </c>
      <c r="P5" s="96" t="s">
        <v>270</v>
      </c>
      <c r="Q5" s="96"/>
      <c r="R5" s="96" t="s">
        <v>1387</v>
      </c>
      <c r="S5" s="96">
        <v>8080</v>
      </c>
      <c r="T5" s="96">
        <v>2024110010212</v>
      </c>
      <c r="U5" s="96">
        <v>1</v>
      </c>
      <c r="V5" s="99"/>
      <c r="W5" s="99">
        <f t="shared" si="2"/>
        <v>1</v>
      </c>
      <c r="X5" s="99"/>
      <c r="Y5" s="100"/>
      <c r="Z5" s="100"/>
      <c r="AA5" s="99"/>
      <c r="AB5" s="101"/>
      <c r="AC5" s="102"/>
      <c r="AD5" s="102"/>
      <c r="AE5" s="102"/>
      <c r="AF5" s="102"/>
      <c r="AG5" s="102"/>
      <c r="AH5" s="102"/>
      <c r="AI5" s="102"/>
      <c r="AJ5" s="102"/>
      <c r="AK5" s="102"/>
    </row>
    <row r="6" spans="1:37" ht="12.75" customHeight="1">
      <c r="A6" s="96" t="s">
        <v>1384</v>
      </c>
      <c r="B6" s="97" t="s">
        <v>283</v>
      </c>
      <c r="C6" s="96" t="s">
        <v>267</v>
      </c>
      <c r="D6" s="96">
        <v>80111600</v>
      </c>
      <c r="E6" s="96" t="s">
        <v>1389</v>
      </c>
      <c r="F6" s="96" t="s">
        <v>43</v>
      </c>
      <c r="G6" s="96" t="str">
        <f t="shared" si="0"/>
        <v>FEBRERO</v>
      </c>
      <c r="H6" s="96">
        <v>5</v>
      </c>
      <c r="I6" s="96">
        <v>1</v>
      </c>
      <c r="J6" s="96" t="s">
        <v>44</v>
      </c>
      <c r="K6" s="96" t="s">
        <v>45</v>
      </c>
      <c r="L6" s="98">
        <v>5000000</v>
      </c>
      <c r="M6" s="98">
        <f>L6*H6</f>
        <v>25000000</v>
      </c>
      <c r="N6" s="96" t="s">
        <v>269</v>
      </c>
      <c r="O6" s="96" t="s">
        <v>1390</v>
      </c>
      <c r="P6" s="96" t="s">
        <v>270</v>
      </c>
      <c r="Q6" s="96"/>
      <c r="R6" s="96" t="s">
        <v>1387</v>
      </c>
      <c r="S6" s="96">
        <v>8080</v>
      </c>
      <c r="T6" s="96">
        <v>2024110010212</v>
      </c>
      <c r="U6" s="96">
        <v>1</v>
      </c>
      <c r="V6" s="99"/>
      <c r="W6" s="99">
        <f t="shared" si="2"/>
        <v>1</v>
      </c>
      <c r="X6" s="99"/>
      <c r="Y6" s="100"/>
      <c r="Z6" s="100"/>
      <c r="AA6" s="99"/>
      <c r="AB6" s="101"/>
      <c r="AC6" s="102"/>
      <c r="AD6" s="102"/>
      <c r="AE6" s="102"/>
      <c r="AF6" s="102"/>
      <c r="AG6" s="102"/>
      <c r="AH6" s="102"/>
      <c r="AI6" s="102"/>
      <c r="AJ6" s="102"/>
      <c r="AK6" s="102"/>
    </row>
    <row r="7" spans="1:37" ht="12.75" customHeight="1">
      <c r="A7" s="96" t="s">
        <v>1384</v>
      </c>
      <c r="B7" s="97" t="s">
        <v>287</v>
      </c>
      <c r="C7" s="96" t="s">
        <v>267</v>
      </c>
      <c r="D7" s="96">
        <v>80111600</v>
      </c>
      <c r="E7" s="96" t="s">
        <v>1391</v>
      </c>
      <c r="F7" s="96" t="s">
        <v>280</v>
      </c>
      <c r="G7" s="96" t="str">
        <f t="shared" si="0"/>
        <v>MARZO</v>
      </c>
      <c r="H7" s="96">
        <v>4</v>
      </c>
      <c r="I7" s="96">
        <v>1</v>
      </c>
      <c r="J7" s="96" t="s">
        <v>44</v>
      </c>
      <c r="K7" s="96" t="s">
        <v>45</v>
      </c>
      <c r="L7" s="98">
        <v>4000000</v>
      </c>
      <c r="M7" s="98">
        <f t="shared" ref="M7:M9" si="3">+L7*H7</f>
        <v>16000000</v>
      </c>
      <c r="N7" s="96" t="s">
        <v>269</v>
      </c>
      <c r="O7" s="96" t="s">
        <v>1386</v>
      </c>
      <c r="P7" s="96" t="s">
        <v>270</v>
      </c>
      <c r="Q7" s="96"/>
      <c r="R7" s="96" t="s">
        <v>1387</v>
      </c>
      <c r="S7" s="96">
        <v>8080</v>
      </c>
      <c r="T7" s="96">
        <v>2024110010212</v>
      </c>
      <c r="U7" s="96">
        <v>1</v>
      </c>
      <c r="V7" s="99"/>
      <c r="W7" s="99">
        <f t="shared" si="2"/>
        <v>1</v>
      </c>
      <c r="X7" s="99"/>
      <c r="Y7" s="100"/>
      <c r="Z7" s="100"/>
      <c r="AA7" s="99"/>
      <c r="AB7" s="101"/>
      <c r="AC7" s="102"/>
      <c r="AD7" s="102"/>
      <c r="AE7" s="102"/>
      <c r="AF7" s="102"/>
      <c r="AG7" s="102"/>
      <c r="AH7" s="102"/>
      <c r="AI7" s="102"/>
      <c r="AJ7" s="102"/>
      <c r="AK7" s="102"/>
    </row>
    <row r="8" spans="1:37" ht="12.75" customHeight="1">
      <c r="A8" s="96" t="s">
        <v>1384</v>
      </c>
      <c r="B8" s="97" t="s">
        <v>293</v>
      </c>
      <c r="C8" s="96" t="s">
        <v>267</v>
      </c>
      <c r="D8" s="96">
        <v>80111600</v>
      </c>
      <c r="E8" s="96" t="s">
        <v>1392</v>
      </c>
      <c r="F8" s="96" t="s">
        <v>295</v>
      </c>
      <c r="G8" s="96" t="str">
        <f t="shared" si="0"/>
        <v>Marzo</v>
      </c>
      <c r="H8" s="96">
        <v>4</v>
      </c>
      <c r="I8" s="96">
        <v>1</v>
      </c>
      <c r="J8" s="96" t="s">
        <v>44</v>
      </c>
      <c r="K8" s="96" t="s">
        <v>45</v>
      </c>
      <c r="L8" s="98">
        <v>4000000</v>
      </c>
      <c r="M8" s="98">
        <f t="shared" si="3"/>
        <v>16000000</v>
      </c>
      <c r="N8" s="96" t="s">
        <v>269</v>
      </c>
      <c r="O8" s="96" t="s">
        <v>1386</v>
      </c>
      <c r="P8" s="96" t="s">
        <v>270</v>
      </c>
      <c r="Q8" s="96"/>
      <c r="R8" s="96" t="s">
        <v>1387</v>
      </c>
      <c r="S8" s="96">
        <v>8080</v>
      </c>
      <c r="T8" s="96">
        <v>2024110010212</v>
      </c>
      <c r="U8" s="96">
        <v>1</v>
      </c>
      <c r="V8" s="99"/>
      <c r="W8" s="99">
        <f t="shared" si="2"/>
        <v>1</v>
      </c>
      <c r="X8" s="99"/>
      <c r="Y8" s="100"/>
      <c r="Z8" s="100"/>
      <c r="AA8" s="99"/>
      <c r="AB8" s="101"/>
      <c r="AC8" s="102"/>
      <c r="AD8" s="102"/>
      <c r="AE8" s="102"/>
      <c r="AF8" s="102"/>
      <c r="AG8" s="102"/>
      <c r="AH8" s="102"/>
      <c r="AI8" s="102"/>
      <c r="AJ8" s="102"/>
      <c r="AK8" s="102"/>
    </row>
    <row r="9" spans="1:37" ht="12.75" customHeight="1">
      <c r="A9" s="96" t="s">
        <v>1384</v>
      </c>
      <c r="B9" s="97" t="s">
        <v>296</v>
      </c>
      <c r="C9" s="96" t="s">
        <v>267</v>
      </c>
      <c r="D9" s="96">
        <v>80111600</v>
      </c>
      <c r="E9" s="96" t="s">
        <v>1393</v>
      </c>
      <c r="F9" s="96" t="s">
        <v>43</v>
      </c>
      <c r="G9" s="96" t="str">
        <f t="shared" si="0"/>
        <v>FEBRERO</v>
      </c>
      <c r="H9" s="96">
        <v>5</v>
      </c>
      <c r="I9" s="96">
        <v>1</v>
      </c>
      <c r="J9" s="96" t="s">
        <v>44</v>
      </c>
      <c r="K9" s="96" t="s">
        <v>45</v>
      </c>
      <c r="L9" s="98">
        <v>6000000</v>
      </c>
      <c r="M9" s="98">
        <f t="shared" si="3"/>
        <v>30000000</v>
      </c>
      <c r="N9" s="96" t="s">
        <v>269</v>
      </c>
      <c r="O9" s="96" t="s">
        <v>1386</v>
      </c>
      <c r="P9" s="96" t="s">
        <v>270</v>
      </c>
      <c r="Q9" s="96"/>
      <c r="R9" s="96" t="s">
        <v>1387</v>
      </c>
      <c r="S9" s="96">
        <v>8080</v>
      </c>
      <c r="T9" s="96">
        <v>2024110010212</v>
      </c>
      <c r="U9" s="96">
        <v>1</v>
      </c>
      <c r="V9" s="99"/>
      <c r="W9" s="99">
        <f t="shared" si="2"/>
        <v>1</v>
      </c>
      <c r="X9" s="99"/>
      <c r="Y9" s="100"/>
      <c r="Z9" s="100"/>
      <c r="AA9" s="99"/>
      <c r="AB9" s="101"/>
      <c r="AC9" s="102"/>
      <c r="AD9" s="102"/>
      <c r="AE9" s="102"/>
      <c r="AF9" s="102"/>
      <c r="AG9" s="102"/>
      <c r="AH9" s="102"/>
      <c r="AI9" s="102"/>
      <c r="AJ9" s="102"/>
      <c r="AK9" s="102"/>
    </row>
    <row r="10" spans="1:37" ht="12.75" customHeight="1">
      <c r="A10" s="96" t="s">
        <v>1384</v>
      </c>
      <c r="B10" s="97" t="s">
        <v>298</v>
      </c>
      <c r="C10" s="96" t="s">
        <v>267</v>
      </c>
      <c r="D10" s="96">
        <v>80111600</v>
      </c>
      <c r="E10" s="96" t="s">
        <v>1394</v>
      </c>
      <c r="F10" s="96" t="s">
        <v>280</v>
      </c>
      <c r="G10" s="96" t="str">
        <f t="shared" si="0"/>
        <v>MARZO</v>
      </c>
      <c r="H10" s="96">
        <v>10</v>
      </c>
      <c r="I10" s="96">
        <v>1</v>
      </c>
      <c r="J10" s="96" t="s">
        <v>44</v>
      </c>
      <c r="K10" s="96" t="s">
        <v>45</v>
      </c>
      <c r="L10" s="98">
        <v>6000000</v>
      </c>
      <c r="M10" s="98">
        <f>L10*H10</f>
        <v>60000000</v>
      </c>
      <c r="N10" s="96" t="s">
        <v>269</v>
      </c>
      <c r="O10" s="96" t="s">
        <v>1390</v>
      </c>
      <c r="P10" s="96" t="s">
        <v>270</v>
      </c>
      <c r="Q10" s="96"/>
      <c r="R10" s="96" t="s">
        <v>1387</v>
      </c>
      <c r="S10" s="96">
        <v>8080</v>
      </c>
      <c r="T10" s="96">
        <v>2024110010212</v>
      </c>
      <c r="U10" s="96">
        <v>1</v>
      </c>
      <c r="V10" s="99"/>
      <c r="W10" s="99">
        <f t="shared" si="2"/>
        <v>1</v>
      </c>
      <c r="X10" s="99"/>
      <c r="Y10" s="100"/>
      <c r="Z10" s="100"/>
      <c r="AA10" s="99"/>
      <c r="AB10" s="101"/>
      <c r="AC10" s="102"/>
      <c r="AD10" s="102"/>
      <c r="AE10" s="102"/>
      <c r="AF10" s="102"/>
      <c r="AG10" s="102"/>
      <c r="AH10" s="102"/>
      <c r="AI10" s="102"/>
      <c r="AJ10" s="102"/>
      <c r="AK10" s="102"/>
    </row>
    <row r="11" spans="1:37" ht="12.75" customHeight="1">
      <c r="A11" s="96" t="s">
        <v>1384</v>
      </c>
      <c r="B11" s="97" t="s">
        <v>301</v>
      </c>
      <c r="C11" s="96" t="s">
        <v>267</v>
      </c>
      <c r="D11" s="96">
        <v>80111600</v>
      </c>
      <c r="E11" s="96" t="s">
        <v>1395</v>
      </c>
      <c r="F11" s="96" t="s">
        <v>43</v>
      </c>
      <c r="G11" s="96" t="str">
        <f t="shared" si="0"/>
        <v>FEBRERO</v>
      </c>
      <c r="H11" s="96">
        <v>10</v>
      </c>
      <c r="I11" s="96">
        <v>1</v>
      </c>
      <c r="J11" s="96" t="s">
        <v>44</v>
      </c>
      <c r="K11" s="96" t="s">
        <v>45</v>
      </c>
      <c r="L11" s="98">
        <v>6000000</v>
      </c>
      <c r="M11" s="98">
        <f t="shared" ref="M11:M22" si="4">+L11*H11</f>
        <v>60000000</v>
      </c>
      <c r="N11" s="96" t="s">
        <v>269</v>
      </c>
      <c r="O11" s="96" t="s">
        <v>1386</v>
      </c>
      <c r="P11" s="96" t="s">
        <v>270</v>
      </c>
      <c r="Q11" s="96"/>
      <c r="R11" s="96" t="s">
        <v>1387</v>
      </c>
      <c r="S11" s="96">
        <v>8080</v>
      </c>
      <c r="T11" s="96">
        <v>2024110010212</v>
      </c>
      <c r="U11" s="96">
        <v>1</v>
      </c>
      <c r="V11" s="99"/>
      <c r="W11" s="99">
        <f t="shared" si="2"/>
        <v>1</v>
      </c>
      <c r="X11" s="99"/>
      <c r="Y11" s="100"/>
      <c r="Z11" s="100"/>
      <c r="AA11" s="99"/>
      <c r="AB11" s="101"/>
      <c r="AC11" s="102"/>
      <c r="AD11" s="102"/>
      <c r="AE11" s="102"/>
      <c r="AF11" s="102"/>
      <c r="AG11" s="102"/>
      <c r="AH11" s="102"/>
      <c r="AI11" s="102"/>
      <c r="AJ11" s="102"/>
      <c r="AK11" s="102"/>
    </row>
    <row r="12" spans="1:37" ht="12.75" customHeight="1">
      <c r="A12" s="96" t="s">
        <v>1384</v>
      </c>
      <c r="B12" s="97" t="s">
        <v>304</v>
      </c>
      <c r="C12" s="96" t="s">
        <v>267</v>
      </c>
      <c r="D12" s="96">
        <v>80111600</v>
      </c>
      <c r="E12" s="96" t="s">
        <v>1396</v>
      </c>
      <c r="F12" s="96" t="s">
        <v>42</v>
      </c>
      <c r="G12" s="96" t="str">
        <f t="shared" si="0"/>
        <v>ENERO</v>
      </c>
      <c r="H12" s="96">
        <v>6</v>
      </c>
      <c r="I12" s="96">
        <v>1</v>
      </c>
      <c r="J12" s="96" t="s">
        <v>44</v>
      </c>
      <c r="K12" s="96" t="s">
        <v>45</v>
      </c>
      <c r="L12" s="98">
        <v>7300000</v>
      </c>
      <c r="M12" s="98">
        <f t="shared" si="4"/>
        <v>43800000</v>
      </c>
      <c r="N12" s="96" t="s">
        <v>269</v>
      </c>
      <c r="O12" s="96" t="s">
        <v>1390</v>
      </c>
      <c r="P12" s="96" t="s">
        <v>270</v>
      </c>
      <c r="Q12" s="96"/>
      <c r="R12" s="96" t="s">
        <v>1387</v>
      </c>
      <c r="S12" s="96">
        <v>8080</v>
      </c>
      <c r="T12" s="96">
        <v>2024110010212</v>
      </c>
      <c r="U12" s="96">
        <v>1</v>
      </c>
      <c r="V12" s="99"/>
      <c r="W12" s="99">
        <f t="shared" si="2"/>
        <v>1</v>
      </c>
      <c r="X12" s="99"/>
      <c r="Y12" s="100"/>
      <c r="Z12" s="100"/>
      <c r="AA12" s="99"/>
      <c r="AB12" s="101"/>
      <c r="AC12" s="102"/>
      <c r="AD12" s="102"/>
      <c r="AE12" s="102"/>
      <c r="AF12" s="102"/>
      <c r="AG12" s="102"/>
      <c r="AH12" s="102"/>
      <c r="AI12" s="102"/>
      <c r="AJ12" s="102"/>
      <c r="AK12" s="102"/>
    </row>
    <row r="13" spans="1:37" ht="12.75" customHeight="1">
      <c r="A13" s="96" t="s">
        <v>1384</v>
      </c>
      <c r="B13" s="97" t="s">
        <v>306</v>
      </c>
      <c r="C13" s="96" t="s">
        <v>267</v>
      </c>
      <c r="D13" s="96">
        <v>80111600</v>
      </c>
      <c r="E13" s="96" t="s">
        <v>307</v>
      </c>
      <c r="F13" s="96" t="s">
        <v>43</v>
      </c>
      <c r="G13" s="96" t="str">
        <f t="shared" si="0"/>
        <v>FEBRERO</v>
      </c>
      <c r="H13" s="96">
        <v>5</v>
      </c>
      <c r="I13" s="96">
        <v>1</v>
      </c>
      <c r="J13" s="96" t="s">
        <v>44</v>
      </c>
      <c r="K13" s="96" t="s">
        <v>45</v>
      </c>
      <c r="L13" s="98">
        <v>5000000</v>
      </c>
      <c r="M13" s="98">
        <f t="shared" si="4"/>
        <v>25000000</v>
      </c>
      <c r="N13" s="96" t="s">
        <v>269</v>
      </c>
      <c r="O13" s="96" t="s">
        <v>1386</v>
      </c>
      <c r="P13" s="96" t="s">
        <v>270</v>
      </c>
      <c r="Q13" s="96"/>
      <c r="R13" s="96" t="s">
        <v>1387</v>
      </c>
      <c r="S13" s="96">
        <v>8080</v>
      </c>
      <c r="T13" s="96">
        <v>2024110010212</v>
      </c>
      <c r="U13" s="96">
        <v>1</v>
      </c>
      <c r="V13" s="99"/>
      <c r="W13" s="99">
        <f t="shared" si="2"/>
        <v>1</v>
      </c>
      <c r="X13" s="99"/>
      <c r="Y13" s="100"/>
      <c r="Z13" s="100"/>
      <c r="AA13" s="99"/>
      <c r="AB13" s="101"/>
      <c r="AC13" s="102"/>
      <c r="AD13" s="102"/>
      <c r="AE13" s="102"/>
      <c r="AF13" s="102"/>
      <c r="AG13" s="102"/>
      <c r="AH13" s="102"/>
      <c r="AI13" s="102"/>
      <c r="AJ13" s="102"/>
      <c r="AK13" s="102"/>
    </row>
    <row r="14" spans="1:37" ht="12.75" customHeight="1">
      <c r="A14" s="96" t="s">
        <v>1384</v>
      </c>
      <c r="B14" s="97" t="s">
        <v>308</v>
      </c>
      <c r="C14" s="96" t="s">
        <v>267</v>
      </c>
      <c r="D14" s="96">
        <v>80111600</v>
      </c>
      <c r="E14" s="96" t="s">
        <v>1397</v>
      </c>
      <c r="F14" s="96" t="s">
        <v>295</v>
      </c>
      <c r="G14" s="96" t="str">
        <f t="shared" si="0"/>
        <v>Marzo</v>
      </c>
      <c r="H14" s="96">
        <v>5</v>
      </c>
      <c r="I14" s="96">
        <v>1</v>
      </c>
      <c r="J14" s="96" t="s">
        <v>44</v>
      </c>
      <c r="K14" s="96" t="s">
        <v>45</v>
      </c>
      <c r="L14" s="98">
        <v>7000000</v>
      </c>
      <c r="M14" s="98">
        <f t="shared" si="4"/>
        <v>35000000</v>
      </c>
      <c r="N14" s="96" t="s">
        <v>269</v>
      </c>
      <c r="O14" s="96" t="s">
        <v>1386</v>
      </c>
      <c r="P14" s="96" t="s">
        <v>270</v>
      </c>
      <c r="Q14" s="96"/>
      <c r="R14" s="96" t="s">
        <v>1387</v>
      </c>
      <c r="S14" s="96">
        <v>8080</v>
      </c>
      <c r="T14" s="96">
        <v>2024110010212</v>
      </c>
      <c r="U14" s="96">
        <v>1</v>
      </c>
      <c r="V14" s="99"/>
      <c r="W14" s="99">
        <f t="shared" si="2"/>
        <v>1</v>
      </c>
      <c r="X14" s="99"/>
      <c r="Y14" s="100"/>
      <c r="Z14" s="100"/>
      <c r="AA14" s="99"/>
      <c r="AB14" s="101"/>
      <c r="AC14" s="102"/>
      <c r="AD14" s="102"/>
      <c r="AE14" s="102"/>
      <c r="AF14" s="102"/>
      <c r="AG14" s="102"/>
      <c r="AH14" s="102"/>
      <c r="AI14" s="102"/>
      <c r="AJ14" s="102"/>
      <c r="AK14" s="102"/>
    </row>
    <row r="15" spans="1:37" ht="12.75" customHeight="1">
      <c r="A15" s="96" t="s">
        <v>1384</v>
      </c>
      <c r="B15" s="97" t="s">
        <v>316</v>
      </c>
      <c r="C15" s="96" t="s">
        <v>267</v>
      </c>
      <c r="D15" s="96">
        <v>80111600</v>
      </c>
      <c r="E15" s="96" t="s">
        <v>1398</v>
      </c>
      <c r="F15" s="96" t="s">
        <v>280</v>
      </c>
      <c r="G15" s="96" t="str">
        <f t="shared" si="0"/>
        <v>MARZO</v>
      </c>
      <c r="H15" s="96">
        <v>4</v>
      </c>
      <c r="I15" s="96">
        <v>1</v>
      </c>
      <c r="J15" s="96" t="s">
        <v>44</v>
      </c>
      <c r="K15" s="96" t="s">
        <v>45</v>
      </c>
      <c r="L15" s="98">
        <v>4000000</v>
      </c>
      <c r="M15" s="98">
        <f t="shared" si="4"/>
        <v>16000000</v>
      </c>
      <c r="N15" s="96" t="s">
        <v>269</v>
      </c>
      <c r="O15" s="96" t="s">
        <v>1386</v>
      </c>
      <c r="P15" s="96" t="s">
        <v>270</v>
      </c>
      <c r="Q15" s="96"/>
      <c r="R15" s="96" t="s">
        <v>1387</v>
      </c>
      <c r="S15" s="96">
        <v>8080</v>
      </c>
      <c r="T15" s="96">
        <v>2024110010212</v>
      </c>
      <c r="U15" s="96">
        <v>1</v>
      </c>
      <c r="V15" s="99"/>
      <c r="W15" s="99">
        <f t="shared" si="2"/>
        <v>1</v>
      </c>
      <c r="X15" s="99"/>
      <c r="Y15" s="100"/>
      <c r="Z15" s="100"/>
      <c r="AA15" s="99"/>
      <c r="AB15" s="101"/>
      <c r="AC15" s="102"/>
      <c r="AD15" s="102"/>
      <c r="AE15" s="102"/>
      <c r="AF15" s="102"/>
      <c r="AG15" s="102"/>
      <c r="AH15" s="102"/>
      <c r="AI15" s="102"/>
      <c r="AJ15" s="102"/>
      <c r="AK15" s="102"/>
    </row>
    <row r="16" spans="1:37" ht="12.75" customHeight="1">
      <c r="A16" s="96" t="s">
        <v>1384</v>
      </c>
      <c r="B16" s="97" t="s">
        <v>326</v>
      </c>
      <c r="C16" s="96" t="s">
        <v>267</v>
      </c>
      <c r="D16" s="96">
        <v>80111600</v>
      </c>
      <c r="E16" s="96" t="s">
        <v>1399</v>
      </c>
      <c r="F16" s="96" t="s">
        <v>43</v>
      </c>
      <c r="G16" s="96" t="str">
        <f t="shared" si="0"/>
        <v>FEBRERO</v>
      </c>
      <c r="H16" s="96">
        <v>5</v>
      </c>
      <c r="I16" s="96">
        <v>1</v>
      </c>
      <c r="J16" s="96" t="s">
        <v>44</v>
      </c>
      <c r="K16" s="96" t="s">
        <v>45</v>
      </c>
      <c r="L16" s="98">
        <v>3600000</v>
      </c>
      <c r="M16" s="98">
        <f t="shared" si="4"/>
        <v>18000000</v>
      </c>
      <c r="N16" s="96" t="s">
        <v>269</v>
      </c>
      <c r="O16" s="96" t="s">
        <v>1386</v>
      </c>
      <c r="P16" s="96" t="s">
        <v>270</v>
      </c>
      <c r="Q16" s="96"/>
      <c r="R16" s="96" t="s">
        <v>1387</v>
      </c>
      <c r="S16" s="96">
        <v>8080</v>
      </c>
      <c r="T16" s="96">
        <v>2024110010212</v>
      </c>
      <c r="U16" s="96">
        <v>1</v>
      </c>
      <c r="V16" s="99"/>
      <c r="W16" s="99">
        <f t="shared" si="2"/>
        <v>1</v>
      </c>
      <c r="X16" s="99"/>
      <c r="Y16" s="100"/>
      <c r="Z16" s="100"/>
      <c r="AA16" s="99"/>
      <c r="AB16" s="101"/>
      <c r="AC16" s="102"/>
      <c r="AD16" s="102"/>
      <c r="AE16" s="102"/>
      <c r="AF16" s="102"/>
      <c r="AG16" s="102"/>
      <c r="AH16" s="102"/>
      <c r="AI16" s="102"/>
      <c r="AJ16" s="102"/>
      <c r="AK16" s="102"/>
    </row>
    <row r="17" spans="1:37" ht="12.75" customHeight="1">
      <c r="A17" s="96" t="s">
        <v>1384</v>
      </c>
      <c r="B17" s="97" t="s">
        <v>328</v>
      </c>
      <c r="C17" s="96" t="s">
        <v>267</v>
      </c>
      <c r="D17" s="96">
        <v>80111600</v>
      </c>
      <c r="E17" s="96" t="s">
        <v>1400</v>
      </c>
      <c r="F17" s="96" t="s">
        <v>43</v>
      </c>
      <c r="G17" s="96" t="str">
        <f t="shared" si="0"/>
        <v>FEBRERO</v>
      </c>
      <c r="H17" s="96">
        <v>5</v>
      </c>
      <c r="I17" s="96">
        <v>1</v>
      </c>
      <c r="J17" s="96" t="s">
        <v>44</v>
      </c>
      <c r="K17" s="96" t="s">
        <v>45</v>
      </c>
      <c r="L17" s="98">
        <v>5500000</v>
      </c>
      <c r="M17" s="98">
        <f t="shared" si="4"/>
        <v>27500000</v>
      </c>
      <c r="N17" s="96" t="s">
        <v>269</v>
      </c>
      <c r="O17" s="96" t="s">
        <v>47</v>
      </c>
      <c r="P17" s="96" t="s">
        <v>270</v>
      </c>
      <c r="Q17" s="96"/>
      <c r="R17" s="96" t="s">
        <v>1387</v>
      </c>
      <c r="S17" s="96">
        <v>8080</v>
      </c>
      <c r="T17" s="96">
        <v>2024110010212</v>
      </c>
      <c r="U17" s="96">
        <v>1</v>
      </c>
      <c r="V17" s="99"/>
      <c r="W17" s="99">
        <f t="shared" si="2"/>
        <v>1</v>
      </c>
      <c r="X17" s="99"/>
      <c r="Y17" s="100"/>
      <c r="Z17" s="100"/>
      <c r="AA17" s="99"/>
      <c r="AB17" s="101"/>
      <c r="AC17" s="102"/>
      <c r="AD17" s="102"/>
      <c r="AE17" s="102"/>
      <c r="AF17" s="102"/>
      <c r="AG17" s="102"/>
      <c r="AH17" s="102"/>
      <c r="AI17" s="102"/>
      <c r="AJ17" s="102"/>
      <c r="AK17" s="102"/>
    </row>
    <row r="18" spans="1:37" ht="12.75" customHeight="1">
      <c r="A18" s="96" t="s">
        <v>1384</v>
      </c>
      <c r="B18" s="97" t="s">
        <v>332</v>
      </c>
      <c r="C18" s="96" t="s">
        <v>267</v>
      </c>
      <c r="D18" s="96">
        <v>80111600</v>
      </c>
      <c r="E18" s="96" t="s">
        <v>1401</v>
      </c>
      <c r="F18" s="96" t="s">
        <v>43</v>
      </c>
      <c r="G18" s="96" t="str">
        <f t="shared" si="0"/>
        <v>FEBRERO</v>
      </c>
      <c r="H18" s="96">
        <v>4</v>
      </c>
      <c r="I18" s="96">
        <v>1</v>
      </c>
      <c r="J18" s="96" t="s">
        <v>44</v>
      </c>
      <c r="K18" s="96" t="s">
        <v>45</v>
      </c>
      <c r="L18" s="98">
        <v>4500000</v>
      </c>
      <c r="M18" s="98">
        <f t="shared" si="4"/>
        <v>18000000</v>
      </c>
      <c r="N18" s="96" t="s">
        <v>269</v>
      </c>
      <c r="O18" s="96" t="s">
        <v>1386</v>
      </c>
      <c r="P18" s="96" t="s">
        <v>270</v>
      </c>
      <c r="Q18" s="96"/>
      <c r="R18" s="96" t="s">
        <v>1387</v>
      </c>
      <c r="S18" s="96">
        <v>8080</v>
      </c>
      <c r="T18" s="96">
        <v>2024110010212</v>
      </c>
      <c r="U18" s="96">
        <v>1</v>
      </c>
      <c r="V18" s="99"/>
      <c r="W18" s="99">
        <f t="shared" si="2"/>
        <v>1</v>
      </c>
      <c r="X18" s="99"/>
      <c r="Y18" s="100"/>
      <c r="Z18" s="100"/>
      <c r="AA18" s="99"/>
      <c r="AB18" s="101"/>
      <c r="AC18" s="102"/>
      <c r="AD18" s="102"/>
      <c r="AE18" s="102"/>
      <c r="AF18" s="102"/>
      <c r="AG18" s="102"/>
      <c r="AH18" s="102"/>
      <c r="AI18" s="102"/>
      <c r="AJ18" s="102"/>
      <c r="AK18" s="102"/>
    </row>
    <row r="19" spans="1:37" ht="12.75" customHeight="1">
      <c r="A19" s="96" t="s">
        <v>1384</v>
      </c>
      <c r="B19" s="97" t="s">
        <v>334</v>
      </c>
      <c r="C19" s="96" t="s">
        <v>267</v>
      </c>
      <c r="D19" s="96">
        <v>80111600</v>
      </c>
      <c r="E19" s="96" t="s">
        <v>1402</v>
      </c>
      <c r="F19" s="96" t="s">
        <v>43</v>
      </c>
      <c r="G19" s="96" t="str">
        <f t="shared" si="0"/>
        <v>FEBRERO</v>
      </c>
      <c r="H19" s="96">
        <v>10</v>
      </c>
      <c r="I19" s="96">
        <v>1</v>
      </c>
      <c r="J19" s="96" t="s">
        <v>44</v>
      </c>
      <c r="K19" s="96" t="s">
        <v>45</v>
      </c>
      <c r="L19" s="98">
        <v>6000000</v>
      </c>
      <c r="M19" s="98">
        <f t="shared" si="4"/>
        <v>60000000</v>
      </c>
      <c r="N19" s="96" t="s">
        <v>269</v>
      </c>
      <c r="O19" s="96" t="s">
        <v>1390</v>
      </c>
      <c r="P19" s="96" t="s">
        <v>270</v>
      </c>
      <c r="Q19" s="96"/>
      <c r="R19" s="96" t="s">
        <v>1387</v>
      </c>
      <c r="S19" s="96">
        <v>8080</v>
      </c>
      <c r="T19" s="96">
        <v>2024110010212</v>
      </c>
      <c r="U19" s="96">
        <v>1</v>
      </c>
      <c r="V19" s="99"/>
      <c r="W19" s="99">
        <f t="shared" si="2"/>
        <v>1</v>
      </c>
      <c r="X19" s="99"/>
      <c r="Y19" s="100"/>
      <c r="Z19" s="100"/>
      <c r="AA19" s="99"/>
      <c r="AB19" s="101"/>
      <c r="AC19" s="102"/>
      <c r="AD19" s="102"/>
      <c r="AE19" s="102"/>
      <c r="AF19" s="102"/>
      <c r="AG19" s="102"/>
      <c r="AH19" s="102"/>
      <c r="AI19" s="102"/>
      <c r="AJ19" s="102"/>
      <c r="AK19" s="102"/>
    </row>
    <row r="20" spans="1:37" ht="12.75" customHeight="1">
      <c r="A20" s="96" t="s">
        <v>1384</v>
      </c>
      <c r="B20" s="97" t="s">
        <v>338</v>
      </c>
      <c r="C20" s="96" t="s">
        <v>267</v>
      </c>
      <c r="D20" s="96">
        <v>80111600</v>
      </c>
      <c r="E20" s="96" t="s">
        <v>1403</v>
      </c>
      <c r="F20" s="96" t="s">
        <v>43</v>
      </c>
      <c r="G20" s="96" t="str">
        <f t="shared" si="0"/>
        <v>FEBRERO</v>
      </c>
      <c r="H20" s="96">
        <v>5</v>
      </c>
      <c r="I20" s="96">
        <v>1</v>
      </c>
      <c r="J20" s="96" t="s">
        <v>44</v>
      </c>
      <c r="K20" s="96" t="s">
        <v>45</v>
      </c>
      <c r="L20" s="98">
        <v>3600000</v>
      </c>
      <c r="M20" s="98">
        <f t="shared" si="4"/>
        <v>18000000</v>
      </c>
      <c r="N20" s="96" t="s">
        <v>269</v>
      </c>
      <c r="O20" s="96" t="s">
        <v>1386</v>
      </c>
      <c r="P20" s="96" t="s">
        <v>270</v>
      </c>
      <c r="Q20" s="96"/>
      <c r="R20" s="96" t="s">
        <v>1387</v>
      </c>
      <c r="S20" s="96">
        <v>8080</v>
      </c>
      <c r="T20" s="96">
        <v>2024110010212</v>
      </c>
      <c r="U20" s="96">
        <v>1</v>
      </c>
      <c r="V20" s="99"/>
      <c r="W20" s="99">
        <f t="shared" si="2"/>
        <v>1</v>
      </c>
      <c r="X20" s="99"/>
      <c r="Y20" s="100"/>
      <c r="Z20" s="100"/>
      <c r="AA20" s="99"/>
      <c r="AB20" s="101"/>
      <c r="AC20" s="102"/>
      <c r="AD20" s="102"/>
      <c r="AE20" s="102"/>
      <c r="AF20" s="102"/>
      <c r="AG20" s="102"/>
      <c r="AH20" s="102"/>
      <c r="AI20" s="102"/>
      <c r="AJ20" s="102"/>
      <c r="AK20" s="102"/>
    </row>
    <row r="21" spans="1:37" ht="12.75" customHeight="1">
      <c r="A21" s="96" t="s">
        <v>1384</v>
      </c>
      <c r="B21" s="97" t="s">
        <v>342</v>
      </c>
      <c r="C21" s="96" t="s">
        <v>267</v>
      </c>
      <c r="D21" s="96">
        <v>80111600</v>
      </c>
      <c r="E21" s="96" t="s">
        <v>1404</v>
      </c>
      <c r="F21" s="96" t="s">
        <v>280</v>
      </c>
      <c r="G21" s="96" t="str">
        <f t="shared" si="0"/>
        <v>MARZO</v>
      </c>
      <c r="H21" s="96">
        <v>4</v>
      </c>
      <c r="I21" s="96">
        <v>1</v>
      </c>
      <c r="J21" s="96" t="s">
        <v>44</v>
      </c>
      <c r="K21" s="96" t="s">
        <v>45</v>
      </c>
      <c r="L21" s="98">
        <v>5000000</v>
      </c>
      <c r="M21" s="98">
        <f t="shared" si="4"/>
        <v>20000000</v>
      </c>
      <c r="N21" s="96" t="s">
        <v>269</v>
      </c>
      <c r="O21" s="96" t="s">
        <v>1386</v>
      </c>
      <c r="P21" s="96" t="s">
        <v>270</v>
      </c>
      <c r="Q21" s="96"/>
      <c r="R21" s="96" t="s">
        <v>1387</v>
      </c>
      <c r="S21" s="96">
        <v>8080</v>
      </c>
      <c r="T21" s="96">
        <v>2024110010212</v>
      </c>
      <c r="U21" s="96">
        <v>1</v>
      </c>
      <c r="V21" s="99"/>
      <c r="W21" s="99">
        <f t="shared" si="2"/>
        <v>1</v>
      </c>
      <c r="X21" s="99"/>
      <c r="Y21" s="100"/>
      <c r="Z21" s="100"/>
      <c r="AA21" s="99"/>
      <c r="AB21" s="101"/>
      <c r="AC21" s="102"/>
      <c r="AD21" s="102"/>
      <c r="AE21" s="102"/>
      <c r="AF21" s="102"/>
      <c r="AG21" s="102"/>
      <c r="AH21" s="102"/>
      <c r="AI21" s="102"/>
      <c r="AJ21" s="102"/>
      <c r="AK21" s="102"/>
    </row>
    <row r="22" spans="1:37" ht="12.75" customHeight="1">
      <c r="A22" s="96" t="s">
        <v>1384</v>
      </c>
      <c r="B22" s="97" t="s">
        <v>351</v>
      </c>
      <c r="C22" s="96" t="s">
        <v>267</v>
      </c>
      <c r="D22" s="96">
        <v>80111600</v>
      </c>
      <c r="E22" s="96" t="s">
        <v>1405</v>
      </c>
      <c r="F22" s="96" t="s">
        <v>43</v>
      </c>
      <c r="G22" s="96" t="str">
        <f t="shared" si="0"/>
        <v>FEBRERO</v>
      </c>
      <c r="H22" s="96">
        <v>8</v>
      </c>
      <c r="I22" s="96">
        <v>1</v>
      </c>
      <c r="J22" s="96" t="s">
        <v>44</v>
      </c>
      <c r="K22" s="96" t="s">
        <v>45</v>
      </c>
      <c r="L22" s="98">
        <v>7000000</v>
      </c>
      <c r="M22" s="98">
        <f t="shared" si="4"/>
        <v>56000000</v>
      </c>
      <c r="N22" s="96" t="s">
        <v>269</v>
      </c>
      <c r="O22" s="96" t="s">
        <v>1386</v>
      </c>
      <c r="P22" s="96" t="s">
        <v>270</v>
      </c>
      <c r="Q22" s="96"/>
      <c r="R22" s="96" t="s">
        <v>1387</v>
      </c>
      <c r="S22" s="96">
        <v>8080</v>
      </c>
      <c r="T22" s="96">
        <v>2024110010212</v>
      </c>
      <c r="U22" s="96">
        <v>1</v>
      </c>
      <c r="V22" s="99"/>
      <c r="W22" s="99">
        <f t="shared" si="2"/>
        <v>1</v>
      </c>
      <c r="X22" s="99"/>
      <c r="Y22" s="100"/>
      <c r="Z22" s="100"/>
      <c r="AA22" s="99"/>
      <c r="AB22" s="101"/>
      <c r="AC22" s="102"/>
      <c r="AD22" s="102"/>
      <c r="AE22" s="102"/>
      <c r="AF22" s="102"/>
      <c r="AG22" s="102"/>
      <c r="AH22" s="102"/>
      <c r="AI22" s="102"/>
      <c r="AJ22" s="102"/>
      <c r="AK22" s="102"/>
    </row>
    <row r="23" spans="1:37" ht="12.75" customHeight="1">
      <c r="A23" s="96" t="s">
        <v>1384</v>
      </c>
      <c r="B23" s="97" t="s">
        <v>353</v>
      </c>
      <c r="C23" s="96" t="s">
        <v>267</v>
      </c>
      <c r="D23" s="96">
        <v>80111600</v>
      </c>
      <c r="E23" s="96" t="s">
        <v>1406</v>
      </c>
      <c r="F23" s="96" t="s">
        <v>280</v>
      </c>
      <c r="G23" s="96" t="str">
        <f t="shared" si="0"/>
        <v>MARZO</v>
      </c>
      <c r="H23" s="96">
        <v>4</v>
      </c>
      <c r="I23" s="96">
        <v>1</v>
      </c>
      <c r="J23" s="96" t="s">
        <v>44</v>
      </c>
      <c r="K23" s="96" t="s">
        <v>45</v>
      </c>
      <c r="L23" s="98">
        <v>2253000</v>
      </c>
      <c r="M23" s="98">
        <f>L23*H23</f>
        <v>9012000</v>
      </c>
      <c r="N23" s="96" t="s">
        <v>269</v>
      </c>
      <c r="O23" s="96" t="s">
        <v>1386</v>
      </c>
      <c r="P23" s="96" t="s">
        <v>270</v>
      </c>
      <c r="Q23" s="96"/>
      <c r="R23" s="96" t="s">
        <v>1387</v>
      </c>
      <c r="S23" s="96">
        <v>8080</v>
      </c>
      <c r="T23" s="96">
        <v>2024110010212</v>
      </c>
      <c r="U23" s="96">
        <v>1</v>
      </c>
      <c r="V23" s="99"/>
      <c r="W23" s="99">
        <f t="shared" si="2"/>
        <v>1</v>
      </c>
      <c r="X23" s="99"/>
      <c r="Y23" s="100"/>
      <c r="Z23" s="100"/>
      <c r="AA23" s="99"/>
      <c r="AB23" s="101"/>
      <c r="AC23" s="102"/>
      <c r="AD23" s="102"/>
      <c r="AE23" s="102"/>
      <c r="AF23" s="102"/>
      <c r="AG23" s="102"/>
      <c r="AH23" s="102"/>
      <c r="AI23" s="102"/>
      <c r="AJ23" s="102"/>
      <c r="AK23" s="102"/>
    </row>
    <row r="24" spans="1:37" ht="12.75" customHeight="1">
      <c r="A24" s="96" t="s">
        <v>1384</v>
      </c>
      <c r="B24" s="97" t="s">
        <v>355</v>
      </c>
      <c r="C24" s="96" t="s">
        <v>267</v>
      </c>
      <c r="D24" s="96">
        <v>80111600</v>
      </c>
      <c r="E24" s="96" t="s">
        <v>1407</v>
      </c>
      <c r="F24" s="96" t="s">
        <v>280</v>
      </c>
      <c r="G24" s="96" t="str">
        <f t="shared" si="0"/>
        <v>MARZO</v>
      </c>
      <c r="H24" s="96">
        <v>4</v>
      </c>
      <c r="I24" s="96">
        <v>1</v>
      </c>
      <c r="J24" s="96" t="s">
        <v>44</v>
      </c>
      <c r="K24" s="96" t="s">
        <v>45</v>
      </c>
      <c r="L24" s="98">
        <v>2253000</v>
      </c>
      <c r="M24" s="98">
        <f t="shared" ref="M24:M41" si="5">+L24*H24</f>
        <v>9012000</v>
      </c>
      <c r="N24" s="96" t="s">
        <v>269</v>
      </c>
      <c r="O24" s="96" t="s">
        <v>1390</v>
      </c>
      <c r="P24" s="96" t="s">
        <v>270</v>
      </c>
      <c r="Q24" s="96"/>
      <c r="R24" s="96" t="s">
        <v>1387</v>
      </c>
      <c r="S24" s="96">
        <v>8080</v>
      </c>
      <c r="T24" s="96">
        <v>2024110010212</v>
      </c>
      <c r="U24" s="96">
        <v>1</v>
      </c>
      <c r="V24" s="99"/>
      <c r="W24" s="99">
        <f t="shared" si="2"/>
        <v>1</v>
      </c>
      <c r="X24" s="99"/>
      <c r="Y24" s="100"/>
      <c r="Z24" s="100"/>
      <c r="AA24" s="99"/>
      <c r="AB24" s="101"/>
      <c r="AC24" s="102"/>
      <c r="AD24" s="102"/>
      <c r="AE24" s="102"/>
      <c r="AF24" s="102"/>
      <c r="AG24" s="102"/>
      <c r="AH24" s="102"/>
      <c r="AI24" s="102"/>
      <c r="AJ24" s="102"/>
      <c r="AK24" s="102"/>
    </row>
    <row r="25" spans="1:37" ht="12.75" customHeight="1">
      <c r="A25" s="96" t="s">
        <v>1384</v>
      </c>
      <c r="B25" s="97" t="s">
        <v>361</v>
      </c>
      <c r="C25" s="96" t="s">
        <v>267</v>
      </c>
      <c r="D25" s="96">
        <v>80111600</v>
      </c>
      <c r="E25" s="96" t="s">
        <v>1408</v>
      </c>
      <c r="F25" s="96" t="s">
        <v>43</v>
      </c>
      <c r="G25" s="96" t="str">
        <f t="shared" si="0"/>
        <v>FEBRERO</v>
      </c>
      <c r="H25" s="96">
        <v>5</v>
      </c>
      <c r="I25" s="96">
        <v>1</v>
      </c>
      <c r="J25" s="96" t="s">
        <v>44</v>
      </c>
      <c r="K25" s="96" t="s">
        <v>45</v>
      </c>
      <c r="L25" s="98">
        <v>7000000</v>
      </c>
      <c r="M25" s="98">
        <f t="shared" si="5"/>
        <v>35000000</v>
      </c>
      <c r="N25" s="96" t="s">
        <v>269</v>
      </c>
      <c r="O25" s="96" t="s">
        <v>1386</v>
      </c>
      <c r="P25" s="96" t="s">
        <v>270</v>
      </c>
      <c r="Q25" s="96"/>
      <c r="R25" s="96" t="s">
        <v>1387</v>
      </c>
      <c r="S25" s="96">
        <v>8080</v>
      </c>
      <c r="T25" s="96">
        <v>2024110010212</v>
      </c>
      <c r="U25" s="96">
        <v>1</v>
      </c>
      <c r="V25" s="99"/>
      <c r="W25" s="99">
        <f t="shared" si="2"/>
        <v>1</v>
      </c>
      <c r="X25" s="99"/>
      <c r="Y25" s="100"/>
      <c r="Z25" s="100"/>
      <c r="AA25" s="99"/>
      <c r="AB25" s="101"/>
      <c r="AC25" s="102"/>
      <c r="AD25" s="102"/>
      <c r="AE25" s="102"/>
      <c r="AF25" s="102"/>
      <c r="AG25" s="102"/>
      <c r="AH25" s="102"/>
      <c r="AI25" s="102"/>
      <c r="AJ25" s="102"/>
      <c r="AK25" s="102"/>
    </row>
    <row r="26" spans="1:37" ht="12.75" customHeight="1">
      <c r="A26" s="96" t="s">
        <v>1384</v>
      </c>
      <c r="B26" s="97" t="s">
        <v>363</v>
      </c>
      <c r="C26" s="96" t="s">
        <v>267</v>
      </c>
      <c r="D26" s="96">
        <v>80111600</v>
      </c>
      <c r="E26" s="96" t="s">
        <v>1409</v>
      </c>
      <c r="F26" s="96" t="s">
        <v>43</v>
      </c>
      <c r="G26" s="96" t="str">
        <f t="shared" si="0"/>
        <v>FEBRERO</v>
      </c>
      <c r="H26" s="96">
        <v>5</v>
      </c>
      <c r="I26" s="96">
        <v>1</v>
      </c>
      <c r="J26" s="96" t="s">
        <v>44</v>
      </c>
      <c r="K26" s="96" t="s">
        <v>45</v>
      </c>
      <c r="L26" s="98">
        <v>5000000</v>
      </c>
      <c r="M26" s="98">
        <f t="shared" si="5"/>
        <v>25000000</v>
      </c>
      <c r="N26" s="96" t="s">
        <v>269</v>
      </c>
      <c r="O26" s="96" t="s">
        <v>1390</v>
      </c>
      <c r="P26" s="96" t="s">
        <v>270</v>
      </c>
      <c r="Q26" s="96"/>
      <c r="R26" s="96" t="s">
        <v>1387</v>
      </c>
      <c r="S26" s="96">
        <v>8080</v>
      </c>
      <c r="T26" s="96">
        <v>2024110010212</v>
      </c>
      <c r="U26" s="96">
        <v>1</v>
      </c>
      <c r="V26" s="99"/>
      <c r="W26" s="99">
        <f t="shared" si="2"/>
        <v>1</v>
      </c>
      <c r="X26" s="99"/>
      <c r="Y26" s="100"/>
      <c r="Z26" s="100"/>
      <c r="AA26" s="99"/>
      <c r="AB26" s="101"/>
      <c r="AC26" s="102"/>
      <c r="AD26" s="102"/>
      <c r="AE26" s="102"/>
      <c r="AF26" s="102"/>
      <c r="AG26" s="102"/>
      <c r="AH26" s="102"/>
      <c r="AI26" s="102"/>
      <c r="AJ26" s="102"/>
      <c r="AK26" s="102"/>
    </row>
    <row r="27" spans="1:37" ht="12.75" customHeight="1">
      <c r="A27" s="96" t="s">
        <v>1384</v>
      </c>
      <c r="B27" s="97" t="s">
        <v>365</v>
      </c>
      <c r="C27" s="96" t="s">
        <v>267</v>
      </c>
      <c r="D27" s="96">
        <v>80111600</v>
      </c>
      <c r="E27" s="96" t="s">
        <v>1410</v>
      </c>
      <c r="F27" s="96" t="s">
        <v>43</v>
      </c>
      <c r="G27" s="96" t="str">
        <f t="shared" si="0"/>
        <v>FEBRERO</v>
      </c>
      <c r="H27" s="96">
        <v>5</v>
      </c>
      <c r="I27" s="96">
        <v>1</v>
      </c>
      <c r="J27" s="96" t="s">
        <v>44</v>
      </c>
      <c r="K27" s="96" t="s">
        <v>45</v>
      </c>
      <c r="L27" s="98">
        <v>3600000</v>
      </c>
      <c r="M27" s="98">
        <f t="shared" si="5"/>
        <v>18000000</v>
      </c>
      <c r="N27" s="96" t="s">
        <v>269</v>
      </c>
      <c r="O27" s="96" t="s">
        <v>47</v>
      </c>
      <c r="P27" s="96" t="s">
        <v>270</v>
      </c>
      <c r="Q27" s="96"/>
      <c r="R27" s="96" t="s">
        <v>1387</v>
      </c>
      <c r="S27" s="96">
        <v>8080</v>
      </c>
      <c r="T27" s="96">
        <v>2024110010212</v>
      </c>
      <c r="U27" s="96">
        <v>1</v>
      </c>
      <c r="V27" s="99"/>
      <c r="W27" s="99">
        <f t="shared" si="2"/>
        <v>1</v>
      </c>
      <c r="X27" s="99"/>
      <c r="Y27" s="100"/>
      <c r="Z27" s="100"/>
      <c r="AA27" s="99"/>
      <c r="AB27" s="101"/>
      <c r="AC27" s="102"/>
      <c r="AD27" s="102"/>
      <c r="AE27" s="102"/>
      <c r="AF27" s="102"/>
      <c r="AG27" s="102"/>
      <c r="AH27" s="102"/>
      <c r="AI27" s="102"/>
      <c r="AJ27" s="102"/>
      <c r="AK27" s="102"/>
    </row>
    <row r="28" spans="1:37" ht="12.75" customHeight="1">
      <c r="A28" s="96" t="s">
        <v>1384</v>
      </c>
      <c r="B28" s="97" t="s">
        <v>367</v>
      </c>
      <c r="C28" s="96" t="s">
        <v>267</v>
      </c>
      <c r="D28" s="96">
        <v>80111600</v>
      </c>
      <c r="E28" s="96" t="s">
        <v>1411</v>
      </c>
      <c r="F28" s="96" t="s">
        <v>42</v>
      </c>
      <c r="G28" s="96" t="str">
        <f t="shared" si="0"/>
        <v>ENERO</v>
      </c>
      <c r="H28" s="96">
        <v>6</v>
      </c>
      <c r="I28" s="96">
        <v>1</v>
      </c>
      <c r="J28" s="96" t="s">
        <v>44</v>
      </c>
      <c r="K28" s="96" t="s">
        <v>45</v>
      </c>
      <c r="L28" s="98">
        <v>5860000</v>
      </c>
      <c r="M28" s="98">
        <f t="shared" si="5"/>
        <v>35160000</v>
      </c>
      <c r="N28" s="96" t="s">
        <v>269</v>
      </c>
      <c r="O28" s="96" t="s">
        <v>1386</v>
      </c>
      <c r="P28" s="96" t="s">
        <v>270</v>
      </c>
      <c r="Q28" s="96"/>
      <c r="R28" s="96" t="s">
        <v>1387</v>
      </c>
      <c r="S28" s="96">
        <v>8080</v>
      </c>
      <c r="T28" s="96">
        <v>2024110010212</v>
      </c>
      <c r="U28" s="96">
        <v>1</v>
      </c>
      <c r="V28" s="99"/>
      <c r="W28" s="99">
        <f t="shared" si="2"/>
        <v>1</v>
      </c>
      <c r="X28" s="99"/>
      <c r="Y28" s="100"/>
      <c r="Z28" s="100"/>
      <c r="AA28" s="99"/>
      <c r="AB28" s="101"/>
      <c r="AC28" s="102"/>
      <c r="AD28" s="102"/>
      <c r="AE28" s="102"/>
      <c r="AF28" s="102"/>
      <c r="AG28" s="102"/>
      <c r="AH28" s="102"/>
      <c r="AI28" s="102"/>
      <c r="AJ28" s="102"/>
      <c r="AK28" s="102"/>
    </row>
    <row r="29" spans="1:37" ht="12.75" customHeight="1">
      <c r="A29" s="96" t="s">
        <v>1384</v>
      </c>
      <c r="B29" s="97" t="s">
        <v>371</v>
      </c>
      <c r="C29" s="96" t="s">
        <v>267</v>
      </c>
      <c r="D29" s="96">
        <v>80111600</v>
      </c>
      <c r="E29" s="96" t="s">
        <v>1412</v>
      </c>
      <c r="F29" s="96" t="s">
        <v>43</v>
      </c>
      <c r="G29" s="96" t="str">
        <f t="shared" si="0"/>
        <v>FEBRERO</v>
      </c>
      <c r="H29" s="96">
        <v>5</v>
      </c>
      <c r="I29" s="96">
        <v>1</v>
      </c>
      <c r="J29" s="96" t="s">
        <v>44</v>
      </c>
      <c r="K29" s="96" t="s">
        <v>45</v>
      </c>
      <c r="L29" s="98">
        <v>7000000</v>
      </c>
      <c r="M29" s="98">
        <f t="shared" si="5"/>
        <v>35000000</v>
      </c>
      <c r="N29" s="96" t="s">
        <v>269</v>
      </c>
      <c r="O29" s="96" t="s">
        <v>47</v>
      </c>
      <c r="P29" s="96" t="s">
        <v>270</v>
      </c>
      <c r="Q29" s="96"/>
      <c r="R29" s="96" t="s">
        <v>1387</v>
      </c>
      <c r="S29" s="96">
        <v>8080</v>
      </c>
      <c r="T29" s="96">
        <v>2024110010212</v>
      </c>
      <c r="U29" s="96">
        <v>1</v>
      </c>
      <c r="V29" s="99"/>
      <c r="W29" s="99">
        <f t="shared" si="2"/>
        <v>1</v>
      </c>
      <c r="X29" s="99"/>
      <c r="Y29" s="100"/>
      <c r="Z29" s="100"/>
      <c r="AA29" s="99"/>
      <c r="AB29" s="101"/>
      <c r="AC29" s="102"/>
      <c r="AD29" s="102"/>
      <c r="AE29" s="102"/>
      <c r="AF29" s="102"/>
      <c r="AG29" s="102"/>
      <c r="AH29" s="102"/>
      <c r="AI29" s="102"/>
      <c r="AJ29" s="102"/>
      <c r="AK29" s="102"/>
    </row>
    <row r="30" spans="1:37" ht="12.75" customHeight="1">
      <c r="A30" s="96" t="s">
        <v>1384</v>
      </c>
      <c r="B30" s="97" t="s">
        <v>375</v>
      </c>
      <c r="C30" s="96" t="s">
        <v>267</v>
      </c>
      <c r="D30" s="96">
        <v>80111600</v>
      </c>
      <c r="E30" s="96" t="s">
        <v>1413</v>
      </c>
      <c r="F30" s="96" t="s">
        <v>43</v>
      </c>
      <c r="G30" s="96" t="str">
        <f t="shared" si="0"/>
        <v>FEBRERO</v>
      </c>
      <c r="H30" s="96">
        <v>5</v>
      </c>
      <c r="I30" s="96">
        <v>1</v>
      </c>
      <c r="J30" s="96" t="s">
        <v>44</v>
      </c>
      <c r="K30" s="96" t="s">
        <v>45</v>
      </c>
      <c r="L30" s="98">
        <v>3600000</v>
      </c>
      <c r="M30" s="98">
        <f t="shared" si="5"/>
        <v>18000000</v>
      </c>
      <c r="N30" s="96" t="s">
        <v>269</v>
      </c>
      <c r="O30" s="96" t="s">
        <v>47</v>
      </c>
      <c r="P30" s="96" t="s">
        <v>270</v>
      </c>
      <c r="Q30" s="96"/>
      <c r="R30" s="96" t="s">
        <v>1387</v>
      </c>
      <c r="S30" s="96">
        <v>8080</v>
      </c>
      <c r="T30" s="96">
        <v>2024110010212</v>
      </c>
      <c r="U30" s="96">
        <v>1</v>
      </c>
      <c r="V30" s="99"/>
      <c r="W30" s="99">
        <f t="shared" si="2"/>
        <v>1</v>
      </c>
      <c r="X30" s="99"/>
      <c r="Y30" s="100"/>
      <c r="Z30" s="100"/>
      <c r="AA30" s="99"/>
      <c r="AB30" s="101"/>
      <c r="AC30" s="102"/>
      <c r="AD30" s="102"/>
      <c r="AE30" s="102"/>
      <c r="AF30" s="102"/>
      <c r="AG30" s="102"/>
      <c r="AH30" s="102"/>
      <c r="AI30" s="102"/>
      <c r="AJ30" s="102"/>
      <c r="AK30" s="102"/>
    </row>
    <row r="31" spans="1:37" ht="12.75" customHeight="1">
      <c r="A31" s="96" t="s">
        <v>1384</v>
      </c>
      <c r="B31" s="97" t="s">
        <v>377</v>
      </c>
      <c r="C31" s="96" t="s">
        <v>267</v>
      </c>
      <c r="D31" s="96">
        <v>80111600</v>
      </c>
      <c r="E31" s="96" t="s">
        <v>1414</v>
      </c>
      <c r="F31" s="96" t="s">
        <v>43</v>
      </c>
      <c r="G31" s="96" t="str">
        <f t="shared" si="0"/>
        <v>FEBRERO</v>
      </c>
      <c r="H31" s="96">
        <v>5</v>
      </c>
      <c r="I31" s="96">
        <v>1</v>
      </c>
      <c r="J31" s="96" t="s">
        <v>44</v>
      </c>
      <c r="K31" s="96" t="s">
        <v>45</v>
      </c>
      <c r="L31" s="98">
        <v>2253000</v>
      </c>
      <c r="M31" s="98">
        <f t="shared" si="5"/>
        <v>11265000</v>
      </c>
      <c r="N31" s="96" t="s">
        <v>269</v>
      </c>
      <c r="O31" s="96" t="s">
        <v>47</v>
      </c>
      <c r="P31" s="96" t="s">
        <v>270</v>
      </c>
      <c r="Q31" s="96"/>
      <c r="R31" s="96" t="s">
        <v>1387</v>
      </c>
      <c r="S31" s="96">
        <v>8080</v>
      </c>
      <c r="T31" s="96">
        <v>2024110010212</v>
      </c>
      <c r="U31" s="96">
        <v>1</v>
      </c>
      <c r="V31" s="99"/>
      <c r="W31" s="99">
        <f t="shared" si="2"/>
        <v>1</v>
      </c>
      <c r="X31" s="99"/>
      <c r="Y31" s="100"/>
      <c r="Z31" s="100"/>
      <c r="AA31" s="99"/>
      <c r="AB31" s="101"/>
      <c r="AC31" s="102"/>
      <c r="AD31" s="102"/>
      <c r="AE31" s="102"/>
      <c r="AF31" s="102"/>
      <c r="AG31" s="102"/>
      <c r="AH31" s="102"/>
      <c r="AI31" s="102"/>
      <c r="AJ31" s="102"/>
      <c r="AK31" s="102"/>
    </row>
    <row r="32" spans="1:37" ht="12.75" customHeight="1">
      <c r="A32" s="96" t="s">
        <v>1384</v>
      </c>
      <c r="B32" s="97" t="s">
        <v>379</v>
      </c>
      <c r="C32" s="96" t="s">
        <v>267</v>
      </c>
      <c r="D32" s="96">
        <v>80111600</v>
      </c>
      <c r="E32" s="96" t="s">
        <v>1415</v>
      </c>
      <c r="F32" s="96" t="s">
        <v>43</v>
      </c>
      <c r="G32" s="96" t="str">
        <f t="shared" si="0"/>
        <v>FEBRERO</v>
      </c>
      <c r="H32" s="96">
        <v>5</v>
      </c>
      <c r="I32" s="96">
        <v>1</v>
      </c>
      <c r="J32" s="96" t="s">
        <v>44</v>
      </c>
      <c r="K32" s="96" t="s">
        <v>45</v>
      </c>
      <c r="L32" s="98">
        <v>4000000</v>
      </c>
      <c r="M32" s="98">
        <f t="shared" si="5"/>
        <v>20000000</v>
      </c>
      <c r="N32" s="96" t="s">
        <v>269</v>
      </c>
      <c r="O32" s="96" t="s">
        <v>1386</v>
      </c>
      <c r="P32" s="96" t="s">
        <v>270</v>
      </c>
      <c r="Q32" s="96"/>
      <c r="R32" s="96" t="s">
        <v>1387</v>
      </c>
      <c r="S32" s="96">
        <v>8080</v>
      </c>
      <c r="T32" s="96">
        <v>2024110010212</v>
      </c>
      <c r="U32" s="96">
        <v>1</v>
      </c>
      <c r="V32" s="99"/>
      <c r="W32" s="99">
        <f t="shared" si="2"/>
        <v>1</v>
      </c>
      <c r="X32" s="99"/>
      <c r="Y32" s="100"/>
      <c r="Z32" s="100"/>
      <c r="AA32" s="99"/>
      <c r="AB32" s="101"/>
      <c r="AC32" s="102"/>
      <c r="AD32" s="102"/>
      <c r="AE32" s="102"/>
      <c r="AF32" s="102"/>
      <c r="AG32" s="102"/>
      <c r="AH32" s="102"/>
      <c r="AI32" s="102"/>
      <c r="AJ32" s="102"/>
      <c r="AK32" s="102"/>
    </row>
    <row r="33" spans="1:37" ht="12.75" customHeight="1">
      <c r="A33" s="96" t="s">
        <v>1384</v>
      </c>
      <c r="B33" s="97" t="s">
        <v>383</v>
      </c>
      <c r="C33" s="96" t="s">
        <v>267</v>
      </c>
      <c r="D33" s="96">
        <v>80111600</v>
      </c>
      <c r="E33" s="96" t="s">
        <v>1416</v>
      </c>
      <c r="F33" s="96" t="s">
        <v>43</v>
      </c>
      <c r="G33" s="96" t="str">
        <f t="shared" si="0"/>
        <v>FEBRERO</v>
      </c>
      <c r="H33" s="96">
        <v>4</v>
      </c>
      <c r="I33" s="96">
        <v>1</v>
      </c>
      <c r="J33" s="96" t="s">
        <v>44</v>
      </c>
      <c r="K33" s="96" t="s">
        <v>45</v>
      </c>
      <c r="L33" s="98">
        <v>3500000</v>
      </c>
      <c r="M33" s="98">
        <f t="shared" si="5"/>
        <v>14000000</v>
      </c>
      <c r="N33" s="96" t="s">
        <v>269</v>
      </c>
      <c r="O33" s="96" t="s">
        <v>1386</v>
      </c>
      <c r="P33" s="96" t="s">
        <v>270</v>
      </c>
      <c r="Q33" s="96"/>
      <c r="R33" s="96" t="s">
        <v>1387</v>
      </c>
      <c r="S33" s="96">
        <v>8080</v>
      </c>
      <c r="T33" s="96">
        <v>2024110010212</v>
      </c>
      <c r="U33" s="96">
        <v>1</v>
      </c>
      <c r="V33" s="99"/>
      <c r="W33" s="99">
        <f t="shared" si="2"/>
        <v>1</v>
      </c>
      <c r="X33" s="99"/>
      <c r="Y33" s="100"/>
      <c r="Z33" s="100"/>
      <c r="AA33" s="99"/>
      <c r="AB33" s="101"/>
      <c r="AC33" s="102"/>
      <c r="AD33" s="102"/>
      <c r="AE33" s="102"/>
      <c r="AF33" s="102"/>
      <c r="AG33" s="102"/>
      <c r="AH33" s="102"/>
      <c r="AI33" s="102"/>
      <c r="AJ33" s="102"/>
      <c r="AK33" s="102"/>
    </row>
    <row r="34" spans="1:37" ht="12.75" customHeight="1">
      <c r="A34" s="96" t="s">
        <v>1384</v>
      </c>
      <c r="B34" s="97" t="s">
        <v>387</v>
      </c>
      <c r="C34" s="96" t="s">
        <v>267</v>
      </c>
      <c r="D34" s="96">
        <v>80111600</v>
      </c>
      <c r="E34" s="96" t="s">
        <v>1417</v>
      </c>
      <c r="F34" s="96" t="s">
        <v>43</v>
      </c>
      <c r="G34" s="96" t="str">
        <f t="shared" si="0"/>
        <v>FEBRERO</v>
      </c>
      <c r="H34" s="96">
        <v>5</v>
      </c>
      <c r="I34" s="96">
        <v>1</v>
      </c>
      <c r="J34" s="96" t="s">
        <v>44</v>
      </c>
      <c r="K34" s="96" t="s">
        <v>45</v>
      </c>
      <c r="L34" s="98">
        <v>2800000</v>
      </c>
      <c r="M34" s="98">
        <f t="shared" si="5"/>
        <v>14000000</v>
      </c>
      <c r="N34" s="96" t="s">
        <v>269</v>
      </c>
      <c r="O34" s="96" t="s">
        <v>1386</v>
      </c>
      <c r="P34" s="96" t="s">
        <v>270</v>
      </c>
      <c r="Q34" s="96"/>
      <c r="R34" s="96" t="s">
        <v>1387</v>
      </c>
      <c r="S34" s="96">
        <v>8080</v>
      </c>
      <c r="T34" s="96">
        <v>2024110010212</v>
      </c>
      <c r="U34" s="96">
        <v>1</v>
      </c>
      <c r="V34" s="99"/>
      <c r="W34" s="99">
        <f t="shared" si="2"/>
        <v>1</v>
      </c>
      <c r="X34" s="99"/>
      <c r="Y34" s="100"/>
      <c r="Z34" s="100"/>
      <c r="AA34" s="99"/>
      <c r="AB34" s="101"/>
      <c r="AC34" s="102"/>
      <c r="AD34" s="102"/>
      <c r="AE34" s="102"/>
      <c r="AF34" s="102"/>
      <c r="AG34" s="102"/>
      <c r="AH34" s="102"/>
      <c r="AI34" s="102"/>
      <c r="AJ34" s="102"/>
      <c r="AK34" s="102"/>
    </row>
    <row r="35" spans="1:37" ht="12.75" customHeight="1">
      <c r="A35" s="96" t="s">
        <v>1384</v>
      </c>
      <c r="B35" s="97" t="s">
        <v>389</v>
      </c>
      <c r="C35" s="96" t="s">
        <v>267</v>
      </c>
      <c r="D35" s="96">
        <v>80111600</v>
      </c>
      <c r="E35" s="96" t="s">
        <v>1418</v>
      </c>
      <c r="F35" s="96" t="s">
        <v>43</v>
      </c>
      <c r="G35" s="96" t="str">
        <f t="shared" si="0"/>
        <v>FEBRERO</v>
      </c>
      <c r="H35" s="96">
        <v>5</v>
      </c>
      <c r="I35" s="96">
        <v>1</v>
      </c>
      <c r="J35" s="96" t="s">
        <v>44</v>
      </c>
      <c r="K35" s="96" t="s">
        <v>45</v>
      </c>
      <c r="L35" s="98">
        <v>2253000</v>
      </c>
      <c r="M35" s="98">
        <f t="shared" si="5"/>
        <v>11265000</v>
      </c>
      <c r="N35" s="96" t="s">
        <v>269</v>
      </c>
      <c r="O35" s="96" t="s">
        <v>1386</v>
      </c>
      <c r="P35" s="96" t="s">
        <v>270</v>
      </c>
      <c r="Q35" s="96"/>
      <c r="R35" s="96" t="s">
        <v>1387</v>
      </c>
      <c r="S35" s="96">
        <v>8080</v>
      </c>
      <c r="T35" s="96">
        <v>2024110010212</v>
      </c>
      <c r="U35" s="96">
        <v>1</v>
      </c>
      <c r="V35" s="99"/>
      <c r="W35" s="99">
        <f t="shared" si="2"/>
        <v>1</v>
      </c>
      <c r="X35" s="99"/>
      <c r="Y35" s="100"/>
      <c r="Z35" s="100"/>
      <c r="AA35" s="99"/>
      <c r="AB35" s="101"/>
      <c r="AC35" s="102"/>
      <c r="AD35" s="102"/>
      <c r="AE35" s="102"/>
      <c r="AF35" s="102"/>
      <c r="AG35" s="102"/>
      <c r="AH35" s="102"/>
      <c r="AI35" s="102"/>
      <c r="AJ35" s="102"/>
      <c r="AK35" s="102"/>
    </row>
    <row r="36" spans="1:37" ht="12.75" customHeight="1">
      <c r="A36" s="96" t="s">
        <v>1384</v>
      </c>
      <c r="B36" s="97" t="s">
        <v>393</v>
      </c>
      <c r="C36" s="96" t="s">
        <v>267</v>
      </c>
      <c r="D36" s="96">
        <v>80111600</v>
      </c>
      <c r="E36" s="96" t="s">
        <v>1419</v>
      </c>
      <c r="F36" s="96" t="s">
        <v>280</v>
      </c>
      <c r="G36" s="96" t="str">
        <f t="shared" si="0"/>
        <v>MARZO</v>
      </c>
      <c r="H36" s="96">
        <v>4</v>
      </c>
      <c r="I36" s="96">
        <v>1</v>
      </c>
      <c r="J36" s="96" t="s">
        <v>44</v>
      </c>
      <c r="K36" s="96" t="s">
        <v>45</v>
      </c>
      <c r="L36" s="98">
        <v>3000000</v>
      </c>
      <c r="M36" s="98">
        <f t="shared" si="5"/>
        <v>12000000</v>
      </c>
      <c r="N36" s="96" t="s">
        <v>269</v>
      </c>
      <c r="O36" s="96" t="s">
        <v>1386</v>
      </c>
      <c r="P36" s="96" t="s">
        <v>270</v>
      </c>
      <c r="Q36" s="96"/>
      <c r="R36" s="96" t="s">
        <v>1387</v>
      </c>
      <c r="S36" s="96">
        <v>8080</v>
      </c>
      <c r="T36" s="96">
        <v>2024110010212</v>
      </c>
      <c r="U36" s="96">
        <v>1</v>
      </c>
      <c r="V36" s="99"/>
      <c r="W36" s="99">
        <f t="shared" si="2"/>
        <v>1</v>
      </c>
      <c r="X36" s="99"/>
      <c r="Y36" s="100"/>
      <c r="Z36" s="100"/>
      <c r="AA36" s="99"/>
      <c r="AB36" s="101"/>
      <c r="AC36" s="102"/>
      <c r="AD36" s="102"/>
      <c r="AE36" s="102"/>
      <c r="AF36" s="102"/>
      <c r="AG36" s="102"/>
      <c r="AH36" s="102"/>
      <c r="AI36" s="102"/>
      <c r="AJ36" s="102"/>
      <c r="AK36" s="102"/>
    </row>
    <row r="37" spans="1:37" ht="12.75" customHeight="1">
      <c r="A37" s="96" t="s">
        <v>1384</v>
      </c>
      <c r="B37" s="97" t="s">
        <v>395</v>
      </c>
      <c r="C37" s="96" t="s">
        <v>267</v>
      </c>
      <c r="D37" s="96">
        <v>80111600</v>
      </c>
      <c r="E37" s="96" t="s">
        <v>1420</v>
      </c>
      <c r="F37" s="96" t="s">
        <v>43</v>
      </c>
      <c r="G37" s="96" t="str">
        <f t="shared" si="0"/>
        <v>FEBRERO</v>
      </c>
      <c r="H37" s="96">
        <v>8</v>
      </c>
      <c r="I37" s="96">
        <v>1</v>
      </c>
      <c r="J37" s="96" t="s">
        <v>44</v>
      </c>
      <c r="K37" s="96" t="s">
        <v>45</v>
      </c>
      <c r="L37" s="98">
        <v>5500000</v>
      </c>
      <c r="M37" s="98">
        <f t="shared" si="5"/>
        <v>44000000</v>
      </c>
      <c r="N37" s="96" t="s">
        <v>269</v>
      </c>
      <c r="O37" s="96" t="s">
        <v>1386</v>
      </c>
      <c r="P37" s="96" t="s">
        <v>270</v>
      </c>
      <c r="Q37" s="96"/>
      <c r="R37" s="96" t="s">
        <v>1387</v>
      </c>
      <c r="S37" s="96">
        <v>8080</v>
      </c>
      <c r="T37" s="96">
        <v>2024110010212</v>
      </c>
      <c r="U37" s="96">
        <v>1</v>
      </c>
      <c r="V37" s="99"/>
      <c r="W37" s="99">
        <f t="shared" si="2"/>
        <v>1</v>
      </c>
      <c r="X37" s="99"/>
      <c r="Y37" s="100"/>
      <c r="Z37" s="100"/>
      <c r="AA37" s="99"/>
      <c r="AB37" s="101"/>
      <c r="AC37" s="102"/>
      <c r="AD37" s="102"/>
      <c r="AE37" s="102"/>
      <c r="AF37" s="102"/>
      <c r="AG37" s="102"/>
      <c r="AH37" s="102"/>
      <c r="AI37" s="102"/>
      <c r="AJ37" s="102"/>
      <c r="AK37" s="102"/>
    </row>
    <row r="38" spans="1:37" ht="12.75" customHeight="1">
      <c r="A38" s="96" t="s">
        <v>1384</v>
      </c>
      <c r="B38" s="97" t="s">
        <v>401</v>
      </c>
      <c r="C38" s="96" t="s">
        <v>267</v>
      </c>
      <c r="D38" s="96">
        <v>80111600</v>
      </c>
      <c r="E38" s="96" t="s">
        <v>1421</v>
      </c>
      <c r="F38" s="96" t="s">
        <v>280</v>
      </c>
      <c r="G38" s="96" t="str">
        <f t="shared" si="0"/>
        <v>MARZO</v>
      </c>
      <c r="H38" s="96">
        <v>4</v>
      </c>
      <c r="I38" s="96">
        <v>1</v>
      </c>
      <c r="J38" s="96" t="s">
        <v>44</v>
      </c>
      <c r="K38" s="96" t="s">
        <v>45</v>
      </c>
      <c r="L38" s="98">
        <v>7000000</v>
      </c>
      <c r="M38" s="98">
        <f t="shared" si="5"/>
        <v>28000000</v>
      </c>
      <c r="N38" s="96" t="s">
        <v>269</v>
      </c>
      <c r="O38" s="96" t="s">
        <v>1386</v>
      </c>
      <c r="P38" s="96" t="s">
        <v>270</v>
      </c>
      <c r="Q38" s="96"/>
      <c r="R38" s="96" t="s">
        <v>1387</v>
      </c>
      <c r="S38" s="96">
        <v>8080</v>
      </c>
      <c r="T38" s="96">
        <v>2024110010212</v>
      </c>
      <c r="U38" s="96">
        <v>1</v>
      </c>
      <c r="V38" s="99"/>
      <c r="W38" s="99">
        <f t="shared" si="2"/>
        <v>1</v>
      </c>
      <c r="X38" s="99"/>
      <c r="Y38" s="100"/>
      <c r="Z38" s="100"/>
      <c r="AA38" s="99"/>
      <c r="AB38" s="101"/>
      <c r="AC38" s="102"/>
      <c r="AD38" s="102"/>
      <c r="AE38" s="102"/>
      <c r="AF38" s="102"/>
      <c r="AG38" s="102"/>
      <c r="AH38" s="102"/>
      <c r="AI38" s="102"/>
      <c r="AJ38" s="102"/>
      <c r="AK38" s="102"/>
    </row>
    <row r="39" spans="1:37" ht="12.75" customHeight="1">
      <c r="A39" s="96" t="s">
        <v>1384</v>
      </c>
      <c r="B39" s="97" t="s">
        <v>403</v>
      </c>
      <c r="C39" s="96" t="s">
        <v>267</v>
      </c>
      <c r="D39" s="96">
        <v>80111600</v>
      </c>
      <c r="E39" s="96" t="s">
        <v>1422</v>
      </c>
      <c r="F39" s="96" t="s">
        <v>280</v>
      </c>
      <c r="G39" s="96" t="str">
        <f t="shared" si="0"/>
        <v>MARZO</v>
      </c>
      <c r="H39" s="96">
        <v>4</v>
      </c>
      <c r="I39" s="96">
        <v>1</v>
      </c>
      <c r="J39" s="96" t="s">
        <v>44</v>
      </c>
      <c r="K39" s="96" t="s">
        <v>45</v>
      </c>
      <c r="L39" s="98">
        <v>5000000</v>
      </c>
      <c r="M39" s="98">
        <f t="shared" si="5"/>
        <v>20000000</v>
      </c>
      <c r="N39" s="96" t="s">
        <v>269</v>
      </c>
      <c r="O39" s="96" t="s">
        <v>1386</v>
      </c>
      <c r="P39" s="96" t="s">
        <v>270</v>
      </c>
      <c r="Q39" s="96"/>
      <c r="R39" s="96" t="s">
        <v>1387</v>
      </c>
      <c r="S39" s="96">
        <v>8080</v>
      </c>
      <c r="T39" s="96">
        <v>2024110010212</v>
      </c>
      <c r="U39" s="96">
        <v>1</v>
      </c>
      <c r="V39" s="99"/>
      <c r="W39" s="99">
        <f t="shared" si="2"/>
        <v>1</v>
      </c>
      <c r="X39" s="99"/>
      <c r="Y39" s="100"/>
      <c r="Z39" s="100"/>
      <c r="AA39" s="99"/>
      <c r="AB39" s="101"/>
      <c r="AC39" s="102"/>
      <c r="AD39" s="102"/>
      <c r="AE39" s="102"/>
      <c r="AF39" s="102"/>
      <c r="AG39" s="102"/>
      <c r="AH39" s="102"/>
      <c r="AI39" s="102"/>
      <c r="AJ39" s="102"/>
      <c r="AK39" s="102"/>
    </row>
    <row r="40" spans="1:37" ht="12.75" customHeight="1">
      <c r="A40" s="96" t="s">
        <v>1384</v>
      </c>
      <c r="B40" s="97" t="s">
        <v>407</v>
      </c>
      <c r="C40" s="96" t="s">
        <v>267</v>
      </c>
      <c r="D40" s="96">
        <v>80111600</v>
      </c>
      <c r="E40" s="96" t="s">
        <v>1423</v>
      </c>
      <c r="F40" s="96" t="s">
        <v>42</v>
      </c>
      <c r="G40" s="96" t="str">
        <f t="shared" si="0"/>
        <v>ENERO</v>
      </c>
      <c r="H40" s="96">
        <v>6</v>
      </c>
      <c r="I40" s="96">
        <v>1</v>
      </c>
      <c r="J40" s="96" t="s">
        <v>44</v>
      </c>
      <c r="K40" s="96" t="s">
        <v>45</v>
      </c>
      <c r="L40" s="98">
        <v>7000000</v>
      </c>
      <c r="M40" s="98">
        <f t="shared" si="5"/>
        <v>42000000</v>
      </c>
      <c r="N40" s="96" t="s">
        <v>269</v>
      </c>
      <c r="O40" s="96" t="s">
        <v>1386</v>
      </c>
      <c r="P40" s="96" t="s">
        <v>270</v>
      </c>
      <c r="Q40" s="96"/>
      <c r="R40" s="96" t="s">
        <v>1387</v>
      </c>
      <c r="S40" s="96">
        <v>8080</v>
      </c>
      <c r="T40" s="96">
        <v>2024110010212</v>
      </c>
      <c r="U40" s="96">
        <v>1</v>
      </c>
      <c r="V40" s="99"/>
      <c r="W40" s="99">
        <f t="shared" si="2"/>
        <v>1</v>
      </c>
      <c r="X40" s="99"/>
      <c r="Y40" s="100"/>
      <c r="Z40" s="100"/>
      <c r="AA40" s="99"/>
      <c r="AB40" s="101"/>
      <c r="AC40" s="102"/>
      <c r="AD40" s="102"/>
      <c r="AE40" s="102"/>
      <c r="AF40" s="102"/>
      <c r="AG40" s="102"/>
      <c r="AH40" s="102"/>
      <c r="AI40" s="102"/>
      <c r="AJ40" s="102"/>
      <c r="AK40" s="102"/>
    </row>
    <row r="41" spans="1:37" ht="12.75" customHeight="1">
      <c r="A41" s="96" t="s">
        <v>1384</v>
      </c>
      <c r="B41" s="97" t="s">
        <v>409</v>
      </c>
      <c r="C41" s="96" t="s">
        <v>267</v>
      </c>
      <c r="D41" s="96">
        <v>80111600</v>
      </c>
      <c r="E41" s="96" t="s">
        <v>1424</v>
      </c>
      <c r="F41" s="96" t="s">
        <v>43</v>
      </c>
      <c r="G41" s="96" t="str">
        <f t="shared" si="0"/>
        <v>FEBRERO</v>
      </c>
      <c r="H41" s="96">
        <v>6</v>
      </c>
      <c r="I41" s="96">
        <v>1</v>
      </c>
      <c r="J41" s="96" t="s">
        <v>44</v>
      </c>
      <c r="K41" s="96" t="s">
        <v>45</v>
      </c>
      <c r="L41" s="98">
        <v>9000000</v>
      </c>
      <c r="M41" s="98">
        <f t="shared" si="5"/>
        <v>54000000</v>
      </c>
      <c r="N41" s="96" t="s">
        <v>269</v>
      </c>
      <c r="O41" s="96" t="s">
        <v>1386</v>
      </c>
      <c r="P41" s="96" t="s">
        <v>270</v>
      </c>
      <c r="Q41" s="96"/>
      <c r="R41" s="96" t="s">
        <v>1387</v>
      </c>
      <c r="S41" s="96">
        <v>8080</v>
      </c>
      <c r="T41" s="96">
        <v>2024110010212</v>
      </c>
      <c r="U41" s="96">
        <v>1</v>
      </c>
      <c r="V41" s="99"/>
      <c r="W41" s="99">
        <f t="shared" si="2"/>
        <v>1</v>
      </c>
      <c r="X41" s="99"/>
      <c r="Y41" s="100"/>
      <c r="Z41" s="100"/>
      <c r="AA41" s="99"/>
      <c r="AB41" s="101"/>
      <c r="AC41" s="102"/>
      <c r="AD41" s="102"/>
      <c r="AE41" s="102"/>
      <c r="AF41" s="102"/>
      <c r="AG41" s="102"/>
      <c r="AH41" s="102"/>
      <c r="AI41" s="102"/>
      <c r="AJ41" s="102"/>
      <c r="AK41" s="102"/>
    </row>
    <row r="42" spans="1:37" ht="12.75" customHeight="1">
      <c r="A42" s="96" t="s">
        <v>1384</v>
      </c>
      <c r="B42" s="97" t="s">
        <v>422</v>
      </c>
      <c r="C42" s="96" t="s">
        <v>267</v>
      </c>
      <c r="D42" s="96">
        <v>80111671</v>
      </c>
      <c r="E42" s="96" t="s">
        <v>423</v>
      </c>
      <c r="F42" s="96" t="s">
        <v>418</v>
      </c>
      <c r="G42" s="96" t="str">
        <f t="shared" si="0"/>
        <v>Enero</v>
      </c>
      <c r="H42" s="96">
        <v>1</v>
      </c>
      <c r="I42" s="96">
        <v>1</v>
      </c>
      <c r="J42" s="96" t="s">
        <v>44</v>
      </c>
      <c r="K42" s="96" t="s">
        <v>45</v>
      </c>
      <c r="L42" s="103">
        <v>210486000</v>
      </c>
      <c r="M42" s="104">
        <f>+L42</f>
        <v>210486000</v>
      </c>
      <c r="N42" s="96" t="s">
        <v>269</v>
      </c>
      <c r="O42" s="96" t="s">
        <v>47</v>
      </c>
      <c r="P42" s="96" t="s">
        <v>270</v>
      </c>
      <c r="Q42" s="96"/>
      <c r="R42" s="96" t="s">
        <v>1387</v>
      </c>
      <c r="S42" s="96">
        <v>8080</v>
      </c>
      <c r="T42" s="105">
        <v>2024110010212</v>
      </c>
      <c r="U42" s="106">
        <v>4</v>
      </c>
      <c r="V42" s="437"/>
      <c r="W42" s="99">
        <f t="shared" si="2"/>
        <v>1</v>
      </c>
      <c r="X42" s="437"/>
      <c r="Y42" s="437"/>
      <c r="Z42" s="437"/>
      <c r="AA42" s="437"/>
      <c r="AB42" s="437"/>
      <c r="AC42" s="437"/>
      <c r="AD42" s="437"/>
      <c r="AE42" s="437"/>
      <c r="AF42" s="437"/>
      <c r="AG42" s="437"/>
      <c r="AH42" s="437"/>
      <c r="AI42" s="437"/>
      <c r="AJ42" s="437"/>
      <c r="AK42" s="437"/>
    </row>
    <row r="43" spans="1:37" ht="12.75" customHeight="1">
      <c r="A43" s="96" t="s">
        <v>1384</v>
      </c>
      <c r="B43" s="97" t="s">
        <v>427</v>
      </c>
      <c r="C43" s="96" t="s">
        <v>426</v>
      </c>
      <c r="D43" s="96">
        <v>80111600</v>
      </c>
      <c r="E43" s="96" t="s">
        <v>1425</v>
      </c>
      <c r="F43" s="96" t="s">
        <v>43</v>
      </c>
      <c r="G43" s="96" t="str">
        <f t="shared" si="0"/>
        <v>FEBRERO</v>
      </c>
      <c r="H43" s="96">
        <v>5</v>
      </c>
      <c r="I43" s="96">
        <v>1</v>
      </c>
      <c r="J43" s="96" t="s">
        <v>44</v>
      </c>
      <c r="K43" s="96" t="s">
        <v>45</v>
      </c>
      <c r="L43" s="98">
        <v>8000000</v>
      </c>
      <c r="M43" s="98">
        <f t="shared" ref="M43:M54" si="6">+L43*H43</f>
        <v>40000000</v>
      </c>
      <c r="N43" s="96" t="s">
        <v>269</v>
      </c>
      <c r="O43" s="96" t="s">
        <v>47</v>
      </c>
      <c r="P43" s="96" t="s">
        <v>270</v>
      </c>
      <c r="Q43" s="96"/>
      <c r="R43" s="96" t="s">
        <v>1387</v>
      </c>
      <c r="S43" s="96">
        <v>8080</v>
      </c>
      <c r="T43" s="96">
        <v>2024110010212</v>
      </c>
      <c r="U43" s="96">
        <v>1</v>
      </c>
      <c r="V43" s="99"/>
      <c r="W43" s="99">
        <f t="shared" si="2"/>
        <v>1</v>
      </c>
      <c r="X43" s="99"/>
      <c r="Y43" s="100"/>
      <c r="Z43" s="100"/>
      <c r="AA43" s="99"/>
      <c r="AB43" s="101"/>
      <c r="AC43" s="102"/>
      <c r="AD43" s="102"/>
      <c r="AE43" s="102"/>
      <c r="AF43" s="102"/>
      <c r="AG43" s="102"/>
      <c r="AH43" s="102"/>
      <c r="AI43" s="102"/>
      <c r="AJ43" s="102"/>
      <c r="AK43" s="102"/>
    </row>
    <row r="44" spans="1:37" ht="12.75" customHeight="1">
      <c r="A44" s="96" t="s">
        <v>1384</v>
      </c>
      <c r="B44" s="97" t="s">
        <v>429</v>
      </c>
      <c r="C44" s="96" t="s">
        <v>426</v>
      </c>
      <c r="D44" s="96">
        <v>80111600</v>
      </c>
      <c r="E44" s="96" t="s">
        <v>1426</v>
      </c>
      <c r="F44" s="96" t="s">
        <v>280</v>
      </c>
      <c r="G44" s="96" t="str">
        <f t="shared" si="0"/>
        <v>MARZO</v>
      </c>
      <c r="H44" s="96">
        <v>4</v>
      </c>
      <c r="I44" s="96">
        <v>1</v>
      </c>
      <c r="J44" s="96" t="s">
        <v>44</v>
      </c>
      <c r="K44" s="96" t="s">
        <v>45</v>
      </c>
      <c r="L44" s="98">
        <v>6400000</v>
      </c>
      <c r="M44" s="98">
        <f t="shared" si="6"/>
        <v>25600000</v>
      </c>
      <c r="N44" s="96" t="s">
        <v>269</v>
      </c>
      <c r="O44" s="96" t="s">
        <v>1390</v>
      </c>
      <c r="P44" s="96" t="s">
        <v>270</v>
      </c>
      <c r="Q44" s="96"/>
      <c r="R44" s="96" t="s">
        <v>1387</v>
      </c>
      <c r="S44" s="96">
        <v>8080</v>
      </c>
      <c r="T44" s="96">
        <v>2024110010212</v>
      </c>
      <c r="U44" s="96">
        <v>1</v>
      </c>
      <c r="V44" s="99"/>
      <c r="W44" s="99">
        <f t="shared" si="2"/>
        <v>1</v>
      </c>
      <c r="X44" s="99"/>
      <c r="Y44" s="100"/>
      <c r="Z44" s="100"/>
      <c r="AA44" s="99"/>
      <c r="AB44" s="101"/>
      <c r="AC44" s="102"/>
      <c r="AD44" s="102"/>
      <c r="AE44" s="102"/>
      <c r="AF44" s="102"/>
      <c r="AG44" s="102"/>
      <c r="AH44" s="102"/>
      <c r="AI44" s="102"/>
      <c r="AJ44" s="102"/>
      <c r="AK44" s="102"/>
    </row>
    <row r="45" spans="1:37" ht="12.75" customHeight="1">
      <c r="A45" s="96" t="s">
        <v>1384</v>
      </c>
      <c r="B45" s="97" t="s">
        <v>435</v>
      </c>
      <c r="C45" s="96" t="s">
        <v>426</v>
      </c>
      <c r="D45" s="96">
        <v>80111600</v>
      </c>
      <c r="E45" s="96" t="s">
        <v>1427</v>
      </c>
      <c r="F45" s="96" t="s">
        <v>43</v>
      </c>
      <c r="G45" s="96" t="str">
        <f t="shared" si="0"/>
        <v>FEBRERO</v>
      </c>
      <c r="H45" s="96">
        <v>5</v>
      </c>
      <c r="I45" s="96">
        <v>1</v>
      </c>
      <c r="J45" s="96" t="s">
        <v>44</v>
      </c>
      <c r="K45" s="96" t="s">
        <v>45</v>
      </c>
      <c r="L45" s="98">
        <v>6400000</v>
      </c>
      <c r="M45" s="98">
        <f t="shared" si="6"/>
        <v>32000000</v>
      </c>
      <c r="N45" s="96" t="s">
        <v>269</v>
      </c>
      <c r="O45" s="96" t="s">
        <v>47</v>
      </c>
      <c r="P45" s="96" t="s">
        <v>270</v>
      </c>
      <c r="Q45" s="96"/>
      <c r="R45" s="96" t="s">
        <v>1387</v>
      </c>
      <c r="S45" s="96">
        <v>8080</v>
      </c>
      <c r="T45" s="96">
        <v>2024110010212</v>
      </c>
      <c r="U45" s="96">
        <v>1</v>
      </c>
      <c r="V45" s="99"/>
      <c r="W45" s="99">
        <f t="shared" si="2"/>
        <v>1</v>
      </c>
      <c r="X45" s="99"/>
      <c r="Y45" s="100"/>
      <c r="Z45" s="100"/>
      <c r="AA45" s="99"/>
      <c r="AB45" s="101"/>
      <c r="AC45" s="102"/>
      <c r="AD45" s="102"/>
      <c r="AE45" s="102"/>
      <c r="AF45" s="102"/>
      <c r="AG45" s="102"/>
      <c r="AH45" s="102"/>
      <c r="AI45" s="102"/>
      <c r="AJ45" s="102"/>
      <c r="AK45" s="102"/>
    </row>
    <row r="46" spans="1:37" ht="12.75" customHeight="1">
      <c r="A46" s="96" t="s">
        <v>1384</v>
      </c>
      <c r="B46" s="97" t="s">
        <v>437</v>
      </c>
      <c r="C46" s="96" t="s">
        <v>426</v>
      </c>
      <c r="D46" s="96">
        <v>80111600</v>
      </c>
      <c r="E46" s="96" t="s">
        <v>1428</v>
      </c>
      <c r="F46" s="96" t="s">
        <v>43</v>
      </c>
      <c r="G46" s="96" t="str">
        <f t="shared" si="0"/>
        <v>FEBRERO</v>
      </c>
      <c r="H46" s="96">
        <v>5</v>
      </c>
      <c r="I46" s="96">
        <v>1</v>
      </c>
      <c r="J46" s="96" t="s">
        <v>44</v>
      </c>
      <c r="K46" s="96" t="s">
        <v>45</v>
      </c>
      <c r="L46" s="98">
        <v>8000000</v>
      </c>
      <c r="M46" s="98">
        <f t="shared" si="6"/>
        <v>40000000</v>
      </c>
      <c r="N46" s="96" t="s">
        <v>269</v>
      </c>
      <c r="O46" s="96" t="s">
        <v>47</v>
      </c>
      <c r="P46" s="96" t="s">
        <v>270</v>
      </c>
      <c r="Q46" s="96"/>
      <c r="R46" s="96" t="s">
        <v>1387</v>
      </c>
      <c r="S46" s="96">
        <v>8080</v>
      </c>
      <c r="T46" s="96">
        <v>2024110010212</v>
      </c>
      <c r="U46" s="96">
        <v>1</v>
      </c>
      <c r="V46" s="99"/>
      <c r="W46" s="99">
        <f t="shared" si="2"/>
        <v>1</v>
      </c>
      <c r="X46" s="99"/>
      <c r="Y46" s="100"/>
      <c r="Z46" s="100"/>
      <c r="AA46" s="99"/>
      <c r="AB46" s="101"/>
      <c r="AC46" s="102"/>
      <c r="AD46" s="102"/>
      <c r="AE46" s="102"/>
      <c r="AF46" s="102"/>
      <c r="AG46" s="102"/>
      <c r="AH46" s="102"/>
      <c r="AI46" s="102"/>
      <c r="AJ46" s="102"/>
      <c r="AK46" s="102"/>
    </row>
    <row r="47" spans="1:37" ht="12.75" customHeight="1">
      <c r="A47" s="96" t="s">
        <v>1384</v>
      </c>
      <c r="B47" s="97" t="s">
        <v>441</v>
      </c>
      <c r="C47" s="96" t="s">
        <v>426</v>
      </c>
      <c r="D47" s="96">
        <v>80111600</v>
      </c>
      <c r="E47" s="96" t="s">
        <v>1429</v>
      </c>
      <c r="F47" s="96" t="s">
        <v>280</v>
      </c>
      <c r="G47" s="96" t="str">
        <f t="shared" si="0"/>
        <v>MARZO</v>
      </c>
      <c r="H47" s="96">
        <v>4</v>
      </c>
      <c r="I47" s="96">
        <v>1</v>
      </c>
      <c r="J47" s="96" t="s">
        <v>44</v>
      </c>
      <c r="K47" s="96" t="s">
        <v>45</v>
      </c>
      <c r="L47" s="98">
        <v>4500000</v>
      </c>
      <c r="M47" s="98">
        <f t="shared" si="6"/>
        <v>18000000</v>
      </c>
      <c r="N47" s="96" t="s">
        <v>269</v>
      </c>
      <c r="O47" s="96" t="s">
        <v>1390</v>
      </c>
      <c r="P47" s="96" t="s">
        <v>270</v>
      </c>
      <c r="Q47" s="96"/>
      <c r="R47" s="96" t="s">
        <v>1387</v>
      </c>
      <c r="S47" s="96">
        <v>8080</v>
      </c>
      <c r="T47" s="96">
        <v>2024110010212</v>
      </c>
      <c r="U47" s="96">
        <v>1</v>
      </c>
      <c r="V47" s="99"/>
      <c r="W47" s="99">
        <f t="shared" si="2"/>
        <v>1</v>
      </c>
      <c r="X47" s="99"/>
      <c r="Y47" s="100"/>
      <c r="Z47" s="100"/>
      <c r="AA47" s="99"/>
      <c r="AB47" s="101"/>
      <c r="AC47" s="102"/>
      <c r="AD47" s="102"/>
      <c r="AE47" s="102"/>
      <c r="AF47" s="102"/>
      <c r="AG47" s="102"/>
      <c r="AH47" s="102"/>
      <c r="AI47" s="102"/>
      <c r="AJ47" s="102"/>
      <c r="AK47" s="102"/>
    </row>
    <row r="48" spans="1:37" ht="12.75" customHeight="1">
      <c r="A48" s="96" t="s">
        <v>1384</v>
      </c>
      <c r="B48" s="97" t="s">
        <v>443</v>
      </c>
      <c r="C48" s="96" t="s">
        <v>426</v>
      </c>
      <c r="D48" s="96">
        <v>80111600</v>
      </c>
      <c r="E48" s="96" t="s">
        <v>1430</v>
      </c>
      <c r="F48" s="96" t="s">
        <v>280</v>
      </c>
      <c r="G48" s="96" t="str">
        <f t="shared" si="0"/>
        <v>MARZO</v>
      </c>
      <c r="H48" s="96">
        <v>4</v>
      </c>
      <c r="I48" s="96">
        <v>1</v>
      </c>
      <c r="J48" s="96" t="s">
        <v>44</v>
      </c>
      <c r="K48" s="96" t="s">
        <v>45</v>
      </c>
      <c r="L48" s="98">
        <v>6500000</v>
      </c>
      <c r="M48" s="98">
        <f t="shared" si="6"/>
        <v>26000000</v>
      </c>
      <c r="N48" s="96" t="s">
        <v>269</v>
      </c>
      <c r="O48" s="96" t="s">
        <v>1390</v>
      </c>
      <c r="P48" s="96" t="s">
        <v>270</v>
      </c>
      <c r="Q48" s="96"/>
      <c r="R48" s="96" t="s">
        <v>1387</v>
      </c>
      <c r="S48" s="96">
        <v>8080</v>
      </c>
      <c r="T48" s="96">
        <v>2024110010212</v>
      </c>
      <c r="U48" s="96">
        <v>1</v>
      </c>
      <c r="V48" s="99"/>
      <c r="W48" s="99">
        <f t="shared" si="2"/>
        <v>1</v>
      </c>
      <c r="X48" s="99"/>
      <c r="Y48" s="100"/>
      <c r="Z48" s="100"/>
      <c r="AA48" s="99"/>
      <c r="AB48" s="101"/>
      <c r="AC48" s="102"/>
      <c r="AD48" s="102"/>
      <c r="AE48" s="102"/>
      <c r="AF48" s="102"/>
      <c r="AG48" s="102"/>
      <c r="AH48" s="102"/>
      <c r="AI48" s="102"/>
      <c r="AJ48" s="102"/>
      <c r="AK48" s="102"/>
    </row>
    <row r="49" spans="1:37" ht="12.75" customHeight="1">
      <c r="A49" s="96" t="s">
        <v>1384</v>
      </c>
      <c r="B49" s="97" t="s">
        <v>449</v>
      </c>
      <c r="C49" s="96" t="s">
        <v>426</v>
      </c>
      <c r="D49" s="96">
        <v>80111600</v>
      </c>
      <c r="E49" s="96" t="s">
        <v>1431</v>
      </c>
      <c r="F49" s="96" t="s">
        <v>280</v>
      </c>
      <c r="G49" s="96" t="str">
        <f t="shared" si="0"/>
        <v>MARZO</v>
      </c>
      <c r="H49" s="96">
        <v>4</v>
      </c>
      <c r="I49" s="96">
        <v>1</v>
      </c>
      <c r="J49" s="96" t="s">
        <v>44</v>
      </c>
      <c r="K49" s="96" t="s">
        <v>45</v>
      </c>
      <c r="L49" s="98">
        <v>4500000</v>
      </c>
      <c r="M49" s="98">
        <f t="shared" si="6"/>
        <v>18000000</v>
      </c>
      <c r="N49" s="96" t="s">
        <v>269</v>
      </c>
      <c r="O49" s="96" t="s">
        <v>47</v>
      </c>
      <c r="P49" s="96" t="s">
        <v>270</v>
      </c>
      <c r="Q49" s="96"/>
      <c r="R49" s="96" t="s">
        <v>1387</v>
      </c>
      <c r="S49" s="96">
        <v>8080</v>
      </c>
      <c r="T49" s="96">
        <v>2024110010212</v>
      </c>
      <c r="U49" s="96">
        <v>1</v>
      </c>
      <c r="V49" s="99"/>
      <c r="W49" s="99">
        <f t="shared" si="2"/>
        <v>1</v>
      </c>
      <c r="X49" s="99"/>
      <c r="Y49" s="100"/>
      <c r="Z49" s="100"/>
      <c r="AA49" s="99"/>
      <c r="AB49" s="101"/>
      <c r="AC49" s="102"/>
      <c r="AD49" s="102"/>
      <c r="AE49" s="102"/>
      <c r="AF49" s="102"/>
      <c r="AG49" s="102"/>
      <c r="AH49" s="102"/>
      <c r="AI49" s="102"/>
      <c r="AJ49" s="102"/>
      <c r="AK49" s="102"/>
    </row>
    <row r="50" spans="1:37" ht="12.75" customHeight="1">
      <c r="A50" s="96" t="s">
        <v>1384</v>
      </c>
      <c r="B50" s="97" t="s">
        <v>451</v>
      </c>
      <c r="C50" s="96" t="s">
        <v>426</v>
      </c>
      <c r="D50" s="96">
        <v>80111600</v>
      </c>
      <c r="E50" s="96" t="s">
        <v>1432</v>
      </c>
      <c r="F50" s="96" t="s">
        <v>42</v>
      </c>
      <c r="G50" s="96" t="str">
        <f t="shared" si="0"/>
        <v>ENERO</v>
      </c>
      <c r="H50" s="96">
        <v>4</v>
      </c>
      <c r="I50" s="96">
        <v>1</v>
      </c>
      <c r="J50" s="96" t="s">
        <v>44</v>
      </c>
      <c r="K50" s="96" t="s">
        <v>45</v>
      </c>
      <c r="L50" s="98">
        <v>5000000</v>
      </c>
      <c r="M50" s="98">
        <f t="shared" si="6"/>
        <v>20000000</v>
      </c>
      <c r="N50" s="96" t="s">
        <v>269</v>
      </c>
      <c r="O50" s="96" t="s">
        <v>47</v>
      </c>
      <c r="P50" s="96" t="s">
        <v>270</v>
      </c>
      <c r="Q50" s="96"/>
      <c r="R50" s="96" t="s">
        <v>1387</v>
      </c>
      <c r="S50" s="96">
        <v>8080</v>
      </c>
      <c r="T50" s="96">
        <v>2024110010212</v>
      </c>
      <c r="U50" s="96">
        <v>1</v>
      </c>
      <c r="V50" s="99"/>
      <c r="W50" s="99">
        <f t="shared" si="2"/>
        <v>1</v>
      </c>
      <c r="X50" s="99"/>
      <c r="Y50" s="100"/>
      <c r="Z50" s="100"/>
      <c r="AA50" s="99"/>
      <c r="AB50" s="101"/>
      <c r="AC50" s="102"/>
      <c r="AD50" s="102"/>
      <c r="AE50" s="102"/>
      <c r="AF50" s="102"/>
      <c r="AG50" s="102"/>
      <c r="AH50" s="102"/>
      <c r="AI50" s="102"/>
      <c r="AJ50" s="102"/>
      <c r="AK50" s="102"/>
    </row>
    <row r="51" spans="1:37" ht="12.75" customHeight="1">
      <c r="A51" s="96" t="s">
        <v>1384</v>
      </c>
      <c r="B51" s="97" t="s">
        <v>455</v>
      </c>
      <c r="C51" s="96" t="s">
        <v>426</v>
      </c>
      <c r="D51" s="96">
        <v>80111600</v>
      </c>
      <c r="E51" s="96" t="s">
        <v>1433</v>
      </c>
      <c r="F51" s="96" t="s">
        <v>280</v>
      </c>
      <c r="G51" s="96" t="str">
        <f t="shared" si="0"/>
        <v>MARZO</v>
      </c>
      <c r="H51" s="96">
        <v>5</v>
      </c>
      <c r="I51" s="96">
        <v>1</v>
      </c>
      <c r="J51" s="96" t="s">
        <v>44</v>
      </c>
      <c r="K51" s="96" t="s">
        <v>45</v>
      </c>
      <c r="L51" s="98">
        <v>4500000</v>
      </c>
      <c r="M51" s="98">
        <f t="shared" si="6"/>
        <v>22500000</v>
      </c>
      <c r="N51" s="96" t="s">
        <v>269</v>
      </c>
      <c r="O51" s="96" t="s">
        <v>47</v>
      </c>
      <c r="P51" s="96" t="s">
        <v>270</v>
      </c>
      <c r="Q51" s="96"/>
      <c r="R51" s="96" t="s">
        <v>1387</v>
      </c>
      <c r="S51" s="96">
        <v>8080</v>
      </c>
      <c r="T51" s="96">
        <v>2024110010212</v>
      </c>
      <c r="U51" s="96">
        <v>1</v>
      </c>
      <c r="V51" s="99"/>
      <c r="W51" s="99">
        <f t="shared" si="2"/>
        <v>1</v>
      </c>
      <c r="X51" s="99"/>
      <c r="Y51" s="100"/>
      <c r="Z51" s="100"/>
      <c r="AA51" s="99"/>
      <c r="AB51" s="101"/>
      <c r="AC51" s="102"/>
      <c r="AD51" s="102"/>
      <c r="AE51" s="102"/>
      <c r="AF51" s="102"/>
      <c r="AG51" s="102"/>
      <c r="AH51" s="102"/>
      <c r="AI51" s="102"/>
      <c r="AJ51" s="102"/>
      <c r="AK51" s="102"/>
    </row>
    <row r="52" spans="1:37" ht="12.75" customHeight="1">
      <c r="A52" s="96" t="s">
        <v>1384</v>
      </c>
      <c r="B52" s="97" t="s">
        <v>459</v>
      </c>
      <c r="C52" s="96" t="s">
        <v>426</v>
      </c>
      <c r="D52" s="96">
        <v>80111600</v>
      </c>
      <c r="E52" s="96" t="s">
        <v>1434</v>
      </c>
      <c r="F52" s="96" t="s">
        <v>43</v>
      </c>
      <c r="G52" s="96" t="str">
        <f t="shared" si="0"/>
        <v>FEBRERO</v>
      </c>
      <c r="H52" s="96">
        <v>4</v>
      </c>
      <c r="I52" s="96">
        <v>1</v>
      </c>
      <c r="J52" s="96" t="s">
        <v>44</v>
      </c>
      <c r="K52" s="96" t="s">
        <v>45</v>
      </c>
      <c r="L52" s="98">
        <v>7000000</v>
      </c>
      <c r="M52" s="98">
        <f t="shared" si="6"/>
        <v>28000000</v>
      </c>
      <c r="N52" s="96" t="s">
        <v>269</v>
      </c>
      <c r="O52" s="96" t="s">
        <v>47</v>
      </c>
      <c r="P52" s="96" t="s">
        <v>270</v>
      </c>
      <c r="Q52" s="96"/>
      <c r="R52" s="96" t="s">
        <v>1387</v>
      </c>
      <c r="S52" s="96">
        <v>8080</v>
      </c>
      <c r="T52" s="96">
        <v>2024110010212</v>
      </c>
      <c r="U52" s="96">
        <v>1</v>
      </c>
      <c r="V52" s="99"/>
      <c r="W52" s="99">
        <f t="shared" si="2"/>
        <v>1</v>
      </c>
      <c r="X52" s="99"/>
      <c r="Y52" s="100"/>
      <c r="Z52" s="100"/>
      <c r="AA52" s="99"/>
      <c r="AB52" s="101"/>
      <c r="AC52" s="102"/>
      <c r="AD52" s="102"/>
      <c r="AE52" s="102"/>
      <c r="AF52" s="102"/>
      <c r="AG52" s="102"/>
      <c r="AH52" s="102"/>
      <c r="AI52" s="102"/>
      <c r="AJ52" s="102"/>
      <c r="AK52" s="102"/>
    </row>
    <row r="53" spans="1:37" ht="12.75" customHeight="1">
      <c r="A53" s="96" t="s">
        <v>1384</v>
      </c>
      <c r="B53" s="97" t="s">
        <v>461</v>
      </c>
      <c r="C53" s="96" t="s">
        <v>426</v>
      </c>
      <c r="D53" s="96">
        <v>80111600</v>
      </c>
      <c r="E53" s="96" t="s">
        <v>1435</v>
      </c>
      <c r="F53" s="96" t="s">
        <v>43</v>
      </c>
      <c r="G53" s="96" t="str">
        <f t="shared" si="0"/>
        <v>FEBRERO</v>
      </c>
      <c r="H53" s="96">
        <v>5</v>
      </c>
      <c r="I53" s="96">
        <v>1</v>
      </c>
      <c r="J53" s="96" t="s">
        <v>44</v>
      </c>
      <c r="K53" s="96" t="s">
        <v>45</v>
      </c>
      <c r="L53" s="98">
        <v>5000000</v>
      </c>
      <c r="M53" s="98">
        <f t="shared" si="6"/>
        <v>25000000</v>
      </c>
      <c r="N53" s="96" t="s">
        <v>269</v>
      </c>
      <c r="O53" s="96" t="s">
        <v>1390</v>
      </c>
      <c r="P53" s="96" t="s">
        <v>270</v>
      </c>
      <c r="Q53" s="96"/>
      <c r="R53" s="96" t="s">
        <v>1387</v>
      </c>
      <c r="S53" s="96">
        <v>8080</v>
      </c>
      <c r="T53" s="96">
        <v>2024110010212</v>
      </c>
      <c r="U53" s="96">
        <v>1</v>
      </c>
      <c r="V53" s="99"/>
      <c r="W53" s="99">
        <f t="shared" si="2"/>
        <v>1</v>
      </c>
      <c r="X53" s="99"/>
      <c r="Y53" s="100"/>
      <c r="Z53" s="100"/>
      <c r="AA53" s="99"/>
      <c r="AB53" s="101"/>
      <c r="AC53" s="102"/>
      <c r="AD53" s="102"/>
      <c r="AE53" s="102"/>
      <c r="AF53" s="102"/>
      <c r="AG53" s="102"/>
      <c r="AH53" s="102"/>
      <c r="AI53" s="102"/>
      <c r="AJ53" s="102"/>
      <c r="AK53" s="102"/>
    </row>
    <row r="54" spans="1:37" ht="12.75" customHeight="1">
      <c r="A54" s="96" t="s">
        <v>1436</v>
      </c>
      <c r="B54" s="97">
        <v>8</v>
      </c>
      <c r="C54" s="96" t="s">
        <v>426</v>
      </c>
      <c r="D54" s="96">
        <v>80111600</v>
      </c>
      <c r="E54" s="96" t="s">
        <v>1344</v>
      </c>
      <c r="F54" s="96" t="s">
        <v>43</v>
      </c>
      <c r="G54" s="96" t="str">
        <f t="shared" si="0"/>
        <v>FEBRERO</v>
      </c>
      <c r="H54" s="96">
        <v>6</v>
      </c>
      <c r="I54" s="96">
        <v>1</v>
      </c>
      <c r="J54" s="96" t="s">
        <v>44</v>
      </c>
      <c r="K54" s="96" t="s">
        <v>45</v>
      </c>
      <c r="L54" s="98">
        <v>4000000</v>
      </c>
      <c r="M54" s="98">
        <f t="shared" si="6"/>
        <v>24000000</v>
      </c>
      <c r="N54" s="96" t="s">
        <v>269</v>
      </c>
      <c r="O54" s="96" t="s">
        <v>1390</v>
      </c>
      <c r="P54" s="96" t="s">
        <v>270</v>
      </c>
      <c r="Q54" s="107" t="s">
        <v>1437</v>
      </c>
      <c r="R54" s="96" t="s">
        <v>1387</v>
      </c>
      <c r="S54" s="96">
        <v>8080</v>
      </c>
      <c r="T54" s="96">
        <v>2024110010212</v>
      </c>
      <c r="U54" s="96">
        <v>1</v>
      </c>
      <c r="V54" s="99"/>
      <c r="W54" s="99">
        <f t="shared" si="2"/>
        <v>1</v>
      </c>
      <c r="X54" s="99"/>
      <c r="Y54" s="100"/>
      <c r="Z54" s="100"/>
      <c r="AA54" s="99"/>
      <c r="AB54" s="101"/>
      <c r="AC54" s="102"/>
      <c r="AD54" s="102"/>
      <c r="AE54" s="102"/>
      <c r="AF54" s="102"/>
      <c r="AG54" s="102"/>
      <c r="AH54" s="102"/>
      <c r="AI54" s="102"/>
      <c r="AJ54" s="102"/>
      <c r="AK54" s="102"/>
    </row>
    <row r="55" spans="1:37" ht="12.75" customHeight="1">
      <c r="A55" s="96" t="s">
        <v>1384</v>
      </c>
      <c r="B55" s="97" t="s">
        <v>469</v>
      </c>
      <c r="C55" s="96" t="s">
        <v>426</v>
      </c>
      <c r="D55" s="96">
        <v>80111600</v>
      </c>
      <c r="E55" s="96" t="s">
        <v>470</v>
      </c>
      <c r="F55" s="96" t="s">
        <v>418</v>
      </c>
      <c r="G55" s="96" t="str">
        <f t="shared" si="0"/>
        <v>Enero</v>
      </c>
      <c r="H55" s="96">
        <v>1</v>
      </c>
      <c r="I55" s="96">
        <v>1</v>
      </c>
      <c r="J55" s="96" t="s">
        <v>44</v>
      </c>
      <c r="K55" s="96" t="s">
        <v>45</v>
      </c>
      <c r="L55" s="98">
        <v>41900000</v>
      </c>
      <c r="M55" s="98">
        <v>41900000</v>
      </c>
      <c r="N55" s="96" t="s">
        <v>269</v>
      </c>
      <c r="O55" s="96" t="s">
        <v>47</v>
      </c>
      <c r="P55" s="96" t="s">
        <v>270</v>
      </c>
      <c r="Q55" s="96"/>
      <c r="R55" s="96" t="s">
        <v>1387</v>
      </c>
      <c r="S55" s="96">
        <v>8080</v>
      </c>
      <c r="T55" s="105">
        <v>2024110010212</v>
      </c>
      <c r="U55" s="106">
        <v>4</v>
      </c>
      <c r="V55" s="437"/>
      <c r="W55" s="99">
        <f t="shared" si="2"/>
        <v>1</v>
      </c>
      <c r="X55" s="437"/>
      <c r="Y55" s="437"/>
      <c r="Z55" s="437"/>
      <c r="AA55" s="437"/>
      <c r="AB55" s="437"/>
      <c r="AC55" s="437"/>
      <c r="AD55" s="437"/>
      <c r="AE55" s="437"/>
      <c r="AF55" s="437"/>
      <c r="AG55" s="437"/>
      <c r="AH55" s="437"/>
      <c r="AI55" s="437"/>
      <c r="AJ55" s="437"/>
      <c r="AK55" s="437"/>
    </row>
    <row r="56" spans="1:37" ht="12.75" customHeight="1">
      <c r="A56" s="96" t="s">
        <v>1384</v>
      </c>
      <c r="B56" s="97" t="s">
        <v>1305</v>
      </c>
      <c r="C56" s="96" t="s">
        <v>1311</v>
      </c>
      <c r="D56" s="96">
        <v>80111600</v>
      </c>
      <c r="E56" s="95" t="s">
        <v>1438</v>
      </c>
      <c r="F56" s="96" t="s">
        <v>479</v>
      </c>
      <c r="G56" s="96" t="s">
        <v>479</v>
      </c>
      <c r="H56" s="96">
        <v>6</v>
      </c>
      <c r="I56" s="97">
        <v>1</v>
      </c>
      <c r="J56" s="96" t="s">
        <v>44</v>
      </c>
      <c r="K56" s="96" t="s">
        <v>45</v>
      </c>
      <c r="L56" s="108">
        <v>9000000</v>
      </c>
      <c r="M56" s="108">
        <f t="shared" ref="M56:M65" si="7">+L56*H56</f>
        <v>54000000</v>
      </c>
      <c r="N56" s="108" t="s">
        <v>269</v>
      </c>
      <c r="O56" s="96" t="s">
        <v>47</v>
      </c>
      <c r="P56" s="97" t="s">
        <v>1313</v>
      </c>
      <c r="Q56" s="96"/>
      <c r="R56" s="96" t="s">
        <v>1309</v>
      </c>
      <c r="S56" s="109">
        <v>8238</v>
      </c>
      <c r="T56" s="109">
        <v>2024110010322</v>
      </c>
      <c r="U56" s="106">
        <v>2</v>
      </c>
      <c r="V56" s="437"/>
      <c r="W56" s="99">
        <f t="shared" si="2"/>
        <v>1</v>
      </c>
      <c r="X56" s="437"/>
      <c r="Y56" s="437"/>
      <c r="Z56" s="437"/>
      <c r="AA56" s="437"/>
      <c r="AB56" s="437"/>
      <c r="AC56" s="437"/>
      <c r="AD56" s="437"/>
      <c r="AE56" s="437"/>
      <c r="AF56" s="437"/>
      <c r="AG56" s="437"/>
      <c r="AH56" s="437"/>
      <c r="AI56" s="437"/>
      <c r="AJ56" s="437"/>
      <c r="AK56" s="437"/>
    </row>
    <row r="57" spans="1:37" ht="12.75" customHeight="1">
      <c r="A57" s="96" t="s">
        <v>1384</v>
      </c>
      <c r="B57" s="97" t="s">
        <v>1316</v>
      </c>
      <c r="C57" s="96" t="s">
        <v>1311</v>
      </c>
      <c r="D57" s="96">
        <v>80111602</v>
      </c>
      <c r="E57" s="95" t="s">
        <v>1439</v>
      </c>
      <c r="F57" s="96" t="s">
        <v>479</v>
      </c>
      <c r="G57" s="96" t="s">
        <v>479</v>
      </c>
      <c r="H57" s="96">
        <v>5</v>
      </c>
      <c r="I57" s="97">
        <v>1</v>
      </c>
      <c r="J57" s="96" t="s">
        <v>44</v>
      </c>
      <c r="K57" s="96" t="s">
        <v>45</v>
      </c>
      <c r="L57" s="108">
        <v>3600000</v>
      </c>
      <c r="M57" s="108">
        <f t="shared" si="7"/>
        <v>18000000</v>
      </c>
      <c r="N57" s="108" t="s">
        <v>269</v>
      </c>
      <c r="O57" s="96" t="s">
        <v>47</v>
      </c>
      <c r="P57" s="97" t="s">
        <v>1313</v>
      </c>
      <c r="Q57" s="96"/>
      <c r="R57" s="96" t="s">
        <v>1309</v>
      </c>
      <c r="S57" s="109">
        <v>8238</v>
      </c>
      <c r="T57" s="109">
        <v>2024110010322</v>
      </c>
      <c r="U57" s="106">
        <v>2</v>
      </c>
      <c r="V57" s="437"/>
      <c r="W57" s="99">
        <f t="shared" si="2"/>
        <v>1</v>
      </c>
      <c r="X57" s="437"/>
      <c r="Y57" s="437"/>
      <c r="Z57" s="437"/>
      <c r="AA57" s="437"/>
      <c r="AB57" s="437"/>
      <c r="AC57" s="437"/>
      <c r="AD57" s="437"/>
      <c r="AE57" s="437"/>
      <c r="AF57" s="437"/>
      <c r="AG57" s="437"/>
      <c r="AH57" s="437"/>
      <c r="AI57" s="437"/>
      <c r="AJ57" s="437"/>
      <c r="AK57" s="437"/>
    </row>
    <row r="58" spans="1:37" ht="12.75" customHeight="1">
      <c r="A58" s="96" t="s">
        <v>1384</v>
      </c>
      <c r="B58" s="97" t="s">
        <v>1318</v>
      </c>
      <c r="C58" s="96" t="s">
        <v>1311</v>
      </c>
      <c r="D58" s="96">
        <v>80111603</v>
      </c>
      <c r="E58" s="95" t="s">
        <v>1440</v>
      </c>
      <c r="F58" s="96" t="s">
        <v>479</v>
      </c>
      <c r="G58" s="96" t="s">
        <v>479</v>
      </c>
      <c r="H58" s="96">
        <v>5</v>
      </c>
      <c r="I58" s="97">
        <v>1</v>
      </c>
      <c r="J58" s="96" t="s">
        <v>44</v>
      </c>
      <c r="K58" s="96" t="s">
        <v>45</v>
      </c>
      <c r="L58" s="108">
        <v>5500000</v>
      </c>
      <c r="M58" s="108">
        <f t="shared" si="7"/>
        <v>27500000</v>
      </c>
      <c r="N58" s="108" t="s">
        <v>269</v>
      </c>
      <c r="O58" s="96" t="s">
        <v>47</v>
      </c>
      <c r="P58" s="97" t="s">
        <v>1313</v>
      </c>
      <c r="Q58" s="96"/>
      <c r="R58" s="96" t="s">
        <v>1309</v>
      </c>
      <c r="S58" s="109">
        <v>8238</v>
      </c>
      <c r="T58" s="109">
        <v>2024110010322</v>
      </c>
      <c r="U58" s="106">
        <v>2</v>
      </c>
      <c r="V58" s="437"/>
      <c r="W58" s="99">
        <f t="shared" si="2"/>
        <v>1</v>
      </c>
      <c r="X58" s="437"/>
      <c r="Y58" s="437"/>
      <c r="Z58" s="437"/>
      <c r="AA58" s="437"/>
      <c r="AB58" s="437"/>
      <c r="AC58" s="437"/>
      <c r="AD58" s="437"/>
      <c r="AE58" s="437"/>
      <c r="AF58" s="437"/>
      <c r="AG58" s="437"/>
      <c r="AH58" s="437"/>
      <c r="AI58" s="437"/>
      <c r="AJ58" s="437"/>
      <c r="AK58" s="437"/>
    </row>
    <row r="59" spans="1:37" ht="12.75" customHeight="1">
      <c r="A59" s="96" t="s">
        <v>1384</v>
      </c>
      <c r="B59" s="97" t="s">
        <v>1322</v>
      </c>
      <c r="C59" s="96" t="s">
        <v>1311</v>
      </c>
      <c r="D59" s="96">
        <v>80111605</v>
      </c>
      <c r="E59" s="95" t="s">
        <v>1441</v>
      </c>
      <c r="F59" s="96" t="s">
        <v>280</v>
      </c>
      <c r="G59" s="96" t="s">
        <v>280</v>
      </c>
      <c r="H59" s="96">
        <v>4</v>
      </c>
      <c r="I59" s="97">
        <v>1</v>
      </c>
      <c r="J59" s="96" t="s">
        <v>44</v>
      </c>
      <c r="K59" s="96" t="s">
        <v>45</v>
      </c>
      <c r="L59" s="108">
        <v>5500000</v>
      </c>
      <c r="M59" s="108">
        <f t="shared" si="7"/>
        <v>22000000</v>
      </c>
      <c r="N59" s="108" t="s">
        <v>269</v>
      </c>
      <c r="O59" s="96" t="s">
        <v>47</v>
      </c>
      <c r="P59" s="97" t="s">
        <v>1313</v>
      </c>
      <c r="Q59" s="96"/>
      <c r="R59" s="96" t="s">
        <v>1309</v>
      </c>
      <c r="S59" s="109">
        <v>8238</v>
      </c>
      <c r="T59" s="109">
        <v>2024110010322</v>
      </c>
      <c r="U59" s="106">
        <v>2</v>
      </c>
      <c r="V59" s="437"/>
      <c r="W59" s="99">
        <f t="shared" si="2"/>
        <v>1</v>
      </c>
      <c r="X59" s="437"/>
      <c r="Y59" s="437"/>
      <c r="Z59" s="437"/>
      <c r="AA59" s="437"/>
      <c r="AB59" s="437"/>
      <c r="AC59" s="437"/>
      <c r="AD59" s="437"/>
      <c r="AE59" s="437"/>
      <c r="AF59" s="437"/>
      <c r="AG59" s="437"/>
      <c r="AH59" s="437"/>
      <c r="AI59" s="437"/>
      <c r="AJ59" s="437"/>
      <c r="AK59" s="437"/>
    </row>
    <row r="60" spans="1:37" ht="12.75" customHeight="1">
      <c r="A60" s="96" t="s">
        <v>1384</v>
      </c>
      <c r="B60" s="97" t="s">
        <v>1324</v>
      </c>
      <c r="C60" s="96" t="s">
        <v>1311</v>
      </c>
      <c r="D60" s="96">
        <v>80111606</v>
      </c>
      <c r="E60" s="95" t="s">
        <v>1442</v>
      </c>
      <c r="F60" s="96" t="s">
        <v>479</v>
      </c>
      <c r="G60" s="96" t="s">
        <v>479</v>
      </c>
      <c r="H60" s="96">
        <v>4</v>
      </c>
      <c r="I60" s="97">
        <v>1</v>
      </c>
      <c r="J60" s="96" t="s">
        <v>44</v>
      </c>
      <c r="K60" s="96" t="s">
        <v>45</v>
      </c>
      <c r="L60" s="108">
        <v>3600000</v>
      </c>
      <c r="M60" s="108">
        <f t="shared" si="7"/>
        <v>14400000</v>
      </c>
      <c r="N60" s="108" t="s">
        <v>269</v>
      </c>
      <c r="O60" s="96" t="s">
        <v>47</v>
      </c>
      <c r="P60" s="97" t="s">
        <v>1313</v>
      </c>
      <c r="Q60" s="96"/>
      <c r="R60" s="96" t="s">
        <v>1309</v>
      </c>
      <c r="S60" s="109">
        <v>8238</v>
      </c>
      <c r="T60" s="109">
        <v>2024110010322</v>
      </c>
      <c r="U60" s="106">
        <v>2</v>
      </c>
      <c r="V60" s="437"/>
      <c r="W60" s="99">
        <f t="shared" si="2"/>
        <v>1</v>
      </c>
      <c r="X60" s="437"/>
      <c r="Y60" s="437"/>
      <c r="Z60" s="437"/>
      <c r="AA60" s="437"/>
      <c r="AB60" s="437"/>
      <c r="AC60" s="437"/>
      <c r="AD60" s="437"/>
      <c r="AE60" s="437"/>
      <c r="AF60" s="437"/>
      <c r="AG60" s="437"/>
      <c r="AH60" s="437"/>
      <c r="AI60" s="437"/>
      <c r="AJ60" s="437"/>
      <c r="AK60" s="437"/>
    </row>
    <row r="61" spans="1:37" ht="12.75" customHeight="1">
      <c r="A61" s="96" t="s">
        <v>1384</v>
      </c>
      <c r="B61" s="97" t="s">
        <v>1326</v>
      </c>
      <c r="C61" s="96" t="s">
        <v>1311</v>
      </c>
      <c r="D61" s="96">
        <v>80111607</v>
      </c>
      <c r="E61" s="95" t="s">
        <v>1443</v>
      </c>
      <c r="F61" s="96" t="s">
        <v>479</v>
      </c>
      <c r="G61" s="96" t="s">
        <v>479</v>
      </c>
      <c r="H61" s="96">
        <v>4</v>
      </c>
      <c r="I61" s="97">
        <v>1</v>
      </c>
      <c r="J61" s="96" t="s">
        <v>44</v>
      </c>
      <c r="K61" s="96" t="s">
        <v>45</v>
      </c>
      <c r="L61" s="108">
        <v>3150000</v>
      </c>
      <c r="M61" s="108">
        <f t="shared" si="7"/>
        <v>12600000</v>
      </c>
      <c r="N61" s="108" t="s">
        <v>269</v>
      </c>
      <c r="O61" s="96" t="s">
        <v>47</v>
      </c>
      <c r="P61" s="97" t="s">
        <v>1313</v>
      </c>
      <c r="Q61" s="96"/>
      <c r="R61" s="96" t="s">
        <v>1309</v>
      </c>
      <c r="S61" s="109">
        <v>8238</v>
      </c>
      <c r="T61" s="109">
        <v>2024110010322</v>
      </c>
      <c r="U61" s="106">
        <v>2</v>
      </c>
      <c r="V61" s="437"/>
      <c r="W61" s="99">
        <f t="shared" si="2"/>
        <v>1</v>
      </c>
      <c r="X61" s="437"/>
      <c r="Y61" s="437"/>
      <c r="Z61" s="437"/>
      <c r="AA61" s="437"/>
      <c r="AB61" s="437"/>
      <c r="AC61" s="437"/>
      <c r="AD61" s="437"/>
      <c r="AE61" s="437"/>
      <c r="AF61" s="437"/>
      <c r="AG61" s="437"/>
      <c r="AH61" s="437"/>
      <c r="AI61" s="437"/>
      <c r="AJ61" s="437"/>
      <c r="AK61" s="437"/>
    </row>
    <row r="62" spans="1:37" ht="12.75" customHeight="1">
      <c r="A62" s="96" t="s">
        <v>1384</v>
      </c>
      <c r="B62" s="97" t="s">
        <v>1328</v>
      </c>
      <c r="C62" s="96" t="s">
        <v>1311</v>
      </c>
      <c r="D62" s="96">
        <v>80111608</v>
      </c>
      <c r="E62" s="95" t="s">
        <v>1444</v>
      </c>
      <c r="F62" s="96" t="s">
        <v>479</v>
      </c>
      <c r="G62" s="96" t="s">
        <v>479</v>
      </c>
      <c r="H62" s="96">
        <v>5</v>
      </c>
      <c r="I62" s="97">
        <v>1</v>
      </c>
      <c r="J62" s="96" t="s">
        <v>44</v>
      </c>
      <c r="K62" s="96" t="s">
        <v>45</v>
      </c>
      <c r="L62" s="108">
        <v>3500000</v>
      </c>
      <c r="M62" s="108">
        <f t="shared" si="7"/>
        <v>17500000</v>
      </c>
      <c r="N62" s="108" t="s">
        <v>269</v>
      </c>
      <c r="O62" s="96" t="s">
        <v>47</v>
      </c>
      <c r="P62" s="97" t="s">
        <v>1313</v>
      </c>
      <c r="Q62" s="96"/>
      <c r="R62" s="96" t="s">
        <v>1309</v>
      </c>
      <c r="S62" s="109">
        <v>8238</v>
      </c>
      <c r="T62" s="109">
        <v>2024110010322</v>
      </c>
      <c r="U62" s="106">
        <v>2</v>
      </c>
      <c r="V62" s="437"/>
      <c r="W62" s="99">
        <f t="shared" si="2"/>
        <v>1</v>
      </c>
      <c r="X62" s="437"/>
      <c r="Y62" s="437"/>
      <c r="Z62" s="437"/>
      <c r="AA62" s="437"/>
      <c r="AB62" s="437"/>
      <c r="AC62" s="437"/>
      <c r="AD62" s="437"/>
      <c r="AE62" s="437"/>
      <c r="AF62" s="437"/>
      <c r="AG62" s="437"/>
      <c r="AH62" s="437"/>
      <c r="AI62" s="437"/>
      <c r="AJ62" s="437"/>
      <c r="AK62" s="437"/>
    </row>
    <row r="63" spans="1:37" ht="12.75" customHeight="1">
      <c r="A63" s="96" t="s">
        <v>1384</v>
      </c>
      <c r="B63" s="97" t="s">
        <v>1330</v>
      </c>
      <c r="C63" s="96" t="s">
        <v>1311</v>
      </c>
      <c r="D63" s="96">
        <v>80111609</v>
      </c>
      <c r="E63" s="95" t="s">
        <v>1445</v>
      </c>
      <c r="F63" s="96" t="s">
        <v>280</v>
      </c>
      <c r="G63" s="96" t="s">
        <v>280</v>
      </c>
      <c r="H63" s="96">
        <v>4</v>
      </c>
      <c r="I63" s="97">
        <v>1</v>
      </c>
      <c r="J63" s="96" t="s">
        <v>44</v>
      </c>
      <c r="K63" s="96" t="s">
        <v>45</v>
      </c>
      <c r="L63" s="108">
        <v>3000000</v>
      </c>
      <c r="M63" s="108">
        <f t="shared" si="7"/>
        <v>12000000</v>
      </c>
      <c r="N63" s="108" t="s">
        <v>269</v>
      </c>
      <c r="O63" s="96" t="s">
        <v>47</v>
      </c>
      <c r="P63" s="97" t="s">
        <v>1313</v>
      </c>
      <c r="Q63" s="96"/>
      <c r="R63" s="96" t="s">
        <v>1309</v>
      </c>
      <c r="S63" s="109">
        <v>8238</v>
      </c>
      <c r="T63" s="109">
        <v>2024110010322</v>
      </c>
      <c r="U63" s="106">
        <v>2</v>
      </c>
      <c r="V63" s="437"/>
      <c r="W63" s="99">
        <f t="shared" si="2"/>
        <v>1</v>
      </c>
      <c r="X63" s="437"/>
      <c r="Y63" s="437"/>
      <c r="Z63" s="437"/>
      <c r="AA63" s="437"/>
      <c r="AB63" s="437"/>
      <c r="AC63" s="437"/>
      <c r="AD63" s="437"/>
      <c r="AE63" s="437"/>
      <c r="AF63" s="437"/>
      <c r="AG63" s="437"/>
      <c r="AH63" s="437"/>
      <c r="AI63" s="437"/>
      <c r="AJ63" s="437"/>
      <c r="AK63" s="437"/>
    </row>
    <row r="64" spans="1:37" ht="12.75" customHeight="1">
      <c r="A64" s="96" t="s">
        <v>1446</v>
      </c>
      <c r="B64" s="97">
        <v>2</v>
      </c>
      <c r="C64" s="96" t="s">
        <v>1311</v>
      </c>
      <c r="D64" s="96">
        <v>80111609</v>
      </c>
      <c r="E64" s="95" t="s">
        <v>1342</v>
      </c>
      <c r="F64" s="96" t="s">
        <v>280</v>
      </c>
      <c r="G64" s="96" t="s">
        <v>280</v>
      </c>
      <c r="H64" s="96">
        <v>5</v>
      </c>
      <c r="I64" s="97">
        <v>1</v>
      </c>
      <c r="J64" s="96" t="s">
        <v>44</v>
      </c>
      <c r="K64" s="96" t="s">
        <v>45</v>
      </c>
      <c r="L64" s="108">
        <v>4500000</v>
      </c>
      <c r="M64" s="108">
        <f t="shared" si="7"/>
        <v>22500000</v>
      </c>
      <c r="N64" s="108" t="s">
        <v>269</v>
      </c>
      <c r="O64" s="96" t="s">
        <v>47</v>
      </c>
      <c r="P64" s="97" t="s">
        <v>1313</v>
      </c>
      <c r="Q64" s="110" t="s">
        <v>1447</v>
      </c>
      <c r="R64" s="96" t="s">
        <v>1309</v>
      </c>
      <c r="S64" s="109">
        <v>8238</v>
      </c>
      <c r="T64" s="109">
        <v>2024110010322</v>
      </c>
      <c r="U64" s="106">
        <v>2</v>
      </c>
      <c r="V64" s="437"/>
      <c r="W64" s="99">
        <f t="shared" si="2"/>
        <v>1</v>
      </c>
      <c r="X64" s="437"/>
      <c r="Y64" s="437"/>
      <c r="Z64" s="437"/>
      <c r="AA64" s="437"/>
      <c r="AB64" s="437"/>
      <c r="AC64" s="437"/>
      <c r="AD64" s="437"/>
      <c r="AE64" s="437"/>
      <c r="AF64" s="437"/>
      <c r="AG64" s="437"/>
      <c r="AH64" s="437"/>
      <c r="AI64" s="437"/>
      <c r="AJ64" s="437"/>
      <c r="AK64" s="437"/>
    </row>
    <row r="65" spans="1:37" ht="12.75" customHeight="1">
      <c r="A65" s="96" t="s">
        <v>1384</v>
      </c>
      <c r="B65" s="97" t="s">
        <v>1334</v>
      </c>
      <c r="C65" s="96" t="s">
        <v>1335</v>
      </c>
      <c r="D65" s="96">
        <v>80111600</v>
      </c>
      <c r="E65" s="95" t="s">
        <v>1448</v>
      </c>
      <c r="F65" s="96" t="s">
        <v>479</v>
      </c>
      <c r="G65" s="96" t="s">
        <v>479</v>
      </c>
      <c r="H65" s="96">
        <v>6</v>
      </c>
      <c r="I65" s="97">
        <v>1</v>
      </c>
      <c r="J65" s="96" t="s">
        <v>44</v>
      </c>
      <c r="K65" s="96" t="s">
        <v>45</v>
      </c>
      <c r="L65" s="108">
        <v>3310000</v>
      </c>
      <c r="M65" s="108">
        <f t="shared" si="7"/>
        <v>19860000</v>
      </c>
      <c r="N65" s="108" t="s">
        <v>269</v>
      </c>
      <c r="O65" s="96" t="s">
        <v>47</v>
      </c>
      <c r="P65" s="97" t="s">
        <v>1313</v>
      </c>
      <c r="Q65" s="96"/>
      <c r="R65" s="96" t="s">
        <v>1309</v>
      </c>
      <c r="S65" s="109">
        <v>8238</v>
      </c>
      <c r="T65" s="109">
        <v>2024110010322</v>
      </c>
      <c r="U65" s="106">
        <v>2</v>
      </c>
      <c r="V65" s="437"/>
      <c r="W65" s="99">
        <f t="shared" si="2"/>
        <v>1</v>
      </c>
      <c r="X65" s="437"/>
      <c r="Y65" s="437"/>
      <c r="Z65" s="437"/>
      <c r="AA65" s="437"/>
      <c r="AB65" s="437"/>
      <c r="AC65" s="437"/>
      <c r="AD65" s="437"/>
      <c r="AE65" s="437"/>
      <c r="AF65" s="437"/>
      <c r="AG65" s="437"/>
      <c r="AH65" s="437"/>
      <c r="AI65" s="437"/>
      <c r="AJ65" s="437"/>
      <c r="AK65" s="437"/>
    </row>
    <row r="66" spans="1:37" ht="12.75" customHeight="1">
      <c r="A66" s="111" t="s">
        <v>1384</v>
      </c>
      <c r="B66" s="112" t="s">
        <v>985</v>
      </c>
      <c r="C66" s="438" t="s">
        <v>966</v>
      </c>
      <c r="D66" s="112">
        <v>80111601</v>
      </c>
      <c r="E66" s="438" t="s">
        <v>1449</v>
      </c>
      <c r="F66" s="112" t="s">
        <v>479</v>
      </c>
      <c r="G66" s="438" t="s">
        <v>479</v>
      </c>
      <c r="H66" s="438">
        <v>8</v>
      </c>
      <c r="I66" s="438">
        <v>1</v>
      </c>
      <c r="J66" s="112" t="s">
        <v>949</v>
      </c>
      <c r="K66" s="438" t="s">
        <v>950</v>
      </c>
      <c r="L66" s="439">
        <v>9000000</v>
      </c>
      <c r="M66" s="440">
        <v>72000000</v>
      </c>
      <c r="N66" s="112" t="s">
        <v>951</v>
      </c>
      <c r="O66" s="438" t="s">
        <v>1450</v>
      </c>
      <c r="P66" s="438" t="s">
        <v>952</v>
      </c>
      <c r="Q66" s="441" t="s">
        <v>1451</v>
      </c>
      <c r="R66" s="96" t="s">
        <v>945</v>
      </c>
      <c r="S66" s="96">
        <v>8146</v>
      </c>
      <c r="T66" s="113" t="s">
        <v>1345</v>
      </c>
      <c r="U66" s="106">
        <v>3</v>
      </c>
      <c r="V66" s="442">
        <v>45712</v>
      </c>
      <c r="W66" s="99">
        <f t="shared" si="2"/>
        <v>1</v>
      </c>
      <c r="X66" s="437"/>
      <c r="Y66" s="437"/>
      <c r="Z66" s="437"/>
      <c r="AA66" s="437"/>
      <c r="AB66" s="437"/>
      <c r="AC66" s="437"/>
      <c r="AD66" s="437"/>
      <c r="AE66" s="437"/>
      <c r="AF66" s="437"/>
      <c r="AG66" s="437"/>
      <c r="AH66" s="437"/>
      <c r="AI66" s="437"/>
      <c r="AJ66" s="437"/>
      <c r="AK66" s="437"/>
    </row>
    <row r="67" spans="1:37" ht="12.75" customHeight="1">
      <c r="A67" s="111" t="s">
        <v>1384</v>
      </c>
      <c r="B67" s="112" t="s">
        <v>1018</v>
      </c>
      <c r="C67" s="438" t="s">
        <v>966</v>
      </c>
      <c r="D67" s="112">
        <v>80111601</v>
      </c>
      <c r="E67" s="438" t="s">
        <v>1452</v>
      </c>
      <c r="F67" s="112" t="s">
        <v>479</v>
      </c>
      <c r="G67" s="438" t="s">
        <v>479</v>
      </c>
      <c r="H67" s="438">
        <v>4</v>
      </c>
      <c r="I67" s="438">
        <v>1</v>
      </c>
      <c r="J67" s="112" t="s">
        <v>949</v>
      </c>
      <c r="K67" s="438" t="s">
        <v>950</v>
      </c>
      <c r="L67" s="439">
        <v>4500000</v>
      </c>
      <c r="M67" s="440">
        <v>18000000</v>
      </c>
      <c r="N67" s="112" t="s">
        <v>951</v>
      </c>
      <c r="O67" s="438" t="s">
        <v>1450</v>
      </c>
      <c r="P67" s="438" t="s">
        <v>952</v>
      </c>
      <c r="Q67" s="441" t="s">
        <v>1453</v>
      </c>
      <c r="R67" s="96" t="s">
        <v>945</v>
      </c>
      <c r="S67" s="96">
        <v>8146</v>
      </c>
      <c r="T67" s="113" t="s">
        <v>1345</v>
      </c>
      <c r="U67" s="106">
        <v>3</v>
      </c>
      <c r="V67" s="442">
        <v>45712</v>
      </c>
      <c r="W67" s="99">
        <f t="shared" si="2"/>
        <v>1</v>
      </c>
      <c r="X67" s="437"/>
      <c r="Y67" s="437"/>
      <c r="Z67" s="437"/>
      <c r="AA67" s="437"/>
      <c r="AB67" s="437"/>
      <c r="AC67" s="437"/>
      <c r="AD67" s="437"/>
      <c r="AE67" s="437"/>
      <c r="AF67" s="437"/>
      <c r="AG67" s="437"/>
      <c r="AH67" s="437"/>
      <c r="AI67" s="437"/>
      <c r="AJ67" s="437"/>
      <c r="AK67" s="437"/>
    </row>
    <row r="68" spans="1:37" ht="12.75" customHeight="1">
      <c r="A68" s="111" t="s">
        <v>1384</v>
      </c>
      <c r="B68" s="112" t="s">
        <v>971</v>
      </c>
      <c r="C68" s="438" t="s">
        <v>966</v>
      </c>
      <c r="D68" s="112">
        <v>80111601</v>
      </c>
      <c r="E68" s="438" t="s">
        <v>1454</v>
      </c>
      <c r="F68" s="112" t="s">
        <v>479</v>
      </c>
      <c r="G68" s="438" t="s">
        <v>479</v>
      </c>
      <c r="H68" s="438">
        <v>9</v>
      </c>
      <c r="I68" s="438">
        <v>1</v>
      </c>
      <c r="J68" s="112" t="s">
        <v>949</v>
      </c>
      <c r="K68" s="438" t="s">
        <v>950</v>
      </c>
      <c r="L68" s="439">
        <v>9000000</v>
      </c>
      <c r="M68" s="440">
        <v>81000000</v>
      </c>
      <c r="N68" s="112" t="s">
        <v>951</v>
      </c>
      <c r="O68" s="438" t="s">
        <v>1450</v>
      </c>
      <c r="P68" s="438" t="s">
        <v>952</v>
      </c>
      <c r="Q68" s="441" t="s">
        <v>1453</v>
      </c>
      <c r="R68" s="96" t="s">
        <v>945</v>
      </c>
      <c r="S68" s="96">
        <v>8146</v>
      </c>
      <c r="T68" s="113" t="s">
        <v>1345</v>
      </c>
      <c r="U68" s="106">
        <v>3</v>
      </c>
      <c r="V68" s="442">
        <v>45712</v>
      </c>
      <c r="W68" s="99">
        <f t="shared" si="2"/>
        <v>1</v>
      </c>
      <c r="X68" s="437"/>
      <c r="Y68" s="437"/>
      <c r="Z68" s="437"/>
      <c r="AA68" s="437"/>
      <c r="AB68" s="437"/>
      <c r="AC68" s="437"/>
      <c r="AD68" s="437"/>
      <c r="AE68" s="437"/>
      <c r="AF68" s="437"/>
      <c r="AG68" s="437"/>
      <c r="AH68" s="437"/>
      <c r="AI68" s="437"/>
      <c r="AJ68" s="437"/>
      <c r="AK68" s="437"/>
    </row>
    <row r="69" spans="1:37" ht="12.75" customHeight="1">
      <c r="A69" s="111" t="s">
        <v>1384</v>
      </c>
      <c r="B69" s="112" t="s">
        <v>1009</v>
      </c>
      <c r="C69" s="438" t="s">
        <v>966</v>
      </c>
      <c r="D69" s="112">
        <v>80111601</v>
      </c>
      <c r="E69" s="438" t="s">
        <v>1452</v>
      </c>
      <c r="F69" s="112" t="s">
        <v>479</v>
      </c>
      <c r="G69" s="438" t="s">
        <v>479</v>
      </c>
      <c r="H69" s="438">
        <v>5</v>
      </c>
      <c r="I69" s="438">
        <v>1</v>
      </c>
      <c r="J69" s="112" t="s">
        <v>949</v>
      </c>
      <c r="K69" s="438" t="s">
        <v>950</v>
      </c>
      <c r="L69" s="439">
        <v>4000000</v>
      </c>
      <c r="M69" s="440">
        <v>20000000</v>
      </c>
      <c r="N69" s="112" t="s">
        <v>951</v>
      </c>
      <c r="O69" s="438" t="s">
        <v>1450</v>
      </c>
      <c r="P69" s="438" t="s">
        <v>952</v>
      </c>
      <c r="Q69" s="441" t="s">
        <v>1453</v>
      </c>
      <c r="R69" s="96" t="s">
        <v>945</v>
      </c>
      <c r="S69" s="96">
        <v>8146</v>
      </c>
      <c r="T69" s="113" t="s">
        <v>1345</v>
      </c>
      <c r="U69" s="106">
        <v>3</v>
      </c>
      <c r="V69" s="442">
        <v>45712</v>
      </c>
      <c r="W69" s="99">
        <f t="shared" si="2"/>
        <v>1</v>
      </c>
      <c r="X69" s="437"/>
      <c r="Y69" s="437"/>
      <c r="Z69" s="437"/>
      <c r="AA69" s="437"/>
      <c r="AB69" s="437"/>
      <c r="AC69" s="437"/>
      <c r="AD69" s="437"/>
      <c r="AE69" s="437"/>
      <c r="AF69" s="437"/>
      <c r="AG69" s="437"/>
      <c r="AH69" s="437"/>
      <c r="AI69" s="437"/>
      <c r="AJ69" s="437"/>
      <c r="AK69" s="437"/>
    </row>
    <row r="70" spans="1:37" ht="12.75" customHeight="1">
      <c r="A70" s="111" t="s">
        <v>1384</v>
      </c>
      <c r="B70" s="112" t="s">
        <v>981</v>
      </c>
      <c r="C70" s="438" t="s">
        <v>966</v>
      </c>
      <c r="D70" s="112">
        <v>80111601</v>
      </c>
      <c r="E70" s="438" t="s">
        <v>1455</v>
      </c>
      <c r="F70" s="112" t="s">
        <v>479</v>
      </c>
      <c r="G70" s="438" t="s">
        <v>479</v>
      </c>
      <c r="H70" s="438">
        <v>7</v>
      </c>
      <c r="I70" s="438">
        <v>1</v>
      </c>
      <c r="J70" s="112" t="s">
        <v>949</v>
      </c>
      <c r="K70" s="438" t="s">
        <v>950</v>
      </c>
      <c r="L70" s="439">
        <v>3156000</v>
      </c>
      <c r="M70" s="440">
        <v>22092000</v>
      </c>
      <c r="N70" s="112" t="s">
        <v>951</v>
      </c>
      <c r="O70" s="438" t="s">
        <v>1450</v>
      </c>
      <c r="P70" s="438" t="s">
        <v>952</v>
      </c>
      <c r="Q70" s="441" t="s">
        <v>1451</v>
      </c>
      <c r="R70" s="96" t="s">
        <v>945</v>
      </c>
      <c r="S70" s="96">
        <v>8146</v>
      </c>
      <c r="T70" s="113" t="s">
        <v>1345</v>
      </c>
      <c r="U70" s="106">
        <v>3</v>
      </c>
      <c r="V70" s="442">
        <v>45712</v>
      </c>
      <c r="W70" s="99">
        <f t="shared" si="2"/>
        <v>1</v>
      </c>
      <c r="X70" s="437"/>
      <c r="Y70" s="437"/>
      <c r="Z70" s="437"/>
      <c r="AA70" s="437"/>
      <c r="AB70" s="437"/>
      <c r="AC70" s="437"/>
      <c r="AD70" s="437"/>
      <c r="AE70" s="437"/>
      <c r="AF70" s="437"/>
      <c r="AG70" s="437"/>
      <c r="AH70" s="437"/>
      <c r="AI70" s="437"/>
      <c r="AJ70" s="437"/>
      <c r="AK70" s="437"/>
    </row>
    <row r="71" spans="1:37" ht="12.75" customHeight="1">
      <c r="A71" s="111" t="s">
        <v>1384</v>
      </c>
      <c r="B71" s="112" t="s">
        <v>1016</v>
      </c>
      <c r="C71" s="438" t="s">
        <v>966</v>
      </c>
      <c r="D71" s="112">
        <v>80111601</v>
      </c>
      <c r="E71" s="438" t="s">
        <v>1456</v>
      </c>
      <c r="F71" s="112" t="s">
        <v>479</v>
      </c>
      <c r="G71" s="438" t="s">
        <v>479</v>
      </c>
      <c r="H71" s="438">
        <v>8</v>
      </c>
      <c r="I71" s="438">
        <v>1</v>
      </c>
      <c r="J71" s="112" t="s">
        <v>949</v>
      </c>
      <c r="K71" s="438" t="s">
        <v>950</v>
      </c>
      <c r="L71" s="439">
        <v>4500000</v>
      </c>
      <c r="M71" s="440">
        <v>36000000</v>
      </c>
      <c r="N71" s="112" t="s">
        <v>951</v>
      </c>
      <c r="O71" s="438" t="s">
        <v>1450</v>
      </c>
      <c r="P71" s="438" t="s">
        <v>952</v>
      </c>
      <c r="Q71" s="441" t="s">
        <v>1453</v>
      </c>
      <c r="R71" s="96" t="s">
        <v>945</v>
      </c>
      <c r="S71" s="96">
        <v>8146</v>
      </c>
      <c r="T71" s="113" t="s">
        <v>1345</v>
      </c>
      <c r="U71" s="106">
        <v>3</v>
      </c>
      <c r="V71" s="442">
        <v>45712</v>
      </c>
      <c r="W71" s="99">
        <f t="shared" si="2"/>
        <v>1</v>
      </c>
      <c r="X71" s="437"/>
      <c r="Y71" s="437"/>
      <c r="Z71" s="437"/>
      <c r="AA71" s="437"/>
      <c r="AB71" s="437"/>
      <c r="AC71" s="437"/>
      <c r="AD71" s="437"/>
      <c r="AE71" s="437"/>
      <c r="AF71" s="437"/>
      <c r="AG71" s="437"/>
      <c r="AH71" s="437"/>
      <c r="AI71" s="437"/>
      <c r="AJ71" s="437"/>
      <c r="AK71" s="437"/>
    </row>
    <row r="72" spans="1:37" ht="12.75" customHeight="1">
      <c r="A72" s="111" t="s">
        <v>1384</v>
      </c>
      <c r="B72" s="112" t="s">
        <v>977</v>
      </c>
      <c r="C72" s="438" t="s">
        <v>966</v>
      </c>
      <c r="D72" s="112">
        <v>80111601</v>
      </c>
      <c r="E72" s="438" t="s">
        <v>1457</v>
      </c>
      <c r="F72" s="112" t="s">
        <v>479</v>
      </c>
      <c r="G72" s="438" t="s">
        <v>479</v>
      </c>
      <c r="H72" s="438">
        <v>6.5</v>
      </c>
      <c r="I72" s="438">
        <v>1</v>
      </c>
      <c r="J72" s="112" t="s">
        <v>949</v>
      </c>
      <c r="K72" s="438" t="s">
        <v>950</v>
      </c>
      <c r="L72" s="439">
        <v>3156000</v>
      </c>
      <c r="M72" s="440">
        <v>20514000</v>
      </c>
      <c r="N72" s="112" t="s">
        <v>951</v>
      </c>
      <c r="O72" s="438" t="s">
        <v>1450</v>
      </c>
      <c r="P72" s="438" t="s">
        <v>952</v>
      </c>
      <c r="Q72" s="441" t="s">
        <v>1453</v>
      </c>
      <c r="R72" s="96" t="s">
        <v>945</v>
      </c>
      <c r="S72" s="96">
        <v>8146</v>
      </c>
      <c r="T72" s="113" t="s">
        <v>1345</v>
      </c>
      <c r="U72" s="106">
        <v>3</v>
      </c>
      <c r="V72" s="442">
        <v>45712</v>
      </c>
      <c r="W72" s="99">
        <f t="shared" si="2"/>
        <v>1</v>
      </c>
      <c r="X72" s="437"/>
      <c r="Y72" s="437"/>
      <c r="Z72" s="437"/>
      <c r="AA72" s="437"/>
      <c r="AB72" s="437"/>
      <c r="AC72" s="437"/>
      <c r="AD72" s="437"/>
      <c r="AE72" s="437"/>
      <c r="AF72" s="437"/>
      <c r="AG72" s="437"/>
      <c r="AH72" s="437"/>
      <c r="AI72" s="437"/>
      <c r="AJ72" s="437"/>
      <c r="AK72" s="437"/>
    </row>
    <row r="73" spans="1:37" ht="12.75" customHeight="1">
      <c r="A73" s="111" t="s">
        <v>1384</v>
      </c>
      <c r="B73" s="112" t="s">
        <v>975</v>
      </c>
      <c r="C73" s="438" t="s">
        <v>966</v>
      </c>
      <c r="D73" s="112">
        <v>80111601</v>
      </c>
      <c r="E73" s="438" t="s">
        <v>1458</v>
      </c>
      <c r="F73" s="112" t="s">
        <v>479</v>
      </c>
      <c r="G73" s="438" t="s">
        <v>479</v>
      </c>
      <c r="H73" s="438">
        <v>8</v>
      </c>
      <c r="I73" s="438">
        <v>1</v>
      </c>
      <c r="J73" s="112" t="s">
        <v>949</v>
      </c>
      <c r="K73" s="438" t="s">
        <v>950</v>
      </c>
      <c r="L73" s="439">
        <v>8000000</v>
      </c>
      <c r="M73" s="440">
        <v>64000000</v>
      </c>
      <c r="N73" s="112" t="s">
        <v>951</v>
      </c>
      <c r="O73" s="438" t="s">
        <v>1450</v>
      </c>
      <c r="P73" s="438" t="s">
        <v>952</v>
      </c>
      <c r="Q73" s="441" t="s">
        <v>1453</v>
      </c>
      <c r="R73" s="96" t="s">
        <v>945</v>
      </c>
      <c r="S73" s="96">
        <v>8146</v>
      </c>
      <c r="T73" s="113" t="s">
        <v>1345</v>
      </c>
      <c r="U73" s="106">
        <v>3</v>
      </c>
      <c r="V73" s="442">
        <v>45712</v>
      </c>
      <c r="W73" s="99">
        <f t="shared" si="2"/>
        <v>1</v>
      </c>
      <c r="X73" s="437"/>
      <c r="Y73" s="437"/>
      <c r="Z73" s="437"/>
      <c r="AA73" s="437"/>
      <c r="AB73" s="437"/>
      <c r="AC73" s="437"/>
      <c r="AD73" s="437"/>
      <c r="AE73" s="437"/>
      <c r="AF73" s="437"/>
      <c r="AG73" s="437"/>
      <c r="AH73" s="437"/>
      <c r="AI73" s="437"/>
      <c r="AJ73" s="437"/>
      <c r="AK73" s="437"/>
    </row>
    <row r="74" spans="1:37" ht="12.75" customHeight="1">
      <c r="A74" s="111" t="s">
        <v>1384</v>
      </c>
      <c r="B74" s="112" t="s">
        <v>987</v>
      </c>
      <c r="C74" s="438" t="s">
        <v>966</v>
      </c>
      <c r="D74" s="112">
        <v>80111601</v>
      </c>
      <c r="E74" s="438" t="s">
        <v>1459</v>
      </c>
      <c r="F74" s="112" t="s">
        <v>479</v>
      </c>
      <c r="G74" s="438" t="s">
        <v>479</v>
      </c>
      <c r="H74" s="438">
        <v>7</v>
      </c>
      <c r="I74" s="438">
        <v>1</v>
      </c>
      <c r="J74" s="112" t="s">
        <v>949</v>
      </c>
      <c r="K74" s="438" t="s">
        <v>950</v>
      </c>
      <c r="L74" s="439">
        <v>6000000</v>
      </c>
      <c r="M74" s="440">
        <v>42000000</v>
      </c>
      <c r="N74" s="112" t="s">
        <v>951</v>
      </c>
      <c r="O74" s="438" t="s">
        <v>1450</v>
      </c>
      <c r="P74" s="438" t="s">
        <v>952</v>
      </c>
      <c r="Q74" s="441" t="s">
        <v>1460</v>
      </c>
      <c r="R74" s="96" t="s">
        <v>945</v>
      </c>
      <c r="S74" s="96">
        <v>8146</v>
      </c>
      <c r="T74" s="113" t="s">
        <v>1345</v>
      </c>
      <c r="U74" s="106">
        <v>3</v>
      </c>
      <c r="V74" s="442">
        <v>45712</v>
      </c>
      <c r="W74" s="99">
        <f t="shared" si="2"/>
        <v>1</v>
      </c>
      <c r="X74" s="437"/>
      <c r="Y74" s="437"/>
      <c r="Z74" s="437"/>
      <c r="AA74" s="437"/>
      <c r="AB74" s="437"/>
      <c r="AC74" s="437"/>
      <c r="AD74" s="437"/>
      <c r="AE74" s="437"/>
      <c r="AF74" s="437"/>
      <c r="AG74" s="437"/>
      <c r="AH74" s="437"/>
      <c r="AI74" s="437"/>
      <c r="AJ74" s="437"/>
      <c r="AK74" s="437"/>
    </row>
    <row r="75" spans="1:37" ht="12.75" customHeight="1">
      <c r="A75" s="111" t="s">
        <v>1384</v>
      </c>
      <c r="B75" s="112" t="s">
        <v>993</v>
      </c>
      <c r="C75" s="438" t="s">
        <v>966</v>
      </c>
      <c r="D75" s="112">
        <v>80111601</v>
      </c>
      <c r="E75" s="438" t="s">
        <v>1461</v>
      </c>
      <c r="F75" s="112" t="s">
        <v>479</v>
      </c>
      <c r="G75" s="438" t="s">
        <v>479</v>
      </c>
      <c r="H75" s="438">
        <v>6</v>
      </c>
      <c r="I75" s="438">
        <v>1</v>
      </c>
      <c r="J75" s="112" t="s">
        <v>949</v>
      </c>
      <c r="K75" s="438" t="s">
        <v>950</v>
      </c>
      <c r="L75" s="439">
        <v>10000000</v>
      </c>
      <c r="M75" s="440">
        <v>60000000</v>
      </c>
      <c r="N75" s="112" t="s">
        <v>951</v>
      </c>
      <c r="O75" s="438" t="s">
        <v>1450</v>
      </c>
      <c r="P75" s="438" t="s">
        <v>952</v>
      </c>
      <c r="Q75" s="441" t="s">
        <v>1460</v>
      </c>
      <c r="R75" s="96" t="s">
        <v>945</v>
      </c>
      <c r="S75" s="96">
        <v>8146</v>
      </c>
      <c r="T75" s="113" t="s">
        <v>1345</v>
      </c>
      <c r="U75" s="106">
        <v>3</v>
      </c>
      <c r="V75" s="442">
        <v>45712</v>
      </c>
      <c r="W75" s="99">
        <f t="shared" si="2"/>
        <v>1</v>
      </c>
      <c r="X75" s="437"/>
      <c r="Y75" s="437"/>
      <c r="Z75" s="437"/>
      <c r="AA75" s="437"/>
      <c r="AB75" s="437"/>
      <c r="AC75" s="437"/>
      <c r="AD75" s="437"/>
      <c r="AE75" s="437"/>
      <c r="AF75" s="437"/>
      <c r="AG75" s="437"/>
      <c r="AH75" s="437"/>
      <c r="AI75" s="437"/>
      <c r="AJ75" s="437"/>
      <c r="AK75" s="437"/>
    </row>
    <row r="76" spans="1:37" ht="12.75" customHeight="1">
      <c r="A76" s="111" t="s">
        <v>1462</v>
      </c>
      <c r="B76" s="112" t="s">
        <v>997</v>
      </c>
      <c r="C76" s="438" t="s">
        <v>966</v>
      </c>
      <c r="D76" s="112">
        <v>80111601</v>
      </c>
      <c r="E76" s="438" t="s">
        <v>1463</v>
      </c>
      <c r="F76" s="112" t="s">
        <v>295</v>
      </c>
      <c r="G76" s="438" t="s">
        <v>295</v>
      </c>
      <c r="H76" s="438">
        <v>4</v>
      </c>
      <c r="I76" s="438">
        <v>1</v>
      </c>
      <c r="J76" s="112" t="s">
        <v>949</v>
      </c>
      <c r="K76" s="438" t="s">
        <v>950</v>
      </c>
      <c r="L76" s="439" t="s">
        <v>1464</v>
      </c>
      <c r="M76" s="440" t="s">
        <v>1464</v>
      </c>
      <c r="N76" s="112" t="s">
        <v>951</v>
      </c>
      <c r="O76" s="438" t="s">
        <v>1450</v>
      </c>
      <c r="P76" s="438" t="s">
        <v>952</v>
      </c>
      <c r="Q76" s="441" t="s">
        <v>1465</v>
      </c>
      <c r="R76" s="96" t="s">
        <v>945</v>
      </c>
      <c r="S76" s="96">
        <v>8146</v>
      </c>
      <c r="T76" s="113" t="s">
        <v>1345</v>
      </c>
      <c r="U76" s="106">
        <v>3</v>
      </c>
      <c r="V76" s="442">
        <v>45712</v>
      </c>
      <c r="W76" s="99">
        <f t="shared" si="2"/>
        <v>1</v>
      </c>
      <c r="X76" s="437"/>
      <c r="Y76" s="437"/>
      <c r="Z76" s="437"/>
      <c r="AA76" s="437"/>
      <c r="AB76" s="437"/>
      <c r="AC76" s="437"/>
      <c r="AD76" s="437"/>
      <c r="AE76" s="437"/>
      <c r="AF76" s="437"/>
      <c r="AG76" s="437"/>
      <c r="AH76" s="437"/>
      <c r="AI76" s="437"/>
      <c r="AJ76" s="437"/>
      <c r="AK76" s="437"/>
    </row>
    <row r="77" spans="1:37" ht="12.75" customHeight="1">
      <c r="A77" s="111" t="s">
        <v>1384</v>
      </c>
      <c r="B77" s="112" t="s">
        <v>1021</v>
      </c>
      <c r="C77" s="438" t="s">
        <v>966</v>
      </c>
      <c r="D77" s="112">
        <v>80111601</v>
      </c>
      <c r="E77" s="438" t="s">
        <v>1452</v>
      </c>
      <c r="F77" s="112" t="s">
        <v>479</v>
      </c>
      <c r="G77" s="438" t="s">
        <v>479</v>
      </c>
      <c r="H77" s="438">
        <v>9</v>
      </c>
      <c r="I77" s="438">
        <v>1</v>
      </c>
      <c r="J77" s="112" t="s">
        <v>949</v>
      </c>
      <c r="K77" s="438" t="s">
        <v>950</v>
      </c>
      <c r="L77" s="439">
        <v>4000000</v>
      </c>
      <c r="M77" s="440">
        <v>36000000</v>
      </c>
      <c r="N77" s="112" t="s">
        <v>951</v>
      </c>
      <c r="O77" s="438" t="s">
        <v>1450</v>
      </c>
      <c r="P77" s="438" t="s">
        <v>952</v>
      </c>
      <c r="Q77" s="441" t="s">
        <v>1453</v>
      </c>
      <c r="R77" s="96" t="s">
        <v>945</v>
      </c>
      <c r="S77" s="96">
        <v>8146</v>
      </c>
      <c r="T77" s="113" t="s">
        <v>1345</v>
      </c>
      <c r="U77" s="106">
        <v>3</v>
      </c>
      <c r="V77" s="442">
        <v>45712</v>
      </c>
      <c r="W77" s="99">
        <f t="shared" si="2"/>
        <v>1</v>
      </c>
      <c r="X77" s="437"/>
      <c r="Y77" s="437"/>
      <c r="Z77" s="437"/>
      <c r="AA77" s="437"/>
      <c r="AB77" s="437"/>
      <c r="AC77" s="437"/>
      <c r="AD77" s="437"/>
      <c r="AE77" s="437"/>
      <c r="AF77" s="437"/>
      <c r="AG77" s="437"/>
      <c r="AH77" s="437"/>
      <c r="AI77" s="437"/>
      <c r="AJ77" s="437"/>
      <c r="AK77" s="437"/>
    </row>
    <row r="78" spans="1:37" ht="12.75" customHeight="1">
      <c r="A78" s="111" t="s">
        <v>1384</v>
      </c>
      <c r="B78" s="112" t="s">
        <v>1032</v>
      </c>
      <c r="C78" s="438" t="s">
        <v>966</v>
      </c>
      <c r="D78" s="112">
        <v>80111601</v>
      </c>
      <c r="E78" s="438" t="s">
        <v>1033</v>
      </c>
      <c r="F78" s="112" t="s">
        <v>963</v>
      </c>
      <c r="G78" s="438" t="s">
        <v>963</v>
      </c>
      <c r="H78" s="438">
        <v>1</v>
      </c>
      <c r="I78" s="438">
        <v>1</v>
      </c>
      <c r="J78" s="112" t="s">
        <v>949</v>
      </c>
      <c r="K78" s="438" t="s">
        <v>950</v>
      </c>
      <c r="L78" s="439" t="s">
        <v>1464</v>
      </c>
      <c r="M78" s="440">
        <v>296696000</v>
      </c>
      <c r="N78" s="112" t="s">
        <v>951</v>
      </c>
      <c r="O78" s="438" t="s">
        <v>1450</v>
      </c>
      <c r="P78" s="438" t="s">
        <v>952</v>
      </c>
      <c r="Q78" s="441" t="s">
        <v>1466</v>
      </c>
      <c r="R78" s="96" t="s">
        <v>945</v>
      </c>
      <c r="S78" s="96">
        <v>8146</v>
      </c>
      <c r="T78" s="113" t="s">
        <v>1345</v>
      </c>
      <c r="U78" s="106">
        <v>3</v>
      </c>
      <c r="V78" s="442">
        <v>45712</v>
      </c>
      <c r="W78" s="99">
        <f t="shared" si="2"/>
        <v>1</v>
      </c>
      <c r="X78" s="437"/>
      <c r="Y78" s="437"/>
      <c r="Z78" s="437"/>
      <c r="AA78" s="437"/>
      <c r="AB78" s="437"/>
      <c r="AC78" s="437"/>
      <c r="AD78" s="437"/>
      <c r="AE78" s="437"/>
      <c r="AF78" s="437"/>
      <c r="AG78" s="437"/>
      <c r="AH78" s="437"/>
      <c r="AI78" s="437"/>
      <c r="AJ78" s="437"/>
      <c r="AK78" s="437"/>
    </row>
    <row r="79" spans="1:37" ht="12.75" customHeight="1">
      <c r="A79" s="111" t="s">
        <v>1384</v>
      </c>
      <c r="B79" s="112" t="s">
        <v>1090</v>
      </c>
      <c r="C79" s="438" t="s">
        <v>1036</v>
      </c>
      <c r="D79" s="112">
        <v>80111601</v>
      </c>
      <c r="E79" s="438" t="s">
        <v>1091</v>
      </c>
      <c r="F79" s="112" t="s">
        <v>479</v>
      </c>
      <c r="G79" s="438" t="s">
        <v>479</v>
      </c>
      <c r="H79" s="438">
        <v>6</v>
      </c>
      <c r="I79" s="438">
        <v>1</v>
      </c>
      <c r="J79" s="112" t="s">
        <v>949</v>
      </c>
      <c r="K79" s="438" t="s">
        <v>950</v>
      </c>
      <c r="L79" s="439">
        <v>5000000</v>
      </c>
      <c r="M79" s="440">
        <v>30000000</v>
      </c>
      <c r="N79" s="112" t="s">
        <v>951</v>
      </c>
      <c r="O79" s="438" t="s">
        <v>1450</v>
      </c>
      <c r="P79" s="438" t="s">
        <v>952</v>
      </c>
      <c r="Q79" s="441" t="s">
        <v>1467</v>
      </c>
      <c r="R79" s="96" t="s">
        <v>945</v>
      </c>
      <c r="S79" s="96">
        <v>8146</v>
      </c>
      <c r="T79" s="113" t="s">
        <v>1345</v>
      </c>
      <c r="U79" s="106">
        <v>3</v>
      </c>
      <c r="V79" s="442">
        <v>45712</v>
      </c>
      <c r="W79" s="99">
        <f t="shared" si="2"/>
        <v>1</v>
      </c>
      <c r="X79" s="437"/>
      <c r="Y79" s="437"/>
      <c r="Z79" s="437"/>
      <c r="AA79" s="437"/>
      <c r="AB79" s="437"/>
      <c r="AC79" s="437"/>
      <c r="AD79" s="437"/>
      <c r="AE79" s="437"/>
      <c r="AF79" s="437"/>
      <c r="AG79" s="437"/>
      <c r="AH79" s="437"/>
      <c r="AI79" s="437"/>
      <c r="AJ79" s="437"/>
      <c r="AK79" s="437"/>
    </row>
    <row r="80" spans="1:37" ht="12.75" customHeight="1">
      <c r="A80" s="111" t="s">
        <v>1384</v>
      </c>
      <c r="B80" s="112" t="s">
        <v>1069</v>
      </c>
      <c r="C80" s="438" t="s">
        <v>1036</v>
      </c>
      <c r="D80" s="112">
        <v>80111601</v>
      </c>
      <c r="E80" s="438" t="s">
        <v>1468</v>
      </c>
      <c r="F80" s="112" t="s">
        <v>479</v>
      </c>
      <c r="G80" s="438" t="s">
        <v>479</v>
      </c>
      <c r="H80" s="438">
        <v>5</v>
      </c>
      <c r="I80" s="438">
        <v>1</v>
      </c>
      <c r="J80" s="112" t="s">
        <v>949</v>
      </c>
      <c r="K80" s="438" t="s">
        <v>950</v>
      </c>
      <c r="L80" s="439">
        <v>9000000</v>
      </c>
      <c r="M80" s="440">
        <v>45000000</v>
      </c>
      <c r="N80" s="112" t="s">
        <v>951</v>
      </c>
      <c r="O80" s="438" t="s">
        <v>1450</v>
      </c>
      <c r="P80" s="438" t="s">
        <v>952</v>
      </c>
      <c r="Q80" s="441" t="s">
        <v>1453</v>
      </c>
      <c r="R80" s="96" t="s">
        <v>945</v>
      </c>
      <c r="S80" s="96">
        <v>8146</v>
      </c>
      <c r="T80" s="113" t="s">
        <v>1345</v>
      </c>
      <c r="U80" s="106">
        <v>3</v>
      </c>
      <c r="V80" s="442">
        <v>45712</v>
      </c>
      <c r="W80" s="99">
        <f t="shared" si="2"/>
        <v>1</v>
      </c>
      <c r="X80" s="437"/>
      <c r="Y80" s="437"/>
      <c r="Z80" s="437"/>
      <c r="AA80" s="437"/>
      <c r="AB80" s="437"/>
      <c r="AC80" s="437"/>
      <c r="AD80" s="437"/>
      <c r="AE80" s="437"/>
      <c r="AF80" s="437"/>
      <c r="AG80" s="437"/>
      <c r="AH80" s="437"/>
      <c r="AI80" s="437"/>
      <c r="AJ80" s="437"/>
      <c r="AK80" s="437"/>
    </row>
    <row r="81" spans="1:37" ht="12.75" customHeight="1">
      <c r="A81" s="111" t="s">
        <v>1384</v>
      </c>
      <c r="B81" s="112" t="s">
        <v>1088</v>
      </c>
      <c r="C81" s="438" t="s">
        <v>1036</v>
      </c>
      <c r="D81" s="112">
        <v>80111601</v>
      </c>
      <c r="E81" s="438" t="s">
        <v>1469</v>
      </c>
      <c r="F81" s="112" t="s">
        <v>479</v>
      </c>
      <c r="G81" s="438" t="s">
        <v>479</v>
      </c>
      <c r="H81" s="438">
        <v>7</v>
      </c>
      <c r="I81" s="438">
        <v>1</v>
      </c>
      <c r="J81" s="112" t="s">
        <v>949</v>
      </c>
      <c r="K81" s="438" t="s">
        <v>950</v>
      </c>
      <c r="L81" s="439">
        <v>6000000</v>
      </c>
      <c r="M81" s="440">
        <v>42000000</v>
      </c>
      <c r="N81" s="112" t="s">
        <v>951</v>
      </c>
      <c r="O81" s="438" t="s">
        <v>1450</v>
      </c>
      <c r="P81" s="438" t="s">
        <v>952</v>
      </c>
      <c r="Q81" s="441" t="s">
        <v>1453</v>
      </c>
      <c r="R81" s="96" t="s">
        <v>945</v>
      </c>
      <c r="S81" s="96">
        <v>8146</v>
      </c>
      <c r="T81" s="113" t="s">
        <v>1345</v>
      </c>
      <c r="U81" s="106">
        <v>3</v>
      </c>
      <c r="V81" s="442">
        <v>45712</v>
      </c>
      <c r="W81" s="99">
        <f t="shared" si="2"/>
        <v>1</v>
      </c>
      <c r="X81" s="437"/>
      <c r="Y81" s="437"/>
      <c r="Z81" s="437"/>
      <c r="AA81" s="437"/>
      <c r="AB81" s="437"/>
      <c r="AC81" s="437"/>
      <c r="AD81" s="437"/>
      <c r="AE81" s="437"/>
      <c r="AF81" s="437"/>
      <c r="AG81" s="437"/>
      <c r="AH81" s="437"/>
      <c r="AI81" s="437"/>
      <c r="AJ81" s="437"/>
      <c r="AK81" s="437"/>
    </row>
    <row r="82" spans="1:37" ht="12.75" customHeight="1">
      <c r="A82" s="111" t="s">
        <v>1384</v>
      </c>
      <c r="B82" s="112" t="s">
        <v>1057</v>
      </c>
      <c r="C82" s="438" t="s">
        <v>1036</v>
      </c>
      <c r="D82" s="112">
        <v>80111601</v>
      </c>
      <c r="E82" s="438" t="s">
        <v>1058</v>
      </c>
      <c r="F82" s="112" t="s">
        <v>479</v>
      </c>
      <c r="G82" s="438" t="s">
        <v>479</v>
      </c>
      <c r="H82" s="438">
        <v>6</v>
      </c>
      <c r="I82" s="438">
        <v>1</v>
      </c>
      <c r="J82" s="112" t="s">
        <v>949</v>
      </c>
      <c r="K82" s="438" t="s">
        <v>950</v>
      </c>
      <c r="L82" s="439">
        <v>2253000</v>
      </c>
      <c r="M82" s="440">
        <v>13518000</v>
      </c>
      <c r="N82" s="112" t="s">
        <v>951</v>
      </c>
      <c r="O82" s="438" t="s">
        <v>1450</v>
      </c>
      <c r="P82" s="438" t="s">
        <v>952</v>
      </c>
      <c r="Q82" s="441" t="s">
        <v>1467</v>
      </c>
      <c r="R82" s="96" t="s">
        <v>945</v>
      </c>
      <c r="S82" s="96">
        <v>8146</v>
      </c>
      <c r="T82" s="113" t="s">
        <v>1345</v>
      </c>
      <c r="U82" s="106">
        <v>3</v>
      </c>
      <c r="V82" s="442">
        <v>45712</v>
      </c>
      <c r="W82" s="99">
        <f t="shared" si="2"/>
        <v>1</v>
      </c>
      <c r="X82" s="437"/>
      <c r="Y82" s="437"/>
      <c r="Z82" s="437"/>
      <c r="AA82" s="437"/>
      <c r="AB82" s="437"/>
      <c r="AC82" s="437"/>
      <c r="AD82" s="437"/>
      <c r="AE82" s="437"/>
      <c r="AF82" s="437"/>
      <c r="AG82" s="437"/>
      <c r="AH82" s="437"/>
      <c r="AI82" s="437"/>
      <c r="AJ82" s="437"/>
      <c r="AK82" s="437"/>
    </row>
    <row r="83" spans="1:37" ht="12.75" customHeight="1">
      <c r="A83" s="111" t="s">
        <v>1384</v>
      </c>
      <c r="B83" s="112" t="s">
        <v>1078</v>
      </c>
      <c r="C83" s="438" t="s">
        <v>1036</v>
      </c>
      <c r="D83" s="112">
        <v>80111601</v>
      </c>
      <c r="E83" s="438" t="s">
        <v>1079</v>
      </c>
      <c r="F83" s="112" t="s">
        <v>479</v>
      </c>
      <c r="G83" s="438" t="s">
        <v>479</v>
      </c>
      <c r="H83" s="438">
        <v>5</v>
      </c>
      <c r="I83" s="438">
        <v>1</v>
      </c>
      <c r="J83" s="112" t="s">
        <v>949</v>
      </c>
      <c r="K83" s="438" t="s">
        <v>950</v>
      </c>
      <c r="L83" s="439">
        <v>5500000</v>
      </c>
      <c r="M83" s="440">
        <v>27500000</v>
      </c>
      <c r="N83" s="112" t="s">
        <v>951</v>
      </c>
      <c r="O83" s="438" t="s">
        <v>1450</v>
      </c>
      <c r="P83" s="438" t="s">
        <v>952</v>
      </c>
      <c r="Q83" s="441" t="s">
        <v>1467</v>
      </c>
      <c r="R83" s="96" t="s">
        <v>945</v>
      </c>
      <c r="S83" s="96">
        <v>8146</v>
      </c>
      <c r="T83" s="113" t="s">
        <v>1345</v>
      </c>
      <c r="U83" s="106">
        <v>3</v>
      </c>
      <c r="V83" s="442">
        <v>45712</v>
      </c>
      <c r="W83" s="99">
        <f t="shared" si="2"/>
        <v>1</v>
      </c>
      <c r="X83" s="437"/>
      <c r="Y83" s="437"/>
      <c r="Z83" s="437"/>
      <c r="AA83" s="437"/>
      <c r="AB83" s="437"/>
      <c r="AC83" s="437"/>
      <c r="AD83" s="437"/>
      <c r="AE83" s="437"/>
      <c r="AF83" s="437"/>
      <c r="AG83" s="437"/>
      <c r="AH83" s="437"/>
      <c r="AI83" s="437"/>
      <c r="AJ83" s="437"/>
      <c r="AK83" s="437"/>
    </row>
    <row r="84" spans="1:37" ht="12.75" customHeight="1">
      <c r="A84" s="111" t="s">
        <v>1384</v>
      </c>
      <c r="B84" s="112" t="s">
        <v>1067</v>
      </c>
      <c r="C84" s="438" t="s">
        <v>1036</v>
      </c>
      <c r="D84" s="112">
        <v>80111601</v>
      </c>
      <c r="E84" s="438" t="s">
        <v>1470</v>
      </c>
      <c r="F84" s="112" t="s">
        <v>295</v>
      </c>
      <c r="G84" s="438" t="s">
        <v>295</v>
      </c>
      <c r="H84" s="438">
        <v>8</v>
      </c>
      <c r="I84" s="438">
        <v>1</v>
      </c>
      <c r="J84" s="112" t="s">
        <v>949</v>
      </c>
      <c r="K84" s="438" t="s">
        <v>950</v>
      </c>
      <c r="L84" s="439">
        <v>4500000</v>
      </c>
      <c r="M84" s="440">
        <v>36000000</v>
      </c>
      <c r="N84" s="112" t="s">
        <v>951</v>
      </c>
      <c r="O84" s="438" t="s">
        <v>1450</v>
      </c>
      <c r="P84" s="438" t="s">
        <v>952</v>
      </c>
      <c r="Q84" s="441" t="s">
        <v>1471</v>
      </c>
      <c r="R84" s="96" t="s">
        <v>945</v>
      </c>
      <c r="S84" s="96">
        <v>8146</v>
      </c>
      <c r="T84" s="113" t="s">
        <v>1345</v>
      </c>
      <c r="U84" s="106">
        <v>3</v>
      </c>
      <c r="V84" s="442">
        <v>45712</v>
      </c>
      <c r="W84" s="99">
        <f t="shared" si="2"/>
        <v>1</v>
      </c>
      <c r="X84" s="437"/>
      <c r="Y84" s="437"/>
      <c r="Z84" s="437"/>
      <c r="AA84" s="437"/>
      <c r="AB84" s="437"/>
      <c r="AC84" s="437"/>
      <c r="AD84" s="437"/>
      <c r="AE84" s="437"/>
      <c r="AF84" s="437"/>
      <c r="AG84" s="437"/>
      <c r="AH84" s="437"/>
      <c r="AI84" s="437"/>
      <c r="AJ84" s="437"/>
      <c r="AK84" s="437"/>
    </row>
    <row r="85" spans="1:37" ht="12.75" customHeight="1">
      <c r="A85" s="111" t="s">
        <v>1384</v>
      </c>
      <c r="B85" s="112" t="s">
        <v>1073</v>
      </c>
      <c r="C85" s="438" t="s">
        <v>1036</v>
      </c>
      <c r="D85" s="112">
        <v>80111601</v>
      </c>
      <c r="E85" s="438" t="s">
        <v>1472</v>
      </c>
      <c r="F85" s="112" t="s">
        <v>295</v>
      </c>
      <c r="G85" s="438" t="s">
        <v>295</v>
      </c>
      <c r="H85" s="438">
        <v>8</v>
      </c>
      <c r="I85" s="438">
        <v>1</v>
      </c>
      <c r="J85" s="112" t="s">
        <v>949</v>
      </c>
      <c r="K85" s="438" t="s">
        <v>950</v>
      </c>
      <c r="L85" s="439">
        <v>4500000</v>
      </c>
      <c r="M85" s="440">
        <v>36000000</v>
      </c>
      <c r="N85" s="112" t="s">
        <v>951</v>
      </c>
      <c r="O85" s="438" t="s">
        <v>1450</v>
      </c>
      <c r="P85" s="438" t="s">
        <v>952</v>
      </c>
      <c r="Q85" s="441" t="s">
        <v>1460</v>
      </c>
      <c r="R85" s="96" t="s">
        <v>945</v>
      </c>
      <c r="S85" s="96">
        <v>8146</v>
      </c>
      <c r="T85" s="113" t="s">
        <v>1345</v>
      </c>
      <c r="U85" s="106">
        <v>3</v>
      </c>
      <c r="V85" s="442">
        <v>45712</v>
      </c>
      <c r="W85" s="99">
        <f t="shared" si="2"/>
        <v>1</v>
      </c>
      <c r="X85" s="437"/>
      <c r="Y85" s="437"/>
      <c r="Z85" s="437"/>
      <c r="AA85" s="437"/>
      <c r="AB85" s="437"/>
      <c r="AC85" s="437"/>
      <c r="AD85" s="437"/>
      <c r="AE85" s="437"/>
      <c r="AF85" s="437"/>
      <c r="AG85" s="437"/>
      <c r="AH85" s="437"/>
      <c r="AI85" s="437"/>
      <c r="AJ85" s="437"/>
      <c r="AK85" s="437"/>
    </row>
    <row r="86" spans="1:37" ht="12.75" customHeight="1">
      <c r="A86" s="111" t="s">
        <v>1384</v>
      </c>
      <c r="B86" s="112" t="s">
        <v>1039</v>
      </c>
      <c r="C86" s="438" t="s">
        <v>1036</v>
      </c>
      <c r="D86" s="112">
        <v>80111601</v>
      </c>
      <c r="E86" s="438" t="s">
        <v>1473</v>
      </c>
      <c r="F86" s="112" t="s">
        <v>479</v>
      </c>
      <c r="G86" s="438" t="s">
        <v>479</v>
      </c>
      <c r="H86" s="438">
        <v>6</v>
      </c>
      <c r="I86" s="438">
        <v>1</v>
      </c>
      <c r="J86" s="112" t="s">
        <v>949</v>
      </c>
      <c r="K86" s="438" t="s">
        <v>950</v>
      </c>
      <c r="L86" s="439">
        <v>4633000</v>
      </c>
      <c r="M86" s="440">
        <v>27798000</v>
      </c>
      <c r="N86" s="112" t="s">
        <v>951</v>
      </c>
      <c r="O86" s="438" t="s">
        <v>1450</v>
      </c>
      <c r="P86" s="438" t="s">
        <v>952</v>
      </c>
      <c r="Q86" s="441" t="s">
        <v>1453</v>
      </c>
      <c r="R86" s="96" t="s">
        <v>945</v>
      </c>
      <c r="S86" s="96">
        <v>8146</v>
      </c>
      <c r="T86" s="113" t="s">
        <v>1345</v>
      </c>
      <c r="U86" s="106">
        <v>3</v>
      </c>
      <c r="V86" s="442">
        <v>45712</v>
      </c>
      <c r="W86" s="99">
        <f t="shared" si="2"/>
        <v>1</v>
      </c>
      <c r="X86" s="437"/>
      <c r="Y86" s="437"/>
      <c r="Z86" s="437"/>
      <c r="AA86" s="437"/>
      <c r="AB86" s="437"/>
      <c r="AC86" s="437"/>
      <c r="AD86" s="437"/>
      <c r="AE86" s="437"/>
      <c r="AF86" s="437"/>
      <c r="AG86" s="437"/>
      <c r="AH86" s="437"/>
      <c r="AI86" s="437"/>
      <c r="AJ86" s="437"/>
      <c r="AK86" s="437"/>
    </row>
    <row r="87" spans="1:37" ht="12.75" customHeight="1">
      <c r="A87" s="111" t="s">
        <v>1384</v>
      </c>
      <c r="B87" s="112" t="s">
        <v>1034</v>
      </c>
      <c r="C87" s="438" t="s">
        <v>1036</v>
      </c>
      <c r="D87" s="112">
        <v>80111601</v>
      </c>
      <c r="E87" s="438" t="s">
        <v>1474</v>
      </c>
      <c r="F87" s="112" t="s">
        <v>479</v>
      </c>
      <c r="G87" s="438" t="s">
        <v>479</v>
      </c>
      <c r="H87" s="438">
        <v>6</v>
      </c>
      <c r="I87" s="438">
        <v>1</v>
      </c>
      <c r="J87" s="112" t="s">
        <v>949</v>
      </c>
      <c r="K87" s="438" t="s">
        <v>950</v>
      </c>
      <c r="L87" s="439">
        <v>6000000</v>
      </c>
      <c r="M87" s="440">
        <v>36000000</v>
      </c>
      <c r="N87" s="112" t="s">
        <v>951</v>
      </c>
      <c r="O87" s="438" t="s">
        <v>1450</v>
      </c>
      <c r="P87" s="438" t="s">
        <v>952</v>
      </c>
      <c r="Q87" s="441" t="s">
        <v>1475</v>
      </c>
      <c r="R87" s="96" t="s">
        <v>945</v>
      </c>
      <c r="S87" s="96">
        <v>8146</v>
      </c>
      <c r="T87" s="113" t="s">
        <v>1345</v>
      </c>
      <c r="U87" s="106">
        <v>3</v>
      </c>
      <c r="V87" s="442">
        <v>45712</v>
      </c>
      <c r="W87" s="99">
        <f t="shared" si="2"/>
        <v>1</v>
      </c>
      <c r="X87" s="437"/>
      <c r="Y87" s="437"/>
      <c r="Z87" s="437"/>
      <c r="AA87" s="437"/>
      <c r="AB87" s="437"/>
      <c r="AC87" s="437"/>
      <c r="AD87" s="437"/>
      <c r="AE87" s="437"/>
      <c r="AF87" s="437"/>
      <c r="AG87" s="437"/>
      <c r="AH87" s="437"/>
      <c r="AI87" s="437"/>
      <c r="AJ87" s="437"/>
      <c r="AK87" s="437"/>
    </row>
    <row r="88" spans="1:37" ht="12.75" customHeight="1">
      <c r="A88" s="111" t="s">
        <v>1384</v>
      </c>
      <c r="B88" s="112" t="s">
        <v>1092</v>
      </c>
      <c r="C88" s="438" t="s">
        <v>1036</v>
      </c>
      <c r="D88" s="112">
        <v>80111601</v>
      </c>
      <c r="E88" s="438" t="s">
        <v>1476</v>
      </c>
      <c r="F88" s="112" t="s">
        <v>963</v>
      </c>
      <c r="G88" s="438" t="s">
        <v>963</v>
      </c>
      <c r="H88" s="438">
        <v>1</v>
      </c>
      <c r="I88" s="438">
        <v>1</v>
      </c>
      <c r="J88" s="112" t="s">
        <v>949</v>
      </c>
      <c r="K88" s="438" t="s">
        <v>950</v>
      </c>
      <c r="L88" s="439" t="s">
        <v>1464</v>
      </c>
      <c r="M88" s="440">
        <v>41380000</v>
      </c>
      <c r="N88" s="112" t="s">
        <v>951</v>
      </c>
      <c r="O88" s="438" t="s">
        <v>1450</v>
      </c>
      <c r="P88" s="438" t="s">
        <v>952</v>
      </c>
      <c r="Q88" s="441" t="s">
        <v>1466</v>
      </c>
      <c r="R88" s="96" t="s">
        <v>945</v>
      </c>
      <c r="S88" s="96">
        <v>8146</v>
      </c>
      <c r="T88" s="113" t="s">
        <v>1345</v>
      </c>
      <c r="U88" s="106">
        <v>3</v>
      </c>
      <c r="V88" s="442">
        <v>45712</v>
      </c>
      <c r="W88" s="99">
        <f t="shared" si="2"/>
        <v>1</v>
      </c>
      <c r="X88" s="437"/>
      <c r="Y88" s="437"/>
      <c r="Z88" s="437"/>
      <c r="AA88" s="437"/>
      <c r="AB88" s="437"/>
      <c r="AC88" s="437"/>
      <c r="AD88" s="437"/>
      <c r="AE88" s="437"/>
      <c r="AF88" s="437"/>
      <c r="AG88" s="437"/>
      <c r="AH88" s="437"/>
      <c r="AI88" s="437"/>
      <c r="AJ88" s="437"/>
      <c r="AK88" s="437"/>
    </row>
    <row r="89" spans="1:37" ht="12.75" customHeight="1">
      <c r="A89" s="111" t="s">
        <v>1384</v>
      </c>
      <c r="B89" s="114" t="s">
        <v>1099</v>
      </c>
      <c r="C89" s="438" t="s">
        <v>1096</v>
      </c>
      <c r="D89" s="112">
        <v>80111600</v>
      </c>
      <c r="E89" s="438" t="s">
        <v>1477</v>
      </c>
      <c r="F89" s="112" t="s">
        <v>479</v>
      </c>
      <c r="G89" s="438" t="s">
        <v>479</v>
      </c>
      <c r="H89" s="438">
        <v>6</v>
      </c>
      <c r="I89" s="438">
        <v>1</v>
      </c>
      <c r="J89" s="112" t="s">
        <v>949</v>
      </c>
      <c r="K89" s="438" t="s">
        <v>950</v>
      </c>
      <c r="L89" s="439">
        <v>5300000</v>
      </c>
      <c r="M89" s="440">
        <v>31800000</v>
      </c>
      <c r="N89" s="112" t="s">
        <v>1478</v>
      </c>
      <c r="O89" s="438" t="s">
        <v>1450</v>
      </c>
      <c r="P89" s="438" t="s">
        <v>952</v>
      </c>
      <c r="Q89" s="443" t="s">
        <v>1479</v>
      </c>
      <c r="R89" s="96" t="s">
        <v>945</v>
      </c>
      <c r="S89" s="96">
        <v>8146</v>
      </c>
      <c r="T89" s="113" t="s">
        <v>1345</v>
      </c>
      <c r="U89" s="106">
        <v>3</v>
      </c>
      <c r="V89" s="442">
        <v>45712</v>
      </c>
      <c r="W89" s="99">
        <f t="shared" si="2"/>
        <v>1</v>
      </c>
      <c r="X89" s="437"/>
      <c r="Y89" s="437"/>
      <c r="Z89" s="437"/>
      <c r="AA89" s="437"/>
      <c r="AB89" s="437"/>
      <c r="AC89" s="437"/>
      <c r="AD89" s="437"/>
      <c r="AE89" s="437"/>
      <c r="AF89" s="437"/>
      <c r="AG89" s="437"/>
      <c r="AH89" s="437"/>
      <c r="AI89" s="437"/>
      <c r="AJ89" s="437"/>
      <c r="AK89" s="437"/>
    </row>
    <row r="90" spans="1:37" ht="12.75" customHeight="1">
      <c r="A90" s="111" t="s">
        <v>1384</v>
      </c>
      <c r="B90" s="114" t="s">
        <v>1103</v>
      </c>
      <c r="C90" s="438" t="s">
        <v>1096</v>
      </c>
      <c r="D90" s="112">
        <v>80111600</v>
      </c>
      <c r="E90" s="438" t="s">
        <v>1480</v>
      </c>
      <c r="F90" s="112" t="s">
        <v>479</v>
      </c>
      <c r="G90" s="438" t="s">
        <v>479</v>
      </c>
      <c r="H90" s="438">
        <v>6</v>
      </c>
      <c r="I90" s="438">
        <v>1</v>
      </c>
      <c r="J90" s="112" t="s">
        <v>949</v>
      </c>
      <c r="K90" s="438" t="s">
        <v>950</v>
      </c>
      <c r="L90" s="439">
        <v>4700000</v>
      </c>
      <c r="M90" s="440">
        <v>28200000</v>
      </c>
      <c r="N90" s="112" t="s">
        <v>1478</v>
      </c>
      <c r="O90" s="438" t="s">
        <v>1450</v>
      </c>
      <c r="P90" s="438" t="s">
        <v>952</v>
      </c>
      <c r="Q90" s="443" t="s">
        <v>1481</v>
      </c>
      <c r="R90" s="96" t="s">
        <v>945</v>
      </c>
      <c r="S90" s="96">
        <v>8146</v>
      </c>
      <c r="T90" s="113" t="s">
        <v>1345</v>
      </c>
      <c r="U90" s="106">
        <v>3</v>
      </c>
      <c r="V90" s="442">
        <v>45712</v>
      </c>
      <c r="W90" s="99">
        <f t="shared" si="2"/>
        <v>1</v>
      </c>
      <c r="X90" s="437"/>
      <c r="Y90" s="437"/>
      <c r="Z90" s="437"/>
      <c r="AA90" s="437"/>
      <c r="AB90" s="437"/>
      <c r="AC90" s="437"/>
      <c r="AD90" s="437"/>
      <c r="AE90" s="437"/>
      <c r="AF90" s="437"/>
      <c r="AG90" s="437"/>
      <c r="AH90" s="437"/>
      <c r="AI90" s="437"/>
      <c r="AJ90" s="437"/>
      <c r="AK90" s="437"/>
    </row>
    <row r="91" spans="1:37" ht="12.75" customHeight="1">
      <c r="A91" s="111" t="s">
        <v>1384</v>
      </c>
      <c r="B91" s="114" t="s">
        <v>1105</v>
      </c>
      <c r="C91" s="438" t="s">
        <v>1096</v>
      </c>
      <c r="D91" s="112">
        <v>80111600</v>
      </c>
      <c r="E91" s="438" t="s">
        <v>1482</v>
      </c>
      <c r="F91" s="112" t="s">
        <v>479</v>
      </c>
      <c r="G91" s="438" t="s">
        <v>479</v>
      </c>
      <c r="H91" s="438">
        <v>6</v>
      </c>
      <c r="I91" s="438">
        <v>1</v>
      </c>
      <c r="J91" s="112" t="s">
        <v>949</v>
      </c>
      <c r="K91" s="438" t="s">
        <v>950</v>
      </c>
      <c r="L91" s="439">
        <v>3000000</v>
      </c>
      <c r="M91" s="440">
        <v>18000000</v>
      </c>
      <c r="N91" s="112" t="s">
        <v>1478</v>
      </c>
      <c r="O91" s="438" t="s">
        <v>1450</v>
      </c>
      <c r="P91" s="438" t="s">
        <v>952</v>
      </c>
      <c r="Q91" s="443" t="s">
        <v>1481</v>
      </c>
      <c r="R91" s="96" t="s">
        <v>945</v>
      </c>
      <c r="S91" s="96">
        <v>8146</v>
      </c>
      <c r="T91" s="113" t="s">
        <v>1345</v>
      </c>
      <c r="U91" s="106">
        <v>3</v>
      </c>
      <c r="V91" s="442">
        <v>45712</v>
      </c>
      <c r="W91" s="99">
        <f t="shared" si="2"/>
        <v>1</v>
      </c>
      <c r="X91" s="437"/>
      <c r="Y91" s="437"/>
      <c r="Z91" s="437"/>
      <c r="AA91" s="437"/>
      <c r="AB91" s="437"/>
      <c r="AC91" s="437"/>
      <c r="AD91" s="437"/>
      <c r="AE91" s="437"/>
      <c r="AF91" s="437"/>
      <c r="AG91" s="437"/>
      <c r="AH91" s="437"/>
      <c r="AI91" s="437"/>
      <c r="AJ91" s="437"/>
      <c r="AK91" s="437"/>
    </row>
    <row r="92" spans="1:37" ht="12.75" customHeight="1">
      <c r="A92" s="111" t="s">
        <v>1384</v>
      </c>
      <c r="B92" s="114" t="s">
        <v>1107</v>
      </c>
      <c r="C92" s="438" t="s">
        <v>1096</v>
      </c>
      <c r="D92" s="112">
        <v>80111600</v>
      </c>
      <c r="E92" s="438" t="s">
        <v>1483</v>
      </c>
      <c r="F92" s="112" t="s">
        <v>479</v>
      </c>
      <c r="G92" s="438" t="s">
        <v>479</v>
      </c>
      <c r="H92" s="438">
        <v>6</v>
      </c>
      <c r="I92" s="438">
        <v>1</v>
      </c>
      <c r="J92" s="112" t="s">
        <v>949</v>
      </c>
      <c r="K92" s="438" t="s">
        <v>950</v>
      </c>
      <c r="L92" s="439">
        <v>3000000</v>
      </c>
      <c r="M92" s="440">
        <v>18000000</v>
      </c>
      <c r="N92" s="112" t="s">
        <v>1478</v>
      </c>
      <c r="O92" s="438" t="s">
        <v>1450</v>
      </c>
      <c r="P92" s="438" t="s">
        <v>952</v>
      </c>
      <c r="Q92" s="443" t="s">
        <v>1481</v>
      </c>
      <c r="R92" s="96" t="s">
        <v>945</v>
      </c>
      <c r="S92" s="96">
        <v>8146</v>
      </c>
      <c r="T92" s="113" t="s">
        <v>1345</v>
      </c>
      <c r="U92" s="106">
        <v>3</v>
      </c>
      <c r="V92" s="442">
        <v>45712</v>
      </c>
      <c r="W92" s="99">
        <f t="shared" si="2"/>
        <v>1</v>
      </c>
      <c r="X92" s="437"/>
      <c r="Y92" s="437"/>
      <c r="Z92" s="437"/>
      <c r="AA92" s="437"/>
      <c r="AB92" s="437"/>
      <c r="AC92" s="437"/>
      <c r="AD92" s="437"/>
      <c r="AE92" s="437"/>
      <c r="AF92" s="437"/>
      <c r="AG92" s="437"/>
      <c r="AH92" s="437"/>
      <c r="AI92" s="437"/>
      <c r="AJ92" s="437"/>
      <c r="AK92" s="437"/>
    </row>
    <row r="93" spans="1:37" ht="12.75" customHeight="1">
      <c r="A93" s="111" t="s">
        <v>1384</v>
      </c>
      <c r="B93" s="114" t="s">
        <v>1111</v>
      </c>
      <c r="C93" s="438" t="s">
        <v>1096</v>
      </c>
      <c r="D93" s="112">
        <v>80111600</v>
      </c>
      <c r="E93" s="438" t="s">
        <v>1484</v>
      </c>
      <c r="F93" s="112" t="s">
        <v>479</v>
      </c>
      <c r="G93" s="438" t="s">
        <v>479</v>
      </c>
      <c r="H93" s="438">
        <v>10</v>
      </c>
      <c r="I93" s="438">
        <v>1</v>
      </c>
      <c r="J93" s="112" t="s">
        <v>949</v>
      </c>
      <c r="K93" s="438" t="s">
        <v>950</v>
      </c>
      <c r="L93" s="439">
        <v>7000000</v>
      </c>
      <c r="M93" s="440">
        <v>70000000</v>
      </c>
      <c r="N93" s="112" t="s">
        <v>1478</v>
      </c>
      <c r="O93" s="438" t="s">
        <v>970</v>
      </c>
      <c r="P93" s="438" t="s">
        <v>952</v>
      </c>
      <c r="Q93" s="443" t="s">
        <v>1485</v>
      </c>
      <c r="R93" s="96" t="s">
        <v>945</v>
      </c>
      <c r="S93" s="96">
        <v>8146</v>
      </c>
      <c r="T93" s="113" t="s">
        <v>1345</v>
      </c>
      <c r="U93" s="106">
        <v>3</v>
      </c>
      <c r="V93" s="442">
        <v>45712</v>
      </c>
      <c r="W93" s="99">
        <f t="shared" si="2"/>
        <v>1</v>
      </c>
      <c r="X93" s="437"/>
      <c r="Y93" s="437"/>
      <c r="Z93" s="437"/>
      <c r="AA93" s="437"/>
      <c r="AB93" s="437"/>
      <c r="AC93" s="437"/>
      <c r="AD93" s="437"/>
      <c r="AE93" s="437"/>
      <c r="AF93" s="437"/>
      <c r="AG93" s="437"/>
      <c r="AH93" s="437"/>
      <c r="AI93" s="437"/>
      <c r="AJ93" s="437"/>
      <c r="AK93" s="437"/>
    </row>
    <row r="94" spans="1:37" ht="12.75" customHeight="1">
      <c r="A94" s="111" t="s">
        <v>1384</v>
      </c>
      <c r="B94" s="114" t="s">
        <v>1113</v>
      </c>
      <c r="C94" s="438" t="s">
        <v>1096</v>
      </c>
      <c r="D94" s="112">
        <v>80111600</v>
      </c>
      <c r="E94" s="438" t="s">
        <v>1486</v>
      </c>
      <c r="F94" s="112" t="s">
        <v>479</v>
      </c>
      <c r="G94" s="438" t="s">
        <v>479</v>
      </c>
      <c r="H94" s="438">
        <v>6</v>
      </c>
      <c r="I94" s="438">
        <v>1</v>
      </c>
      <c r="J94" s="112" t="s">
        <v>949</v>
      </c>
      <c r="K94" s="438" t="s">
        <v>950</v>
      </c>
      <c r="L94" s="439">
        <v>4000000</v>
      </c>
      <c r="M94" s="440">
        <v>24000000</v>
      </c>
      <c r="N94" s="112" t="s">
        <v>1478</v>
      </c>
      <c r="O94" s="438" t="s">
        <v>970</v>
      </c>
      <c r="P94" s="438" t="s">
        <v>952</v>
      </c>
      <c r="Q94" s="443" t="s">
        <v>1479</v>
      </c>
      <c r="R94" s="96" t="s">
        <v>945</v>
      </c>
      <c r="S94" s="96">
        <v>8146</v>
      </c>
      <c r="T94" s="113" t="s">
        <v>1345</v>
      </c>
      <c r="U94" s="106">
        <v>3</v>
      </c>
      <c r="V94" s="442">
        <v>45712</v>
      </c>
      <c r="W94" s="99">
        <f t="shared" si="2"/>
        <v>1</v>
      </c>
      <c r="X94" s="437"/>
      <c r="Y94" s="437"/>
      <c r="Z94" s="437"/>
      <c r="AA94" s="437"/>
      <c r="AB94" s="437"/>
      <c r="AC94" s="437"/>
      <c r="AD94" s="437"/>
      <c r="AE94" s="437"/>
      <c r="AF94" s="437"/>
      <c r="AG94" s="437"/>
      <c r="AH94" s="437"/>
      <c r="AI94" s="437"/>
      <c r="AJ94" s="437"/>
      <c r="AK94" s="437"/>
    </row>
    <row r="95" spans="1:37" ht="12.75" customHeight="1">
      <c r="A95" s="111" t="s">
        <v>1384</v>
      </c>
      <c r="B95" s="114" t="s">
        <v>1115</v>
      </c>
      <c r="C95" s="438" t="s">
        <v>1096</v>
      </c>
      <c r="D95" s="112">
        <v>80111600</v>
      </c>
      <c r="E95" s="438" t="s">
        <v>1487</v>
      </c>
      <c r="F95" s="112" t="s">
        <v>479</v>
      </c>
      <c r="G95" s="438" t="s">
        <v>479</v>
      </c>
      <c r="H95" s="438">
        <v>6</v>
      </c>
      <c r="I95" s="438">
        <v>1</v>
      </c>
      <c r="J95" s="112" t="s">
        <v>949</v>
      </c>
      <c r="K95" s="438" t="s">
        <v>950</v>
      </c>
      <c r="L95" s="439">
        <v>5000000</v>
      </c>
      <c r="M95" s="440">
        <v>30000000</v>
      </c>
      <c r="N95" s="112" t="s">
        <v>1478</v>
      </c>
      <c r="O95" s="438" t="s">
        <v>970</v>
      </c>
      <c r="P95" s="438" t="s">
        <v>952</v>
      </c>
      <c r="Q95" s="443" t="s">
        <v>1481</v>
      </c>
      <c r="R95" s="96" t="s">
        <v>945</v>
      </c>
      <c r="S95" s="96">
        <v>8146</v>
      </c>
      <c r="T95" s="113" t="s">
        <v>1345</v>
      </c>
      <c r="U95" s="106">
        <v>3</v>
      </c>
      <c r="V95" s="442">
        <v>45712</v>
      </c>
      <c r="W95" s="99">
        <f t="shared" si="2"/>
        <v>1</v>
      </c>
      <c r="X95" s="437"/>
      <c r="Y95" s="437"/>
      <c r="Z95" s="437"/>
      <c r="AA95" s="437"/>
      <c r="AB95" s="437"/>
      <c r="AC95" s="437"/>
      <c r="AD95" s="437"/>
      <c r="AE95" s="437"/>
      <c r="AF95" s="437"/>
      <c r="AG95" s="437"/>
      <c r="AH95" s="437"/>
      <c r="AI95" s="437"/>
      <c r="AJ95" s="437"/>
      <c r="AK95" s="437"/>
    </row>
    <row r="96" spans="1:37" ht="12.75" customHeight="1">
      <c r="A96" s="111" t="s">
        <v>1384</v>
      </c>
      <c r="B96" s="114" t="s">
        <v>1117</v>
      </c>
      <c r="C96" s="438" t="s">
        <v>1096</v>
      </c>
      <c r="D96" s="112">
        <v>80111600</v>
      </c>
      <c r="E96" s="438" t="s">
        <v>1488</v>
      </c>
      <c r="F96" s="112" t="s">
        <v>479</v>
      </c>
      <c r="G96" s="438" t="s">
        <v>479</v>
      </c>
      <c r="H96" s="438">
        <v>6</v>
      </c>
      <c r="I96" s="438">
        <v>1</v>
      </c>
      <c r="J96" s="112" t="s">
        <v>949</v>
      </c>
      <c r="K96" s="438" t="s">
        <v>950</v>
      </c>
      <c r="L96" s="439">
        <v>6300000</v>
      </c>
      <c r="M96" s="440">
        <v>37800000</v>
      </c>
      <c r="N96" s="112" t="s">
        <v>1478</v>
      </c>
      <c r="O96" s="438" t="s">
        <v>970</v>
      </c>
      <c r="P96" s="438" t="s">
        <v>952</v>
      </c>
      <c r="Q96" s="443" t="s">
        <v>1481</v>
      </c>
      <c r="R96" s="96" t="s">
        <v>945</v>
      </c>
      <c r="S96" s="96">
        <v>8146</v>
      </c>
      <c r="T96" s="113" t="s">
        <v>1345</v>
      </c>
      <c r="U96" s="106">
        <v>3</v>
      </c>
      <c r="V96" s="442">
        <v>45712</v>
      </c>
      <c r="W96" s="99">
        <f t="shared" si="2"/>
        <v>1</v>
      </c>
      <c r="X96" s="437"/>
      <c r="Y96" s="437"/>
      <c r="Z96" s="437"/>
      <c r="AA96" s="437"/>
      <c r="AB96" s="437"/>
      <c r="AC96" s="437"/>
      <c r="AD96" s="437"/>
      <c r="AE96" s="437"/>
      <c r="AF96" s="437"/>
      <c r="AG96" s="437"/>
      <c r="AH96" s="437"/>
      <c r="AI96" s="437"/>
      <c r="AJ96" s="437"/>
      <c r="AK96" s="437"/>
    </row>
    <row r="97" spans="1:37" ht="12.75" customHeight="1">
      <c r="A97" s="111" t="s">
        <v>1384</v>
      </c>
      <c r="B97" s="114" t="s">
        <v>1119</v>
      </c>
      <c r="C97" s="438" t="s">
        <v>1096</v>
      </c>
      <c r="D97" s="112">
        <v>80111600</v>
      </c>
      <c r="E97" s="438" t="s">
        <v>1489</v>
      </c>
      <c r="F97" s="112" t="s">
        <v>479</v>
      </c>
      <c r="G97" s="438" t="s">
        <v>479</v>
      </c>
      <c r="H97" s="438">
        <v>6</v>
      </c>
      <c r="I97" s="438">
        <v>1</v>
      </c>
      <c r="J97" s="112" t="s">
        <v>949</v>
      </c>
      <c r="K97" s="438" t="s">
        <v>950</v>
      </c>
      <c r="L97" s="439">
        <v>6000000</v>
      </c>
      <c r="M97" s="440">
        <v>36000000</v>
      </c>
      <c r="N97" s="112" t="s">
        <v>1478</v>
      </c>
      <c r="O97" s="438" t="s">
        <v>970</v>
      </c>
      <c r="P97" s="438" t="s">
        <v>952</v>
      </c>
      <c r="Q97" s="443" t="s">
        <v>1481</v>
      </c>
      <c r="R97" s="96" t="s">
        <v>945</v>
      </c>
      <c r="S97" s="96">
        <v>8146</v>
      </c>
      <c r="T97" s="113" t="s">
        <v>1345</v>
      </c>
      <c r="U97" s="106">
        <v>3</v>
      </c>
      <c r="V97" s="442">
        <v>45712</v>
      </c>
      <c r="W97" s="99">
        <f t="shared" si="2"/>
        <v>1</v>
      </c>
      <c r="X97" s="437"/>
      <c r="Y97" s="437"/>
      <c r="Z97" s="437"/>
      <c r="AA97" s="437"/>
      <c r="AB97" s="437"/>
      <c r="AC97" s="437"/>
      <c r="AD97" s="437"/>
      <c r="AE97" s="437"/>
      <c r="AF97" s="437"/>
      <c r="AG97" s="437"/>
      <c r="AH97" s="437"/>
      <c r="AI97" s="437"/>
      <c r="AJ97" s="437"/>
      <c r="AK97" s="437"/>
    </row>
    <row r="98" spans="1:37" ht="12.75" customHeight="1">
      <c r="A98" s="111" t="s">
        <v>1384</v>
      </c>
      <c r="B98" s="114" t="s">
        <v>1121</v>
      </c>
      <c r="C98" s="438" t="s">
        <v>1096</v>
      </c>
      <c r="D98" s="112">
        <v>80111600</v>
      </c>
      <c r="E98" s="438" t="s">
        <v>1490</v>
      </c>
      <c r="F98" s="112" t="s">
        <v>479</v>
      </c>
      <c r="G98" s="438" t="s">
        <v>479</v>
      </c>
      <c r="H98" s="438">
        <v>10</v>
      </c>
      <c r="I98" s="438">
        <v>1</v>
      </c>
      <c r="J98" s="112" t="s">
        <v>949</v>
      </c>
      <c r="K98" s="438" t="s">
        <v>950</v>
      </c>
      <c r="L98" s="439">
        <v>4700000</v>
      </c>
      <c r="M98" s="440">
        <v>47000000</v>
      </c>
      <c r="N98" s="112" t="s">
        <v>1478</v>
      </c>
      <c r="O98" s="438" t="s">
        <v>970</v>
      </c>
      <c r="P98" s="438" t="s">
        <v>952</v>
      </c>
      <c r="Q98" s="443" t="s">
        <v>1481</v>
      </c>
      <c r="R98" s="96" t="s">
        <v>945</v>
      </c>
      <c r="S98" s="96">
        <v>8146</v>
      </c>
      <c r="T98" s="113" t="s">
        <v>1345</v>
      </c>
      <c r="U98" s="106">
        <v>3</v>
      </c>
      <c r="V98" s="442">
        <v>45712</v>
      </c>
      <c r="W98" s="99">
        <f t="shared" si="2"/>
        <v>1</v>
      </c>
      <c r="X98" s="437"/>
      <c r="Y98" s="437"/>
      <c r="Z98" s="437"/>
      <c r="AA98" s="437"/>
      <c r="AB98" s="437"/>
      <c r="AC98" s="437"/>
      <c r="AD98" s="437"/>
      <c r="AE98" s="437"/>
      <c r="AF98" s="437"/>
      <c r="AG98" s="437"/>
      <c r="AH98" s="437"/>
      <c r="AI98" s="437"/>
      <c r="AJ98" s="437"/>
      <c r="AK98" s="437"/>
    </row>
    <row r="99" spans="1:37" ht="12.75" customHeight="1">
      <c r="A99" s="111" t="s">
        <v>1384</v>
      </c>
      <c r="B99" s="114" t="s">
        <v>1123</v>
      </c>
      <c r="C99" s="438" t="s">
        <v>1096</v>
      </c>
      <c r="D99" s="112">
        <v>80111600</v>
      </c>
      <c r="E99" s="438" t="s">
        <v>1490</v>
      </c>
      <c r="F99" s="112" t="s">
        <v>479</v>
      </c>
      <c r="G99" s="438" t="s">
        <v>479</v>
      </c>
      <c r="H99" s="438">
        <v>10</v>
      </c>
      <c r="I99" s="438">
        <v>1</v>
      </c>
      <c r="J99" s="112" t="s">
        <v>949</v>
      </c>
      <c r="K99" s="438" t="s">
        <v>950</v>
      </c>
      <c r="L99" s="439">
        <v>5000000</v>
      </c>
      <c r="M99" s="440">
        <v>50000000</v>
      </c>
      <c r="N99" s="112" t="s">
        <v>1478</v>
      </c>
      <c r="O99" s="438" t="s">
        <v>970</v>
      </c>
      <c r="P99" s="438" t="s">
        <v>952</v>
      </c>
      <c r="Q99" s="443" t="s">
        <v>1485</v>
      </c>
      <c r="R99" s="96" t="s">
        <v>945</v>
      </c>
      <c r="S99" s="96">
        <v>8146</v>
      </c>
      <c r="T99" s="113" t="s">
        <v>1345</v>
      </c>
      <c r="U99" s="106">
        <v>3</v>
      </c>
      <c r="V99" s="442">
        <v>45712</v>
      </c>
      <c r="W99" s="99">
        <f t="shared" si="2"/>
        <v>1</v>
      </c>
      <c r="X99" s="437"/>
      <c r="Y99" s="437"/>
      <c r="Z99" s="437"/>
      <c r="AA99" s="437"/>
      <c r="AB99" s="437"/>
      <c r="AC99" s="437"/>
      <c r="AD99" s="437"/>
      <c r="AE99" s="437"/>
      <c r="AF99" s="437"/>
      <c r="AG99" s="437"/>
      <c r="AH99" s="437"/>
      <c r="AI99" s="437"/>
      <c r="AJ99" s="437"/>
      <c r="AK99" s="437"/>
    </row>
    <row r="100" spans="1:37" ht="12.75" customHeight="1">
      <c r="A100" s="111" t="s">
        <v>1384</v>
      </c>
      <c r="B100" s="114" t="s">
        <v>1124</v>
      </c>
      <c r="C100" s="438" t="s">
        <v>1096</v>
      </c>
      <c r="D100" s="112">
        <v>80111600</v>
      </c>
      <c r="E100" s="438" t="s">
        <v>1490</v>
      </c>
      <c r="F100" s="112" t="s">
        <v>479</v>
      </c>
      <c r="G100" s="438" t="s">
        <v>479</v>
      </c>
      <c r="H100" s="438">
        <v>6</v>
      </c>
      <c r="I100" s="438">
        <v>1</v>
      </c>
      <c r="J100" s="112" t="s">
        <v>949</v>
      </c>
      <c r="K100" s="438" t="s">
        <v>950</v>
      </c>
      <c r="L100" s="439">
        <v>5000000</v>
      </c>
      <c r="M100" s="440">
        <v>30000000</v>
      </c>
      <c r="N100" s="112" t="s">
        <v>1478</v>
      </c>
      <c r="O100" s="438" t="s">
        <v>970</v>
      </c>
      <c r="P100" s="438" t="s">
        <v>952</v>
      </c>
      <c r="Q100" s="443" t="s">
        <v>1481</v>
      </c>
      <c r="R100" s="96" t="s">
        <v>945</v>
      </c>
      <c r="S100" s="96">
        <v>8146</v>
      </c>
      <c r="T100" s="113" t="s">
        <v>1345</v>
      </c>
      <c r="U100" s="106">
        <v>3</v>
      </c>
      <c r="V100" s="442">
        <v>45712</v>
      </c>
      <c r="W100" s="99">
        <f t="shared" si="2"/>
        <v>1</v>
      </c>
      <c r="X100" s="437"/>
      <c r="Y100" s="437"/>
      <c r="Z100" s="437"/>
      <c r="AA100" s="437"/>
      <c r="AB100" s="437"/>
      <c r="AC100" s="437"/>
      <c r="AD100" s="437"/>
      <c r="AE100" s="437"/>
      <c r="AF100" s="437"/>
      <c r="AG100" s="437"/>
      <c r="AH100" s="437"/>
      <c r="AI100" s="437"/>
      <c r="AJ100" s="437"/>
      <c r="AK100" s="437"/>
    </row>
    <row r="101" spans="1:37" ht="12.75" customHeight="1">
      <c r="A101" s="111" t="s">
        <v>1384</v>
      </c>
      <c r="B101" s="114" t="s">
        <v>1125</v>
      </c>
      <c r="C101" s="438" t="s">
        <v>1096</v>
      </c>
      <c r="D101" s="112">
        <v>80111600</v>
      </c>
      <c r="E101" s="438" t="s">
        <v>1491</v>
      </c>
      <c r="F101" s="112" t="s">
        <v>479</v>
      </c>
      <c r="G101" s="438" t="s">
        <v>479</v>
      </c>
      <c r="H101" s="438">
        <v>6</v>
      </c>
      <c r="I101" s="438">
        <v>1</v>
      </c>
      <c r="J101" s="112" t="s">
        <v>949</v>
      </c>
      <c r="K101" s="438" t="s">
        <v>950</v>
      </c>
      <c r="L101" s="439">
        <v>6000000</v>
      </c>
      <c r="M101" s="440">
        <v>36000000</v>
      </c>
      <c r="N101" s="112" t="s">
        <v>1478</v>
      </c>
      <c r="O101" s="438" t="s">
        <v>970</v>
      </c>
      <c r="P101" s="438" t="s">
        <v>952</v>
      </c>
      <c r="Q101" s="443" t="s">
        <v>1481</v>
      </c>
      <c r="R101" s="96" t="s">
        <v>945</v>
      </c>
      <c r="S101" s="96">
        <v>8146</v>
      </c>
      <c r="T101" s="113" t="s">
        <v>1345</v>
      </c>
      <c r="U101" s="106">
        <v>3</v>
      </c>
      <c r="V101" s="442">
        <v>45712</v>
      </c>
      <c r="W101" s="99">
        <f t="shared" si="2"/>
        <v>1</v>
      </c>
      <c r="X101" s="437"/>
      <c r="Y101" s="437"/>
      <c r="Z101" s="437"/>
      <c r="AA101" s="437"/>
      <c r="AB101" s="437"/>
      <c r="AC101" s="437"/>
      <c r="AD101" s="437"/>
      <c r="AE101" s="437"/>
      <c r="AF101" s="437"/>
      <c r="AG101" s="437"/>
      <c r="AH101" s="437"/>
      <c r="AI101" s="437"/>
      <c r="AJ101" s="437"/>
      <c r="AK101" s="437"/>
    </row>
    <row r="102" spans="1:37" ht="12.75" customHeight="1">
      <c r="A102" s="111" t="s">
        <v>1384</v>
      </c>
      <c r="B102" s="114" t="s">
        <v>1127</v>
      </c>
      <c r="C102" s="438" t="s">
        <v>1096</v>
      </c>
      <c r="D102" s="112">
        <v>80111600</v>
      </c>
      <c r="E102" s="438" t="s">
        <v>1492</v>
      </c>
      <c r="F102" s="112" t="s">
        <v>479</v>
      </c>
      <c r="G102" s="438" t="s">
        <v>479</v>
      </c>
      <c r="H102" s="438">
        <v>4</v>
      </c>
      <c r="I102" s="438">
        <v>1</v>
      </c>
      <c r="J102" s="112" t="s">
        <v>949</v>
      </c>
      <c r="K102" s="438" t="s">
        <v>950</v>
      </c>
      <c r="L102" s="439">
        <v>4800000</v>
      </c>
      <c r="M102" s="440">
        <v>19200000</v>
      </c>
      <c r="N102" s="112" t="s">
        <v>1478</v>
      </c>
      <c r="O102" s="438" t="s">
        <v>970</v>
      </c>
      <c r="P102" s="438" t="s">
        <v>952</v>
      </c>
      <c r="Q102" s="443" t="s">
        <v>1485</v>
      </c>
      <c r="R102" s="96" t="s">
        <v>945</v>
      </c>
      <c r="S102" s="96">
        <v>8146</v>
      </c>
      <c r="T102" s="113" t="s">
        <v>1345</v>
      </c>
      <c r="U102" s="106">
        <v>3</v>
      </c>
      <c r="V102" s="442">
        <v>45712</v>
      </c>
      <c r="W102" s="99">
        <f t="shared" si="2"/>
        <v>1</v>
      </c>
      <c r="X102" s="437"/>
      <c r="Y102" s="437"/>
      <c r="Z102" s="437"/>
      <c r="AA102" s="437"/>
      <c r="AB102" s="437"/>
      <c r="AC102" s="437"/>
      <c r="AD102" s="437"/>
      <c r="AE102" s="437"/>
      <c r="AF102" s="437"/>
      <c r="AG102" s="437"/>
      <c r="AH102" s="437"/>
      <c r="AI102" s="437"/>
      <c r="AJ102" s="437"/>
      <c r="AK102" s="437"/>
    </row>
    <row r="103" spans="1:37" ht="12.75" customHeight="1">
      <c r="A103" s="111" t="s">
        <v>1384</v>
      </c>
      <c r="B103" s="114" t="s">
        <v>1129</v>
      </c>
      <c r="C103" s="438" t="s">
        <v>1096</v>
      </c>
      <c r="D103" s="112">
        <v>80111600</v>
      </c>
      <c r="E103" s="438" t="s">
        <v>1486</v>
      </c>
      <c r="F103" s="112" t="s">
        <v>479</v>
      </c>
      <c r="G103" s="438" t="s">
        <v>479</v>
      </c>
      <c r="H103" s="438">
        <v>10</v>
      </c>
      <c r="I103" s="438">
        <v>1</v>
      </c>
      <c r="J103" s="112" t="s">
        <v>949</v>
      </c>
      <c r="K103" s="438" t="s">
        <v>950</v>
      </c>
      <c r="L103" s="439">
        <v>4000000</v>
      </c>
      <c r="M103" s="440">
        <v>40000000</v>
      </c>
      <c r="N103" s="112" t="s">
        <v>1478</v>
      </c>
      <c r="O103" s="438" t="s">
        <v>970</v>
      </c>
      <c r="P103" s="438" t="s">
        <v>952</v>
      </c>
      <c r="Q103" s="443" t="s">
        <v>1485</v>
      </c>
      <c r="R103" s="96" t="s">
        <v>945</v>
      </c>
      <c r="S103" s="96">
        <v>8146</v>
      </c>
      <c r="T103" s="113" t="s">
        <v>1345</v>
      </c>
      <c r="U103" s="106">
        <v>3</v>
      </c>
      <c r="V103" s="442">
        <v>45712</v>
      </c>
      <c r="W103" s="99">
        <f t="shared" si="2"/>
        <v>1</v>
      </c>
      <c r="X103" s="437"/>
      <c r="Y103" s="437"/>
      <c r="Z103" s="437"/>
      <c r="AA103" s="437"/>
      <c r="AB103" s="437"/>
      <c r="AC103" s="437"/>
      <c r="AD103" s="437"/>
      <c r="AE103" s="437"/>
      <c r="AF103" s="437"/>
      <c r="AG103" s="437"/>
      <c r="AH103" s="437"/>
      <c r="AI103" s="437"/>
      <c r="AJ103" s="437"/>
      <c r="AK103" s="437"/>
    </row>
    <row r="104" spans="1:37" ht="12.75" customHeight="1">
      <c r="A104" s="111" t="s">
        <v>1384</v>
      </c>
      <c r="B104" s="114" t="s">
        <v>1131</v>
      </c>
      <c r="C104" s="438" t="s">
        <v>1096</v>
      </c>
      <c r="D104" s="112">
        <v>80111600</v>
      </c>
      <c r="E104" s="438" t="s">
        <v>1493</v>
      </c>
      <c r="F104" s="112" t="s">
        <v>479</v>
      </c>
      <c r="G104" s="438" t="s">
        <v>479</v>
      </c>
      <c r="H104" s="438">
        <v>6</v>
      </c>
      <c r="I104" s="438">
        <v>1</v>
      </c>
      <c r="J104" s="112" t="s">
        <v>949</v>
      </c>
      <c r="K104" s="438" t="s">
        <v>950</v>
      </c>
      <c r="L104" s="439">
        <v>4000000</v>
      </c>
      <c r="M104" s="440">
        <v>24000000</v>
      </c>
      <c r="N104" s="112" t="s">
        <v>1478</v>
      </c>
      <c r="O104" s="438" t="s">
        <v>970</v>
      </c>
      <c r="P104" s="438" t="s">
        <v>952</v>
      </c>
      <c r="Q104" s="443" t="s">
        <v>1481</v>
      </c>
      <c r="R104" s="96" t="s">
        <v>945</v>
      </c>
      <c r="S104" s="96">
        <v>8146</v>
      </c>
      <c r="T104" s="113" t="s">
        <v>1345</v>
      </c>
      <c r="U104" s="106">
        <v>3</v>
      </c>
      <c r="V104" s="442">
        <v>45712</v>
      </c>
      <c r="W104" s="99">
        <f t="shared" si="2"/>
        <v>1</v>
      </c>
      <c r="X104" s="437"/>
      <c r="Y104" s="437"/>
      <c r="Z104" s="437"/>
      <c r="AA104" s="437"/>
      <c r="AB104" s="437"/>
      <c r="AC104" s="437"/>
      <c r="AD104" s="437"/>
      <c r="AE104" s="437"/>
      <c r="AF104" s="437"/>
      <c r="AG104" s="437"/>
      <c r="AH104" s="437"/>
      <c r="AI104" s="437"/>
      <c r="AJ104" s="437"/>
      <c r="AK104" s="437"/>
    </row>
    <row r="105" spans="1:37" ht="12.75" customHeight="1">
      <c r="A105" s="111" t="s">
        <v>1384</v>
      </c>
      <c r="B105" s="114" t="s">
        <v>1132</v>
      </c>
      <c r="C105" s="438" t="s">
        <v>1096</v>
      </c>
      <c r="D105" s="112">
        <v>80111600</v>
      </c>
      <c r="E105" s="438" t="s">
        <v>1494</v>
      </c>
      <c r="F105" s="112" t="s">
        <v>479</v>
      </c>
      <c r="G105" s="438" t="s">
        <v>479</v>
      </c>
      <c r="H105" s="438">
        <v>6</v>
      </c>
      <c r="I105" s="438">
        <v>1</v>
      </c>
      <c r="J105" s="112" t="s">
        <v>949</v>
      </c>
      <c r="K105" s="438" t="s">
        <v>950</v>
      </c>
      <c r="L105" s="439">
        <v>4000000</v>
      </c>
      <c r="M105" s="440">
        <v>24000000</v>
      </c>
      <c r="N105" s="112" t="s">
        <v>1478</v>
      </c>
      <c r="O105" s="438" t="s">
        <v>970</v>
      </c>
      <c r="P105" s="438" t="s">
        <v>952</v>
      </c>
      <c r="Q105" s="443" t="s">
        <v>1481</v>
      </c>
      <c r="R105" s="96" t="s">
        <v>945</v>
      </c>
      <c r="S105" s="96">
        <v>8146</v>
      </c>
      <c r="T105" s="113" t="s">
        <v>1345</v>
      </c>
      <c r="U105" s="106">
        <v>3</v>
      </c>
      <c r="V105" s="442">
        <v>45712</v>
      </c>
      <c r="W105" s="99">
        <f t="shared" si="2"/>
        <v>1</v>
      </c>
      <c r="X105" s="437"/>
      <c r="Y105" s="437"/>
      <c r="Z105" s="437"/>
      <c r="AA105" s="437"/>
      <c r="AB105" s="437"/>
      <c r="AC105" s="437"/>
      <c r="AD105" s="437"/>
      <c r="AE105" s="437"/>
      <c r="AF105" s="437"/>
      <c r="AG105" s="437"/>
      <c r="AH105" s="437"/>
      <c r="AI105" s="437"/>
      <c r="AJ105" s="437"/>
      <c r="AK105" s="437"/>
    </row>
    <row r="106" spans="1:37" ht="12.75" customHeight="1">
      <c r="A106" s="111" t="s">
        <v>1384</v>
      </c>
      <c r="B106" s="114" t="s">
        <v>1133</v>
      </c>
      <c r="C106" s="438" t="s">
        <v>1096</v>
      </c>
      <c r="D106" s="112">
        <v>80111600</v>
      </c>
      <c r="E106" s="438" t="s">
        <v>1495</v>
      </c>
      <c r="F106" s="112" t="s">
        <v>479</v>
      </c>
      <c r="G106" s="438" t="s">
        <v>479</v>
      </c>
      <c r="H106" s="438">
        <v>5</v>
      </c>
      <c r="I106" s="438">
        <v>1</v>
      </c>
      <c r="J106" s="112" t="s">
        <v>949</v>
      </c>
      <c r="K106" s="438" t="s">
        <v>950</v>
      </c>
      <c r="L106" s="439">
        <v>3600000</v>
      </c>
      <c r="M106" s="440">
        <v>18000000</v>
      </c>
      <c r="N106" s="112" t="s">
        <v>1478</v>
      </c>
      <c r="O106" s="438" t="s">
        <v>970</v>
      </c>
      <c r="P106" s="438" t="s">
        <v>952</v>
      </c>
      <c r="Q106" s="443" t="s">
        <v>1481</v>
      </c>
      <c r="R106" s="96" t="s">
        <v>945</v>
      </c>
      <c r="S106" s="96">
        <v>8146</v>
      </c>
      <c r="T106" s="113" t="s">
        <v>1345</v>
      </c>
      <c r="U106" s="106">
        <v>3</v>
      </c>
      <c r="V106" s="442">
        <v>45712</v>
      </c>
      <c r="W106" s="99">
        <f t="shared" si="2"/>
        <v>1</v>
      </c>
      <c r="X106" s="437"/>
      <c r="Y106" s="437"/>
      <c r="Z106" s="437"/>
      <c r="AA106" s="437"/>
      <c r="AB106" s="437"/>
      <c r="AC106" s="437"/>
      <c r="AD106" s="437"/>
      <c r="AE106" s="437"/>
      <c r="AF106" s="437"/>
      <c r="AG106" s="437"/>
      <c r="AH106" s="437"/>
      <c r="AI106" s="437"/>
      <c r="AJ106" s="437"/>
      <c r="AK106" s="437"/>
    </row>
    <row r="107" spans="1:37" ht="12.75" customHeight="1">
      <c r="A107" s="111" t="s">
        <v>1384</v>
      </c>
      <c r="B107" s="114" t="s">
        <v>1135</v>
      </c>
      <c r="C107" s="438" t="s">
        <v>1096</v>
      </c>
      <c r="D107" s="112">
        <v>80111600</v>
      </c>
      <c r="E107" s="438" t="s">
        <v>1496</v>
      </c>
      <c r="F107" s="112" t="s">
        <v>479</v>
      </c>
      <c r="G107" s="438" t="s">
        <v>479</v>
      </c>
      <c r="H107" s="438">
        <v>6</v>
      </c>
      <c r="I107" s="438">
        <v>1</v>
      </c>
      <c r="J107" s="112" t="s">
        <v>949</v>
      </c>
      <c r="K107" s="438" t="s">
        <v>950</v>
      </c>
      <c r="L107" s="439">
        <v>3600000</v>
      </c>
      <c r="M107" s="440">
        <v>21600000</v>
      </c>
      <c r="N107" s="112" t="s">
        <v>1478</v>
      </c>
      <c r="O107" s="438" t="s">
        <v>970</v>
      </c>
      <c r="P107" s="438" t="s">
        <v>952</v>
      </c>
      <c r="Q107" s="443" t="s">
        <v>1481</v>
      </c>
      <c r="R107" s="96" t="s">
        <v>945</v>
      </c>
      <c r="S107" s="96">
        <v>8146</v>
      </c>
      <c r="T107" s="113" t="s">
        <v>1345</v>
      </c>
      <c r="U107" s="106">
        <v>3</v>
      </c>
      <c r="V107" s="442">
        <v>45712</v>
      </c>
      <c r="W107" s="99">
        <f t="shared" si="2"/>
        <v>1</v>
      </c>
      <c r="X107" s="437"/>
      <c r="Y107" s="437"/>
      <c r="Z107" s="437"/>
      <c r="AA107" s="437"/>
      <c r="AB107" s="437"/>
      <c r="AC107" s="437"/>
      <c r="AD107" s="437"/>
      <c r="AE107" s="437"/>
      <c r="AF107" s="437"/>
      <c r="AG107" s="437"/>
      <c r="AH107" s="437"/>
      <c r="AI107" s="437"/>
      <c r="AJ107" s="437"/>
      <c r="AK107" s="437"/>
    </row>
    <row r="108" spans="1:37" ht="12.75" customHeight="1">
      <c r="A108" s="111" t="s">
        <v>1384</v>
      </c>
      <c r="B108" s="114" t="s">
        <v>1137</v>
      </c>
      <c r="C108" s="438" t="s">
        <v>1096</v>
      </c>
      <c r="D108" s="112">
        <v>80111600</v>
      </c>
      <c r="E108" s="438" t="s">
        <v>1497</v>
      </c>
      <c r="F108" s="112" t="s">
        <v>479</v>
      </c>
      <c r="G108" s="438" t="s">
        <v>479</v>
      </c>
      <c r="H108" s="438">
        <v>10</v>
      </c>
      <c r="I108" s="438">
        <v>1</v>
      </c>
      <c r="J108" s="112" t="s">
        <v>949</v>
      </c>
      <c r="K108" s="438" t="s">
        <v>950</v>
      </c>
      <c r="L108" s="439">
        <v>3000000</v>
      </c>
      <c r="M108" s="440">
        <v>30000000</v>
      </c>
      <c r="N108" s="112" t="s">
        <v>1478</v>
      </c>
      <c r="O108" s="438" t="s">
        <v>970</v>
      </c>
      <c r="P108" s="438" t="s">
        <v>952</v>
      </c>
      <c r="Q108" s="443" t="s">
        <v>1485</v>
      </c>
      <c r="R108" s="96" t="s">
        <v>945</v>
      </c>
      <c r="S108" s="96">
        <v>8146</v>
      </c>
      <c r="T108" s="113" t="s">
        <v>1345</v>
      </c>
      <c r="U108" s="106">
        <v>3</v>
      </c>
      <c r="V108" s="442">
        <v>45712</v>
      </c>
      <c r="W108" s="99">
        <f t="shared" si="2"/>
        <v>1</v>
      </c>
      <c r="X108" s="437"/>
      <c r="Y108" s="437"/>
      <c r="Z108" s="437"/>
      <c r="AA108" s="437"/>
      <c r="AB108" s="437"/>
      <c r="AC108" s="437"/>
      <c r="AD108" s="437"/>
      <c r="AE108" s="437"/>
      <c r="AF108" s="437"/>
      <c r="AG108" s="437"/>
      <c r="AH108" s="437"/>
      <c r="AI108" s="437"/>
      <c r="AJ108" s="437"/>
      <c r="AK108" s="437"/>
    </row>
    <row r="109" spans="1:37" ht="12.75" customHeight="1">
      <c r="A109" s="111" t="s">
        <v>1384</v>
      </c>
      <c r="B109" s="114" t="s">
        <v>1139</v>
      </c>
      <c r="C109" s="438" t="s">
        <v>1096</v>
      </c>
      <c r="D109" s="112">
        <v>80111600</v>
      </c>
      <c r="E109" s="438" t="s">
        <v>1498</v>
      </c>
      <c r="F109" s="112" t="s">
        <v>479</v>
      </c>
      <c r="G109" s="438" t="s">
        <v>479</v>
      </c>
      <c r="H109" s="438">
        <v>6</v>
      </c>
      <c r="I109" s="438">
        <v>1</v>
      </c>
      <c r="J109" s="112" t="s">
        <v>949</v>
      </c>
      <c r="K109" s="438" t="s">
        <v>950</v>
      </c>
      <c r="L109" s="439">
        <v>3000000</v>
      </c>
      <c r="M109" s="440">
        <v>18000000</v>
      </c>
      <c r="N109" s="112" t="s">
        <v>1478</v>
      </c>
      <c r="O109" s="438" t="s">
        <v>970</v>
      </c>
      <c r="P109" s="438" t="s">
        <v>952</v>
      </c>
      <c r="Q109" s="443" t="s">
        <v>1481</v>
      </c>
      <c r="R109" s="96" t="s">
        <v>945</v>
      </c>
      <c r="S109" s="96">
        <v>8146</v>
      </c>
      <c r="T109" s="113" t="s">
        <v>1345</v>
      </c>
      <c r="U109" s="106">
        <v>3</v>
      </c>
      <c r="V109" s="442">
        <v>45712</v>
      </c>
      <c r="W109" s="99">
        <f t="shared" si="2"/>
        <v>1</v>
      </c>
      <c r="X109" s="437"/>
      <c r="Y109" s="437"/>
      <c r="Z109" s="437"/>
      <c r="AA109" s="437"/>
      <c r="AB109" s="437"/>
      <c r="AC109" s="437"/>
      <c r="AD109" s="437"/>
      <c r="AE109" s="437"/>
      <c r="AF109" s="437"/>
      <c r="AG109" s="437"/>
      <c r="AH109" s="437"/>
      <c r="AI109" s="437"/>
      <c r="AJ109" s="437"/>
      <c r="AK109" s="437"/>
    </row>
    <row r="110" spans="1:37" ht="12.75" customHeight="1">
      <c r="A110" s="111" t="s">
        <v>1384</v>
      </c>
      <c r="B110" s="114" t="s">
        <v>1140</v>
      </c>
      <c r="C110" s="438" t="s">
        <v>1096</v>
      </c>
      <c r="D110" s="112">
        <v>80111600</v>
      </c>
      <c r="E110" s="438" t="s">
        <v>1499</v>
      </c>
      <c r="F110" s="112" t="s">
        <v>479</v>
      </c>
      <c r="G110" s="438" t="s">
        <v>479</v>
      </c>
      <c r="H110" s="438">
        <v>6</v>
      </c>
      <c r="I110" s="438">
        <v>1</v>
      </c>
      <c r="J110" s="112" t="s">
        <v>949</v>
      </c>
      <c r="K110" s="438" t="s">
        <v>950</v>
      </c>
      <c r="L110" s="439">
        <v>3000000</v>
      </c>
      <c r="M110" s="440">
        <v>18000000</v>
      </c>
      <c r="N110" s="112" t="s">
        <v>1478</v>
      </c>
      <c r="O110" s="438" t="s">
        <v>970</v>
      </c>
      <c r="P110" s="438" t="s">
        <v>952</v>
      </c>
      <c r="Q110" s="443" t="s">
        <v>1481</v>
      </c>
      <c r="R110" s="96" t="s">
        <v>945</v>
      </c>
      <c r="S110" s="96">
        <v>8146</v>
      </c>
      <c r="T110" s="113" t="s">
        <v>1345</v>
      </c>
      <c r="U110" s="106">
        <v>3</v>
      </c>
      <c r="V110" s="442">
        <v>45712</v>
      </c>
      <c r="W110" s="99">
        <f t="shared" si="2"/>
        <v>1</v>
      </c>
      <c r="X110" s="437"/>
      <c r="Y110" s="437"/>
      <c r="Z110" s="437"/>
      <c r="AA110" s="437"/>
      <c r="AB110" s="437"/>
      <c r="AC110" s="437"/>
      <c r="AD110" s="437"/>
      <c r="AE110" s="437"/>
      <c r="AF110" s="437"/>
      <c r="AG110" s="437"/>
      <c r="AH110" s="437"/>
      <c r="AI110" s="437"/>
      <c r="AJ110" s="437"/>
      <c r="AK110" s="437"/>
    </row>
    <row r="111" spans="1:37" ht="12.75" customHeight="1">
      <c r="A111" s="111" t="s">
        <v>1384</v>
      </c>
      <c r="B111" s="114" t="s">
        <v>1141</v>
      </c>
      <c r="C111" s="438" t="s">
        <v>1096</v>
      </c>
      <c r="D111" s="112">
        <v>80111600</v>
      </c>
      <c r="E111" s="438" t="s">
        <v>1500</v>
      </c>
      <c r="F111" s="112" t="s">
        <v>479</v>
      </c>
      <c r="G111" s="438" t="s">
        <v>479</v>
      </c>
      <c r="H111" s="438">
        <v>6</v>
      </c>
      <c r="I111" s="438">
        <v>1</v>
      </c>
      <c r="J111" s="112" t="s">
        <v>949</v>
      </c>
      <c r="K111" s="438" t="s">
        <v>950</v>
      </c>
      <c r="L111" s="439">
        <v>2500000</v>
      </c>
      <c r="M111" s="440">
        <v>15000000</v>
      </c>
      <c r="N111" s="112" t="s">
        <v>1478</v>
      </c>
      <c r="O111" s="438" t="s">
        <v>970</v>
      </c>
      <c r="P111" s="438" t="s">
        <v>952</v>
      </c>
      <c r="Q111" s="443" t="s">
        <v>1481</v>
      </c>
      <c r="R111" s="96" t="s">
        <v>945</v>
      </c>
      <c r="S111" s="96">
        <v>8146</v>
      </c>
      <c r="T111" s="113" t="s">
        <v>1345</v>
      </c>
      <c r="U111" s="106">
        <v>3</v>
      </c>
      <c r="V111" s="442">
        <v>45712</v>
      </c>
      <c r="W111" s="99">
        <f t="shared" si="2"/>
        <v>1</v>
      </c>
      <c r="X111" s="437"/>
      <c r="Y111" s="437"/>
      <c r="Z111" s="437"/>
      <c r="AA111" s="437"/>
      <c r="AB111" s="437"/>
      <c r="AC111" s="437"/>
      <c r="AD111" s="437"/>
      <c r="AE111" s="437"/>
      <c r="AF111" s="437"/>
      <c r="AG111" s="437"/>
      <c r="AH111" s="437"/>
      <c r="AI111" s="437"/>
      <c r="AJ111" s="437"/>
      <c r="AK111" s="437"/>
    </row>
    <row r="112" spans="1:37" ht="12.75" customHeight="1">
      <c r="A112" s="111" t="s">
        <v>1384</v>
      </c>
      <c r="B112" s="114" t="s">
        <v>1143</v>
      </c>
      <c r="C112" s="438" t="s">
        <v>1096</v>
      </c>
      <c r="D112" s="112">
        <v>80111600</v>
      </c>
      <c r="E112" s="438" t="s">
        <v>1501</v>
      </c>
      <c r="F112" s="112" t="s">
        <v>479</v>
      </c>
      <c r="G112" s="438" t="s">
        <v>479</v>
      </c>
      <c r="H112" s="438">
        <v>5</v>
      </c>
      <c r="I112" s="438">
        <v>1</v>
      </c>
      <c r="J112" s="112" t="s">
        <v>949</v>
      </c>
      <c r="K112" s="438" t="s">
        <v>950</v>
      </c>
      <c r="L112" s="439">
        <v>2250000</v>
      </c>
      <c r="M112" s="440">
        <v>11250000</v>
      </c>
      <c r="N112" s="112" t="s">
        <v>1478</v>
      </c>
      <c r="O112" s="438" t="s">
        <v>970</v>
      </c>
      <c r="P112" s="438" t="s">
        <v>952</v>
      </c>
      <c r="Q112" s="443" t="s">
        <v>1485</v>
      </c>
      <c r="R112" s="96" t="s">
        <v>945</v>
      </c>
      <c r="S112" s="96">
        <v>8146</v>
      </c>
      <c r="T112" s="113" t="s">
        <v>1345</v>
      </c>
      <c r="U112" s="106">
        <v>3</v>
      </c>
      <c r="V112" s="442">
        <v>45712</v>
      </c>
      <c r="W112" s="99">
        <f t="shared" si="2"/>
        <v>1</v>
      </c>
      <c r="X112" s="437"/>
      <c r="Y112" s="437"/>
      <c r="Z112" s="437"/>
      <c r="AA112" s="437"/>
      <c r="AB112" s="437"/>
      <c r="AC112" s="437"/>
      <c r="AD112" s="437"/>
      <c r="AE112" s="437"/>
      <c r="AF112" s="437"/>
      <c r="AG112" s="437"/>
      <c r="AH112" s="437"/>
      <c r="AI112" s="437"/>
      <c r="AJ112" s="437"/>
      <c r="AK112" s="437"/>
    </row>
    <row r="113" spans="1:37" ht="12.75" customHeight="1">
      <c r="A113" s="111" t="s">
        <v>1384</v>
      </c>
      <c r="B113" s="114" t="s">
        <v>1154</v>
      </c>
      <c r="C113" s="438" t="s">
        <v>1096</v>
      </c>
      <c r="D113" s="112" t="s">
        <v>1146</v>
      </c>
      <c r="E113" s="438" t="s">
        <v>1502</v>
      </c>
      <c r="F113" s="112" t="s">
        <v>1156</v>
      </c>
      <c r="G113" s="438" t="s">
        <v>1156</v>
      </c>
      <c r="H113" s="438">
        <v>1</v>
      </c>
      <c r="I113" s="438">
        <v>1</v>
      </c>
      <c r="J113" s="112" t="s">
        <v>949</v>
      </c>
      <c r="K113" s="438" t="s">
        <v>950</v>
      </c>
      <c r="L113" s="439" t="s">
        <v>1464</v>
      </c>
      <c r="M113" s="440">
        <v>179550000</v>
      </c>
      <c r="N113" s="112" t="s">
        <v>1478</v>
      </c>
      <c r="O113" s="438" t="s">
        <v>970</v>
      </c>
      <c r="P113" s="438" t="s">
        <v>952</v>
      </c>
      <c r="Q113" s="443" t="s">
        <v>1376</v>
      </c>
      <c r="R113" s="96" t="s">
        <v>945</v>
      </c>
      <c r="S113" s="96">
        <v>8146</v>
      </c>
      <c r="T113" s="113" t="s">
        <v>1345</v>
      </c>
      <c r="U113" s="106">
        <v>3</v>
      </c>
      <c r="V113" s="442">
        <v>45712</v>
      </c>
      <c r="W113" s="99">
        <f t="shared" si="2"/>
        <v>1</v>
      </c>
      <c r="X113" s="437"/>
      <c r="Y113" s="437"/>
      <c r="Z113" s="437"/>
      <c r="AA113" s="437"/>
      <c r="AB113" s="437"/>
      <c r="AC113" s="437"/>
      <c r="AD113" s="437"/>
      <c r="AE113" s="437"/>
      <c r="AF113" s="437"/>
      <c r="AG113" s="437"/>
      <c r="AH113" s="437"/>
      <c r="AI113" s="437"/>
      <c r="AJ113" s="437"/>
      <c r="AK113" s="437"/>
    </row>
    <row r="114" spans="1:37" ht="12.75" customHeight="1">
      <c r="A114" s="111" t="s">
        <v>1384</v>
      </c>
      <c r="B114" s="112" t="s">
        <v>1270</v>
      </c>
      <c r="C114" s="438" t="s">
        <v>1242</v>
      </c>
      <c r="D114" s="112">
        <v>80111600</v>
      </c>
      <c r="E114" s="438" t="s">
        <v>1503</v>
      </c>
      <c r="F114" s="112" t="s">
        <v>479</v>
      </c>
      <c r="G114" s="438" t="s">
        <v>479</v>
      </c>
      <c r="H114" s="438">
        <v>5</v>
      </c>
      <c r="I114" s="438">
        <v>1</v>
      </c>
      <c r="J114" s="112" t="s">
        <v>949</v>
      </c>
      <c r="K114" s="438" t="s">
        <v>45</v>
      </c>
      <c r="L114" s="439">
        <v>4800000</v>
      </c>
      <c r="M114" s="440">
        <v>24000000</v>
      </c>
      <c r="N114" s="112" t="s">
        <v>1244</v>
      </c>
      <c r="O114" s="438" t="s">
        <v>47</v>
      </c>
      <c r="P114" s="438" t="s">
        <v>1245</v>
      </c>
      <c r="Q114" s="444" t="s">
        <v>1504</v>
      </c>
      <c r="R114" s="96" t="s">
        <v>945</v>
      </c>
      <c r="S114" s="96">
        <v>8146</v>
      </c>
      <c r="T114" s="113" t="s">
        <v>1345</v>
      </c>
      <c r="U114" s="106">
        <v>3</v>
      </c>
      <c r="V114" s="442">
        <v>45712</v>
      </c>
      <c r="W114" s="99">
        <f t="shared" si="2"/>
        <v>1</v>
      </c>
      <c r="X114" s="437"/>
      <c r="Y114" s="437"/>
      <c r="Z114" s="437"/>
      <c r="AA114" s="437"/>
      <c r="AB114" s="437"/>
      <c r="AC114" s="437"/>
      <c r="AD114" s="437"/>
      <c r="AE114" s="437"/>
      <c r="AF114" s="437"/>
      <c r="AG114" s="437"/>
      <c r="AH114" s="437"/>
      <c r="AI114" s="437"/>
      <c r="AJ114" s="437"/>
      <c r="AK114" s="437"/>
    </row>
    <row r="115" spans="1:37" ht="12.75" customHeight="1">
      <c r="A115" s="111" t="s">
        <v>1384</v>
      </c>
      <c r="B115" s="112" t="s">
        <v>1246</v>
      </c>
      <c r="C115" s="438" t="s">
        <v>1242</v>
      </c>
      <c r="D115" s="112">
        <v>80111600</v>
      </c>
      <c r="E115" s="438" t="s">
        <v>1505</v>
      </c>
      <c r="F115" s="112" t="s">
        <v>479</v>
      </c>
      <c r="G115" s="438" t="s">
        <v>479</v>
      </c>
      <c r="H115" s="438">
        <v>5</v>
      </c>
      <c r="I115" s="438">
        <v>1</v>
      </c>
      <c r="J115" s="112" t="s">
        <v>949</v>
      </c>
      <c r="K115" s="438" t="s">
        <v>45</v>
      </c>
      <c r="L115" s="439">
        <v>6500000</v>
      </c>
      <c r="M115" s="440">
        <v>32500000</v>
      </c>
      <c r="N115" s="112" t="s">
        <v>1244</v>
      </c>
      <c r="O115" s="438" t="s">
        <v>47</v>
      </c>
      <c r="P115" s="438" t="s">
        <v>1245</v>
      </c>
      <c r="Q115" s="441" t="s">
        <v>1506</v>
      </c>
      <c r="R115" s="96" t="s">
        <v>945</v>
      </c>
      <c r="S115" s="96">
        <v>8146</v>
      </c>
      <c r="T115" s="113" t="s">
        <v>1345</v>
      </c>
      <c r="U115" s="106">
        <v>3</v>
      </c>
      <c r="V115" s="442">
        <v>45712</v>
      </c>
      <c r="W115" s="99">
        <f t="shared" si="2"/>
        <v>1</v>
      </c>
      <c r="X115" s="437"/>
      <c r="Y115" s="437"/>
      <c r="Z115" s="437"/>
      <c r="AA115" s="437"/>
      <c r="AB115" s="437"/>
      <c r="AC115" s="437"/>
      <c r="AD115" s="437"/>
      <c r="AE115" s="437"/>
      <c r="AF115" s="437"/>
      <c r="AG115" s="437"/>
      <c r="AH115" s="437"/>
      <c r="AI115" s="437"/>
      <c r="AJ115" s="437"/>
      <c r="AK115" s="437"/>
    </row>
    <row r="116" spans="1:37" ht="12.75" customHeight="1">
      <c r="A116" s="111" t="s">
        <v>1384</v>
      </c>
      <c r="B116" s="112" t="s">
        <v>1250</v>
      </c>
      <c r="C116" s="438" t="s">
        <v>1242</v>
      </c>
      <c r="D116" s="112">
        <v>80111600</v>
      </c>
      <c r="E116" s="438" t="s">
        <v>1507</v>
      </c>
      <c r="F116" s="112" t="s">
        <v>479</v>
      </c>
      <c r="G116" s="438" t="s">
        <v>479</v>
      </c>
      <c r="H116" s="438">
        <v>2</v>
      </c>
      <c r="I116" s="438">
        <v>1</v>
      </c>
      <c r="J116" s="112" t="s">
        <v>949</v>
      </c>
      <c r="K116" s="438" t="s">
        <v>45</v>
      </c>
      <c r="L116" s="439">
        <v>4508000</v>
      </c>
      <c r="M116" s="440">
        <v>9016000</v>
      </c>
      <c r="N116" s="112" t="s">
        <v>1244</v>
      </c>
      <c r="O116" s="438" t="s">
        <v>47</v>
      </c>
      <c r="P116" s="438" t="s">
        <v>1245</v>
      </c>
      <c r="Q116" s="441" t="s">
        <v>1508</v>
      </c>
      <c r="R116" s="96" t="s">
        <v>945</v>
      </c>
      <c r="S116" s="96">
        <v>8146</v>
      </c>
      <c r="T116" s="113" t="s">
        <v>1345</v>
      </c>
      <c r="U116" s="106">
        <v>3</v>
      </c>
      <c r="V116" s="442">
        <v>45712</v>
      </c>
      <c r="W116" s="99">
        <f t="shared" si="2"/>
        <v>1</v>
      </c>
      <c r="X116" s="437"/>
      <c r="Y116" s="437"/>
      <c r="Z116" s="437"/>
      <c r="AA116" s="437"/>
      <c r="AB116" s="437"/>
      <c r="AC116" s="437"/>
      <c r="AD116" s="437"/>
      <c r="AE116" s="437"/>
      <c r="AF116" s="437"/>
      <c r="AG116" s="437"/>
      <c r="AH116" s="437"/>
      <c r="AI116" s="437"/>
      <c r="AJ116" s="437"/>
      <c r="AK116" s="437"/>
    </row>
    <row r="117" spans="1:37" ht="12.75" customHeight="1">
      <c r="A117" s="111" t="s">
        <v>1384</v>
      </c>
      <c r="B117" s="112" t="s">
        <v>1268</v>
      </c>
      <c r="C117" s="438" t="s">
        <v>1242</v>
      </c>
      <c r="D117" s="112">
        <v>80111600</v>
      </c>
      <c r="E117" s="438" t="s">
        <v>1509</v>
      </c>
      <c r="F117" s="112" t="s">
        <v>479</v>
      </c>
      <c r="G117" s="438" t="s">
        <v>479</v>
      </c>
      <c r="H117" s="438">
        <v>3</v>
      </c>
      <c r="I117" s="438">
        <v>1</v>
      </c>
      <c r="J117" s="112" t="s">
        <v>949</v>
      </c>
      <c r="K117" s="438" t="s">
        <v>45</v>
      </c>
      <c r="L117" s="439">
        <v>6500000</v>
      </c>
      <c r="M117" s="440">
        <v>19500000</v>
      </c>
      <c r="N117" s="112" t="s">
        <v>1244</v>
      </c>
      <c r="O117" s="438" t="s">
        <v>47</v>
      </c>
      <c r="P117" s="438" t="s">
        <v>1245</v>
      </c>
      <c r="Q117" s="441" t="s">
        <v>1508</v>
      </c>
      <c r="R117" s="96" t="s">
        <v>945</v>
      </c>
      <c r="S117" s="96">
        <v>8146</v>
      </c>
      <c r="T117" s="113" t="s">
        <v>1345</v>
      </c>
      <c r="U117" s="106">
        <v>3</v>
      </c>
      <c r="V117" s="442">
        <v>45712</v>
      </c>
      <c r="W117" s="99">
        <f t="shared" si="2"/>
        <v>1</v>
      </c>
      <c r="X117" s="437"/>
      <c r="Y117" s="437"/>
      <c r="Z117" s="437"/>
      <c r="AA117" s="437"/>
      <c r="AB117" s="437"/>
      <c r="AC117" s="437"/>
      <c r="AD117" s="437"/>
      <c r="AE117" s="437"/>
      <c r="AF117" s="437"/>
      <c r="AG117" s="437"/>
      <c r="AH117" s="437"/>
      <c r="AI117" s="437"/>
      <c r="AJ117" s="437"/>
      <c r="AK117" s="437"/>
    </row>
    <row r="118" spans="1:37" ht="12.75" customHeight="1">
      <c r="A118" s="115" t="s">
        <v>1510</v>
      </c>
      <c r="B118" s="116">
        <v>9</v>
      </c>
      <c r="C118" s="445" t="s">
        <v>1242</v>
      </c>
      <c r="D118" s="116">
        <v>80111600</v>
      </c>
      <c r="E118" s="446" t="s">
        <v>1346</v>
      </c>
      <c r="F118" s="116" t="s">
        <v>479</v>
      </c>
      <c r="G118" s="445" t="s">
        <v>479</v>
      </c>
      <c r="H118" s="447">
        <v>5</v>
      </c>
      <c r="I118" s="447">
        <v>1</v>
      </c>
      <c r="J118" s="116" t="s">
        <v>44</v>
      </c>
      <c r="K118" s="447" t="s">
        <v>45</v>
      </c>
      <c r="L118" s="448">
        <v>3600000</v>
      </c>
      <c r="M118" s="449">
        <v>18000000</v>
      </c>
      <c r="N118" s="116" t="s">
        <v>1244</v>
      </c>
      <c r="O118" s="445" t="s">
        <v>92</v>
      </c>
      <c r="P118" s="445" t="s">
        <v>952</v>
      </c>
      <c r="Q118" s="447"/>
      <c r="R118" s="96" t="s">
        <v>945</v>
      </c>
      <c r="S118" s="96">
        <v>8146</v>
      </c>
      <c r="T118" s="113" t="s">
        <v>1345</v>
      </c>
      <c r="U118" s="95">
        <v>3</v>
      </c>
      <c r="V118" s="450">
        <v>45712</v>
      </c>
      <c r="W118" s="99">
        <f t="shared" si="2"/>
        <v>1</v>
      </c>
      <c r="X118" s="451"/>
      <c r="Y118" s="451"/>
      <c r="Z118" s="451"/>
      <c r="AA118" s="451"/>
      <c r="AB118" s="451"/>
      <c r="AC118" s="451"/>
      <c r="AD118" s="451"/>
      <c r="AE118" s="451"/>
      <c r="AF118" s="451"/>
      <c r="AG118" s="451"/>
      <c r="AH118" s="451"/>
      <c r="AI118" s="451"/>
      <c r="AJ118" s="451"/>
      <c r="AK118" s="451"/>
    </row>
    <row r="119" spans="1:37" ht="12.75" customHeight="1">
      <c r="A119" s="111" t="s">
        <v>1384</v>
      </c>
      <c r="B119" s="112" t="s">
        <v>1299</v>
      </c>
      <c r="C119" s="438" t="s">
        <v>1242</v>
      </c>
      <c r="D119" s="112">
        <v>43222610</v>
      </c>
      <c r="E119" s="438" t="s">
        <v>1511</v>
      </c>
      <c r="F119" s="112" t="s">
        <v>295</v>
      </c>
      <c r="G119" s="438" t="s">
        <v>295</v>
      </c>
      <c r="H119" s="438">
        <v>5</v>
      </c>
      <c r="I119" s="438">
        <v>1</v>
      </c>
      <c r="J119" s="112" t="s">
        <v>748</v>
      </c>
      <c r="K119" s="438" t="s">
        <v>45</v>
      </c>
      <c r="L119" s="439" t="s">
        <v>1291</v>
      </c>
      <c r="M119" s="440">
        <v>5500000</v>
      </c>
      <c r="N119" s="112" t="s">
        <v>1244</v>
      </c>
      <c r="O119" s="438" t="s">
        <v>47</v>
      </c>
      <c r="P119" s="438" t="s">
        <v>1245</v>
      </c>
      <c r="Q119" s="441" t="s">
        <v>1512</v>
      </c>
      <c r="R119" s="96" t="s">
        <v>945</v>
      </c>
      <c r="S119" s="96">
        <v>8146</v>
      </c>
      <c r="T119" s="113" t="s">
        <v>1345</v>
      </c>
      <c r="U119" s="106">
        <v>3</v>
      </c>
      <c r="V119" s="442">
        <v>45712</v>
      </c>
      <c r="W119" s="99">
        <f t="shared" si="2"/>
        <v>1</v>
      </c>
      <c r="X119" s="437"/>
      <c r="Y119" s="437"/>
      <c r="Z119" s="437"/>
      <c r="AA119" s="437"/>
      <c r="AB119" s="437"/>
      <c r="AC119" s="437"/>
      <c r="AD119" s="437"/>
      <c r="AE119" s="437"/>
      <c r="AF119" s="437"/>
      <c r="AG119" s="437"/>
      <c r="AH119" s="437"/>
      <c r="AI119" s="437"/>
      <c r="AJ119" s="437"/>
      <c r="AK119" s="437"/>
    </row>
    <row r="120" spans="1:37" ht="12.75" customHeight="1">
      <c r="A120" s="111" t="s">
        <v>1384</v>
      </c>
      <c r="B120" s="112" t="s">
        <v>1256</v>
      </c>
      <c r="C120" s="438" t="s">
        <v>1242</v>
      </c>
      <c r="D120" s="112">
        <v>80111600</v>
      </c>
      <c r="E120" s="444" t="s">
        <v>1513</v>
      </c>
      <c r="F120" s="112" t="s">
        <v>729</v>
      </c>
      <c r="G120" s="438" t="s">
        <v>729</v>
      </c>
      <c r="H120" s="438">
        <v>5</v>
      </c>
      <c r="I120" s="438">
        <v>1</v>
      </c>
      <c r="J120" s="112" t="s">
        <v>949</v>
      </c>
      <c r="K120" s="438" t="s">
        <v>45</v>
      </c>
      <c r="L120" s="439">
        <v>4700000</v>
      </c>
      <c r="M120" s="440">
        <v>23500000</v>
      </c>
      <c r="N120" s="112" t="s">
        <v>1244</v>
      </c>
      <c r="O120" s="438" t="s">
        <v>47</v>
      </c>
      <c r="P120" s="438" t="s">
        <v>1245</v>
      </c>
      <c r="Q120" s="441" t="s">
        <v>1512</v>
      </c>
      <c r="R120" s="96" t="s">
        <v>945</v>
      </c>
      <c r="S120" s="96">
        <v>8146</v>
      </c>
      <c r="T120" s="113" t="s">
        <v>1345</v>
      </c>
      <c r="U120" s="106">
        <v>3</v>
      </c>
      <c r="V120" s="442">
        <v>45712</v>
      </c>
      <c r="W120" s="99">
        <f t="shared" si="2"/>
        <v>1</v>
      </c>
      <c r="X120" s="437"/>
      <c r="Y120" s="437"/>
      <c r="Z120" s="437"/>
      <c r="AA120" s="437"/>
      <c r="AB120" s="437"/>
      <c r="AC120" s="437"/>
      <c r="AD120" s="437"/>
      <c r="AE120" s="437"/>
      <c r="AF120" s="437"/>
      <c r="AG120" s="437"/>
      <c r="AH120" s="437"/>
      <c r="AI120" s="437"/>
      <c r="AJ120" s="437"/>
      <c r="AK120" s="437"/>
    </row>
    <row r="121" spans="1:37" ht="12.75" customHeight="1">
      <c r="A121" s="111" t="s">
        <v>1384</v>
      </c>
      <c r="B121" s="112" t="s">
        <v>1303</v>
      </c>
      <c r="C121" s="438" t="s">
        <v>1242</v>
      </c>
      <c r="D121" s="112">
        <v>80111600</v>
      </c>
      <c r="E121" s="438" t="s">
        <v>1304</v>
      </c>
      <c r="F121" s="112" t="s">
        <v>729</v>
      </c>
      <c r="G121" s="438" t="s">
        <v>729</v>
      </c>
      <c r="H121" s="438">
        <v>1</v>
      </c>
      <c r="I121" s="438">
        <v>1</v>
      </c>
      <c r="J121" s="112" t="s">
        <v>949</v>
      </c>
      <c r="K121" s="438" t="s">
        <v>45</v>
      </c>
      <c r="L121" s="439">
        <v>19909460</v>
      </c>
      <c r="M121" s="440">
        <v>19909460</v>
      </c>
      <c r="N121" s="112" t="s">
        <v>1244</v>
      </c>
      <c r="O121" s="438" t="s">
        <v>47</v>
      </c>
      <c r="P121" s="438" t="s">
        <v>1245</v>
      </c>
      <c r="Q121" s="441" t="s">
        <v>1514</v>
      </c>
      <c r="R121" s="96" t="s">
        <v>945</v>
      </c>
      <c r="S121" s="96">
        <v>8146</v>
      </c>
      <c r="T121" s="113" t="s">
        <v>1345</v>
      </c>
      <c r="U121" s="106">
        <v>3</v>
      </c>
      <c r="V121" s="442">
        <v>45712</v>
      </c>
      <c r="W121" s="99">
        <f t="shared" si="2"/>
        <v>1</v>
      </c>
      <c r="X121" s="437"/>
      <c r="Y121" s="437"/>
      <c r="Z121" s="437"/>
      <c r="AA121" s="437"/>
      <c r="AB121" s="437"/>
      <c r="AC121" s="437"/>
      <c r="AD121" s="437"/>
      <c r="AE121" s="437"/>
      <c r="AF121" s="437"/>
      <c r="AG121" s="437"/>
      <c r="AH121" s="437"/>
      <c r="AI121" s="437"/>
      <c r="AJ121" s="437"/>
      <c r="AK121" s="437"/>
    </row>
    <row r="122" spans="1:37" ht="12.75" customHeight="1">
      <c r="A122" s="96" t="s">
        <v>1384</v>
      </c>
      <c r="B122" s="97" t="s">
        <v>318</v>
      </c>
      <c r="C122" s="96" t="s">
        <v>267</v>
      </c>
      <c r="D122" s="96">
        <v>80111600</v>
      </c>
      <c r="E122" s="96" t="s">
        <v>1515</v>
      </c>
      <c r="F122" s="96" t="s">
        <v>280</v>
      </c>
      <c r="G122" s="96" t="str">
        <f t="shared" ref="G122:G128" si="8">+F122</f>
        <v>MARZO</v>
      </c>
      <c r="H122" s="96">
        <v>8</v>
      </c>
      <c r="I122" s="96">
        <v>1</v>
      </c>
      <c r="J122" s="96" t="s">
        <v>44</v>
      </c>
      <c r="K122" s="96" t="s">
        <v>45</v>
      </c>
      <c r="L122" s="98">
        <v>7000000</v>
      </c>
      <c r="M122" s="98">
        <f t="shared" ref="M122:M123" si="9">+L122*H122</f>
        <v>56000000</v>
      </c>
      <c r="N122" s="96" t="s">
        <v>269</v>
      </c>
      <c r="O122" s="96" t="s">
        <v>1390</v>
      </c>
      <c r="P122" s="96" t="s">
        <v>270</v>
      </c>
      <c r="Q122" s="96"/>
      <c r="R122" s="96" t="s">
        <v>1387</v>
      </c>
      <c r="S122" s="96">
        <v>8080</v>
      </c>
      <c r="T122" s="105">
        <v>2024110010212</v>
      </c>
      <c r="U122" s="106">
        <v>4</v>
      </c>
      <c r="V122" s="437"/>
      <c r="W122" s="99">
        <f t="shared" si="2"/>
        <v>1</v>
      </c>
      <c r="X122" s="437"/>
      <c r="Y122" s="437"/>
      <c r="Z122" s="437"/>
      <c r="AA122" s="437"/>
      <c r="AB122" s="437"/>
      <c r="AC122" s="437"/>
      <c r="AD122" s="437"/>
      <c r="AE122" s="437"/>
      <c r="AF122" s="437"/>
      <c r="AG122" s="437"/>
      <c r="AH122" s="437"/>
      <c r="AI122" s="437"/>
      <c r="AJ122" s="437"/>
      <c r="AK122" s="437"/>
    </row>
    <row r="123" spans="1:37" ht="12.75" customHeight="1">
      <c r="A123" s="96" t="s">
        <v>1384</v>
      </c>
      <c r="B123" s="97" t="s">
        <v>381</v>
      </c>
      <c r="C123" s="96" t="s">
        <v>267</v>
      </c>
      <c r="D123" s="96">
        <v>80111600</v>
      </c>
      <c r="E123" s="96" t="s">
        <v>1516</v>
      </c>
      <c r="F123" s="96" t="s">
        <v>295</v>
      </c>
      <c r="G123" s="96" t="str">
        <f t="shared" si="8"/>
        <v>Marzo</v>
      </c>
      <c r="H123" s="96">
        <v>7</v>
      </c>
      <c r="I123" s="96">
        <v>1</v>
      </c>
      <c r="J123" s="96" t="s">
        <v>44</v>
      </c>
      <c r="K123" s="96" t="s">
        <v>45</v>
      </c>
      <c r="L123" s="98">
        <v>2500000</v>
      </c>
      <c r="M123" s="98">
        <f t="shared" si="9"/>
        <v>17500000</v>
      </c>
      <c r="N123" s="96" t="s">
        <v>269</v>
      </c>
      <c r="O123" s="96" t="s">
        <v>1386</v>
      </c>
      <c r="P123" s="96" t="s">
        <v>270</v>
      </c>
      <c r="Q123" s="96"/>
      <c r="R123" s="96" t="s">
        <v>1387</v>
      </c>
      <c r="S123" s="96">
        <v>8080</v>
      </c>
      <c r="T123" s="105">
        <v>2024110010212</v>
      </c>
      <c r="U123" s="106">
        <v>4</v>
      </c>
      <c r="V123" s="437"/>
      <c r="W123" s="99">
        <f t="shared" si="2"/>
        <v>1</v>
      </c>
      <c r="X123" s="437"/>
      <c r="Y123" s="437"/>
      <c r="Z123" s="437"/>
      <c r="AA123" s="437"/>
      <c r="AB123" s="437"/>
      <c r="AC123" s="437"/>
      <c r="AD123" s="437"/>
      <c r="AE123" s="437"/>
      <c r="AF123" s="437"/>
      <c r="AG123" s="437"/>
      <c r="AH123" s="437"/>
      <c r="AI123" s="437"/>
      <c r="AJ123" s="437"/>
      <c r="AK123" s="437"/>
    </row>
    <row r="124" spans="1:37" ht="12.75" customHeight="1">
      <c r="A124" s="96" t="s">
        <v>1436</v>
      </c>
      <c r="B124" s="106">
        <v>10</v>
      </c>
      <c r="C124" s="96" t="s">
        <v>267</v>
      </c>
      <c r="D124" s="96">
        <v>80111600</v>
      </c>
      <c r="E124" s="96" t="s">
        <v>1347</v>
      </c>
      <c r="F124" s="96" t="s">
        <v>43</v>
      </c>
      <c r="G124" s="96" t="str">
        <f t="shared" si="8"/>
        <v>FEBRERO</v>
      </c>
      <c r="H124" s="96">
        <v>6</v>
      </c>
      <c r="I124" s="96">
        <v>1</v>
      </c>
      <c r="J124" s="96" t="s">
        <v>44</v>
      </c>
      <c r="K124" s="96" t="s">
        <v>45</v>
      </c>
      <c r="L124" s="98">
        <v>7000000</v>
      </c>
      <c r="M124" s="98">
        <f>+H124*L124</f>
        <v>42000000</v>
      </c>
      <c r="N124" s="96" t="s">
        <v>269</v>
      </c>
      <c r="O124" s="96" t="s">
        <v>47</v>
      </c>
      <c r="P124" s="96" t="s">
        <v>270</v>
      </c>
      <c r="Q124" s="530" t="s">
        <v>1517</v>
      </c>
      <c r="R124" s="96" t="s">
        <v>1387</v>
      </c>
      <c r="S124" s="96">
        <v>8080</v>
      </c>
      <c r="T124" s="105">
        <v>2024110010212</v>
      </c>
      <c r="U124" s="106">
        <v>4</v>
      </c>
      <c r="V124" s="437"/>
      <c r="W124" s="99">
        <f t="shared" si="2"/>
        <v>1</v>
      </c>
      <c r="X124" s="437"/>
      <c r="Y124" s="437"/>
      <c r="Z124" s="437"/>
      <c r="AA124" s="437"/>
      <c r="AB124" s="437"/>
      <c r="AC124" s="437"/>
      <c r="AD124" s="437"/>
      <c r="AE124" s="437"/>
      <c r="AF124" s="437"/>
      <c r="AG124" s="437"/>
      <c r="AH124" s="437"/>
      <c r="AI124" s="437"/>
      <c r="AJ124" s="437"/>
      <c r="AK124" s="437"/>
    </row>
    <row r="125" spans="1:37" ht="12.75" customHeight="1">
      <c r="A125" s="96" t="s">
        <v>1436</v>
      </c>
      <c r="B125" s="106">
        <v>11</v>
      </c>
      <c r="C125" s="96" t="s">
        <v>267</v>
      </c>
      <c r="D125" s="96">
        <v>80111600</v>
      </c>
      <c r="E125" s="96" t="s">
        <v>1348</v>
      </c>
      <c r="F125" s="96" t="s">
        <v>43</v>
      </c>
      <c r="G125" s="96" t="str">
        <f t="shared" si="8"/>
        <v>FEBRERO</v>
      </c>
      <c r="H125" s="96">
        <v>5</v>
      </c>
      <c r="I125" s="96">
        <v>1</v>
      </c>
      <c r="J125" s="96" t="s">
        <v>44</v>
      </c>
      <c r="K125" s="96" t="s">
        <v>45</v>
      </c>
      <c r="L125" s="98">
        <v>5000000</v>
      </c>
      <c r="M125" s="98">
        <f t="shared" ref="M125:M129" si="10">+L125*H125</f>
        <v>25000000</v>
      </c>
      <c r="N125" s="96" t="s">
        <v>269</v>
      </c>
      <c r="O125" s="96" t="s">
        <v>1390</v>
      </c>
      <c r="P125" s="96" t="s">
        <v>270</v>
      </c>
      <c r="Q125" s="529"/>
      <c r="R125" s="96" t="s">
        <v>1387</v>
      </c>
      <c r="S125" s="96">
        <v>8080</v>
      </c>
      <c r="T125" s="105">
        <v>2024110010212</v>
      </c>
      <c r="U125" s="106">
        <v>4</v>
      </c>
      <c r="V125" s="437"/>
      <c r="W125" s="99">
        <f t="shared" si="2"/>
        <v>1</v>
      </c>
      <c r="X125" s="437"/>
      <c r="Y125" s="437"/>
      <c r="Z125" s="437"/>
      <c r="AA125" s="437"/>
      <c r="AB125" s="437"/>
      <c r="AC125" s="437"/>
      <c r="AD125" s="437"/>
      <c r="AE125" s="437"/>
      <c r="AF125" s="437"/>
      <c r="AG125" s="437"/>
      <c r="AH125" s="437"/>
      <c r="AI125" s="437"/>
      <c r="AJ125" s="437"/>
      <c r="AK125" s="437"/>
    </row>
    <row r="126" spans="1:37" ht="12.75" customHeight="1">
      <c r="A126" s="96" t="s">
        <v>1384</v>
      </c>
      <c r="B126" s="97" t="s">
        <v>424</v>
      </c>
      <c r="C126" s="96" t="s">
        <v>426</v>
      </c>
      <c r="D126" s="96">
        <v>80111600</v>
      </c>
      <c r="E126" s="96" t="s">
        <v>1518</v>
      </c>
      <c r="F126" s="96" t="s">
        <v>280</v>
      </c>
      <c r="G126" s="96" t="str">
        <f t="shared" si="8"/>
        <v>MARZO</v>
      </c>
      <c r="H126" s="96">
        <v>6</v>
      </c>
      <c r="I126" s="96">
        <v>1</v>
      </c>
      <c r="J126" s="96" t="s">
        <v>44</v>
      </c>
      <c r="K126" s="96" t="s">
        <v>45</v>
      </c>
      <c r="L126" s="98">
        <v>5000000</v>
      </c>
      <c r="M126" s="98">
        <f t="shared" si="10"/>
        <v>30000000</v>
      </c>
      <c r="N126" s="96" t="s">
        <v>269</v>
      </c>
      <c r="O126" s="96" t="s">
        <v>1390</v>
      </c>
      <c r="P126" s="96" t="s">
        <v>270</v>
      </c>
      <c r="Q126" s="96"/>
      <c r="R126" s="96" t="s">
        <v>1387</v>
      </c>
      <c r="S126" s="96">
        <v>8080</v>
      </c>
      <c r="T126" s="105">
        <v>2024110010212</v>
      </c>
      <c r="U126" s="106">
        <v>4</v>
      </c>
      <c r="V126" s="437"/>
      <c r="W126" s="99">
        <f t="shared" si="2"/>
        <v>1</v>
      </c>
      <c r="X126" s="437"/>
      <c r="Y126" s="437"/>
      <c r="Z126" s="437"/>
      <c r="AA126" s="437"/>
      <c r="AB126" s="437"/>
      <c r="AC126" s="437"/>
      <c r="AD126" s="437"/>
      <c r="AE126" s="437"/>
      <c r="AF126" s="437"/>
      <c r="AG126" s="437"/>
      <c r="AH126" s="437"/>
      <c r="AI126" s="437"/>
      <c r="AJ126" s="437"/>
      <c r="AK126" s="437"/>
    </row>
    <row r="127" spans="1:37" ht="12.75" customHeight="1">
      <c r="A127" s="96" t="s">
        <v>1384</v>
      </c>
      <c r="B127" s="97" t="s">
        <v>433</v>
      </c>
      <c r="C127" s="96" t="s">
        <v>426</v>
      </c>
      <c r="D127" s="96">
        <v>80111600</v>
      </c>
      <c r="E127" s="96" t="s">
        <v>1519</v>
      </c>
      <c r="F127" s="96" t="s">
        <v>280</v>
      </c>
      <c r="G127" s="96" t="str">
        <f t="shared" si="8"/>
        <v>MARZO</v>
      </c>
      <c r="H127" s="96">
        <v>5</v>
      </c>
      <c r="I127" s="96">
        <v>1</v>
      </c>
      <c r="J127" s="96" t="s">
        <v>44</v>
      </c>
      <c r="K127" s="96" t="s">
        <v>45</v>
      </c>
      <c r="L127" s="98">
        <v>4000000</v>
      </c>
      <c r="M127" s="98">
        <f t="shared" si="10"/>
        <v>20000000</v>
      </c>
      <c r="N127" s="96" t="s">
        <v>269</v>
      </c>
      <c r="O127" s="96" t="s">
        <v>1390</v>
      </c>
      <c r="P127" s="96" t="s">
        <v>270</v>
      </c>
      <c r="Q127" s="96"/>
      <c r="R127" s="96" t="s">
        <v>1387</v>
      </c>
      <c r="S127" s="96">
        <v>8080</v>
      </c>
      <c r="T127" s="105">
        <v>2024110010212</v>
      </c>
      <c r="U127" s="106">
        <v>4</v>
      </c>
      <c r="V127" s="437"/>
      <c r="W127" s="99">
        <f t="shared" si="2"/>
        <v>1</v>
      </c>
      <c r="X127" s="437"/>
      <c r="Y127" s="437"/>
      <c r="Z127" s="437"/>
      <c r="AA127" s="437"/>
      <c r="AB127" s="437"/>
      <c r="AC127" s="437"/>
      <c r="AD127" s="437"/>
      <c r="AE127" s="437"/>
      <c r="AF127" s="437"/>
      <c r="AG127" s="437"/>
      <c r="AH127" s="437"/>
      <c r="AI127" s="437"/>
      <c r="AJ127" s="437"/>
      <c r="AK127" s="437"/>
    </row>
    <row r="128" spans="1:37" ht="12.75" customHeight="1">
      <c r="A128" s="96" t="s">
        <v>1384</v>
      </c>
      <c r="B128" s="97" t="s">
        <v>447</v>
      </c>
      <c r="C128" s="96" t="s">
        <v>426</v>
      </c>
      <c r="D128" s="96">
        <v>80111600</v>
      </c>
      <c r="E128" s="96" t="s">
        <v>1520</v>
      </c>
      <c r="F128" s="96" t="s">
        <v>280</v>
      </c>
      <c r="G128" s="96" t="str">
        <f t="shared" si="8"/>
        <v>MARZO</v>
      </c>
      <c r="H128" s="96">
        <v>6</v>
      </c>
      <c r="I128" s="96">
        <v>1</v>
      </c>
      <c r="J128" s="96" t="s">
        <v>44</v>
      </c>
      <c r="K128" s="96" t="s">
        <v>45</v>
      </c>
      <c r="L128" s="98">
        <v>6000000</v>
      </c>
      <c r="M128" s="98">
        <f t="shared" si="10"/>
        <v>36000000</v>
      </c>
      <c r="N128" s="96" t="s">
        <v>269</v>
      </c>
      <c r="O128" s="96" t="s">
        <v>1390</v>
      </c>
      <c r="P128" s="96" t="s">
        <v>270</v>
      </c>
      <c r="Q128" s="96"/>
      <c r="R128" s="96" t="s">
        <v>1387</v>
      </c>
      <c r="S128" s="96">
        <v>8080</v>
      </c>
      <c r="T128" s="105">
        <v>2024110010212</v>
      </c>
      <c r="U128" s="106">
        <v>4</v>
      </c>
      <c r="V128" s="437"/>
      <c r="W128" s="99">
        <f t="shared" si="2"/>
        <v>1</v>
      </c>
      <c r="X128" s="437"/>
      <c r="Y128" s="437"/>
      <c r="Z128" s="437"/>
      <c r="AA128" s="437"/>
      <c r="AB128" s="437"/>
      <c r="AC128" s="437"/>
      <c r="AD128" s="437"/>
      <c r="AE128" s="437"/>
      <c r="AF128" s="437"/>
      <c r="AG128" s="437"/>
      <c r="AH128" s="437"/>
      <c r="AI128" s="437"/>
      <c r="AJ128" s="437"/>
      <c r="AK128" s="437"/>
    </row>
    <row r="129" spans="1:37" ht="12.75" customHeight="1">
      <c r="A129" s="96" t="s">
        <v>1384</v>
      </c>
      <c r="B129" s="97" t="s">
        <v>1320</v>
      </c>
      <c r="C129" s="96" t="s">
        <v>1311</v>
      </c>
      <c r="D129" s="96">
        <v>80111604</v>
      </c>
      <c r="E129" s="95" t="s">
        <v>1521</v>
      </c>
      <c r="F129" s="96" t="s">
        <v>280</v>
      </c>
      <c r="G129" s="96" t="s">
        <v>280</v>
      </c>
      <c r="H129" s="96">
        <v>6</v>
      </c>
      <c r="I129" s="97">
        <v>1</v>
      </c>
      <c r="J129" s="96" t="s">
        <v>44</v>
      </c>
      <c r="K129" s="96" t="s">
        <v>45</v>
      </c>
      <c r="L129" s="108">
        <v>5500000</v>
      </c>
      <c r="M129" s="108">
        <f t="shared" si="10"/>
        <v>33000000</v>
      </c>
      <c r="N129" s="108" t="s">
        <v>269</v>
      </c>
      <c r="O129" s="96" t="s">
        <v>47</v>
      </c>
      <c r="P129" s="97" t="s">
        <v>1313</v>
      </c>
      <c r="Q129" s="96"/>
      <c r="R129" s="96" t="s">
        <v>1309</v>
      </c>
      <c r="S129" s="96">
        <v>8238</v>
      </c>
      <c r="T129" s="105">
        <v>2024110010322</v>
      </c>
      <c r="U129" s="106">
        <v>5</v>
      </c>
      <c r="V129" s="437"/>
      <c r="W129" s="99">
        <f t="shared" si="2"/>
        <v>0</v>
      </c>
      <c r="X129" s="437"/>
      <c r="Y129" s="437"/>
      <c r="Z129" s="437"/>
      <c r="AA129" s="437"/>
      <c r="AB129" s="437"/>
      <c r="AC129" s="437"/>
      <c r="AD129" s="437"/>
      <c r="AE129" s="437"/>
      <c r="AF129" s="437"/>
      <c r="AG129" s="437"/>
      <c r="AH129" s="437"/>
      <c r="AI129" s="437"/>
      <c r="AJ129" s="437"/>
      <c r="AK129" s="437"/>
    </row>
    <row r="130" spans="1:37" ht="12.75" customHeight="1">
      <c r="A130" s="96" t="s">
        <v>1384</v>
      </c>
      <c r="B130" s="97" t="s">
        <v>1332</v>
      </c>
      <c r="C130" s="96" t="s">
        <v>1311</v>
      </c>
      <c r="D130" s="96">
        <v>80111610</v>
      </c>
      <c r="E130" s="96" t="s">
        <v>1333</v>
      </c>
      <c r="F130" s="96" t="s">
        <v>479</v>
      </c>
      <c r="G130" s="96" t="s">
        <v>479</v>
      </c>
      <c r="H130" s="96">
        <v>6</v>
      </c>
      <c r="I130" s="96">
        <v>1</v>
      </c>
      <c r="J130" s="96" t="s">
        <v>44</v>
      </c>
      <c r="K130" s="96" t="s">
        <v>45</v>
      </c>
      <c r="L130" s="117">
        <f>+M130</f>
        <v>33590000</v>
      </c>
      <c r="M130" s="108">
        <f>39090000-5500000</f>
        <v>33590000</v>
      </c>
      <c r="N130" s="108" t="s">
        <v>269</v>
      </c>
      <c r="O130" s="96" t="s">
        <v>47</v>
      </c>
      <c r="P130" s="97" t="s">
        <v>1313</v>
      </c>
      <c r="Q130" s="96"/>
      <c r="R130" s="96" t="s">
        <v>1309</v>
      </c>
      <c r="S130" s="96">
        <v>8238</v>
      </c>
      <c r="T130" s="105">
        <v>2024110010322</v>
      </c>
      <c r="U130" s="106">
        <v>5</v>
      </c>
      <c r="V130" s="437"/>
      <c r="W130" s="99">
        <f t="shared" si="2"/>
        <v>0</v>
      </c>
      <c r="X130" s="437"/>
      <c r="Y130" s="437"/>
      <c r="Z130" s="437"/>
      <c r="AA130" s="437"/>
      <c r="AB130" s="437"/>
      <c r="AC130" s="437"/>
      <c r="AD130" s="437"/>
      <c r="AE130" s="437"/>
      <c r="AF130" s="437"/>
      <c r="AG130" s="437"/>
      <c r="AH130" s="437"/>
      <c r="AI130" s="437"/>
      <c r="AJ130" s="437"/>
      <c r="AK130" s="437"/>
    </row>
    <row r="131" spans="1:37" ht="12.75" customHeight="1">
      <c r="A131" s="96" t="s">
        <v>1384</v>
      </c>
      <c r="B131" s="96" t="s">
        <v>137</v>
      </c>
      <c r="C131" s="96" t="s">
        <v>88</v>
      </c>
      <c r="D131" s="96">
        <v>80111600</v>
      </c>
      <c r="E131" s="96" t="s">
        <v>138</v>
      </c>
      <c r="F131" s="96" t="s">
        <v>90</v>
      </c>
      <c r="G131" s="96" t="s">
        <v>90</v>
      </c>
      <c r="H131" s="96">
        <v>10</v>
      </c>
      <c r="I131" s="96">
        <v>1</v>
      </c>
      <c r="J131" s="96" t="s">
        <v>44</v>
      </c>
      <c r="K131" s="96" t="s">
        <v>45</v>
      </c>
      <c r="L131" s="118">
        <v>7000000</v>
      </c>
      <c r="M131" s="118">
        <v>70000000</v>
      </c>
      <c r="N131" s="96" t="s">
        <v>126</v>
      </c>
      <c r="O131" s="96" t="s">
        <v>1341</v>
      </c>
      <c r="P131" s="96" t="s">
        <v>93</v>
      </c>
      <c r="Q131" s="96" t="s">
        <v>1522</v>
      </c>
      <c r="R131" s="99" t="s">
        <v>86</v>
      </c>
      <c r="S131" s="119">
        <v>8066</v>
      </c>
      <c r="T131" s="119">
        <v>2024110010194</v>
      </c>
      <c r="U131" s="120">
        <v>6</v>
      </c>
      <c r="V131" s="437"/>
      <c r="W131" s="99">
        <f t="shared" si="2"/>
        <v>0</v>
      </c>
      <c r="X131" s="437"/>
      <c r="Y131" s="437"/>
      <c r="Z131" s="437"/>
      <c r="AA131" s="437"/>
      <c r="AB131" s="437"/>
      <c r="AC131" s="437"/>
      <c r="AD131" s="437"/>
      <c r="AE131" s="437"/>
      <c r="AF131" s="437"/>
      <c r="AG131" s="437"/>
      <c r="AH131" s="437"/>
      <c r="AI131" s="437"/>
      <c r="AJ131" s="437"/>
      <c r="AK131" s="437"/>
    </row>
    <row r="132" spans="1:37" ht="12.75" customHeight="1">
      <c r="A132" s="96" t="s">
        <v>1384</v>
      </c>
      <c r="B132" s="96" t="s">
        <v>142</v>
      </c>
      <c r="C132" s="96" t="s">
        <v>88</v>
      </c>
      <c r="D132" s="96">
        <v>80111600</v>
      </c>
      <c r="E132" s="96" t="s">
        <v>143</v>
      </c>
      <c r="F132" s="96" t="s">
        <v>90</v>
      </c>
      <c r="G132" s="96" t="s">
        <v>90</v>
      </c>
      <c r="H132" s="96">
        <v>9</v>
      </c>
      <c r="I132" s="96">
        <v>1</v>
      </c>
      <c r="J132" s="96" t="s">
        <v>44</v>
      </c>
      <c r="K132" s="96" t="s">
        <v>45</v>
      </c>
      <c r="L132" s="118">
        <v>8000000</v>
      </c>
      <c r="M132" s="118">
        <f>+L132*H132</f>
        <v>72000000</v>
      </c>
      <c r="N132" s="96" t="s">
        <v>141</v>
      </c>
      <c r="O132" s="96" t="s">
        <v>1341</v>
      </c>
      <c r="P132" s="96" t="s">
        <v>93</v>
      </c>
      <c r="Q132" s="96" t="s">
        <v>1523</v>
      </c>
      <c r="R132" s="99" t="s">
        <v>86</v>
      </c>
      <c r="S132" s="119">
        <v>8066</v>
      </c>
      <c r="T132" s="119">
        <v>2024110010194</v>
      </c>
      <c r="U132" s="120">
        <v>6</v>
      </c>
      <c r="V132" s="437"/>
      <c r="W132" s="99">
        <f t="shared" si="2"/>
        <v>0</v>
      </c>
      <c r="X132" s="437"/>
      <c r="Y132" s="437"/>
      <c r="Z132" s="437"/>
      <c r="AA132" s="437"/>
      <c r="AB132" s="437"/>
      <c r="AC132" s="437"/>
      <c r="AD132" s="437"/>
      <c r="AE132" s="437"/>
      <c r="AF132" s="437"/>
      <c r="AG132" s="437"/>
      <c r="AH132" s="437"/>
      <c r="AI132" s="437"/>
      <c r="AJ132" s="437"/>
      <c r="AK132" s="437"/>
    </row>
    <row r="133" spans="1:37" ht="12.75" customHeight="1">
      <c r="A133" s="96" t="s">
        <v>1384</v>
      </c>
      <c r="B133" s="96" t="s">
        <v>146</v>
      </c>
      <c r="C133" s="96" t="s">
        <v>88</v>
      </c>
      <c r="D133" s="96">
        <v>80111600</v>
      </c>
      <c r="E133" s="96" t="s">
        <v>1524</v>
      </c>
      <c r="F133" s="96" t="s">
        <v>150</v>
      </c>
      <c r="G133" s="96" t="s">
        <v>150</v>
      </c>
      <c r="H133" s="96">
        <v>10</v>
      </c>
      <c r="I133" s="96">
        <v>1</v>
      </c>
      <c r="J133" s="96" t="s">
        <v>44</v>
      </c>
      <c r="K133" s="96" t="s">
        <v>45</v>
      </c>
      <c r="L133" s="118">
        <v>3000000</v>
      </c>
      <c r="M133" s="118">
        <v>30000000</v>
      </c>
      <c r="N133" s="96" t="s">
        <v>126</v>
      </c>
      <c r="O133" s="96" t="s">
        <v>1341</v>
      </c>
      <c r="P133" s="96" t="s">
        <v>93</v>
      </c>
      <c r="Q133" s="96" t="s">
        <v>1525</v>
      </c>
      <c r="R133" s="99" t="s">
        <v>86</v>
      </c>
      <c r="S133" s="119">
        <v>8066</v>
      </c>
      <c r="T133" s="119">
        <v>2024110010194</v>
      </c>
      <c r="U133" s="120">
        <v>6</v>
      </c>
      <c r="V133" s="437"/>
      <c r="W133" s="99">
        <f t="shared" si="2"/>
        <v>0</v>
      </c>
      <c r="X133" s="437"/>
      <c r="Y133" s="437"/>
      <c r="Z133" s="437"/>
      <c r="AA133" s="437"/>
      <c r="AB133" s="437"/>
      <c r="AC133" s="437"/>
      <c r="AD133" s="437"/>
      <c r="AE133" s="437"/>
      <c r="AF133" s="437"/>
      <c r="AG133" s="437"/>
      <c r="AH133" s="437"/>
      <c r="AI133" s="437"/>
      <c r="AJ133" s="437"/>
      <c r="AK133" s="437"/>
    </row>
    <row r="134" spans="1:37" ht="12.75" customHeight="1">
      <c r="A134" s="96" t="s">
        <v>1384</v>
      </c>
      <c r="B134" s="96" t="s">
        <v>148</v>
      </c>
      <c r="C134" s="96" t="s">
        <v>88</v>
      </c>
      <c r="D134" s="96">
        <v>80111600</v>
      </c>
      <c r="E134" s="96" t="s">
        <v>149</v>
      </c>
      <c r="F134" s="96" t="s">
        <v>90</v>
      </c>
      <c r="G134" s="96" t="s">
        <v>90</v>
      </c>
      <c r="H134" s="96">
        <v>2</v>
      </c>
      <c r="I134" s="96">
        <v>1</v>
      </c>
      <c r="J134" s="96" t="s">
        <v>44</v>
      </c>
      <c r="K134" s="96" t="s">
        <v>45</v>
      </c>
      <c r="L134" s="118">
        <v>5000000</v>
      </c>
      <c r="M134" s="118">
        <f>+L134*H134</f>
        <v>10000000</v>
      </c>
      <c r="N134" s="96" t="s">
        <v>151</v>
      </c>
      <c r="O134" s="96" t="s">
        <v>1341</v>
      </c>
      <c r="P134" s="96" t="s">
        <v>93</v>
      </c>
      <c r="Q134" s="96" t="s">
        <v>1526</v>
      </c>
      <c r="R134" s="99" t="s">
        <v>86</v>
      </c>
      <c r="S134" s="119">
        <v>8066</v>
      </c>
      <c r="T134" s="119">
        <v>2024110010194</v>
      </c>
      <c r="U134" s="120">
        <v>6</v>
      </c>
      <c r="V134" s="437"/>
      <c r="W134" s="99">
        <f t="shared" si="2"/>
        <v>0</v>
      </c>
      <c r="X134" s="437"/>
      <c r="Y134" s="437"/>
      <c r="Z134" s="437"/>
      <c r="AA134" s="437"/>
      <c r="AB134" s="437"/>
      <c r="AC134" s="437"/>
      <c r="AD134" s="437"/>
      <c r="AE134" s="437"/>
      <c r="AF134" s="437"/>
      <c r="AG134" s="437"/>
      <c r="AH134" s="437"/>
      <c r="AI134" s="437"/>
      <c r="AJ134" s="437"/>
      <c r="AK134" s="437"/>
    </row>
    <row r="135" spans="1:37" ht="12.75" customHeight="1">
      <c r="A135" s="96" t="s">
        <v>1384</v>
      </c>
      <c r="B135" s="97" t="s">
        <v>152</v>
      </c>
      <c r="C135" s="96" t="s">
        <v>88</v>
      </c>
      <c r="D135" s="96">
        <v>80111600</v>
      </c>
      <c r="E135" s="96" t="s">
        <v>1527</v>
      </c>
      <c r="F135" s="96" t="s">
        <v>90</v>
      </c>
      <c r="G135" s="96" t="s">
        <v>90</v>
      </c>
      <c r="H135" s="118">
        <v>6</v>
      </c>
      <c r="I135" s="96">
        <v>1</v>
      </c>
      <c r="J135" s="96" t="s">
        <v>44</v>
      </c>
      <c r="K135" s="96" t="s">
        <v>45</v>
      </c>
      <c r="L135" s="118">
        <v>7600000</v>
      </c>
      <c r="M135" s="118">
        <v>45600000</v>
      </c>
      <c r="N135" s="96" t="s">
        <v>151</v>
      </c>
      <c r="O135" s="96" t="s">
        <v>1341</v>
      </c>
      <c r="P135" s="96" t="s">
        <v>93</v>
      </c>
      <c r="Q135" s="96" t="s">
        <v>1528</v>
      </c>
      <c r="R135" s="99" t="s">
        <v>86</v>
      </c>
      <c r="S135" s="119">
        <v>8066</v>
      </c>
      <c r="T135" s="119">
        <v>2024110010194</v>
      </c>
      <c r="U135" s="120">
        <v>6</v>
      </c>
      <c r="V135" s="437"/>
      <c r="W135" s="99">
        <f t="shared" si="2"/>
        <v>0</v>
      </c>
      <c r="X135" s="437"/>
      <c r="Y135" s="437"/>
      <c r="Z135" s="437"/>
      <c r="AA135" s="437"/>
      <c r="AB135" s="437"/>
      <c r="AC135" s="437"/>
      <c r="AD135" s="437"/>
      <c r="AE135" s="437"/>
      <c r="AF135" s="437"/>
      <c r="AG135" s="437"/>
      <c r="AH135" s="437"/>
      <c r="AI135" s="437"/>
      <c r="AJ135" s="437"/>
      <c r="AK135" s="437"/>
    </row>
    <row r="136" spans="1:37" ht="12.75" customHeight="1">
      <c r="A136" s="96" t="s">
        <v>1384</v>
      </c>
      <c r="B136" s="97" t="s">
        <v>158</v>
      </c>
      <c r="C136" s="96" t="s">
        <v>88</v>
      </c>
      <c r="D136" s="96">
        <v>80111600</v>
      </c>
      <c r="E136" s="96" t="s">
        <v>1529</v>
      </c>
      <c r="F136" s="96" t="s">
        <v>90</v>
      </c>
      <c r="G136" s="96" t="s">
        <v>90</v>
      </c>
      <c r="H136" s="118">
        <v>7</v>
      </c>
      <c r="I136" s="96">
        <v>1</v>
      </c>
      <c r="J136" s="96" t="s">
        <v>44</v>
      </c>
      <c r="K136" s="96" t="s">
        <v>45</v>
      </c>
      <c r="L136" s="118">
        <v>5000000</v>
      </c>
      <c r="M136" s="118">
        <v>35000000</v>
      </c>
      <c r="N136" s="96" t="s">
        <v>151</v>
      </c>
      <c r="O136" s="96" t="s">
        <v>1341</v>
      </c>
      <c r="P136" s="96" t="s">
        <v>93</v>
      </c>
      <c r="Q136" s="96" t="s">
        <v>1528</v>
      </c>
      <c r="R136" s="99" t="s">
        <v>86</v>
      </c>
      <c r="S136" s="119">
        <v>8066</v>
      </c>
      <c r="T136" s="119">
        <v>2024110010194</v>
      </c>
      <c r="U136" s="120">
        <v>6</v>
      </c>
      <c r="V136" s="437"/>
      <c r="W136" s="99">
        <f t="shared" si="2"/>
        <v>0</v>
      </c>
      <c r="X136" s="437"/>
      <c r="Y136" s="437"/>
      <c r="Z136" s="437"/>
      <c r="AA136" s="437"/>
      <c r="AB136" s="437"/>
      <c r="AC136" s="437"/>
      <c r="AD136" s="437"/>
      <c r="AE136" s="437"/>
      <c r="AF136" s="437"/>
      <c r="AG136" s="437"/>
      <c r="AH136" s="437"/>
      <c r="AI136" s="437"/>
      <c r="AJ136" s="437"/>
      <c r="AK136" s="437"/>
    </row>
    <row r="137" spans="1:37" ht="12.75" customHeight="1">
      <c r="A137" s="96" t="s">
        <v>1384</v>
      </c>
      <c r="B137" s="97" t="s">
        <v>199</v>
      </c>
      <c r="C137" s="96" t="s">
        <v>88</v>
      </c>
      <c r="D137" s="96">
        <v>80111600</v>
      </c>
      <c r="E137" s="96" t="s">
        <v>1530</v>
      </c>
      <c r="F137" s="96" t="s">
        <v>90</v>
      </c>
      <c r="G137" s="96" t="s">
        <v>90</v>
      </c>
      <c r="H137" s="118">
        <v>6</v>
      </c>
      <c r="I137" s="96">
        <v>1</v>
      </c>
      <c r="J137" s="96" t="s">
        <v>44</v>
      </c>
      <c r="K137" s="96" t="s">
        <v>45</v>
      </c>
      <c r="L137" s="118">
        <v>4508000</v>
      </c>
      <c r="M137" s="118">
        <v>27048000</v>
      </c>
      <c r="N137" s="96" t="s">
        <v>201</v>
      </c>
      <c r="O137" s="96" t="s">
        <v>1341</v>
      </c>
      <c r="P137" s="96" t="s">
        <v>93</v>
      </c>
      <c r="Q137" s="96" t="s">
        <v>1528</v>
      </c>
      <c r="R137" s="99" t="s">
        <v>86</v>
      </c>
      <c r="S137" s="119">
        <v>8066</v>
      </c>
      <c r="T137" s="119">
        <v>2024110010194</v>
      </c>
      <c r="U137" s="120">
        <v>6</v>
      </c>
      <c r="V137" s="437"/>
      <c r="W137" s="99">
        <f t="shared" si="2"/>
        <v>0</v>
      </c>
      <c r="X137" s="437"/>
      <c r="Y137" s="437"/>
      <c r="Z137" s="437"/>
      <c r="AA137" s="437"/>
      <c r="AB137" s="437"/>
      <c r="AC137" s="437"/>
      <c r="AD137" s="437"/>
      <c r="AE137" s="437"/>
      <c r="AF137" s="437"/>
      <c r="AG137" s="437"/>
      <c r="AH137" s="437"/>
      <c r="AI137" s="437"/>
      <c r="AJ137" s="437"/>
      <c r="AK137" s="437"/>
    </row>
    <row r="138" spans="1:37" ht="12.75" customHeight="1">
      <c r="A138" s="96" t="s">
        <v>1384</v>
      </c>
      <c r="B138" s="97" t="s">
        <v>208</v>
      </c>
      <c r="C138" s="96" t="s">
        <v>88</v>
      </c>
      <c r="D138" s="96">
        <v>80111600</v>
      </c>
      <c r="E138" s="96" t="s">
        <v>209</v>
      </c>
      <c r="F138" s="96" t="s">
        <v>90</v>
      </c>
      <c r="G138" s="96" t="s">
        <v>90</v>
      </c>
      <c r="H138" s="118">
        <v>6</v>
      </c>
      <c r="I138" s="96">
        <v>1</v>
      </c>
      <c r="J138" s="96" t="s">
        <v>44</v>
      </c>
      <c r="K138" s="96" t="s">
        <v>45</v>
      </c>
      <c r="L138" s="118">
        <v>6000000</v>
      </c>
      <c r="M138" s="118">
        <v>36000000</v>
      </c>
      <c r="N138" s="96" t="s">
        <v>141</v>
      </c>
      <c r="O138" s="96" t="s">
        <v>1341</v>
      </c>
      <c r="P138" s="96" t="s">
        <v>93</v>
      </c>
      <c r="Q138" s="96" t="s">
        <v>1531</v>
      </c>
      <c r="R138" s="99" t="s">
        <v>86</v>
      </c>
      <c r="S138" s="119">
        <v>8066</v>
      </c>
      <c r="T138" s="119">
        <v>2024110010194</v>
      </c>
      <c r="U138" s="120">
        <v>6</v>
      </c>
      <c r="V138" s="437"/>
      <c r="W138" s="99">
        <f t="shared" si="2"/>
        <v>0</v>
      </c>
      <c r="X138" s="437"/>
      <c r="Y138" s="437"/>
      <c r="Z138" s="437"/>
      <c r="AA138" s="437"/>
      <c r="AB138" s="437"/>
      <c r="AC138" s="437"/>
      <c r="AD138" s="437"/>
      <c r="AE138" s="437"/>
      <c r="AF138" s="437"/>
      <c r="AG138" s="437"/>
      <c r="AH138" s="437"/>
      <c r="AI138" s="437"/>
      <c r="AJ138" s="437"/>
      <c r="AK138" s="437"/>
    </row>
    <row r="139" spans="1:37" ht="12.75" customHeight="1">
      <c r="A139" s="96" t="s">
        <v>1384</v>
      </c>
      <c r="B139" s="97" t="s">
        <v>210</v>
      </c>
      <c r="C139" s="96" t="s">
        <v>88</v>
      </c>
      <c r="D139" s="96">
        <v>80111600</v>
      </c>
      <c r="E139" s="96" t="s">
        <v>205</v>
      </c>
      <c r="F139" s="96" t="s">
        <v>90</v>
      </c>
      <c r="G139" s="96" t="s">
        <v>90</v>
      </c>
      <c r="H139" s="118">
        <v>7</v>
      </c>
      <c r="I139" s="96">
        <v>1</v>
      </c>
      <c r="J139" s="96" t="s">
        <v>44</v>
      </c>
      <c r="K139" s="96" t="s">
        <v>45</v>
      </c>
      <c r="L139" s="118">
        <v>8000000</v>
      </c>
      <c r="M139" s="118">
        <f>+L139*H139</f>
        <v>56000000</v>
      </c>
      <c r="N139" s="96" t="s">
        <v>91</v>
      </c>
      <c r="O139" s="96" t="s">
        <v>1341</v>
      </c>
      <c r="P139" s="96" t="s">
        <v>93</v>
      </c>
      <c r="Q139" s="96" t="s">
        <v>1531</v>
      </c>
      <c r="R139" s="99" t="s">
        <v>86</v>
      </c>
      <c r="S139" s="119">
        <v>8066</v>
      </c>
      <c r="T139" s="119">
        <v>2024110010194</v>
      </c>
      <c r="U139" s="120">
        <v>6</v>
      </c>
      <c r="V139" s="437"/>
      <c r="W139" s="99">
        <f t="shared" si="2"/>
        <v>0</v>
      </c>
      <c r="X139" s="437"/>
      <c r="Y139" s="437"/>
      <c r="Z139" s="437"/>
      <c r="AA139" s="437"/>
      <c r="AB139" s="437"/>
      <c r="AC139" s="437"/>
      <c r="AD139" s="437"/>
      <c r="AE139" s="437"/>
      <c r="AF139" s="437"/>
      <c r="AG139" s="437"/>
      <c r="AH139" s="437"/>
      <c r="AI139" s="437"/>
      <c r="AJ139" s="437"/>
      <c r="AK139" s="437"/>
    </row>
    <row r="140" spans="1:37" ht="12.75" customHeight="1">
      <c r="A140" s="96" t="s">
        <v>1384</v>
      </c>
      <c r="B140" s="97" t="s">
        <v>218</v>
      </c>
      <c r="C140" s="96" t="s">
        <v>88</v>
      </c>
      <c r="D140" s="96">
        <v>80111600</v>
      </c>
      <c r="E140" s="96" t="s">
        <v>1532</v>
      </c>
      <c r="F140" s="96" t="s">
        <v>90</v>
      </c>
      <c r="G140" s="96" t="s">
        <v>90</v>
      </c>
      <c r="H140" s="118">
        <v>9</v>
      </c>
      <c r="I140" s="96">
        <v>1</v>
      </c>
      <c r="J140" s="96" t="s">
        <v>44</v>
      </c>
      <c r="K140" s="96" t="s">
        <v>45</v>
      </c>
      <c r="L140" s="118">
        <v>7000000</v>
      </c>
      <c r="M140" s="118">
        <v>63000000</v>
      </c>
      <c r="N140" s="96" t="s">
        <v>141</v>
      </c>
      <c r="O140" s="96" t="s">
        <v>1341</v>
      </c>
      <c r="P140" s="96" t="s">
        <v>93</v>
      </c>
      <c r="Q140" s="96" t="s">
        <v>1525</v>
      </c>
      <c r="R140" s="99" t="s">
        <v>86</v>
      </c>
      <c r="S140" s="119">
        <v>8066</v>
      </c>
      <c r="T140" s="119">
        <v>2024110010194</v>
      </c>
      <c r="U140" s="120">
        <v>6</v>
      </c>
      <c r="V140" s="437"/>
      <c r="W140" s="99">
        <f t="shared" si="2"/>
        <v>0</v>
      </c>
      <c r="X140" s="437"/>
      <c r="Y140" s="437"/>
      <c r="Z140" s="437"/>
      <c r="AA140" s="437"/>
      <c r="AB140" s="437"/>
      <c r="AC140" s="437"/>
      <c r="AD140" s="437"/>
      <c r="AE140" s="437"/>
      <c r="AF140" s="437"/>
      <c r="AG140" s="437"/>
      <c r="AH140" s="437"/>
      <c r="AI140" s="437"/>
      <c r="AJ140" s="437"/>
      <c r="AK140" s="437"/>
    </row>
    <row r="141" spans="1:37" ht="12.75" customHeight="1">
      <c r="A141" s="96" t="s">
        <v>1384</v>
      </c>
      <c r="B141" s="97" t="s">
        <v>222</v>
      </c>
      <c r="C141" s="96" t="s">
        <v>88</v>
      </c>
      <c r="D141" s="96">
        <v>80111600</v>
      </c>
      <c r="E141" s="96" t="s">
        <v>1533</v>
      </c>
      <c r="F141" s="96" t="s">
        <v>90</v>
      </c>
      <c r="G141" s="96" t="s">
        <v>90</v>
      </c>
      <c r="H141" s="118">
        <v>9</v>
      </c>
      <c r="I141" s="96">
        <v>1</v>
      </c>
      <c r="J141" s="96" t="s">
        <v>44</v>
      </c>
      <c r="K141" s="96" t="s">
        <v>45</v>
      </c>
      <c r="L141" s="118">
        <v>8000000</v>
      </c>
      <c r="M141" s="118">
        <v>72000000</v>
      </c>
      <c r="N141" s="96" t="s">
        <v>141</v>
      </c>
      <c r="O141" s="96" t="s">
        <v>1341</v>
      </c>
      <c r="P141" s="96" t="s">
        <v>93</v>
      </c>
      <c r="Q141" s="96" t="s">
        <v>1534</v>
      </c>
      <c r="R141" s="99" t="s">
        <v>86</v>
      </c>
      <c r="S141" s="119">
        <v>8066</v>
      </c>
      <c r="T141" s="119">
        <v>2024110010194</v>
      </c>
      <c r="U141" s="120">
        <v>6</v>
      </c>
      <c r="V141" s="437"/>
      <c r="W141" s="99">
        <f t="shared" si="2"/>
        <v>0</v>
      </c>
      <c r="X141" s="437"/>
      <c r="Y141" s="437"/>
      <c r="Z141" s="437"/>
      <c r="AA141" s="437"/>
      <c r="AB141" s="437"/>
      <c r="AC141" s="437"/>
      <c r="AD141" s="437"/>
      <c r="AE141" s="437"/>
      <c r="AF141" s="437"/>
      <c r="AG141" s="437"/>
      <c r="AH141" s="437"/>
      <c r="AI141" s="437"/>
      <c r="AJ141" s="437"/>
      <c r="AK141" s="437"/>
    </row>
    <row r="142" spans="1:37" ht="12.75" customHeight="1">
      <c r="A142" s="96" t="s">
        <v>1384</v>
      </c>
      <c r="B142" s="97" t="s">
        <v>238</v>
      </c>
      <c r="C142" s="96" t="s">
        <v>88</v>
      </c>
      <c r="D142" s="96">
        <v>80111600</v>
      </c>
      <c r="E142" s="96" t="s">
        <v>1535</v>
      </c>
      <c r="F142" s="96" t="s">
        <v>90</v>
      </c>
      <c r="G142" s="96" t="s">
        <v>90</v>
      </c>
      <c r="H142" s="118">
        <v>7</v>
      </c>
      <c r="I142" s="96">
        <v>1</v>
      </c>
      <c r="J142" s="96" t="s">
        <v>44</v>
      </c>
      <c r="K142" s="96" t="s">
        <v>45</v>
      </c>
      <c r="L142" s="118">
        <v>7500000</v>
      </c>
      <c r="M142" s="118">
        <v>52500000</v>
      </c>
      <c r="N142" s="96" t="s">
        <v>141</v>
      </c>
      <c r="O142" s="96" t="s">
        <v>1341</v>
      </c>
      <c r="P142" s="96" t="s">
        <v>93</v>
      </c>
      <c r="Q142" s="96" t="s">
        <v>1523</v>
      </c>
      <c r="R142" s="99" t="s">
        <v>86</v>
      </c>
      <c r="S142" s="119">
        <v>8066</v>
      </c>
      <c r="T142" s="119">
        <v>2024110010194</v>
      </c>
      <c r="U142" s="120">
        <v>6</v>
      </c>
      <c r="V142" s="437"/>
      <c r="W142" s="99">
        <f t="shared" si="2"/>
        <v>0</v>
      </c>
      <c r="X142" s="437"/>
      <c r="Y142" s="437"/>
      <c r="Z142" s="437"/>
      <c r="AA142" s="437"/>
      <c r="AB142" s="437"/>
      <c r="AC142" s="437"/>
      <c r="AD142" s="437"/>
      <c r="AE142" s="437"/>
      <c r="AF142" s="437"/>
      <c r="AG142" s="437"/>
      <c r="AH142" s="437"/>
      <c r="AI142" s="437"/>
      <c r="AJ142" s="437"/>
      <c r="AK142" s="437"/>
    </row>
    <row r="143" spans="1:37" ht="12.75" customHeight="1">
      <c r="A143" s="96" t="s">
        <v>1384</v>
      </c>
      <c r="B143" s="97" t="s">
        <v>240</v>
      </c>
      <c r="C143" s="96" t="s">
        <v>88</v>
      </c>
      <c r="D143" s="96">
        <v>80111600</v>
      </c>
      <c r="E143" s="96" t="s">
        <v>1536</v>
      </c>
      <c r="F143" s="96" t="s">
        <v>90</v>
      </c>
      <c r="G143" s="96" t="s">
        <v>90</v>
      </c>
      <c r="H143" s="118">
        <v>6</v>
      </c>
      <c r="I143" s="96">
        <v>1</v>
      </c>
      <c r="J143" s="96" t="s">
        <v>44</v>
      </c>
      <c r="K143" s="96" t="s">
        <v>45</v>
      </c>
      <c r="L143" s="118">
        <v>9000000</v>
      </c>
      <c r="M143" s="118">
        <v>54000000</v>
      </c>
      <c r="N143" s="96" t="s">
        <v>141</v>
      </c>
      <c r="O143" s="96" t="s">
        <v>1341</v>
      </c>
      <c r="P143" s="96" t="s">
        <v>93</v>
      </c>
      <c r="Q143" s="96" t="s">
        <v>1526</v>
      </c>
      <c r="R143" s="99" t="s">
        <v>86</v>
      </c>
      <c r="S143" s="119">
        <v>8066</v>
      </c>
      <c r="T143" s="119">
        <v>2024110010194</v>
      </c>
      <c r="U143" s="120">
        <v>6</v>
      </c>
      <c r="V143" s="437"/>
      <c r="W143" s="99">
        <f t="shared" si="2"/>
        <v>0</v>
      </c>
      <c r="X143" s="437"/>
      <c r="Y143" s="437"/>
      <c r="Z143" s="437"/>
      <c r="AA143" s="437"/>
      <c r="AB143" s="437"/>
      <c r="AC143" s="437"/>
      <c r="AD143" s="437"/>
      <c r="AE143" s="437"/>
      <c r="AF143" s="437"/>
      <c r="AG143" s="437"/>
      <c r="AH143" s="437"/>
      <c r="AI143" s="437"/>
      <c r="AJ143" s="437"/>
      <c r="AK143" s="437"/>
    </row>
    <row r="144" spans="1:37" ht="12.75" customHeight="1">
      <c r="A144" s="96" t="s">
        <v>1384</v>
      </c>
      <c r="B144" s="97" t="s">
        <v>204</v>
      </c>
      <c r="C144" s="96" t="s">
        <v>88</v>
      </c>
      <c r="D144" s="96">
        <v>80111600</v>
      </c>
      <c r="E144" s="96" t="s">
        <v>205</v>
      </c>
      <c r="F144" s="96" t="s">
        <v>90</v>
      </c>
      <c r="G144" s="96" t="s">
        <v>90</v>
      </c>
      <c r="H144" s="118">
        <v>6</v>
      </c>
      <c r="I144" s="96">
        <v>1</v>
      </c>
      <c r="J144" s="96" t="s">
        <v>44</v>
      </c>
      <c r="K144" s="96" t="s">
        <v>45</v>
      </c>
      <c r="L144" s="118">
        <v>8300000</v>
      </c>
      <c r="M144" s="118">
        <v>49800000</v>
      </c>
      <c r="N144" s="96" t="s">
        <v>201</v>
      </c>
      <c r="O144" s="96" t="s">
        <v>1341</v>
      </c>
      <c r="P144" s="96" t="s">
        <v>93</v>
      </c>
      <c r="Q144" s="96" t="s">
        <v>1537</v>
      </c>
      <c r="R144" s="99" t="s">
        <v>86</v>
      </c>
      <c r="S144" s="119">
        <v>8066</v>
      </c>
      <c r="T144" s="119">
        <v>2024110010194</v>
      </c>
      <c r="U144" s="120">
        <v>6</v>
      </c>
      <c r="V144" s="437"/>
      <c r="W144" s="99">
        <f t="shared" si="2"/>
        <v>0</v>
      </c>
      <c r="X144" s="437"/>
      <c r="Y144" s="437"/>
      <c r="Z144" s="437"/>
      <c r="AA144" s="437"/>
      <c r="AB144" s="437"/>
      <c r="AC144" s="437"/>
      <c r="AD144" s="437"/>
      <c r="AE144" s="437"/>
      <c r="AF144" s="437"/>
      <c r="AG144" s="437"/>
      <c r="AH144" s="437"/>
      <c r="AI144" s="437"/>
      <c r="AJ144" s="437"/>
      <c r="AK144" s="437"/>
    </row>
    <row r="145" spans="1:37" ht="12.75" customHeight="1">
      <c r="A145" s="96" t="s">
        <v>1384</v>
      </c>
      <c r="B145" s="97" t="s">
        <v>191</v>
      </c>
      <c r="C145" s="96" t="s">
        <v>88</v>
      </c>
      <c r="D145" s="96">
        <v>80111600</v>
      </c>
      <c r="E145" s="96" t="s">
        <v>194</v>
      </c>
      <c r="F145" s="96" t="s">
        <v>90</v>
      </c>
      <c r="G145" s="96" t="s">
        <v>90</v>
      </c>
      <c r="H145" s="118">
        <v>6</v>
      </c>
      <c r="I145" s="96">
        <v>1</v>
      </c>
      <c r="J145" s="96" t="s">
        <v>44</v>
      </c>
      <c r="K145" s="96" t="s">
        <v>45</v>
      </c>
      <c r="L145" s="118">
        <v>4300000</v>
      </c>
      <c r="M145" s="118">
        <v>25800000</v>
      </c>
      <c r="N145" s="96" t="s">
        <v>190</v>
      </c>
      <c r="O145" s="96" t="s">
        <v>92</v>
      </c>
      <c r="P145" s="96" t="s">
        <v>93</v>
      </c>
      <c r="Q145" s="96" t="s">
        <v>1538</v>
      </c>
      <c r="R145" s="99" t="s">
        <v>86</v>
      </c>
      <c r="S145" s="119">
        <v>8066</v>
      </c>
      <c r="T145" s="119">
        <v>2024110010194</v>
      </c>
      <c r="U145" s="120">
        <v>6</v>
      </c>
      <c r="V145" s="437"/>
      <c r="W145" s="99">
        <f t="shared" si="2"/>
        <v>0</v>
      </c>
      <c r="X145" s="437"/>
      <c r="Y145" s="437"/>
      <c r="Z145" s="437"/>
      <c r="AA145" s="437"/>
      <c r="AB145" s="437"/>
      <c r="AC145" s="437"/>
      <c r="AD145" s="437"/>
      <c r="AE145" s="437"/>
      <c r="AF145" s="437"/>
      <c r="AG145" s="437"/>
      <c r="AH145" s="437"/>
      <c r="AI145" s="437"/>
      <c r="AJ145" s="437"/>
      <c r="AK145" s="437"/>
    </row>
    <row r="146" spans="1:37" ht="12.75" customHeight="1">
      <c r="A146" s="96" t="s">
        <v>1384</v>
      </c>
      <c r="B146" s="97" t="s">
        <v>226</v>
      </c>
      <c r="C146" s="96" t="s">
        <v>88</v>
      </c>
      <c r="D146" s="96">
        <v>80111600</v>
      </c>
      <c r="E146" s="96" t="s">
        <v>1539</v>
      </c>
      <c r="F146" s="96" t="s">
        <v>90</v>
      </c>
      <c r="G146" s="96" t="s">
        <v>90</v>
      </c>
      <c r="H146" s="118">
        <v>7</v>
      </c>
      <c r="I146" s="96">
        <v>1</v>
      </c>
      <c r="J146" s="96" t="s">
        <v>44</v>
      </c>
      <c r="K146" s="96" t="s">
        <v>45</v>
      </c>
      <c r="L146" s="118">
        <v>9000000</v>
      </c>
      <c r="M146" s="118">
        <v>63000000</v>
      </c>
      <c r="N146" s="96" t="s">
        <v>190</v>
      </c>
      <c r="O146" s="96" t="s">
        <v>92</v>
      </c>
      <c r="P146" s="96" t="s">
        <v>93</v>
      </c>
      <c r="Q146" s="96" t="s">
        <v>1528</v>
      </c>
      <c r="R146" s="99" t="s">
        <v>86</v>
      </c>
      <c r="S146" s="119">
        <v>8066</v>
      </c>
      <c r="T146" s="119">
        <v>2024110010194</v>
      </c>
      <c r="U146" s="120">
        <v>6</v>
      </c>
      <c r="V146" s="437"/>
      <c r="W146" s="99">
        <f t="shared" si="2"/>
        <v>0</v>
      </c>
      <c r="X146" s="437"/>
      <c r="Y146" s="437"/>
      <c r="Z146" s="437"/>
      <c r="AA146" s="437"/>
      <c r="AB146" s="437"/>
      <c r="AC146" s="437"/>
      <c r="AD146" s="437"/>
      <c r="AE146" s="437"/>
      <c r="AF146" s="437"/>
      <c r="AG146" s="437"/>
      <c r="AH146" s="437"/>
      <c r="AI146" s="437"/>
      <c r="AJ146" s="437"/>
      <c r="AK146" s="437"/>
    </row>
    <row r="147" spans="1:37" ht="12.75" customHeight="1">
      <c r="A147" s="96" t="s">
        <v>1384</v>
      </c>
      <c r="B147" s="97" t="s">
        <v>193</v>
      </c>
      <c r="C147" s="96" t="s">
        <v>88</v>
      </c>
      <c r="D147" s="96">
        <v>80111600</v>
      </c>
      <c r="E147" s="96" t="s">
        <v>1540</v>
      </c>
      <c r="F147" s="96" t="s">
        <v>90</v>
      </c>
      <c r="G147" s="96" t="s">
        <v>90</v>
      </c>
      <c r="H147" s="121">
        <v>5.7</v>
      </c>
      <c r="I147" s="96">
        <v>1</v>
      </c>
      <c r="J147" s="96" t="s">
        <v>44</v>
      </c>
      <c r="K147" s="96" t="s">
        <v>45</v>
      </c>
      <c r="L147" s="118">
        <v>3330000</v>
      </c>
      <c r="M147" s="118">
        <v>18981000</v>
      </c>
      <c r="N147" s="96" t="s">
        <v>190</v>
      </c>
      <c r="O147" s="96" t="s">
        <v>92</v>
      </c>
      <c r="P147" s="96" t="s">
        <v>93</v>
      </c>
      <c r="Q147" s="96" t="s">
        <v>1526</v>
      </c>
      <c r="R147" s="99" t="s">
        <v>86</v>
      </c>
      <c r="S147" s="119">
        <v>8066</v>
      </c>
      <c r="T147" s="119">
        <v>2024110010194</v>
      </c>
      <c r="U147" s="120">
        <v>6</v>
      </c>
      <c r="V147" s="437"/>
      <c r="W147" s="99">
        <f t="shared" si="2"/>
        <v>0</v>
      </c>
      <c r="X147" s="437"/>
      <c r="Y147" s="437"/>
      <c r="Z147" s="437"/>
      <c r="AA147" s="437"/>
      <c r="AB147" s="437"/>
      <c r="AC147" s="437"/>
      <c r="AD147" s="437"/>
      <c r="AE147" s="437"/>
      <c r="AF147" s="437"/>
      <c r="AG147" s="437"/>
      <c r="AH147" s="437"/>
      <c r="AI147" s="437"/>
      <c r="AJ147" s="437"/>
      <c r="AK147" s="437"/>
    </row>
    <row r="148" spans="1:37" ht="12.75" customHeight="1">
      <c r="A148" s="96" t="s">
        <v>1384</v>
      </c>
      <c r="B148" s="97" t="s">
        <v>195</v>
      </c>
      <c r="C148" s="96" t="s">
        <v>88</v>
      </c>
      <c r="D148" s="96">
        <v>80111600</v>
      </c>
      <c r="E148" s="96" t="s">
        <v>1541</v>
      </c>
      <c r="F148" s="96" t="s">
        <v>90</v>
      </c>
      <c r="G148" s="96" t="s">
        <v>90</v>
      </c>
      <c r="H148" s="121">
        <v>6</v>
      </c>
      <c r="I148" s="96">
        <v>1</v>
      </c>
      <c r="J148" s="96" t="s">
        <v>44</v>
      </c>
      <c r="K148" s="96" t="s">
        <v>45</v>
      </c>
      <c r="L148" s="118">
        <v>5000000</v>
      </c>
      <c r="M148" s="118">
        <v>30000000</v>
      </c>
      <c r="N148" s="96" t="s">
        <v>190</v>
      </c>
      <c r="O148" s="96" t="s">
        <v>92</v>
      </c>
      <c r="P148" s="96" t="s">
        <v>93</v>
      </c>
      <c r="Q148" s="96" t="s">
        <v>1538</v>
      </c>
      <c r="R148" s="99" t="s">
        <v>86</v>
      </c>
      <c r="S148" s="119">
        <v>8066</v>
      </c>
      <c r="T148" s="119">
        <v>2024110010194</v>
      </c>
      <c r="U148" s="120">
        <v>6</v>
      </c>
      <c r="V148" s="437"/>
      <c r="W148" s="99">
        <f t="shared" si="2"/>
        <v>0</v>
      </c>
      <c r="X148" s="437"/>
      <c r="Y148" s="437"/>
      <c r="Z148" s="437"/>
      <c r="AA148" s="437"/>
      <c r="AB148" s="437"/>
      <c r="AC148" s="437"/>
      <c r="AD148" s="437"/>
      <c r="AE148" s="437"/>
      <c r="AF148" s="437"/>
      <c r="AG148" s="437"/>
      <c r="AH148" s="437"/>
      <c r="AI148" s="437"/>
      <c r="AJ148" s="437"/>
      <c r="AK148" s="437"/>
    </row>
    <row r="149" spans="1:37" ht="12.75" customHeight="1">
      <c r="A149" s="96" t="s">
        <v>1384</v>
      </c>
      <c r="B149" s="97" t="s">
        <v>188</v>
      </c>
      <c r="C149" s="96" t="s">
        <v>88</v>
      </c>
      <c r="D149" s="96">
        <v>80111600</v>
      </c>
      <c r="E149" s="96" t="s">
        <v>1542</v>
      </c>
      <c r="F149" s="96" t="s">
        <v>90</v>
      </c>
      <c r="G149" s="96" t="s">
        <v>90</v>
      </c>
      <c r="H149" s="96">
        <v>6</v>
      </c>
      <c r="I149" s="96">
        <v>1</v>
      </c>
      <c r="J149" s="96" t="s">
        <v>44</v>
      </c>
      <c r="K149" s="96" t="s">
        <v>45</v>
      </c>
      <c r="L149" s="118">
        <v>2900000</v>
      </c>
      <c r="M149" s="118">
        <f>+L149*H149</f>
        <v>17400000</v>
      </c>
      <c r="N149" s="96" t="s">
        <v>190</v>
      </c>
      <c r="O149" s="96" t="s">
        <v>92</v>
      </c>
      <c r="P149" s="96" t="s">
        <v>93</v>
      </c>
      <c r="Q149" s="96" t="s">
        <v>1526</v>
      </c>
      <c r="R149" s="99" t="s">
        <v>86</v>
      </c>
      <c r="S149" s="119">
        <v>8066</v>
      </c>
      <c r="T149" s="119">
        <v>2024110010194</v>
      </c>
      <c r="U149" s="120">
        <v>6</v>
      </c>
      <c r="V149" s="437"/>
      <c r="W149" s="99">
        <f t="shared" si="2"/>
        <v>0</v>
      </c>
      <c r="X149" s="437"/>
      <c r="Y149" s="437"/>
      <c r="Z149" s="437"/>
      <c r="AA149" s="437"/>
      <c r="AB149" s="437"/>
      <c r="AC149" s="437"/>
      <c r="AD149" s="437"/>
      <c r="AE149" s="437"/>
      <c r="AF149" s="437"/>
      <c r="AG149" s="437"/>
      <c r="AH149" s="437"/>
      <c r="AI149" s="437"/>
      <c r="AJ149" s="437"/>
      <c r="AK149" s="437"/>
    </row>
    <row r="150" spans="1:37" ht="12.75" customHeight="1">
      <c r="A150" s="96" t="s">
        <v>1384</v>
      </c>
      <c r="B150" s="97" t="s">
        <v>197</v>
      </c>
      <c r="C150" s="96" t="s">
        <v>88</v>
      </c>
      <c r="D150" s="96">
        <v>80111600</v>
      </c>
      <c r="E150" s="96" t="s">
        <v>1543</v>
      </c>
      <c r="F150" s="96" t="s">
        <v>90</v>
      </c>
      <c r="G150" s="96" t="s">
        <v>90</v>
      </c>
      <c r="H150" s="96">
        <v>6</v>
      </c>
      <c r="I150" s="96">
        <v>1</v>
      </c>
      <c r="J150" s="96" t="s">
        <v>44</v>
      </c>
      <c r="K150" s="96" t="s">
        <v>45</v>
      </c>
      <c r="L150" s="118">
        <v>8000000</v>
      </c>
      <c r="M150" s="118">
        <v>48000000</v>
      </c>
      <c r="N150" s="96" t="s">
        <v>190</v>
      </c>
      <c r="O150" s="96" t="s">
        <v>92</v>
      </c>
      <c r="P150" s="96" t="s">
        <v>93</v>
      </c>
      <c r="Q150" s="96" t="s">
        <v>1526</v>
      </c>
      <c r="R150" s="99" t="s">
        <v>86</v>
      </c>
      <c r="S150" s="119">
        <v>8066</v>
      </c>
      <c r="T150" s="119">
        <v>2024110010194</v>
      </c>
      <c r="U150" s="120">
        <v>6</v>
      </c>
      <c r="V150" s="437"/>
      <c r="W150" s="99">
        <f t="shared" si="2"/>
        <v>0</v>
      </c>
      <c r="X150" s="437"/>
      <c r="Y150" s="437"/>
      <c r="Z150" s="437"/>
      <c r="AA150" s="437"/>
      <c r="AB150" s="437"/>
      <c r="AC150" s="437"/>
      <c r="AD150" s="437"/>
      <c r="AE150" s="437"/>
      <c r="AF150" s="437"/>
      <c r="AG150" s="437"/>
      <c r="AH150" s="437"/>
      <c r="AI150" s="437"/>
      <c r="AJ150" s="437"/>
      <c r="AK150" s="437"/>
    </row>
    <row r="151" spans="1:37" ht="12.75" customHeight="1">
      <c r="A151" s="96" t="s">
        <v>1510</v>
      </c>
      <c r="B151" s="97">
        <v>1</v>
      </c>
      <c r="C151" s="96" t="s">
        <v>88</v>
      </c>
      <c r="D151" s="96">
        <v>80111600</v>
      </c>
      <c r="E151" s="96" t="s">
        <v>1340</v>
      </c>
      <c r="F151" s="96" t="s">
        <v>90</v>
      </c>
      <c r="G151" s="96" t="s">
        <v>90</v>
      </c>
      <c r="H151" s="96">
        <v>6</v>
      </c>
      <c r="I151" s="96">
        <v>1</v>
      </c>
      <c r="J151" s="96" t="s">
        <v>44</v>
      </c>
      <c r="K151" s="96" t="s">
        <v>45</v>
      </c>
      <c r="L151" s="118">
        <v>6000000</v>
      </c>
      <c r="M151" s="118">
        <v>36000000</v>
      </c>
      <c r="N151" s="96" t="s">
        <v>141</v>
      </c>
      <c r="O151" s="96" t="s">
        <v>1341</v>
      </c>
      <c r="P151" s="96" t="s">
        <v>93</v>
      </c>
      <c r="Q151" s="96" t="s">
        <v>1544</v>
      </c>
      <c r="R151" s="99" t="s">
        <v>86</v>
      </c>
      <c r="S151" s="119">
        <v>8066</v>
      </c>
      <c r="T151" s="119">
        <v>2024110010194</v>
      </c>
      <c r="U151" s="120">
        <v>6</v>
      </c>
      <c r="V151" s="437"/>
      <c r="W151" s="99">
        <f t="shared" si="2"/>
        <v>0</v>
      </c>
      <c r="X151" s="437"/>
      <c r="Y151" s="437"/>
      <c r="Z151" s="437"/>
      <c r="AA151" s="437"/>
      <c r="AB151" s="437"/>
      <c r="AC151" s="437"/>
      <c r="AD151" s="437"/>
      <c r="AE151" s="437"/>
      <c r="AF151" s="437"/>
      <c r="AG151" s="437"/>
      <c r="AH151" s="437"/>
      <c r="AI151" s="437"/>
      <c r="AJ151" s="437"/>
      <c r="AK151" s="437"/>
    </row>
    <row r="152" spans="1:37" ht="12.75" customHeight="1">
      <c r="A152" s="96" t="s">
        <v>1384</v>
      </c>
      <c r="B152" s="97" t="s">
        <v>166</v>
      </c>
      <c r="C152" s="96" t="s">
        <v>88</v>
      </c>
      <c r="D152" s="96">
        <v>80111600</v>
      </c>
      <c r="E152" s="96" t="s">
        <v>1545</v>
      </c>
      <c r="F152" s="96" t="s">
        <v>90</v>
      </c>
      <c r="G152" s="96" t="s">
        <v>90</v>
      </c>
      <c r="H152" s="96">
        <v>6</v>
      </c>
      <c r="I152" s="96">
        <v>1</v>
      </c>
      <c r="J152" s="96" t="s">
        <v>44</v>
      </c>
      <c r="K152" s="96" t="s">
        <v>45</v>
      </c>
      <c r="L152" s="118">
        <v>8000000</v>
      </c>
      <c r="M152" s="118">
        <v>48000000</v>
      </c>
      <c r="N152" s="96" t="s">
        <v>168</v>
      </c>
      <c r="O152" s="96" t="s">
        <v>1341</v>
      </c>
      <c r="P152" s="96" t="s">
        <v>93</v>
      </c>
      <c r="Q152" s="96" t="s">
        <v>1546</v>
      </c>
      <c r="R152" s="99" t="s">
        <v>86</v>
      </c>
      <c r="S152" s="119">
        <v>8066</v>
      </c>
      <c r="T152" s="119">
        <v>2024110010194</v>
      </c>
      <c r="U152" s="120">
        <v>6</v>
      </c>
      <c r="V152" s="437"/>
      <c r="W152" s="99">
        <f t="shared" si="2"/>
        <v>0</v>
      </c>
      <c r="X152" s="437"/>
      <c r="Y152" s="437"/>
      <c r="Z152" s="437"/>
      <c r="AA152" s="437"/>
      <c r="AB152" s="437"/>
      <c r="AC152" s="437"/>
      <c r="AD152" s="437"/>
      <c r="AE152" s="437"/>
      <c r="AF152" s="437"/>
      <c r="AG152" s="437"/>
      <c r="AH152" s="437"/>
      <c r="AI152" s="437"/>
      <c r="AJ152" s="437"/>
      <c r="AK152" s="437"/>
    </row>
    <row r="153" spans="1:37" ht="12.75" customHeight="1">
      <c r="A153" s="96" t="s">
        <v>1384</v>
      </c>
      <c r="B153" s="97" t="s">
        <v>169</v>
      </c>
      <c r="C153" s="96" t="s">
        <v>88</v>
      </c>
      <c r="D153" s="96">
        <v>80111600</v>
      </c>
      <c r="E153" s="96" t="s">
        <v>1547</v>
      </c>
      <c r="F153" s="96" t="s">
        <v>90</v>
      </c>
      <c r="G153" s="96" t="s">
        <v>90</v>
      </c>
      <c r="H153" s="96">
        <v>5</v>
      </c>
      <c r="I153" s="96">
        <v>1</v>
      </c>
      <c r="J153" s="96" t="s">
        <v>44</v>
      </c>
      <c r="K153" s="96" t="s">
        <v>45</v>
      </c>
      <c r="L153" s="118">
        <v>6000000</v>
      </c>
      <c r="M153" s="118">
        <v>30000000</v>
      </c>
      <c r="N153" s="96" t="s">
        <v>168</v>
      </c>
      <c r="O153" s="96" t="s">
        <v>1341</v>
      </c>
      <c r="P153" s="96" t="s">
        <v>93</v>
      </c>
      <c r="Q153" s="96" t="s">
        <v>1548</v>
      </c>
      <c r="R153" s="99" t="s">
        <v>86</v>
      </c>
      <c r="S153" s="119">
        <v>8066</v>
      </c>
      <c r="T153" s="119">
        <v>2024110010194</v>
      </c>
      <c r="U153" s="120">
        <v>6</v>
      </c>
      <c r="V153" s="437"/>
      <c r="W153" s="99">
        <f t="shared" si="2"/>
        <v>0</v>
      </c>
      <c r="X153" s="437"/>
      <c r="Y153" s="437"/>
      <c r="Z153" s="437"/>
      <c r="AA153" s="437"/>
      <c r="AB153" s="437"/>
      <c r="AC153" s="437"/>
      <c r="AD153" s="437"/>
      <c r="AE153" s="437"/>
      <c r="AF153" s="437"/>
      <c r="AG153" s="437"/>
      <c r="AH153" s="437"/>
      <c r="AI153" s="437"/>
      <c r="AJ153" s="437"/>
      <c r="AK153" s="437"/>
    </row>
    <row r="154" spans="1:37" ht="12.75" customHeight="1">
      <c r="A154" s="96" t="s">
        <v>1384</v>
      </c>
      <c r="B154" s="97" t="s">
        <v>173</v>
      </c>
      <c r="C154" s="96" t="s">
        <v>88</v>
      </c>
      <c r="D154" s="96">
        <v>80111600</v>
      </c>
      <c r="E154" s="96" t="s">
        <v>1549</v>
      </c>
      <c r="F154" s="96" t="s">
        <v>90</v>
      </c>
      <c r="G154" s="96" t="s">
        <v>90</v>
      </c>
      <c r="H154" s="96">
        <v>5</v>
      </c>
      <c r="I154" s="96">
        <v>1</v>
      </c>
      <c r="J154" s="96" t="s">
        <v>44</v>
      </c>
      <c r="K154" s="96" t="s">
        <v>45</v>
      </c>
      <c r="L154" s="118">
        <v>3800000</v>
      </c>
      <c r="M154" s="118">
        <v>19000000</v>
      </c>
      <c r="N154" s="96" t="s">
        <v>168</v>
      </c>
      <c r="O154" s="96" t="s">
        <v>1341</v>
      </c>
      <c r="P154" s="96" t="s">
        <v>93</v>
      </c>
      <c r="Q154" s="96" t="s">
        <v>1550</v>
      </c>
      <c r="R154" s="99" t="s">
        <v>86</v>
      </c>
      <c r="S154" s="119">
        <v>8066</v>
      </c>
      <c r="T154" s="119">
        <v>2024110010194</v>
      </c>
      <c r="U154" s="120">
        <v>6</v>
      </c>
      <c r="V154" s="437"/>
      <c r="W154" s="99">
        <f t="shared" si="2"/>
        <v>0</v>
      </c>
      <c r="X154" s="437"/>
      <c r="Y154" s="437"/>
      <c r="Z154" s="437"/>
      <c r="AA154" s="437"/>
      <c r="AB154" s="437"/>
      <c r="AC154" s="437"/>
      <c r="AD154" s="437"/>
      <c r="AE154" s="437"/>
      <c r="AF154" s="437"/>
      <c r="AG154" s="437"/>
      <c r="AH154" s="437"/>
      <c r="AI154" s="437"/>
      <c r="AJ154" s="437"/>
      <c r="AK154" s="437"/>
    </row>
    <row r="155" spans="1:37" ht="12.75" customHeight="1">
      <c r="A155" s="96" t="s">
        <v>1384</v>
      </c>
      <c r="B155" s="97" t="s">
        <v>175</v>
      </c>
      <c r="C155" s="96" t="s">
        <v>88</v>
      </c>
      <c r="D155" s="96">
        <v>80111600</v>
      </c>
      <c r="E155" s="96" t="s">
        <v>1551</v>
      </c>
      <c r="F155" s="96" t="s">
        <v>150</v>
      </c>
      <c r="G155" s="96" t="s">
        <v>150</v>
      </c>
      <c r="H155" s="96">
        <v>6</v>
      </c>
      <c r="I155" s="96">
        <v>1</v>
      </c>
      <c r="J155" s="96" t="s">
        <v>44</v>
      </c>
      <c r="K155" s="96" t="s">
        <v>45</v>
      </c>
      <c r="L155" s="118">
        <v>6000000</v>
      </c>
      <c r="M155" s="118">
        <v>36000000</v>
      </c>
      <c r="N155" s="96" t="s">
        <v>168</v>
      </c>
      <c r="O155" s="96" t="s">
        <v>1341</v>
      </c>
      <c r="P155" s="96" t="s">
        <v>93</v>
      </c>
      <c r="Q155" s="96" t="s">
        <v>1552</v>
      </c>
      <c r="R155" s="99" t="s">
        <v>86</v>
      </c>
      <c r="S155" s="119">
        <v>8066</v>
      </c>
      <c r="T155" s="119">
        <v>2024110010194</v>
      </c>
      <c r="U155" s="120">
        <v>6</v>
      </c>
      <c r="V155" s="437"/>
      <c r="W155" s="99">
        <f t="shared" si="2"/>
        <v>0</v>
      </c>
      <c r="X155" s="437"/>
      <c r="Y155" s="437"/>
      <c r="Z155" s="437"/>
      <c r="AA155" s="437"/>
      <c r="AB155" s="437"/>
      <c r="AC155" s="437"/>
      <c r="AD155" s="437"/>
      <c r="AE155" s="437"/>
      <c r="AF155" s="437"/>
      <c r="AG155" s="437"/>
      <c r="AH155" s="437"/>
      <c r="AI155" s="437"/>
      <c r="AJ155" s="437"/>
      <c r="AK155" s="437"/>
    </row>
    <row r="156" spans="1:37" ht="12.75" customHeight="1">
      <c r="A156" s="96" t="s">
        <v>1553</v>
      </c>
      <c r="B156" s="97" t="s">
        <v>177</v>
      </c>
      <c r="C156" s="96" t="s">
        <v>88</v>
      </c>
      <c r="D156" s="96">
        <v>80111600</v>
      </c>
      <c r="E156" s="96" t="s">
        <v>178</v>
      </c>
      <c r="F156" s="96" t="s">
        <v>150</v>
      </c>
      <c r="G156" s="96" t="s">
        <v>150</v>
      </c>
      <c r="H156" s="96">
        <v>2</v>
      </c>
      <c r="I156" s="96">
        <v>1</v>
      </c>
      <c r="J156" s="96" t="s">
        <v>44</v>
      </c>
      <c r="K156" s="96" t="s">
        <v>45</v>
      </c>
      <c r="L156" s="118">
        <v>0</v>
      </c>
      <c r="M156" s="118">
        <v>0</v>
      </c>
      <c r="N156" s="96" t="s">
        <v>168</v>
      </c>
      <c r="O156" s="96" t="s">
        <v>1341</v>
      </c>
      <c r="P156" s="96" t="s">
        <v>93</v>
      </c>
      <c r="Q156" s="96" t="s">
        <v>1554</v>
      </c>
      <c r="R156" s="99" t="s">
        <v>86</v>
      </c>
      <c r="S156" s="119">
        <v>8066</v>
      </c>
      <c r="T156" s="119">
        <v>2024110010194</v>
      </c>
      <c r="U156" s="120">
        <v>6</v>
      </c>
      <c r="V156" s="437"/>
      <c r="W156" s="99">
        <f t="shared" si="2"/>
        <v>0</v>
      </c>
      <c r="X156" s="437"/>
      <c r="Y156" s="437"/>
      <c r="Z156" s="437"/>
      <c r="AA156" s="437"/>
      <c r="AB156" s="437"/>
      <c r="AC156" s="437"/>
      <c r="AD156" s="437"/>
      <c r="AE156" s="437"/>
      <c r="AF156" s="437"/>
      <c r="AG156" s="437"/>
      <c r="AH156" s="437"/>
      <c r="AI156" s="437"/>
      <c r="AJ156" s="437"/>
      <c r="AK156" s="437"/>
    </row>
    <row r="157" spans="1:37" ht="12.75" customHeight="1">
      <c r="A157" s="96" t="s">
        <v>1384</v>
      </c>
      <c r="B157" s="97" t="s">
        <v>179</v>
      </c>
      <c r="C157" s="96" t="s">
        <v>88</v>
      </c>
      <c r="D157" s="96">
        <v>80111600</v>
      </c>
      <c r="E157" s="96" t="s">
        <v>1555</v>
      </c>
      <c r="F157" s="96" t="s">
        <v>150</v>
      </c>
      <c r="G157" s="96" t="s">
        <v>150</v>
      </c>
      <c r="H157" s="96">
        <v>7</v>
      </c>
      <c r="I157" s="96">
        <v>1</v>
      </c>
      <c r="J157" s="96" t="s">
        <v>44</v>
      </c>
      <c r="K157" s="96" t="s">
        <v>45</v>
      </c>
      <c r="L157" s="118">
        <v>7300000</v>
      </c>
      <c r="M157" s="118">
        <v>51100000</v>
      </c>
      <c r="N157" s="96" t="s">
        <v>168</v>
      </c>
      <c r="O157" s="96" t="s">
        <v>1341</v>
      </c>
      <c r="P157" s="96" t="s">
        <v>93</v>
      </c>
      <c r="Q157" s="96" t="s">
        <v>1552</v>
      </c>
      <c r="R157" s="99" t="s">
        <v>86</v>
      </c>
      <c r="S157" s="119">
        <v>8066</v>
      </c>
      <c r="T157" s="119">
        <v>2024110010194</v>
      </c>
      <c r="U157" s="120">
        <v>6</v>
      </c>
      <c r="V157" s="437"/>
      <c r="W157" s="99">
        <f t="shared" si="2"/>
        <v>0</v>
      </c>
      <c r="X157" s="437"/>
      <c r="Y157" s="437"/>
      <c r="Z157" s="437"/>
      <c r="AA157" s="437"/>
      <c r="AB157" s="437"/>
      <c r="AC157" s="437"/>
      <c r="AD157" s="437"/>
      <c r="AE157" s="437"/>
      <c r="AF157" s="437"/>
      <c r="AG157" s="437"/>
      <c r="AH157" s="437"/>
      <c r="AI157" s="437"/>
      <c r="AJ157" s="437"/>
      <c r="AK157" s="437"/>
    </row>
    <row r="158" spans="1:37" ht="12.75" customHeight="1">
      <c r="A158" s="96" t="s">
        <v>1384</v>
      </c>
      <c r="B158" s="97" t="s">
        <v>242</v>
      </c>
      <c r="C158" s="96" t="s">
        <v>88</v>
      </c>
      <c r="D158" s="96">
        <v>80111600</v>
      </c>
      <c r="E158" s="96" t="s">
        <v>243</v>
      </c>
      <c r="F158" s="96" t="s">
        <v>232</v>
      </c>
      <c r="G158" s="96" t="s">
        <v>232</v>
      </c>
      <c r="H158" s="96">
        <v>1</v>
      </c>
      <c r="I158" s="96">
        <v>1</v>
      </c>
      <c r="J158" s="96" t="s">
        <v>44</v>
      </c>
      <c r="K158" s="96" t="s">
        <v>45</v>
      </c>
      <c r="L158" s="118">
        <v>0</v>
      </c>
      <c r="M158" s="118">
        <v>71897000</v>
      </c>
      <c r="N158" s="96" t="s">
        <v>141</v>
      </c>
      <c r="O158" s="96" t="s">
        <v>1341</v>
      </c>
      <c r="P158" s="96" t="s">
        <v>93</v>
      </c>
      <c r="Q158" s="96" t="s">
        <v>1556</v>
      </c>
      <c r="R158" s="99" t="s">
        <v>86</v>
      </c>
      <c r="S158" s="119">
        <v>8066</v>
      </c>
      <c r="T158" s="119">
        <v>2024110010194</v>
      </c>
      <c r="U158" s="120">
        <v>6</v>
      </c>
      <c r="V158" s="437"/>
      <c r="W158" s="99">
        <f t="shared" si="2"/>
        <v>0</v>
      </c>
      <c r="X158" s="437"/>
      <c r="Y158" s="437"/>
      <c r="Z158" s="437"/>
      <c r="AA158" s="437"/>
      <c r="AB158" s="437"/>
      <c r="AC158" s="437"/>
      <c r="AD158" s="437"/>
      <c r="AE158" s="437"/>
      <c r="AF158" s="437"/>
      <c r="AG158" s="437"/>
      <c r="AH158" s="437"/>
      <c r="AI158" s="437"/>
      <c r="AJ158" s="437"/>
      <c r="AK158" s="437"/>
    </row>
    <row r="159" spans="1:37" ht="12.75" customHeight="1">
      <c r="A159" s="122" t="s">
        <v>1384</v>
      </c>
      <c r="B159" s="123" t="s">
        <v>846</v>
      </c>
      <c r="C159" s="122" t="s">
        <v>476</v>
      </c>
      <c r="D159" s="122">
        <v>80111600</v>
      </c>
      <c r="E159" s="122" t="s">
        <v>847</v>
      </c>
      <c r="F159" s="122" t="s">
        <v>43</v>
      </c>
      <c r="G159" s="122" t="s">
        <v>43</v>
      </c>
      <c r="H159" s="122">
        <v>5</v>
      </c>
      <c r="I159" s="122">
        <v>1</v>
      </c>
      <c r="J159" s="122" t="s">
        <v>44</v>
      </c>
      <c r="K159" s="122" t="s">
        <v>45</v>
      </c>
      <c r="L159" s="124">
        <v>3600000</v>
      </c>
      <c r="M159" s="124">
        <f t="shared" ref="M159:M165" si="11">+L159*H159</f>
        <v>18000000</v>
      </c>
      <c r="N159" s="122" t="s">
        <v>46</v>
      </c>
      <c r="O159" s="122" t="s">
        <v>47</v>
      </c>
      <c r="P159" s="122" t="s">
        <v>481</v>
      </c>
      <c r="Q159" s="125" t="s">
        <v>1557</v>
      </c>
      <c r="R159" s="126" t="s">
        <v>474</v>
      </c>
      <c r="S159" s="127">
        <v>8131</v>
      </c>
      <c r="T159" s="127">
        <v>2024110010238</v>
      </c>
      <c r="U159" s="127">
        <v>7</v>
      </c>
      <c r="V159" s="128">
        <v>45712</v>
      </c>
      <c r="W159" s="99">
        <f t="shared" si="2"/>
        <v>0</v>
      </c>
      <c r="X159" s="127"/>
      <c r="Y159" s="129"/>
      <c r="Z159" s="129"/>
      <c r="AA159" s="127"/>
      <c r="AB159" s="130"/>
      <c r="AC159" s="127"/>
      <c r="AD159" s="127"/>
      <c r="AE159" s="127"/>
      <c r="AF159" s="127"/>
      <c r="AG159" s="127"/>
      <c r="AH159" s="127"/>
      <c r="AI159" s="127"/>
      <c r="AJ159" s="127"/>
      <c r="AK159" s="127"/>
    </row>
    <row r="160" spans="1:37" ht="12.75" customHeight="1">
      <c r="A160" s="122" t="s">
        <v>1384</v>
      </c>
      <c r="B160" s="122" t="s">
        <v>849</v>
      </c>
      <c r="C160" s="122" t="s">
        <v>476</v>
      </c>
      <c r="D160" s="122">
        <v>80111600</v>
      </c>
      <c r="E160" s="122" t="s">
        <v>850</v>
      </c>
      <c r="F160" s="122" t="s">
        <v>43</v>
      </c>
      <c r="G160" s="122" t="s">
        <v>43</v>
      </c>
      <c r="H160" s="122">
        <v>5</v>
      </c>
      <c r="I160" s="122">
        <v>1</v>
      </c>
      <c r="J160" s="122" t="s">
        <v>44</v>
      </c>
      <c r="K160" s="122" t="s">
        <v>45</v>
      </c>
      <c r="L160" s="124">
        <v>3156000</v>
      </c>
      <c r="M160" s="124">
        <f t="shared" si="11"/>
        <v>15780000</v>
      </c>
      <c r="N160" s="122" t="s">
        <v>46</v>
      </c>
      <c r="O160" s="122" t="s">
        <v>47</v>
      </c>
      <c r="P160" s="122" t="s">
        <v>481</v>
      </c>
      <c r="Q160" s="125" t="s">
        <v>1557</v>
      </c>
      <c r="R160" s="126" t="s">
        <v>474</v>
      </c>
      <c r="S160" s="127">
        <v>8131</v>
      </c>
      <c r="T160" s="127">
        <v>2024110010238</v>
      </c>
      <c r="U160" s="127">
        <v>7</v>
      </c>
      <c r="V160" s="128">
        <v>45712</v>
      </c>
      <c r="W160" s="99">
        <f t="shared" si="2"/>
        <v>0</v>
      </c>
      <c r="X160" s="127"/>
      <c r="Y160" s="129"/>
      <c r="Z160" s="129"/>
      <c r="AA160" s="127"/>
      <c r="AB160" s="130"/>
      <c r="AC160" s="127"/>
      <c r="AD160" s="127"/>
      <c r="AE160" s="127"/>
      <c r="AF160" s="127"/>
      <c r="AG160" s="127"/>
      <c r="AH160" s="127"/>
      <c r="AI160" s="127"/>
      <c r="AJ160" s="127"/>
      <c r="AK160" s="127"/>
    </row>
    <row r="161" spans="1:37" ht="12.75" customHeight="1">
      <c r="A161" s="122" t="s">
        <v>1384</v>
      </c>
      <c r="B161" s="122" t="s">
        <v>853</v>
      </c>
      <c r="C161" s="122" t="s">
        <v>476</v>
      </c>
      <c r="D161" s="122">
        <v>80111600</v>
      </c>
      <c r="E161" s="122" t="s">
        <v>852</v>
      </c>
      <c r="F161" s="122" t="s">
        <v>43</v>
      </c>
      <c r="G161" s="122" t="s">
        <v>43</v>
      </c>
      <c r="H161" s="122">
        <v>5</v>
      </c>
      <c r="I161" s="122">
        <v>1</v>
      </c>
      <c r="J161" s="122" t="s">
        <v>44</v>
      </c>
      <c r="K161" s="122" t="s">
        <v>45</v>
      </c>
      <c r="L161" s="124">
        <v>5200000</v>
      </c>
      <c r="M161" s="124">
        <f t="shared" si="11"/>
        <v>26000000</v>
      </c>
      <c r="N161" s="122" t="s">
        <v>46</v>
      </c>
      <c r="O161" s="122" t="s">
        <v>47</v>
      </c>
      <c r="P161" s="122" t="s">
        <v>481</v>
      </c>
      <c r="Q161" s="125" t="s">
        <v>1557</v>
      </c>
      <c r="R161" s="126" t="s">
        <v>474</v>
      </c>
      <c r="S161" s="127">
        <v>8131</v>
      </c>
      <c r="T161" s="127">
        <v>2024110010238</v>
      </c>
      <c r="U161" s="127">
        <v>7</v>
      </c>
      <c r="V161" s="128">
        <v>45712</v>
      </c>
      <c r="W161" s="99">
        <f t="shared" si="2"/>
        <v>0</v>
      </c>
      <c r="X161" s="132"/>
      <c r="Y161" s="131"/>
      <c r="Z161" s="131"/>
      <c r="AA161" s="132"/>
      <c r="AB161" s="452"/>
      <c r="AC161" s="453"/>
      <c r="AD161" s="453"/>
      <c r="AE161" s="453"/>
      <c r="AF161" s="453"/>
      <c r="AG161" s="453"/>
      <c r="AH161" s="453"/>
      <c r="AI161" s="453"/>
      <c r="AJ161" s="453"/>
      <c r="AK161" s="453"/>
    </row>
    <row r="162" spans="1:37" ht="12.75" customHeight="1">
      <c r="A162" s="122" t="s">
        <v>1384</v>
      </c>
      <c r="B162" s="122" t="s">
        <v>854</v>
      </c>
      <c r="C162" s="122" t="s">
        <v>855</v>
      </c>
      <c r="D162" s="122">
        <v>80111600</v>
      </c>
      <c r="E162" s="122" t="s">
        <v>856</v>
      </c>
      <c r="F162" s="122" t="s">
        <v>43</v>
      </c>
      <c r="G162" s="122" t="s">
        <v>43</v>
      </c>
      <c r="H162" s="122">
        <v>5</v>
      </c>
      <c r="I162" s="122">
        <v>1</v>
      </c>
      <c r="J162" s="122" t="s">
        <v>44</v>
      </c>
      <c r="K162" s="122" t="s">
        <v>45</v>
      </c>
      <c r="L162" s="124">
        <v>6500000</v>
      </c>
      <c r="M162" s="124">
        <f t="shared" si="11"/>
        <v>32500000</v>
      </c>
      <c r="N162" s="122" t="s">
        <v>46</v>
      </c>
      <c r="O162" s="122" t="s">
        <v>47</v>
      </c>
      <c r="P162" s="122" t="s">
        <v>499</v>
      </c>
      <c r="Q162" s="125" t="s">
        <v>1557</v>
      </c>
      <c r="R162" s="126" t="s">
        <v>474</v>
      </c>
      <c r="S162" s="127">
        <v>8131</v>
      </c>
      <c r="T162" s="127">
        <v>2024110010238</v>
      </c>
      <c r="U162" s="127">
        <v>7</v>
      </c>
      <c r="V162" s="128">
        <v>45712</v>
      </c>
      <c r="W162" s="99">
        <f t="shared" si="2"/>
        <v>0</v>
      </c>
      <c r="X162" s="132"/>
      <c r="Y162" s="131"/>
      <c r="Z162" s="131"/>
      <c r="AA162" s="132"/>
      <c r="AB162" s="452"/>
      <c r="AC162" s="453"/>
      <c r="AD162" s="453"/>
      <c r="AE162" s="453"/>
      <c r="AF162" s="453"/>
      <c r="AG162" s="453"/>
      <c r="AH162" s="453"/>
      <c r="AI162" s="453"/>
      <c r="AJ162" s="453"/>
      <c r="AK162" s="453"/>
    </row>
    <row r="163" spans="1:37" ht="12.75" customHeight="1">
      <c r="A163" s="122" t="s">
        <v>1384</v>
      </c>
      <c r="B163" s="122" t="s">
        <v>873</v>
      </c>
      <c r="C163" s="122" t="s">
        <v>855</v>
      </c>
      <c r="D163" s="122">
        <v>80111600</v>
      </c>
      <c r="E163" s="122" t="s">
        <v>856</v>
      </c>
      <c r="F163" s="122" t="s">
        <v>43</v>
      </c>
      <c r="G163" s="122" t="s">
        <v>43</v>
      </c>
      <c r="H163" s="122">
        <v>5</v>
      </c>
      <c r="I163" s="122">
        <v>1</v>
      </c>
      <c r="J163" s="122" t="s">
        <v>44</v>
      </c>
      <c r="K163" s="122" t="s">
        <v>45</v>
      </c>
      <c r="L163" s="124">
        <v>6000000</v>
      </c>
      <c r="M163" s="124">
        <f t="shared" si="11"/>
        <v>30000000</v>
      </c>
      <c r="N163" s="122" t="s">
        <v>46</v>
      </c>
      <c r="O163" s="122" t="s">
        <v>47</v>
      </c>
      <c r="P163" s="122" t="s">
        <v>499</v>
      </c>
      <c r="Q163" s="125" t="s">
        <v>1557</v>
      </c>
      <c r="R163" s="126" t="s">
        <v>474</v>
      </c>
      <c r="S163" s="127">
        <v>8131</v>
      </c>
      <c r="T163" s="127">
        <v>2024110010238</v>
      </c>
      <c r="U163" s="127">
        <v>7</v>
      </c>
      <c r="V163" s="128">
        <v>45712</v>
      </c>
      <c r="W163" s="99">
        <f t="shared" si="2"/>
        <v>0</v>
      </c>
      <c r="X163" s="132"/>
      <c r="Y163" s="131"/>
      <c r="Z163" s="132"/>
      <c r="AA163" s="132"/>
      <c r="AB163" s="452"/>
      <c r="AC163" s="453"/>
      <c r="AD163" s="453"/>
      <c r="AE163" s="453"/>
      <c r="AF163" s="453"/>
      <c r="AG163" s="453"/>
      <c r="AH163" s="453"/>
      <c r="AI163" s="453"/>
      <c r="AJ163" s="453"/>
      <c r="AK163" s="453"/>
    </row>
    <row r="164" spans="1:37" ht="12.75" customHeight="1">
      <c r="A164" s="122" t="s">
        <v>1384</v>
      </c>
      <c r="B164" s="122" t="s">
        <v>879</v>
      </c>
      <c r="C164" s="122" t="s">
        <v>476</v>
      </c>
      <c r="D164" s="122">
        <v>80111600</v>
      </c>
      <c r="E164" s="122" t="s">
        <v>861</v>
      </c>
      <c r="F164" s="122" t="s">
        <v>43</v>
      </c>
      <c r="G164" s="122" t="s">
        <v>43</v>
      </c>
      <c r="H164" s="122">
        <v>5</v>
      </c>
      <c r="I164" s="122">
        <v>1</v>
      </c>
      <c r="J164" s="122" t="s">
        <v>44</v>
      </c>
      <c r="K164" s="122" t="s">
        <v>45</v>
      </c>
      <c r="L164" s="124">
        <v>8000000</v>
      </c>
      <c r="M164" s="124">
        <f t="shared" si="11"/>
        <v>40000000</v>
      </c>
      <c r="N164" s="122" t="s">
        <v>46</v>
      </c>
      <c r="O164" s="122" t="s">
        <v>47</v>
      </c>
      <c r="P164" s="122" t="s">
        <v>481</v>
      </c>
      <c r="Q164" s="125" t="s">
        <v>1557</v>
      </c>
      <c r="R164" s="126" t="s">
        <v>474</v>
      </c>
      <c r="S164" s="127">
        <v>8131</v>
      </c>
      <c r="T164" s="127">
        <v>2024110010238</v>
      </c>
      <c r="U164" s="127">
        <v>7</v>
      </c>
      <c r="V164" s="128">
        <v>45712</v>
      </c>
      <c r="W164" s="99">
        <f t="shared" si="2"/>
        <v>0</v>
      </c>
      <c r="X164" s="132"/>
      <c r="Y164" s="131"/>
      <c r="Z164" s="132"/>
      <c r="AA164" s="132"/>
      <c r="AB164" s="452"/>
      <c r="AC164" s="453"/>
      <c r="AD164" s="453"/>
      <c r="AE164" s="453"/>
      <c r="AF164" s="453"/>
      <c r="AG164" s="453"/>
      <c r="AH164" s="453"/>
      <c r="AI164" s="453"/>
      <c r="AJ164" s="453"/>
      <c r="AK164" s="453"/>
    </row>
    <row r="165" spans="1:37" ht="12.75" customHeight="1">
      <c r="A165" s="122" t="s">
        <v>1384</v>
      </c>
      <c r="B165" s="122" t="s">
        <v>914</v>
      </c>
      <c r="C165" s="122" t="s">
        <v>855</v>
      </c>
      <c r="D165" s="122">
        <v>80111600</v>
      </c>
      <c r="E165" s="122" t="s">
        <v>856</v>
      </c>
      <c r="F165" s="122" t="s">
        <v>43</v>
      </c>
      <c r="G165" s="122" t="s">
        <v>43</v>
      </c>
      <c r="H165" s="122">
        <v>5</v>
      </c>
      <c r="I165" s="122">
        <v>1</v>
      </c>
      <c r="J165" s="122" t="s">
        <v>44</v>
      </c>
      <c r="K165" s="122" t="s">
        <v>45</v>
      </c>
      <c r="L165" s="124">
        <v>4200000</v>
      </c>
      <c r="M165" s="124">
        <f t="shared" si="11"/>
        <v>21000000</v>
      </c>
      <c r="N165" s="122" t="s">
        <v>46</v>
      </c>
      <c r="O165" s="122" t="s">
        <v>47</v>
      </c>
      <c r="P165" s="122" t="s">
        <v>499</v>
      </c>
      <c r="Q165" s="125" t="s">
        <v>1557</v>
      </c>
      <c r="R165" s="126" t="s">
        <v>474</v>
      </c>
      <c r="S165" s="127">
        <v>8131</v>
      </c>
      <c r="T165" s="127">
        <v>2024110010238</v>
      </c>
      <c r="U165" s="127">
        <v>7</v>
      </c>
      <c r="V165" s="128">
        <v>45712</v>
      </c>
      <c r="W165" s="99">
        <f t="shared" si="2"/>
        <v>0</v>
      </c>
      <c r="X165" s="132"/>
      <c r="Y165" s="131"/>
      <c r="Z165" s="132"/>
      <c r="AA165" s="132"/>
      <c r="AB165" s="452"/>
      <c r="AC165" s="453"/>
      <c r="AD165" s="453"/>
      <c r="AE165" s="453"/>
      <c r="AF165" s="453"/>
      <c r="AG165" s="453"/>
      <c r="AH165" s="453"/>
      <c r="AI165" s="453"/>
      <c r="AJ165" s="453"/>
      <c r="AK165" s="453"/>
    </row>
    <row r="166" spans="1:37" ht="12.75" customHeight="1">
      <c r="A166" s="122" t="s">
        <v>1384</v>
      </c>
      <c r="B166" s="122" t="s">
        <v>907</v>
      </c>
      <c r="C166" s="96" t="s">
        <v>476</v>
      </c>
      <c r="D166" s="96">
        <v>80111600</v>
      </c>
      <c r="E166" s="96" t="s">
        <v>908</v>
      </c>
      <c r="F166" s="122" t="s">
        <v>43</v>
      </c>
      <c r="G166" s="122" t="s">
        <v>43</v>
      </c>
      <c r="H166" s="96">
        <v>9</v>
      </c>
      <c r="I166" s="97">
        <v>1</v>
      </c>
      <c r="J166" s="96" t="s">
        <v>44</v>
      </c>
      <c r="K166" s="96" t="s">
        <v>45</v>
      </c>
      <c r="L166" s="133">
        <v>900000000</v>
      </c>
      <c r="M166" s="133">
        <f>+L166*I166</f>
        <v>900000000</v>
      </c>
      <c r="N166" s="96" t="s">
        <v>46</v>
      </c>
      <c r="O166" s="97" t="s">
        <v>47</v>
      </c>
      <c r="P166" s="97" t="s">
        <v>481</v>
      </c>
      <c r="Q166" s="125" t="s">
        <v>1558</v>
      </c>
      <c r="R166" s="126" t="s">
        <v>474</v>
      </c>
      <c r="S166" s="127">
        <v>8131</v>
      </c>
      <c r="T166" s="127">
        <v>2024110010238</v>
      </c>
      <c r="U166" s="127">
        <v>7</v>
      </c>
      <c r="V166" s="128">
        <v>45712</v>
      </c>
      <c r="W166" s="99">
        <f t="shared" si="2"/>
        <v>0</v>
      </c>
      <c r="X166" s="132"/>
      <c r="Y166" s="131"/>
      <c r="Z166" s="132"/>
      <c r="AA166" s="132"/>
      <c r="AB166" s="452"/>
      <c r="AC166" s="453"/>
      <c r="AD166" s="453"/>
      <c r="AE166" s="453"/>
      <c r="AF166" s="453"/>
      <c r="AG166" s="453"/>
      <c r="AH166" s="453"/>
      <c r="AI166" s="453"/>
      <c r="AJ166" s="453"/>
      <c r="AK166" s="453"/>
    </row>
    <row r="167" spans="1:37" ht="12.75" customHeight="1">
      <c r="A167" s="122" t="s">
        <v>1510</v>
      </c>
      <c r="B167" s="134">
        <v>3</v>
      </c>
      <c r="C167" s="122" t="s">
        <v>855</v>
      </c>
      <c r="D167" s="122">
        <v>80111600</v>
      </c>
      <c r="E167" s="122" t="s">
        <v>856</v>
      </c>
      <c r="F167" s="122" t="s">
        <v>43</v>
      </c>
      <c r="G167" s="122" t="s">
        <v>43</v>
      </c>
      <c r="H167" s="122">
        <v>5</v>
      </c>
      <c r="I167" s="122">
        <v>1</v>
      </c>
      <c r="J167" s="122" t="s">
        <v>44</v>
      </c>
      <c r="K167" s="122" t="s">
        <v>45</v>
      </c>
      <c r="L167" s="133">
        <v>4300000</v>
      </c>
      <c r="M167" s="133">
        <f>+L167*H167</f>
        <v>21500000</v>
      </c>
      <c r="N167" s="122" t="s">
        <v>46</v>
      </c>
      <c r="O167" s="122" t="s">
        <v>47</v>
      </c>
      <c r="P167" s="122" t="s">
        <v>499</v>
      </c>
      <c r="Q167" s="125" t="s">
        <v>1559</v>
      </c>
      <c r="R167" s="126" t="s">
        <v>474</v>
      </c>
      <c r="S167" s="127">
        <v>8131</v>
      </c>
      <c r="T167" s="127">
        <v>2024110010238</v>
      </c>
      <c r="U167" s="127">
        <v>7</v>
      </c>
      <c r="V167" s="128">
        <v>45712</v>
      </c>
      <c r="W167" s="99">
        <f t="shared" si="2"/>
        <v>0</v>
      </c>
      <c r="X167" s="132"/>
      <c r="Y167" s="131"/>
      <c r="Z167" s="132"/>
      <c r="AA167" s="132"/>
      <c r="AB167" s="452"/>
      <c r="AC167" s="453"/>
      <c r="AD167" s="453"/>
      <c r="AE167" s="453"/>
      <c r="AF167" s="453"/>
      <c r="AG167" s="453"/>
      <c r="AH167" s="453"/>
      <c r="AI167" s="453"/>
      <c r="AJ167" s="453"/>
      <c r="AK167" s="453"/>
    </row>
    <row r="168" spans="1:37" ht="12.75" customHeight="1">
      <c r="A168" s="122" t="s">
        <v>1510</v>
      </c>
      <c r="B168" s="134">
        <v>4</v>
      </c>
      <c r="C168" s="96" t="s">
        <v>476</v>
      </c>
      <c r="D168" s="96">
        <v>80111600</v>
      </c>
      <c r="E168" s="96" t="s">
        <v>847</v>
      </c>
      <c r="F168" s="122" t="s">
        <v>43</v>
      </c>
      <c r="G168" s="122" t="s">
        <v>43</v>
      </c>
      <c r="H168" s="96">
        <v>6</v>
      </c>
      <c r="I168" s="97">
        <v>1</v>
      </c>
      <c r="J168" s="96" t="s">
        <v>44</v>
      </c>
      <c r="K168" s="96" t="s">
        <v>45</v>
      </c>
      <c r="L168" s="133">
        <v>2900000</v>
      </c>
      <c r="M168" s="133">
        <f t="shared" ref="M168:M169" si="12">+H168*L168</f>
        <v>17400000</v>
      </c>
      <c r="N168" s="96" t="s">
        <v>46</v>
      </c>
      <c r="O168" s="207" t="s">
        <v>47</v>
      </c>
      <c r="P168" s="97" t="s">
        <v>481</v>
      </c>
      <c r="Q168" s="125" t="s">
        <v>1559</v>
      </c>
      <c r="R168" s="126" t="s">
        <v>474</v>
      </c>
      <c r="S168" s="127">
        <v>8131</v>
      </c>
      <c r="T168" s="127">
        <v>2024110010238</v>
      </c>
      <c r="U168" s="127">
        <v>7</v>
      </c>
      <c r="V168" s="128">
        <v>45712</v>
      </c>
      <c r="W168" s="99">
        <f t="shared" si="2"/>
        <v>0</v>
      </c>
      <c r="X168" s="132"/>
      <c r="Y168" s="131"/>
      <c r="Z168" s="132"/>
      <c r="AA168" s="132"/>
      <c r="AB168" s="452"/>
      <c r="AC168" s="453"/>
      <c r="AD168" s="453"/>
      <c r="AE168" s="453"/>
      <c r="AF168" s="453"/>
      <c r="AG168" s="453"/>
      <c r="AH168" s="453"/>
      <c r="AI168" s="453"/>
      <c r="AJ168" s="453"/>
      <c r="AK168" s="453"/>
    </row>
    <row r="169" spans="1:37" ht="12.75" customHeight="1">
      <c r="A169" s="122" t="s">
        <v>1510</v>
      </c>
      <c r="B169" s="134">
        <v>5</v>
      </c>
      <c r="C169" s="96" t="s">
        <v>476</v>
      </c>
      <c r="D169" s="96">
        <v>80111600</v>
      </c>
      <c r="E169" s="96" t="s">
        <v>847</v>
      </c>
      <c r="F169" s="122" t="s">
        <v>43</v>
      </c>
      <c r="G169" s="122" t="s">
        <v>43</v>
      </c>
      <c r="H169" s="96">
        <v>6</v>
      </c>
      <c r="I169" s="97">
        <v>1</v>
      </c>
      <c r="J169" s="96" t="s">
        <v>44</v>
      </c>
      <c r="K169" s="96" t="s">
        <v>45</v>
      </c>
      <c r="L169" s="133">
        <v>2964000</v>
      </c>
      <c r="M169" s="133">
        <f t="shared" si="12"/>
        <v>17784000</v>
      </c>
      <c r="N169" s="96" t="s">
        <v>46</v>
      </c>
      <c r="O169" s="207" t="s">
        <v>47</v>
      </c>
      <c r="P169" s="97" t="s">
        <v>481</v>
      </c>
      <c r="Q169" s="125" t="s">
        <v>1559</v>
      </c>
      <c r="R169" s="126" t="s">
        <v>474</v>
      </c>
      <c r="S169" s="127">
        <v>8131</v>
      </c>
      <c r="T169" s="127">
        <v>2024110010238</v>
      </c>
      <c r="U169" s="127">
        <v>7</v>
      </c>
      <c r="V169" s="128">
        <v>45712</v>
      </c>
      <c r="W169" s="99">
        <f t="shared" si="2"/>
        <v>0</v>
      </c>
      <c r="X169" s="132"/>
      <c r="Y169" s="131"/>
      <c r="Z169" s="132"/>
      <c r="AA169" s="132"/>
      <c r="AB169" s="452"/>
      <c r="AC169" s="453"/>
      <c r="AD169" s="453"/>
      <c r="AE169" s="453"/>
      <c r="AF169" s="453"/>
      <c r="AG169" s="453"/>
      <c r="AH169" s="453"/>
      <c r="AI169" s="453"/>
      <c r="AJ169" s="453"/>
      <c r="AK169" s="453"/>
    </row>
    <row r="170" spans="1:37" ht="12.75" customHeight="1">
      <c r="A170" s="122" t="s">
        <v>1510</v>
      </c>
      <c r="B170" s="134">
        <v>6</v>
      </c>
      <c r="C170" s="122" t="s">
        <v>855</v>
      </c>
      <c r="D170" s="122">
        <v>80111600</v>
      </c>
      <c r="E170" s="122" t="s">
        <v>856</v>
      </c>
      <c r="F170" s="122" t="s">
        <v>43</v>
      </c>
      <c r="G170" s="122" t="s">
        <v>43</v>
      </c>
      <c r="H170" s="122">
        <v>5</v>
      </c>
      <c r="I170" s="122">
        <v>1</v>
      </c>
      <c r="J170" s="122" t="s">
        <v>44</v>
      </c>
      <c r="K170" s="122" t="s">
        <v>45</v>
      </c>
      <c r="L170" s="133">
        <v>4500000</v>
      </c>
      <c r="M170" s="133">
        <f>+L170*H170</f>
        <v>22500000</v>
      </c>
      <c r="N170" s="122" t="s">
        <v>46</v>
      </c>
      <c r="O170" s="122" t="s">
        <v>47</v>
      </c>
      <c r="P170" s="122" t="s">
        <v>499</v>
      </c>
      <c r="Q170" s="125" t="s">
        <v>1559</v>
      </c>
      <c r="R170" s="126" t="s">
        <v>474</v>
      </c>
      <c r="S170" s="127">
        <v>8131</v>
      </c>
      <c r="T170" s="127">
        <v>2024110010238</v>
      </c>
      <c r="U170" s="127">
        <v>7</v>
      </c>
      <c r="V170" s="128">
        <v>45712</v>
      </c>
      <c r="W170" s="99">
        <f t="shared" si="2"/>
        <v>0</v>
      </c>
      <c r="X170" s="132"/>
      <c r="Y170" s="131"/>
      <c r="Z170" s="132"/>
      <c r="AA170" s="132"/>
      <c r="AB170" s="452"/>
      <c r="AC170" s="453"/>
      <c r="AD170" s="453"/>
      <c r="AE170" s="453"/>
      <c r="AF170" s="453"/>
      <c r="AG170" s="453"/>
      <c r="AH170" s="453"/>
      <c r="AI170" s="453"/>
      <c r="AJ170" s="453"/>
      <c r="AK170" s="453"/>
    </row>
    <row r="171" spans="1:37" ht="12.75" customHeight="1">
      <c r="A171" s="122" t="s">
        <v>1384</v>
      </c>
      <c r="B171" s="123" t="s">
        <v>878</v>
      </c>
      <c r="C171" s="96" t="s">
        <v>476</v>
      </c>
      <c r="D171" s="412">
        <v>80111600</v>
      </c>
      <c r="E171" s="96" t="s">
        <v>861</v>
      </c>
      <c r="F171" s="96" t="s">
        <v>42</v>
      </c>
      <c r="G171" s="96" t="s">
        <v>43</v>
      </c>
      <c r="H171" s="96">
        <v>10</v>
      </c>
      <c r="I171" s="97">
        <v>1</v>
      </c>
      <c r="J171" s="96" t="s">
        <v>44</v>
      </c>
      <c r="K171" s="96" t="s">
        <v>45</v>
      </c>
      <c r="L171" s="135">
        <v>6000000</v>
      </c>
      <c r="M171" s="136">
        <f t="shared" ref="M171:M174" si="13">+H171*L171</f>
        <v>60000000</v>
      </c>
      <c r="N171" s="96" t="s">
        <v>46</v>
      </c>
      <c r="O171" s="207" t="s">
        <v>47</v>
      </c>
      <c r="P171" s="97" t="s">
        <v>481</v>
      </c>
      <c r="Q171" s="125" t="s">
        <v>1560</v>
      </c>
      <c r="R171" s="126" t="s">
        <v>474</v>
      </c>
      <c r="S171" s="127">
        <v>8131</v>
      </c>
      <c r="T171" s="127">
        <v>2024110010238</v>
      </c>
      <c r="U171" s="127">
        <v>7</v>
      </c>
      <c r="V171" s="128">
        <v>45712</v>
      </c>
      <c r="W171" s="99">
        <f t="shared" si="2"/>
        <v>0</v>
      </c>
      <c r="X171" s="132"/>
      <c r="Y171" s="131"/>
      <c r="Z171" s="132"/>
      <c r="AA171" s="132"/>
      <c r="AB171" s="452"/>
      <c r="AC171" s="453"/>
      <c r="AD171" s="453"/>
      <c r="AE171" s="453"/>
      <c r="AF171" s="453"/>
      <c r="AG171" s="453"/>
      <c r="AH171" s="453"/>
      <c r="AI171" s="453"/>
      <c r="AJ171" s="453"/>
      <c r="AK171" s="453"/>
    </row>
    <row r="172" spans="1:37" ht="12.75" customHeight="1">
      <c r="A172" s="122" t="s">
        <v>1384</v>
      </c>
      <c r="B172" s="123" t="s">
        <v>883</v>
      </c>
      <c r="C172" s="96" t="s">
        <v>476</v>
      </c>
      <c r="D172" s="96">
        <v>80111600</v>
      </c>
      <c r="E172" s="96" t="s">
        <v>852</v>
      </c>
      <c r="F172" s="96" t="s">
        <v>43</v>
      </c>
      <c r="G172" s="96" t="s">
        <v>43</v>
      </c>
      <c r="H172" s="96">
        <v>10</v>
      </c>
      <c r="I172" s="97">
        <v>1</v>
      </c>
      <c r="J172" s="96" t="s">
        <v>44</v>
      </c>
      <c r="K172" s="96" t="s">
        <v>45</v>
      </c>
      <c r="L172" s="135">
        <v>4500000</v>
      </c>
      <c r="M172" s="136">
        <f t="shared" si="13"/>
        <v>45000000</v>
      </c>
      <c r="N172" s="96" t="s">
        <v>46</v>
      </c>
      <c r="O172" s="207" t="s">
        <v>47</v>
      </c>
      <c r="P172" s="97" t="s">
        <v>481</v>
      </c>
      <c r="Q172" s="125" t="s">
        <v>1560</v>
      </c>
      <c r="R172" s="126" t="s">
        <v>474</v>
      </c>
      <c r="S172" s="127">
        <v>8131</v>
      </c>
      <c r="T172" s="127">
        <v>2024110010238</v>
      </c>
      <c r="U172" s="127">
        <v>7</v>
      </c>
      <c r="V172" s="128">
        <v>45712</v>
      </c>
      <c r="W172" s="99">
        <f t="shared" si="2"/>
        <v>0</v>
      </c>
      <c r="X172" s="132"/>
      <c r="Y172" s="131"/>
      <c r="Z172" s="132"/>
      <c r="AA172" s="132"/>
      <c r="AB172" s="452"/>
      <c r="AC172" s="453"/>
      <c r="AD172" s="453"/>
      <c r="AE172" s="453"/>
      <c r="AF172" s="453"/>
      <c r="AG172" s="453"/>
      <c r="AH172" s="453"/>
      <c r="AI172" s="453"/>
      <c r="AJ172" s="453"/>
      <c r="AK172" s="453"/>
    </row>
    <row r="173" spans="1:37" ht="12.75" customHeight="1">
      <c r="A173" s="122" t="s">
        <v>1384</v>
      </c>
      <c r="B173" s="123" t="s">
        <v>860</v>
      </c>
      <c r="C173" s="96" t="s">
        <v>476</v>
      </c>
      <c r="D173" s="96">
        <v>80111600</v>
      </c>
      <c r="E173" s="96" t="s">
        <v>861</v>
      </c>
      <c r="F173" s="96" t="s">
        <v>42</v>
      </c>
      <c r="G173" s="96" t="s">
        <v>43</v>
      </c>
      <c r="H173" s="96">
        <v>10</v>
      </c>
      <c r="I173" s="454">
        <v>1</v>
      </c>
      <c r="J173" s="412" t="s">
        <v>44</v>
      </c>
      <c r="K173" s="412" t="s">
        <v>45</v>
      </c>
      <c r="L173" s="135">
        <v>6000000</v>
      </c>
      <c r="M173" s="136">
        <f t="shared" si="13"/>
        <v>60000000</v>
      </c>
      <c r="N173" s="96" t="s">
        <v>46</v>
      </c>
      <c r="O173" s="207" t="s">
        <v>47</v>
      </c>
      <c r="P173" s="454" t="s">
        <v>481</v>
      </c>
      <c r="Q173" s="125" t="s">
        <v>1560</v>
      </c>
      <c r="R173" s="126" t="s">
        <v>474</v>
      </c>
      <c r="S173" s="127">
        <v>8131</v>
      </c>
      <c r="T173" s="127">
        <v>2024110010238</v>
      </c>
      <c r="U173" s="127">
        <v>7</v>
      </c>
      <c r="V173" s="128">
        <v>45712</v>
      </c>
      <c r="W173" s="99">
        <f t="shared" si="2"/>
        <v>0</v>
      </c>
      <c r="X173" s="132"/>
      <c r="Y173" s="131"/>
      <c r="Z173" s="132"/>
      <c r="AA173" s="132"/>
      <c r="AB173" s="452"/>
      <c r="AC173" s="453"/>
      <c r="AD173" s="453"/>
      <c r="AE173" s="453"/>
      <c r="AF173" s="453"/>
      <c r="AG173" s="453"/>
      <c r="AH173" s="453"/>
      <c r="AI173" s="453"/>
      <c r="AJ173" s="453"/>
      <c r="AK173" s="453"/>
    </row>
    <row r="174" spans="1:37" ht="12.75" customHeight="1">
      <c r="A174" s="122" t="s">
        <v>1384</v>
      </c>
      <c r="B174" s="123" t="s">
        <v>892</v>
      </c>
      <c r="C174" s="96" t="s">
        <v>476</v>
      </c>
      <c r="D174" s="96">
        <v>80111600</v>
      </c>
      <c r="E174" s="96" t="s">
        <v>843</v>
      </c>
      <c r="F174" s="96" t="s">
        <v>43</v>
      </c>
      <c r="G174" s="96" t="s">
        <v>280</v>
      </c>
      <c r="H174" s="96">
        <v>5</v>
      </c>
      <c r="I174" s="454">
        <v>1</v>
      </c>
      <c r="J174" s="412" t="s">
        <v>44</v>
      </c>
      <c r="K174" s="412" t="s">
        <v>45</v>
      </c>
      <c r="L174" s="135">
        <v>5500000</v>
      </c>
      <c r="M174" s="136">
        <f t="shared" si="13"/>
        <v>27500000</v>
      </c>
      <c r="N174" s="96" t="s">
        <v>46</v>
      </c>
      <c r="O174" s="207" t="s">
        <v>47</v>
      </c>
      <c r="P174" s="97" t="s">
        <v>481</v>
      </c>
      <c r="Q174" s="125" t="s">
        <v>1561</v>
      </c>
      <c r="R174" s="126" t="s">
        <v>474</v>
      </c>
      <c r="S174" s="127">
        <v>8131</v>
      </c>
      <c r="T174" s="127">
        <v>2024110010238</v>
      </c>
      <c r="U174" s="127">
        <v>7</v>
      </c>
      <c r="V174" s="128">
        <v>45712</v>
      </c>
      <c r="W174" s="99">
        <f t="shared" si="2"/>
        <v>0</v>
      </c>
      <c r="X174" s="132"/>
      <c r="Y174" s="131"/>
      <c r="Z174" s="132"/>
      <c r="AA174" s="132"/>
      <c r="AB174" s="452"/>
      <c r="AC174" s="453"/>
      <c r="AD174" s="453"/>
      <c r="AE174" s="453"/>
      <c r="AF174" s="453"/>
      <c r="AG174" s="453"/>
      <c r="AH174" s="453"/>
      <c r="AI174" s="453"/>
      <c r="AJ174" s="453"/>
      <c r="AK174" s="453"/>
    </row>
    <row r="175" spans="1:37" ht="12.75" customHeight="1">
      <c r="A175" s="122" t="s">
        <v>1384</v>
      </c>
      <c r="B175" s="123" t="s">
        <v>862</v>
      </c>
      <c r="C175" s="96" t="s">
        <v>476</v>
      </c>
      <c r="D175" s="96">
        <v>80111600</v>
      </c>
      <c r="E175" s="96" t="s">
        <v>1562</v>
      </c>
      <c r="F175" s="96" t="s">
        <v>43</v>
      </c>
      <c r="G175" s="96" t="s">
        <v>280</v>
      </c>
      <c r="H175" s="96">
        <v>1</v>
      </c>
      <c r="I175" s="97">
        <v>1</v>
      </c>
      <c r="J175" s="96" t="s">
        <v>44</v>
      </c>
      <c r="K175" s="96" t="s">
        <v>45</v>
      </c>
      <c r="L175" s="135">
        <v>4800000</v>
      </c>
      <c r="M175" s="136">
        <v>8500000</v>
      </c>
      <c r="N175" s="96" t="s">
        <v>46</v>
      </c>
      <c r="O175" s="207" t="s">
        <v>47</v>
      </c>
      <c r="P175" s="97" t="s">
        <v>481</v>
      </c>
      <c r="Q175" s="125" t="s">
        <v>1563</v>
      </c>
      <c r="R175" s="126" t="s">
        <v>474</v>
      </c>
      <c r="S175" s="127">
        <v>8131</v>
      </c>
      <c r="T175" s="127">
        <v>2024110010238</v>
      </c>
      <c r="U175" s="127">
        <v>7</v>
      </c>
      <c r="V175" s="128">
        <v>45712</v>
      </c>
      <c r="W175" s="99">
        <f t="shared" si="2"/>
        <v>0</v>
      </c>
      <c r="X175" s="132"/>
      <c r="Y175" s="131"/>
      <c r="Z175" s="132"/>
      <c r="AA175" s="132"/>
      <c r="AB175" s="452"/>
      <c r="AC175" s="453"/>
      <c r="AD175" s="453"/>
      <c r="AE175" s="453"/>
      <c r="AF175" s="453"/>
      <c r="AG175" s="453"/>
      <c r="AH175" s="453"/>
      <c r="AI175" s="453"/>
      <c r="AJ175" s="453"/>
      <c r="AK175" s="453"/>
    </row>
    <row r="176" spans="1:37" ht="12.75" customHeight="1">
      <c r="A176" s="122" t="s">
        <v>1553</v>
      </c>
      <c r="B176" s="123" t="s">
        <v>865</v>
      </c>
      <c r="C176" s="96" t="s">
        <v>476</v>
      </c>
      <c r="D176" s="96">
        <v>80111600</v>
      </c>
      <c r="E176" s="96" t="s">
        <v>843</v>
      </c>
      <c r="F176" s="96" t="s">
        <v>42</v>
      </c>
      <c r="G176" s="96" t="s">
        <v>43</v>
      </c>
      <c r="H176" s="96">
        <v>6</v>
      </c>
      <c r="I176" s="97">
        <v>1</v>
      </c>
      <c r="J176" s="96" t="s">
        <v>44</v>
      </c>
      <c r="K176" s="96" t="s">
        <v>45</v>
      </c>
      <c r="L176" s="135">
        <v>3900000</v>
      </c>
      <c r="M176" s="136">
        <v>23400000</v>
      </c>
      <c r="N176" s="96" t="s">
        <v>46</v>
      </c>
      <c r="O176" s="207" t="s">
        <v>47</v>
      </c>
      <c r="P176" s="97" t="s">
        <v>481</v>
      </c>
      <c r="Q176" s="125" t="s">
        <v>1564</v>
      </c>
      <c r="R176" s="126" t="s">
        <v>474</v>
      </c>
      <c r="S176" s="127">
        <v>8131</v>
      </c>
      <c r="T176" s="127">
        <v>2024110010238</v>
      </c>
      <c r="U176" s="127">
        <v>7</v>
      </c>
      <c r="V176" s="128">
        <v>45712</v>
      </c>
      <c r="W176" s="99">
        <f t="shared" si="2"/>
        <v>0</v>
      </c>
      <c r="X176" s="132"/>
      <c r="Y176" s="131"/>
      <c r="Z176" s="132"/>
      <c r="AA176" s="132"/>
      <c r="AB176" s="452"/>
      <c r="AC176" s="453"/>
      <c r="AD176" s="453"/>
      <c r="AE176" s="453"/>
      <c r="AF176" s="453"/>
      <c r="AG176" s="453"/>
      <c r="AH176" s="453"/>
      <c r="AI176" s="453"/>
      <c r="AJ176" s="453"/>
      <c r="AK176" s="453"/>
    </row>
    <row r="177" spans="1:37" ht="12.75" customHeight="1">
      <c r="A177" s="122" t="s">
        <v>1384</v>
      </c>
      <c r="B177" s="123" t="s">
        <v>471</v>
      </c>
      <c r="C177" s="96" t="s">
        <v>476</v>
      </c>
      <c r="D177" s="137">
        <v>80111600</v>
      </c>
      <c r="E177" s="122" t="s">
        <v>477</v>
      </c>
      <c r="F177" s="122" t="s">
        <v>479</v>
      </c>
      <c r="G177" s="122" t="s">
        <v>479</v>
      </c>
      <c r="H177" s="122">
        <v>6</v>
      </c>
      <c r="I177" s="122">
        <v>1</v>
      </c>
      <c r="J177" s="122" t="s">
        <v>44</v>
      </c>
      <c r="K177" s="122" t="s">
        <v>45</v>
      </c>
      <c r="L177" s="138">
        <v>4766308</v>
      </c>
      <c r="M177" s="139">
        <f t="shared" ref="M177:M180" si="14">+L177*H177</f>
        <v>28597848</v>
      </c>
      <c r="N177" s="122" t="s">
        <v>480</v>
      </c>
      <c r="O177" s="122" t="s">
        <v>92</v>
      </c>
      <c r="P177" s="123" t="s">
        <v>481</v>
      </c>
      <c r="Q177" s="125" t="s">
        <v>1565</v>
      </c>
      <c r="R177" s="126" t="s">
        <v>474</v>
      </c>
      <c r="S177" s="127">
        <v>8131</v>
      </c>
      <c r="T177" s="127">
        <v>2024110010238</v>
      </c>
      <c r="U177" s="127">
        <v>7</v>
      </c>
      <c r="V177" s="128">
        <v>45712</v>
      </c>
      <c r="W177" s="99">
        <f t="shared" si="2"/>
        <v>0</v>
      </c>
      <c r="X177" s="132"/>
      <c r="Y177" s="131"/>
      <c r="Z177" s="132"/>
      <c r="AA177" s="132"/>
      <c r="AB177" s="452"/>
      <c r="AC177" s="453"/>
      <c r="AD177" s="453"/>
      <c r="AE177" s="453"/>
      <c r="AF177" s="453"/>
      <c r="AG177" s="453"/>
      <c r="AH177" s="453"/>
      <c r="AI177" s="453"/>
      <c r="AJ177" s="453"/>
      <c r="AK177" s="453"/>
    </row>
    <row r="178" spans="1:37" ht="12.75" customHeight="1">
      <c r="A178" s="122" t="s">
        <v>1384</v>
      </c>
      <c r="B178" s="123" t="s">
        <v>537</v>
      </c>
      <c r="C178" s="96" t="s">
        <v>476</v>
      </c>
      <c r="D178" s="137">
        <v>80111600</v>
      </c>
      <c r="E178" s="122" t="s">
        <v>536</v>
      </c>
      <c r="F178" s="140" t="s">
        <v>43</v>
      </c>
      <c r="G178" s="140" t="s">
        <v>43</v>
      </c>
      <c r="H178" s="122">
        <v>5</v>
      </c>
      <c r="I178" s="122">
        <v>1</v>
      </c>
      <c r="J178" s="122" t="s">
        <v>44</v>
      </c>
      <c r="K178" s="122" t="s">
        <v>45</v>
      </c>
      <c r="L178" s="138">
        <v>7000000</v>
      </c>
      <c r="M178" s="139">
        <f t="shared" si="14"/>
        <v>35000000</v>
      </c>
      <c r="N178" s="122" t="s">
        <v>480</v>
      </c>
      <c r="O178" s="122" t="s">
        <v>47</v>
      </c>
      <c r="P178" s="123" t="s">
        <v>481</v>
      </c>
      <c r="Q178" s="125" t="s">
        <v>1566</v>
      </c>
      <c r="R178" s="126" t="s">
        <v>474</v>
      </c>
      <c r="S178" s="127">
        <v>8131</v>
      </c>
      <c r="T178" s="127">
        <v>2024110010238</v>
      </c>
      <c r="U178" s="127">
        <v>7</v>
      </c>
      <c r="V178" s="128">
        <v>45712</v>
      </c>
      <c r="W178" s="99">
        <f t="shared" si="2"/>
        <v>0</v>
      </c>
      <c r="X178" s="132"/>
      <c r="Y178" s="131"/>
      <c r="Z178" s="132"/>
      <c r="AA178" s="132"/>
      <c r="AB178" s="452"/>
      <c r="AC178" s="453"/>
      <c r="AD178" s="453"/>
      <c r="AE178" s="453"/>
      <c r="AF178" s="453"/>
      <c r="AG178" s="453"/>
      <c r="AH178" s="453"/>
      <c r="AI178" s="453"/>
      <c r="AJ178" s="453"/>
      <c r="AK178" s="453"/>
    </row>
    <row r="179" spans="1:37" ht="12.75" customHeight="1">
      <c r="A179" s="122" t="s">
        <v>1384</v>
      </c>
      <c r="B179" s="123" t="s">
        <v>541</v>
      </c>
      <c r="C179" s="122" t="s">
        <v>476</v>
      </c>
      <c r="D179" s="137">
        <v>80111600</v>
      </c>
      <c r="E179" s="122" t="s">
        <v>542</v>
      </c>
      <c r="F179" s="122" t="s">
        <v>43</v>
      </c>
      <c r="G179" s="122" t="s">
        <v>43</v>
      </c>
      <c r="H179" s="122">
        <v>10</v>
      </c>
      <c r="I179" s="141">
        <v>1</v>
      </c>
      <c r="J179" s="122" t="s">
        <v>44</v>
      </c>
      <c r="K179" s="122" t="s">
        <v>45</v>
      </c>
      <c r="L179" s="142">
        <v>5000000</v>
      </c>
      <c r="M179" s="143">
        <f t="shared" si="14"/>
        <v>50000000</v>
      </c>
      <c r="N179" s="122" t="s">
        <v>480</v>
      </c>
      <c r="O179" s="122" t="s">
        <v>47</v>
      </c>
      <c r="P179" s="123" t="s">
        <v>481</v>
      </c>
      <c r="Q179" s="125" t="s">
        <v>1567</v>
      </c>
      <c r="R179" s="126" t="s">
        <v>474</v>
      </c>
      <c r="S179" s="127">
        <v>8131</v>
      </c>
      <c r="T179" s="127">
        <v>2024110010238</v>
      </c>
      <c r="U179" s="127">
        <v>7</v>
      </c>
      <c r="V179" s="128">
        <v>45712</v>
      </c>
      <c r="W179" s="99">
        <f t="shared" si="2"/>
        <v>0</v>
      </c>
      <c r="X179" s="132"/>
      <c r="Y179" s="131"/>
      <c r="Z179" s="132"/>
      <c r="AA179" s="132"/>
      <c r="AB179" s="452"/>
      <c r="AC179" s="453"/>
      <c r="AD179" s="453"/>
      <c r="AE179" s="453"/>
      <c r="AF179" s="453"/>
      <c r="AG179" s="453"/>
      <c r="AH179" s="453"/>
      <c r="AI179" s="453"/>
      <c r="AJ179" s="453"/>
      <c r="AK179" s="453"/>
    </row>
    <row r="180" spans="1:37" ht="12.75" customHeight="1">
      <c r="A180" s="122" t="s">
        <v>1384</v>
      </c>
      <c r="B180" s="123" t="s">
        <v>558</v>
      </c>
      <c r="C180" s="122" t="s">
        <v>476</v>
      </c>
      <c r="D180" s="122">
        <v>80111600</v>
      </c>
      <c r="E180" s="122" t="s">
        <v>1568</v>
      </c>
      <c r="F180" s="122" t="s">
        <v>43</v>
      </c>
      <c r="G180" s="122" t="s">
        <v>43</v>
      </c>
      <c r="H180" s="122">
        <v>6</v>
      </c>
      <c r="I180" s="122">
        <v>1</v>
      </c>
      <c r="J180" s="122" t="s">
        <v>44</v>
      </c>
      <c r="K180" s="122" t="s">
        <v>45</v>
      </c>
      <c r="L180" s="142">
        <v>4400000</v>
      </c>
      <c r="M180" s="142">
        <f t="shared" si="14"/>
        <v>26400000</v>
      </c>
      <c r="N180" s="122" t="s">
        <v>480</v>
      </c>
      <c r="O180" s="122" t="s">
        <v>47</v>
      </c>
      <c r="P180" s="123" t="s">
        <v>481</v>
      </c>
      <c r="Q180" s="125" t="s">
        <v>1569</v>
      </c>
      <c r="R180" s="126" t="s">
        <v>474</v>
      </c>
      <c r="S180" s="127">
        <v>8131</v>
      </c>
      <c r="T180" s="127">
        <v>2024110010238</v>
      </c>
      <c r="U180" s="127">
        <v>7</v>
      </c>
      <c r="V180" s="128">
        <v>45712</v>
      </c>
      <c r="W180" s="99">
        <f t="shared" si="2"/>
        <v>0</v>
      </c>
      <c r="X180" s="132"/>
      <c r="Y180" s="131"/>
      <c r="Z180" s="132"/>
      <c r="AA180" s="132"/>
      <c r="AB180" s="452"/>
      <c r="AC180" s="453"/>
      <c r="AD180" s="453"/>
      <c r="AE180" s="453"/>
      <c r="AF180" s="453"/>
      <c r="AG180" s="453"/>
      <c r="AH180" s="453"/>
      <c r="AI180" s="453"/>
      <c r="AJ180" s="453"/>
      <c r="AK180" s="453"/>
    </row>
    <row r="181" spans="1:37" ht="12.75" customHeight="1">
      <c r="A181" s="122" t="s">
        <v>1384</v>
      </c>
      <c r="B181" s="123" t="s">
        <v>568</v>
      </c>
      <c r="C181" s="122" t="s">
        <v>476</v>
      </c>
      <c r="D181" s="122" t="s">
        <v>416</v>
      </c>
      <c r="E181" s="122" t="s">
        <v>569</v>
      </c>
      <c r="F181" s="122" t="s">
        <v>1570</v>
      </c>
      <c r="G181" s="122" t="s">
        <v>1570</v>
      </c>
      <c r="H181" s="122">
        <v>9</v>
      </c>
      <c r="I181" s="122">
        <v>1</v>
      </c>
      <c r="J181" s="122" t="s">
        <v>419</v>
      </c>
      <c r="K181" s="122" t="s">
        <v>45</v>
      </c>
      <c r="L181" s="144"/>
      <c r="M181" s="145">
        <v>316377036</v>
      </c>
      <c r="N181" s="122" t="s">
        <v>480</v>
      </c>
      <c r="O181" s="122" t="s">
        <v>47</v>
      </c>
      <c r="P181" s="123" t="s">
        <v>481</v>
      </c>
      <c r="Q181" s="125" t="s">
        <v>1571</v>
      </c>
      <c r="R181" s="126" t="s">
        <v>474</v>
      </c>
      <c r="S181" s="127">
        <v>8131</v>
      </c>
      <c r="T181" s="127">
        <v>2024110010238</v>
      </c>
      <c r="U181" s="127">
        <v>7</v>
      </c>
      <c r="V181" s="128">
        <v>45712</v>
      </c>
      <c r="W181" s="99">
        <f t="shared" si="2"/>
        <v>0</v>
      </c>
      <c r="X181" s="127"/>
      <c r="Y181" s="129"/>
      <c r="Z181" s="127"/>
      <c r="AA181" s="127"/>
      <c r="AB181" s="130"/>
      <c r="AC181" s="127"/>
      <c r="AD181" s="127"/>
      <c r="AE181" s="127"/>
      <c r="AF181" s="127"/>
      <c r="AG181" s="127"/>
      <c r="AH181" s="127"/>
      <c r="AI181" s="127"/>
      <c r="AJ181" s="127"/>
      <c r="AK181" s="127"/>
    </row>
    <row r="182" spans="1:37" ht="12.75" customHeight="1">
      <c r="A182" s="122" t="s">
        <v>1384</v>
      </c>
      <c r="B182" s="123" t="s">
        <v>535</v>
      </c>
      <c r="C182" s="122" t="s">
        <v>476</v>
      </c>
      <c r="D182" s="122">
        <v>80111600</v>
      </c>
      <c r="E182" s="122" t="s">
        <v>512</v>
      </c>
      <c r="F182" s="122" t="s">
        <v>90</v>
      </c>
      <c r="G182" s="122" t="s">
        <v>150</v>
      </c>
      <c r="H182" s="122">
        <v>8</v>
      </c>
      <c r="I182" s="122">
        <v>1</v>
      </c>
      <c r="J182" s="122" t="s">
        <v>44</v>
      </c>
      <c r="K182" s="122" t="s">
        <v>45</v>
      </c>
      <c r="L182" s="138">
        <v>4766308</v>
      </c>
      <c r="M182" s="139">
        <f>+L182*H182</f>
        <v>38130464</v>
      </c>
      <c r="N182" s="122" t="s">
        <v>480</v>
      </c>
      <c r="O182" s="122" t="s">
        <v>47</v>
      </c>
      <c r="P182" s="122" t="s">
        <v>481</v>
      </c>
      <c r="Q182" s="125" t="s">
        <v>1572</v>
      </c>
      <c r="R182" s="126" t="s">
        <v>474</v>
      </c>
      <c r="S182" s="127">
        <v>8131</v>
      </c>
      <c r="T182" s="127">
        <v>2024110010238</v>
      </c>
      <c r="U182" s="127">
        <v>7</v>
      </c>
      <c r="V182" s="128">
        <v>45712</v>
      </c>
      <c r="W182" s="99">
        <f t="shared" si="2"/>
        <v>0</v>
      </c>
      <c r="X182" s="127"/>
      <c r="Y182" s="129"/>
      <c r="Z182" s="127"/>
      <c r="AA182" s="127"/>
      <c r="AB182" s="130"/>
      <c r="AC182" s="127"/>
      <c r="AD182" s="127"/>
      <c r="AE182" s="127"/>
      <c r="AF182" s="127"/>
      <c r="AG182" s="127"/>
      <c r="AH182" s="127"/>
      <c r="AI182" s="127"/>
      <c r="AJ182" s="127"/>
      <c r="AK182" s="127"/>
    </row>
    <row r="183" spans="1:37" ht="12.75" customHeight="1">
      <c r="A183" s="122" t="s">
        <v>1384</v>
      </c>
      <c r="B183" s="146" t="s">
        <v>749</v>
      </c>
      <c r="C183" s="122" t="s">
        <v>588</v>
      </c>
      <c r="D183" s="122">
        <v>80111600</v>
      </c>
      <c r="E183" s="122" t="s">
        <v>1573</v>
      </c>
      <c r="F183" s="122" t="s">
        <v>418</v>
      </c>
      <c r="G183" s="122" t="s">
        <v>479</v>
      </c>
      <c r="H183" s="122">
        <v>6</v>
      </c>
      <c r="I183" s="123">
        <v>1</v>
      </c>
      <c r="J183" s="122" t="s">
        <v>44</v>
      </c>
      <c r="K183" s="122" t="s">
        <v>45</v>
      </c>
      <c r="L183" s="139">
        <v>5500000</v>
      </c>
      <c r="M183" s="147">
        <v>33000000</v>
      </c>
      <c r="N183" s="122" t="s">
        <v>752</v>
      </c>
      <c r="O183" s="122" t="s">
        <v>92</v>
      </c>
      <c r="P183" s="123" t="s">
        <v>481</v>
      </c>
      <c r="Q183" s="125" t="s">
        <v>1574</v>
      </c>
      <c r="R183" s="126" t="s">
        <v>474</v>
      </c>
      <c r="S183" s="127">
        <v>8131</v>
      </c>
      <c r="T183" s="127">
        <v>2024110010238</v>
      </c>
      <c r="U183" s="127">
        <v>7</v>
      </c>
      <c r="V183" s="128">
        <v>45712</v>
      </c>
      <c r="W183" s="99">
        <f t="shared" si="2"/>
        <v>0</v>
      </c>
      <c r="X183" s="127"/>
      <c r="Y183" s="129"/>
      <c r="Z183" s="127"/>
      <c r="AA183" s="127"/>
      <c r="AB183" s="130"/>
      <c r="AC183" s="127"/>
      <c r="AD183" s="127"/>
      <c r="AE183" s="127"/>
      <c r="AF183" s="127"/>
      <c r="AG183" s="127"/>
      <c r="AH183" s="127"/>
      <c r="AI183" s="127"/>
      <c r="AJ183" s="127"/>
      <c r="AK183" s="127"/>
    </row>
    <row r="184" spans="1:37" ht="12.75" customHeight="1">
      <c r="A184" s="122" t="s">
        <v>1384</v>
      </c>
      <c r="B184" s="146" t="s">
        <v>753</v>
      </c>
      <c r="C184" s="122" t="s">
        <v>588</v>
      </c>
      <c r="D184" s="122">
        <v>80111601</v>
      </c>
      <c r="E184" s="122" t="s">
        <v>1575</v>
      </c>
      <c r="F184" s="122" t="s">
        <v>418</v>
      </c>
      <c r="G184" s="122" t="s">
        <v>479</v>
      </c>
      <c r="H184" s="122">
        <v>6</v>
      </c>
      <c r="I184" s="123">
        <v>1</v>
      </c>
      <c r="J184" s="122" t="s">
        <v>44</v>
      </c>
      <c r="K184" s="122" t="s">
        <v>45</v>
      </c>
      <c r="L184" s="139">
        <v>3400000</v>
      </c>
      <c r="M184" s="139">
        <f t="shared" ref="M184:M203" si="15">+L184/30*180</f>
        <v>20400000</v>
      </c>
      <c r="N184" s="122" t="s">
        <v>752</v>
      </c>
      <c r="O184" s="122" t="s">
        <v>47</v>
      </c>
      <c r="P184" s="123" t="s">
        <v>481</v>
      </c>
      <c r="Q184" s="125" t="s">
        <v>1576</v>
      </c>
      <c r="R184" s="126" t="s">
        <v>474</v>
      </c>
      <c r="S184" s="127">
        <v>8131</v>
      </c>
      <c r="T184" s="127">
        <v>2024110010238</v>
      </c>
      <c r="U184" s="127">
        <v>7</v>
      </c>
      <c r="V184" s="128">
        <v>45712</v>
      </c>
      <c r="W184" s="99">
        <f t="shared" si="2"/>
        <v>0</v>
      </c>
      <c r="X184" s="127"/>
      <c r="Y184" s="129"/>
      <c r="Z184" s="127"/>
      <c r="AA184" s="127"/>
      <c r="AB184" s="130"/>
      <c r="AC184" s="127"/>
      <c r="AD184" s="127"/>
      <c r="AE184" s="127"/>
      <c r="AF184" s="127"/>
      <c r="AG184" s="127"/>
      <c r="AH184" s="127"/>
      <c r="AI184" s="127"/>
      <c r="AJ184" s="127"/>
      <c r="AK184" s="127"/>
    </row>
    <row r="185" spans="1:37" ht="12.75" customHeight="1">
      <c r="A185" s="122" t="s">
        <v>1384</v>
      </c>
      <c r="B185" s="146" t="s">
        <v>755</v>
      </c>
      <c r="C185" s="122" t="s">
        <v>588</v>
      </c>
      <c r="D185" s="122">
        <v>80111601</v>
      </c>
      <c r="E185" s="122" t="s">
        <v>1575</v>
      </c>
      <c r="F185" s="122" t="s">
        <v>418</v>
      </c>
      <c r="G185" s="122" t="s">
        <v>479</v>
      </c>
      <c r="H185" s="122">
        <v>6</v>
      </c>
      <c r="I185" s="123">
        <v>1</v>
      </c>
      <c r="J185" s="122" t="s">
        <v>44</v>
      </c>
      <c r="K185" s="122" t="s">
        <v>45</v>
      </c>
      <c r="L185" s="139">
        <v>3400000</v>
      </c>
      <c r="M185" s="139">
        <f t="shared" si="15"/>
        <v>20400000</v>
      </c>
      <c r="N185" s="122" t="s">
        <v>752</v>
      </c>
      <c r="O185" s="122" t="s">
        <v>47</v>
      </c>
      <c r="P185" s="123" t="s">
        <v>481</v>
      </c>
      <c r="Q185" s="125" t="s">
        <v>1576</v>
      </c>
      <c r="R185" s="126" t="s">
        <v>474</v>
      </c>
      <c r="S185" s="127">
        <v>8131</v>
      </c>
      <c r="T185" s="127">
        <v>2024110010238</v>
      </c>
      <c r="U185" s="127">
        <v>7</v>
      </c>
      <c r="V185" s="128">
        <v>45712</v>
      </c>
      <c r="W185" s="99">
        <f t="shared" si="2"/>
        <v>0</v>
      </c>
      <c r="X185" s="127"/>
      <c r="Y185" s="129"/>
      <c r="Z185" s="127"/>
      <c r="AA185" s="127"/>
      <c r="AB185" s="130"/>
      <c r="AC185" s="127"/>
      <c r="AD185" s="127"/>
      <c r="AE185" s="127"/>
      <c r="AF185" s="127"/>
      <c r="AG185" s="127"/>
      <c r="AH185" s="127"/>
      <c r="AI185" s="127"/>
      <c r="AJ185" s="127"/>
      <c r="AK185" s="127"/>
    </row>
    <row r="186" spans="1:37" ht="12.75" customHeight="1">
      <c r="A186" s="122" t="s">
        <v>1384</v>
      </c>
      <c r="B186" s="146" t="s">
        <v>757</v>
      </c>
      <c r="C186" s="122" t="s">
        <v>588</v>
      </c>
      <c r="D186" s="122">
        <v>80111601</v>
      </c>
      <c r="E186" s="122" t="s">
        <v>1575</v>
      </c>
      <c r="F186" s="122" t="s">
        <v>418</v>
      </c>
      <c r="G186" s="122" t="s">
        <v>479</v>
      </c>
      <c r="H186" s="122">
        <v>6</v>
      </c>
      <c r="I186" s="123">
        <v>1</v>
      </c>
      <c r="J186" s="122" t="s">
        <v>44</v>
      </c>
      <c r="K186" s="122" t="s">
        <v>45</v>
      </c>
      <c r="L186" s="139">
        <v>3400000</v>
      </c>
      <c r="M186" s="139">
        <f t="shared" si="15"/>
        <v>20400000</v>
      </c>
      <c r="N186" s="122" t="s">
        <v>752</v>
      </c>
      <c r="O186" s="122" t="s">
        <v>47</v>
      </c>
      <c r="P186" s="123" t="s">
        <v>481</v>
      </c>
      <c r="Q186" s="125" t="s">
        <v>1576</v>
      </c>
      <c r="R186" s="126" t="s">
        <v>474</v>
      </c>
      <c r="S186" s="127">
        <v>8131</v>
      </c>
      <c r="T186" s="127">
        <v>2024110010238</v>
      </c>
      <c r="U186" s="127">
        <v>7</v>
      </c>
      <c r="V186" s="128">
        <v>45712</v>
      </c>
      <c r="W186" s="99">
        <f t="shared" si="2"/>
        <v>0</v>
      </c>
      <c r="X186" s="127"/>
      <c r="Y186" s="129"/>
      <c r="Z186" s="127"/>
      <c r="AA186" s="127"/>
      <c r="AB186" s="130"/>
      <c r="AC186" s="127"/>
      <c r="AD186" s="127"/>
      <c r="AE186" s="127"/>
      <c r="AF186" s="127"/>
      <c r="AG186" s="127"/>
      <c r="AH186" s="127"/>
      <c r="AI186" s="127"/>
      <c r="AJ186" s="127"/>
      <c r="AK186" s="127"/>
    </row>
    <row r="187" spans="1:37" ht="12.75" customHeight="1">
      <c r="A187" s="122" t="s">
        <v>1384</v>
      </c>
      <c r="B187" s="146" t="s">
        <v>759</v>
      </c>
      <c r="C187" s="122" t="s">
        <v>588</v>
      </c>
      <c r="D187" s="122">
        <v>80111601</v>
      </c>
      <c r="E187" s="122" t="s">
        <v>1575</v>
      </c>
      <c r="F187" s="122" t="s">
        <v>418</v>
      </c>
      <c r="G187" s="122" t="s">
        <v>479</v>
      </c>
      <c r="H187" s="122">
        <v>6</v>
      </c>
      <c r="I187" s="123">
        <v>1</v>
      </c>
      <c r="J187" s="122" t="s">
        <v>44</v>
      </c>
      <c r="K187" s="122" t="s">
        <v>45</v>
      </c>
      <c r="L187" s="139">
        <v>3400000</v>
      </c>
      <c r="M187" s="139">
        <f t="shared" si="15"/>
        <v>20400000</v>
      </c>
      <c r="N187" s="122" t="s">
        <v>752</v>
      </c>
      <c r="O187" s="122" t="s">
        <v>47</v>
      </c>
      <c r="P187" s="123" t="s">
        <v>481</v>
      </c>
      <c r="Q187" s="125" t="s">
        <v>1576</v>
      </c>
      <c r="R187" s="126" t="s">
        <v>474</v>
      </c>
      <c r="S187" s="127">
        <v>8131</v>
      </c>
      <c r="T187" s="127">
        <v>2024110010238</v>
      </c>
      <c r="U187" s="127">
        <v>7</v>
      </c>
      <c r="V187" s="128">
        <v>45712</v>
      </c>
      <c r="W187" s="99">
        <f t="shared" si="2"/>
        <v>0</v>
      </c>
      <c r="X187" s="127"/>
      <c r="Y187" s="129"/>
      <c r="Z187" s="127"/>
      <c r="AA187" s="127"/>
      <c r="AB187" s="130"/>
      <c r="AC187" s="127"/>
      <c r="AD187" s="127"/>
      <c r="AE187" s="127"/>
      <c r="AF187" s="127"/>
      <c r="AG187" s="127"/>
      <c r="AH187" s="127"/>
      <c r="AI187" s="127"/>
      <c r="AJ187" s="127"/>
      <c r="AK187" s="127"/>
    </row>
    <row r="188" spans="1:37" ht="12.75" customHeight="1">
      <c r="A188" s="122" t="s">
        <v>1384</v>
      </c>
      <c r="B188" s="146" t="s">
        <v>761</v>
      </c>
      <c r="C188" s="122" t="s">
        <v>588</v>
      </c>
      <c r="D188" s="122">
        <v>80111601</v>
      </c>
      <c r="E188" s="122" t="s">
        <v>1575</v>
      </c>
      <c r="F188" s="122" t="s">
        <v>418</v>
      </c>
      <c r="G188" s="122" t="s">
        <v>479</v>
      </c>
      <c r="H188" s="122">
        <v>6</v>
      </c>
      <c r="I188" s="123">
        <v>1</v>
      </c>
      <c r="J188" s="122" t="s">
        <v>44</v>
      </c>
      <c r="K188" s="122" t="s">
        <v>45</v>
      </c>
      <c r="L188" s="139">
        <v>3400000</v>
      </c>
      <c r="M188" s="139">
        <f t="shared" si="15"/>
        <v>20400000</v>
      </c>
      <c r="N188" s="122" t="s">
        <v>752</v>
      </c>
      <c r="O188" s="122" t="s">
        <v>47</v>
      </c>
      <c r="P188" s="123" t="s">
        <v>481</v>
      </c>
      <c r="Q188" s="125" t="s">
        <v>1576</v>
      </c>
      <c r="R188" s="126" t="s">
        <v>474</v>
      </c>
      <c r="S188" s="127">
        <v>8131</v>
      </c>
      <c r="T188" s="127">
        <v>2024110010238</v>
      </c>
      <c r="U188" s="127">
        <v>7</v>
      </c>
      <c r="V188" s="128">
        <v>45712</v>
      </c>
      <c r="W188" s="99">
        <f t="shared" si="2"/>
        <v>0</v>
      </c>
      <c r="X188" s="127"/>
      <c r="Y188" s="129"/>
      <c r="Z188" s="127"/>
      <c r="AA188" s="127"/>
      <c r="AB188" s="130"/>
      <c r="AC188" s="127"/>
      <c r="AD188" s="127"/>
      <c r="AE188" s="127"/>
      <c r="AF188" s="127"/>
      <c r="AG188" s="127"/>
      <c r="AH188" s="127"/>
      <c r="AI188" s="127"/>
      <c r="AJ188" s="127"/>
      <c r="AK188" s="127"/>
    </row>
    <row r="189" spans="1:37" ht="12.75" customHeight="1">
      <c r="A189" s="122" t="s">
        <v>1384</v>
      </c>
      <c r="B189" s="146" t="s">
        <v>763</v>
      </c>
      <c r="C189" s="122" t="s">
        <v>588</v>
      </c>
      <c r="D189" s="122">
        <v>80111601</v>
      </c>
      <c r="E189" s="122" t="s">
        <v>1575</v>
      </c>
      <c r="F189" s="122" t="s">
        <v>418</v>
      </c>
      <c r="G189" s="122" t="s">
        <v>479</v>
      </c>
      <c r="H189" s="122">
        <v>6</v>
      </c>
      <c r="I189" s="123">
        <v>1</v>
      </c>
      <c r="J189" s="122" t="s">
        <v>44</v>
      </c>
      <c r="K189" s="122" t="s">
        <v>45</v>
      </c>
      <c r="L189" s="139">
        <v>3400000</v>
      </c>
      <c r="M189" s="139">
        <f t="shared" si="15"/>
        <v>20400000</v>
      </c>
      <c r="N189" s="122" t="s">
        <v>752</v>
      </c>
      <c r="O189" s="122" t="s">
        <v>47</v>
      </c>
      <c r="P189" s="123" t="s">
        <v>481</v>
      </c>
      <c r="Q189" s="125" t="s">
        <v>1576</v>
      </c>
      <c r="R189" s="126" t="s">
        <v>474</v>
      </c>
      <c r="S189" s="127">
        <v>8131</v>
      </c>
      <c r="T189" s="127">
        <v>2024110010238</v>
      </c>
      <c r="U189" s="127">
        <v>7</v>
      </c>
      <c r="V189" s="128">
        <v>45712</v>
      </c>
      <c r="W189" s="99">
        <f t="shared" si="2"/>
        <v>0</v>
      </c>
      <c r="X189" s="127"/>
      <c r="Y189" s="129"/>
      <c r="Z189" s="127"/>
      <c r="AA189" s="127"/>
      <c r="AB189" s="130"/>
      <c r="AC189" s="127"/>
      <c r="AD189" s="127"/>
      <c r="AE189" s="127"/>
      <c r="AF189" s="127"/>
      <c r="AG189" s="127"/>
      <c r="AH189" s="127"/>
      <c r="AI189" s="127"/>
      <c r="AJ189" s="127"/>
      <c r="AK189" s="127"/>
    </row>
    <row r="190" spans="1:37" ht="12.75" customHeight="1">
      <c r="A190" s="122" t="s">
        <v>1384</v>
      </c>
      <c r="B190" s="146" t="s">
        <v>765</v>
      </c>
      <c r="C190" s="122" t="s">
        <v>588</v>
      </c>
      <c r="D190" s="122">
        <v>80111601</v>
      </c>
      <c r="E190" s="122" t="s">
        <v>1575</v>
      </c>
      <c r="F190" s="122" t="s">
        <v>418</v>
      </c>
      <c r="G190" s="122" t="s">
        <v>479</v>
      </c>
      <c r="H190" s="122">
        <v>6</v>
      </c>
      <c r="I190" s="123">
        <v>1</v>
      </c>
      <c r="J190" s="122" t="s">
        <v>44</v>
      </c>
      <c r="K190" s="122" t="s">
        <v>45</v>
      </c>
      <c r="L190" s="139">
        <v>3400000</v>
      </c>
      <c r="M190" s="139">
        <f t="shared" si="15"/>
        <v>20400000</v>
      </c>
      <c r="N190" s="122" t="s">
        <v>752</v>
      </c>
      <c r="O190" s="122" t="s">
        <v>47</v>
      </c>
      <c r="P190" s="123" t="s">
        <v>481</v>
      </c>
      <c r="Q190" s="125" t="s">
        <v>1576</v>
      </c>
      <c r="R190" s="126" t="s">
        <v>474</v>
      </c>
      <c r="S190" s="127">
        <v>8131</v>
      </c>
      <c r="T190" s="127">
        <v>2024110010238</v>
      </c>
      <c r="U190" s="127">
        <v>7</v>
      </c>
      <c r="V190" s="128">
        <v>45712</v>
      </c>
      <c r="W190" s="99">
        <f t="shared" si="2"/>
        <v>0</v>
      </c>
      <c r="X190" s="127"/>
      <c r="Y190" s="129"/>
      <c r="Z190" s="127"/>
      <c r="AA190" s="127"/>
      <c r="AB190" s="130"/>
      <c r="AC190" s="127"/>
      <c r="AD190" s="127"/>
      <c r="AE190" s="127"/>
      <c r="AF190" s="127"/>
      <c r="AG190" s="127"/>
      <c r="AH190" s="127"/>
      <c r="AI190" s="127"/>
      <c r="AJ190" s="127"/>
      <c r="AK190" s="127"/>
    </row>
    <row r="191" spans="1:37" ht="12.75" customHeight="1">
      <c r="A191" s="122" t="s">
        <v>1384</v>
      </c>
      <c r="B191" s="146" t="s">
        <v>767</v>
      </c>
      <c r="C191" s="122" t="s">
        <v>588</v>
      </c>
      <c r="D191" s="122">
        <v>80111601</v>
      </c>
      <c r="E191" s="122" t="s">
        <v>1575</v>
      </c>
      <c r="F191" s="122" t="s">
        <v>418</v>
      </c>
      <c r="G191" s="122" t="s">
        <v>479</v>
      </c>
      <c r="H191" s="122">
        <v>6</v>
      </c>
      <c r="I191" s="123">
        <v>1</v>
      </c>
      <c r="J191" s="122" t="s">
        <v>44</v>
      </c>
      <c r="K191" s="122" t="s">
        <v>45</v>
      </c>
      <c r="L191" s="139">
        <v>3400000</v>
      </c>
      <c r="M191" s="139">
        <f t="shared" si="15"/>
        <v>20400000</v>
      </c>
      <c r="N191" s="122" t="s">
        <v>752</v>
      </c>
      <c r="O191" s="122" t="s">
        <v>47</v>
      </c>
      <c r="P191" s="123" t="s">
        <v>481</v>
      </c>
      <c r="Q191" s="125" t="s">
        <v>1576</v>
      </c>
      <c r="R191" s="126" t="s">
        <v>474</v>
      </c>
      <c r="S191" s="127">
        <v>8131</v>
      </c>
      <c r="T191" s="127">
        <v>2024110010238</v>
      </c>
      <c r="U191" s="127">
        <v>7</v>
      </c>
      <c r="V191" s="128">
        <v>45712</v>
      </c>
      <c r="W191" s="99">
        <f t="shared" si="2"/>
        <v>0</v>
      </c>
      <c r="X191" s="127"/>
      <c r="Y191" s="129"/>
      <c r="Z191" s="127"/>
      <c r="AA191" s="127"/>
      <c r="AB191" s="130"/>
      <c r="AC191" s="127"/>
      <c r="AD191" s="127"/>
      <c r="AE191" s="127"/>
      <c r="AF191" s="127"/>
      <c r="AG191" s="127"/>
      <c r="AH191" s="127"/>
      <c r="AI191" s="127"/>
      <c r="AJ191" s="127"/>
      <c r="AK191" s="127"/>
    </row>
    <row r="192" spans="1:37" ht="12.75" customHeight="1">
      <c r="A192" s="122" t="s">
        <v>1384</v>
      </c>
      <c r="B192" s="146" t="s">
        <v>769</v>
      </c>
      <c r="C192" s="122" t="s">
        <v>588</v>
      </c>
      <c r="D192" s="122">
        <v>80111601</v>
      </c>
      <c r="E192" s="122" t="s">
        <v>1575</v>
      </c>
      <c r="F192" s="122" t="s">
        <v>418</v>
      </c>
      <c r="G192" s="122" t="s">
        <v>479</v>
      </c>
      <c r="H192" s="122">
        <v>6</v>
      </c>
      <c r="I192" s="123">
        <v>1</v>
      </c>
      <c r="J192" s="122" t="s">
        <v>44</v>
      </c>
      <c r="K192" s="122" t="s">
        <v>45</v>
      </c>
      <c r="L192" s="139">
        <v>3400000</v>
      </c>
      <c r="M192" s="139">
        <f t="shared" si="15"/>
        <v>20400000</v>
      </c>
      <c r="N192" s="122" t="s">
        <v>752</v>
      </c>
      <c r="O192" s="122" t="s">
        <v>47</v>
      </c>
      <c r="P192" s="123" t="s">
        <v>481</v>
      </c>
      <c r="Q192" s="125" t="s">
        <v>1576</v>
      </c>
      <c r="R192" s="126" t="s">
        <v>474</v>
      </c>
      <c r="S192" s="127">
        <v>8131</v>
      </c>
      <c r="T192" s="127">
        <v>2024110010238</v>
      </c>
      <c r="U192" s="127">
        <v>7</v>
      </c>
      <c r="V192" s="128">
        <v>45712</v>
      </c>
      <c r="W192" s="99">
        <f t="shared" si="2"/>
        <v>0</v>
      </c>
      <c r="X192" s="127"/>
      <c r="Y192" s="129"/>
      <c r="Z192" s="127"/>
      <c r="AA192" s="127"/>
      <c r="AB192" s="130"/>
      <c r="AC192" s="127"/>
      <c r="AD192" s="127"/>
      <c r="AE192" s="127"/>
      <c r="AF192" s="127"/>
      <c r="AG192" s="127"/>
      <c r="AH192" s="127"/>
      <c r="AI192" s="127"/>
      <c r="AJ192" s="127"/>
      <c r="AK192" s="127"/>
    </row>
    <row r="193" spans="1:37" ht="12.75" customHeight="1">
      <c r="A193" s="122" t="s">
        <v>1384</v>
      </c>
      <c r="B193" s="146" t="s">
        <v>771</v>
      </c>
      <c r="C193" s="122" t="s">
        <v>588</v>
      </c>
      <c r="D193" s="122">
        <v>80111601</v>
      </c>
      <c r="E193" s="122" t="s">
        <v>1575</v>
      </c>
      <c r="F193" s="122" t="s">
        <v>418</v>
      </c>
      <c r="G193" s="122" t="s">
        <v>479</v>
      </c>
      <c r="H193" s="122">
        <v>6</v>
      </c>
      <c r="I193" s="123">
        <v>1</v>
      </c>
      <c r="J193" s="122" t="s">
        <v>44</v>
      </c>
      <c r="K193" s="122" t="s">
        <v>45</v>
      </c>
      <c r="L193" s="139">
        <v>3400000</v>
      </c>
      <c r="M193" s="139">
        <f t="shared" si="15"/>
        <v>20400000</v>
      </c>
      <c r="N193" s="122" t="s">
        <v>752</v>
      </c>
      <c r="O193" s="122" t="s">
        <v>47</v>
      </c>
      <c r="P193" s="123" t="s">
        <v>481</v>
      </c>
      <c r="Q193" s="125" t="s">
        <v>1576</v>
      </c>
      <c r="R193" s="126" t="s">
        <v>474</v>
      </c>
      <c r="S193" s="127">
        <v>8131</v>
      </c>
      <c r="T193" s="127">
        <v>2024110010238</v>
      </c>
      <c r="U193" s="127">
        <v>7</v>
      </c>
      <c r="V193" s="128">
        <v>45712</v>
      </c>
      <c r="W193" s="99">
        <f t="shared" si="2"/>
        <v>0</v>
      </c>
      <c r="X193" s="127"/>
      <c r="Y193" s="129"/>
      <c r="Z193" s="127"/>
      <c r="AA193" s="127"/>
      <c r="AB193" s="130"/>
      <c r="AC193" s="127"/>
      <c r="AD193" s="127"/>
      <c r="AE193" s="127"/>
      <c r="AF193" s="127"/>
      <c r="AG193" s="127"/>
      <c r="AH193" s="127"/>
      <c r="AI193" s="127"/>
      <c r="AJ193" s="127"/>
      <c r="AK193" s="127"/>
    </row>
    <row r="194" spans="1:37" ht="12.75" customHeight="1">
      <c r="A194" s="122" t="s">
        <v>1384</v>
      </c>
      <c r="B194" s="146" t="s">
        <v>773</v>
      </c>
      <c r="C194" s="122" t="s">
        <v>588</v>
      </c>
      <c r="D194" s="122">
        <v>80111601</v>
      </c>
      <c r="E194" s="122" t="s">
        <v>1575</v>
      </c>
      <c r="F194" s="122" t="s">
        <v>418</v>
      </c>
      <c r="G194" s="122" t="s">
        <v>479</v>
      </c>
      <c r="H194" s="122">
        <v>6</v>
      </c>
      <c r="I194" s="123">
        <v>1</v>
      </c>
      <c r="J194" s="122" t="s">
        <v>44</v>
      </c>
      <c r="K194" s="122" t="s">
        <v>45</v>
      </c>
      <c r="L194" s="139">
        <v>3400000</v>
      </c>
      <c r="M194" s="139">
        <f t="shared" si="15"/>
        <v>20400000</v>
      </c>
      <c r="N194" s="122" t="s">
        <v>752</v>
      </c>
      <c r="O194" s="122" t="s">
        <v>47</v>
      </c>
      <c r="P194" s="123" t="s">
        <v>481</v>
      </c>
      <c r="Q194" s="125" t="s">
        <v>1576</v>
      </c>
      <c r="R194" s="126" t="s">
        <v>474</v>
      </c>
      <c r="S194" s="127">
        <v>8131</v>
      </c>
      <c r="T194" s="127">
        <v>2024110010238</v>
      </c>
      <c r="U194" s="127">
        <v>7</v>
      </c>
      <c r="V194" s="128">
        <v>45712</v>
      </c>
      <c r="W194" s="99">
        <f t="shared" si="2"/>
        <v>0</v>
      </c>
      <c r="X194" s="127"/>
      <c r="Y194" s="129"/>
      <c r="Z194" s="127"/>
      <c r="AA194" s="127"/>
      <c r="AB194" s="130"/>
      <c r="AC194" s="127"/>
      <c r="AD194" s="127"/>
      <c r="AE194" s="127"/>
      <c r="AF194" s="127"/>
      <c r="AG194" s="127"/>
      <c r="AH194" s="127"/>
      <c r="AI194" s="127"/>
      <c r="AJ194" s="127"/>
      <c r="AK194" s="127"/>
    </row>
    <row r="195" spans="1:37" ht="12.75" customHeight="1">
      <c r="A195" s="122" t="s">
        <v>1384</v>
      </c>
      <c r="B195" s="146" t="s">
        <v>775</v>
      </c>
      <c r="C195" s="122" t="s">
        <v>588</v>
      </c>
      <c r="D195" s="122">
        <v>80111601</v>
      </c>
      <c r="E195" s="122" t="s">
        <v>1575</v>
      </c>
      <c r="F195" s="122" t="s">
        <v>418</v>
      </c>
      <c r="G195" s="122" t="s">
        <v>479</v>
      </c>
      <c r="H195" s="122">
        <v>6</v>
      </c>
      <c r="I195" s="123">
        <v>1</v>
      </c>
      <c r="J195" s="122" t="s">
        <v>44</v>
      </c>
      <c r="K195" s="122" t="s">
        <v>45</v>
      </c>
      <c r="L195" s="139">
        <v>3400000</v>
      </c>
      <c r="M195" s="139">
        <f t="shared" si="15"/>
        <v>20400000</v>
      </c>
      <c r="N195" s="122" t="s">
        <v>752</v>
      </c>
      <c r="O195" s="122" t="s">
        <v>47</v>
      </c>
      <c r="P195" s="123" t="s">
        <v>481</v>
      </c>
      <c r="Q195" s="125" t="s">
        <v>1576</v>
      </c>
      <c r="R195" s="126" t="s">
        <v>474</v>
      </c>
      <c r="S195" s="127">
        <v>8131</v>
      </c>
      <c r="T195" s="127">
        <v>2024110010238</v>
      </c>
      <c r="U195" s="127">
        <v>7</v>
      </c>
      <c r="V195" s="128">
        <v>45712</v>
      </c>
      <c r="W195" s="99">
        <f t="shared" si="2"/>
        <v>0</v>
      </c>
      <c r="X195" s="127"/>
      <c r="Y195" s="129"/>
      <c r="Z195" s="127"/>
      <c r="AA195" s="127"/>
      <c r="AB195" s="130"/>
      <c r="AC195" s="127"/>
      <c r="AD195" s="127"/>
      <c r="AE195" s="127"/>
      <c r="AF195" s="127"/>
      <c r="AG195" s="127"/>
      <c r="AH195" s="127"/>
      <c r="AI195" s="127"/>
      <c r="AJ195" s="127"/>
      <c r="AK195" s="127"/>
    </row>
    <row r="196" spans="1:37" ht="12.75" customHeight="1">
      <c r="A196" s="122" t="s">
        <v>1384</v>
      </c>
      <c r="B196" s="146" t="s">
        <v>777</v>
      </c>
      <c r="C196" s="122" t="s">
        <v>588</v>
      </c>
      <c r="D196" s="122">
        <v>80111600</v>
      </c>
      <c r="E196" s="122" t="s">
        <v>1575</v>
      </c>
      <c r="F196" s="122" t="s">
        <v>479</v>
      </c>
      <c r="G196" s="122" t="s">
        <v>295</v>
      </c>
      <c r="H196" s="122">
        <v>6</v>
      </c>
      <c r="I196" s="123">
        <v>6</v>
      </c>
      <c r="J196" s="122" t="s">
        <v>44</v>
      </c>
      <c r="K196" s="122" t="s">
        <v>45</v>
      </c>
      <c r="L196" s="139">
        <v>3200000</v>
      </c>
      <c r="M196" s="139">
        <f t="shared" si="15"/>
        <v>19200000</v>
      </c>
      <c r="N196" s="122" t="s">
        <v>752</v>
      </c>
      <c r="O196" s="123" t="s">
        <v>47</v>
      </c>
      <c r="P196" s="123" t="s">
        <v>481</v>
      </c>
      <c r="Q196" s="125" t="s">
        <v>1577</v>
      </c>
      <c r="R196" s="126" t="s">
        <v>474</v>
      </c>
      <c r="S196" s="127">
        <v>8131</v>
      </c>
      <c r="T196" s="127">
        <v>2024110010238</v>
      </c>
      <c r="U196" s="127">
        <v>7</v>
      </c>
      <c r="V196" s="128">
        <v>45712</v>
      </c>
      <c r="W196" s="99">
        <f t="shared" si="2"/>
        <v>0</v>
      </c>
      <c r="X196" s="127"/>
      <c r="Y196" s="129"/>
      <c r="Z196" s="127"/>
      <c r="AA196" s="127"/>
      <c r="AB196" s="130"/>
      <c r="AC196" s="127"/>
      <c r="AD196" s="127"/>
      <c r="AE196" s="127"/>
      <c r="AF196" s="127"/>
      <c r="AG196" s="127"/>
      <c r="AH196" s="127"/>
      <c r="AI196" s="127"/>
      <c r="AJ196" s="127"/>
      <c r="AK196" s="127"/>
    </row>
    <row r="197" spans="1:37" ht="12.75" customHeight="1">
      <c r="A197" s="122" t="s">
        <v>1384</v>
      </c>
      <c r="B197" s="146" t="s">
        <v>779</v>
      </c>
      <c r="C197" s="122" t="s">
        <v>588</v>
      </c>
      <c r="D197" s="122">
        <v>80111601</v>
      </c>
      <c r="E197" s="122" t="s">
        <v>1575</v>
      </c>
      <c r="F197" s="122" t="s">
        <v>418</v>
      </c>
      <c r="G197" s="122" t="s">
        <v>479</v>
      </c>
      <c r="H197" s="122">
        <v>6</v>
      </c>
      <c r="I197" s="123">
        <v>1</v>
      </c>
      <c r="J197" s="122" t="s">
        <v>44</v>
      </c>
      <c r="K197" s="122" t="s">
        <v>45</v>
      </c>
      <c r="L197" s="139">
        <v>3400000</v>
      </c>
      <c r="M197" s="139">
        <f t="shared" si="15"/>
        <v>20400000</v>
      </c>
      <c r="N197" s="122" t="s">
        <v>752</v>
      </c>
      <c r="O197" s="122" t="s">
        <v>47</v>
      </c>
      <c r="P197" s="123" t="s">
        <v>481</v>
      </c>
      <c r="Q197" s="125" t="s">
        <v>1576</v>
      </c>
      <c r="R197" s="126" t="s">
        <v>474</v>
      </c>
      <c r="S197" s="127">
        <v>8131</v>
      </c>
      <c r="T197" s="127">
        <v>2024110010238</v>
      </c>
      <c r="U197" s="127">
        <v>7</v>
      </c>
      <c r="V197" s="128">
        <v>45712</v>
      </c>
      <c r="W197" s="99">
        <f t="shared" si="2"/>
        <v>0</v>
      </c>
      <c r="X197" s="127"/>
      <c r="Y197" s="129"/>
      <c r="Z197" s="127"/>
      <c r="AA197" s="127"/>
      <c r="AB197" s="130"/>
      <c r="AC197" s="127"/>
      <c r="AD197" s="127"/>
      <c r="AE197" s="127"/>
      <c r="AF197" s="127"/>
      <c r="AG197" s="127"/>
      <c r="AH197" s="127"/>
      <c r="AI197" s="127"/>
      <c r="AJ197" s="127"/>
      <c r="AK197" s="127"/>
    </row>
    <row r="198" spans="1:37" ht="12.75" customHeight="1">
      <c r="A198" s="122" t="s">
        <v>1384</v>
      </c>
      <c r="B198" s="146" t="s">
        <v>781</v>
      </c>
      <c r="C198" s="122" t="s">
        <v>588</v>
      </c>
      <c r="D198" s="122">
        <v>80111601</v>
      </c>
      <c r="E198" s="122" t="s">
        <v>1575</v>
      </c>
      <c r="F198" s="122" t="s">
        <v>418</v>
      </c>
      <c r="G198" s="122" t="s">
        <v>479</v>
      </c>
      <c r="H198" s="122">
        <v>6</v>
      </c>
      <c r="I198" s="123">
        <v>1</v>
      </c>
      <c r="J198" s="122" t="s">
        <v>44</v>
      </c>
      <c r="K198" s="122" t="s">
        <v>45</v>
      </c>
      <c r="L198" s="139">
        <v>3400000</v>
      </c>
      <c r="M198" s="139">
        <f t="shared" si="15"/>
        <v>20400000</v>
      </c>
      <c r="N198" s="122" t="s">
        <v>752</v>
      </c>
      <c r="O198" s="122" t="s">
        <v>47</v>
      </c>
      <c r="P198" s="123" t="s">
        <v>481</v>
      </c>
      <c r="Q198" s="125" t="s">
        <v>1576</v>
      </c>
      <c r="R198" s="126" t="s">
        <v>474</v>
      </c>
      <c r="S198" s="127">
        <v>8131</v>
      </c>
      <c r="T198" s="127">
        <v>2024110010238</v>
      </c>
      <c r="U198" s="127">
        <v>7</v>
      </c>
      <c r="V198" s="128">
        <v>45712</v>
      </c>
      <c r="W198" s="99">
        <f t="shared" si="2"/>
        <v>0</v>
      </c>
      <c r="X198" s="127"/>
      <c r="Y198" s="129"/>
      <c r="Z198" s="127"/>
      <c r="AA198" s="127"/>
      <c r="AB198" s="130"/>
      <c r="AC198" s="127"/>
      <c r="AD198" s="127"/>
      <c r="AE198" s="127"/>
      <c r="AF198" s="127"/>
      <c r="AG198" s="127"/>
      <c r="AH198" s="127"/>
      <c r="AI198" s="127"/>
      <c r="AJ198" s="127"/>
      <c r="AK198" s="127"/>
    </row>
    <row r="199" spans="1:37" ht="12.75" customHeight="1">
      <c r="A199" s="122" t="s">
        <v>1384</v>
      </c>
      <c r="B199" s="146" t="s">
        <v>783</v>
      </c>
      <c r="C199" s="122" t="s">
        <v>588</v>
      </c>
      <c r="D199" s="122">
        <v>80111601</v>
      </c>
      <c r="E199" s="122" t="s">
        <v>1575</v>
      </c>
      <c r="F199" s="122" t="s">
        <v>418</v>
      </c>
      <c r="G199" s="122" t="s">
        <v>479</v>
      </c>
      <c r="H199" s="122">
        <v>6</v>
      </c>
      <c r="I199" s="123">
        <v>1</v>
      </c>
      <c r="J199" s="122" t="s">
        <v>44</v>
      </c>
      <c r="K199" s="122" t="s">
        <v>45</v>
      </c>
      <c r="L199" s="139">
        <v>3400000</v>
      </c>
      <c r="M199" s="139">
        <f t="shared" si="15"/>
        <v>20400000</v>
      </c>
      <c r="N199" s="122" t="s">
        <v>752</v>
      </c>
      <c r="O199" s="122" t="s">
        <v>47</v>
      </c>
      <c r="P199" s="123" t="s">
        <v>481</v>
      </c>
      <c r="Q199" s="125" t="s">
        <v>1576</v>
      </c>
      <c r="R199" s="126" t="s">
        <v>474</v>
      </c>
      <c r="S199" s="127">
        <v>8131</v>
      </c>
      <c r="T199" s="127">
        <v>2024110010238</v>
      </c>
      <c r="U199" s="127">
        <v>7</v>
      </c>
      <c r="V199" s="128">
        <v>45712</v>
      </c>
      <c r="W199" s="99">
        <f t="shared" si="2"/>
        <v>0</v>
      </c>
      <c r="X199" s="127"/>
      <c r="Y199" s="129"/>
      <c r="Z199" s="127"/>
      <c r="AA199" s="127"/>
      <c r="AB199" s="130"/>
      <c r="AC199" s="127"/>
      <c r="AD199" s="127"/>
      <c r="AE199" s="127"/>
      <c r="AF199" s="127"/>
      <c r="AG199" s="127"/>
      <c r="AH199" s="127"/>
      <c r="AI199" s="127"/>
      <c r="AJ199" s="127"/>
      <c r="AK199" s="127"/>
    </row>
    <row r="200" spans="1:37" ht="12.75" customHeight="1">
      <c r="A200" s="122" t="s">
        <v>1384</v>
      </c>
      <c r="B200" s="146" t="s">
        <v>785</v>
      </c>
      <c r="C200" s="122" t="s">
        <v>588</v>
      </c>
      <c r="D200" s="122">
        <v>80111601</v>
      </c>
      <c r="E200" s="122" t="s">
        <v>1575</v>
      </c>
      <c r="F200" s="122" t="s">
        <v>418</v>
      </c>
      <c r="G200" s="122" t="s">
        <v>479</v>
      </c>
      <c r="H200" s="122">
        <v>6</v>
      </c>
      <c r="I200" s="123">
        <v>1</v>
      </c>
      <c r="J200" s="122" t="s">
        <v>44</v>
      </c>
      <c r="K200" s="122" t="s">
        <v>45</v>
      </c>
      <c r="L200" s="139">
        <v>3400000</v>
      </c>
      <c r="M200" s="139">
        <f t="shared" si="15"/>
        <v>20400000</v>
      </c>
      <c r="N200" s="122" t="s">
        <v>752</v>
      </c>
      <c r="O200" s="122" t="s">
        <v>47</v>
      </c>
      <c r="P200" s="123" t="s">
        <v>481</v>
      </c>
      <c r="Q200" s="125" t="s">
        <v>1576</v>
      </c>
      <c r="R200" s="126" t="s">
        <v>474</v>
      </c>
      <c r="S200" s="127">
        <v>8131</v>
      </c>
      <c r="T200" s="127">
        <v>2024110010238</v>
      </c>
      <c r="U200" s="127">
        <v>7</v>
      </c>
      <c r="V200" s="128">
        <v>45712</v>
      </c>
      <c r="W200" s="99">
        <f t="shared" si="2"/>
        <v>0</v>
      </c>
      <c r="X200" s="127"/>
      <c r="Y200" s="129"/>
      <c r="Z200" s="127"/>
      <c r="AA200" s="127"/>
      <c r="AB200" s="130"/>
      <c r="AC200" s="127"/>
      <c r="AD200" s="127"/>
      <c r="AE200" s="127"/>
      <c r="AF200" s="127"/>
      <c r="AG200" s="127"/>
      <c r="AH200" s="127"/>
      <c r="AI200" s="127"/>
      <c r="AJ200" s="127"/>
      <c r="AK200" s="127"/>
    </row>
    <row r="201" spans="1:37" ht="12.75" customHeight="1">
      <c r="A201" s="122" t="s">
        <v>1384</v>
      </c>
      <c r="B201" s="146" t="s">
        <v>787</v>
      </c>
      <c r="C201" s="122" t="s">
        <v>588</v>
      </c>
      <c r="D201" s="122">
        <v>80111601</v>
      </c>
      <c r="E201" s="122" t="s">
        <v>1575</v>
      </c>
      <c r="F201" s="122" t="s">
        <v>418</v>
      </c>
      <c r="G201" s="122" t="s">
        <v>479</v>
      </c>
      <c r="H201" s="122">
        <v>6</v>
      </c>
      <c r="I201" s="123">
        <v>1</v>
      </c>
      <c r="J201" s="122" t="s">
        <v>44</v>
      </c>
      <c r="K201" s="122" t="s">
        <v>45</v>
      </c>
      <c r="L201" s="139">
        <v>3400000</v>
      </c>
      <c r="M201" s="139">
        <f t="shared" si="15"/>
        <v>20400000</v>
      </c>
      <c r="N201" s="122" t="s">
        <v>752</v>
      </c>
      <c r="O201" s="122" t="s">
        <v>47</v>
      </c>
      <c r="P201" s="123" t="s">
        <v>481</v>
      </c>
      <c r="Q201" s="125" t="s">
        <v>1576</v>
      </c>
      <c r="R201" s="126" t="s">
        <v>474</v>
      </c>
      <c r="S201" s="127">
        <v>8131</v>
      </c>
      <c r="T201" s="127">
        <v>2024110010238</v>
      </c>
      <c r="U201" s="127">
        <v>7</v>
      </c>
      <c r="V201" s="128">
        <v>45712</v>
      </c>
      <c r="W201" s="99">
        <f t="shared" si="2"/>
        <v>0</v>
      </c>
      <c r="X201" s="127"/>
      <c r="Y201" s="129"/>
      <c r="Z201" s="127"/>
      <c r="AA201" s="127"/>
      <c r="AB201" s="130"/>
      <c r="AC201" s="127"/>
      <c r="AD201" s="127"/>
      <c r="AE201" s="127"/>
      <c r="AF201" s="127"/>
      <c r="AG201" s="127"/>
      <c r="AH201" s="127"/>
      <c r="AI201" s="127"/>
      <c r="AJ201" s="127"/>
      <c r="AK201" s="127"/>
    </row>
    <row r="202" spans="1:37" ht="12.75" customHeight="1">
      <c r="A202" s="122" t="s">
        <v>1384</v>
      </c>
      <c r="B202" s="146" t="s">
        <v>789</v>
      </c>
      <c r="C202" s="122" t="s">
        <v>588</v>
      </c>
      <c r="D202" s="122">
        <v>80111601</v>
      </c>
      <c r="E202" s="122" t="s">
        <v>1575</v>
      </c>
      <c r="F202" s="122" t="s">
        <v>418</v>
      </c>
      <c r="G202" s="122" t="s">
        <v>479</v>
      </c>
      <c r="H202" s="122">
        <v>6</v>
      </c>
      <c r="I202" s="123">
        <v>1</v>
      </c>
      <c r="J202" s="122" t="s">
        <v>44</v>
      </c>
      <c r="K202" s="122" t="s">
        <v>45</v>
      </c>
      <c r="L202" s="139">
        <v>3400000</v>
      </c>
      <c r="M202" s="139">
        <f t="shared" si="15"/>
        <v>20400000</v>
      </c>
      <c r="N202" s="122" t="s">
        <v>752</v>
      </c>
      <c r="O202" s="122" t="s">
        <v>47</v>
      </c>
      <c r="P202" s="123" t="s">
        <v>481</v>
      </c>
      <c r="Q202" s="125" t="s">
        <v>1576</v>
      </c>
      <c r="R202" s="126" t="s">
        <v>474</v>
      </c>
      <c r="S202" s="127">
        <v>8131</v>
      </c>
      <c r="T202" s="127">
        <v>2024110010238</v>
      </c>
      <c r="U202" s="127">
        <v>7</v>
      </c>
      <c r="V202" s="128">
        <v>45712</v>
      </c>
      <c r="W202" s="99">
        <f t="shared" si="2"/>
        <v>0</v>
      </c>
      <c r="X202" s="127"/>
      <c r="Y202" s="129"/>
      <c r="Z202" s="127"/>
      <c r="AA202" s="127"/>
      <c r="AB202" s="130"/>
      <c r="AC202" s="127"/>
      <c r="AD202" s="127"/>
      <c r="AE202" s="127"/>
      <c r="AF202" s="127"/>
      <c r="AG202" s="127"/>
      <c r="AH202" s="127"/>
      <c r="AI202" s="127"/>
      <c r="AJ202" s="127"/>
      <c r="AK202" s="127"/>
    </row>
    <row r="203" spans="1:37" ht="12.75" customHeight="1">
      <c r="A203" s="122" t="s">
        <v>1384</v>
      </c>
      <c r="B203" s="146" t="s">
        <v>791</v>
      </c>
      <c r="C203" s="122" t="s">
        <v>588</v>
      </c>
      <c r="D203" s="122">
        <v>80111601</v>
      </c>
      <c r="E203" s="122" t="s">
        <v>1575</v>
      </c>
      <c r="F203" s="122" t="s">
        <v>418</v>
      </c>
      <c r="G203" s="122" t="s">
        <v>479</v>
      </c>
      <c r="H203" s="122">
        <v>6</v>
      </c>
      <c r="I203" s="123">
        <v>1</v>
      </c>
      <c r="J203" s="122" t="s">
        <v>44</v>
      </c>
      <c r="K203" s="122" t="s">
        <v>45</v>
      </c>
      <c r="L203" s="139">
        <v>3400000</v>
      </c>
      <c r="M203" s="139">
        <f t="shared" si="15"/>
        <v>20400000</v>
      </c>
      <c r="N203" s="122" t="s">
        <v>752</v>
      </c>
      <c r="O203" s="122" t="s">
        <v>47</v>
      </c>
      <c r="P203" s="123" t="s">
        <v>481</v>
      </c>
      <c r="Q203" s="125" t="s">
        <v>1576</v>
      </c>
      <c r="R203" s="126" t="s">
        <v>474</v>
      </c>
      <c r="S203" s="127">
        <v>8131</v>
      </c>
      <c r="T203" s="127">
        <v>2024110010238</v>
      </c>
      <c r="U203" s="127">
        <v>7</v>
      </c>
      <c r="V203" s="128">
        <v>45712</v>
      </c>
      <c r="W203" s="99">
        <f t="shared" si="2"/>
        <v>0</v>
      </c>
      <c r="X203" s="127"/>
      <c r="Y203" s="129"/>
      <c r="Z203" s="127"/>
      <c r="AA203" s="127"/>
      <c r="AB203" s="130"/>
      <c r="AC203" s="127"/>
      <c r="AD203" s="127"/>
      <c r="AE203" s="127"/>
      <c r="AF203" s="127"/>
      <c r="AG203" s="127"/>
      <c r="AH203" s="127"/>
      <c r="AI203" s="127"/>
      <c r="AJ203" s="127"/>
      <c r="AK203" s="127"/>
    </row>
    <row r="204" spans="1:37" ht="12.75" customHeight="1">
      <c r="A204" s="122" t="s">
        <v>1384</v>
      </c>
      <c r="B204" s="146" t="s">
        <v>793</v>
      </c>
      <c r="C204" s="122" t="s">
        <v>484</v>
      </c>
      <c r="D204" s="122">
        <v>80111600</v>
      </c>
      <c r="E204" s="122" t="s">
        <v>1578</v>
      </c>
      <c r="F204" s="122" t="s">
        <v>418</v>
      </c>
      <c r="G204" s="122" t="s">
        <v>479</v>
      </c>
      <c r="H204" s="148">
        <v>7</v>
      </c>
      <c r="I204" s="148">
        <v>7</v>
      </c>
      <c r="J204" s="122" t="s">
        <v>44</v>
      </c>
      <c r="K204" s="122" t="s">
        <v>45</v>
      </c>
      <c r="L204" s="149">
        <v>2200000</v>
      </c>
      <c r="M204" s="147">
        <f>+L204*I204</f>
        <v>15400000</v>
      </c>
      <c r="N204" s="122" t="s">
        <v>752</v>
      </c>
      <c r="O204" s="122" t="s">
        <v>47</v>
      </c>
      <c r="P204" s="123" t="s">
        <v>481</v>
      </c>
      <c r="Q204" s="125" t="s">
        <v>1579</v>
      </c>
      <c r="R204" s="126" t="s">
        <v>474</v>
      </c>
      <c r="S204" s="127">
        <v>8131</v>
      </c>
      <c r="T204" s="127">
        <v>2024110010238</v>
      </c>
      <c r="U204" s="127">
        <v>7</v>
      </c>
      <c r="V204" s="128">
        <v>45712</v>
      </c>
      <c r="W204" s="99">
        <f t="shared" si="2"/>
        <v>0</v>
      </c>
      <c r="X204" s="127"/>
      <c r="Y204" s="129"/>
      <c r="Z204" s="127"/>
      <c r="AA204" s="127"/>
      <c r="AB204" s="130"/>
      <c r="AC204" s="127"/>
      <c r="AD204" s="127"/>
      <c r="AE204" s="127"/>
      <c r="AF204" s="127"/>
      <c r="AG204" s="127"/>
      <c r="AH204" s="127"/>
      <c r="AI204" s="127"/>
      <c r="AJ204" s="127"/>
      <c r="AK204" s="127"/>
    </row>
    <row r="205" spans="1:37" ht="12.75" customHeight="1">
      <c r="A205" s="122" t="s">
        <v>1384</v>
      </c>
      <c r="B205" s="146" t="s">
        <v>796</v>
      </c>
      <c r="C205" s="122" t="s">
        <v>484</v>
      </c>
      <c r="D205" s="122">
        <v>80111600</v>
      </c>
      <c r="E205" s="122" t="s">
        <v>1578</v>
      </c>
      <c r="F205" s="122" t="s">
        <v>418</v>
      </c>
      <c r="G205" s="122" t="s">
        <v>479</v>
      </c>
      <c r="H205" s="148">
        <v>6</v>
      </c>
      <c r="I205" s="148">
        <v>1</v>
      </c>
      <c r="J205" s="122" t="s">
        <v>44</v>
      </c>
      <c r="K205" s="122" t="s">
        <v>45</v>
      </c>
      <c r="L205" s="149">
        <v>2000000</v>
      </c>
      <c r="M205" s="147">
        <v>12000000</v>
      </c>
      <c r="N205" s="122" t="s">
        <v>752</v>
      </c>
      <c r="O205" s="122" t="s">
        <v>47</v>
      </c>
      <c r="P205" s="123" t="s">
        <v>481</v>
      </c>
      <c r="Q205" s="125" t="s">
        <v>1576</v>
      </c>
      <c r="R205" s="126" t="s">
        <v>474</v>
      </c>
      <c r="S205" s="127">
        <v>8131</v>
      </c>
      <c r="T205" s="127">
        <v>2024110010238</v>
      </c>
      <c r="U205" s="127">
        <v>7</v>
      </c>
      <c r="V205" s="128">
        <v>45712</v>
      </c>
      <c r="W205" s="99">
        <f t="shared" si="2"/>
        <v>0</v>
      </c>
      <c r="X205" s="127"/>
      <c r="Y205" s="129"/>
      <c r="Z205" s="127"/>
      <c r="AA205" s="127"/>
      <c r="AB205" s="130"/>
      <c r="AC205" s="127"/>
      <c r="AD205" s="127"/>
      <c r="AE205" s="127"/>
      <c r="AF205" s="127"/>
      <c r="AG205" s="127"/>
      <c r="AH205" s="127"/>
      <c r="AI205" s="127"/>
      <c r="AJ205" s="127"/>
      <c r="AK205" s="127"/>
    </row>
    <row r="206" spans="1:37" ht="12.75" customHeight="1">
      <c r="A206" s="122" t="s">
        <v>1384</v>
      </c>
      <c r="B206" s="150" t="s">
        <v>798</v>
      </c>
      <c r="C206" s="122" t="s">
        <v>588</v>
      </c>
      <c r="D206" s="122">
        <v>80111600</v>
      </c>
      <c r="E206" s="122" t="s">
        <v>1580</v>
      </c>
      <c r="F206" s="122" t="s">
        <v>479</v>
      </c>
      <c r="G206" s="122" t="s">
        <v>479</v>
      </c>
      <c r="H206" s="122">
        <v>7</v>
      </c>
      <c r="I206" s="123">
        <v>7</v>
      </c>
      <c r="J206" s="122" t="s">
        <v>44</v>
      </c>
      <c r="K206" s="122" t="s">
        <v>45</v>
      </c>
      <c r="L206" s="139">
        <v>4500000</v>
      </c>
      <c r="M206" s="147">
        <f>+L206*7</f>
        <v>31500000</v>
      </c>
      <c r="N206" s="122" t="s">
        <v>752</v>
      </c>
      <c r="O206" s="122" t="s">
        <v>92</v>
      </c>
      <c r="P206" s="123" t="s">
        <v>481</v>
      </c>
      <c r="Q206" s="125" t="s">
        <v>1581</v>
      </c>
      <c r="R206" s="126" t="s">
        <v>474</v>
      </c>
      <c r="S206" s="127">
        <v>8131</v>
      </c>
      <c r="T206" s="127">
        <v>2024110010238</v>
      </c>
      <c r="U206" s="127">
        <v>7</v>
      </c>
      <c r="V206" s="128">
        <v>45712</v>
      </c>
      <c r="W206" s="99">
        <f t="shared" si="2"/>
        <v>0</v>
      </c>
      <c r="X206" s="127"/>
      <c r="Y206" s="129"/>
      <c r="Z206" s="127"/>
      <c r="AA206" s="127"/>
      <c r="AB206" s="130"/>
      <c r="AC206" s="127"/>
      <c r="AD206" s="127"/>
      <c r="AE206" s="127"/>
      <c r="AF206" s="127"/>
      <c r="AG206" s="127"/>
      <c r="AH206" s="127"/>
      <c r="AI206" s="127"/>
      <c r="AJ206" s="127"/>
      <c r="AK206" s="127"/>
    </row>
    <row r="207" spans="1:37" ht="12.75" customHeight="1">
      <c r="A207" s="122" t="s">
        <v>1384</v>
      </c>
      <c r="B207" s="146" t="s">
        <v>801</v>
      </c>
      <c r="C207" s="122" t="s">
        <v>588</v>
      </c>
      <c r="D207" s="122">
        <v>80111600</v>
      </c>
      <c r="E207" s="122" t="s">
        <v>1580</v>
      </c>
      <c r="F207" s="122" t="s">
        <v>479</v>
      </c>
      <c r="G207" s="122" t="s">
        <v>295</v>
      </c>
      <c r="H207" s="122">
        <v>6</v>
      </c>
      <c r="I207" s="123">
        <v>1</v>
      </c>
      <c r="J207" s="122" t="s">
        <v>44</v>
      </c>
      <c r="K207" s="122" t="s">
        <v>45</v>
      </c>
      <c r="L207" s="139">
        <v>4200000</v>
      </c>
      <c r="M207" s="147">
        <f t="shared" ref="M207:M210" si="16">+L207/30*180</f>
        <v>25200000</v>
      </c>
      <c r="N207" s="122" t="s">
        <v>752</v>
      </c>
      <c r="O207" s="122" t="s">
        <v>92</v>
      </c>
      <c r="P207" s="123" t="s">
        <v>481</v>
      </c>
      <c r="Q207" s="122" t="s">
        <v>1576</v>
      </c>
      <c r="R207" s="126" t="s">
        <v>474</v>
      </c>
      <c r="S207" s="127">
        <v>8131</v>
      </c>
      <c r="T207" s="127">
        <v>2024110010238</v>
      </c>
      <c r="U207" s="127">
        <v>7</v>
      </c>
      <c r="V207" s="128">
        <v>45712</v>
      </c>
      <c r="W207" s="99">
        <f t="shared" si="2"/>
        <v>0</v>
      </c>
      <c r="X207" s="127"/>
      <c r="Y207" s="129"/>
      <c r="Z207" s="127"/>
      <c r="AA207" s="127"/>
      <c r="AB207" s="130"/>
      <c r="AC207" s="127"/>
      <c r="AD207" s="127"/>
      <c r="AE207" s="127"/>
      <c r="AF207" s="127"/>
      <c r="AG207" s="127"/>
      <c r="AH207" s="127"/>
      <c r="AI207" s="127"/>
      <c r="AJ207" s="127"/>
      <c r="AK207" s="127"/>
    </row>
    <row r="208" spans="1:37" ht="12.75" customHeight="1">
      <c r="A208" s="122" t="s">
        <v>1384</v>
      </c>
      <c r="B208" s="146" t="s">
        <v>803</v>
      </c>
      <c r="C208" s="122" t="s">
        <v>588</v>
      </c>
      <c r="D208" s="122">
        <v>80111600</v>
      </c>
      <c r="E208" s="122" t="s">
        <v>1580</v>
      </c>
      <c r="F208" s="122" t="s">
        <v>479</v>
      </c>
      <c r="G208" s="122" t="s">
        <v>295</v>
      </c>
      <c r="H208" s="122">
        <v>6</v>
      </c>
      <c r="I208" s="123">
        <v>1</v>
      </c>
      <c r="J208" s="122" t="s">
        <v>44</v>
      </c>
      <c r="K208" s="122" t="s">
        <v>45</v>
      </c>
      <c r="L208" s="139">
        <v>4200000</v>
      </c>
      <c r="M208" s="147">
        <f t="shared" si="16"/>
        <v>25200000</v>
      </c>
      <c r="N208" s="122" t="s">
        <v>752</v>
      </c>
      <c r="O208" s="122" t="s">
        <v>92</v>
      </c>
      <c r="P208" s="123" t="s">
        <v>481</v>
      </c>
      <c r="Q208" s="122" t="s">
        <v>1576</v>
      </c>
      <c r="R208" s="126" t="s">
        <v>474</v>
      </c>
      <c r="S208" s="127">
        <v>8131</v>
      </c>
      <c r="T208" s="127">
        <v>2024110010238</v>
      </c>
      <c r="U208" s="127">
        <v>7</v>
      </c>
      <c r="V208" s="128">
        <v>45712</v>
      </c>
      <c r="W208" s="99">
        <f t="shared" si="2"/>
        <v>0</v>
      </c>
      <c r="X208" s="127"/>
      <c r="Y208" s="129"/>
      <c r="Z208" s="127"/>
      <c r="AA208" s="127"/>
      <c r="AB208" s="130"/>
      <c r="AC208" s="127"/>
      <c r="AD208" s="127"/>
      <c r="AE208" s="127"/>
      <c r="AF208" s="127"/>
      <c r="AG208" s="127"/>
      <c r="AH208" s="127"/>
      <c r="AI208" s="127"/>
      <c r="AJ208" s="127"/>
      <c r="AK208" s="127"/>
    </row>
    <row r="209" spans="1:37" ht="12.75" customHeight="1">
      <c r="A209" s="122" t="s">
        <v>1384</v>
      </c>
      <c r="B209" s="146" t="s">
        <v>805</v>
      </c>
      <c r="C209" s="122" t="s">
        <v>588</v>
      </c>
      <c r="D209" s="122">
        <v>80111600</v>
      </c>
      <c r="E209" s="122" t="s">
        <v>1580</v>
      </c>
      <c r="F209" s="122" t="s">
        <v>479</v>
      </c>
      <c r="G209" s="122" t="s">
        <v>295</v>
      </c>
      <c r="H209" s="122">
        <v>6</v>
      </c>
      <c r="I209" s="123">
        <v>1</v>
      </c>
      <c r="J209" s="122" t="s">
        <v>44</v>
      </c>
      <c r="K209" s="122" t="s">
        <v>45</v>
      </c>
      <c r="L209" s="139">
        <v>4200000</v>
      </c>
      <c r="M209" s="147">
        <f t="shared" si="16"/>
        <v>25200000</v>
      </c>
      <c r="N209" s="122" t="s">
        <v>752</v>
      </c>
      <c r="O209" s="122" t="s">
        <v>92</v>
      </c>
      <c r="P209" s="123" t="s">
        <v>481</v>
      </c>
      <c r="Q209" s="122" t="s">
        <v>1576</v>
      </c>
      <c r="R209" s="126" t="s">
        <v>474</v>
      </c>
      <c r="S209" s="127">
        <v>8131</v>
      </c>
      <c r="T209" s="127">
        <v>2024110010238</v>
      </c>
      <c r="U209" s="127">
        <v>7</v>
      </c>
      <c r="V209" s="128">
        <v>45712</v>
      </c>
      <c r="W209" s="99">
        <f t="shared" si="2"/>
        <v>0</v>
      </c>
      <c r="X209" s="127"/>
      <c r="Y209" s="129"/>
      <c r="Z209" s="127"/>
      <c r="AA209" s="127"/>
      <c r="AB209" s="130"/>
      <c r="AC209" s="127"/>
      <c r="AD209" s="127"/>
      <c r="AE209" s="127"/>
      <c r="AF209" s="127"/>
      <c r="AG209" s="127"/>
      <c r="AH209" s="127"/>
      <c r="AI209" s="127"/>
      <c r="AJ209" s="127"/>
      <c r="AK209" s="127"/>
    </row>
    <row r="210" spans="1:37" ht="12.75" customHeight="1">
      <c r="A210" s="122" t="s">
        <v>1384</v>
      </c>
      <c r="B210" s="148" t="s">
        <v>807</v>
      </c>
      <c r="C210" s="122" t="s">
        <v>484</v>
      </c>
      <c r="D210" s="122">
        <v>80111600</v>
      </c>
      <c r="E210" s="122" t="s">
        <v>1582</v>
      </c>
      <c r="F210" s="122" t="s">
        <v>479</v>
      </c>
      <c r="G210" s="122" t="s">
        <v>295</v>
      </c>
      <c r="H210" s="122">
        <v>6</v>
      </c>
      <c r="I210" s="123">
        <v>1</v>
      </c>
      <c r="J210" s="122" t="s">
        <v>44</v>
      </c>
      <c r="K210" s="122" t="s">
        <v>45</v>
      </c>
      <c r="L210" s="139">
        <v>4057001</v>
      </c>
      <c r="M210" s="147">
        <f t="shared" si="16"/>
        <v>24342006</v>
      </c>
      <c r="N210" s="122" t="s">
        <v>752</v>
      </c>
      <c r="O210" s="122" t="s">
        <v>92</v>
      </c>
      <c r="P210" s="123" t="s">
        <v>481</v>
      </c>
      <c r="Q210" s="122" t="s">
        <v>1583</v>
      </c>
      <c r="R210" s="126" t="s">
        <v>474</v>
      </c>
      <c r="S210" s="127">
        <v>8131</v>
      </c>
      <c r="T210" s="127">
        <v>2024110010238</v>
      </c>
      <c r="U210" s="127">
        <v>7</v>
      </c>
      <c r="V210" s="128">
        <v>45712</v>
      </c>
      <c r="W210" s="99">
        <f t="shared" si="2"/>
        <v>0</v>
      </c>
      <c r="X210" s="127"/>
      <c r="Y210" s="129"/>
      <c r="Z210" s="127"/>
      <c r="AA210" s="127"/>
      <c r="AB210" s="130"/>
      <c r="AC210" s="127"/>
      <c r="AD210" s="127"/>
      <c r="AE210" s="127"/>
      <c r="AF210" s="127"/>
      <c r="AG210" s="127"/>
      <c r="AH210" s="127"/>
      <c r="AI210" s="127"/>
      <c r="AJ210" s="127"/>
      <c r="AK210" s="127"/>
    </row>
    <row r="211" spans="1:37" ht="12.75" customHeight="1">
      <c r="A211" s="122" t="s">
        <v>1384</v>
      </c>
      <c r="B211" s="146" t="s">
        <v>810</v>
      </c>
      <c r="C211" s="122" t="s">
        <v>484</v>
      </c>
      <c r="D211" s="122">
        <v>80111600</v>
      </c>
      <c r="E211" s="122" t="s">
        <v>1584</v>
      </c>
      <c r="F211" s="122" t="s">
        <v>704</v>
      </c>
      <c r="G211" s="122" t="s">
        <v>729</v>
      </c>
      <c r="H211" s="123">
        <v>6</v>
      </c>
      <c r="I211" s="123">
        <v>1</v>
      </c>
      <c r="J211" s="122" t="s">
        <v>44</v>
      </c>
      <c r="K211" s="122" t="s">
        <v>45</v>
      </c>
      <c r="L211" s="139">
        <v>4200000</v>
      </c>
      <c r="M211" s="147">
        <v>25200000</v>
      </c>
      <c r="N211" s="122" t="s">
        <v>752</v>
      </c>
      <c r="O211" s="122" t="s">
        <v>92</v>
      </c>
      <c r="P211" s="123" t="s">
        <v>481</v>
      </c>
      <c r="Q211" s="122" t="s">
        <v>1576</v>
      </c>
      <c r="R211" s="126" t="s">
        <v>474</v>
      </c>
      <c r="S211" s="127">
        <v>8131</v>
      </c>
      <c r="T211" s="127">
        <v>2024110010238</v>
      </c>
      <c r="U211" s="127">
        <v>7</v>
      </c>
      <c r="V211" s="128">
        <v>45712</v>
      </c>
      <c r="W211" s="99">
        <f t="shared" si="2"/>
        <v>0</v>
      </c>
      <c r="X211" s="127"/>
      <c r="Y211" s="129"/>
      <c r="Z211" s="127"/>
      <c r="AA211" s="127"/>
      <c r="AB211" s="130"/>
      <c r="AC211" s="127"/>
      <c r="AD211" s="127"/>
      <c r="AE211" s="127"/>
      <c r="AF211" s="127"/>
      <c r="AG211" s="127"/>
      <c r="AH211" s="127"/>
      <c r="AI211" s="127"/>
      <c r="AJ211" s="127"/>
      <c r="AK211" s="127"/>
    </row>
    <row r="212" spans="1:37" ht="12.75" customHeight="1">
      <c r="A212" s="122" t="s">
        <v>1384</v>
      </c>
      <c r="B212" s="146" t="s">
        <v>813</v>
      </c>
      <c r="C212" s="122" t="s">
        <v>484</v>
      </c>
      <c r="D212" s="122">
        <v>80111600</v>
      </c>
      <c r="E212" s="122" t="s">
        <v>1585</v>
      </c>
      <c r="F212" s="122" t="s">
        <v>479</v>
      </c>
      <c r="G212" s="122" t="s">
        <v>295</v>
      </c>
      <c r="H212" s="123">
        <v>6</v>
      </c>
      <c r="I212" s="123">
        <v>1</v>
      </c>
      <c r="J212" s="122" t="s">
        <v>44</v>
      </c>
      <c r="K212" s="122" t="s">
        <v>45</v>
      </c>
      <c r="L212" s="139">
        <v>4200000</v>
      </c>
      <c r="M212" s="147">
        <v>25200000</v>
      </c>
      <c r="N212" s="122" t="s">
        <v>752</v>
      </c>
      <c r="O212" s="122" t="s">
        <v>92</v>
      </c>
      <c r="P212" s="123" t="s">
        <v>481</v>
      </c>
      <c r="Q212" s="122" t="s">
        <v>1576</v>
      </c>
      <c r="R212" s="126" t="s">
        <v>474</v>
      </c>
      <c r="S212" s="127">
        <v>8131</v>
      </c>
      <c r="T212" s="127">
        <v>2024110010238</v>
      </c>
      <c r="U212" s="127">
        <v>7</v>
      </c>
      <c r="V212" s="128">
        <v>45712</v>
      </c>
      <c r="W212" s="99">
        <f t="shared" si="2"/>
        <v>0</v>
      </c>
      <c r="X212" s="127"/>
      <c r="Y212" s="129"/>
      <c r="Z212" s="127"/>
      <c r="AA212" s="127"/>
      <c r="AB212" s="130"/>
      <c r="AC212" s="127"/>
      <c r="AD212" s="127"/>
      <c r="AE212" s="127"/>
      <c r="AF212" s="127"/>
      <c r="AG212" s="127"/>
      <c r="AH212" s="127"/>
      <c r="AI212" s="127"/>
      <c r="AJ212" s="127"/>
      <c r="AK212" s="127"/>
    </row>
    <row r="213" spans="1:37" ht="12.75" customHeight="1">
      <c r="A213" s="122" t="s">
        <v>1384</v>
      </c>
      <c r="B213" s="146" t="s">
        <v>816</v>
      </c>
      <c r="C213" s="122" t="s">
        <v>484</v>
      </c>
      <c r="D213" s="122">
        <v>80111600</v>
      </c>
      <c r="E213" s="122" t="s">
        <v>1586</v>
      </c>
      <c r="F213" s="122" t="s">
        <v>479</v>
      </c>
      <c r="G213" s="122" t="s">
        <v>295</v>
      </c>
      <c r="H213" s="123">
        <v>6</v>
      </c>
      <c r="I213" s="123">
        <v>1</v>
      </c>
      <c r="J213" s="122" t="s">
        <v>44</v>
      </c>
      <c r="K213" s="122" t="s">
        <v>45</v>
      </c>
      <c r="L213" s="139">
        <v>4200000</v>
      </c>
      <c r="M213" s="147">
        <v>25200000</v>
      </c>
      <c r="N213" s="122" t="s">
        <v>752</v>
      </c>
      <c r="O213" s="122" t="s">
        <v>92</v>
      </c>
      <c r="P213" s="123" t="s">
        <v>481</v>
      </c>
      <c r="Q213" s="122" t="s">
        <v>1576</v>
      </c>
      <c r="R213" s="126" t="s">
        <v>474</v>
      </c>
      <c r="S213" s="127">
        <v>8131</v>
      </c>
      <c r="T213" s="127">
        <v>2024110010238</v>
      </c>
      <c r="U213" s="127">
        <v>7</v>
      </c>
      <c r="V213" s="128">
        <v>45712</v>
      </c>
      <c r="W213" s="99">
        <f t="shared" si="2"/>
        <v>0</v>
      </c>
      <c r="X213" s="127"/>
      <c r="Y213" s="129"/>
      <c r="Z213" s="127"/>
      <c r="AA213" s="127"/>
      <c r="AB213" s="130"/>
      <c r="AC213" s="127"/>
      <c r="AD213" s="127"/>
      <c r="AE213" s="127"/>
      <c r="AF213" s="127"/>
      <c r="AG213" s="127"/>
      <c r="AH213" s="127"/>
      <c r="AI213" s="127"/>
      <c r="AJ213" s="127"/>
      <c r="AK213" s="127"/>
    </row>
    <row r="214" spans="1:37" ht="12.75" customHeight="1">
      <c r="A214" s="122" t="s">
        <v>1384</v>
      </c>
      <c r="B214" s="146" t="s">
        <v>818</v>
      </c>
      <c r="C214" s="122" t="s">
        <v>484</v>
      </c>
      <c r="D214" s="122">
        <v>80111600</v>
      </c>
      <c r="E214" s="122" t="s">
        <v>1587</v>
      </c>
      <c r="F214" s="122" t="s">
        <v>479</v>
      </c>
      <c r="G214" s="122" t="s">
        <v>295</v>
      </c>
      <c r="H214" s="123">
        <v>6</v>
      </c>
      <c r="I214" s="123">
        <v>1</v>
      </c>
      <c r="J214" s="122" t="s">
        <v>44</v>
      </c>
      <c r="K214" s="122" t="s">
        <v>45</v>
      </c>
      <c r="L214" s="139">
        <v>4200000</v>
      </c>
      <c r="M214" s="147">
        <v>25200000</v>
      </c>
      <c r="N214" s="122" t="s">
        <v>752</v>
      </c>
      <c r="O214" s="122" t="s">
        <v>92</v>
      </c>
      <c r="P214" s="123" t="s">
        <v>481</v>
      </c>
      <c r="Q214" s="122" t="s">
        <v>1576</v>
      </c>
      <c r="R214" s="126" t="s">
        <v>474</v>
      </c>
      <c r="S214" s="127">
        <v>8131</v>
      </c>
      <c r="T214" s="127">
        <v>2024110010238</v>
      </c>
      <c r="U214" s="127">
        <v>7</v>
      </c>
      <c r="V214" s="128">
        <v>45712</v>
      </c>
      <c r="W214" s="99">
        <f t="shared" si="2"/>
        <v>0</v>
      </c>
      <c r="X214" s="127"/>
      <c r="Y214" s="129"/>
      <c r="Z214" s="127"/>
      <c r="AA214" s="127"/>
      <c r="AB214" s="130"/>
      <c r="AC214" s="127"/>
      <c r="AD214" s="127"/>
      <c r="AE214" s="127"/>
      <c r="AF214" s="127"/>
      <c r="AG214" s="127"/>
      <c r="AH214" s="127"/>
      <c r="AI214" s="127"/>
      <c r="AJ214" s="127"/>
      <c r="AK214" s="127"/>
    </row>
    <row r="215" spans="1:37" ht="12.75" customHeight="1">
      <c r="A215" s="122" t="s">
        <v>1384</v>
      </c>
      <c r="B215" s="146" t="s">
        <v>821</v>
      </c>
      <c r="C215" s="122" t="s">
        <v>484</v>
      </c>
      <c r="D215" s="122">
        <v>80111600</v>
      </c>
      <c r="E215" s="122" t="s">
        <v>1588</v>
      </c>
      <c r="F215" s="122" t="s">
        <v>479</v>
      </c>
      <c r="G215" s="122" t="s">
        <v>295</v>
      </c>
      <c r="H215" s="123">
        <v>6</v>
      </c>
      <c r="I215" s="123">
        <v>1</v>
      </c>
      <c r="J215" s="122" t="s">
        <v>44</v>
      </c>
      <c r="K215" s="122" t="s">
        <v>45</v>
      </c>
      <c r="L215" s="139">
        <v>4200000</v>
      </c>
      <c r="M215" s="147">
        <v>25200000</v>
      </c>
      <c r="N215" s="122" t="s">
        <v>752</v>
      </c>
      <c r="O215" s="122" t="s">
        <v>92</v>
      </c>
      <c r="P215" s="123" t="s">
        <v>481</v>
      </c>
      <c r="Q215" s="122" t="s">
        <v>1576</v>
      </c>
      <c r="R215" s="126" t="s">
        <v>474</v>
      </c>
      <c r="S215" s="127">
        <v>8131</v>
      </c>
      <c r="T215" s="127">
        <v>2024110010238</v>
      </c>
      <c r="U215" s="127">
        <v>7</v>
      </c>
      <c r="V215" s="128">
        <v>45712</v>
      </c>
      <c r="W215" s="99">
        <f t="shared" si="2"/>
        <v>0</v>
      </c>
      <c r="X215" s="127"/>
      <c r="Y215" s="129"/>
      <c r="Z215" s="127"/>
      <c r="AA215" s="127"/>
      <c r="AB215" s="130"/>
      <c r="AC215" s="127"/>
      <c r="AD215" s="127"/>
      <c r="AE215" s="127"/>
      <c r="AF215" s="127"/>
      <c r="AG215" s="127"/>
      <c r="AH215" s="127"/>
      <c r="AI215" s="127"/>
      <c r="AJ215" s="127"/>
      <c r="AK215" s="127"/>
    </row>
    <row r="216" spans="1:37" ht="12.75" customHeight="1">
      <c r="A216" s="122" t="s">
        <v>1384</v>
      </c>
      <c r="B216" s="146" t="s">
        <v>823</v>
      </c>
      <c r="C216" s="122" t="s">
        <v>484</v>
      </c>
      <c r="D216" s="122">
        <v>80111600</v>
      </c>
      <c r="E216" s="122" t="s">
        <v>1589</v>
      </c>
      <c r="F216" s="122" t="s">
        <v>479</v>
      </c>
      <c r="G216" s="122" t="s">
        <v>295</v>
      </c>
      <c r="H216" s="122">
        <v>6</v>
      </c>
      <c r="I216" s="122">
        <v>1</v>
      </c>
      <c r="J216" s="122" t="s">
        <v>44</v>
      </c>
      <c r="K216" s="122" t="s">
        <v>45</v>
      </c>
      <c r="L216" s="139">
        <v>3812623</v>
      </c>
      <c r="M216" s="139">
        <f>+L216/30*180</f>
        <v>22875738</v>
      </c>
      <c r="N216" s="122" t="s">
        <v>752</v>
      </c>
      <c r="O216" s="122" t="s">
        <v>47</v>
      </c>
      <c r="P216" s="123" t="s">
        <v>481</v>
      </c>
      <c r="Q216" s="122" t="s">
        <v>1590</v>
      </c>
      <c r="R216" s="126" t="s">
        <v>474</v>
      </c>
      <c r="S216" s="127">
        <v>8131</v>
      </c>
      <c r="T216" s="127">
        <v>2024110010238</v>
      </c>
      <c r="U216" s="127">
        <v>7</v>
      </c>
      <c r="V216" s="128">
        <v>45712</v>
      </c>
      <c r="W216" s="99">
        <f t="shared" si="2"/>
        <v>0</v>
      </c>
      <c r="X216" s="127"/>
      <c r="Y216" s="129"/>
      <c r="Z216" s="127"/>
      <c r="AA216" s="127"/>
      <c r="AB216" s="130"/>
      <c r="AC216" s="127"/>
      <c r="AD216" s="127"/>
      <c r="AE216" s="127"/>
      <c r="AF216" s="127"/>
      <c r="AG216" s="127"/>
      <c r="AH216" s="127"/>
      <c r="AI216" s="127"/>
      <c r="AJ216" s="127"/>
      <c r="AK216" s="127"/>
    </row>
    <row r="217" spans="1:37" ht="12.75" customHeight="1">
      <c r="A217" s="122" t="s">
        <v>1384</v>
      </c>
      <c r="B217" s="146" t="s">
        <v>826</v>
      </c>
      <c r="C217" s="122" t="s">
        <v>588</v>
      </c>
      <c r="D217" s="122">
        <v>80111600</v>
      </c>
      <c r="E217" s="122" t="s">
        <v>1591</v>
      </c>
      <c r="F217" s="122" t="s">
        <v>479</v>
      </c>
      <c r="G217" s="122" t="s">
        <v>295</v>
      </c>
      <c r="H217" s="123">
        <v>5</v>
      </c>
      <c r="I217" s="123">
        <v>1</v>
      </c>
      <c r="J217" s="122" t="s">
        <v>44</v>
      </c>
      <c r="K217" s="122" t="s">
        <v>45</v>
      </c>
      <c r="L217" s="139">
        <v>10000000</v>
      </c>
      <c r="M217" s="147">
        <f>+L217*H217</f>
        <v>50000000</v>
      </c>
      <c r="N217" s="122" t="s">
        <v>752</v>
      </c>
      <c r="O217" s="122" t="s">
        <v>92</v>
      </c>
      <c r="P217" s="123" t="s">
        <v>481</v>
      </c>
      <c r="Q217" s="122" t="s">
        <v>1592</v>
      </c>
      <c r="R217" s="126" t="s">
        <v>474</v>
      </c>
      <c r="S217" s="127">
        <v>8131</v>
      </c>
      <c r="T217" s="127">
        <v>2024110010238</v>
      </c>
      <c r="U217" s="127">
        <v>7</v>
      </c>
      <c r="V217" s="128">
        <v>45712</v>
      </c>
      <c r="W217" s="99">
        <f t="shared" si="2"/>
        <v>0</v>
      </c>
      <c r="X217" s="127"/>
      <c r="Y217" s="129"/>
      <c r="Z217" s="127"/>
      <c r="AA217" s="127"/>
      <c r="AB217" s="130"/>
      <c r="AC217" s="127"/>
      <c r="AD217" s="127"/>
      <c r="AE217" s="127"/>
      <c r="AF217" s="127"/>
      <c r="AG217" s="127"/>
      <c r="AH217" s="127"/>
      <c r="AI217" s="127"/>
      <c r="AJ217" s="127"/>
      <c r="AK217" s="127"/>
    </row>
    <row r="218" spans="1:37" ht="12.75" customHeight="1">
      <c r="A218" s="122" t="s">
        <v>1384</v>
      </c>
      <c r="B218" s="146" t="s">
        <v>829</v>
      </c>
      <c r="C218" s="122" t="s">
        <v>588</v>
      </c>
      <c r="D218" s="122">
        <v>80111600</v>
      </c>
      <c r="E218" s="122" t="s">
        <v>831</v>
      </c>
      <c r="F218" s="122" t="s">
        <v>704</v>
      </c>
      <c r="G218" s="122" t="s">
        <v>150</v>
      </c>
      <c r="H218" s="123">
        <v>9</v>
      </c>
      <c r="I218" s="123">
        <v>1</v>
      </c>
      <c r="J218" s="123" t="s">
        <v>419</v>
      </c>
      <c r="K218" s="122" t="s">
        <v>45</v>
      </c>
      <c r="L218" s="139">
        <v>33769045</v>
      </c>
      <c r="M218" s="139">
        <f>+L218</f>
        <v>33769045</v>
      </c>
      <c r="N218" s="122" t="s">
        <v>752</v>
      </c>
      <c r="O218" s="122" t="s">
        <v>47</v>
      </c>
      <c r="P218" s="123" t="s">
        <v>481</v>
      </c>
      <c r="Q218" s="122" t="s">
        <v>1593</v>
      </c>
      <c r="R218" s="126" t="s">
        <v>474</v>
      </c>
      <c r="S218" s="127">
        <v>8131</v>
      </c>
      <c r="T218" s="127">
        <v>2024110010238</v>
      </c>
      <c r="U218" s="127">
        <v>7</v>
      </c>
      <c r="V218" s="128">
        <v>45712</v>
      </c>
      <c r="W218" s="99">
        <f t="shared" si="2"/>
        <v>0</v>
      </c>
      <c r="X218" s="127"/>
      <c r="Y218" s="129"/>
      <c r="Z218" s="127"/>
      <c r="AA218" s="127"/>
      <c r="AB218" s="130"/>
      <c r="AC218" s="127"/>
      <c r="AD218" s="127"/>
      <c r="AE218" s="127"/>
      <c r="AF218" s="127"/>
      <c r="AG218" s="127"/>
      <c r="AH218" s="127"/>
      <c r="AI218" s="127"/>
      <c r="AJ218" s="127"/>
      <c r="AK218" s="127"/>
    </row>
    <row r="219" spans="1:37" ht="12.75" customHeight="1">
      <c r="A219" s="137" t="s">
        <v>1510</v>
      </c>
      <c r="B219" s="151">
        <v>7</v>
      </c>
      <c r="C219" s="137" t="s">
        <v>588</v>
      </c>
      <c r="D219" s="137">
        <v>80111600</v>
      </c>
      <c r="E219" s="137" t="s">
        <v>1343</v>
      </c>
      <c r="F219" s="137" t="s">
        <v>295</v>
      </c>
      <c r="G219" s="137" t="s">
        <v>729</v>
      </c>
      <c r="H219" s="137">
        <v>1</v>
      </c>
      <c r="I219" s="137">
        <v>1</v>
      </c>
      <c r="J219" s="137" t="s">
        <v>44</v>
      </c>
      <c r="K219" s="137" t="s">
        <v>45</v>
      </c>
      <c r="L219" s="149">
        <f>224262+10100000+10000000+1200000+857994+22000000</f>
        <v>44382256</v>
      </c>
      <c r="M219" s="149">
        <f>+I219*L219</f>
        <v>44382256</v>
      </c>
      <c r="N219" s="137" t="s">
        <v>752</v>
      </c>
      <c r="O219" s="137" t="s">
        <v>47</v>
      </c>
      <c r="P219" s="148" t="s">
        <v>481</v>
      </c>
      <c r="Q219" s="137" t="s">
        <v>1594</v>
      </c>
      <c r="R219" s="126" t="s">
        <v>474</v>
      </c>
      <c r="S219" s="127">
        <v>8131</v>
      </c>
      <c r="T219" s="127">
        <v>2024110010238</v>
      </c>
      <c r="U219" s="127">
        <v>7</v>
      </c>
      <c r="V219" s="128">
        <v>45712</v>
      </c>
      <c r="W219" s="99">
        <f t="shared" si="2"/>
        <v>0</v>
      </c>
      <c r="X219" s="127"/>
      <c r="Y219" s="129"/>
      <c r="Z219" s="127"/>
      <c r="AA219" s="127"/>
      <c r="AB219" s="130"/>
      <c r="AC219" s="127"/>
      <c r="AD219" s="127"/>
      <c r="AE219" s="127"/>
      <c r="AF219" s="127"/>
      <c r="AG219" s="127"/>
      <c r="AH219" s="127"/>
      <c r="AI219" s="127"/>
      <c r="AJ219" s="127"/>
      <c r="AK219" s="127"/>
    </row>
    <row r="220" spans="1:37" ht="12.75" customHeight="1">
      <c r="A220" s="122" t="s">
        <v>1384</v>
      </c>
      <c r="B220" s="146" t="s">
        <v>590</v>
      </c>
      <c r="C220" s="122" t="s">
        <v>588</v>
      </c>
      <c r="D220" s="122">
        <v>80111600</v>
      </c>
      <c r="E220" s="122" t="s">
        <v>1595</v>
      </c>
      <c r="F220" s="122" t="s">
        <v>479</v>
      </c>
      <c r="G220" s="122" t="s">
        <v>43</v>
      </c>
      <c r="H220" s="122">
        <v>5</v>
      </c>
      <c r="I220" s="122">
        <v>1</v>
      </c>
      <c r="J220" s="122" t="s">
        <v>44</v>
      </c>
      <c r="K220" s="122" t="s">
        <v>45</v>
      </c>
      <c r="L220" s="139">
        <v>2300000</v>
      </c>
      <c r="M220" s="139">
        <f t="shared" ref="M220:M225" si="17">+L220*H220</f>
        <v>11500000</v>
      </c>
      <c r="N220" s="122" t="s">
        <v>580</v>
      </c>
      <c r="O220" s="122" t="s">
        <v>47</v>
      </c>
      <c r="P220" s="123" t="s">
        <v>481</v>
      </c>
      <c r="Q220" s="122" t="s">
        <v>1596</v>
      </c>
      <c r="R220" s="126" t="s">
        <v>474</v>
      </c>
      <c r="S220" s="127">
        <v>8131</v>
      </c>
      <c r="T220" s="127">
        <v>2024110010238</v>
      </c>
      <c r="U220" s="127">
        <v>7</v>
      </c>
      <c r="V220" s="128">
        <v>45712</v>
      </c>
      <c r="W220" s="99">
        <f t="shared" si="2"/>
        <v>0</v>
      </c>
      <c r="X220" s="127"/>
      <c r="Y220" s="129"/>
      <c r="Z220" s="127"/>
      <c r="AA220" s="127"/>
      <c r="AB220" s="130"/>
      <c r="AC220" s="127"/>
      <c r="AD220" s="127"/>
      <c r="AE220" s="127"/>
      <c r="AF220" s="127"/>
      <c r="AG220" s="127"/>
      <c r="AH220" s="127"/>
      <c r="AI220" s="127"/>
      <c r="AJ220" s="127"/>
      <c r="AK220" s="127"/>
    </row>
    <row r="221" spans="1:37" ht="12.75" customHeight="1">
      <c r="A221" s="122" t="s">
        <v>1384</v>
      </c>
      <c r="B221" s="146" t="s">
        <v>592</v>
      </c>
      <c r="C221" s="122" t="s">
        <v>588</v>
      </c>
      <c r="D221" s="122">
        <v>80111600</v>
      </c>
      <c r="E221" s="122" t="s">
        <v>1595</v>
      </c>
      <c r="F221" s="122" t="s">
        <v>479</v>
      </c>
      <c r="G221" s="122" t="s">
        <v>43</v>
      </c>
      <c r="H221" s="122">
        <v>5</v>
      </c>
      <c r="I221" s="122">
        <v>1</v>
      </c>
      <c r="J221" s="122" t="s">
        <v>44</v>
      </c>
      <c r="K221" s="122" t="s">
        <v>45</v>
      </c>
      <c r="L221" s="139">
        <v>2650000</v>
      </c>
      <c r="M221" s="139">
        <f t="shared" si="17"/>
        <v>13250000</v>
      </c>
      <c r="N221" s="122" t="s">
        <v>580</v>
      </c>
      <c r="O221" s="122" t="s">
        <v>47</v>
      </c>
      <c r="P221" s="123" t="s">
        <v>481</v>
      </c>
      <c r="Q221" s="122" t="s">
        <v>1596</v>
      </c>
      <c r="R221" s="126" t="s">
        <v>474</v>
      </c>
      <c r="S221" s="127">
        <v>8131</v>
      </c>
      <c r="T221" s="127">
        <v>2024110010238</v>
      </c>
      <c r="U221" s="127">
        <v>7</v>
      </c>
      <c r="V221" s="128">
        <v>45712</v>
      </c>
      <c r="W221" s="99">
        <f t="shared" si="2"/>
        <v>0</v>
      </c>
      <c r="X221" s="127"/>
      <c r="Y221" s="129"/>
      <c r="Z221" s="127"/>
      <c r="AA221" s="127"/>
      <c r="AB221" s="130"/>
      <c r="AC221" s="127"/>
      <c r="AD221" s="127"/>
      <c r="AE221" s="127"/>
      <c r="AF221" s="127"/>
      <c r="AG221" s="127"/>
      <c r="AH221" s="127"/>
      <c r="AI221" s="127"/>
      <c r="AJ221" s="127"/>
      <c r="AK221" s="127"/>
    </row>
    <row r="222" spans="1:37" ht="12.75" customHeight="1">
      <c r="A222" s="122" t="s">
        <v>1384</v>
      </c>
      <c r="B222" s="146" t="s">
        <v>596</v>
      </c>
      <c r="C222" s="122" t="s">
        <v>588</v>
      </c>
      <c r="D222" s="122">
        <v>80111600</v>
      </c>
      <c r="E222" s="122" t="s">
        <v>1595</v>
      </c>
      <c r="F222" s="122" t="s">
        <v>479</v>
      </c>
      <c r="G222" s="122" t="s">
        <v>43</v>
      </c>
      <c r="H222" s="122">
        <v>7</v>
      </c>
      <c r="I222" s="122">
        <v>1</v>
      </c>
      <c r="J222" s="122" t="s">
        <v>44</v>
      </c>
      <c r="K222" s="122" t="s">
        <v>45</v>
      </c>
      <c r="L222" s="139">
        <v>2500000</v>
      </c>
      <c r="M222" s="139">
        <f t="shared" si="17"/>
        <v>17500000</v>
      </c>
      <c r="N222" s="122" t="s">
        <v>580</v>
      </c>
      <c r="O222" s="122" t="s">
        <v>47</v>
      </c>
      <c r="P222" s="123" t="s">
        <v>481</v>
      </c>
      <c r="Q222" s="122" t="s">
        <v>1596</v>
      </c>
      <c r="R222" s="126" t="s">
        <v>474</v>
      </c>
      <c r="S222" s="127">
        <v>8131</v>
      </c>
      <c r="T222" s="127">
        <v>2024110010238</v>
      </c>
      <c r="U222" s="127">
        <v>7</v>
      </c>
      <c r="V222" s="128">
        <v>45712</v>
      </c>
      <c r="W222" s="99">
        <f t="shared" si="2"/>
        <v>0</v>
      </c>
      <c r="X222" s="127"/>
      <c r="Y222" s="129"/>
      <c r="Z222" s="127"/>
      <c r="AA222" s="127"/>
      <c r="AB222" s="130"/>
      <c r="AC222" s="127"/>
      <c r="AD222" s="127"/>
      <c r="AE222" s="127"/>
      <c r="AF222" s="127"/>
      <c r="AG222" s="127"/>
      <c r="AH222" s="127"/>
      <c r="AI222" s="127"/>
      <c r="AJ222" s="127"/>
      <c r="AK222" s="127"/>
    </row>
    <row r="223" spans="1:37" ht="12.75" customHeight="1">
      <c r="A223" s="122" t="s">
        <v>1384</v>
      </c>
      <c r="B223" s="146" t="s">
        <v>598</v>
      </c>
      <c r="C223" s="122" t="s">
        <v>588</v>
      </c>
      <c r="D223" s="122">
        <v>80111600</v>
      </c>
      <c r="E223" s="122" t="s">
        <v>1595</v>
      </c>
      <c r="F223" s="122" t="s">
        <v>479</v>
      </c>
      <c r="G223" s="122" t="s">
        <v>43</v>
      </c>
      <c r="H223" s="122">
        <v>5</v>
      </c>
      <c r="I223" s="122">
        <v>1</v>
      </c>
      <c r="J223" s="122" t="s">
        <v>44</v>
      </c>
      <c r="K223" s="122" t="s">
        <v>45</v>
      </c>
      <c r="L223" s="139">
        <v>3100000</v>
      </c>
      <c r="M223" s="139">
        <f t="shared" si="17"/>
        <v>15500000</v>
      </c>
      <c r="N223" s="122" t="s">
        <v>580</v>
      </c>
      <c r="O223" s="122" t="s">
        <v>47</v>
      </c>
      <c r="P223" s="123" t="s">
        <v>481</v>
      </c>
      <c r="Q223" s="122" t="s">
        <v>1596</v>
      </c>
      <c r="R223" s="126" t="s">
        <v>474</v>
      </c>
      <c r="S223" s="127">
        <v>8131</v>
      </c>
      <c r="T223" s="127">
        <v>2024110010238</v>
      </c>
      <c r="U223" s="127">
        <v>7</v>
      </c>
      <c r="V223" s="128">
        <v>45712</v>
      </c>
      <c r="W223" s="99">
        <f t="shared" si="2"/>
        <v>0</v>
      </c>
      <c r="X223" s="127"/>
      <c r="Y223" s="129"/>
      <c r="Z223" s="127"/>
      <c r="AA223" s="127"/>
      <c r="AB223" s="130"/>
      <c r="AC223" s="127"/>
      <c r="AD223" s="127"/>
      <c r="AE223" s="127"/>
      <c r="AF223" s="127"/>
      <c r="AG223" s="127"/>
      <c r="AH223" s="127"/>
      <c r="AI223" s="127"/>
      <c r="AJ223" s="127"/>
      <c r="AK223" s="127"/>
    </row>
    <row r="224" spans="1:37" ht="12.75" customHeight="1">
      <c r="A224" s="122" t="s">
        <v>1384</v>
      </c>
      <c r="B224" s="146" t="s">
        <v>638</v>
      </c>
      <c r="C224" s="122" t="s">
        <v>588</v>
      </c>
      <c r="D224" s="122">
        <v>80111600</v>
      </c>
      <c r="E224" s="122" t="s">
        <v>1597</v>
      </c>
      <c r="F224" s="122" t="s">
        <v>479</v>
      </c>
      <c r="G224" s="122" t="s">
        <v>43</v>
      </c>
      <c r="H224" s="122">
        <v>5</v>
      </c>
      <c r="I224" s="122">
        <v>1</v>
      </c>
      <c r="J224" s="122" t="s">
        <v>44</v>
      </c>
      <c r="K224" s="122" t="s">
        <v>45</v>
      </c>
      <c r="L224" s="139">
        <v>4700000</v>
      </c>
      <c r="M224" s="139">
        <f t="shared" si="17"/>
        <v>23500000</v>
      </c>
      <c r="N224" s="122" t="s">
        <v>580</v>
      </c>
      <c r="O224" s="122" t="s">
        <v>47</v>
      </c>
      <c r="P224" s="123" t="s">
        <v>481</v>
      </c>
      <c r="Q224" s="122" t="s">
        <v>1598</v>
      </c>
      <c r="R224" s="126" t="s">
        <v>474</v>
      </c>
      <c r="S224" s="127">
        <v>8131</v>
      </c>
      <c r="T224" s="127">
        <v>2024110010238</v>
      </c>
      <c r="U224" s="127">
        <v>7</v>
      </c>
      <c r="V224" s="128">
        <v>45712</v>
      </c>
      <c r="W224" s="99">
        <f t="shared" si="2"/>
        <v>0</v>
      </c>
      <c r="X224" s="127"/>
      <c r="Y224" s="129"/>
      <c r="Z224" s="127"/>
      <c r="AA224" s="127"/>
      <c r="AB224" s="130"/>
      <c r="AC224" s="127"/>
      <c r="AD224" s="127"/>
      <c r="AE224" s="127"/>
      <c r="AF224" s="127"/>
      <c r="AG224" s="127"/>
      <c r="AH224" s="127"/>
      <c r="AI224" s="127"/>
      <c r="AJ224" s="127"/>
      <c r="AK224" s="127"/>
    </row>
    <row r="225" spans="1:37" ht="12.75" customHeight="1">
      <c r="A225" s="122" t="s">
        <v>1384</v>
      </c>
      <c r="B225" s="146" t="s">
        <v>640</v>
      </c>
      <c r="C225" s="122" t="s">
        <v>588</v>
      </c>
      <c r="D225" s="122">
        <v>80111600</v>
      </c>
      <c r="E225" s="122" t="s">
        <v>641</v>
      </c>
      <c r="F225" s="122" t="s">
        <v>479</v>
      </c>
      <c r="G225" s="122" t="s">
        <v>43</v>
      </c>
      <c r="H225" s="122">
        <v>5</v>
      </c>
      <c r="I225" s="122">
        <v>1</v>
      </c>
      <c r="J225" s="122" t="s">
        <v>44</v>
      </c>
      <c r="K225" s="122" t="s">
        <v>45</v>
      </c>
      <c r="L225" s="139">
        <v>4700000</v>
      </c>
      <c r="M225" s="139">
        <f t="shared" si="17"/>
        <v>23500000</v>
      </c>
      <c r="N225" s="122" t="s">
        <v>580</v>
      </c>
      <c r="O225" s="122" t="s">
        <v>47</v>
      </c>
      <c r="P225" s="123" t="s">
        <v>481</v>
      </c>
      <c r="Q225" s="134"/>
      <c r="R225" s="126" t="s">
        <v>474</v>
      </c>
      <c r="S225" s="127">
        <v>8131</v>
      </c>
      <c r="T225" s="127">
        <v>2024110010238</v>
      </c>
      <c r="U225" s="127">
        <v>7</v>
      </c>
      <c r="V225" s="128">
        <v>45712</v>
      </c>
      <c r="W225" s="99">
        <f t="shared" si="2"/>
        <v>0</v>
      </c>
      <c r="X225" s="127"/>
      <c r="Y225" s="129"/>
      <c r="Z225" s="127"/>
      <c r="AA225" s="127"/>
      <c r="AB225" s="130"/>
      <c r="AC225" s="127"/>
      <c r="AD225" s="127"/>
      <c r="AE225" s="127"/>
      <c r="AF225" s="127"/>
      <c r="AG225" s="127"/>
      <c r="AH225" s="127"/>
      <c r="AI225" s="127"/>
      <c r="AJ225" s="127"/>
      <c r="AK225" s="127"/>
    </row>
    <row r="226" spans="1:37" ht="12.75" customHeight="1">
      <c r="A226" s="122" t="s">
        <v>1553</v>
      </c>
      <c r="B226" s="146" t="s">
        <v>604</v>
      </c>
      <c r="C226" s="122" t="s">
        <v>588</v>
      </c>
      <c r="D226" s="122">
        <v>80111600</v>
      </c>
      <c r="E226" s="122" t="s">
        <v>605</v>
      </c>
      <c r="F226" s="122" t="s">
        <v>479</v>
      </c>
      <c r="G226" s="122" t="s">
        <v>43</v>
      </c>
      <c r="H226" s="122">
        <v>6</v>
      </c>
      <c r="I226" s="122">
        <v>1</v>
      </c>
      <c r="J226" s="122" t="s">
        <v>44</v>
      </c>
      <c r="K226" s="122" t="s">
        <v>45</v>
      </c>
      <c r="L226" s="139">
        <v>3710000</v>
      </c>
      <c r="M226" s="139">
        <v>29680000</v>
      </c>
      <c r="N226" s="122" t="s">
        <v>580</v>
      </c>
      <c r="O226" s="122" t="s">
        <v>47</v>
      </c>
      <c r="P226" s="123" t="s">
        <v>481</v>
      </c>
      <c r="Q226" s="122" t="s">
        <v>1599</v>
      </c>
      <c r="R226" s="126" t="s">
        <v>474</v>
      </c>
      <c r="S226" s="127">
        <v>8131</v>
      </c>
      <c r="T226" s="127">
        <v>2024110010238</v>
      </c>
      <c r="U226" s="127">
        <v>7</v>
      </c>
      <c r="V226" s="128">
        <v>45712</v>
      </c>
      <c r="W226" s="99">
        <f t="shared" si="2"/>
        <v>0</v>
      </c>
      <c r="X226" s="127"/>
      <c r="Y226" s="129"/>
      <c r="Z226" s="127"/>
      <c r="AA226" s="127"/>
      <c r="AB226" s="130"/>
      <c r="AC226" s="127"/>
      <c r="AD226" s="127"/>
      <c r="AE226" s="127"/>
      <c r="AF226" s="127"/>
      <c r="AG226" s="127"/>
      <c r="AH226" s="127"/>
      <c r="AI226" s="127"/>
      <c r="AJ226" s="127"/>
      <c r="AK226" s="127"/>
    </row>
    <row r="227" spans="1:37" ht="12.75" customHeight="1">
      <c r="A227" s="122" t="s">
        <v>1384</v>
      </c>
      <c r="B227" s="146" t="s">
        <v>634</v>
      </c>
      <c r="C227" s="122" t="s">
        <v>588</v>
      </c>
      <c r="D227" s="122">
        <v>80111600</v>
      </c>
      <c r="E227" s="122" t="s">
        <v>1600</v>
      </c>
      <c r="F227" s="134"/>
      <c r="G227" s="134"/>
      <c r="H227" s="134"/>
      <c r="I227" s="134"/>
      <c r="J227" s="122" t="s">
        <v>44</v>
      </c>
      <c r="K227" s="122" t="s">
        <v>45</v>
      </c>
      <c r="L227" s="152"/>
      <c r="M227" s="139">
        <v>12130000</v>
      </c>
      <c r="N227" s="122" t="s">
        <v>580</v>
      </c>
      <c r="O227" s="122" t="s">
        <v>47</v>
      </c>
      <c r="P227" s="123" t="s">
        <v>481</v>
      </c>
      <c r="Q227" s="122" t="s">
        <v>1601</v>
      </c>
      <c r="R227" s="126" t="s">
        <v>474</v>
      </c>
      <c r="S227" s="127">
        <v>8131</v>
      </c>
      <c r="T227" s="127">
        <v>2024110010238</v>
      </c>
      <c r="U227" s="127">
        <v>7</v>
      </c>
      <c r="V227" s="128">
        <v>45712</v>
      </c>
      <c r="W227" s="99">
        <f t="shared" si="2"/>
        <v>0</v>
      </c>
      <c r="X227" s="127"/>
      <c r="Y227" s="129"/>
      <c r="Z227" s="127"/>
      <c r="AA227" s="127"/>
      <c r="AB227" s="130"/>
      <c r="AC227" s="127"/>
      <c r="AD227" s="127"/>
      <c r="AE227" s="127"/>
      <c r="AF227" s="127"/>
      <c r="AG227" s="127"/>
      <c r="AH227" s="127"/>
      <c r="AI227" s="127"/>
      <c r="AJ227" s="127"/>
      <c r="AK227" s="127"/>
    </row>
    <row r="228" spans="1:37" ht="12.75" customHeight="1">
      <c r="A228" s="158"/>
      <c r="B228" s="232"/>
      <c r="C228" s="159"/>
      <c r="D228" s="158"/>
      <c r="E228" s="158"/>
      <c r="F228" s="158"/>
      <c r="G228" s="158"/>
      <c r="H228" s="158"/>
      <c r="I228" s="158"/>
      <c r="J228" s="158"/>
      <c r="K228" s="158"/>
      <c r="L228" s="160"/>
      <c r="M228" s="161"/>
      <c r="N228" s="158"/>
      <c r="O228" s="158"/>
      <c r="P228" s="158"/>
      <c r="Q228" s="162"/>
      <c r="R228" s="89"/>
      <c r="S228" s="90"/>
      <c r="T228" s="459"/>
      <c r="U228" s="459"/>
      <c r="V228" s="463"/>
      <c r="W228" s="99">
        <f t="shared" si="2"/>
        <v>0</v>
      </c>
      <c r="X228" s="463"/>
      <c r="Y228" s="463"/>
      <c r="Z228" s="463"/>
      <c r="AA228" s="463"/>
      <c r="AB228" s="463"/>
      <c r="AC228" s="463"/>
      <c r="AD228" s="463"/>
      <c r="AE228" s="463"/>
      <c r="AF228" s="463"/>
      <c r="AG228" s="463"/>
      <c r="AH228" s="463"/>
      <c r="AI228" s="463"/>
      <c r="AJ228" s="463"/>
      <c r="AK228" s="463"/>
    </row>
    <row r="229" spans="1:37" ht="12.75" customHeight="1">
      <c r="A229" s="158"/>
      <c r="B229" s="164"/>
      <c r="C229" s="159"/>
      <c r="D229" s="158"/>
      <c r="E229" s="158"/>
      <c r="F229" s="158"/>
      <c r="G229" s="158"/>
      <c r="H229" s="158"/>
      <c r="I229" s="158"/>
      <c r="J229" s="158"/>
      <c r="K229" s="158"/>
      <c r="L229" s="165"/>
      <c r="M229" s="166"/>
      <c r="N229" s="158"/>
      <c r="O229" s="158"/>
      <c r="P229" s="167"/>
      <c r="Q229" s="158"/>
      <c r="R229" s="89"/>
      <c r="S229" s="90"/>
      <c r="T229" s="459"/>
      <c r="U229" s="459"/>
      <c r="V229" s="463"/>
      <c r="W229" s="99">
        <f t="shared" si="2"/>
        <v>0</v>
      </c>
      <c r="X229" s="463"/>
      <c r="Y229" s="463"/>
      <c r="Z229" s="463"/>
      <c r="AA229" s="463"/>
      <c r="AB229" s="463"/>
      <c r="AC229" s="463"/>
      <c r="AD229" s="463"/>
      <c r="AE229" s="463"/>
      <c r="AF229" s="463"/>
      <c r="AG229" s="463"/>
      <c r="AH229" s="463"/>
      <c r="AI229" s="463"/>
      <c r="AJ229" s="463"/>
      <c r="AK229" s="463"/>
    </row>
    <row r="230" spans="1:37" ht="12.75" customHeight="1">
      <c r="A230" s="168" t="s">
        <v>1612</v>
      </c>
      <c r="B230" s="464"/>
      <c r="C230" s="169"/>
      <c r="D230" s="169"/>
      <c r="E230" s="169"/>
      <c r="F230" s="169"/>
      <c r="G230" s="169"/>
      <c r="H230" s="169"/>
      <c r="I230" s="169"/>
      <c r="J230" s="169"/>
      <c r="K230" s="169"/>
      <c r="L230" s="169"/>
      <c r="M230" s="170"/>
      <c r="N230" s="169"/>
      <c r="O230" s="513"/>
      <c r="P230" s="514"/>
      <c r="Q230" s="515"/>
      <c r="R230" s="89"/>
      <c r="S230" s="434"/>
      <c r="T230" s="434"/>
      <c r="U230" s="434"/>
      <c r="V230" s="339"/>
      <c r="W230" s="99">
        <f t="shared" si="2"/>
        <v>0</v>
      </c>
      <c r="X230" s="339"/>
      <c r="Y230" s="339"/>
      <c r="Z230" s="339"/>
      <c r="AA230" s="339"/>
      <c r="AB230" s="339"/>
      <c r="AC230" s="339"/>
      <c r="AD230" s="339"/>
      <c r="AE230" s="339"/>
      <c r="AF230" s="339"/>
      <c r="AG230" s="339"/>
      <c r="AH230" s="339"/>
      <c r="AI230" s="339"/>
      <c r="AJ230" s="339"/>
      <c r="AK230" s="339"/>
    </row>
    <row r="231" spans="1:37" ht="12.75" customHeight="1">
      <c r="A231" s="516" t="s">
        <v>1613</v>
      </c>
      <c r="B231" s="517"/>
      <c r="C231" s="517"/>
      <c r="D231" s="517"/>
      <c r="E231" s="517"/>
      <c r="F231" s="517"/>
      <c r="G231" s="517"/>
      <c r="H231" s="517"/>
      <c r="I231" s="517"/>
      <c r="J231" s="517"/>
      <c r="K231" s="517"/>
      <c r="L231" s="517"/>
      <c r="M231" s="517"/>
      <c r="N231" s="517"/>
      <c r="O231" s="517"/>
      <c r="P231" s="517"/>
      <c r="Q231" s="518"/>
      <c r="R231" s="171"/>
      <c r="S231" s="434"/>
      <c r="T231" s="434"/>
      <c r="U231" s="434"/>
      <c r="V231" s="339"/>
      <c r="W231" s="99">
        <f t="shared" si="2"/>
        <v>0</v>
      </c>
      <c r="X231" s="339"/>
      <c r="Y231" s="339"/>
      <c r="Z231" s="339"/>
      <c r="AA231" s="339"/>
      <c r="AB231" s="339"/>
      <c r="AC231" s="339"/>
      <c r="AD231" s="339"/>
      <c r="AE231" s="339"/>
      <c r="AF231" s="339"/>
      <c r="AG231" s="339"/>
      <c r="AH231" s="339"/>
      <c r="AI231" s="339"/>
      <c r="AJ231" s="339"/>
      <c r="AK231" s="339"/>
    </row>
    <row r="232" spans="1:37" ht="75" customHeight="1">
      <c r="A232" s="519" t="s">
        <v>1614</v>
      </c>
      <c r="B232" s="515"/>
      <c r="C232" s="513"/>
      <c r="D232" s="514"/>
      <c r="E232" s="515"/>
      <c r="F232" s="520" t="s">
        <v>1615</v>
      </c>
      <c r="G232" s="521"/>
      <c r="H232" s="521"/>
      <c r="I232" s="521"/>
      <c r="J232" s="522">
        <v>2</v>
      </c>
      <c r="K232" s="514"/>
      <c r="L232" s="514"/>
      <c r="M232" s="514"/>
      <c r="N232" s="515"/>
      <c r="O232" s="172" t="s">
        <v>1616</v>
      </c>
      <c r="P232" s="523">
        <v>45706</v>
      </c>
      <c r="Q232" s="515"/>
      <c r="R232" s="173"/>
      <c r="S232" s="434"/>
      <c r="T232" s="434"/>
      <c r="U232" s="434"/>
      <c r="V232" s="339"/>
      <c r="W232" s="99">
        <f t="shared" si="2"/>
        <v>0</v>
      </c>
      <c r="X232" s="339"/>
      <c r="Y232" s="339"/>
      <c r="Z232" s="339"/>
      <c r="AA232" s="339"/>
      <c r="AB232" s="339"/>
      <c r="AC232" s="339"/>
      <c r="AD232" s="339"/>
      <c r="AE232" s="339"/>
      <c r="AF232" s="339"/>
      <c r="AG232" s="339"/>
      <c r="AH232" s="339"/>
      <c r="AI232" s="339"/>
      <c r="AJ232" s="339"/>
      <c r="AK232" s="339"/>
    </row>
    <row r="233" spans="1:37" ht="12.75" customHeight="1">
      <c r="A233" s="174"/>
      <c r="B233" s="175"/>
      <c r="C233" s="174"/>
      <c r="D233" s="174"/>
      <c r="E233" s="174"/>
      <c r="F233" s="174"/>
      <c r="G233" s="174"/>
      <c r="H233" s="174"/>
      <c r="I233" s="174"/>
      <c r="J233" s="174"/>
      <c r="K233" s="174"/>
      <c r="L233" s="174"/>
      <c r="M233" s="176"/>
      <c r="N233" s="174"/>
      <c r="O233" s="174"/>
      <c r="P233" s="174"/>
      <c r="Q233" s="177"/>
      <c r="R233" s="178"/>
      <c r="S233" s="434"/>
      <c r="T233" s="434"/>
      <c r="U233" s="434"/>
      <c r="V233" s="339"/>
      <c r="W233" s="99">
        <f t="shared" si="2"/>
        <v>0</v>
      </c>
      <c r="X233" s="339"/>
      <c r="Y233" s="339"/>
      <c r="Z233" s="339"/>
      <c r="AA233" s="339"/>
      <c r="AB233" s="339"/>
      <c r="AC233" s="339"/>
      <c r="AD233" s="339"/>
      <c r="AE233" s="339"/>
      <c r="AF233" s="339"/>
      <c r="AG233" s="339"/>
      <c r="AH233" s="339"/>
      <c r="AI233" s="339"/>
      <c r="AJ233" s="339"/>
      <c r="AK233" s="339"/>
    </row>
    <row r="234" spans="1:37" ht="12.75" customHeight="1">
      <c r="A234" s="174"/>
      <c r="B234" s="175"/>
      <c r="C234" s="174"/>
      <c r="D234" s="174"/>
      <c r="E234" s="174"/>
      <c r="F234" s="174"/>
      <c r="G234" s="174"/>
      <c r="H234" s="174"/>
      <c r="I234" s="174"/>
      <c r="J234" s="174"/>
      <c r="K234" s="174"/>
      <c r="L234" s="174"/>
      <c r="M234" s="176"/>
      <c r="N234" s="174"/>
      <c r="O234" s="174"/>
      <c r="P234" s="174"/>
      <c r="Q234" s="177"/>
      <c r="R234" s="178"/>
      <c r="S234" s="434"/>
      <c r="T234" s="434"/>
      <c r="U234" s="434"/>
      <c r="V234" s="339"/>
      <c r="W234" s="99">
        <f t="shared" si="2"/>
        <v>0</v>
      </c>
      <c r="X234" s="339"/>
      <c r="Y234" s="339"/>
      <c r="Z234" s="339"/>
      <c r="AA234" s="339"/>
      <c r="AB234" s="339"/>
      <c r="AC234" s="339"/>
      <c r="AD234" s="339"/>
      <c r="AE234" s="339"/>
      <c r="AF234" s="339"/>
      <c r="AG234" s="339"/>
      <c r="AH234" s="339"/>
      <c r="AI234" s="339"/>
      <c r="AJ234" s="339"/>
      <c r="AK234" s="339"/>
    </row>
    <row r="235" spans="1:37" ht="12.75" customHeight="1">
      <c r="A235" s="174"/>
      <c r="B235" s="175"/>
      <c r="C235" s="174"/>
      <c r="D235" s="174"/>
      <c r="E235" s="174"/>
      <c r="F235" s="174"/>
      <c r="G235" s="174"/>
      <c r="H235" s="174"/>
      <c r="I235" s="174"/>
      <c r="J235" s="174"/>
      <c r="K235" s="174"/>
      <c r="L235" s="174"/>
      <c r="M235" s="176"/>
      <c r="N235" s="174"/>
      <c r="O235" s="174"/>
      <c r="P235" s="174"/>
      <c r="Q235" s="177"/>
      <c r="R235" s="178"/>
      <c r="S235" s="434"/>
      <c r="T235" s="434"/>
      <c r="U235" s="434"/>
      <c r="V235" s="339"/>
      <c r="W235" s="99">
        <f t="shared" si="2"/>
        <v>0</v>
      </c>
      <c r="X235" s="339"/>
      <c r="Y235" s="339"/>
      <c r="Z235" s="339"/>
      <c r="AA235" s="339"/>
      <c r="AB235" s="339"/>
      <c r="AC235" s="339"/>
      <c r="AD235" s="339"/>
      <c r="AE235" s="339"/>
      <c r="AF235" s="339"/>
      <c r="AG235" s="339"/>
      <c r="AH235" s="339"/>
      <c r="AI235" s="339"/>
      <c r="AJ235" s="339"/>
      <c r="AK235" s="339"/>
    </row>
    <row r="236" spans="1:37" ht="12.75" customHeight="1">
      <c r="A236" s="339"/>
      <c r="B236" s="466"/>
      <c r="C236" s="339"/>
      <c r="D236" s="339"/>
      <c r="E236" s="339"/>
      <c r="F236" s="339"/>
      <c r="G236" s="339"/>
      <c r="H236" s="339"/>
      <c r="I236" s="339"/>
      <c r="J236" s="339"/>
      <c r="K236" s="339"/>
      <c r="L236" s="339"/>
      <c r="M236" s="340"/>
      <c r="N236" s="339"/>
      <c r="O236" s="339"/>
      <c r="P236" s="339"/>
      <c r="Q236" s="341"/>
      <c r="R236" s="178"/>
      <c r="S236" s="434"/>
      <c r="T236" s="434"/>
      <c r="U236" s="434"/>
      <c r="V236" s="339"/>
      <c r="W236" s="99">
        <f t="shared" si="2"/>
        <v>0</v>
      </c>
      <c r="X236" s="339"/>
      <c r="Y236" s="339"/>
      <c r="Z236" s="339"/>
      <c r="AA236" s="339"/>
      <c r="AB236" s="339"/>
      <c r="AC236" s="339"/>
      <c r="AD236" s="339"/>
      <c r="AE236" s="339"/>
      <c r="AF236" s="339"/>
      <c r="AG236" s="339"/>
      <c r="AH236" s="339"/>
      <c r="AI236" s="339"/>
      <c r="AJ236" s="339"/>
      <c r="AK236" s="339"/>
    </row>
    <row r="237" spans="1:37" ht="12.75" customHeight="1">
      <c r="A237" s="339"/>
      <c r="B237" s="466"/>
      <c r="C237" s="339"/>
      <c r="D237" s="339"/>
      <c r="E237" s="339"/>
      <c r="F237" s="339"/>
      <c r="G237" s="339"/>
      <c r="H237" s="339"/>
      <c r="I237" s="339"/>
      <c r="J237" s="339"/>
      <c r="K237" s="339"/>
      <c r="L237" s="339"/>
      <c r="M237" s="340"/>
      <c r="N237" s="339"/>
      <c r="O237" s="339"/>
      <c r="P237" s="339"/>
      <c r="Q237" s="341"/>
      <c r="R237" s="178"/>
      <c r="S237" s="434"/>
      <c r="T237" s="434"/>
      <c r="U237" s="434"/>
      <c r="V237" s="339"/>
      <c r="W237" s="99">
        <f t="shared" si="2"/>
        <v>0</v>
      </c>
      <c r="X237" s="339"/>
      <c r="Y237" s="339"/>
      <c r="Z237" s="339"/>
      <c r="AA237" s="339"/>
      <c r="AB237" s="339"/>
      <c r="AC237" s="339"/>
      <c r="AD237" s="339"/>
      <c r="AE237" s="339"/>
      <c r="AF237" s="339"/>
      <c r="AG237" s="339"/>
      <c r="AH237" s="339"/>
      <c r="AI237" s="339"/>
      <c r="AJ237" s="339"/>
      <c r="AK237" s="339"/>
    </row>
    <row r="238" spans="1:37" ht="12.75" customHeight="1">
      <c r="A238" s="339"/>
      <c r="B238" s="466"/>
      <c r="C238" s="339"/>
      <c r="D238" s="339"/>
      <c r="E238" s="339"/>
      <c r="F238" s="339"/>
      <c r="G238" s="339"/>
      <c r="H238" s="339"/>
      <c r="I238" s="339"/>
      <c r="J238" s="339"/>
      <c r="K238" s="339"/>
      <c r="L238" s="339"/>
      <c r="M238" s="340"/>
      <c r="N238" s="339"/>
      <c r="O238" s="339"/>
      <c r="P238" s="339"/>
      <c r="Q238" s="341"/>
      <c r="R238" s="178"/>
      <c r="S238" s="434"/>
      <c r="T238" s="434"/>
      <c r="U238" s="434"/>
      <c r="V238" s="339"/>
      <c r="W238" s="99">
        <f t="shared" si="2"/>
        <v>0</v>
      </c>
      <c r="X238" s="339"/>
      <c r="Y238" s="339"/>
      <c r="Z238" s="339"/>
      <c r="AA238" s="339"/>
      <c r="AB238" s="339"/>
      <c r="AC238" s="339"/>
      <c r="AD238" s="339"/>
      <c r="AE238" s="339"/>
      <c r="AF238" s="339"/>
      <c r="AG238" s="339"/>
      <c r="AH238" s="339"/>
      <c r="AI238" s="339"/>
      <c r="AJ238" s="339"/>
      <c r="AK238" s="339"/>
    </row>
    <row r="239" spans="1:37" ht="12.75" customHeight="1">
      <c r="A239" s="339"/>
      <c r="B239" s="466"/>
      <c r="C239" s="339"/>
      <c r="D239" s="339"/>
      <c r="E239" s="339"/>
      <c r="F239" s="339"/>
      <c r="G239" s="339"/>
      <c r="H239" s="339"/>
      <c r="I239" s="339"/>
      <c r="J239" s="339"/>
      <c r="K239" s="339"/>
      <c r="L239" s="339"/>
      <c r="M239" s="340"/>
      <c r="N239" s="339"/>
      <c r="O239" s="339"/>
      <c r="P239" s="339"/>
      <c r="Q239" s="341"/>
      <c r="R239" s="178"/>
      <c r="S239" s="434"/>
      <c r="T239" s="434"/>
      <c r="U239" s="434"/>
      <c r="V239" s="339"/>
      <c r="W239" s="99">
        <f t="shared" si="2"/>
        <v>0</v>
      </c>
      <c r="X239" s="339"/>
      <c r="Y239" s="339"/>
      <c r="Z239" s="339"/>
      <c r="AA239" s="339"/>
      <c r="AB239" s="339"/>
      <c r="AC239" s="339"/>
      <c r="AD239" s="339"/>
      <c r="AE239" s="339"/>
      <c r="AF239" s="339"/>
      <c r="AG239" s="339"/>
      <c r="AH239" s="339"/>
      <c r="AI239" s="339"/>
      <c r="AJ239" s="339"/>
      <c r="AK239" s="339"/>
    </row>
    <row r="240" spans="1:37" ht="12.75" customHeight="1">
      <c r="A240" s="339"/>
      <c r="B240" s="466"/>
      <c r="C240" s="339"/>
      <c r="D240" s="339"/>
      <c r="E240" s="339"/>
      <c r="F240" s="339"/>
      <c r="G240" s="339"/>
      <c r="H240" s="339"/>
      <c r="I240" s="339"/>
      <c r="J240" s="339"/>
      <c r="K240" s="339"/>
      <c r="L240" s="339"/>
      <c r="M240" s="340"/>
      <c r="N240" s="339"/>
      <c r="O240" s="339"/>
      <c r="P240" s="339"/>
      <c r="Q240" s="341"/>
      <c r="R240" s="178"/>
      <c r="S240" s="434"/>
      <c r="T240" s="434"/>
      <c r="U240" s="434"/>
      <c r="V240" s="339"/>
      <c r="W240" s="99">
        <f t="shared" si="2"/>
        <v>0</v>
      </c>
      <c r="X240" s="339"/>
      <c r="Y240" s="339"/>
      <c r="Z240" s="339"/>
      <c r="AA240" s="339"/>
      <c r="AB240" s="339"/>
      <c r="AC240" s="339"/>
      <c r="AD240" s="339"/>
      <c r="AE240" s="339"/>
      <c r="AF240" s="339"/>
      <c r="AG240" s="339"/>
      <c r="AH240" s="339"/>
      <c r="AI240" s="339"/>
      <c r="AJ240" s="339"/>
      <c r="AK240" s="339"/>
    </row>
    <row r="241" spans="1:37" ht="12.75" customHeight="1">
      <c r="A241" s="339"/>
      <c r="B241" s="466"/>
      <c r="C241" s="339"/>
      <c r="D241" s="339"/>
      <c r="E241" s="339"/>
      <c r="F241" s="339"/>
      <c r="G241" s="339"/>
      <c r="H241" s="339"/>
      <c r="I241" s="339"/>
      <c r="J241" s="339"/>
      <c r="K241" s="339"/>
      <c r="L241" s="339"/>
      <c r="M241" s="340"/>
      <c r="N241" s="339"/>
      <c r="O241" s="339"/>
      <c r="P241" s="339"/>
      <c r="Q241" s="341"/>
      <c r="R241" s="178"/>
      <c r="S241" s="434"/>
      <c r="T241" s="434"/>
      <c r="U241" s="434"/>
      <c r="V241" s="339"/>
      <c r="W241" s="99">
        <f t="shared" si="2"/>
        <v>0</v>
      </c>
      <c r="X241" s="339"/>
      <c r="Y241" s="339"/>
      <c r="Z241" s="339"/>
      <c r="AA241" s="339"/>
      <c r="AB241" s="339"/>
      <c r="AC241" s="339"/>
      <c r="AD241" s="339"/>
      <c r="AE241" s="339"/>
      <c r="AF241" s="339"/>
      <c r="AG241" s="339"/>
      <c r="AH241" s="339"/>
      <c r="AI241" s="339"/>
      <c r="AJ241" s="339"/>
      <c r="AK241" s="339"/>
    </row>
    <row r="242" spans="1:37" ht="12.75" customHeight="1">
      <c r="A242" s="339"/>
      <c r="B242" s="466"/>
      <c r="C242" s="339"/>
      <c r="D242" s="339"/>
      <c r="E242" s="339"/>
      <c r="F242" s="339"/>
      <c r="G242" s="339"/>
      <c r="H242" s="339"/>
      <c r="I242" s="339"/>
      <c r="J242" s="339"/>
      <c r="K242" s="339"/>
      <c r="L242" s="339"/>
      <c r="M242" s="340"/>
      <c r="N242" s="339"/>
      <c r="O242" s="339"/>
      <c r="P242" s="339"/>
      <c r="Q242" s="341"/>
      <c r="R242" s="178"/>
      <c r="S242" s="434"/>
      <c r="T242" s="434"/>
      <c r="U242" s="434"/>
      <c r="V242" s="339"/>
      <c r="W242" s="99">
        <f t="shared" si="2"/>
        <v>0</v>
      </c>
      <c r="X242" s="339"/>
      <c r="Y242" s="339"/>
      <c r="Z242" s="339"/>
      <c r="AA242" s="339"/>
      <c r="AB242" s="339"/>
      <c r="AC242" s="339"/>
      <c r="AD242" s="339"/>
      <c r="AE242" s="339"/>
      <c r="AF242" s="339"/>
      <c r="AG242" s="339"/>
      <c r="AH242" s="339"/>
      <c r="AI242" s="339"/>
      <c r="AJ242" s="339"/>
      <c r="AK242" s="339"/>
    </row>
    <row r="243" spans="1:37" ht="12.75" customHeight="1">
      <c r="A243" s="339"/>
      <c r="B243" s="466"/>
      <c r="C243" s="339"/>
      <c r="D243" s="339"/>
      <c r="E243" s="339"/>
      <c r="F243" s="339"/>
      <c r="G243" s="339"/>
      <c r="H243" s="339"/>
      <c r="I243" s="339"/>
      <c r="J243" s="339"/>
      <c r="K243" s="339"/>
      <c r="L243" s="339"/>
      <c r="M243" s="340"/>
      <c r="N243" s="339"/>
      <c r="O243" s="339"/>
      <c r="P243" s="339"/>
      <c r="Q243" s="341"/>
      <c r="R243" s="178"/>
      <c r="S243" s="434"/>
      <c r="T243" s="434"/>
      <c r="U243" s="434"/>
      <c r="V243" s="339"/>
      <c r="W243" s="99">
        <f t="shared" si="2"/>
        <v>0</v>
      </c>
      <c r="X243" s="339"/>
      <c r="Y243" s="339"/>
      <c r="Z243" s="339"/>
      <c r="AA243" s="339"/>
      <c r="AB243" s="339"/>
      <c r="AC243" s="339"/>
      <c r="AD243" s="339"/>
      <c r="AE243" s="339"/>
      <c r="AF243" s="339"/>
      <c r="AG243" s="339"/>
      <c r="AH243" s="339"/>
      <c r="AI243" s="339"/>
      <c r="AJ243" s="339"/>
      <c r="AK243" s="339"/>
    </row>
    <row r="244" spans="1:37" ht="12.75" customHeight="1">
      <c r="A244" s="339"/>
      <c r="B244" s="466"/>
      <c r="C244" s="339"/>
      <c r="D244" s="339"/>
      <c r="E244" s="339"/>
      <c r="F244" s="339"/>
      <c r="G244" s="339"/>
      <c r="H244" s="339"/>
      <c r="I244" s="339"/>
      <c r="J244" s="339"/>
      <c r="K244" s="339"/>
      <c r="L244" s="339"/>
      <c r="M244" s="340"/>
      <c r="N244" s="339"/>
      <c r="O244" s="339"/>
      <c r="P244" s="339"/>
      <c r="Q244" s="341"/>
      <c r="R244" s="178"/>
      <c r="S244" s="434"/>
      <c r="T244" s="434"/>
      <c r="U244" s="434"/>
      <c r="V244" s="339"/>
      <c r="W244" s="99">
        <f t="shared" si="2"/>
        <v>0</v>
      </c>
      <c r="X244" s="339"/>
      <c r="Y244" s="339"/>
      <c r="Z244" s="339"/>
      <c r="AA244" s="339"/>
      <c r="AB244" s="339"/>
      <c r="AC244" s="339"/>
      <c r="AD244" s="339"/>
      <c r="AE244" s="339"/>
      <c r="AF244" s="339"/>
      <c r="AG244" s="339"/>
      <c r="AH244" s="339"/>
      <c r="AI244" s="339"/>
      <c r="AJ244" s="339"/>
      <c r="AK244" s="339"/>
    </row>
    <row r="245" spans="1:37" ht="12.75" customHeight="1">
      <c r="A245" s="339"/>
      <c r="B245" s="466"/>
      <c r="C245" s="339"/>
      <c r="D245" s="339"/>
      <c r="E245" s="339"/>
      <c r="F245" s="339"/>
      <c r="G245" s="339"/>
      <c r="H245" s="339"/>
      <c r="I245" s="339"/>
      <c r="J245" s="339"/>
      <c r="K245" s="339"/>
      <c r="L245" s="339"/>
      <c r="M245" s="340"/>
      <c r="N245" s="339"/>
      <c r="O245" s="339"/>
      <c r="P245" s="339"/>
      <c r="Q245" s="341"/>
      <c r="R245" s="178"/>
      <c r="S245" s="434"/>
      <c r="T245" s="434"/>
      <c r="U245" s="434"/>
      <c r="V245" s="339"/>
      <c r="W245" s="99">
        <f t="shared" si="2"/>
        <v>0</v>
      </c>
      <c r="X245" s="339"/>
      <c r="Y245" s="339"/>
      <c r="Z245" s="339"/>
      <c r="AA245" s="339"/>
      <c r="AB245" s="339"/>
      <c r="AC245" s="339"/>
      <c r="AD245" s="339"/>
      <c r="AE245" s="339"/>
      <c r="AF245" s="339"/>
      <c r="AG245" s="339"/>
      <c r="AH245" s="339"/>
      <c r="AI245" s="339"/>
      <c r="AJ245" s="339"/>
      <c r="AK245" s="339"/>
    </row>
    <row r="246" spans="1:37" ht="12.75" customHeight="1">
      <c r="A246" s="339"/>
      <c r="B246" s="466"/>
      <c r="C246" s="339"/>
      <c r="D246" s="339"/>
      <c r="E246" s="339"/>
      <c r="F246" s="339"/>
      <c r="G246" s="339"/>
      <c r="H246" s="339"/>
      <c r="I246" s="339"/>
      <c r="J246" s="339"/>
      <c r="K246" s="339"/>
      <c r="L246" s="339"/>
      <c r="M246" s="340"/>
      <c r="N246" s="339"/>
      <c r="O246" s="339"/>
      <c r="P246" s="339"/>
      <c r="Q246" s="341"/>
      <c r="R246" s="178"/>
      <c r="S246" s="434"/>
      <c r="T246" s="434"/>
      <c r="U246" s="434"/>
      <c r="V246" s="339"/>
      <c r="W246" s="99">
        <f t="shared" si="2"/>
        <v>0</v>
      </c>
      <c r="X246" s="339"/>
      <c r="Y246" s="339"/>
      <c r="Z246" s="339"/>
      <c r="AA246" s="339"/>
      <c r="AB246" s="339"/>
      <c r="AC246" s="339"/>
      <c r="AD246" s="339"/>
      <c r="AE246" s="339"/>
      <c r="AF246" s="339"/>
      <c r="AG246" s="339"/>
      <c r="AH246" s="339"/>
      <c r="AI246" s="339"/>
      <c r="AJ246" s="339"/>
      <c r="AK246" s="339"/>
    </row>
    <row r="247" spans="1:37" ht="12.75" customHeight="1">
      <c r="A247" s="339"/>
      <c r="B247" s="466"/>
      <c r="C247" s="339"/>
      <c r="D247" s="339"/>
      <c r="E247" s="339"/>
      <c r="F247" s="339"/>
      <c r="G247" s="339"/>
      <c r="H247" s="339"/>
      <c r="I247" s="339"/>
      <c r="J247" s="339"/>
      <c r="K247" s="339"/>
      <c r="L247" s="339"/>
      <c r="M247" s="340"/>
      <c r="N247" s="339"/>
      <c r="O247" s="339"/>
      <c r="P247" s="339"/>
      <c r="Q247" s="341"/>
      <c r="R247" s="178"/>
      <c r="S247" s="434"/>
      <c r="T247" s="434"/>
      <c r="U247" s="434"/>
      <c r="V247" s="339"/>
      <c r="W247" s="99">
        <f t="shared" si="2"/>
        <v>0</v>
      </c>
      <c r="X247" s="339"/>
      <c r="Y247" s="339"/>
      <c r="Z247" s="339"/>
      <c r="AA247" s="339"/>
      <c r="AB247" s="339"/>
      <c r="AC247" s="339"/>
      <c r="AD247" s="339"/>
      <c r="AE247" s="339"/>
      <c r="AF247" s="339"/>
      <c r="AG247" s="339"/>
      <c r="AH247" s="339"/>
      <c r="AI247" s="339"/>
      <c r="AJ247" s="339"/>
      <c r="AK247" s="339"/>
    </row>
    <row r="248" spans="1:37" ht="12.75" customHeight="1">
      <c r="A248" s="339"/>
      <c r="B248" s="466"/>
      <c r="C248" s="339"/>
      <c r="D248" s="339"/>
      <c r="E248" s="339"/>
      <c r="F248" s="339"/>
      <c r="G248" s="339"/>
      <c r="H248" s="339"/>
      <c r="I248" s="339"/>
      <c r="J248" s="339"/>
      <c r="K248" s="339"/>
      <c r="L248" s="339"/>
      <c r="M248" s="340"/>
      <c r="N248" s="339"/>
      <c r="O248" s="339"/>
      <c r="P248" s="339"/>
      <c r="Q248" s="341"/>
      <c r="R248" s="178"/>
      <c r="S248" s="434"/>
      <c r="T248" s="434"/>
      <c r="U248" s="434"/>
      <c r="V248" s="339"/>
      <c r="W248" s="99">
        <f t="shared" si="2"/>
        <v>0</v>
      </c>
      <c r="X248" s="339"/>
      <c r="Y248" s="339"/>
      <c r="Z248" s="339"/>
      <c r="AA248" s="339"/>
      <c r="AB248" s="339"/>
      <c r="AC248" s="339"/>
      <c r="AD248" s="339"/>
      <c r="AE248" s="339"/>
      <c r="AF248" s="339"/>
      <c r="AG248" s="339"/>
      <c r="AH248" s="339"/>
      <c r="AI248" s="339"/>
      <c r="AJ248" s="339"/>
      <c r="AK248" s="339"/>
    </row>
    <row r="249" spans="1:37" ht="12.75" customHeight="1">
      <c r="A249" s="339"/>
      <c r="B249" s="466"/>
      <c r="C249" s="339"/>
      <c r="D249" s="339"/>
      <c r="E249" s="339"/>
      <c r="F249" s="339"/>
      <c r="G249" s="339"/>
      <c r="H249" s="339"/>
      <c r="I249" s="339"/>
      <c r="J249" s="339"/>
      <c r="K249" s="339"/>
      <c r="L249" s="339"/>
      <c r="M249" s="340"/>
      <c r="N249" s="339"/>
      <c r="O249" s="339"/>
      <c r="P249" s="339"/>
      <c r="Q249" s="341"/>
      <c r="R249" s="178"/>
      <c r="S249" s="434"/>
      <c r="T249" s="434"/>
      <c r="U249" s="434"/>
      <c r="V249" s="339"/>
      <c r="W249" s="99">
        <f t="shared" si="2"/>
        <v>0</v>
      </c>
      <c r="X249" s="339"/>
      <c r="Y249" s="339"/>
      <c r="Z249" s="339"/>
      <c r="AA249" s="339"/>
      <c r="AB249" s="339"/>
      <c r="AC249" s="339"/>
      <c r="AD249" s="339"/>
      <c r="AE249" s="339"/>
      <c r="AF249" s="339"/>
      <c r="AG249" s="339"/>
      <c r="AH249" s="339"/>
      <c r="AI249" s="339"/>
      <c r="AJ249" s="339"/>
      <c r="AK249" s="339"/>
    </row>
    <row r="250" spans="1:37" ht="12.75" customHeight="1">
      <c r="A250" s="339"/>
      <c r="B250" s="466"/>
      <c r="C250" s="339"/>
      <c r="D250" s="339"/>
      <c r="E250" s="339"/>
      <c r="F250" s="339"/>
      <c r="G250" s="339"/>
      <c r="H250" s="339"/>
      <c r="I250" s="339"/>
      <c r="J250" s="339"/>
      <c r="K250" s="339"/>
      <c r="L250" s="339"/>
      <c r="M250" s="340"/>
      <c r="N250" s="339"/>
      <c r="O250" s="339"/>
      <c r="P250" s="339"/>
      <c r="Q250" s="341"/>
      <c r="R250" s="178"/>
      <c r="S250" s="434"/>
      <c r="T250" s="434"/>
      <c r="U250" s="434"/>
      <c r="V250" s="339"/>
      <c r="W250" s="99">
        <f t="shared" si="2"/>
        <v>0</v>
      </c>
      <c r="X250" s="339"/>
      <c r="Y250" s="339"/>
      <c r="Z250" s="339"/>
      <c r="AA250" s="339"/>
      <c r="AB250" s="339"/>
      <c r="AC250" s="339"/>
      <c r="AD250" s="339"/>
      <c r="AE250" s="339"/>
      <c r="AF250" s="339"/>
      <c r="AG250" s="339"/>
      <c r="AH250" s="339"/>
      <c r="AI250" s="339"/>
      <c r="AJ250" s="339"/>
      <c r="AK250" s="339"/>
    </row>
    <row r="251" spans="1:37" ht="12.75" customHeight="1">
      <c r="A251" s="339"/>
      <c r="B251" s="466"/>
      <c r="C251" s="339"/>
      <c r="D251" s="339"/>
      <c r="E251" s="339"/>
      <c r="F251" s="339"/>
      <c r="G251" s="339"/>
      <c r="H251" s="339"/>
      <c r="I251" s="339"/>
      <c r="J251" s="339"/>
      <c r="K251" s="339"/>
      <c r="L251" s="339"/>
      <c r="M251" s="340"/>
      <c r="N251" s="339"/>
      <c r="O251" s="339"/>
      <c r="P251" s="339"/>
      <c r="Q251" s="341"/>
      <c r="R251" s="178"/>
      <c r="S251" s="434"/>
      <c r="T251" s="434"/>
      <c r="U251" s="434"/>
      <c r="V251" s="339"/>
      <c r="W251" s="99">
        <f t="shared" si="2"/>
        <v>0</v>
      </c>
      <c r="X251" s="339"/>
      <c r="Y251" s="339"/>
      <c r="Z251" s="339"/>
      <c r="AA251" s="339"/>
      <c r="AB251" s="339"/>
      <c r="AC251" s="339"/>
      <c r="AD251" s="339"/>
      <c r="AE251" s="339"/>
      <c r="AF251" s="339"/>
      <c r="AG251" s="339"/>
      <c r="AH251" s="339"/>
      <c r="AI251" s="339"/>
      <c r="AJ251" s="339"/>
      <c r="AK251" s="339"/>
    </row>
    <row r="252" spans="1:37" ht="12.75" customHeight="1">
      <c r="A252" s="339"/>
      <c r="B252" s="466"/>
      <c r="C252" s="339"/>
      <c r="D252" s="339"/>
      <c r="E252" s="339"/>
      <c r="F252" s="339"/>
      <c r="G252" s="339"/>
      <c r="H252" s="339"/>
      <c r="I252" s="339"/>
      <c r="J252" s="339"/>
      <c r="K252" s="339"/>
      <c r="L252" s="339"/>
      <c r="M252" s="340"/>
      <c r="N252" s="339"/>
      <c r="O252" s="339"/>
      <c r="P252" s="339"/>
      <c r="Q252" s="341"/>
      <c r="R252" s="178"/>
      <c r="S252" s="434"/>
      <c r="T252" s="434"/>
      <c r="U252" s="434"/>
      <c r="V252" s="339"/>
      <c r="W252" s="99">
        <f t="shared" si="2"/>
        <v>0</v>
      </c>
      <c r="X252" s="339"/>
      <c r="Y252" s="339"/>
      <c r="Z252" s="339"/>
      <c r="AA252" s="339"/>
      <c r="AB252" s="339"/>
      <c r="AC252" s="339"/>
      <c r="AD252" s="339"/>
      <c r="AE252" s="339"/>
      <c r="AF252" s="339"/>
      <c r="AG252" s="339"/>
      <c r="AH252" s="339"/>
      <c r="AI252" s="339"/>
      <c r="AJ252" s="339"/>
      <c r="AK252" s="339"/>
    </row>
    <row r="253" spans="1:37" ht="12.75" customHeight="1">
      <c r="A253" s="339"/>
      <c r="B253" s="466"/>
      <c r="C253" s="339"/>
      <c r="D253" s="339"/>
      <c r="E253" s="339"/>
      <c r="F253" s="339"/>
      <c r="G253" s="339"/>
      <c r="H253" s="339"/>
      <c r="I253" s="339"/>
      <c r="J253" s="339"/>
      <c r="K253" s="339"/>
      <c r="L253" s="339"/>
      <c r="M253" s="340"/>
      <c r="N253" s="339"/>
      <c r="O253" s="339"/>
      <c r="P253" s="339"/>
      <c r="Q253" s="341"/>
      <c r="R253" s="178"/>
      <c r="S253" s="434"/>
      <c r="T253" s="434"/>
      <c r="U253" s="434"/>
      <c r="V253" s="339"/>
      <c r="W253" s="99">
        <f t="shared" si="2"/>
        <v>0</v>
      </c>
      <c r="X253" s="339"/>
      <c r="Y253" s="339"/>
      <c r="Z253" s="339"/>
      <c r="AA253" s="339"/>
      <c r="AB253" s="339"/>
      <c r="AC253" s="339"/>
      <c r="AD253" s="339"/>
      <c r="AE253" s="339"/>
      <c r="AF253" s="339"/>
      <c r="AG253" s="339"/>
      <c r="AH253" s="339"/>
      <c r="AI253" s="339"/>
      <c r="AJ253" s="339"/>
      <c r="AK253" s="339"/>
    </row>
    <row r="254" spans="1:37" ht="12.75" customHeight="1">
      <c r="A254" s="339"/>
      <c r="B254" s="466"/>
      <c r="C254" s="339"/>
      <c r="D254" s="339"/>
      <c r="E254" s="339"/>
      <c r="F254" s="339"/>
      <c r="G254" s="339"/>
      <c r="H254" s="339"/>
      <c r="I254" s="339"/>
      <c r="J254" s="339"/>
      <c r="K254" s="339"/>
      <c r="L254" s="339"/>
      <c r="M254" s="340"/>
      <c r="N254" s="339"/>
      <c r="O254" s="339"/>
      <c r="P254" s="339"/>
      <c r="Q254" s="341"/>
      <c r="R254" s="178"/>
      <c r="S254" s="434"/>
      <c r="T254" s="434"/>
      <c r="U254" s="434"/>
      <c r="V254" s="339"/>
      <c r="W254" s="99">
        <f t="shared" si="2"/>
        <v>0</v>
      </c>
      <c r="X254" s="339"/>
      <c r="Y254" s="339"/>
      <c r="Z254" s="339"/>
      <c r="AA254" s="339"/>
      <c r="AB254" s="339"/>
      <c r="AC254" s="339"/>
      <c r="AD254" s="339"/>
      <c r="AE254" s="339"/>
      <c r="AF254" s="339"/>
      <c r="AG254" s="339"/>
      <c r="AH254" s="339"/>
      <c r="AI254" s="339"/>
      <c r="AJ254" s="339"/>
      <c r="AK254" s="339"/>
    </row>
    <row r="255" spans="1:37" ht="12.75" customHeight="1">
      <c r="A255" s="339"/>
      <c r="B255" s="466"/>
      <c r="C255" s="339"/>
      <c r="D255" s="339"/>
      <c r="E255" s="339"/>
      <c r="F255" s="339"/>
      <c r="G255" s="339"/>
      <c r="H255" s="339"/>
      <c r="I255" s="339"/>
      <c r="J255" s="339"/>
      <c r="K255" s="339"/>
      <c r="L255" s="339"/>
      <c r="M255" s="340"/>
      <c r="N255" s="339"/>
      <c r="O255" s="339"/>
      <c r="P255" s="339"/>
      <c r="Q255" s="341"/>
      <c r="R255" s="178"/>
      <c r="S255" s="434"/>
      <c r="T255" s="434"/>
      <c r="U255" s="434"/>
      <c r="V255" s="339"/>
      <c r="W255" s="99">
        <f t="shared" si="2"/>
        <v>0</v>
      </c>
      <c r="X255" s="339"/>
      <c r="Y255" s="339"/>
      <c r="Z255" s="339"/>
      <c r="AA255" s="339"/>
      <c r="AB255" s="339"/>
      <c r="AC255" s="339"/>
      <c r="AD255" s="339"/>
      <c r="AE255" s="339"/>
      <c r="AF255" s="339"/>
      <c r="AG255" s="339"/>
      <c r="AH255" s="339"/>
      <c r="AI255" s="339"/>
      <c r="AJ255" s="339"/>
      <c r="AK255" s="339"/>
    </row>
    <row r="256" spans="1:37" ht="12.75" customHeight="1">
      <c r="A256" s="339"/>
      <c r="B256" s="466"/>
      <c r="C256" s="339"/>
      <c r="D256" s="339"/>
      <c r="E256" s="339"/>
      <c r="F256" s="339"/>
      <c r="G256" s="339"/>
      <c r="H256" s="339"/>
      <c r="I256" s="339"/>
      <c r="J256" s="339"/>
      <c r="K256" s="339"/>
      <c r="L256" s="339"/>
      <c r="M256" s="340"/>
      <c r="N256" s="339"/>
      <c r="O256" s="339"/>
      <c r="P256" s="339"/>
      <c r="Q256" s="341"/>
      <c r="R256" s="178"/>
      <c r="S256" s="434"/>
      <c r="T256" s="434"/>
      <c r="U256" s="434"/>
      <c r="V256" s="339"/>
      <c r="W256" s="99">
        <f t="shared" si="2"/>
        <v>0</v>
      </c>
      <c r="X256" s="339"/>
      <c r="Y256" s="339"/>
      <c r="Z256" s="339"/>
      <c r="AA256" s="339"/>
      <c r="AB256" s="339"/>
      <c r="AC256" s="339"/>
      <c r="AD256" s="339"/>
      <c r="AE256" s="339"/>
      <c r="AF256" s="339"/>
      <c r="AG256" s="339"/>
      <c r="AH256" s="339"/>
      <c r="AI256" s="339"/>
      <c r="AJ256" s="339"/>
      <c r="AK256" s="339"/>
    </row>
    <row r="257" spans="1:37" ht="12.75" customHeight="1">
      <c r="A257" s="339"/>
      <c r="B257" s="466"/>
      <c r="C257" s="339"/>
      <c r="D257" s="339"/>
      <c r="E257" s="339"/>
      <c r="F257" s="339"/>
      <c r="G257" s="339"/>
      <c r="H257" s="339"/>
      <c r="I257" s="339"/>
      <c r="J257" s="339"/>
      <c r="K257" s="339"/>
      <c r="L257" s="339"/>
      <c r="M257" s="340"/>
      <c r="N257" s="339"/>
      <c r="O257" s="339"/>
      <c r="P257" s="339"/>
      <c r="Q257" s="341"/>
      <c r="R257" s="178"/>
      <c r="S257" s="434"/>
      <c r="T257" s="434"/>
      <c r="U257" s="434"/>
      <c r="V257" s="339"/>
      <c r="W257" s="99">
        <f t="shared" si="2"/>
        <v>0</v>
      </c>
      <c r="X257" s="339"/>
      <c r="Y257" s="339"/>
      <c r="Z257" s="339"/>
      <c r="AA257" s="339"/>
      <c r="AB257" s="339"/>
      <c r="AC257" s="339"/>
      <c r="AD257" s="339"/>
      <c r="AE257" s="339"/>
      <c r="AF257" s="339"/>
      <c r="AG257" s="339"/>
      <c r="AH257" s="339"/>
      <c r="AI257" s="339"/>
      <c r="AJ257" s="339"/>
      <c r="AK257" s="339"/>
    </row>
    <row r="258" spans="1:37" ht="12.75" customHeight="1">
      <c r="A258" s="339"/>
      <c r="B258" s="466"/>
      <c r="C258" s="339"/>
      <c r="D258" s="339"/>
      <c r="E258" s="339"/>
      <c r="F258" s="339"/>
      <c r="G258" s="339"/>
      <c r="H258" s="339"/>
      <c r="I258" s="339"/>
      <c r="J258" s="339"/>
      <c r="K258" s="339"/>
      <c r="L258" s="339"/>
      <c r="M258" s="340"/>
      <c r="N258" s="339"/>
      <c r="O258" s="339"/>
      <c r="P258" s="339"/>
      <c r="Q258" s="341"/>
      <c r="R258" s="178"/>
      <c r="S258" s="434"/>
      <c r="T258" s="434"/>
      <c r="U258" s="434"/>
      <c r="V258" s="339"/>
      <c r="W258" s="99">
        <f t="shared" si="2"/>
        <v>0</v>
      </c>
      <c r="X258" s="339"/>
      <c r="Y258" s="339"/>
      <c r="Z258" s="339"/>
      <c r="AA258" s="339"/>
      <c r="AB258" s="339"/>
      <c r="AC258" s="339"/>
      <c r="AD258" s="339"/>
      <c r="AE258" s="339"/>
      <c r="AF258" s="339"/>
      <c r="AG258" s="339"/>
      <c r="AH258" s="339"/>
      <c r="AI258" s="339"/>
      <c r="AJ258" s="339"/>
      <c r="AK258" s="339"/>
    </row>
    <row r="259" spans="1:37" ht="12.75" customHeight="1">
      <c r="A259" s="339"/>
      <c r="B259" s="466"/>
      <c r="C259" s="339"/>
      <c r="D259" s="339"/>
      <c r="E259" s="339"/>
      <c r="F259" s="339"/>
      <c r="G259" s="339"/>
      <c r="H259" s="339"/>
      <c r="I259" s="339"/>
      <c r="J259" s="339"/>
      <c r="K259" s="339"/>
      <c r="L259" s="339"/>
      <c r="M259" s="340"/>
      <c r="N259" s="339"/>
      <c r="O259" s="339"/>
      <c r="P259" s="339"/>
      <c r="Q259" s="341"/>
      <c r="R259" s="178"/>
      <c r="S259" s="434"/>
      <c r="T259" s="434"/>
      <c r="U259" s="434"/>
      <c r="V259" s="339"/>
      <c r="W259" s="99">
        <f t="shared" ref="W259:W513" si="18">COUNTIF($B$4:$B$128,B259)</f>
        <v>0</v>
      </c>
      <c r="X259" s="339"/>
      <c r="Y259" s="339"/>
      <c r="Z259" s="339"/>
      <c r="AA259" s="339"/>
      <c r="AB259" s="339"/>
      <c r="AC259" s="339"/>
      <c r="AD259" s="339"/>
      <c r="AE259" s="339"/>
      <c r="AF259" s="339"/>
      <c r="AG259" s="339"/>
      <c r="AH259" s="339"/>
      <c r="AI259" s="339"/>
      <c r="AJ259" s="339"/>
      <c r="AK259" s="339"/>
    </row>
    <row r="260" spans="1:37" ht="12.75" customHeight="1">
      <c r="A260" s="339"/>
      <c r="B260" s="466"/>
      <c r="C260" s="339"/>
      <c r="D260" s="339"/>
      <c r="E260" s="339"/>
      <c r="F260" s="339"/>
      <c r="G260" s="339"/>
      <c r="H260" s="339"/>
      <c r="I260" s="339"/>
      <c r="J260" s="339"/>
      <c r="K260" s="339"/>
      <c r="L260" s="339"/>
      <c r="M260" s="340"/>
      <c r="N260" s="339"/>
      <c r="O260" s="339"/>
      <c r="P260" s="339"/>
      <c r="Q260" s="341"/>
      <c r="R260" s="178"/>
      <c r="S260" s="434"/>
      <c r="T260" s="434"/>
      <c r="U260" s="434"/>
      <c r="V260" s="339"/>
      <c r="W260" s="99">
        <f t="shared" si="18"/>
        <v>0</v>
      </c>
      <c r="X260" s="339"/>
      <c r="Y260" s="339"/>
      <c r="Z260" s="339"/>
      <c r="AA260" s="339"/>
      <c r="AB260" s="339"/>
      <c r="AC260" s="339"/>
      <c r="AD260" s="339"/>
      <c r="AE260" s="339"/>
      <c r="AF260" s="339"/>
      <c r="AG260" s="339"/>
      <c r="AH260" s="339"/>
      <c r="AI260" s="339"/>
      <c r="AJ260" s="339"/>
      <c r="AK260" s="339"/>
    </row>
    <row r="261" spans="1:37" ht="12.75" customHeight="1">
      <c r="A261" s="339"/>
      <c r="B261" s="466"/>
      <c r="C261" s="339"/>
      <c r="D261" s="339"/>
      <c r="E261" s="339"/>
      <c r="F261" s="339"/>
      <c r="G261" s="339"/>
      <c r="H261" s="339"/>
      <c r="I261" s="339"/>
      <c r="J261" s="339"/>
      <c r="K261" s="339"/>
      <c r="L261" s="339"/>
      <c r="M261" s="340"/>
      <c r="N261" s="339"/>
      <c r="O261" s="339"/>
      <c r="P261" s="339"/>
      <c r="Q261" s="341"/>
      <c r="R261" s="178"/>
      <c r="S261" s="434"/>
      <c r="T261" s="434"/>
      <c r="U261" s="434"/>
      <c r="V261" s="339"/>
      <c r="W261" s="99">
        <f t="shared" si="18"/>
        <v>0</v>
      </c>
      <c r="X261" s="339"/>
      <c r="Y261" s="339"/>
      <c r="Z261" s="339"/>
      <c r="AA261" s="339"/>
      <c r="AB261" s="339"/>
      <c r="AC261" s="339"/>
      <c r="AD261" s="339"/>
      <c r="AE261" s="339"/>
      <c r="AF261" s="339"/>
      <c r="AG261" s="339"/>
      <c r="AH261" s="339"/>
      <c r="AI261" s="339"/>
      <c r="AJ261" s="339"/>
      <c r="AK261" s="339"/>
    </row>
    <row r="262" spans="1:37" ht="12.75" customHeight="1">
      <c r="A262" s="339"/>
      <c r="B262" s="466"/>
      <c r="C262" s="339"/>
      <c r="D262" s="339"/>
      <c r="E262" s="339"/>
      <c r="F262" s="339"/>
      <c r="G262" s="339"/>
      <c r="H262" s="339"/>
      <c r="I262" s="339"/>
      <c r="J262" s="339"/>
      <c r="K262" s="339"/>
      <c r="L262" s="339"/>
      <c r="M262" s="340"/>
      <c r="N262" s="339"/>
      <c r="O262" s="339"/>
      <c r="P262" s="339"/>
      <c r="Q262" s="341"/>
      <c r="R262" s="178"/>
      <c r="S262" s="434"/>
      <c r="T262" s="434"/>
      <c r="U262" s="434"/>
      <c r="V262" s="339"/>
      <c r="W262" s="99">
        <f t="shared" si="18"/>
        <v>0</v>
      </c>
      <c r="X262" s="339"/>
      <c r="Y262" s="339"/>
      <c r="Z262" s="339"/>
      <c r="AA262" s="339"/>
      <c r="AB262" s="339"/>
      <c r="AC262" s="339"/>
      <c r="AD262" s="339"/>
      <c r="AE262" s="339"/>
      <c r="AF262" s="339"/>
      <c r="AG262" s="339"/>
      <c r="AH262" s="339"/>
      <c r="AI262" s="339"/>
      <c r="AJ262" s="339"/>
      <c r="AK262" s="339"/>
    </row>
    <row r="263" spans="1:37" ht="12.75" customHeight="1">
      <c r="A263" s="339"/>
      <c r="B263" s="466"/>
      <c r="C263" s="339"/>
      <c r="D263" s="339"/>
      <c r="E263" s="339"/>
      <c r="F263" s="339"/>
      <c r="G263" s="339"/>
      <c r="H263" s="339"/>
      <c r="I263" s="339"/>
      <c r="J263" s="339"/>
      <c r="K263" s="339"/>
      <c r="L263" s="339"/>
      <c r="M263" s="340"/>
      <c r="N263" s="339"/>
      <c r="O263" s="339"/>
      <c r="P263" s="339"/>
      <c r="Q263" s="341"/>
      <c r="R263" s="178"/>
      <c r="S263" s="434"/>
      <c r="T263" s="434"/>
      <c r="U263" s="434"/>
      <c r="V263" s="339"/>
      <c r="W263" s="99">
        <f t="shared" si="18"/>
        <v>0</v>
      </c>
      <c r="X263" s="339"/>
      <c r="Y263" s="339"/>
      <c r="Z263" s="339"/>
      <c r="AA263" s="339"/>
      <c r="AB263" s="339"/>
      <c r="AC263" s="339"/>
      <c r="AD263" s="339"/>
      <c r="AE263" s="339"/>
      <c r="AF263" s="339"/>
      <c r="AG263" s="339"/>
      <c r="AH263" s="339"/>
      <c r="AI263" s="339"/>
      <c r="AJ263" s="339"/>
      <c r="AK263" s="339"/>
    </row>
    <row r="264" spans="1:37" ht="12.75" customHeight="1">
      <c r="A264" s="339"/>
      <c r="B264" s="466"/>
      <c r="C264" s="339"/>
      <c r="D264" s="339"/>
      <c r="E264" s="339"/>
      <c r="F264" s="339"/>
      <c r="G264" s="339"/>
      <c r="H264" s="339"/>
      <c r="I264" s="339"/>
      <c r="J264" s="339"/>
      <c r="K264" s="339"/>
      <c r="L264" s="339"/>
      <c r="M264" s="340"/>
      <c r="N264" s="339"/>
      <c r="O264" s="339"/>
      <c r="P264" s="339"/>
      <c r="Q264" s="341"/>
      <c r="R264" s="178"/>
      <c r="S264" s="434"/>
      <c r="T264" s="434"/>
      <c r="U264" s="434"/>
      <c r="V264" s="339"/>
      <c r="W264" s="99">
        <f t="shared" si="18"/>
        <v>0</v>
      </c>
      <c r="X264" s="339"/>
      <c r="Y264" s="339"/>
      <c r="Z264" s="339"/>
      <c r="AA264" s="339"/>
      <c r="AB264" s="339"/>
      <c r="AC264" s="339"/>
      <c r="AD264" s="339"/>
      <c r="AE264" s="339"/>
      <c r="AF264" s="339"/>
      <c r="AG264" s="339"/>
      <c r="AH264" s="339"/>
      <c r="AI264" s="339"/>
      <c r="AJ264" s="339"/>
      <c r="AK264" s="339"/>
    </row>
    <row r="265" spans="1:37" ht="12.75" customHeight="1">
      <c r="A265" s="339"/>
      <c r="B265" s="466"/>
      <c r="C265" s="339"/>
      <c r="D265" s="339"/>
      <c r="E265" s="339"/>
      <c r="F265" s="339"/>
      <c r="G265" s="339"/>
      <c r="H265" s="339"/>
      <c r="I265" s="339"/>
      <c r="J265" s="339"/>
      <c r="K265" s="339"/>
      <c r="L265" s="339"/>
      <c r="M265" s="340"/>
      <c r="N265" s="339"/>
      <c r="O265" s="339"/>
      <c r="P265" s="339"/>
      <c r="Q265" s="341"/>
      <c r="R265" s="178"/>
      <c r="S265" s="434"/>
      <c r="T265" s="434"/>
      <c r="U265" s="434"/>
      <c r="V265" s="339"/>
      <c r="W265" s="99">
        <f t="shared" si="18"/>
        <v>0</v>
      </c>
      <c r="X265" s="339"/>
      <c r="Y265" s="339"/>
      <c r="Z265" s="339"/>
      <c r="AA265" s="339"/>
      <c r="AB265" s="339"/>
      <c r="AC265" s="339"/>
      <c r="AD265" s="339"/>
      <c r="AE265" s="339"/>
      <c r="AF265" s="339"/>
      <c r="AG265" s="339"/>
      <c r="AH265" s="339"/>
      <c r="AI265" s="339"/>
      <c r="AJ265" s="339"/>
      <c r="AK265" s="339"/>
    </row>
    <row r="266" spans="1:37" ht="12.75" customHeight="1">
      <c r="A266" s="339"/>
      <c r="B266" s="466"/>
      <c r="C266" s="339"/>
      <c r="D266" s="339"/>
      <c r="E266" s="339"/>
      <c r="F266" s="339"/>
      <c r="G266" s="339"/>
      <c r="H266" s="339"/>
      <c r="I266" s="339"/>
      <c r="J266" s="339"/>
      <c r="K266" s="339"/>
      <c r="L266" s="339"/>
      <c r="M266" s="340"/>
      <c r="N266" s="339"/>
      <c r="O266" s="339"/>
      <c r="P266" s="339"/>
      <c r="Q266" s="341"/>
      <c r="R266" s="178"/>
      <c r="S266" s="434"/>
      <c r="T266" s="434"/>
      <c r="U266" s="434"/>
      <c r="V266" s="339"/>
      <c r="W266" s="99">
        <f t="shared" si="18"/>
        <v>0</v>
      </c>
      <c r="X266" s="339"/>
      <c r="Y266" s="339"/>
      <c r="Z266" s="339"/>
      <c r="AA266" s="339"/>
      <c r="AB266" s="339"/>
      <c r="AC266" s="339"/>
      <c r="AD266" s="339"/>
      <c r="AE266" s="339"/>
      <c r="AF266" s="339"/>
      <c r="AG266" s="339"/>
      <c r="AH266" s="339"/>
      <c r="AI266" s="339"/>
      <c r="AJ266" s="339"/>
      <c r="AK266" s="339"/>
    </row>
    <row r="267" spans="1:37" ht="12.75" customHeight="1">
      <c r="A267" s="339"/>
      <c r="B267" s="466"/>
      <c r="C267" s="339"/>
      <c r="D267" s="339"/>
      <c r="E267" s="339"/>
      <c r="F267" s="339"/>
      <c r="G267" s="339"/>
      <c r="H267" s="339"/>
      <c r="I267" s="339"/>
      <c r="J267" s="339"/>
      <c r="K267" s="339"/>
      <c r="L267" s="339"/>
      <c r="M267" s="340"/>
      <c r="N267" s="339"/>
      <c r="O267" s="339"/>
      <c r="P267" s="339"/>
      <c r="Q267" s="341"/>
      <c r="R267" s="178"/>
      <c r="S267" s="434"/>
      <c r="T267" s="434"/>
      <c r="U267" s="434"/>
      <c r="V267" s="339"/>
      <c r="W267" s="99">
        <f t="shared" si="18"/>
        <v>0</v>
      </c>
      <c r="X267" s="339"/>
      <c r="Y267" s="339"/>
      <c r="Z267" s="339"/>
      <c r="AA267" s="339"/>
      <c r="AB267" s="339"/>
      <c r="AC267" s="339"/>
      <c r="AD267" s="339"/>
      <c r="AE267" s="339"/>
      <c r="AF267" s="339"/>
      <c r="AG267" s="339"/>
      <c r="AH267" s="339"/>
      <c r="AI267" s="339"/>
      <c r="AJ267" s="339"/>
      <c r="AK267" s="339"/>
    </row>
    <row r="268" spans="1:37" ht="12.75" customHeight="1">
      <c r="A268" s="339"/>
      <c r="B268" s="466"/>
      <c r="C268" s="339"/>
      <c r="D268" s="339"/>
      <c r="E268" s="339"/>
      <c r="F268" s="339"/>
      <c r="G268" s="339"/>
      <c r="H268" s="339"/>
      <c r="I268" s="339"/>
      <c r="J268" s="339"/>
      <c r="K268" s="339"/>
      <c r="L268" s="339"/>
      <c r="M268" s="340"/>
      <c r="N268" s="339"/>
      <c r="O268" s="339"/>
      <c r="P268" s="339"/>
      <c r="Q268" s="341"/>
      <c r="R268" s="178"/>
      <c r="S268" s="434"/>
      <c r="T268" s="434"/>
      <c r="U268" s="434"/>
      <c r="V268" s="339"/>
      <c r="W268" s="99">
        <f t="shared" si="18"/>
        <v>0</v>
      </c>
      <c r="X268" s="339"/>
      <c r="Y268" s="339"/>
      <c r="Z268" s="339"/>
      <c r="AA268" s="339"/>
      <c r="AB268" s="339"/>
      <c r="AC268" s="339"/>
      <c r="AD268" s="339"/>
      <c r="AE268" s="339"/>
      <c r="AF268" s="339"/>
      <c r="AG268" s="339"/>
      <c r="AH268" s="339"/>
      <c r="AI268" s="339"/>
      <c r="AJ268" s="339"/>
      <c r="AK268" s="339"/>
    </row>
    <row r="269" spans="1:37" ht="12.75" customHeight="1">
      <c r="A269" s="339"/>
      <c r="B269" s="466"/>
      <c r="C269" s="339"/>
      <c r="D269" s="339"/>
      <c r="E269" s="339"/>
      <c r="F269" s="339"/>
      <c r="G269" s="339"/>
      <c r="H269" s="339"/>
      <c r="I269" s="339"/>
      <c r="J269" s="339"/>
      <c r="K269" s="339"/>
      <c r="L269" s="339"/>
      <c r="M269" s="340"/>
      <c r="N269" s="339"/>
      <c r="O269" s="339"/>
      <c r="P269" s="339"/>
      <c r="Q269" s="341"/>
      <c r="R269" s="178"/>
      <c r="S269" s="434"/>
      <c r="T269" s="434"/>
      <c r="U269" s="434"/>
      <c r="V269" s="339"/>
      <c r="W269" s="99">
        <f t="shared" si="18"/>
        <v>0</v>
      </c>
      <c r="X269" s="339"/>
      <c r="Y269" s="339"/>
      <c r="Z269" s="339"/>
      <c r="AA269" s="339"/>
      <c r="AB269" s="339"/>
      <c r="AC269" s="339"/>
      <c r="AD269" s="339"/>
      <c r="AE269" s="339"/>
      <c r="AF269" s="339"/>
      <c r="AG269" s="339"/>
      <c r="AH269" s="339"/>
      <c r="AI269" s="339"/>
      <c r="AJ269" s="339"/>
      <c r="AK269" s="339"/>
    </row>
    <row r="270" spans="1:37" ht="12.75" customHeight="1">
      <c r="A270" s="339"/>
      <c r="B270" s="466"/>
      <c r="C270" s="339"/>
      <c r="D270" s="339"/>
      <c r="E270" s="339"/>
      <c r="F270" s="339"/>
      <c r="G270" s="339"/>
      <c r="H270" s="339"/>
      <c r="I270" s="339"/>
      <c r="J270" s="339"/>
      <c r="K270" s="339"/>
      <c r="L270" s="339"/>
      <c r="M270" s="340"/>
      <c r="N270" s="339"/>
      <c r="O270" s="339"/>
      <c r="P270" s="339"/>
      <c r="Q270" s="341"/>
      <c r="R270" s="178"/>
      <c r="S270" s="434"/>
      <c r="T270" s="434"/>
      <c r="U270" s="434"/>
      <c r="V270" s="339"/>
      <c r="W270" s="99">
        <f t="shared" si="18"/>
        <v>0</v>
      </c>
      <c r="X270" s="339"/>
      <c r="Y270" s="339"/>
      <c r="Z270" s="339"/>
      <c r="AA270" s="339"/>
      <c r="AB270" s="339"/>
      <c r="AC270" s="339"/>
      <c r="AD270" s="339"/>
      <c r="AE270" s="339"/>
      <c r="AF270" s="339"/>
      <c r="AG270" s="339"/>
      <c r="AH270" s="339"/>
      <c r="AI270" s="339"/>
      <c r="AJ270" s="339"/>
      <c r="AK270" s="339"/>
    </row>
    <row r="271" spans="1:37" ht="12.75" customHeight="1">
      <c r="A271" s="339"/>
      <c r="B271" s="466"/>
      <c r="C271" s="339"/>
      <c r="D271" s="339"/>
      <c r="E271" s="339"/>
      <c r="F271" s="339"/>
      <c r="G271" s="339"/>
      <c r="H271" s="339"/>
      <c r="I271" s="339"/>
      <c r="J271" s="339"/>
      <c r="K271" s="339"/>
      <c r="L271" s="339"/>
      <c r="M271" s="340"/>
      <c r="N271" s="339"/>
      <c r="O271" s="339"/>
      <c r="P271" s="339"/>
      <c r="Q271" s="341"/>
      <c r="R271" s="178"/>
      <c r="S271" s="434"/>
      <c r="T271" s="434"/>
      <c r="U271" s="434"/>
      <c r="V271" s="339"/>
      <c r="W271" s="99">
        <f t="shared" si="18"/>
        <v>0</v>
      </c>
      <c r="X271" s="339"/>
      <c r="Y271" s="339"/>
      <c r="Z271" s="339"/>
      <c r="AA271" s="339"/>
      <c r="AB271" s="339"/>
      <c r="AC271" s="339"/>
      <c r="AD271" s="339"/>
      <c r="AE271" s="339"/>
      <c r="AF271" s="339"/>
      <c r="AG271" s="339"/>
      <c r="AH271" s="339"/>
      <c r="AI271" s="339"/>
      <c r="AJ271" s="339"/>
      <c r="AK271" s="339"/>
    </row>
    <row r="272" spans="1:37" ht="12.75" customHeight="1">
      <c r="A272" s="339"/>
      <c r="B272" s="466"/>
      <c r="C272" s="339"/>
      <c r="D272" s="339"/>
      <c r="E272" s="339"/>
      <c r="F272" s="339"/>
      <c r="G272" s="339"/>
      <c r="H272" s="339"/>
      <c r="I272" s="339"/>
      <c r="J272" s="339"/>
      <c r="K272" s="339"/>
      <c r="L272" s="339"/>
      <c r="M272" s="340"/>
      <c r="N272" s="339"/>
      <c r="O272" s="339"/>
      <c r="P272" s="339"/>
      <c r="Q272" s="341"/>
      <c r="R272" s="178"/>
      <c r="S272" s="434"/>
      <c r="T272" s="434"/>
      <c r="U272" s="434"/>
      <c r="V272" s="339"/>
      <c r="W272" s="99">
        <f t="shared" si="18"/>
        <v>0</v>
      </c>
      <c r="X272" s="339"/>
      <c r="Y272" s="339"/>
      <c r="Z272" s="339"/>
      <c r="AA272" s="339"/>
      <c r="AB272" s="339"/>
      <c r="AC272" s="339"/>
      <c r="AD272" s="339"/>
      <c r="AE272" s="339"/>
      <c r="AF272" s="339"/>
      <c r="AG272" s="339"/>
      <c r="AH272" s="339"/>
      <c r="AI272" s="339"/>
      <c r="AJ272" s="339"/>
      <c r="AK272" s="339"/>
    </row>
    <row r="273" spans="1:37" ht="12.75" customHeight="1">
      <c r="A273" s="339"/>
      <c r="B273" s="466"/>
      <c r="C273" s="339"/>
      <c r="D273" s="339"/>
      <c r="E273" s="339"/>
      <c r="F273" s="339"/>
      <c r="G273" s="339"/>
      <c r="H273" s="339"/>
      <c r="I273" s="339"/>
      <c r="J273" s="339"/>
      <c r="K273" s="339"/>
      <c r="L273" s="339"/>
      <c r="M273" s="340"/>
      <c r="N273" s="339"/>
      <c r="O273" s="339"/>
      <c r="P273" s="339"/>
      <c r="Q273" s="341"/>
      <c r="R273" s="178"/>
      <c r="S273" s="434"/>
      <c r="T273" s="434"/>
      <c r="U273" s="434"/>
      <c r="V273" s="339"/>
      <c r="W273" s="99">
        <f t="shared" si="18"/>
        <v>0</v>
      </c>
      <c r="X273" s="339"/>
      <c r="Y273" s="339"/>
      <c r="Z273" s="339"/>
      <c r="AA273" s="339"/>
      <c r="AB273" s="339"/>
      <c r="AC273" s="339"/>
      <c r="AD273" s="339"/>
      <c r="AE273" s="339"/>
      <c r="AF273" s="339"/>
      <c r="AG273" s="339"/>
      <c r="AH273" s="339"/>
      <c r="AI273" s="339"/>
      <c r="AJ273" s="339"/>
      <c r="AK273" s="339"/>
    </row>
    <row r="274" spans="1:37" ht="12.75" customHeight="1">
      <c r="A274" s="339"/>
      <c r="B274" s="466"/>
      <c r="C274" s="339"/>
      <c r="D274" s="339"/>
      <c r="E274" s="339"/>
      <c r="F274" s="339"/>
      <c r="G274" s="339"/>
      <c r="H274" s="339"/>
      <c r="I274" s="339"/>
      <c r="J274" s="339"/>
      <c r="K274" s="339"/>
      <c r="L274" s="339"/>
      <c r="M274" s="340"/>
      <c r="N274" s="339"/>
      <c r="O274" s="339"/>
      <c r="P274" s="339"/>
      <c r="Q274" s="341"/>
      <c r="R274" s="178"/>
      <c r="S274" s="434"/>
      <c r="T274" s="434"/>
      <c r="U274" s="434"/>
      <c r="V274" s="339"/>
      <c r="W274" s="99">
        <f t="shared" si="18"/>
        <v>0</v>
      </c>
      <c r="X274" s="339"/>
      <c r="Y274" s="339"/>
      <c r="Z274" s="339"/>
      <c r="AA274" s="339"/>
      <c r="AB274" s="339"/>
      <c r="AC274" s="339"/>
      <c r="AD274" s="339"/>
      <c r="AE274" s="339"/>
      <c r="AF274" s="339"/>
      <c r="AG274" s="339"/>
      <c r="AH274" s="339"/>
      <c r="AI274" s="339"/>
      <c r="AJ274" s="339"/>
      <c r="AK274" s="339"/>
    </row>
    <row r="275" spans="1:37" ht="12.75" customHeight="1">
      <c r="A275" s="339"/>
      <c r="B275" s="466"/>
      <c r="C275" s="339"/>
      <c r="D275" s="339"/>
      <c r="E275" s="339"/>
      <c r="F275" s="339"/>
      <c r="G275" s="339"/>
      <c r="H275" s="339"/>
      <c r="I275" s="339"/>
      <c r="J275" s="339"/>
      <c r="K275" s="339"/>
      <c r="L275" s="339"/>
      <c r="M275" s="340"/>
      <c r="N275" s="339"/>
      <c r="O275" s="339"/>
      <c r="P275" s="339"/>
      <c r="Q275" s="341"/>
      <c r="R275" s="178"/>
      <c r="S275" s="434"/>
      <c r="T275" s="434"/>
      <c r="U275" s="434"/>
      <c r="V275" s="339"/>
      <c r="W275" s="99">
        <f t="shared" si="18"/>
        <v>0</v>
      </c>
      <c r="X275" s="339"/>
      <c r="Y275" s="339"/>
      <c r="Z275" s="339"/>
      <c r="AA275" s="339"/>
      <c r="AB275" s="339"/>
      <c r="AC275" s="339"/>
      <c r="AD275" s="339"/>
      <c r="AE275" s="339"/>
      <c r="AF275" s="339"/>
      <c r="AG275" s="339"/>
      <c r="AH275" s="339"/>
      <c r="AI275" s="339"/>
      <c r="AJ275" s="339"/>
      <c r="AK275" s="339"/>
    </row>
    <row r="276" spans="1:37" ht="12.75" customHeight="1">
      <c r="A276" s="339"/>
      <c r="B276" s="466"/>
      <c r="C276" s="339"/>
      <c r="D276" s="339"/>
      <c r="E276" s="339"/>
      <c r="F276" s="339"/>
      <c r="G276" s="339"/>
      <c r="H276" s="339"/>
      <c r="I276" s="339"/>
      <c r="J276" s="339"/>
      <c r="K276" s="339"/>
      <c r="L276" s="339"/>
      <c r="M276" s="340"/>
      <c r="N276" s="339"/>
      <c r="O276" s="339"/>
      <c r="P276" s="339"/>
      <c r="Q276" s="341"/>
      <c r="R276" s="178"/>
      <c r="S276" s="434"/>
      <c r="T276" s="434"/>
      <c r="U276" s="434"/>
      <c r="V276" s="339"/>
      <c r="W276" s="99">
        <f t="shared" si="18"/>
        <v>0</v>
      </c>
      <c r="X276" s="339"/>
      <c r="Y276" s="339"/>
      <c r="Z276" s="339"/>
      <c r="AA276" s="339"/>
      <c r="AB276" s="339"/>
      <c r="AC276" s="339"/>
      <c r="AD276" s="339"/>
      <c r="AE276" s="339"/>
      <c r="AF276" s="339"/>
      <c r="AG276" s="339"/>
      <c r="AH276" s="339"/>
      <c r="AI276" s="339"/>
      <c r="AJ276" s="339"/>
      <c r="AK276" s="339"/>
    </row>
    <row r="277" spans="1:37" ht="12.75" customHeight="1">
      <c r="A277" s="339"/>
      <c r="B277" s="466"/>
      <c r="C277" s="339"/>
      <c r="D277" s="339"/>
      <c r="E277" s="339"/>
      <c r="F277" s="339"/>
      <c r="G277" s="339"/>
      <c r="H277" s="339"/>
      <c r="I277" s="339"/>
      <c r="J277" s="339"/>
      <c r="K277" s="339"/>
      <c r="L277" s="339"/>
      <c r="M277" s="340"/>
      <c r="N277" s="339"/>
      <c r="O277" s="339"/>
      <c r="P277" s="339"/>
      <c r="Q277" s="341"/>
      <c r="R277" s="178"/>
      <c r="S277" s="434"/>
      <c r="T277" s="434"/>
      <c r="U277" s="434"/>
      <c r="V277" s="339"/>
      <c r="W277" s="99">
        <f t="shared" si="18"/>
        <v>0</v>
      </c>
      <c r="X277" s="339"/>
      <c r="Y277" s="339"/>
      <c r="Z277" s="339"/>
      <c r="AA277" s="339"/>
      <c r="AB277" s="339"/>
      <c r="AC277" s="339"/>
      <c r="AD277" s="339"/>
      <c r="AE277" s="339"/>
      <c r="AF277" s="339"/>
      <c r="AG277" s="339"/>
      <c r="AH277" s="339"/>
      <c r="AI277" s="339"/>
      <c r="AJ277" s="339"/>
      <c r="AK277" s="339"/>
    </row>
    <row r="278" spans="1:37" ht="12.75" customHeight="1">
      <c r="A278" s="339"/>
      <c r="B278" s="466"/>
      <c r="C278" s="339"/>
      <c r="D278" s="339"/>
      <c r="E278" s="339"/>
      <c r="F278" s="339"/>
      <c r="G278" s="339"/>
      <c r="H278" s="339"/>
      <c r="I278" s="339"/>
      <c r="J278" s="339"/>
      <c r="K278" s="339"/>
      <c r="L278" s="339"/>
      <c r="M278" s="340"/>
      <c r="N278" s="339"/>
      <c r="O278" s="339"/>
      <c r="P278" s="339"/>
      <c r="Q278" s="341"/>
      <c r="R278" s="178"/>
      <c r="S278" s="434"/>
      <c r="T278" s="434"/>
      <c r="U278" s="434"/>
      <c r="V278" s="339"/>
      <c r="W278" s="99">
        <f t="shared" si="18"/>
        <v>0</v>
      </c>
      <c r="X278" s="339"/>
      <c r="Y278" s="339"/>
      <c r="Z278" s="339"/>
      <c r="AA278" s="339"/>
      <c r="AB278" s="339"/>
      <c r="AC278" s="339"/>
      <c r="AD278" s="339"/>
      <c r="AE278" s="339"/>
      <c r="AF278" s="339"/>
      <c r="AG278" s="339"/>
      <c r="AH278" s="339"/>
      <c r="AI278" s="339"/>
      <c r="AJ278" s="339"/>
      <c r="AK278" s="339"/>
    </row>
    <row r="279" spans="1:37" ht="12.75" customHeight="1">
      <c r="A279" s="339"/>
      <c r="B279" s="466"/>
      <c r="C279" s="339"/>
      <c r="D279" s="339"/>
      <c r="E279" s="339"/>
      <c r="F279" s="339"/>
      <c r="G279" s="339"/>
      <c r="H279" s="339"/>
      <c r="I279" s="339"/>
      <c r="J279" s="339"/>
      <c r="K279" s="339"/>
      <c r="L279" s="339"/>
      <c r="M279" s="340"/>
      <c r="N279" s="339"/>
      <c r="O279" s="339"/>
      <c r="P279" s="339"/>
      <c r="Q279" s="341"/>
      <c r="R279" s="178"/>
      <c r="S279" s="434"/>
      <c r="T279" s="434"/>
      <c r="U279" s="434"/>
      <c r="V279" s="339"/>
      <c r="W279" s="99">
        <f t="shared" si="18"/>
        <v>0</v>
      </c>
      <c r="X279" s="339"/>
      <c r="Y279" s="339"/>
      <c r="Z279" s="339"/>
      <c r="AA279" s="339"/>
      <c r="AB279" s="339"/>
      <c r="AC279" s="339"/>
      <c r="AD279" s="339"/>
      <c r="AE279" s="339"/>
      <c r="AF279" s="339"/>
      <c r="AG279" s="339"/>
      <c r="AH279" s="339"/>
      <c r="AI279" s="339"/>
      <c r="AJ279" s="339"/>
      <c r="AK279" s="339"/>
    </row>
    <row r="280" spans="1:37" ht="12.75" customHeight="1">
      <c r="A280" s="339"/>
      <c r="B280" s="466"/>
      <c r="C280" s="339"/>
      <c r="D280" s="339"/>
      <c r="E280" s="339"/>
      <c r="F280" s="339"/>
      <c r="G280" s="339"/>
      <c r="H280" s="339"/>
      <c r="I280" s="339"/>
      <c r="J280" s="339"/>
      <c r="K280" s="339"/>
      <c r="L280" s="339"/>
      <c r="M280" s="340"/>
      <c r="N280" s="339"/>
      <c r="O280" s="339"/>
      <c r="P280" s="339"/>
      <c r="Q280" s="341"/>
      <c r="R280" s="178"/>
      <c r="S280" s="434"/>
      <c r="T280" s="434"/>
      <c r="U280" s="434"/>
      <c r="V280" s="339"/>
      <c r="W280" s="99">
        <f t="shared" si="18"/>
        <v>0</v>
      </c>
      <c r="X280" s="339"/>
      <c r="Y280" s="339"/>
      <c r="Z280" s="339"/>
      <c r="AA280" s="339"/>
      <c r="AB280" s="339"/>
      <c r="AC280" s="339"/>
      <c r="AD280" s="339"/>
      <c r="AE280" s="339"/>
      <c r="AF280" s="339"/>
      <c r="AG280" s="339"/>
      <c r="AH280" s="339"/>
      <c r="AI280" s="339"/>
      <c r="AJ280" s="339"/>
      <c r="AK280" s="339"/>
    </row>
    <row r="281" spans="1:37" ht="12.75" customHeight="1">
      <c r="A281" s="339"/>
      <c r="B281" s="466"/>
      <c r="C281" s="339"/>
      <c r="D281" s="339"/>
      <c r="E281" s="339"/>
      <c r="F281" s="339"/>
      <c r="G281" s="339"/>
      <c r="H281" s="339"/>
      <c r="I281" s="339"/>
      <c r="J281" s="339"/>
      <c r="K281" s="339"/>
      <c r="L281" s="339"/>
      <c r="M281" s="340"/>
      <c r="N281" s="339"/>
      <c r="O281" s="339"/>
      <c r="P281" s="339"/>
      <c r="Q281" s="341"/>
      <c r="R281" s="178"/>
      <c r="S281" s="434"/>
      <c r="T281" s="434"/>
      <c r="U281" s="434"/>
      <c r="V281" s="339"/>
      <c r="W281" s="99">
        <f t="shared" si="18"/>
        <v>0</v>
      </c>
      <c r="X281" s="339"/>
      <c r="Y281" s="339"/>
      <c r="Z281" s="339"/>
      <c r="AA281" s="339"/>
      <c r="AB281" s="339"/>
      <c r="AC281" s="339"/>
      <c r="AD281" s="339"/>
      <c r="AE281" s="339"/>
      <c r="AF281" s="339"/>
      <c r="AG281" s="339"/>
      <c r="AH281" s="339"/>
      <c r="AI281" s="339"/>
      <c r="AJ281" s="339"/>
      <c r="AK281" s="339"/>
    </row>
    <row r="282" spans="1:37" ht="12.75" customHeight="1">
      <c r="A282" s="339"/>
      <c r="B282" s="466"/>
      <c r="C282" s="339"/>
      <c r="D282" s="339"/>
      <c r="E282" s="339"/>
      <c r="F282" s="339"/>
      <c r="G282" s="339"/>
      <c r="H282" s="339"/>
      <c r="I282" s="339"/>
      <c r="J282" s="339"/>
      <c r="K282" s="339"/>
      <c r="L282" s="339"/>
      <c r="M282" s="340"/>
      <c r="N282" s="339"/>
      <c r="O282" s="339"/>
      <c r="P282" s="339"/>
      <c r="Q282" s="341"/>
      <c r="R282" s="178"/>
      <c r="S282" s="434"/>
      <c r="T282" s="434"/>
      <c r="U282" s="434"/>
      <c r="V282" s="339"/>
      <c r="W282" s="99">
        <f t="shared" si="18"/>
        <v>0</v>
      </c>
      <c r="X282" s="339"/>
      <c r="Y282" s="339"/>
      <c r="Z282" s="339"/>
      <c r="AA282" s="339"/>
      <c r="AB282" s="339"/>
      <c r="AC282" s="339"/>
      <c r="AD282" s="339"/>
      <c r="AE282" s="339"/>
      <c r="AF282" s="339"/>
      <c r="AG282" s="339"/>
      <c r="AH282" s="339"/>
      <c r="AI282" s="339"/>
      <c r="AJ282" s="339"/>
      <c r="AK282" s="339"/>
    </row>
    <row r="283" spans="1:37" ht="12.75" customHeight="1">
      <c r="A283" s="339"/>
      <c r="B283" s="466"/>
      <c r="C283" s="339"/>
      <c r="D283" s="339"/>
      <c r="E283" s="339"/>
      <c r="F283" s="339"/>
      <c r="G283" s="339"/>
      <c r="H283" s="339"/>
      <c r="I283" s="339"/>
      <c r="J283" s="339"/>
      <c r="K283" s="339"/>
      <c r="L283" s="339"/>
      <c r="M283" s="340"/>
      <c r="N283" s="339"/>
      <c r="O283" s="339"/>
      <c r="P283" s="339"/>
      <c r="Q283" s="341"/>
      <c r="R283" s="178"/>
      <c r="S283" s="434"/>
      <c r="T283" s="434"/>
      <c r="U283" s="434"/>
      <c r="V283" s="339"/>
      <c r="W283" s="99">
        <f t="shared" si="18"/>
        <v>0</v>
      </c>
      <c r="X283" s="339"/>
      <c r="Y283" s="339"/>
      <c r="Z283" s="339"/>
      <c r="AA283" s="339"/>
      <c r="AB283" s="339"/>
      <c r="AC283" s="339"/>
      <c r="AD283" s="339"/>
      <c r="AE283" s="339"/>
      <c r="AF283" s="339"/>
      <c r="AG283" s="339"/>
      <c r="AH283" s="339"/>
      <c r="AI283" s="339"/>
      <c r="AJ283" s="339"/>
      <c r="AK283" s="339"/>
    </row>
    <row r="284" spans="1:37" ht="12.75" customHeight="1">
      <c r="A284" s="339"/>
      <c r="B284" s="466"/>
      <c r="C284" s="339"/>
      <c r="D284" s="339"/>
      <c r="E284" s="339"/>
      <c r="F284" s="339"/>
      <c r="G284" s="339"/>
      <c r="H284" s="339"/>
      <c r="I284" s="339"/>
      <c r="J284" s="339"/>
      <c r="K284" s="339"/>
      <c r="L284" s="339"/>
      <c r="M284" s="340"/>
      <c r="N284" s="339"/>
      <c r="O284" s="339"/>
      <c r="P284" s="339"/>
      <c r="Q284" s="341"/>
      <c r="R284" s="178"/>
      <c r="S284" s="434"/>
      <c r="T284" s="434"/>
      <c r="U284" s="434"/>
      <c r="V284" s="339"/>
      <c r="W284" s="99">
        <f t="shared" si="18"/>
        <v>0</v>
      </c>
      <c r="X284" s="339"/>
      <c r="Y284" s="339"/>
      <c r="Z284" s="339"/>
      <c r="AA284" s="339"/>
      <c r="AB284" s="339"/>
      <c r="AC284" s="339"/>
      <c r="AD284" s="339"/>
      <c r="AE284" s="339"/>
      <c r="AF284" s="339"/>
      <c r="AG284" s="339"/>
      <c r="AH284" s="339"/>
      <c r="AI284" s="339"/>
      <c r="AJ284" s="339"/>
      <c r="AK284" s="339"/>
    </row>
    <row r="285" spans="1:37" ht="12.75" customHeight="1">
      <c r="A285" s="339"/>
      <c r="B285" s="466"/>
      <c r="C285" s="339"/>
      <c r="D285" s="339"/>
      <c r="E285" s="339"/>
      <c r="F285" s="339"/>
      <c r="G285" s="339"/>
      <c r="H285" s="339"/>
      <c r="I285" s="339"/>
      <c r="J285" s="339"/>
      <c r="K285" s="339"/>
      <c r="L285" s="339"/>
      <c r="M285" s="340"/>
      <c r="N285" s="339"/>
      <c r="O285" s="339"/>
      <c r="P285" s="339"/>
      <c r="Q285" s="341"/>
      <c r="R285" s="178"/>
      <c r="S285" s="434"/>
      <c r="T285" s="434"/>
      <c r="U285" s="434"/>
      <c r="V285" s="339"/>
      <c r="W285" s="99">
        <f t="shared" si="18"/>
        <v>0</v>
      </c>
      <c r="X285" s="339"/>
      <c r="Y285" s="339"/>
      <c r="Z285" s="339"/>
      <c r="AA285" s="339"/>
      <c r="AB285" s="339"/>
      <c r="AC285" s="339"/>
      <c r="AD285" s="339"/>
      <c r="AE285" s="339"/>
      <c r="AF285" s="339"/>
      <c r="AG285" s="339"/>
      <c r="AH285" s="339"/>
      <c r="AI285" s="339"/>
      <c r="AJ285" s="339"/>
      <c r="AK285" s="339"/>
    </row>
    <row r="286" spans="1:37" ht="12.75" customHeight="1">
      <c r="A286" s="339"/>
      <c r="B286" s="466"/>
      <c r="C286" s="339"/>
      <c r="D286" s="339"/>
      <c r="E286" s="339"/>
      <c r="F286" s="339"/>
      <c r="G286" s="339"/>
      <c r="H286" s="339"/>
      <c r="I286" s="339"/>
      <c r="J286" s="339"/>
      <c r="K286" s="339"/>
      <c r="L286" s="339"/>
      <c r="M286" s="340"/>
      <c r="N286" s="339"/>
      <c r="O286" s="339"/>
      <c r="P286" s="339"/>
      <c r="Q286" s="341"/>
      <c r="R286" s="178"/>
      <c r="S286" s="434"/>
      <c r="T286" s="434"/>
      <c r="U286" s="434"/>
      <c r="V286" s="339"/>
      <c r="W286" s="99">
        <f t="shared" si="18"/>
        <v>0</v>
      </c>
      <c r="X286" s="339"/>
      <c r="Y286" s="339"/>
      <c r="Z286" s="339"/>
      <c r="AA286" s="339"/>
      <c r="AB286" s="339"/>
      <c r="AC286" s="339"/>
      <c r="AD286" s="339"/>
      <c r="AE286" s="339"/>
      <c r="AF286" s="339"/>
      <c r="AG286" s="339"/>
      <c r="AH286" s="339"/>
      <c r="AI286" s="339"/>
      <c r="AJ286" s="339"/>
      <c r="AK286" s="339"/>
    </row>
    <row r="287" spans="1:37" ht="12.75" customHeight="1">
      <c r="A287" s="339"/>
      <c r="B287" s="466"/>
      <c r="C287" s="339"/>
      <c r="D287" s="339"/>
      <c r="E287" s="339"/>
      <c r="F287" s="339"/>
      <c r="G287" s="339"/>
      <c r="H287" s="339"/>
      <c r="I287" s="339"/>
      <c r="J287" s="339"/>
      <c r="K287" s="339"/>
      <c r="L287" s="339"/>
      <c r="M287" s="340"/>
      <c r="N287" s="339"/>
      <c r="O287" s="339"/>
      <c r="P287" s="339"/>
      <c r="Q287" s="341"/>
      <c r="R287" s="178"/>
      <c r="S287" s="434"/>
      <c r="T287" s="434"/>
      <c r="U287" s="434"/>
      <c r="V287" s="339"/>
      <c r="W287" s="99">
        <f t="shared" si="18"/>
        <v>0</v>
      </c>
      <c r="X287" s="339"/>
      <c r="Y287" s="339"/>
      <c r="Z287" s="339"/>
      <c r="AA287" s="339"/>
      <c r="AB287" s="339"/>
      <c r="AC287" s="339"/>
      <c r="AD287" s="339"/>
      <c r="AE287" s="339"/>
      <c r="AF287" s="339"/>
      <c r="AG287" s="339"/>
      <c r="AH287" s="339"/>
      <c r="AI287" s="339"/>
      <c r="AJ287" s="339"/>
      <c r="AK287" s="339"/>
    </row>
    <row r="288" spans="1:37" ht="12.75" customHeight="1">
      <c r="A288" s="339"/>
      <c r="B288" s="466"/>
      <c r="C288" s="339"/>
      <c r="D288" s="339"/>
      <c r="E288" s="339"/>
      <c r="F288" s="339"/>
      <c r="G288" s="339"/>
      <c r="H288" s="339"/>
      <c r="I288" s="339"/>
      <c r="J288" s="339"/>
      <c r="K288" s="339"/>
      <c r="L288" s="339"/>
      <c r="M288" s="340"/>
      <c r="N288" s="339"/>
      <c r="O288" s="339"/>
      <c r="P288" s="339"/>
      <c r="Q288" s="341"/>
      <c r="R288" s="178"/>
      <c r="S288" s="434"/>
      <c r="T288" s="434"/>
      <c r="U288" s="434"/>
      <c r="V288" s="339"/>
      <c r="W288" s="99">
        <f t="shared" si="18"/>
        <v>0</v>
      </c>
      <c r="X288" s="339"/>
      <c r="Y288" s="339"/>
      <c r="Z288" s="339"/>
      <c r="AA288" s="339"/>
      <c r="AB288" s="339"/>
      <c r="AC288" s="339"/>
      <c r="AD288" s="339"/>
      <c r="AE288" s="339"/>
      <c r="AF288" s="339"/>
      <c r="AG288" s="339"/>
      <c r="AH288" s="339"/>
      <c r="AI288" s="339"/>
      <c r="AJ288" s="339"/>
      <c r="AK288" s="339"/>
    </row>
    <row r="289" spans="1:37" ht="12.75" customHeight="1">
      <c r="A289" s="339"/>
      <c r="B289" s="466"/>
      <c r="C289" s="339"/>
      <c r="D289" s="339"/>
      <c r="E289" s="339"/>
      <c r="F289" s="339"/>
      <c r="G289" s="339"/>
      <c r="H289" s="339"/>
      <c r="I289" s="339"/>
      <c r="J289" s="339"/>
      <c r="K289" s="339"/>
      <c r="L289" s="339"/>
      <c r="M289" s="340"/>
      <c r="N289" s="339"/>
      <c r="O289" s="339"/>
      <c r="P289" s="339"/>
      <c r="Q289" s="341"/>
      <c r="R289" s="178"/>
      <c r="S289" s="434"/>
      <c r="T289" s="434"/>
      <c r="U289" s="434"/>
      <c r="V289" s="339"/>
      <c r="W289" s="99">
        <f t="shared" si="18"/>
        <v>0</v>
      </c>
      <c r="X289" s="339"/>
      <c r="Y289" s="339"/>
      <c r="Z289" s="339"/>
      <c r="AA289" s="339"/>
      <c r="AB289" s="339"/>
      <c r="AC289" s="339"/>
      <c r="AD289" s="339"/>
      <c r="AE289" s="339"/>
      <c r="AF289" s="339"/>
      <c r="AG289" s="339"/>
      <c r="AH289" s="339"/>
      <c r="AI289" s="339"/>
      <c r="AJ289" s="339"/>
      <c r="AK289" s="339"/>
    </row>
    <row r="290" spans="1:37" ht="12.75" customHeight="1">
      <c r="A290" s="339"/>
      <c r="B290" s="466"/>
      <c r="C290" s="339"/>
      <c r="D290" s="339"/>
      <c r="E290" s="339"/>
      <c r="F290" s="339"/>
      <c r="G290" s="339"/>
      <c r="H290" s="339"/>
      <c r="I290" s="339"/>
      <c r="J290" s="339"/>
      <c r="K290" s="339"/>
      <c r="L290" s="339"/>
      <c r="M290" s="340"/>
      <c r="N290" s="339"/>
      <c r="O290" s="339"/>
      <c r="P290" s="339"/>
      <c r="Q290" s="341"/>
      <c r="R290" s="178"/>
      <c r="S290" s="434"/>
      <c r="T290" s="434"/>
      <c r="U290" s="434"/>
      <c r="V290" s="339"/>
      <c r="W290" s="99">
        <f t="shared" si="18"/>
        <v>0</v>
      </c>
      <c r="X290" s="339"/>
      <c r="Y290" s="339"/>
      <c r="Z290" s="339"/>
      <c r="AA290" s="339"/>
      <c r="AB290" s="339"/>
      <c r="AC290" s="339"/>
      <c r="AD290" s="339"/>
      <c r="AE290" s="339"/>
      <c r="AF290" s="339"/>
      <c r="AG290" s="339"/>
      <c r="AH290" s="339"/>
      <c r="AI290" s="339"/>
      <c r="AJ290" s="339"/>
      <c r="AK290" s="339"/>
    </row>
    <row r="291" spans="1:37" ht="12.75" customHeight="1">
      <c r="A291" s="339"/>
      <c r="B291" s="466"/>
      <c r="C291" s="339"/>
      <c r="D291" s="339"/>
      <c r="E291" s="339"/>
      <c r="F291" s="339"/>
      <c r="G291" s="339"/>
      <c r="H291" s="339"/>
      <c r="I291" s="339"/>
      <c r="J291" s="339"/>
      <c r="K291" s="339"/>
      <c r="L291" s="339"/>
      <c r="M291" s="340"/>
      <c r="N291" s="339"/>
      <c r="O291" s="339"/>
      <c r="P291" s="339"/>
      <c r="Q291" s="341"/>
      <c r="R291" s="178"/>
      <c r="S291" s="434"/>
      <c r="T291" s="434"/>
      <c r="U291" s="434"/>
      <c r="V291" s="339"/>
      <c r="W291" s="99">
        <f t="shared" si="18"/>
        <v>0</v>
      </c>
      <c r="X291" s="339"/>
      <c r="Y291" s="339"/>
      <c r="Z291" s="339"/>
      <c r="AA291" s="339"/>
      <c r="AB291" s="339"/>
      <c r="AC291" s="339"/>
      <c r="AD291" s="339"/>
      <c r="AE291" s="339"/>
      <c r="AF291" s="339"/>
      <c r="AG291" s="339"/>
      <c r="AH291" s="339"/>
      <c r="AI291" s="339"/>
      <c r="AJ291" s="339"/>
      <c r="AK291" s="339"/>
    </row>
    <row r="292" spans="1:37" ht="12.75" customHeight="1">
      <c r="A292" s="339"/>
      <c r="B292" s="466"/>
      <c r="C292" s="339"/>
      <c r="D292" s="339"/>
      <c r="E292" s="339"/>
      <c r="F292" s="339"/>
      <c r="G292" s="339"/>
      <c r="H292" s="339"/>
      <c r="I292" s="339"/>
      <c r="J292" s="339"/>
      <c r="K292" s="339"/>
      <c r="L292" s="339"/>
      <c r="M292" s="340"/>
      <c r="N292" s="339"/>
      <c r="O292" s="339"/>
      <c r="P292" s="339"/>
      <c r="Q292" s="341"/>
      <c r="R292" s="178"/>
      <c r="S292" s="434"/>
      <c r="T292" s="434"/>
      <c r="U292" s="434"/>
      <c r="V292" s="339"/>
      <c r="W292" s="99">
        <f t="shared" si="18"/>
        <v>0</v>
      </c>
      <c r="X292" s="339"/>
      <c r="Y292" s="339"/>
      <c r="Z292" s="339"/>
      <c r="AA292" s="339"/>
      <c r="AB292" s="339"/>
      <c r="AC292" s="339"/>
      <c r="AD292" s="339"/>
      <c r="AE292" s="339"/>
      <c r="AF292" s="339"/>
      <c r="AG292" s="339"/>
      <c r="AH292" s="339"/>
      <c r="AI292" s="339"/>
      <c r="AJ292" s="339"/>
      <c r="AK292" s="339"/>
    </row>
    <row r="293" spans="1:37" ht="12.75" customHeight="1">
      <c r="A293" s="339"/>
      <c r="B293" s="466"/>
      <c r="C293" s="339"/>
      <c r="D293" s="339"/>
      <c r="E293" s="339"/>
      <c r="F293" s="339"/>
      <c r="G293" s="339"/>
      <c r="H293" s="339"/>
      <c r="I293" s="339"/>
      <c r="J293" s="339"/>
      <c r="K293" s="339"/>
      <c r="L293" s="339"/>
      <c r="M293" s="340"/>
      <c r="N293" s="339"/>
      <c r="O293" s="339"/>
      <c r="P293" s="339"/>
      <c r="Q293" s="341"/>
      <c r="R293" s="178"/>
      <c r="S293" s="434"/>
      <c r="T293" s="434"/>
      <c r="U293" s="434"/>
      <c r="V293" s="339"/>
      <c r="W293" s="99">
        <f t="shared" si="18"/>
        <v>0</v>
      </c>
      <c r="X293" s="339"/>
      <c r="Y293" s="339"/>
      <c r="Z293" s="339"/>
      <c r="AA293" s="339"/>
      <c r="AB293" s="339"/>
      <c r="AC293" s="339"/>
      <c r="AD293" s="339"/>
      <c r="AE293" s="339"/>
      <c r="AF293" s="339"/>
      <c r="AG293" s="339"/>
      <c r="AH293" s="339"/>
      <c r="AI293" s="339"/>
      <c r="AJ293" s="339"/>
      <c r="AK293" s="339"/>
    </row>
    <row r="294" spans="1:37" ht="12.75" customHeight="1">
      <c r="A294" s="339"/>
      <c r="B294" s="466"/>
      <c r="C294" s="339"/>
      <c r="D294" s="339"/>
      <c r="E294" s="339"/>
      <c r="F294" s="339"/>
      <c r="G294" s="339"/>
      <c r="H294" s="339"/>
      <c r="I294" s="339"/>
      <c r="J294" s="339"/>
      <c r="K294" s="339"/>
      <c r="L294" s="339"/>
      <c r="M294" s="340"/>
      <c r="N294" s="339"/>
      <c r="O294" s="339"/>
      <c r="P294" s="339"/>
      <c r="Q294" s="341"/>
      <c r="R294" s="178"/>
      <c r="S294" s="434"/>
      <c r="T294" s="434"/>
      <c r="U294" s="434"/>
      <c r="V294" s="339"/>
      <c r="W294" s="99">
        <f t="shared" si="18"/>
        <v>0</v>
      </c>
      <c r="X294" s="339"/>
      <c r="Y294" s="339"/>
      <c r="Z294" s="339"/>
      <c r="AA294" s="339"/>
      <c r="AB294" s="339"/>
      <c r="AC294" s="339"/>
      <c r="AD294" s="339"/>
      <c r="AE294" s="339"/>
      <c r="AF294" s="339"/>
      <c r="AG294" s="339"/>
      <c r="AH294" s="339"/>
      <c r="AI294" s="339"/>
      <c r="AJ294" s="339"/>
      <c r="AK294" s="339"/>
    </row>
    <row r="295" spans="1:37" ht="12.75" customHeight="1">
      <c r="A295" s="339"/>
      <c r="B295" s="466"/>
      <c r="C295" s="339"/>
      <c r="D295" s="339"/>
      <c r="E295" s="339"/>
      <c r="F295" s="339"/>
      <c r="G295" s="339"/>
      <c r="H295" s="339"/>
      <c r="I295" s="339"/>
      <c r="J295" s="339"/>
      <c r="K295" s="339"/>
      <c r="L295" s="339"/>
      <c r="M295" s="340"/>
      <c r="N295" s="339"/>
      <c r="O295" s="339"/>
      <c r="P295" s="339"/>
      <c r="Q295" s="341"/>
      <c r="R295" s="178"/>
      <c r="S295" s="434"/>
      <c r="T295" s="434"/>
      <c r="U295" s="434"/>
      <c r="V295" s="339"/>
      <c r="W295" s="99">
        <f t="shared" si="18"/>
        <v>0</v>
      </c>
      <c r="X295" s="339"/>
      <c r="Y295" s="339"/>
      <c r="Z295" s="339"/>
      <c r="AA295" s="339"/>
      <c r="AB295" s="339"/>
      <c r="AC295" s="339"/>
      <c r="AD295" s="339"/>
      <c r="AE295" s="339"/>
      <c r="AF295" s="339"/>
      <c r="AG295" s="339"/>
      <c r="AH295" s="339"/>
      <c r="AI295" s="339"/>
      <c r="AJ295" s="339"/>
      <c r="AK295" s="339"/>
    </row>
    <row r="296" spans="1:37" ht="12.75" customHeight="1">
      <c r="A296" s="339"/>
      <c r="B296" s="466"/>
      <c r="C296" s="339"/>
      <c r="D296" s="339"/>
      <c r="E296" s="339"/>
      <c r="F296" s="339"/>
      <c r="G296" s="339"/>
      <c r="H296" s="339"/>
      <c r="I296" s="339"/>
      <c r="J296" s="339"/>
      <c r="K296" s="339"/>
      <c r="L296" s="339"/>
      <c r="M296" s="340"/>
      <c r="N296" s="339"/>
      <c r="O296" s="339"/>
      <c r="P296" s="339"/>
      <c r="Q296" s="341"/>
      <c r="R296" s="178"/>
      <c r="S296" s="434"/>
      <c r="T296" s="434"/>
      <c r="U296" s="434"/>
      <c r="V296" s="339"/>
      <c r="W296" s="99">
        <f t="shared" si="18"/>
        <v>0</v>
      </c>
      <c r="X296" s="339"/>
      <c r="Y296" s="339"/>
      <c r="Z296" s="339"/>
      <c r="AA296" s="339"/>
      <c r="AB296" s="339"/>
      <c r="AC296" s="339"/>
      <c r="AD296" s="339"/>
      <c r="AE296" s="339"/>
      <c r="AF296" s="339"/>
      <c r="AG296" s="339"/>
      <c r="AH296" s="339"/>
      <c r="AI296" s="339"/>
      <c r="AJ296" s="339"/>
      <c r="AK296" s="339"/>
    </row>
    <row r="297" spans="1:37" ht="12.75" customHeight="1">
      <c r="A297" s="339"/>
      <c r="B297" s="466"/>
      <c r="C297" s="339"/>
      <c r="D297" s="339"/>
      <c r="E297" s="339"/>
      <c r="F297" s="339"/>
      <c r="G297" s="339"/>
      <c r="H297" s="339"/>
      <c r="I297" s="339"/>
      <c r="J297" s="339"/>
      <c r="K297" s="339"/>
      <c r="L297" s="339"/>
      <c r="M297" s="340"/>
      <c r="N297" s="339"/>
      <c r="O297" s="339"/>
      <c r="P297" s="339"/>
      <c r="Q297" s="341"/>
      <c r="R297" s="178"/>
      <c r="S297" s="434"/>
      <c r="T297" s="434"/>
      <c r="U297" s="434"/>
      <c r="V297" s="339"/>
      <c r="W297" s="99">
        <f t="shared" si="18"/>
        <v>0</v>
      </c>
      <c r="X297" s="339"/>
      <c r="Y297" s="339"/>
      <c r="Z297" s="339"/>
      <c r="AA297" s="339"/>
      <c r="AB297" s="339"/>
      <c r="AC297" s="339"/>
      <c r="AD297" s="339"/>
      <c r="AE297" s="339"/>
      <c r="AF297" s="339"/>
      <c r="AG297" s="339"/>
      <c r="AH297" s="339"/>
      <c r="AI297" s="339"/>
      <c r="AJ297" s="339"/>
      <c r="AK297" s="339"/>
    </row>
    <row r="298" spans="1:37" ht="12.75" customHeight="1">
      <c r="A298" s="339"/>
      <c r="B298" s="466"/>
      <c r="C298" s="339"/>
      <c r="D298" s="339"/>
      <c r="E298" s="339"/>
      <c r="F298" s="339"/>
      <c r="G298" s="339"/>
      <c r="H298" s="339"/>
      <c r="I298" s="339"/>
      <c r="J298" s="339"/>
      <c r="K298" s="339"/>
      <c r="L298" s="339"/>
      <c r="M298" s="340"/>
      <c r="N298" s="339"/>
      <c r="O298" s="339"/>
      <c r="P298" s="339"/>
      <c r="Q298" s="341"/>
      <c r="R298" s="178"/>
      <c r="S298" s="434"/>
      <c r="T298" s="434"/>
      <c r="U298" s="434"/>
      <c r="V298" s="339"/>
      <c r="W298" s="99">
        <f t="shared" si="18"/>
        <v>0</v>
      </c>
      <c r="X298" s="339"/>
      <c r="Y298" s="339"/>
      <c r="Z298" s="339"/>
      <c r="AA298" s="339"/>
      <c r="AB298" s="339"/>
      <c r="AC298" s="339"/>
      <c r="AD298" s="339"/>
      <c r="AE298" s="339"/>
      <c r="AF298" s="339"/>
      <c r="AG298" s="339"/>
      <c r="AH298" s="339"/>
      <c r="AI298" s="339"/>
      <c r="AJ298" s="339"/>
      <c r="AK298" s="339"/>
    </row>
    <row r="299" spans="1:37" ht="12.75" customHeight="1">
      <c r="A299" s="339"/>
      <c r="B299" s="466"/>
      <c r="C299" s="339"/>
      <c r="D299" s="339"/>
      <c r="E299" s="339"/>
      <c r="F299" s="339"/>
      <c r="G299" s="339"/>
      <c r="H299" s="339"/>
      <c r="I299" s="339"/>
      <c r="J299" s="339"/>
      <c r="K299" s="339"/>
      <c r="L299" s="339"/>
      <c r="M299" s="340"/>
      <c r="N299" s="339"/>
      <c r="O299" s="339"/>
      <c r="P299" s="339"/>
      <c r="Q299" s="341"/>
      <c r="R299" s="178"/>
      <c r="S299" s="434"/>
      <c r="T299" s="434"/>
      <c r="U299" s="434"/>
      <c r="V299" s="339"/>
      <c r="W299" s="99">
        <f t="shared" si="18"/>
        <v>0</v>
      </c>
      <c r="X299" s="339"/>
      <c r="Y299" s="339"/>
      <c r="Z299" s="339"/>
      <c r="AA299" s="339"/>
      <c r="AB299" s="339"/>
      <c r="AC299" s="339"/>
      <c r="AD299" s="339"/>
      <c r="AE299" s="339"/>
      <c r="AF299" s="339"/>
      <c r="AG299" s="339"/>
      <c r="AH299" s="339"/>
      <c r="AI299" s="339"/>
      <c r="AJ299" s="339"/>
      <c r="AK299" s="339"/>
    </row>
    <row r="300" spans="1:37" ht="12.75" customHeight="1">
      <c r="A300" s="339"/>
      <c r="B300" s="466"/>
      <c r="C300" s="339"/>
      <c r="D300" s="339"/>
      <c r="E300" s="339"/>
      <c r="F300" s="339"/>
      <c r="G300" s="339"/>
      <c r="H300" s="339"/>
      <c r="I300" s="339"/>
      <c r="J300" s="339"/>
      <c r="K300" s="339"/>
      <c r="L300" s="339"/>
      <c r="M300" s="340"/>
      <c r="N300" s="339"/>
      <c r="O300" s="339"/>
      <c r="P300" s="339"/>
      <c r="Q300" s="341"/>
      <c r="R300" s="178"/>
      <c r="S300" s="434"/>
      <c r="T300" s="434"/>
      <c r="U300" s="434"/>
      <c r="V300" s="339"/>
      <c r="W300" s="99">
        <f t="shared" si="18"/>
        <v>0</v>
      </c>
      <c r="X300" s="339"/>
      <c r="Y300" s="339"/>
      <c r="Z300" s="339"/>
      <c r="AA300" s="339"/>
      <c r="AB300" s="339"/>
      <c r="AC300" s="339"/>
      <c r="AD300" s="339"/>
      <c r="AE300" s="339"/>
      <c r="AF300" s="339"/>
      <c r="AG300" s="339"/>
      <c r="AH300" s="339"/>
      <c r="AI300" s="339"/>
      <c r="AJ300" s="339"/>
      <c r="AK300" s="339"/>
    </row>
    <row r="301" spans="1:37" ht="12.75" customHeight="1">
      <c r="A301" s="339"/>
      <c r="B301" s="466"/>
      <c r="C301" s="339"/>
      <c r="D301" s="339"/>
      <c r="E301" s="339"/>
      <c r="F301" s="339"/>
      <c r="G301" s="339"/>
      <c r="H301" s="339"/>
      <c r="I301" s="339"/>
      <c r="J301" s="339"/>
      <c r="K301" s="339"/>
      <c r="L301" s="339"/>
      <c r="M301" s="340"/>
      <c r="N301" s="339"/>
      <c r="O301" s="339"/>
      <c r="P301" s="339"/>
      <c r="Q301" s="341"/>
      <c r="R301" s="178"/>
      <c r="S301" s="434"/>
      <c r="T301" s="434"/>
      <c r="U301" s="434"/>
      <c r="V301" s="339"/>
      <c r="W301" s="99">
        <f t="shared" si="18"/>
        <v>0</v>
      </c>
      <c r="X301" s="339"/>
      <c r="Y301" s="339"/>
      <c r="Z301" s="339"/>
      <c r="AA301" s="339"/>
      <c r="AB301" s="339"/>
      <c r="AC301" s="339"/>
      <c r="AD301" s="339"/>
      <c r="AE301" s="339"/>
      <c r="AF301" s="339"/>
      <c r="AG301" s="339"/>
      <c r="AH301" s="339"/>
      <c r="AI301" s="339"/>
      <c r="AJ301" s="339"/>
      <c r="AK301" s="339"/>
    </row>
    <row r="302" spans="1:37" ht="12.75" customHeight="1">
      <c r="A302" s="339"/>
      <c r="B302" s="466"/>
      <c r="C302" s="339"/>
      <c r="D302" s="339"/>
      <c r="E302" s="339"/>
      <c r="F302" s="339"/>
      <c r="G302" s="339"/>
      <c r="H302" s="339"/>
      <c r="I302" s="339"/>
      <c r="J302" s="339"/>
      <c r="K302" s="339"/>
      <c r="L302" s="339"/>
      <c r="M302" s="340"/>
      <c r="N302" s="339"/>
      <c r="O302" s="339"/>
      <c r="P302" s="339"/>
      <c r="Q302" s="341"/>
      <c r="R302" s="178"/>
      <c r="S302" s="434"/>
      <c r="T302" s="434"/>
      <c r="U302" s="434"/>
      <c r="V302" s="339"/>
      <c r="W302" s="99">
        <f t="shared" si="18"/>
        <v>0</v>
      </c>
      <c r="X302" s="339"/>
      <c r="Y302" s="339"/>
      <c r="Z302" s="339"/>
      <c r="AA302" s="339"/>
      <c r="AB302" s="339"/>
      <c r="AC302" s="339"/>
      <c r="AD302" s="339"/>
      <c r="AE302" s="339"/>
      <c r="AF302" s="339"/>
      <c r="AG302" s="339"/>
      <c r="AH302" s="339"/>
      <c r="AI302" s="339"/>
      <c r="AJ302" s="339"/>
      <c r="AK302" s="339"/>
    </row>
    <row r="303" spans="1:37" ht="12.75" customHeight="1">
      <c r="A303" s="339"/>
      <c r="B303" s="466"/>
      <c r="C303" s="339"/>
      <c r="D303" s="339"/>
      <c r="E303" s="339"/>
      <c r="F303" s="339"/>
      <c r="G303" s="339"/>
      <c r="H303" s="339"/>
      <c r="I303" s="339"/>
      <c r="J303" s="339"/>
      <c r="K303" s="339"/>
      <c r="L303" s="339"/>
      <c r="M303" s="340"/>
      <c r="N303" s="339"/>
      <c r="O303" s="339"/>
      <c r="P303" s="339"/>
      <c r="Q303" s="341"/>
      <c r="R303" s="178"/>
      <c r="S303" s="434"/>
      <c r="T303" s="434"/>
      <c r="U303" s="434"/>
      <c r="V303" s="339"/>
      <c r="W303" s="99">
        <f t="shared" si="18"/>
        <v>0</v>
      </c>
      <c r="X303" s="339"/>
      <c r="Y303" s="339"/>
      <c r="Z303" s="339"/>
      <c r="AA303" s="339"/>
      <c r="AB303" s="339"/>
      <c r="AC303" s="339"/>
      <c r="AD303" s="339"/>
      <c r="AE303" s="339"/>
      <c r="AF303" s="339"/>
      <c r="AG303" s="339"/>
      <c r="AH303" s="339"/>
      <c r="AI303" s="339"/>
      <c r="AJ303" s="339"/>
      <c r="AK303" s="339"/>
    </row>
    <row r="304" spans="1:37" ht="12.75" customHeight="1">
      <c r="A304" s="339"/>
      <c r="B304" s="466"/>
      <c r="C304" s="339"/>
      <c r="D304" s="339"/>
      <c r="E304" s="339"/>
      <c r="F304" s="339"/>
      <c r="G304" s="339"/>
      <c r="H304" s="339"/>
      <c r="I304" s="339"/>
      <c r="J304" s="339"/>
      <c r="K304" s="339"/>
      <c r="L304" s="339"/>
      <c r="M304" s="340"/>
      <c r="N304" s="339"/>
      <c r="O304" s="339"/>
      <c r="P304" s="339"/>
      <c r="Q304" s="341"/>
      <c r="R304" s="178"/>
      <c r="S304" s="434"/>
      <c r="T304" s="434"/>
      <c r="U304" s="434"/>
      <c r="V304" s="339"/>
      <c r="W304" s="99">
        <f t="shared" si="18"/>
        <v>0</v>
      </c>
      <c r="X304" s="339"/>
      <c r="Y304" s="339"/>
      <c r="Z304" s="339"/>
      <c r="AA304" s="339"/>
      <c r="AB304" s="339"/>
      <c r="AC304" s="339"/>
      <c r="AD304" s="339"/>
      <c r="AE304" s="339"/>
      <c r="AF304" s="339"/>
      <c r="AG304" s="339"/>
      <c r="AH304" s="339"/>
      <c r="AI304" s="339"/>
      <c r="AJ304" s="339"/>
      <c r="AK304" s="339"/>
    </row>
    <row r="305" spans="1:37" ht="12.75" customHeight="1">
      <c r="A305" s="339"/>
      <c r="B305" s="466"/>
      <c r="C305" s="339"/>
      <c r="D305" s="339"/>
      <c r="E305" s="339"/>
      <c r="F305" s="339"/>
      <c r="G305" s="339"/>
      <c r="H305" s="339"/>
      <c r="I305" s="339"/>
      <c r="J305" s="339"/>
      <c r="K305" s="339"/>
      <c r="L305" s="339"/>
      <c r="M305" s="340"/>
      <c r="N305" s="339"/>
      <c r="O305" s="339"/>
      <c r="P305" s="339"/>
      <c r="Q305" s="341"/>
      <c r="R305" s="178"/>
      <c r="S305" s="434"/>
      <c r="T305" s="434"/>
      <c r="U305" s="434"/>
      <c r="V305" s="339"/>
      <c r="W305" s="99">
        <f t="shared" si="18"/>
        <v>0</v>
      </c>
      <c r="X305" s="339"/>
      <c r="Y305" s="339"/>
      <c r="Z305" s="339"/>
      <c r="AA305" s="339"/>
      <c r="AB305" s="339"/>
      <c r="AC305" s="339"/>
      <c r="AD305" s="339"/>
      <c r="AE305" s="339"/>
      <c r="AF305" s="339"/>
      <c r="AG305" s="339"/>
      <c r="AH305" s="339"/>
      <c r="AI305" s="339"/>
      <c r="AJ305" s="339"/>
      <c r="AK305" s="339"/>
    </row>
    <row r="306" spans="1:37" ht="12.75" customHeight="1">
      <c r="A306" s="339"/>
      <c r="B306" s="466"/>
      <c r="C306" s="339"/>
      <c r="D306" s="339"/>
      <c r="E306" s="339"/>
      <c r="F306" s="339"/>
      <c r="G306" s="339"/>
      <c r="H306" s="339"/>
      <c r="I306" s="339"/>
      <c r="J306" s="339"/>
      <c r="K306" s="339"/>
      <c r="L306" s="339"/>
      <c r="M306" s="340"/>
      <c r="N306" s="339"/>
      <c r="O306" s="339"/>
      <c r="P306" s="339"/>
      <c r="Q306" s="341"/>
      <c r="R306" s="178"/>
      <c r="S306" s="434"/>
      <c r="T306" s="434"/>
      <c r="U306" s="434"/>
      <c r="V306" s="339"/>
      <c r="W306" s="99">
        <f t="shared" si="18"/>
        <v>0</v>
      </c>
      <c r="X306" s="339"/>
      <c r="Y306" s="339"/>
      <c r="Z306" s="339"/>
      <c r="AA306" s="339"/>
      <c r="AB306" s="339"/>
      <c r="AC306" s="339"/>
      <c r="AD306" s="339"/>
      <c r="AE306" s="339"/>
      <c r="AF306" s="339"/>
      <c r="AG306" s="339"/>
      <c r="AH306" s="339"/>
      <c r="AI306" s="339"/>
      <c r="AJ306" s="339"/>
      <c r="AK306" s="339"/>
    </row>
    <row r="307" spans="1:37" ht="12.75" customHeight="1">
      <c r="A307" s="339"/>
      <c r="B307" s="466"/>
      <c r="C307" s="339"/>
      <c r="D307" s="339"/>
      <c r="E307" s="339"/>
      <c r="F307" s="339"/>
      <c r="G307" s="339"/>
      <c r="H307" s="339"/>
      <c r="I307" s="339"/>
      <c r="J307" s="339"/>
      <c r="K307" s="339"/>
      <c r="L307" s="339"/>
      <c r="M307" s="340"/>
      <c r="N307" s="339"/>
      <c r="O307" s="339"/>
      <c r="P307" s="339"/>
      <c r="Q307" s="341"/>
      <c r="R307" s="178"/>
      <c r="S307" s="434"/>
      <c r="T307" s="434"/>
      <c r="U307" s="434"/>
      <c r="V307" s="339"/>
      <c r="W307" s="99">
        <f t="shared" si="18"/>
        <v>0</v>
      </c>
      <c r="X307" s="339"/>
      <c r="Y307" s="339"/>
      <c r="Z307" s="339"/>
      <c r="AA307" s="339"/>
      <c r="AB307" s="339"/>
      <c r="AC307" s="339"/>
      <c r="AD307" s="339"/>
      <c r="AE307" s="339"/>
      <c r="AF307" s="339"/>
      <c r="AG307" s="339"/>
      <c r="AH307" s="339"/>
      <c r="AI307" s="339"/>
      <c r="AJ307" s="339"/>
      <c r="AK307" s="339"/>
    </row>
    <row r="308" spans="1:37" ht="12.75" customHeight="1">
      <c r="A308" s="339"/>
      <c r="B308" s="466"/>
      <c r="C308" s="339"/>
      <c r="D308" s="339"/>
      <c r="E308" s="339"/>
      <c r="F308" s="339"/>
      <c r="G308" s="339"/>
      <c r="H308" s="339"/>
      <c r="I308" s="339"/>
      <c r="J308" s="339"/>
      <c r="K308" s="339"/>
      <c r="L308" s="339"/>
      <c r="M308" s="340"/>
      <c r="N308" s="339"/>
      <c r="O308" s="339"/>
      <c r="P308" s="339"/>
      <c r="Q308" s="341"/>
      <c r="R308" s="178"/>
      <c r="S308" s="434"/>
      <c r="T308" s="434"/>
      <c r="U308" s="434"/>
      <c r="V308" s="339"/>
      <c r="W308" s="99">
        <f t="shared" si="18"/>
        <v>0</v>
      </c>
      <c r="X308" s="339"/>
      <c r="Y308" s="339"/>
      <c r="Z308" s="339"/>
      <c r="AA308" s="339"/>
      <c r="AB308" s="339"/>
      <c r="AC308" s="339"/>
      <c r="AD308" s="339"/>
      <c r="AE308" s="339"/>
      <c r="AF308" s="339"/>
      <c r="AG308" s="339"/>
      <c r="AH308" s="339"/>
      <c r="AI308" s="339"/>
      <c r="AJ308" s="339"/>
      <c r="AK308" s="339"/>
    </row>
    <row r="309" spans="1:37" ht="12.75" customHeight="1">
      <c r="A309" s="339"/>
      <c r="B309" s="466"/>
      <c r="C309" s="339"/>
      <c r="D309" s="339"/>
      <c r="E309" s="339"/>
      <c r="F309" s="339"/>
      <c r="G309" s="339"/>
      <c r="H309" s="339"/>
      <c r="I309" s="339"/>
      <c r="J309" s="339"/>
      <c r="K309" s="339"/>
      <c r="L309" s="339"/>
      <c r="M309" s="340"/>
      <c r="N309" s="339"/>
      <c r="O309" s="339"/>
      <c r="P309" s="339"/>
      <c r="Q309" s="341"/>
      <c r="R309" s="178"/>
      <c r="S309" s="434"/>
      <c r="T309" s="434"/>
      <c r="U309" s="434"/>
      <c r="V309" s="339"/>
      <c r="W309" s="99">
        <f t="shared" si="18"/>
        <v>0</v>
      </c>
      <c r="X309" s="339"/>
      <c r="Y309" s="339"/>
      <c r="Z309" s="339"/>
      <c r="AA309" s="339"/>
      <c r="AB309" s="339"/>
      <c r="AC309" s="339"/>
      <c r="AD309" s="339"/>
      <c r="AE309" s="339"/>
      <c r="AF309" s="339"/>
      <c r="AG309" s="339"/>
      <c r="AH309" s="339"/>
      <c r="AI309" s="339"/>
      <c r="AJ309" s="339"/>
      <c r="AK309" s="339"/>
    </row>
    <row r="310" spans="1:37" ht="12.75" customHeight="1">
      <c r="A310" s="339"/>
      <c r="B310" s="466"/>
      <c r="C310" s="339"/>
      <c r="D310" s="339"/>
      <c r="E310" s="339"/>
      <c r="F310" s="339"/>
      <c r="G310" s="339"/>
      <c r="H310" s="339"/>
      <c r="I310" s="339"/>
      <c r="J310" s="339"/>
      <c r="K310" s="339"/>
      <c r="L310" s="339"/>
      <c r="M310" s="340"/>
      <c r="N310" s="339"/>
      <c r="O310" s="339"/>
      <c r="P310" s="339"/>
      <c r="Q310" s="341"/>
      <c r="R310" s="178"/>
      <c r="S310" s="434"/>
      <c r="T310" s="434"/>
      <c r="U310" s="434"/>
      <c r="V310" s="339"/>
      <c r="W310" s="99">
        <f t="shared" si="18"/>
        <v>0</v>
      </c>
      <c r="X310" s="339"/>
      <c r="Y310" s="339"/>
      <c r="Z310" s="339"/>
      <c r="AA310" s="339"/>
      <c r="AB310" s="339"/>
      <c r="AC310" s="339"/>
      <c r="AD310" s="339"/>
      <c r="AE310" s="339"/>
      <c r="AF310" s="339"/>
      <c r="AG310" s="339"/>
      <c r="AH310" s="339"/>
      <c r="AI310" s="339"/>
      <c r="AJ310" s="339"/>
      <c r="AK310" s="339"/>
    </row>
    <row r="311" spans="1:37" ht="12.75" customHeight="1">
      <c r="A311" s="339"/>
      <c r="B311" s="466"/>
      <c r="C311" s="339"/>
      <c r="D311" s="339"/>
      <c r="E311" s="339"/>
      <c r="F311" s="339"/>
      <c r="G311" s="339"/>
      <c r="H311" s="339"/>
      <c r="I311" s="339"/>
      <c r="J311" s="339"/>
      <c r="K311" s="339"/>
      <c r="L311" s="339"/>
      <c r="M311" s="340"/>
      <c r="N311" s="339"/>
      <c r="O311" s="339"/>
      <c r="P311" s="339"/>
      <c r="Q311" s="341"/>
      <c r="R311" s="178"/>
      <c r="S311" s="434"/>
      <c r="T311" s="434"/>
      <c r="U311" s="434"/>
      <c r="V311" s="339"/>
      <c r="W311" s="99">
        <f t="shared" si="18"/>
        <v>0</v>
      </c>
      <c r="X311" s="339"/>
      <c r="Y311" s="339"/>
      <c r="Z311" s="339"/>
      <c r="AA311" s="339"/>
      <c r="AB311" s="339"/>
      <c r="AC311" s="339"/>
      <c r="AD311" s="339"/>
      <c r="AE311" s="339"/>
      <c r="AF311" s="339"/>
      <c r="AG311" s="339"/>
      <c r="AH311" s="339"/>
      <c r="AI311" s="339"/>
      <c r="AJ311" s="339"/>
      <c r="AK311" s="339"/>
    </row>
    <row r="312" spans="1:37" ht="12.75" customHeight="1">
      <c r="A312" s="339"/>
      <c r="B312" s="466"/>
      <c r="C312" s="339"/>
      <c r="D312" s="339"/>
      <c r="E312" s="339"/>
      <c r="F312" s="339"/>
      <c r="G312" s="339"/>
      <c r="H312" s="339"/>
      <c r="I312" s="339"/>
      <c r="J312" s="339"/>
      <c r="K312" s="339"/>
      <c r="L312" s="339"/>
      <c r="M312" s="340"/>
      <c r="N312" s="339"/>
      <c r="O312" s="339"/>
      <c r="P312" s="339"/>
      <c r="Q312" s="341"/>
      <c r="R312" s="178"/>
      <c r="S312" s="434"/>
      <c r="T312" s="434"/>
      <c r="U312" s="434"/>
      <c r="V312" s="339"/>
      <c r="W312" s="99">
        <f t="shared" si="18"/>
        <v>0</v>
      </c>
      <c r="X312" s="339"/>
      <c r="Y312" s="339"/>
      <c r="Z312" s="339"/>
      <c r="AA312" s="339"/>
      <c r="AB312" s="339"/>
      <c r="AC312" s="339"/>
      <c r="AD312" s="339"/>
      <c r="AE312" s="339"/>
      <c r="AF312" s="339"/>
      <c r="AG312" s="339"/>
      <c r="AH312" s="339"/>
      <c r="AI312" s="339"/>
      <c r="AJ312" s="339"/>
      <c r="AK312" s="339"/>
    </row>
    <row r="313" spans="1:37" ht="12.75" customHeight="1">
      <c r="A313" s="339"/>
      <c r="B313" s="466"/>
      <c r="C313" s="339"/>
      <c r="D313" s="339"/>
      <c r="E313" s="339"/>
      <c r="F313" s="339"/>
      <c r="G313" s="339"/>
      <c r="H313" s="339"/>
      <c r="I313" s="339"/>
      <c r="J313" s="339"/>
      <c r="K313" s="339"/>
      <c r="L313" s="339"/>
      <c r="M313" s="340"/>
      <c r="N313" s="339"/>
      <c r="O313" s="339"/>
      <c r="P313" s="339"/>
      <c r="Q313" s="341"/>
      <c r="R313" s="178"/>
      <c r="S313" s="434"/>
      <c r="T313" s="434"/>
      <c r="U313" s="434"/>
      <c r="V313" s="339"/>
      <c r="W313" s="99">
        <f t="shared" si="18"/>
        <v>0</v>
      </c>
      <c r="X313" s="339"/>
      <c r="Y313" s="339"/>
      <c r="Z313" s="339"/>
      <c r="AA313" s="339"/>
      <c r="AB313" s="339"/>
      <c r="AC313" s="339"/>
      <c r="AD313" s="339"/>
      <c r="AE313" s="339"/>
      <c r="AF313" s="339"/>
      <c r="AG313" s="339"/>
      <c r="AH313" s="339"/>
      <c r="AI313" s="339"/>
      <c r="AJ313" s="339"/>
      <c r="AK313" s="339"/>
    </row>
    <row r="314" spans="1:37" ht="12.75" customHeight="1">
      <c r="A314" s="339"/>
      <c r="B314" s="466"/>
      <c r="C314" s="339"/>
      <c r="D314" s="339"/>
      <c r="E314" s="339"/>
      <c r="F314" s="339"/>
      <c r="G314" s="339"/>
      <c r="H314" s="339"/>
      <c r="I314" s="339"/>
      <c r="J314" s="339"/>
      <c r="K314" s="339"/>
      <c r="L314" s="339"/>
      <c r="M314" s="340"/>
      <c r="N314" s="339"/>
      <c r="O314" s="339"/>
      <c r="P314" s="339"/>
      <c r="Q314" s="341"/>
      <c r="R314" s="178"/>
      <c r="S314" s="434"/>
      <c r="T314" s="434"/>
      <c r="U314" s="434"/>
      <c r="V314" s="339"/>
      <c r="W314" s="99">
        <f t="shared" si="18"/>
        <v>0</v>
      </c>
      <c r="X314" s="339"/>
      <c r="Y314" s="339"/>
      <c r="Z314" s="339"/>
      <c r="AA314" s="339"/>
      <c r="AB314" s="339"/>
      <c r="AC314" s="339"/>
      <c r="AD314" s="339"/>
      <c r="AE314" s="339"/>
      <c r="AF314" s="339"/>
      <c r="AG314" s="339"/>
      <c r="AH314" s="339"/>
      <c r="AI314" s="339"/>
      <c r="AJ314" s="339"/>
      <c r="AK314" s="339"/>
    </row>
    <row r="315" spans="1:37" ht="12.75" customHeight="1">
      <c r="A315" s="339"/>
      <c r="B315" s="466"/>
      <c r="C315" s="339"/>
      <c r="D315" s="339"/>
      <c r="E315" s="339"/>
      <c r="F315" s="339"/>
      <c r="G315" s="339"/>
      <c r="H315" s="339"/>
      <c r="I315" s="339"/>
      <c r="J315" s="339"/>
      <c r="K315" s="339"/>
      <c r="L315" s="339"/>
      <c r="M315" s="340"/>
      <c r="N315" s="339"/>
      <c r="O315" s="339"/>
      <c r="P315" s="339"/>
      <c r="Q315" s="341"/>
      <c r="R315" s="178"/>
      <c r="S315" s="434"/>
      <c r="T315" s="434"/>
      <c r="U315" s="434"/>
      <c r="V315" s="339"/>
      <c r="W315" s="99">
        <f t="shared" si="18"/>
        <v>0</v>
      </c>
      <c r="X315" s="339"/>
      <c r="Y315" s="339"/>
      <c r="Z315" s="339"/>
      <c r="AA315" s="339"/>
      <c r="AB315" s="339"/>
      <c r="AC315" s="339"/>
      <c r="AD315" s="339"/>
      <c r="AE315" s="339"/>
      <c r="AF315" s="339"/>
      <c r="AG315" s="339"/>
      <c r="AH315" s="339"/>
      <c r="AI315" s="339"/>
      <c r="AJ315" s="339"/>
      <c r="AK315" s="339"/>
    </row>
    <row r="316" spans="1:37" ht="12.75" customHeight="1">
      <c r="A316" s="339"/>
      <c r="B316" s="466"/>
      <c r="C316" s="339"/>
      <c r="D316" s="339"/>
      <c r="E316" s="339"/>
      <c r="F316" s="339"/>
      <c r="G316" s="339"/>
      <c r="H316" s="339"/>
      <c r="I316" s="339"/>
      <c r="J316" s="339"/>
      <c r="K316" s="339"/>
      <c r="L316" s="339"/>
      <c r="M316" s="340"/>
      <c r="N316" s="339"/>
      <c r="O316" s="339"/>
      <c r="P316" s="339"/>
      <c r="Q316" s="341"/>
      <c r="R316" s="178"/>
      <c r="S316" s="434"/>
      <c r="T316" s="434"/>
      <c r="U316" s="434"/>
      <c r="V316" s="339"/>
      <c r="W316" s="99">
        <f t="shared" si="18"/>
        <v>0</v>
      </c>
      <c r="X316" s="339"/>
      <c r="Y316" s="339"/>
      <c r="Z316" s="339"/>
      <c r="AA316" s="339"/>
      <c r="AB316" s="339"/>
      <c r="AC316" s="339"/>
      <c r="AD316" s="339"/>
      <c r="AE316" s="339"/>
      <c r="AF316" s="339"/>
      <c r="AG316" s="339"/>
      <c r="AH316" s="339"/>
      <c r="AI316" s="339"/>
      <c r="AJ316" s="339"/>
      <c r="AK316" s="339"/>
    </row>
    <row r="317" spans="1:37" ht="12.75" customHeight="1">
      <c r="A317" s="339"/>
      <c r="B317" s="466"/>
      <c r="C317" s="339"/>
      <c r="D317" s="339"/>
      <c r="E317" s="339"/>
      <c r="F317" s="339"/>
      <c r="G317" s="339"/>
      <c r="H317" s="339"/>
      <c r="I317" s="339"/>
      <c r="J317" s="339"/>
      <c r="K317" s="339"/>
      <c r="L317" s="339"/>
      <c r="M317" s="340"/>
      <c r="N317" s="339"/>
      <c r="O317" s="339"/>
      <c r="P317" s="339"/>
      <c r="Q317" s="341"/>
      <c r="R317" s="178"/>
      <c r="S317" s="434"/>
      <c r="T317" s="434"/>
      <c r="U317" s="434"/>
      <c r="V317" s="339"/>
      <c r="W317" s="99">
        <f t="shared" si="18"/>
        <v>0</v>
      </c>
      <c r="X317" s="339"/>
      <c r="Y317" s="339"/>
      <c r="Z317" s="339"/>
      <c r="AA317" s="339"/>
      <c r="AB317" s="339"/>
      <c r="AC317" s="339"/>
      <c r="AD317" s="339"/>
      <c r="AE317" s="339"/>
      <c r="AF317" s="339"/>
      <c r="AG317" s="339"/>
      <c r="AH317" s="339"/>
      <c r="AI317" s="339"/>
      <c r="AJ317" s="339"/>
      <c r="AK317" s="339"/>
    </row>
    <row r="318" spans="1:37" ht="12.75" customHeight="1">
      <c r="A318" s="339"/>
      <c r="B318" s="466"/>
      <c r="C318" s="339"/>
      <c r="D318" s="339"/>
      <c r="E318" s="339"/>
      <c r="F318" s="339"/>
      <c r="G318" s="339"/>
      <c r="H318" s="339"/>
      <c r="I318" s="339"/>
      <c r="J318" s="339"/>
      <c r="K318" s="339"/>
      <c r="L318" s="339"/>
      <c r="M318" s="340"/>
      <c r="N318" s="339"/>
      <c r="O318" s="339"/>
      <c r="P318" s="339"/>
      <c r="Q318" s="341"/>
      <c r="R318" s="178"/>
      <c r="S318" s="434"/>
      <c r="T318" s="434"/>
      <c r="U318" s="434"/>
      <c r="V318" s="339"/>
      <c r="W318" s="99">
        <f t="shared" si="18"/>
        <v>0</v>
      </c>
      <c r="X318" s="339"/>
      <c r="Y318" s="339"/>
      <c r="Z318" s="339"/>
      <c r="AA318" s="339"/>
      <c r="AB318" s="339"/>
      <c r="AC318" s="339"/>
      <c r="AD318" s="339"/>
      <c r="AE318" s="339"/>
      <c r="AF318" s="339"/>
      <c r="AG318" s="339"/>
      <c r="AH318" s="339"/>
      <c r="AI318" s="339"/>
      <c r="AJ318" s="339"/>
      <c r="AK318" s="339"/>
    </row>
    <row r="319" spans="1:37" ht="12.75" customHeight="1">
      <c r="A319" s="339"/>
      <c r="B319" s="466"/>
      <c r="C319" s="339"/>
      <c r="D319" s="339"/>
      <c r="E319" s="339"/>
      <c r="F319" s="339"/>
      <c r="G319" s="339"/>
      <c r="H319" s="339"/>
      <c r="I319" s="339"/>
      <c r="J319" s="339"/>
      <c r="K319" s="339"/>
      <c r="L319" s="339"/>
      <c r="M319" s="340"/>
      <c r="N319" s="339"/>
      <c r="O319" s="339"/>
      <c r="P319" s="339"/>
      <c r="Q319" s="341"/>
      <c r="R319" s="178"/>
      <c r="S319" s="434"/>
      <c r="T319" s="434"/>
      <c r="U319" s="434"/>
      <c r="V319" s="339"/>
      <c r="W319" s="99">
        <f t="shared" si="18"/>
        <v>0</v>
      </c>
      <c r="X319" s="339"/>
      <c r="Y319" s="339"/>
      <c r="Z319" s="339"/>
      <c r="AA319" s="339"/>
      <c r="AB319" s="339"/>
      <c r="AC319" s="339"/>
      <c r="AD319" s="339"/>
      <c r="AE319" s="339"/>
      <c r="AF319" s="339"/>
      <c r="AG319" s="339"/>
      <c r="AH319" s="339"/>
      <c r="AI319" s="339"/>
      <c r="AJ319" s="339"/>
      <c r="AK319" s="339"/>
    </row>
    <row r="320" spans="1:37" ht="12.75" customHeight="1">
      <c r="A320" s="339"/>
      <c r="B320" s="466"/>
      <c r="C320" s="339"/>
      <c r="D320" s="339"/>
      <c r="E320" s="339"/>
      <c r="F320" s="339"/>
      <c r="G320" s="339"/>
      <c r="H320" s="339"/>
      <c r="I320" s="339"/>
      <c r="J320" s="339"/>
      <c r="K320" s="339"/>
      <c r="L320" s="339"/>
      <c r="M320" s="340"/>
      <c r="N320" s="339"/>
      <c r="O320" s="339"/>
      <c r="P320" s="339"/>
      <c r="Q320" s="341"/>
      <c r="R320" s="178"/>
      <c r="S320" s="434"/>
      <c r="T320" s="434"/>
      <c r="U320" s="434"/>
      <c r="V320" s="339"/>
      <c r="W320" s="99">
        <f t="shared" si="18"/>
        <v>0</v>
      </c>
      <c r="X320" s="339"/>
      <c r="Y320" s="339"/>
      <c r="Z320" s="339"/>
      <c r="AA320" s="339"/>
      <c r="AB320" s="339"/>
      <c r="AC320" s="339"/>
      <c r="AD320" s="339"/>
      <c r="AE320" s="339"/>
      <c r="AF320" s="339"/>
      <c r="AG320" s="339"/>
      <c r="AH320" s="339"/>
      <c r="AI320" s="339"/>
      <c r="AJ320" s="339"/>
      <c r="AK320" s="339"/>
    </row>
    <row r="321" spans="1:37" ht="12.75" customHeight="1">
      <c r="A321" s="339"/>
      <c r="B321" s="466"/>
      <c r="C321" s="339"/>
      <c r="D321" s="339"/>
      <c r="E321" s="339"/>
      <c r="F321" s="339"/>
      <c r="G321" s="339"/>
      <c r="H321" s="339"/>
      <c r="I321" s="339"/>
      <c r="J321" s="339"/>
      <c r="K321" s="339"/>
      <c r="L321" s="339"/>
      <c r="M321" s="340"/>
      <c r="N321" s="339"/>
      <c r="O321" s="339"/>
      <c r="P321" s="339"/>
      <c r="Q321" s="341"/>
      <c r="R321" s="178"/>
      <c r="S321" s="434"/>
      <c r="T321" s="434"/>
      <c r="U321" s="434"/>
      <c r="V321" s="339"/>
      <c r="W321" s="99">
        <f t="shared" si="18"/>
        <v>0</v>
      </c>
      <c r="X321" s="339"/>
      <c r="Y321" s="339"/>
      <c r="Z321" s="339"/>
      <c r="AA321" s="339"/>
      <c r="AB321" s="339"/>
      <c r="AC321" s="339"/>
      <c r="AD321" s="339"/>
      <c r="AE321" s="339"/>
      <c r="AF321" s="339"/>
      <c r="AG321" s="339"/>
      <c r="AH321" s="339"/>
      <c r="AI321" s="339"/>
      <c r="AJ321" s="339"/>
      <c r="AK321" s="339"/>
    </row>
    <row r="322" spans="1:37" ht="12.75" customHeight="1">
      <c r="A322" s="339"/>
      <c r="B322" s="466"/>
      <c r="C322" s="339"/>
      <c r="D322" s="339"/>
      <c r="E322" s="339"/>
      <c r="F322" s="339"/>
      <c r="G322" s="339"/>
      <c r="H322" s="339"/>
      <c r="I322" s="339"/>
      <c r="J322" s="339"/>
      <c r="K322" s="339"/>
      <c r="L322" s="339"/>
      <c r="M322" s="340"/>
      <c r="N322" s="339"/>
      <c r="O322" s="339"/>
      <c r="P322" s="339"/>
      <c r="Q322" s="341"/>
      <c r="R322" s="178"/>
      <c r="S322" s="434"/>
      <c r="T322" s="434"/>
      <c r="U322" s="434"/>
      <c r="V322" s="339"/>
      <c r="W322" s="99">
        <f t="shared" si="18"/>
        <v>0</v>
      </c>
      <c r="X322" s="339"/>
      <c r="Y322" s="339"/>
      <c r="Z322" s="339"/>
      <c r="AA322" s="339"/>
      <c r="AB322" s="339"/>
      <c r="AC322" s="339"/>
      <c r="AD322" s="339"/>
      <c r="AE322" s="339"/>
      <c r="AF322" s="339"/>
      <c r="AG322" s="339"/>
      <c r="AH322" s="339"/>
      <c r="AI322" s="339"/>
      <c r="AJ322" s="339"/>
      <c r="AK322" s="339"/>
    </row>
    <row r="323" spans="1:37" ht="12.75" customHeight="1">
      <c r="A323" s="339"/>
      <c r="B323" s="466"/>
      <c r="C323" s="339"/>
      <c r="D323" s="339"/>
      <c r="E323" s="339"/>
      <c r="F323" s="339"/>
      <c r="G323" s="339"/>
      <c r="H323" s="339"/>
      <c r="I323" s="339"/>
      <c r="J323" s="339"/>
      <c r="K323" s="339"/>
      <c r="L323" s="339"/>
      <c r="M323" s="340"/>
      <c r="N323" s="339"/>
      <c r="O323" s="339"/>
      <c r="P323" s="339"/>
      <c r="Q323" s="341"/>
      <c r="R323" s="178"/>
      <c r="S323" s="434"/>
      <c r="T323" s="434"/>
      <c r="U323" s="434"/>
      <c r="V323" s="339"/>
      <c r="W323" s="99">
        <f t="shared" si="18"/>
        <v>0</v>
      </c>
      <c r="X323" s="339"/>
      <c r="Y323" s="339"/>
      <c r="Z323" s="339"/>
      <c r="AA323" s="339"/>
      <c r="AB323" s="339"/>
      <c r="AC323" s="339"/>
      <c r="AD323" s="339"/>
      <c r="AE323" s="339"/>
      <c r="AF323" s="339"/>
      <c r="AG323" s="339"/>
      <c r="AH323" s="339"/>
      <c r="AI323" s="339"/>
      <c r="AJ323" s="339"/>
      <c r="AK323" s="339"/>
    </row>
    <row r="324" spans="1:37" ht="12.75" customHeight="1">
      <c r="A324" s="339"/>
      <c r="B324" s="466"/>
      <c r="C324" s="339"/>
      <c r="D324" s="339"/>
      <c r="E324" s="339"/>
      <c r="F324" s="339"/>
      <c r="G324" s="339"/>
      <c r="H324" s="339"/>
      <c r="I324" s="339"/>
      <c r="J324" s="339"/>
      <c r="K324" s="339"/>
      <c r="L324" s="339"/>
      <c r="M324" s="340"/>
      <c r="N324" s="339"/>
      <c r="O324" s="339"/>
      <c r="P324" s="339"/>
      <c r="Q324" s="341"/>
      <c r="R324" s="178"/>
      <c r="S324" s="434"/>
      <c r="T324" s="434"/>
      <c r="U324" s="434"/>
      <c r="V324" s="339"/>
      <c r="W324" s="99">
        <f t="shared" si="18"/>
        <v>0</v>
      </c>
      <c r="X324" s="339"/>
      <c r="Y324" s="339"/>
      <c r="Z324" s="339"/>
      <c r="AA324" s="339"/>
      <c r="AB324" s="339"/>
      <c r="AC324" s="339"/>
      <c r="AD324" s="339"/>
      <c r="AE324" s="339"/>
      <c r="AF324" s="339"/>
      <c r="AG324" s="339"/>
      <c r="AH324" s="339"/>
      <c r="AI324" s="339"/>
      <c r="AJ324" s="339"/>
      <c r="AK324" s="339"/>
    </row>
    <row r="325" spans="1:37" ht="12.75" customHeight="1">
      <c r="A325" s="339"/>
      <c r="B325" s="466"/>
      <c r="C325" s="339"/>
      <c r="D325" s="339"/>
      <c r="E325" s="339"/>
      <c r="F325" s="339"/>
      <c r="G325" s="339"/>
      <c r="H325" s="339"/>
      <c r="I325" s="339"/>
      <c r="J325" s="339"/>
      <c r="K325" s="339"/>
      <c r="L325" s="339"/>
      <c r="M325" s="340"/>
      <c r="N325" s="339"/>
      <c r="O325" s="339"/>
      <c r="P325" s="339"/>
      <c r="Q325" s="341"/>
      <c r="R325" s="178"/>
      <c r="S325" s="434"/>
      <c r="T325" s="434"/>
      <c r="U325" s="434"/>
      <c r="V325" s="339"/>
      <c r="W325" s="99">
        <f t="shared" si="18"/>
        <v>0</v>
      </c>
      <c r="X325" s="339"/>
      <c r="Y325" s="339"/>
      <c r="Z325" s="339"/>
      <c r="AA325" s="339"/>
      <c r="AB325" s="339"/>
      <c r="AC325" s="339"/>
      <c r="AD325" s="339"/>
      <c r="AE325" s="339"/>
      <c r="AF325" s="339"/>
      <c r="AG325" s="339"/>
      <c r="AH325" s="339"/>
      <c r="AI325" s="339"/>
      <c r="AJ325" s="339"/>
      <c r="AK325" s="339"/>
    </row>
    <row r="326" spans="1:37" ht="12.75" customHeight="1">
      <c r="A326" s="339"/>
      <c r="B326" s="466"/>
      <c r="C326" s="339"/>
      <c r="D326" s="339"/>
      <c r="E326" s="339"/>
      <c r="F326" s="339"/>
      <c r="G326" s="339"/>
      <c r="H326" s="339"/>
      <c r="I326" s="339"/>
      <c r="J326" s="339"/>
      <c r="K326" s="339"/>
      <c r="L326" s="339"/>
      <c r="M326" s="340"/>
      <c r="N326" s="339"/>
      <c r="O326" s="339"/>
      <c r="P326" s="339"/>
      <c r="Q326" s="341"/>
      <c r="R326" s="178"/>
      <c r="S326" s="434"/>
      <c r="T326" s="434"/>
      <c r="U326" s="434"/>
      <c r="V326" s="339"/>
      <c r="W326" s="99">
        <f t="shared" si="18"/>
        <v>0</v>
      </c>
      <c r="X326" s="339"/>
      <c r="Y326" s="339"/>
      <c r="Z326" s="339"/>
      <c r="AA326" s="339"/>
      <c r="AB326" s="339"/>
      <c r="AC326" s="339"/>
      <c r="AD326" s="339"/>
      <c r="AE326" s="339"/>
      <c r="AF326" s="339"/>
      <c r="AG326" s="339"/>
      <c r="AH326" s="339"/>
      <c r="AI326" s="339"/>
      <c r="AJ326" s="339"/>
      <c r="AK326" s="339"/>
    </row>
    <row r="327" spans="1:37" ht="12.75" customHeight="1">
      <c r="A327" s="339"/>
      <c r="B327" s="466"/>
      <c r="C327" s="339"/>
      <c r="D327" s="339"/>
      <c r="E327" s="339"/>
      <c r="F327" s="339"/>
      <c r="G327" s="339"/>
      <c r="H327" s="339"/>
      <c r="I327" s="339"/>
      <c r="J327" s="339"/>
      <c r="K327" s="339"/>
      <c r="L327" s="339"/>
      <c r="M327" s="340"/>
      <c r="N327" s="339"/>
      <c r="O327" s="339"/>
      <c r="P327" s="339"/>
      <c r="Q327" s="341"/>
      <c r="R327" s="178"/>
      <c r="S327" s="434"/>
      <c r="T327" s="434"/>
      <c r="U327" s="434"/>
      <c r="V327" s="339"/>
      <c r="W327" s="99">
        <f t="shared" si="18"/>
        <v>0</v>
      </c>
      <c r="X327" s="339"/>
      <c r="Y327" s="339"/>
      <c r="Z327" s="339"/>
      <c r="AA327" s="339"/>
      <c r="AB327" s="339"/>
      <c r="AC327" s="339"/>
      <c r="AD327" s="339"/>
      <c r="AE327" s="339"/>
      <c r="AF327" s="339"/>
      <c r="AG327" s="339"/>
      <c r="AH327" s="339"/>
      <c r="AI327" s="339"/>
      <c r="AJ327" s="339"/>
      <c r="AK327" s="339"/>
    </row>
    <row r="328" spans="1:37" ht="12.75" customHeight="1">
      <c r="A328" s="339"/>
      <c r="B328" s="466"/>
      <c r="C328" s="339"/>
      <c r="D328" s="339"/>
      <c r="E328" s="339"/>
      <c r="F328" s="339"/>
      <c r="G328" s="339"/>
      <c r="H328" s="339"/>
      <c r="I328" s="339"/>
      <c r="J328" s="339"/>
      <c r="K328" s="339"/>
      <c r="L328" s="339"/>
      <c r="M328" s="340"/>
      <c r="N328" s="339"/>
      <c r="O328" s="339"/>
      <c r="P328" s="339"/>
      <c r="Q328" s="341"/>
      <c r="R328" s="178"/>
      <c r="S328" s="434"/>
      <c r="T328" s="434"/>
      <c r="U328" s="434"/>
      <c r="V328" s="339"/>
      <c r="W328" s="99">
        <f t="shared" si="18"/>
        <v>0</v>
      </c>
      <c r="X328" s="339"/>
      <c r="Y328" s="339"/>
      <c r="Z328" s="339"/>
      <c r="AA328" s="339"/>
      <c r="AB328" s="339"/>
      <c r="AC328" s="339"/>
      <c r="AD328" s="339"/>
      <c r="AE328" s="339"/>
      <c r="AF328" s="339"/>
      <c r="AG328" s="339"/>
      <c r="AH328" s="339"/>
      <c r="AI328" s="339"/>
      <c r="AJ328" s="339"/>
      <c r="AK328" s="339"/>
    </row>
    <row r="329" spans="1:37" ht="12.75" customHeight="1">
      <c r="A329" s="339"/>
      <c r="B329" s="466"/>
      <c r="C329" s="339"/>
      <c r="D329" s="339"/>
      <c r="E329" s="339"/>
      <c r="F329" s="339"/>
      <c r="G329" s="339"/>
      <c r="H329" s="339"/>
      <c r="I329" s="339"/>
      <c r="J329" s="339"/>
      <c r="K329" s="339"/>
      <c r="L329" s="339"/>
      <c r="M329" s="340"/>
      <c r="N329" s="339"/>
      <c r="O329" s="339"/>
      <c r="P329" s="339"/>
      <c r="Q329" s="341"/>
      <c r="R329" s="178"/>
      <c r="S329" s="434"/>
      <c r="T329" s="434"/>
      <c r="U329" s="434"/>
      <c r="V329" s="339"/>
      <c r="W329" s="99">
        <f t="shared" si="18"/>
        <v>0</v>
      </c>
      <c r="X329" s="339"/>
      <c r="Y329" s="339"/>
      <c r="Z329" s="339"/>
      <c r="AA329" s="339"/>
      <c r="AB329" s="339"/>
      <c r="AC329" s="339"/>
      <c r="AD329" s="339"/>
      <c r="AE329" s="339"/>
      <c r="AF329" s="339"/>
      <c r="AG329" s="339"/>
      <c r="AH329" s="339"/>
      <c r="AI329" s="339"/>
      <c r="AJ329" s="339"/>
      <c r="AK329" s="339"/>
    </row>
    <row r="330" spans="1:37" ht="12.75" customHeight="1">
      <c r="A330" s="339"/>
      <c r="B330" s="466"/>
      <c r="C330" s="339"/>
      <c r="D330" s="339"/>
      <c r="E330" s="339"/>
      <c r="F330" s="339"/>
      <c r="G330" s="339"/>
      <c r="H330" s="339"/>
      <c r="I330" s="339"/>
      <c r="J330" s="339"/>
      <c r="K330" s="339"/>
      <c r="L330" s="339"/>
      <c r="M330" s="340"/>
      <c r="N330" s="339"/>
      <c r="O330" s="339"/>
      <c r="P330" s="339"/>
      <c r="Q330" s="341"/>
      <c r="R330" s="178"/>
      <c r="S330" s="434"/>
      <c r="T330" s="434"/>
      <c r="U330" s="434"/>
      <c r="V330" s="339"/>
      <c r="W330" s="99">
        <f t="shared" si="18"/>
        <v>0</v>
      </c>
      <c r="X330" s="339"/>
      <c r="Y330" s="339"/>
      <c r="Z330" s="339"/>
      <c r="AA330" s="339"/>
      <c r="AB330" s="339"/>
      <c r="AC330" s="339"/>
      <c r="AD330" s="339"/>
      <c r="AE330" s="339"/>
      <c r="AF330" s="339"/>
      <c r="AG330" s="339"/>
      <c r="AH330" s="339"/>
      <c r="AI330" s="339"/>
      <c r="AJ330" s="339"/>
      <c r="AK330" s="339"/>
    </row>
    <row r="331" spans="1:37" ht="12.75" customHeight="1">
      <c r="A331" s="339"/>
      <c r="B331" s="466"/>
      <c r="C331" s="339"/>
      <c r="D331" s="339"/>
      <c r="E331" s="339"/>
      <c r="F331" s="339"/>
      <c r="G331" s="339"/>
      <c r="H331" s="339"/>
      <c r="I331" s="339"/>
      <c r="J331" s="339"/>
      <c r="K331" s="339"/>
      <c r="L331" s="339"/>
      <c r="M331" s="340"/>
      <c r="N331" s="339"/>
      <c r="O331" s="339"/>
      <c r="P331" s="339"/>
      <c r="Q331" s="341"/>
      <c r="R331" s="178"/>
      <c r="S331" s="434"/>
      <c r="T331" s="434"/>
      <c r="U331" s="434"/>
      <c r="V331" s="339"/>
      <c r="W331" s="99">
        <f t="shared" si="18"/>
        <v>0</v>
      </c>
      <c r="X331" s="339"/>
      <c r="Y331" s="339"/>
      <c r="Z331" s="339"/>
      <c r="AA331" s="339"/>
      <c r="AB331" s="339"/>
      <c r="AC331" s="339"/>
      <c r="AD331" s="339"/>
      <c r="AE331" s="339"/>
      <c r="AF331" s="339"/>
      <c r="AG331" s="339"/>
      <c r="AH331" s="339"/>
      <c r="AI331" s="339"/>
      <c r="AJ331" s="339"/>
      <c r="AK331" s="339"/>
    </row>
    <row r="332" spans="1:37" ht="12.75" customHeight="1">
      <c r="A332" s="339"/>
      <c r="B332" s="466"/>
      <c r="C332" s="339"/>
      <c r="D332" s="339"/>
      <c r="E332" s="339"/>
      <c r="F332" s="339"/>
      <c r="G332" s="339"/>
      <c r="H332" s="339"/>
      <c r="I332" s="339"/>
      <c r="J332" s="339"/>
      <c r="K332" s="339"/>
      <c r="L332" s="339"/>
      <c r="M332" s="340"/>
      <c r="N332" s="339"/>
      <c r="O332" s="339"/>
      <c r="P332" s="339"/>
      <c r="Q332" s="341"/>
      <c r="R332" s="178"/>
      <c r="S332" s="434"/>
      <c r="T332" s="434"/>
      <c r="U332" s="434"/>
      <c r="V332" s="339"/>
      <c r="W332" s="99">
        <f t="shared" si="18"/>
        <v>0</v>
      </c>
      <c r="X332" s="339"/>
      <c r="Y332" s="339"/>
      <c r="Z332" s="339"/>
      <c r="AA332" s="339"/>
      <c r="AB332" s="339"/>
      <c r="AC332" s="339"/>
      <c r="AD332" s="339"/>
      <c r="AE332" s="339"/>
      <c r="AF332" s="339"/>
      <c r="AG332" s="339"/>
      <c r="AH332" s="339"/>
      <c r="AI332" s="339"/>
      <c r="AJ332" s="339"/>
      <c r="AK332" s="339"/>
    </row>
    <row r="333" spans="1:37" ht="12.75" customHeight="1">
      <c r="A333" s="339"/>
      <c r="B333" s="466"/>
      <c r="C333" s="339"/>
      <c r="D333" s="339"/>
      <c r="E333" s="339"/>
      <c r="F333" s="339"/>
      <c r="G333" s="339"/>
      <c r="H333" s="339"/>
      <c r="I333" s="339"/>
      <c r="J333" s="339"/>
      <c r="K333" s="339"/>
      <c r="L333" s="339"/>
      <c r="M333" s="340"/>
      <c r="N333" s="339"/>
      <c r="O333" s="339"/>
      <c r="P333" s="339"/>
      <c r="Q333" s="341"/>
      <c r="R333" s="178"/>
      <c r="S333" s="434"/>
      <c r="T333" s="434"/>
      <c r="U333" s="434"/>
      <c r="V333" s="339"/>
      <c r="W333" s="99">
        <f t="shared" si="18"/>
        <v>0</v>
      </c>
      <c r="X333" s="339"/>
      <c r="Y333" s="339"/>
      <c r="Z333" s="339"/>
      <c r="AA333" s="339"/>
      <c r="AB333" s="339"/>
      <c r="AC333" s="339"/>
      <c r="AD333" s="339"/>
      <c r="AE333" s="339"/>
      <c r="AF333" s="339"/>
      <c r="AG333" s="339"/>
      <c r="AH333" s="339"/>
      <c r="AI333" s="339"/>
      <c r="AJ333" s="339"/>
      <c r="AK333" s="339"/>
    </row>
    <row r="334" spans="1:37" ht="12.75" customHeight="1">
      <c r="A334" s="339"/>
      <c r="B334" s="466"/>
      <c r="C334" s="339"/>
      <c r="D334" s="339"/>
      <c r="E334" s="339"/>
      <c r="F334" s="339"/>
      <c r="G334" s="339"/>
      <c r="H334" s="339"/>
      <c r="I334" s="339"/>
      <c r="J334" s="339"/>
      <c r="K334" s="339"/>
      <c r="L334" s="339"/>
      <c r="M334" s="340"/>
      <c r="N334" s="339"/>
      <c r="O334" s="339"/>
      <c r="P334" s="339"/>
      <c r="Q334" s="341"/>
      <c r="R334" s="178"/>
      <c r="S334" s="434"/>
      <c r="T334" s="434"/>
      <c r="U334" s="434"/>
      <c r="V334" s="339"/>
      <c r="W334" s="99">
        <f t="shared" si="18"/>
        <v>0</v>
      </c>
      <c r="X334" s="339"/>
      <c r="Y334" s="339"/>
      <c r="Z334" s="339"/>
      <c r="AA334" s="339"/>
      <c r="AB334" s="339"/>
      <c r="AC334" s="339"/>
      <c r="AD334" s="339"/>
      <c r="AE334" s="339"/>
      <c r="AF334" s="339"/>
      <c r="AG334" s="339"/>
      <c r="AH334" s="339"/>
      <c r="AI334" s="339"/>
      <c r="AJ334" s="339"/>
      <c r="AK334" s="339"/>
    </row>
    <row r="335" spans="1:37" ht="12.75" customHeight="1">
      <c r="A335" s="339"/>
      <c r="B335" s="466"/>
      <c r="C335" s="339"/>
      <c r="D335" s="339"/>
      <c r="E335" s="339"/>
      <c r="F335" s="339"/>
      <c r="G335" s="339"/>
      <c r="H335" s="339"/>
      <c r="I335" s="339"/>
      <c r="J335" s="339"/>
      <c r="K335" s="339"/>
      <c r="L335" s="339"/>
      <c r="M335" s="340"/>
      <c r="N335" s="339"/>
      <c r="O335" s="339"/>
      <c r="P335" s="339"/>
      <c r="Q335" s="341"/>
      <c r="R335" s="178"/>
      <c r="S335" s="434"/>
      <c r="T335" s="434"/>
      <c r="U335" s="434"/>
      <c r="V335" s="339"/>
      <c r="W335" s="99">
        <f t="shared" si="18"/>
        <v>0</v>
      </c>
      <c r="X335" s="339"/>
      <c r="Y335" s="339"/>
      <c r="Z335" s="339"/>
      <c r="AA335" s="339"/>
      <c r="AB335" s="339"/>
      <c r="AC335" s="339"/>
      <c r="AD335" s="339"/>
      <c r="AE335" s="339"/>
      <c r="AF335" s="339"/>
      <c r="AG335" s="339"/>
      <c r="AH335" s="339"/>
      <c r="AI335" s="339"/>
      <c r="AJ335" s="339"/>
      <c r="AK335" s="339"/>
    </row>
    <row r="336" spans="1:37" ht="12.75" customHeight="1">
      <c r="A336" s="339"/>
      <c r="B336" s="466"/>
      <c r="C336" s="339"/>
      <c r="D336" s="339"/>
      <c r="E336" s="339"/>
      <c r="F336" s="339"/>
      <c r="G336" s="339"/>
      <c r="H336" s="339"/>
      <c r="I336" s="339"/>
      <c r="J336" s="339"/>
      <c r="K336" s="339"/>
      <c r="L336" s="339"/>
      <c r="M336" s="340"/>
      <c r="N336" s="339"/>
      <c r="O336" s="339"/>
      <c r="P336" s="339"/>
      <c r="Q336" s="341"/>
      <c r="R336" s="178"/>
      <c r="S336" s="434"/>
      <c r="T336" s="434"/>
      <c r="U336" s="434"/>
      <c r="V336" s="339"/>
      <c r="W336" s="99">
        <f t="shared" si="18"/>
        <v>0</v>
      </c>
      <c r="X336" s="339"/>
      <c r="Y336" s="339"/>
      <c r="Z336" s="339"/>
      <c r="AA336" s="339"/>
      <c r="AB336" s="339"/>
      <c r="AC336" s="339"/>
      <c r="AD336" s="339"/>
      <c r="AE336" s="339"/>
      <c r="AF336" s="339"/>
      <c r="AG336" s="339"/>
      <c r="AH336" s="339"/>
      <c r="AI336" s="339"/>
      <c r="AJ336" s="339"/>
      <c r="AK336" s="339"/>
    </row>
    <row r="337" spans="1:37" ht="12.75" customHeight="1">
      <c r="A337" s="339"/>
      <c r="B337" s="466"/>
      <c r="C337" s="339"/>
      <c r="D337" s="339"/>
      <c r="E337" s="339"/>
      <c r="F337" s="339"/>
      <c r="G337" s="339"/>
      <c r="H337" s="339"/>
      <c r="I337" s="339"/>
      <c r="J337" s="339"/>
      <c r="K337" s="339"/>
      <c r="L337" s="339"/>
      <c r="M337" s="340"/>
      <c r="N337" s="339"/>
      <c r="O337" s="339"/>
      <c r="P337" s="339"/>
      <c r="Q337" s="341"/>
      <c r="R337" s="178"/>
      <c r="S337" s="434"/>
      <c r="T337" s="434"/>
      <c r="U337" s="434"/>
      <c r="V337" s="339"/>
      <c r="W337" s="99">
        <f t="shared" si="18"/>
        <v>0</v>
      </c>
      <c r="X337" s="339"/>
      <c r="Y337" s="339"/>
      <c r="Z337" s="339"/>
      <c r="AA337" s="339"/>
      <c r="AB337" s="339"/>
      <c r="AC337" s="339"/>
      <c r="AD337" s="339"/>
      <c r="AE337" s="339"/>
      <c r="AF337" s="339"/>
      <c r="AG337" s="339"/>
      <c r="AH337" s="339"/>
      <c r="AI337" s="339"/>
      <c r="AJ337" s="339"/>
      <c r="AK337" s="339"/>
    </row>
    <row r="338" spans="1:37" ht="12.75" customHeight="1">
      <c r="A338" s="339"/>
      <c r="B338" s="466"/>
      <c r="C338" s="339"/>
      <c r="D338" s="339"/>
      <c r="E338" s="339"/>
      <c r="F338" s="339"/>
      <c r="G338" s="339"/>
      <c r="H338" s="339"/>
      <c r="I338" s="339"/>
      <c r="J338" s="339"/>
      <c r="K338" s="339"/>
      <c r="L338" s="339"/>
      <c r="M338" s="340"/>
      <c r="N338" s="339"/>
      <c r="O338" s="339"/>
      <c r="P338" s="339"/>
      <c r="Q338" s="341"/>
      <c r="R338" s="178"/>
      <c r="S338" s="434"/>
      <c r="T338" s="434"/>
      <c r="U338" s="434"/>
      <c r="V338" s="339"/>
      <c r="W338" s="99">
        <f t="shared" si="18"/>
        <v>0</v>
      </c>
      <c r="X338" s="339"/>
      <c r="Y338" s="339"/>
      <c r="Z338" s="339"/>
      <c r="AA338" s="339"/>
      <c r="AB338" s="339"/>
      <c r="AC338" s="339"/>
      <c r="AD338" s="339"/>
      <c r="AE338" s="339"/>
      <c r="AF338" s="339"/>
      <c r="AG338" s="339"/>
      <c r="AH338" s="339"/>
      <c r="AI338" s="339"/>
      <c r="AJ338" s="339"/>
      <c r="AK338" s="339"/>
    </row>
    <row r="339" spans="1:37" ht="12.75" customHeight="1">
      <c r="A339" s="339"/>
      <c r="B339" s="466"/>
      <c r="C339" s="339"/>
      <c r="D339" s="339"/>
      <c r="E339" s="339"/>
      <c r="F339" s="339"/>
      <c r="G339" s="339"/>
      <c r="H339" s="339"/>
      <c r="I339" s="339"/>
      <c r="J339" s="339"/>
      <c r="K339" s="339"/>
      <c r="L339" s="339"/>
      <c r="M339" s="340"/>
      <c r="N339" s="339"/>
      <c r="O339" s="339"/>
      <c r="P339" s="339"/>
      <c r="Q339" s="341"/>
      <c r="R339" s="178"/>
      <c r="S339" s="434"/>
      <c r="T339" s="434"/>
      <c r="U339" s="434"/>
      <c r="V339" s="339"/>
      <c r="W339" s="99">
        <f t="shared" si="18"/>
        <v>0</v>
      </c>
      <c r="X339" s="339"/>
      <c r="Y339" s="339"/>
      <c r="Z339" s="339"/>
      <c r="AA339" s="339"/>
      <c r="AB339" s="339"/>
      <c r="AC339" s="339"/>
      <c r="AD339" s="339"/>
      <c r="AE339" s="339"/>
      <c r="AF339" s="339"/>
      <c r="AG339" s="339"/>
      <c r="AH339" s="339"/>
      <c r="AI339" s="339"/>
      <c r="AJ339" s="339"/>
      <c r="AK339" s="339"/>
    </row>
    <row r="340" spans="1:37" ht="12.75" customHeight="1">
      <c r="A340" s="339"/>
      <c r="B340" s="466"/>
      <c r="C340" s="339"/>
      <c r="D340" s="339"/>
      <c r="E340" s="339"/>
      <c r="F340" s="339"/>
      <c r="G340" s="339"/>
      <c r="H340" s="339"/>
      <c r="I340" s="339"/>
      <c r="J340" s="339"/>
      <c r="K340" s="339"/>
      <c r="L340" s="339"/>
      <c r="M340" s="340"/>
      <c r="N340" s="339"/>
      <c r="O340" s="339"/>
      <c r="P340" s="339"/>
      <c r="Q340" s="341"/>
      <c r="R340" s="178"/>
      <c r="S340" s="434"/>
      <c r="T340" s="434"/>
      <c r="U340" s="434"/>
      <c r="V340" s="339"/>
      <c r="W340" s="99">
        <f t="shared" si="18"/>
        <v>0</v>
      </c>
      <c r="X340" s="339"/>
      <c r="Y340" s="339"/>
      <c r="Z340" s="339"/>
      <c r="AA340" s="339"/>
      <c r="AB340" s="339"/>
      <c r="AC340" s="339"/>
      <c r="AD340" s="339"/>
      <c r="AE340" s="339"/>
      <c r="AF340" s="339"/>
      <c r="AG340" s="339"/>
      <c r="AH340" s="339"/>
      <c r="AI340" s="339"/>
      <c r="AJ340" s="339"/>
      <c r="AK340" s="339"/>
    </row>
    <row r="341" spans="1:37" ht="12.75" customHeight="1">
      <c r="A341" s="339"/>
      <c r="B341" s="466"/>
      <c r="C341" s="339"/>
      <c r="D341" s="339"/>
      <c r="E341" s="339"/>
      <c r="F341" s="339"/>
      <c r="G341" s="339"/>
      <c r="H341" s="339"/>
      <c r="I341" s="339"/>
      <c r="J341" s="339"/>
      <c r="K341" s="339"/>
      <c r="L341" s="339"/>
      <c r="M341" s="340"/>
      <c r="N341" s="339"/>
      <c r="O341" s="339"/>
      <c r="P341" s="339"/>
      <c r="Q341" s="341"/>
      <c r="R341" s="178"/>
      <c r="S341" s="434"/>
      <c r="T341" s="434"/>
      <c r="U341" s="434"/>
      <c r="V341" s="339"/>
      <c r="W341" s="99">
        <f t="shared" si="18"/>
        <v>0</v>
      </c>
      <c r="X341" s="339"/>
      <c r="Y341" s="339"/>
      <c r="Z341" s="339"/>
      <c r="AA341" s="339"/>
      <c r="AB341" s="339"/>
      <c r="AC341" s="339"/>
      <c r="AD341" s="339"/>
      <c r="AE341" s="339"/>
      <c r="AF341" s="339"/>
      <c r="AG341" s="339"/>
      <c r="AH341" s="339"/>
      <c r="AI341" s="339"/>
      <c r="AJ341" s="339"/>
      <c r="AK341" s="339"/>
    </row>
    <row r="342" spans="1:37" ht="12.75" customHeight="1">
      <c r="A342" s="339"/>
      <c r="B342" s="466"/>
      <c r="C342" s="339"/>
      <c r="D342" s="339"/>
      <c r="E342" s="339"/>
      <c r="F342" s="339"/>
      <c r="G342" s="339"/>
      <c r="H342" s="339"/>
      <c r="I342" s="339"/>
      <c r="J342" s="339"/>
      <c r="K342" s="339"/>
      <c r="L342" s="339"/>
      <c r="M342" s="340"/>
      <c r="N342" s="339"/>
      <c r="O342" s="339"/>
      <c r="P342" s="339"/>
      <c r="Q342" s="341"/>
      <c r="R342" s="178"/>
      <c r="S342" s="434"/>
      <c r="T342" s="434"/>
      <c r="U342" s="434"/>
      <c r="V342" s="339"/>
      <c r="W342" s="99">
        <f t="shared" si="18"/>
        <v>0</v>
      </c>
      <c r="X342" s="339"/>
      <c r="Y342" s="339"/>
      <c r="Z342" s="339"/>
      <c r="AA342" s="339"/>
      <c r="AB342" s="339"/>
      <c r="AC342" s="339"/>
      <c r="AD342" s="339"/>
      <c r="AE342" s="339"/>
      <c r="AF342" s="339"/>
      <c r="AG342" s="339"/>
      <c r="AH342" s="339"/>
      <c r="AI342" s="339"/>
      <c r="AJ342" s="339"/>
      <c r="AK342" s="339"/>
    </row>
    <row r="343" spans="1:37" ht="12.75" customHeight="1">
      <c r="A343" s="339"/>
      <c r="B343" s="466"/>
      <c r="C343" s="339"/>
      <c r="D343" s="339"/>
      <c r="E343" s="339"/>
      <c r="F343" s="339"/>
      <c r="G343" s="339"/>
      <c r="H343" s="339"/>
      <c r="I343" s="339"/>
      <c r="J343" s="339"/>
      <c r="K343" s="339"/>
      <c r="L343" s="339"/>
      <c r="M343" s="340"/>
      <c r="N343" s="339"/>
      <c r="O343" s="339"/>
      <c r="P343" s="339"/>
      <c r="Q343" s="341"/>
      <c r="R343" s="178"/>
      <c r="S343" s="434"/>
      <c r="T343" s="434"/>
      <c r="U343" s="434"/>
      <c r="V343" s="339"/>
      <c r="W343" s="99">
        <f t="shared" si="18"/>
        <v>0</v>
      </c>
      <c r="X343" s="339"/>
      <c r="Y343" s="339"/>
      <c r="Z343" s="339"/>
      <c r="AA343" s="339"/>
      <c r="AB343" s="339"/>
      <c r="AC343" s="339"/>
      <c r="AD343" s="339"/>
      <c r="AE343" s="339"/>
      <c r="AF343" s="339"/>
      <c r="AG343" s="339"/>
      <c r="AH343" s="339"/>
      <c r="AI343" s="339"/>
      <c r="AJ343" s="339"/>
      <c r="AK343" s="339"/>
    </row>
    <row r="344" spans="1:37" ht="12.75" customHeight="1">
      <c r="A344" s="339"/>
      <c r="B344" s="466"/>
      <c r="C344" s="339"/>
      <c r="D344" s="339"/>
      <c r="E344" s="339"/>
      <c r="F344" s="339"/>
      <c r="G344" s="339"/>
      <c r="H344" s="339"/>
      <c r="I344" s="339"/>
      <c r="J344" s="339"/>
      <c r="K344" s="339"/>
      <c r="L344" s="339"/>
      <c r="M344" s="340"/>
      <c r="N344" s="339"/>
      <c r="O344" s="339"/>
      <c r="P344" s="339"/>
      <c r="Q344" s="341"/>
      <c r="R344" s="178"/>
      <c r="S344" s="434"/>
      <c r="T344" s="434"/>
      <c r="U344" s="434"/>
      <c r="V344" s="339"/>
      <c r="W344" s="99">
        <f t="shared" si="18"/>
        <v>0</v>
      </c>
      <c r="X344" s="339"/>
      <c r="Y344" s="339"/>
      <c r="Z344" s="339"/>
      <c r="AA344" s="339"/>
      <c r="AB344" s="339"/>
      <c r="AC344" s="339"/>
      <c r="AD344" s="339"/>
      <c r="AE344" s="339"/>
      <c r="AF344" s="339"/>
      <c r="AG344" s="339"/>
      <c r="AH344" s="339"/>
      <c r="AI344" s="339"/>
      <c r="AJ344" s="339"/>
      <c r="AK344" s="339"/>
    </row>
    <row r="345" spans="1:37" ht="12.75" customHeight="1">
      <c r="A345" s="339"/>
      <c r="B345" s="466"/>
      <c r="C345" s="339"/>
      <c r="D345" s="339"/>
      <c r="E345" s="339"/>
      <c r="F345" s="339"/>
      <c r="G345" s="339"/>
      <c r="H345" s="339"/>
      <c r="I345" s="339"/>
      <c r="J345" s="339"/>
      <c r="K345" s="339"/>
      <c r="L345" s="339"/>
      <c r="M345" s="340"/>
      <c r="N345" s="339"/>
      <c r="O345" s="339"/>
      <c r="P345" s="339"/>
      <c r="Q345" s="341"/>
      <c r="R345" s="178"/>
      <c r="S345" s="434"/>
      <c r="T345" s="434"/>
      <c r="U345" s="434"/>
      <c r="V345" s="339"/>
      <c r="W345" s="99">
        <f t="shared" si="18"/>
        <v>0</v>
      </c>
      <c r="X345" s="339"/>
      <c r="Y345" s="339"/>
      <c r="Z345" s="339"/>
      <c r="AA345" s="339"/>
      <c r="AB345" s="339"/>
      <c r="AC345" s="339"/>
      <c r="AD345" s="339"/>
      <c r="AE345" s="339"/>
      <c r="AF345" s="339"/>
      <c r="AG345" s="339"/>
      <c r="AH345" s="339"/>
      <c r="AI345" s="339"/>
      <c r="AJ345" s="339"/>
      <c r="AK345" s="339"/>
    </row>
    <row r="346" spans="1:37" ht="12.75" customHeight="1">
      <c r="A346" s="339"/>
      <c r="B346" s="466"/>
      <c r="C346" s="339"/>
      <c r="D346" s="339"/>
      <c r="E346" s="339"/>
      <c r="F346" s="339"/>
      <c r="G346" s="339"/>
      <c r="H346" s="339"/>
      <c r="I346" s="339"/>
      <c r="J346" s="339"/>
      <c r="K346" s="339"/>
      <c r="L346" s="339"/>
      <c r="M346" s="340"/>
      <c r="N346" s="339"/>
      <c r="O346" s="339"/>
      <c r="P346" s="339"/>
      <c r="Q346" s="341"/>
      <c r="R346" s="178"/>
      <c r="S346" s="434"/>
      <c r="T346" s="434"/>
      <c r="U346" s="434"/>
      <c r="V346" s="339"/>
      <c r="W346" s="99">
        <f t="shared" si="18"/>
        <v>0</v>
      </c>
      <c r="X346" s="339"/>
      <c r="Y346" s="339"/>
      <c r="Z346" s="339"/>
      <c r="AA346" s="339"/>
      <c r="AB346" s="339"/>
      <c r="AC346" s="339"/>
      <c r="AD346" s="339"/>
      <c r="AE346" s="339"/>
      <c r="AF346" s="339"/>
      <c r="AG346" s="339"/>
      <c r="AH346" s="339"/>
      <c r="AI346" s="339"/>
      <c r="AJ346" s="339"/>
      <c r="AK346" s="339"/>
    </row>
    <row r="347" spans="1:37" ht="12.75" customHeight="1">
      <c r="A347" s="339"/>
      <c r="B347" s="466"/>
      <c r="C347" s="339"/>
      <c r="D347" s="339"/>
      <c r="E347" s="339"/>
      <c r="F347" s="339"/>
      <c r="G347" s="339"/>
      <c r="H347" s="339"/>
      <c r="I347" s="339"/>
      <c r="J347" s="339"/>
      <c r="K347" s="339"/>
      <c r="L347" s="339"/>
      <c r="M347" s="340"/>
      <c r="N347" s="339"/>
      <c r="O347" s="339"/>
      <c r="P347" s="339"/>
      <c r="Q347" s="341"/>
      <c r="R347" s="178"/>
      <c r="S347" s="434"/>
      <c r="T347" s="434"/>
      <c r="U347" s="434"/>
      <c r="V347" s="339"/>
      <c r="W347" s="99">
        <f t="shared" si="18"/>
        <v>0</v>
      </c>
      <c r="X347" s="339"/>
      <c r="Y347" s="339"/>
      <c r="Z347" s="339"/>
      <c r="AA347" s="339"/>
      <c r="AB347" s="339"/>
      <c r="AC347" s="339"/>
      <c r="AD347" s="339"/>
      <c r="AE347" s="339"/>
      <c r="AF347" s="339"/>
      <c r="AG347" s="339"/>
      <c r="AH347" s="339"/>
      <c r="AI347" s="339"/>
      <c r="AJ347" s="339"/>
      <c r="AK347" s="339"/>
    </row>
    <row r="348" spans="1:37" ht="12.75" customHeight="1">
      <c r="A348" s="339"/>
      <c r="B348" s="466"/>
      <c r="C348" s="339"/>
      <c r="D348" s="339"/>
      <c r="E348" s="339"/>
      <c r="F348" s="339"/>
      <c r="G348" s="339"/>
      <c r="H348" s="339"/>
      <c r="I348" s="339"/>
      <c r="J348" s="339"/>
      <c r="K348" s="339"/>
      <c r="L348" s="339"/>
      <c r="M348" s="340"/>
      <c r="N348" s="339"/>
      <c r="O348" s="339"/>
      <c r="P348" s="339"/>
      <c r="Q348" s="341"/>
      <c r="R348" s="178"/>
      <c r="S348" s="434"/>
      <c r="T348" s="434"/>
      <c r="U348" s="434"/>
      <c r="V348" s="339"/>
      <c r="W348" s="99">
        <f t="shared" si="18"/>
        <v>0</v>
      </c>
      <c r="X348" s="339"/>
      <c r="Y348" s="339"/>
      <c r="Z348" s="339"/>
      <c r="AA348" s="339"/>
      <c r="AB348" s="339"/>
      <c r="AC348" s="339"/>
      <c r="AD348" s="339"/>
      <c r="AE348" s="339"/>
      <c r="AF348" s="339"/>
      <c r="AG348" s="339"/>
      <c r="AH348" s="339"/>
      <c r="AI348" s="339"/>
      <c r="AJ348" s="339"/>
      <c r="AK348" s="339"/>
    </row>
    <row r="349" spans="1:37" ht="12.75" customHeight="1">
      <c r="A349" s="339"/>
      <c r="B349" s="466"/>
      <c r="C349" s="339"/>
      <c r="D349" s="339"/>
      <c r="E349" s="339"/>
      <c r="F349" s="339"/>
      <c r="G349" s="339"/>
      <c r="H349" s="339"/>
      <c r="I349" s="339"/>
      <c r="J349" s="339"/>
      <c r="K349" s="339"/>
      <c r="L349" s="339"/>
      <c r="M349" s="340"/>
      <c r="N349" s="339"/>
      <c r="O349" s="339"/>
      <c r="P349" s="339"/>
      <c r="Q349" s="341"/>
      <c r="R349" s="178"/>
      <c r="S349" s="434"/>
      <c r="T349" s="434"/>
      <c r="U349" s="434"/>
      <c r="V349" s="339"/>
      <c r="W349" s="99">
        <f t="shared" si="18"/>
        <v>0</v>
      </c>
      <c r="X349" s="339"/>
      <c r="Y349" s="339"/>
      <c r="Z349" s="339"/>
      <c r="AA349" s="339"/>
      <c r="AB349" s="339"/>
      <c r="AC349" s="339"/>
      <c r="AD349" s="339"/>
      <c r="AE349" s="339"/>
      <c r="AF349" s="339"/>
      <c r="AG349" s="339"/>
      <c r="AH349" s="339"/>
      <c r="AI349" s="339"/>
      <c r="AJ349" s="339"/>
      <c r="AK349" s="339"/>
    </row>
    <row r="350" spans="1:37" ht="12.75" customHeight="1">
      <c r="A350" s="339"/>
      <c r="B350" s="466"/>
      <c r="C350" s="339"/>
      <c r="D350" s="339"/>
      <c r="E350" s="339"/>
      <c r="F350" s="339"/>
      <c r="G350" s="339"/>
      <c r="H350" s="339"/>
      <c r="I350" s="339"/>
      <c r="J350" s="339"/>
      <c r="K350" s="339"/>
      <c r="L350" s="339"/>
      <c r="M350" s="340"/>
      <c r="N350" s="339"/>
      <c r="O350" s="339"/>
      <c r="P350" s="339"/>
      <c r="Q350" s="341"/>
      <c r="R350" s="178"/>
      <c r="S350" s="434"/>
      <c r="T350" s="434"/>
      <c r="U350" s="434"/>
      <c r="V350" s="339"/>
      <c r="W350" s="99">
        <f t="shared" si="18"/>
        <v>0</v>
      </c>
      <c r="X350" s="339"/>
      <c r="Y350" s="339"/>
      <c r="Z350" s="339"/>
      <c r="AA350" s="339"/>
      <c r="AB350" s="339"/>
      <c r="AC350" s="339"/>
      <c r="AD350" s="339"/>
      <c r="AE350" s="339"/>
      <c r="AF350" s="339"/>
      <c r="AG350" s="339"/>
      <c r="AH350" s="339"/>
      <c r="AI350" s="339"/>
      <c r="AJ350" s="339"/>
      <c r="AK350" s="339"/>
    </row>
    <row r="351" spans="1:37" ht="12.75" customHeight="1">
      <c r="A351" s="339"/>
      <c r="B351" s="466"/>
      <c r="C351" s="339"/>
      <c r="D351" s="339"/>
      <c r="E351" s="339"/>
      <c r="F351" s="339"/>
      <c r="G351" s="339"/>
      <c r="H351" s="339"/>
      <c r="I351" s="339"/>
      <c r="J351" s="339"/>
      <c r="K351" s="339"/>
      <c r="L351" s="339"/>
      <c r="M351" s="340"/>
      <c r="N351" s="339"/>
      <c r="O351" s="339"/>
      <c r="P351" s="339"/>
      <c r="Q351" s="341"/>
      <c r="R351" s="178"/>
      <c r="S351" s="434"/>
      <c r="T351" s="434"/>
      <c r="U351" s="434"/>
      <c r="V351" s="339"/>
      <c r="W351" s="99">
        <f t="shared" si="18"/>
        <v>0</v>
      </c>
      <c r="X351" s="339"/>
      <c r="Y351" s="339"/>
      <c r="Z351" s="339"/>
      <c r="AA351" s="339"/>
      <c r="AB351" s="339"/>
      <c r="AC351" s="339"/>
      <c r="AD351" s="339"/>
      <c r="AE351" s="339"/>
      <c r="AF351" s="339"/>
      <c r="AG351" s="339"/>
      <c r="AH351" s="339"/>
      <c r="AI351" s="339"/>
      <c r="AJ351" s="339"/>
      <c r="AK351" s="339"/>
    </row>
    <row r="352" spans="1:37" ht="12.75" customHeight="1">
      <c r="A352" s="339"/>
      <c r="B352" s="466"/>
      <c r="C352" s="339"/>
      <c r="D352" s="339"/>
      <c r="E352" s="339"/>
      <c r="F352" s="339"/>
      <c r="G352" s="339"/>
      <c r="H352" s="339"/>
      <c r="I352" s="339"/>
      <c r="J352" s="339"/>
      <c r="K352" s="339"/>
      <c r="L352" s="339"/>
      <c r="M352" s="340"/>
      <c r="N352" s="339"/>
      <c r="O352" s="339"/>
      <c r="P352" s="339"/>
      <c r="Q352" s="341"/>
      <c r="R352" s="178"/>
      <c r="S352" s="434"/>
      <c r="T352" s="434"/>
      <c r="U352" s="434"/>
      <c r="V352" s="339"/>
      <c r="W352" s="99">
        <f t="shared" si="18"/>
        <v>0</v>
      </c>
      <c r="X352" s="339"/>
      <c r="Y352" s="339"/>
      <c r="Z352" s="339"/>
      <c r="AA352" s="339"/>
      <c r="AB352" s="339"/>
      <c r="AC352" s="339"/>
      <c r="AD352" s="339"/>
      <c r="AE352" s="339"/>
      <c r="AF352" s="339"/>
      <c r="AG352" s="339"/>
      <c r="AH352" s="339"/>
      <c r="AI352" s="339"/>
      <c r="AJ352" s="339"/>
      <c r="AK352" s="339"/>
    </row>
    <row r="353" spans="1:37" ht="12.75" customHeight="1">
      <c r="A353" s="339"/>
      <c r="B353" s="466"/>
      <c r="C353" s="339"/>
      <c r="D353" s="339"/>
      <c r="E353" s="339"/>
      <c r="F353" s="339"/>
      <c r="G353" s="339"/>
      <c r="H353" s="339"/>
      <c r="I353" s="339"/>
      <c r="J353" s="339"/>
      <c r="K353" s="339"/>
      <c r="L353" s="339"/>
      <c r="M353" s="340"/>
      <c r="N353" s="339"/>
      <c r="O353" s="339"/>
      <c r="P353" s="339"/>
      <c r="Q353" s="341"/>
      <c r="R353" s="178"/>
      <c r="S353" s="434"/>
      <c r="T353" s="434"/>
      <c r="U353" s="434"/>
      <c r="V353" s="339"/>
      <c r="W353" s="99">
        <f t="shared" si="18"/>
        <v>0</v>
      </c>
      <c r="X353" s="339"/>
      <c r="Y353" s="339"/>
      <c r="Z353" s="339"/>
      <c r="AA353" s="339"/>
      <c r="AB353" s="339"/>
      <c r="AC353" s="339"/>
      <c r="AD353" s="339"/>
      <c r="AE353" s="339"/>
      <c r="AF353" s="339"/>
      <c r="AG353" s="339"/>
      <c r="AH353" s="339"/>
      <c r="AI353" s="339"/>
      <c r="AJ353" s="339"/>
      <c r="AK353" s="339"/>
    </row>
    <row r="354" spans="1:37" ht="12.75" customHeight="1">
      <c r="A354" s="339"/>
      <c r="B354" s="466"/>
      <c r="C354" s="339"/>
      <c r="D354" s="339"/>
      <c r="E354" s="339"/>
      <c r="F354" s="339"/>
      <c r="G354" s="339"/>
      <c r="H354" s="339"/>
      <c r="I354" s="339"/>
      <c r="J354" s="339"/>
      <c r="K354" s="339"/>
      <c r="L354" s="339"/>
      <c r="M354" s="340"/>
      <c r="N354" s="339"/>
      <c r="O354" s="339"/>
      <c r="P354" s="339"/>
      <c r="Q354" s="341"/>
      <c r="R354" s="178"/>
      <c r="S354" s="434"/>
      <c r="T354" s="434"/>
      <c r="U354" s="434"/>
      <c r="V354" s="339"/>
      <c r="W354" s="99">
        <f t="shared" si="18"/>
        <v>0</v>
      </c>
      <c r="X354" s="339"/>
      <c r="Y354" s="339"/>
      <c r="Z354" s="339"/>
      <c r="AA354" s="339"/>
      <c r="AB354" s="339"/>
      <c r="AC354" s="339"/>
      <c r="AD354" s="339"/>
      <c r="AE354" s="339"/>
      <c r="AF354" s="339"/>
      <c r="AG354" s="339"/>
      <c r="AH354" s="339"/>
      <c r="AI354" s="339"/>
      <c r="AJ354" s="339"/>
      <c r="AK354" s="339"/>
    </row>
    <row r="355" spans="1:37" ht="12.75" customHeight="1">
      <c r="A355" s="339"/>
      <c r="B355" s="466"/>
      <c r="C355" s="339"/>
      <c r="D355" s="339"/>
      <c r="E355" s="339"/>
      <c r="F355" s="339"/>
      <c r="G355" s="339"/>
      <c r="H355" s="339"/>
      <c r="I355" s="339"/>
      <c r="J355" s="339"/>
      <c r="K355" s="339"/>
      <c r="L355" s="339"/>
      <c r="M355" s="340"/>
      <c r="N355" s="339"/>
      <c r="O355" s="339"/>
      <c r="P355" s="339"/>
      <c r="Q355" s="341"/>
      <c r="R355" s="178"/>
      <c r="S355" s="434"/>
      <c r="T355" s="434"/>
      <c r="U355" s="434"/>
      <c r="V355" s="339"/>
      <c r="W355" s="99">
        <f t="shared" si="18"/>
        <v>0</v>
      </c>
      <c r="X355" s="339"/>
      <c r="Y355" s="339"/>
      <c r="Z355" s="339"/>
      <c r="AA355" s="339"/>
      <c r="AB355" s="339"/>
      <c r="AC355" s="339"/>
      <c r="AD355" s="339"/>
      <c r="AE355" s="339"/>
      <c r="AF355" s="339"/>
      <c r="AG355" s="339"/>
      <c r="AH355" s="339"/>
      <c r="AI355" s="339"/>
      <c r="AJ355" s="339"/>
      <c r="AK355" s="339"/>
    </row>
    <row r="356" spans="1:37" ht="12.75" customHeight="1">
      <c r="A356" s="339"/>
      <c r="B356" s="466"/>
      <c r="C356" s="339"/>
      <c r="D356" s="339"/>
      <c r="E356" s="339"/>
      <c r="F356" s="339"/>
      <c r="G356" s="339"/>
      <c r="H356" s="339"/>
      <c r="I356" s="339"/>
      <c r="J356" s="339"/>
      <c r="K356" s="339"/>
      <c r="L356" s="339"/>
      <c r="M356" s="340"/>
      <c r="N356" s="339"/>
      <c r="O356" s="339"/>
      <c r="P356" s="339"/>
      <c r="Q356" s="341"/>
      <c r="R356" s="178"/>
      <c r="S356" s="434"/>
      <c r="T356" s="434"/>
      <c r="U356" s="434"/>
      <c r="V356" s="339"/>
      <c r="W356" s="99">
        <f t="shared" si="18"/>
        <v>0</v>
      </c>
      <c r="X356" s="339"/>
      <c r="Y356" s="339"/>
      <c r="Z356" s="339"/>
      <c r="AA356" s="339"/>
      <c r="AB356" s="339"/>
      <c r="AC356" s="339"/>
      <c r="AD356" s="339"/>
      <c r="AE356" s="339"/>
      <c r="AF356" s="339"/>
      <c r="AG356" s="339"/>
      <c r="AH356" s="339"/>
      <c r="AI356" s="339"/>
      <c r="AJ356" s="339"/>
      <c r="AK356" s="339"/>
    </row>
    <row r="357" spans="1:37" ht="12.75" customHeight="1">
      <c r="A357" s="339"/>
      <c r="B357" s="466"/>
      <c r="C357" s="339"/>
      <c r="D357" s="339"/>
      <c r="E357" s="339"/>
      <c r="F357" s="339"/>
      <c r="G357" s="339"/>
      <c r="H357" s="339"/>
      <c r="I357" s="339"/>
      <c r="J357" s="339"/>
      <c r="K357" s="339"/>
      <c r="L357" s="339"/>
      <c r="M357" s="340"/>
      <c r="N357" s="339"/>
      <c r="O357" s="339"/>
      <c r="P357" s="339"/>
      <c r="Q357" s="341"/>
      <c r="R357" s="178"/>
      <c r="S357" s="434"/>
      <c r="T357" s="434"/>
      <c r="U357" s="434"/>
      <c r="V357" s="339"/>
      <c r="W357" s="99">
        <f t="shared" si="18"/>
        <v>0</v>
      </c>
      <c r="X357" s="339"/>
      <c r="Y357" s="339"/>
      <c r="Z357" s="339"/>
      <c r="AA357" s="339"/>
      <c r="AB357" s="339"/>
      <c r="AC357" s="339"/>
      <c r="AD357" s="339"/>
      <c r="AE357" s="339"/>
      <c r="AF357" s="339"/>
      <c r="AG357" s="339"/>
      <c r="AH357" s="339"/>
      <c r="AI357" s="339"/>
      <c r="AJ357" s="339"/>
      <c r="AK357" s="339"/>
    </row>
    <row r="358" spans="1:37" ht="12.75" customHeight="1">
      <c r="A358" s="339"/>
      <c r="B358" s="466"/>
      <c r="C358" s="339"/>
      <c r="D358" s="339"/>
      <c r="E358" s="339"/>
      <c r="F358" s="339"/>
      <c r="G358" s="339"/>
      <c r="H358" s="339"/>
      <c r="I358" s="339"/>
      <c r="J358" s="339"/>
      <c r="K358" s="339"/>
      <c r="L358" s="339"/>
      <c r="M358" s="340"/>
      <c r="N358" s="339"/>
      <c r="O358" s="339"/>
      <c r="P358" s="339"/>
      <c r="Q358" s="341"/>
      <c r="R358" s="178"/>
      <c r="S358" s="434"/>
      <c r="T358" s="434"/>
      <c r="U358" s="434"/>
      <c r="V358" s="339"/>
      <c r="W358" s="99">
        <f t="shared" si="18"/>
        <v>0</v>
      </c>
      <c r="X358" s="339"/>
      <c r="Y358" s="339"/>
      <c r="Z358" s="339"/>
      <c r="AA358" s="339"/>
      <c r="AB358" s="339"/>
      <c r="AC358" s="339"/>
      <c r="AD358" s="339"/>
      <c r="AE358" s="339"/>
      <c r="AF358" s="339"/>
      <c r="AG358" s="339"/>
      <c r="AH358" s="339"/>
      <c r="AI358" s="339"/>
      <c r="AJ358" s="339"/>
      <c r="AK358" s="339"/>
    </row>
    <row r="359" spans="1:37" ht="12.75" customHeight="1">
      <c r="A359" s="339"/>
      <c r="B359" s="466"/>
      <c r="C359" s="339"/>
      <c r="D359" s="339"/>
      <c r="E359" s="339"/>
      <c r="F359" s="339"/>
      <c r="G359" s="339"/>
      <c r="H359" s="339"/>
      <c r="I359" s="339"/>
      <c r="J359" s="339"/>
      <c r="K359" s="339"/>
      <c r="L359" s="339"/>
      <c r="M359" s="340"/>
      <c r="N359" s="339"/>
      <c r="O359" s="339"/>
      <c r="P359" s="339"/>
      <c r="Q359" s="341"/>
      <c r="R359" s="178"/>
      <c r="S359" s="434"/>
      <c r="T359" s="434"/>
      <c r="U359" s="434"/>
      <c r="V359" s="339"/>
      <c r="W359" s="99">
        <f t="shared" si="18"/>
        <v>0</v>
      </c>
      <c r="X359" s="339"/>
      <c r="Y359" s="339"/>
      <c r="Z359" s="339"/>
      <c r="AA359" s="339"/>
      <c r="AB359" s="339"/>
      <c r="AC359" s="339"/>
      <c r="AD359" s="339"/>
      <c r="AE359" s="339"/>
      <c r="AF359" s="339"/>
      <c r="AG359" s="339"/>
      <c r="AH359" s="339"/>
      <c r="AI359" s="339"/>
      <c r="AJ359" s="339"/>
      <c r="AK359" s="339"/>
    </row>
    <row r="360" spans="1:37" ht="12.75" customHeight="1">
      <c r="A360" s="339"/>
      <c r="B360" s="466"/>
      <c r="C360" s="339"/>
      <c r="D360" s="339"/>
      <c r="E360" s="339"/>
      <c r="F360" s="339"/>
      <c r="G360" s="339"/>
      <c r="H360" s="339"/>
      <c r="I360" s="339"/>
      <c r="J360" s="339"/>
      <c r="K360" s="339"/>
      <c r="L360" s="339"/>
      <c r="M360" s="340"/>
      <c r="N360" s="339"/>
      <c r="O360" s="339"/>
      <c r="P360" s="339"/>
      <c r="Q360" s="341"/>
      <c r="R360" s="178"/>
      <c r="S360" s="434"/>
      <c r="T360" s="434"/>
      <c r="U360" s="434"/>
      <c r="V360" s="339"/>
      <c r="W360" s="99">
        <f t="shared" si="18"/>
        <v>0</v>
      </c>
      <c r="X360" s="339"/>
      <c r="Y360" s="339"/>
      <c r="Z360" s="339"/>
      <c r="AA360" s="339"/>
      <c r="AB360" s="339"/>
      <c r="AC360" s="339"/>
      <c r="AD360" s="339"/>
      <c r="AE360" s="339"/>
      <c r="AF360" s="339"/>
      <c r="AG360" s="339"/>
      <c r="AH360" s="339"/>
      <c r="AI360" s="339"/>
      <c r="AJ360" s="339"/>
      <c r="AK360" s="339"/>
    </row>
    <row r="361" spans="1:37" ht="12.75" customHeight="1">
      <c r="A361" s="339"/>
      <c r="B361" s="466"/>
      <c r="C361" s="339"/>
      <c r="D361" s="339"/>
      <c r="E361" s="339"/>
      <c r="F361" s="339"/>
      <c r="G361" s="339"/>
      <c r="H361" s="339"/>
      <c r="I361" s="339"/>
      <c r="J361" s="339"/>
      <c r="K361" s="339"/>
      <c r="L361" s="339"/>
      <c r="M361" s="340"/>
      <c r="N361" s="339"/>
      <c r="O361" s="339"/>
      <c r="P361" s="339"/>
      <c r="Q361" s="341"/>
      <c r="R361" s="178"/>
      <c r="S361" s="434"/>
      <c r="T361" s="434"/>
      <c r="U361" s="434"/>
      <c r="V361" s="339"/>
      <c r="W361" s="99">
        <f t="shared" si="18"/>
        <v>0</v>
      </c>
      <c r="X361" s="339"/>
      <c r="Y361" s="339"/>
      <c r="Z361" s="339"/>
      <c r="AA361" s="339"/>
      <c r="AB361" s="339"/>
      <c r="AC361" s="339"/>
      <c r="AD361" s="339"/>
      <c r="AE361" s="339"/>
      <c r="AF361" s="339"/>
      <c r="AG361" s="339"/>
      <c r="AH361" s="339"/>
      <c r="AI361" s="339"/>
      <c r="AJ361" s="339"/>
      <c r="AK361" s="339"/>
    </row>
    <row r="362" spans="1:37" ht="12.75" customHeight="1">
      <c r="A362" s="339"/>
      <c r="B362" s="466"/>
      <c r="C362" s="339"/>
      <c r="D362" s="339"/>
      <c r="E362" s="339"/>
      <c r="F362" s="339"/>
      <c r="G362" s="339"/>
      <c r="H362" s="339"/>
      <c r="I362" s="339"/>
      <c r="J362" s="339"/>
      <c r="K362" s="339"/>
      <c r="L362" s="339"/>
      <c r="M362" s="340"/>
      <c r="N362" s="339"/>
      <c r="O362" s="339"/>
      <c r="P362" s="339"/>
      <c r="Q362" s="341"/>
      <c r="R362" s="178"/>
      <c r="S362" s="434"/>
      <c r="T362" s="434"/>
      <c r="U362" s="434"/>
      <c r="V362" s="339"/>
      <c r="W362" s="99">
        <f t="shared" si="18"/>
        <v>0</v>
      </c>
      <c r="X362" s="339"/>
      <c r="Y362" s="339"/>
      <c r="Z362" s="339"/>
      <c r="AA362" s="339"/>
      <c r="AB362" s="339"/>
      <c r="AC362" s="339"/>
      <c r="AD362" s="339"/>
      <c r="AE362" s="339"/>
      <c r="AF362" s="339"/>
      <c r="AG362" s="339"/>
      <c r="AH362" s="339"/>
      <c r="AI362" s="339"/>
      <c r="AJ362" s="339"/>
      <c r="AK362" s="339"/>
    </row>
    <row r="363" spans="1:37" ht="12.75" customHeight="1">
      <c r="A363" s="339"/>
      <c r="B363" s="466"/>
      <c r="C363" s="339"/>
      <c r="D363" s="339"/>
      <c r="E363" s="339"/>
      <c r="F363" s="339"/>
      <c r="G363" s="339"/>
      <c r="H363" s="339"/>
      <c r="I363" s="339"/>
      <c r="J363" s="339"/>
      <c r="K363" s="339"/>
      <c r="L363" s="339"/>
      <c r="M363" s="340"/>
      <c r="N363" s="339"/>
      <c r="O363" s="339"/>
      <c r="P363" s="339"/>
      <c r="Q363" s="341"/>
      <c r="R363" s="178"/>
      <c r="S363" s="434"/>
      <c r="T363" s="434"/>
      <c r="U363" s="434"/>
      <c r="V363" s="339"/>
      <c r="W363" s="99">
        <f t="shared" si="18"/>
        <v>0</v>
      </c>
      <c r="X363" s="339"/>
      <c r="Y363" s="339"/>
      <c r="Z363" s="339"/>
      <c r="AA363" s="339"/>
      <c r="AB363" s="339"/>
      <c r="AC363" s="339"/>
      <c r="AD363" s="339"/>
      <c r="AE363" s="339"/>
      <c r="AF363" s="339"/>
      <c r="AG363" s="339"/>
      <c r="AH363" s="339"/>
      <c r="AI363" s="339"/>
      <c r="AJ363" s="339"/>
      <c r="AK363" s="339"/>
    </row>
    <row r="364" spans="1:37" ht="12.75" customHeight="1">
      <c r="A364" s="339"/>
      <c r="B364" s="466"/>
      <c r="C364" s="339"/>
      <c r="D364" s="339"/>
      <c r="E364" s="339"/>
      <c r="F364" s="339"/>
      <c r="G364" s="339"/>
      <c r="H364" s="339"/>
      <c r="I364" s="339"/>
      <c r="J364" s="339"/>
      <c r="K364" s="339"/>
      <c r="L364" s="339"/>
      <c r="M364" s="340"/>
      <c r="N364" s="339"/>
      <c r="O364" s="339"/>
      <c r="P364" s="339"/>
      <c r="Q364" s="341"/>
      <c r="R364" s="178"/>
      <c r="S364" s="434"/>
      <c r="T364" s="434"/>
      <c r="U364" s="434"/>
      <c r="V364" s="339"/>
      <c r="W364" s="99">
        <f t="shared" si="18"/>
        <v>0</v>
      </c>
      <c r="X364" s="339"/>
      <c r="Y364" s="339"/>
      <c r="Z364" s="339"/>
      <c r="AA364" s="339"/>
      <c r="AB364" s="339"/>
      <c r="AC364" s="339"/>
      <c r="AD364" s="339"/>
      <c r="AE364" s="339"/>
      <c r="AF364" s="339"/>
      <c r="AG364" s="339"/>
      <c r="AH364" s="339"/>
      <c r="AI364" s="339"/>
      <c r="AJ364" s="339"/>
      <c r="AK364" s="339"/>
    </row>
    <row r="365" spans="1:37" ht="12.75" customHeight="1">
      <c r="A365" s="339"/>
      <c r="B365" s="466"/>
      <c r="C365" s="339"/>
      <c r="D365" s="339"/>
      <c r="E365" s="339"/>
      <c r="F365" s="339"/>
      <c r="G365" s="339"/>
      <c r="H365" s="339"/>
      <c r="I365" s="339"/>
      <c r="J365" s="339"/>
      <c r="K365" s="339"/>
      <c r="L365" s="339"/>
      <c r="M365" s="340"/>
      <c r="N365" s="339"/>
      <c r="O365" s="339"/>
      <c r="P365" s="339"/>
      <c r="Q365" s="341"/>
      <c r="R365" s="178"/>
      <c r="S365" s="434"/>
      <c r="T365" s="434"/>
      <c r="U365" s="434"/>
      <c r="V365" s="339"/>
      <c r="W365" s="99">
        <f t="shared" si="18"/>
        <v>0</v>
      </c>
      <c r="X365" s="339"/>
      <c r="Y365" s="339"/>
      <c r="Z365" s="339"/>
      <c r="AA365" s="339"/>
      <c r="AB365" s="339"/>
      <c r="AC365" s="339"/>
      <c r="AD365" s="339"/>
      <c r="AE365" s="339"/>
      <c r="AF365" s="339"/>
      <c r="AG365" s="339"/>
      <c r="AH365" s="339"/>
      <c r="AI365" s="339"/>
      <c r="AJ365" s="339"/>
      <c r="AK365" s="339"/>
    </row>
    <row r="366" spans="1:37" ht="12.75" customHeight="1">
      <c r="A366" s="339"/>
      <c r="B366" s="466"/>
      <c r="C366" s="339"/>
      <c r="D366" s="339"/>
      <c r="E366" s="339"/>
      <c r="F366" s="339"/>
      <c r="G366" s="339"/>
      <c r="H366" s="339"/>
      <c r="I366" s="339"/>
      <c r="J366" s="339"/>
      <c r="K366" s="339"/>
      <c r="L366" s="339"/>
      <c r="M366" s="340"/>
      <c r="N366" s="339"/>
      <c r="O366" s="339"/>
      <c r="P366" s="339"/>
      <c r="Q366" s="341"/>
      <c r="R366" s="178"/>
      <c r="S366" s="434"/>
      <c r="T366" s="434"/>
      <c r="U366" s="434"/>
      <c r="V366" s="339"/>
      <c r="W366" s="99">
        <f t="shared" si="18"/>
        <v>0</v>
      </c>
      <c r="X366" s="339"/>
      <c r="Y366" s="339"/>
      <c r="Z366" s="339"/>
      <c r="AA366" s="339"/>
      <c r="AB366" s="339"/>
      <c r="AC366" s="339"/>
      <c r="AD366" s="339"/>
      <c r="AE366" s="339"/>
      <c r="AF366" s="339"/>
      <c r="AG366" s="339"/>
      <c r="AH366" s="339"/>
      <c r="AI366" s="339"/>
      <c r="AJ366" s="339"/>
      <c r="AK366" s="339"/>
    </row>
    <row r="367" spans="1:37" ht="12.75" customHeight="1">
      <c r="A367" s="339"/>
      <c r="B367" s="466"/>
      <c r="C367" s="339"/>
      <c r="D367" s="339"/>
      <c r="E367" s="339"/>
      <c r="F367" s="339"/>
      <c r="G367" s="339"/>
      <c r="H367" s="339"/>
      <c r="I367" s="339"/>
      <c r="J367" s="339"/>
      <c r="K367" s="339"/>
      <c r="L367" s="339"/>
      <c r="M367" s="340"/>
      <c r="N367" s="339"/>
      <c r="O367" s="339"/>
      <c r="P367" s="339"/>
      <c r="Q367" s="341"/>
      <c r="R367" s="178"/>
      <c r="S367" s="434"/>
      <c r="T367" s="434"/>
      <c r="U367" s="434"/>
      <c r="V367" s="339"/>
      <c r="W367" s="99">
        <f t="shared" si="18"/>
        <v>0</v>
      </c>
      <c r="X367" s="339"/>
      <c r="Y367" s="339"/>
      <c r="Z367" s="339"/>
      <c r="AA367" s="339"/>
      <c r="AB367" s="339"/>
      <c r="AC367" s="339"/>
      <c r="AD367" s="339"/>
      <c r="AE367" s="339"/>
      <c r="AF367" s="339"/>
      <c r="AG367" s="339"/>
      <c r="AH367" s="339"/>
      <c r="AI367" s="339"/>
      <c r="AJ367" s="339"/>
      <c r="AK367" s="339"/>
    </row>
    <row r="368" spans="1:37" ht="12.75" customHeight="1">
      <c r="A368" s="339"/>
      <c r="B368" s="466"/>
      <c r="C368" s="339"/>
      <c r="D368" s="339"/>
      <c r="E368" s="339"/>
      <c r="F368" s="339"/>
      <c r="G368" s="339"/>
      <c r="H368" s="339"/>
      <c r="I368" s="339"/>
      <c r="J368" s="339"/>
      <c r="K368" s="339"/>
      <c r="L368" s="339"/>
      <c r="M368" s="340"/>
      <c r="N368" s="339"/>
      <c r="O368" s="339"/>
      <c r="P368" s="339"/>
      <c r="Q368" s="341"/>
      <c r="R368" s="178"/>
      <c r="S368" s="434"/>
      <c r="T368" s="434"/>
      <c r="U368" s="434"/>
      <c r="V368" s="339"/>
      <c r="W368" s="99">
        <f t="shared" si="18"/>
        <v>0</v>
      </c>
      <c r="X368" s="339"/>
      <c r="Y368" s="339"/>
      <c r="Z368" s="339"/>
      <c r="AA368" s="339"/>
      <c r="AB368" s="339"/>
      <c r="AC368" s="339"/>
      <c r="AD368" s="339"/>
      <c r="AE368" s="339"/>
      <c r="AF368" s="339"/>
      <c r="AG368" s="339"/>
      <c r="AH368" s="339"/>
      <c r="AI368" s="339"/>
      <c r="AJ368" s="339"/>
      <c r="AK368" s="339"/>
    </row>
    <row r="369" spans="1:37" ht="12.75" customHeight="1">
      <c r="A369" s="339"/>
      <c r="B369" s="466"/>
      <c r="C369" s="339"/>
      <c r="D369" s="339"/>
      <c r="E369" s="339"/>
      <c r="F369" s="339"/>
      <c r="G369" s="339"/>
      <c r="H369" s="339"/>
      <c r="I369" s="339"/>
      <c r="J369" s="339"/>
      <c r="K369" s="339"/>
      <c r="L369" s="339"/>
      <c r="M369" s="340"/>
      <c r="N369" s="339"/>
      <c r="O369" s="339"/>
      <c r="P369" s="339"/>
      <c r="Q369" s="341"/>
      <c r="R369" s="178"/>
      <c r="S369" s="434"/>
      <c r="T369" s="434"/>
      <c r="U369" s="434"/>
      <c r="V369" s="339"/>
      <c r="W369" s="99">
        <f t="shared" si="18"/>
        <v>0</v>
      </c>
      <c r="X369" s="339"/>
      <c r="Y369" s="339"/>
      <c r="Z369" s="339"/>
      <c r="AA369" s="339"/>
      <c r="AB369" s="339"/>
      <c r="AC369" s="339"/>
      <c r="AD369" s="339"/>
      <c r="AE369" s="339"/>
      <c r="AF369" s="339"/>
      <c r="AG369" s="339"/>
      <c r="AH369" s="339"/>
      <c r="AI369" s="339"/>
      <c r="AJ369" s="339"/>
      <c r="AK369" s="339"/>
    </row>
    <row r="370" spans="1:37" ht="12.75" customHeight="1">
      <c r="A370" s="339"/>
      <c r="B370" s="466"/>
      <c r="C370" s="339"/>
      <c r="D370" s="339"/>
      <c r="E370" s="339"/>
      <c r="F370" s="339"/>
      <c r="G370" s="339"/>
      <c r="H370" s="339"/>
      <c r="I370" s="339"/>
      <c r="J370" s="339"/>
      <c r="K370" s="339"/>
      <c r="L370" s="339"/>
      <c r="M370" s="340"/>
      <c r="N370" s="339"/>
      <c r="O370" s="339"/>
      <c r="P370" s="339"/>
      <c r="Q370" s="341"/>
      <c r="R370" s="178"/>
      <c r="S370" s="434"/>
      <c r="T370" s="434"/>
      <c r="U370" s="434"/>
      <c r="V370" s="339"/>
      <c r="W370" s="99">
        <f t="shared" si="18"/>
        <v>0</v>
      </c>
      <c r="X370" s="339"/>
      <c r="Y370" s="339"/>
      <c r="Z370" s="339"/>
      <c r="AA370" s="339"/>
      <c r="AB370" s="339"/>
      <c r="AC370" s="339"/>
      <c r="AD370" s="339"/>
      <c r="AE370" s="339"/>
      <c r="AF370" s="339"/>
      <c r="AG370" s="339"/>
      <c r="AH370" s="339"/>
      <c r="AI370" s="339"/>
      <c r="AJ370" s="339"/>
      <c r="AK370" s="339"/>
    </row>
    <row r="371" spans="1:37" ht="12.75" customHeight="1">
      <c r="A371" s="339"/>
      <c r="B371" s="466"/>
      <c r="C371" s="339"/>
      <c r="D371" s="339"/>
      <c r="E371" s="339"/>
      <c r="F371" s="339"/>
      <c r="G371" s="339"/>
      <c r="H371" s="339"/>
      <c r="I371" s="339"/>
      <c r="J371" s="339"/>
      <c r="K371" s="339"/>
      <c r="L371" s="339"/>
      <c r="M371" s="340"/>
      <c r="N371" s="339"/>
      <c r="O371" s="339"/>
      <c r="P371" s="339"/>
      <c r="Q371" s="341"/>
      <c r="R371" s="178"/>
      <c r="S371" s="434"/>
      <c r="T371" s="434"/>
      <c r="U371" s="434"/>
      <c r="V371" s="339"/>
      <c r="W371" s="99">
        <f t="shared" si="18"/>
        <v>0</v>
      </c>
      <c r="X371" s="339"/>
      <c r="Y371" s="339"/>
      <c r="Z371" s="339"/>
      <c r="AA371" s="339"/>
      <c r="AB371" s="339"/>
      <c r="AC371" s="339"/>
      <c r="AD371" s="339"/>
      <c r="AE371" s="339"/>
      <c r="AF371" s="339"/>
      <c r="AG371" s="339"/>
      <c r="AH371" s="339"/>
      <c r="AI371" s="339"/>
      <c r="AJ371" s="339"/>
      <c r="AK371" s="339"/>
    </row>
    <row r="372" spans="1:37" ht="12.75" customHeight="1">
      <c r="A372" s="339"/>
      <c r="B372" s="466"/>
      <c r="C372" s="339"/>
      <c r="D372" s="339"/>
      <c r="E372" s="339"/>
      <c r="F372" s="339"/>
      <c r="G372" s="339"/>
      <c r="H372" s="339"/>
      <c r="I372" s="339"/>
      <c r="J372" s="339"/>
      <c r="K372" s="339"/>
      <c r="L372" s="339"/>
      <c r="M372" s="340"/>
      <c r="N372" s="339"/>
      <c r="O372" s="339"/>
      <c r="P372" s="339"/>
      <c r="Q372" s="341"/>
      <c r="R372" s="178"/>
      <c r="S372" s="434"/>
      <c r="T372" s="434"/>
      <c r="U372" s="434"/>
      <c r="V372" s="339"/>
      <c r="W372" s="99">
        <f t="shared" si="18"/>
        <v>0</v>
      </c>
      <c r="X372" s="339"/>
      <c r="Y372" s="339"/>
      <c r="Z372" s="339"/>
      <c r="AA372" s="339"/>
      <c r="AB372" s="339"/>
      <c r="AC372" s="339"/>
      <c r="AD372" s="339"/>
      <c r="AE372" s="339"/>
      <c r="AF372" s="339"/>
      <c r="AG372" s="339"/>
      <c r="AH372" s="339"/>
      <c r="AI372" s="339"/>
      <c r="AJ372" s="339"/>
      <c r="AK372" s="339"/>
    </row>
    <row r="373" spans="1:37" ht="12.75" customHeight="1">
      <c r="A373" s="339"/>
      <c r="B373" s="466"/>
      <c r="C373" s="339"/>
      <c r="D373" s="339"/>
      <c r="E373" s="339"/>
      <c r="F373" s="339"/>
      <c r="G373" s="339"/>
      <c r="H373" s="339"/>
      <c r="I373" s="339"/>
      <c r="J373" s="339"/>
      <c r="K373" s="339"/>
      <c r="L373" s="339"/>
      <c r="M373" s="340"/>
      <c r="N373" s="339"/>
      <c r="O373" s="339"/>
      <c r="P373" s="339"/>
      <c r="Q373" s="341"/>
      <c r="R373" s="178"/>
      <c r="S373" s="434"/>
      <c r="T373" s="434"/>
      <c r="U373" s="434"/>
      <c r="V373" s="339"/>
      <c r="W373" s="99">
        <f t="shared" si="18"/>
        <v>0</v>
      </c>
      <c r="X373" s="339"/>
      <c r="Y373" s="339"/>
      <c r="Z373" s="339"/>
      <c r="AA373" s="339"/>
      <c r="AB373" s="339"/>
      <c r="AC373" s="339"/>
      <c r="AD373" s="339"/>
      <c r="AE373" s="339"/>
      <c r="AF373" s="339"/>
      <c r="AG373" s="339"/>
      <c r="AH373" s="339"/>
      <c r="AI373" s="339"/>
      <c r="AJ373" s="339"/>
      <c r="AK373" s="339"/>
    </row>
    <row r="374" spans="1:37" ht="12.75" customHeight="1">
      <c r="A374" s="339"/>
      <c r="B374" s="466"/>
      <c r="C374" s="339"/>
      <c r="D374" s="339"/>
      <c r="E374" s="339"/>
      <c r="F374" s="339"/>
      <c r="G374" s="339"/>
      <c r="H374" s="339"/>
      <c r="I374" s="339"/>
      <c r="J374" s="339"/>
      <c r="K374" s="339"/>
      <c r="L374" s="339"/>
      <c r="M374" s="340"/>
      <c r="N374" s="339"/>
      <c r="O374" s="339"/>
      <c r="P374" s="339"/>
      <c r="Q374" s="341"/>
      <c r="R374" s="178"/>
      <c r="S374" s="434"/>
      <c r="T374" s="434"/>
      <c r="U374" s="434"/>
      <c r="V374" s="339"/>
      <c r="W374" s="99">
        <f t="shared" si="18"/>
        <v>0</v>
      </c>
      <c r="X374" s="339"/>
      <c r="Y374" s="339"/>
      <c r="Z374" s="339"/>
      <c r="AA374" s="339"/>
      <c r="AB374" s="339"/>
      <c r="AC374" s="339"/>
      <c r="AD374" s="339"/>
      <c r="AE374" s="339"/>
      <c r="AF374" s="339"/>
      <c r="AG374" s="339"/>
      <c r="AH374" s="339"/>
      <c r="AI374" s="339"/>
      <c r="AJ374" s="339"/>
      <c r="AK374" s="339"/>
    </row>
    <row r="375" spans="1:37" ht="12.75" customHeight="1">
      <c r="A375" s="339"/>
      <c r="B375" s="466"/>
      <c r="C375" s="339"/>
      <c r="D375" s="339"/>
      <c r="E375" s="339"/>
      <c r="F375" s="339"/>
      <c r="G375" s="339"/>
      <c r="H375" s="339"/>
      <c r="I375" s="339"/>
      <c r="J375" s="339"/>
      <c r="K375" s="339"/>
      <c r="L375" s="339"/>
      <c r="M375" s="340"/>
      <c r="N375" s="339"/>
      <c r="O375" s="339"/>
      <c r="P375" s="339"/>
      <c r="Q375" s="341"/>
      <c r="R375" s="178"/>
      <c r="S375" s="434"/>
      <c r="T375" s="434"/>
      <c r="U375" s="434"/>
      <c r="V375" s="339"/>
      <c r="W375" s="99">
        <f t="shared" si="18"/>
        <v>0</v>
      </c>
      <c r="X375" s="339"/>
      <c r="Y375" s="339"/>
      <c r="Z375" s="339"/>
      <c r="AA375" s="339"/>
      <c r="AB375" s="339"/>
      <c r="AC375" s="339"/>
      <c r="AD375" s="339"/>
      <c r="AE375" s="339"/>
      <c r="AF375" s="339"/>
      <c r="AG375" s="339"/>
      <c r="AH375" s="339"/>
      <c r="AI375" s="339"/>
      <c r="AJ375" s="339"/>
      <c r="AK375" s="339"/>
    </row>
    <row r="376" spans="1:37" ht="12.75" customHeight="1">
      <c r="A376" s="339"/>
      <c r="B376" s="466"/>
      <c r="C376" s="339"/>
      <c r="D376" s="339"/>
      <c r="E376" s="339"/>
      <c r="F376" s="339"/>
      <c r="G376" s="339"/>
      <c r="H376" s="339"/>
      <c r="I376" s="339"/>
      <c r="J376" s="339"/>
      <c r="K376" s="339"/>
      <c r="L376" s="339"/>
      <c r="M376" s="340"/>
      <c r="N376" s="339"/>
      <c r="O376" s="339"/>
      <c r="P376" s="339"/>
      <c r="Q376" s="341"/>
      <c r="R376" s="178"/>
      <c r="S376" s="434"/>
      <c r="T376" s="434"/>
      <c r="U376" s="434"/>
      <c r="V376" s="339"/>
      <c r="W376" s="99">
        <f t="shared" si="18"/>
        <v>0</v>
      </c>
      <c r="X376" s="339"/>
      <c r="Y376" s="339"/>
      <c r="Z376" s="339"/>
      <c r="AA376" s="339"/>
      <c r="AB376" s="339"/>
      <c r="AC376" s="339"/>
      <c r="AD376" s="339"/>
      <c r="AE376" s="339"/>
      <c r="AF376" s="339"/>
      <c r="AG376" s="339"/>
      <c r="AH376" s="339"/>
      <c r="AI376" s="339"/>
      <c r="AJ376" s="339"/>
      <c r="AK376" s="339"/>
    </row>
    <row r="377" spans="1:37" ht="12.75" customHeight="1">
      <c r="A377" s="339"/>
      <c r="B377" s="466"/>
      <c r="C377" s="339"/>
      <c r="D377" s="339"/>
      <c r="E377" s="339"/>
      <c r="F377" s="339"/>
      <c r="G377" s="339"/>
      <c r="H377" s="339"/>
      <c r="I377" s="339"/>
      <c r="J377" s="339"/>
      <c r="K377" s="339"/>
      <c r="L377" s="339"/>
      <c r="M377" s="340"/>
      <c r="N377" s="339"/>
      <c r="O377" s="339"/>
      <c r="P377" s="339"/>
      <c r="Q377" s="341"/>
      <c r="R377" s="178"/>
      <c r="S377" s="434"/>
      <c r="T377" s="434"/>
      <c r="U377" s="434"/>
      <c r="V377" s="339"/>
      <c r="W377" s="99">
        <f t="shared" si="18"/>
        <v>0</v>
      </c>
      <c r="X377" s="339"/>
      <c r="Y377" s="339"/>
      <c r="Z377" s="339"/>
      <c r="AA377" s="339"/>
      <c r="AB377" s="339"/>
      <c r="AC377" s="339"/>
      <c r="AD377" s="339"/>
      <c r="AE377" s="339"/>
      <c r="AF377" s="339"/>
      <c r="AG377" s="339"/>
      <c r="AH377" s="339"/>
      <c r="AI377" s="339"/>
      <c r="AJ377" s="339"/>
      <c r="AK377" s="339"/>
    </row>
    <row r="378" spans="1:37" ht="12.75" customHeight="1">
      <c r="A378" s="339"/>
      <c r="B378" s="466"/>
      <c r="C378" s="339"/>
      <c r="D378" s="339"/>
      <c r="E378" s="339"/>
      <c r="F378" s="339"/>
      <c r="G378" s="339"/>
      <c r="H378" s="339"/>
      <c r="I378" s="339"/>
      <c r="J378" s="339"/>
      <c r="K378" s="339"/>
      <c r="L378" s="339"/>
      <c r="M378" s="340"/>
      <c r="N378" s="339"/>
      <c r="O378" s="339"/>
      <c r="P378" s="339"/>
      <c r="Q378" s="341"/>
      <c r="R378" s="178"/>
      <c r="S378" s="434"/>
      <c r="T378" s="434"/>
      <c r="U378" s="434"/>
      <c r="V378" s="339"/>
      <c r="W378" s="99">
        <f t="shared" si="18"/>
        <v>0</v>
      </c>
      <c r="X378" s="339"/>
      <c r="Y378" s="339"/>
      <c r="Z378" s="339"/>
      <c r="AA378" s="339"/>
      <c r="AB378" s="339"/>
      <c r="AC378" s="339"/>
      <c r="AD378" s="339"/>
      <c r="AE378" s="339"/>
      <c r="AF378" s="339"/>
      <c r="AG378" s="339"/>
      <c r="AH378" s="339"/>
      <c r="AI378" s="339"/>
      <c r="AJ378" s="339"/>
      <c r="AK378" s="339"/>
    </row>
    <row r="379" spans="1:37" ht="12.75" customHeight="1">
      <c r="A379" s="339"/>
      <c r="B379" s="466"/>
      <c r="C379" s="339"/>
      <c r="D379" s="339"/>
      <c r="E379" s="339"/>
      <c r="F379" s="339"/>
      <c r="G379" s="339"/>
      <c r="H379" s="339"/>
      <c r="I379" s="339"/>
      <c r="J379" s="339"/>
      <c r="K379" s="339"/>
      <c r="L379" s="339"/>
      <c r="M379" s="340"/>
      <c r="N379" s="339"/>
      <c r="O379" s="339"/>
      <c r="P379" s="339"/>
      <c r="Q379" s="341"/>
      <c r="R379" s="178"/>
      <c r="S379" s="434"/>
      <c r="T379" s="434"/>
      <c r="U379" s="434"/>
      <c r="V379" s="339"/>
      <c r="W379" s="99">
        <f t="shared" si="18"/>
        <v>0</v>
      </c>
      <c r="X379" s="339"/>
      <c r="Y379" s="339"/>
      <c r="Z379" s="339"/>
      <c r="AA379" s="339"/>
      <c r="AB379" s="339"/>
      <c r="AC379" s="339"/>
      <c r="AD379" s="339"/>
      <c r="AE379" s="339"/>
      <c r="AF379" s="339"/>
      <c r="AG379" s="339"/>
      <c r="AH379" s="339"/>
      <c r="AI379" s="339"/>
      <c r="AJ379" s="339"/>
      <c r="AK379" s="339"/>
    </row>
    <row r="380" spans="1:37" ht="12.75" customHeight="1">
      <c r="A380" s="339"/>
      <c r="B380" s="466"/>
      <c r="C380" s="339"/>
      <c r="D380" s="339"/>
      <c r="E380" s="339"/>
      <c r="F380" s="339"/>
      <c r="G380" s="339"/>
      <c r="H380" s="339"/>
      <c r="I380" s="339"/>
      <c r="J380" s="339"/>
      <c r="K380" s="339"/>
      <c r="L380" s="339"/>
      <c r="M380" s="340"/>
      <c r="N380" s="339"/>
      <c r="O380" s="339"/>
      <c r="P380" s="339"/>
      <c r="Q380" s="341"/>
      <c r="R380" s="178"/>
      <c r="S380" s="434"/>
      <c r="T380" s="434"/>
      <c r="U380" s="434"/>
      <c r="V380" s="339"/>
      <c r="W380" s="99">
        <f t="shared" si="18"/>
        <v>0</v>
      </c>
      <c r="X380" s="339"/>
      <c r="Y380" s="339"/>
      <c r="Z380" s="339"/>
      <c r="AA380" s="339"/>
      <c r="AB380" s="339"/>
      <c r="AC380" s="339"/>
      <c r="AD380" s="339"/>
      <c r="AE380" s="339"/>
      <c r="AF380" s="339"/>
      <c r="AG380" s="339"/>
      <c r="AH380" s="339"/>
      <c r="AI380" s="339"/>
      <c r="AJ380" s="339"/>
      <c r="AK380" s="339"/>
    </row>
    <row r="381" spans="1:37" ht="12.75" customHeight="1">
      <c r="A381" s="339"/>
      <c r="B381" s="466"/>
      <c r="C381" s="339"/>
      <c r="D381" s="339"/>
      <c r="E381" s="339"/>
      <c r="F381" s="339"/>
      <c r="G381" s="339"/>
      <c r="H381" s="339"/>
      <c r="I381" s="339"/>
      <c r="J381" s="339"/>
      <c r="K381" s="339"/>
      <c r="L381" s="339"/>
      <c r="M381" s="340"/>
      <c r="N381" s="339"/>
      <c r="O381" s="339"/>
      <c r="P381" s="339"/>
      <c r="Q381" s="341"/>
      <c r="R381" s="178"/>
      <c r="S381" s="434"/>
      <c r="T381" s="434"/>
      <c r="U381" s="434"/>
      <c r="V381" s="339"/>
      <c r="W381" s="99">
        <f t="shared" si="18"/>
        <v>0</v>
      </c>
      <c r="X381" s="339"/>
      <c r="Y381" s="339"/>
      <c r="Z381" s="339"/>
      <c r="AA381" s="339"/>
      <c r="AB381" s="339"/>
      <c r="AC381" s="339"/>
      <c r="AD381" s="339"/>
      <c r="AE381" s="339"/>
      <c r="AF381" s="339"/>
      <c r="AG381" s="339"/>
      <c r="AH381" s="339"/>
      <c r="AI381" s="339"/>
      <c r="AJ381" s="339"/>
      <c r="AK381" s="339"/>
    </row>
    <row r="382" spans="1:37" ht="12.75" customHeight="1">
      <c r="A382" s="339"/>
      <c r="B382" s="466"/>
      <c r="C382" s="339"/>
      <c r="D382" s="339"/>
      <c r="E382" s="339"/>
      <c r="F382" s="339"/>
      <c r="G382" s="339"/>
      <c r="H382" s="339"/>
      <c r="I382" s="339"/>
      <c r="J382" s="339"/>
      <c r="K382" s="339"/>
      <c r="L382" s="339"/>
      <c r="M382" s="340"/>
      <c r="N382" s="339"/>
      <c r="O382" s="339"/>
      <c r="P382" s="339"/>
      <c r="Q382" s="341"/>
      <c r="R382" s="178"/>
      <c r="S382" s="434"/>
      <c r="T382" s="434"/>
      <c r="U382" s="434"/>
      <c r="V382" s="339"/>
      <c r="W382" s="99">
        <f t="shared" si="18"/>
        <v>0</v>
      </c>
      <c r="X382" s="339"/>
      <c r="Y382" s="339"/>
      <c r="Z382" s="339"/>
      <c r="AA382" s="339"/>
      <c r="AB382" s="339"/>
      <c r="AC382" s="339"/>
      <c r="AD382" s="339"/>
      <c r="AE382" s="339"/>
      <c r="AF382" s="339"/>
      <c r="AG382" s="339"/>
      <c r="AH382" s="339"/>
      <c r="AI382" s="339"/>
      <c r="AJ382" s="339"/>
      <c r="AK382" s="339"/>
    </row>
    <row r="383" spans="1:37" ht="12.75" customHeight="1">
      <c r="A383" s="339"/>
      <c r="B383" s="466"/>
      <c r="C383" s="339"/>
      <c r="D383" s="339"/>
      <c r="E383" s="339"/>
      <c r="F383" s="339"/>
      <c r="G383" s="339"/>
      <c r="H383" s="339"/>
      <c r="I383" s="339"/>
      <c r="J383" s="339"/>
      <c r="K383" s="339"/>
      <c r="L383" s="339"/>
      <c r="M383" s="340"/>
      <c r="N383" s="339"/>
      <c r="O383" s="339"/>
      <c r="P383" s="339"/>
      <c r="Q383" s="341"/>
      <c r="R383" s="178"/>
      <c r="S383" s="434"/>
      <c r="T383" s="434"/>
      <c r="U383" s="434"/>
      <c r="V383" s="339"/>
      <c r="W383" s="99">
        <f t="shared" si="18"/>
        <v>0</v>
      </c>
      <c r="X383" s="339"/>
      <c r="Y383" s="339"/>
      <c r="Z383" s="339"/>
      <c r="AA383" s="339"/>
      <c r="AB383" s="339"/>
      <c r="AC383" s="339"/>
      <c r="AD383" s="339"/>
      <c r="AE383" s="339"/>
      <c r="AF383" s="339"/>
      <c r="AG383" s="339"/>
      <c r="AH383" s="339"/>
      <c r="AI383" s="339"/>
      <c r="AJ383" s="339"/>
      <c r="AK383" s="339"/>
    </row>
    <row r="384" spans="1:37" ht="12.75" customHeight="1">
      <c r="A384" s="339"/>
      <c r="B384" s="466"/>
      <c r="C384" s="339"/>
      <c r="D384" s="339"/>
      <c r="E384" s="339"/>
      <c r="F384" s="339"/>
      <c r="G384" s="339"/>
      <c r="H384" s="339"/>
      <c r="I384" s="339"/>
      <c r="J384" s="339"/>
      <c r="K384" s="339"/>
      <c r="L384" s="339"/>
      <c r="M384" s="340"/>
      <c r="N384" s="339"/>
      <c r="O384" s="339"/>
      <c r="P384" s="339"/>
      <c r="Q384" s="341"/>
      <c r="R384" s="178"/>
      <c r="S384" s="434"/>
      <c r="T384" s="434"/>
      <c r="U384" s="434"/>
      <c r="V384" s="339"/>
      <c r="W384" s="99">
        <f t="shared" si="18"/>
        <v>0</v>
      </c>
      <c r="X384" s="339"/>
      <c r="Y384" s="339"/>
      <c r="Z384" s="339"/>
      <c r="AA384" s="339"/>
      <c r="AB384" s="339"/>
      <c r="AC384" s="339"/>
      <c r="AD384" s="339"/>
      <c r="AE384" s="339"/>
      <c r="AF384" s="339"/>
      <c r="AG384" s="339"/>
      <c r="AH384" s="339"/>
      <c r="AI384" s="339"/>
      <c r="AJ384" s="339"/>
      <c r="AK384" s="339"/>
    </row>
    <row r="385" spans="1:37" ht="12.75" customHeight="1">
      <c r="A385" s="339"/>
      <c r="B385" s="466"/>
      <c r="C385" s="339"/>
      <c r="D385" s="339"/>
      <c r="E385" s="339"/>
      <c r="F385" s="339"/>
      <c r="G385" s="339"/>
      <c r="H385" s="339"/>
      <c r="I385" s="339"/>
      <c r="J385" s="339"/>
      <c r="K385" s="339"/>
      <c r="L385" s="339"/>
      <c r="M385" s="340"/>
      <c r="N385" s="339"/>
      <c r="O385" s="339"/>
      <c r="P385" s="339"/>
      <c r="Q385" s="341"/>
      <c r="R385" s="178"/>
      <c r="S385" s="434"/>
      <c r="T385" s="434"/>
      <c r="U385" s="434"/>
      <c r="V385" s="339"/>
      <c r="W385" s="99">
        <f t="shared" si="18"/>
        <v>0</v>
      </c>
      <c r="X385" s="339"/>
      <c r="Y385" s="339"/>
      <c r="Z385" s="339"/>
      <c r="AA385" s="339"/>
      <c r="AB385" s="339"/>
      <c r="AC385" s="339"/>
      <c r="AD385" s="339"/>
      <c r="AE385" s="339"/>
      <c r="AF385" s="339"/>
      <c r="AG385" s="339"/>
      <c r="AH385" s="339"/>
      <c r="AI385" s="339"/>
      <c r="AJ385" s="339"/>
      <c r="AK385" s="339"/>
    </row>
    <row r="386" spans="1:37" ht="12.75" customHeight="1">
      <c r="A386" s="339"/>
      <c r="B386" s="466"/>
      <c r="C386" s="339"/>
      <c r="D386" s="339"/>
      <c r="E386" s="339"/>
      <c r="F386" s="339"/>
      <c r="G386" s="339"/>
      <c r="H386" s="339"/>
      <c r="I386" s="339"/>
      <c r="J386" s="339"/>
      <c r="K386" s="339"/>
      <c r="L386" s="339"/>
      <c r="M386" s="340"/>
      <c r="N386" s="339"/>
      <c r="O386" s="339"/>
      <c r="P386" s="339"/>
      <c r="Q386" s="341"/>
      <c r="R386" s="178"/>
      <c r="S386" s="434"/>
      <c r="T386" s="434"/>
      <c r="U386" s="434"/>
      <c r="V386" s="339"/>
      <c r="W386" s="99">
        <f t="shared" si="18"/>
        <v>0</v>
      </c>
      <c r="X386" s="339"/>
      <c r="Y386" s="339"/>
      <c r="Z386" s="339"/>
      <c r="AA386" s="339"/>
      <c r="AB386" s="339"/>
      <c r="AC386" s="339"/>
      <c r="AD386" s="339"/>
      <c r="AE386" s="339"/>
      <c r="AF386" s="339"/>
      <c r="AG386" s="339"/>
      <c r="AH386" s="339"/>
      <c r="AI386" s="339"/>
      <c r="AJ386" s="339"/>
      <c r="AK386" s="339"/>
    </row>
    <row r="387" spans="1:37" ht="12.75" customHeight="1">
      <c r="A387" s="339"/>
      <c r="B387" s="466"/>
      <c r="C387" s="339"/>
      <c r="D387" s="339"/>
      <c r="E387" s="339"/>
      <c r="F387" s="339"/>
      <c r="G387" s="339"/>
      <c r="H387" s="339"/>
      <c r="I387" s="339"/>
      <c r="J387" s="339"/>
      <c r="K387" s="339"/>
      <c r="L387" s="339"/>
      <c r="M387" s="340"/>
      <c r="N387" s="339"/>
      <c r="O387" s="339"/>
      <c r="P387" s="339"/>
      <c r="Q387" s="341"/>
      <c r="R387" s="178"/>
      <c r="S387" s="434"/>
      <c r="T387" s="434"/>
      <c r="U387" s="434"/>
      <c r="V387" s="339"/>
      <c r="W387" s="99">
        <f t="shared" si="18"/>
        <v>0</v>
      </c>
      <c r="X387" s="339"/>
      <c r="Y387" s="339"/>
      <c r="Z387" s="339"/>
      <c r="AA387" s="339"/>
      <c r="AB387" s="339"/>
      <c r="AC387" s="339"/>
      <c r="AD387" s="339"/>
      <c r="AE387" s="339"/>
      <c r="AF387" s="339"/>
      <c r="AG387" s="339"/>
      <c r="AH387" s="339"/>
      <c r="AI387" s="339"/>
      <c r="AJ387" s="339"/>
      <c r="AK387" s="339"/>
    </row>
    <row r="388" spans="1:37" ht="12.75" customHeight="1">
      <c r="A388" s="339"/>
      <c r="B388" s="466"/>
      <c r="C388" s="339"/>
      <c r="D388" s="339"/>
      <c r="E388" s="339"/>
      <c r="F388" s="339"/>
      <c r="G388" s="339"/>
      <c r="H388" s="339"/>
      <c r="I388" s="339"/>
      <c r="J388" s="339"/>
      <c r="K388" s="339"/>
      <c r="L388" s="339"/>
      <c r="M388" s="340"/>
      <c r="N388" s="339"/>
      <c r="O388" s="339"/>
      <c r="P388" s="339"/>
      <c r="Q388" s="341"/>
      <c r="R388" s="178"/>
      <c r="S388" s="434"/>
      <c r="T388" s="434"/>
      <c r="U388" s="434"/>
      <c r="V388" s="339"/>
      <c r="W388" s="99">
        <f t="shared" si="18"/>
        <v>0</v>
      </c>
      <c r="X388" s="339"/>
      <c r="Y388" s="339"/>
      <c r="Z388" s="339"/>
      <c r="AA388" s="339"/>
      <c r="AB388" s="339"/>
      <c r="AC388" s="339"/>
      <c r="AD388" s="339"/>
      <c r="AE388" s="339"/>
      <c r="AF388" s="339"/>
      <c r="AG388" s="339"/>
      <c r="AH388" s="339"/>
      <c r="AI388" s="339"/>
      <c r="AJ388" s="339"/>
      <c r="AK388" s="339"/>
    </row>
    <row r="389" spans="1:37" ht="12.75" customHeight="1">
      <c r="A389" s="339"/>
      <c r="B389" s="466"/>
      <c r="C389" s="339"/>
      <c r="D389" s="339"/>
      <c r="E389" s="339"/>
      <c r="F389" s="339"/>
      <c r="G389" s="339"/>
      <c r="H389" s="339"/>
      <c r="I389" s="339"/>
      <c r="J389" s="339"/>
      <c r="K389" s="339"/>
      <c r="L389" s="339"/>
      <c r="M389" s="340"/>
      <c r="N389" s="339"/>
      <c r="O389" s="339"/>
      <c r="P389" s="339"/>
      <c r="Q389" s="341"/>
      <c r="R389" s="178"/>
      <c r="S389" s="434"/>
      <c r="T389" s="434"/>
      <c r="U389" s="434"/>
      <c r="V389" s="339"/>
      <c r="W389" s="99">
        <f t="shared" si="18"/>
        <v>0</v>
      </c>
      <c r="X389" s="339"/>
      <c r="Y389" s="339"/>
      <c r="Z389" s="339"/>
      <c r="AA389" s="339"/>
      <c r="AB389" s="339"/>
      <c r="AC389" s="339"/>
      <c r="AD389" s="339"/>
      <c r="AE389" s="339"/>
      <c r="AF389" s="339"/>
      <c r="AG389" s="339"/>
      <c r="AH389" s="339"/>
      <c r="AI389" s="339"/>
      <c r="AJ389" s="339"/>
      <c r="AK389" s="339"/>
    </row>
    <row r="390" spans="1:37" ht="12.75" customHeight="1">
      <c r="A390" s="339"/>
      <c r="B390" s="466"/>
      <c r="C390" s="339"/>
      <c r="D390" s="339"/>
      <c r="E390" s="339"/>
      <c r="F390" s="339"/>
      <c r="G390" s="339"/>
      <c r="H390" s="339"/>
      <c r="I390" s="339"/>
      <c r="J390" s="339"/>
      <c r="K390" s="339"/>
      <c r="L390" s="339"/>
      <c r="M390" s="340"/>
      <c r="N390" s="339"/>
      <c r="O390" s="339"/>
      <c r="P390" s="339"/>
      <c r="Q390" s="341"/>
      <c r="R390" s="178"/>
      <c r="S390" s="434"/>
      <c r="T390" s="434"/>
      <c r="U390" s="434"/>
      <c r="V390" s="339"/>
      <c r="W390" s="99">
        <f t="shared" si="18"/>
        <v>0</v>
      </c>
      <c r="X390" s="339"/>
      <c r="Y390" s="339"/>
      <c r="Z390" s="339"/>
      <c r="AA390" s="339"/>
      <c r="AB390" s="339"/>
      <c r="AC390" s="339"/>
      <c r="AD390" s="339"/>
      <c r="AE390" s="339"/>
      <c r="AF390" s="339"/>
      <c r="AG390" s="339"/>
      <c r="AH390" s="339"/>
      <c r="AI390" s="339"/>
      <c r="AJ390" s="339"/>
      <c r="AK390" s="339"/>
    </row>
    <row r="391" spans="1:37" ht="12.75" customHeight="1">
      <c r="A391" s="339"/>
      <c r="B391" s="466"/>
      <c r="C391" s="339"/>
      <c r="D391" s="339"/>
      <c r="E391" s="339"/>
      <c r="F391" s="339"/>
      <c r="G391" s="339"/>
      <c r="H391" s="339"/>
      <c r="I391" s="339"/>
      <c r="J391" s="339"/>
      <c r="K391" s="339"/>
      <c r="L391" s="339"/>
      <c r="M391" s="340"/>
      <c r="N391" s="339"/>
      <c r="O391" s="339"/>
      <c r="P391" s="339"/>
      <c r="Q391" s="341"/>
      <c r="R391" s="178"/>
      <c r="S391" s="434"/>
      <c r="T391" s="434"/>
      <c r="U391" s="434"/>
      <c r="V391" s="339"/>
      <c r="W391" s="99">
        <f t="shared" si="18"/>
        <v>0</v>
      </c>
      <c r="X391" s="339"/>
      <c r="Y391" s="339"/>
      <c r="Z391" s="339"/>
      <c r="AA391" s="339"/>
      <c r="AB391" s="339"/>
      <c r="AC391" s="339"/>
      <c r="AD391" s="339"/>
      <c r="AE391" s="339"/>
      <c r="AF391" s="339"/>
      <c r="AG391" s="339"/>
      <c r="AH391" s="339"/>
      <c r="AI391" s="339"/>
      <c r="AJ391" s="339"/>
      <c r="AK391" s="339"/>
    </row>
    <row r="392" spans="1:37" ht="12.75" customHeight="1">
      <c r="A392" s="339"/>
      <c r="B392" s="466"/>
      <c r="C392" s="339"/>
      <c r="D392" s="339"/>
      <c r="E392" s="339"/>
      <c r="F392" s="339"/>
      <c r="G392" s="339"/>
      <c r="H392" s="339"/>
      <c r="I392" s="339"/>
      <c r="J392" s="339"/>
      <c r="K392" s="339"/>
      <c r="L392" s="339"/>
      <c r="M392" s="340"/>
      <c r="N392" s="339"/>
      <c r="O392" s="339"/>
      <c r="P392" s="339"/>
      <c r="Q392" s="341"/>
      <c r="R392" s="178"/>
      <c r="S392" s="434"/>
      <c r="T392" s="434"/>
      <c r="U392" s="434"/>
      <c r="V392" s="339"/>
      <c r="W392" s="99">
        <f t="shared" si="18"/>
        <v>0</v>
      </c>
      <c r="X392" s="339"/>
      <c r="Y392" s="339"/>
      <c r="Z392" s="339"/>
      <c r="AA392" s="339"/>
      <c r="AB392" s="339"/>
      <c r="AC392" s="339"/>
      <c r="AD392" s="339"/>
      <c r="AE392" s="339"/>
      <c r="AF392" s="339"/>
      <c r="AG392" s="339"/>
      <c r="AH392" s="339"/>
      <c r="AI392" s="339"/>
      <c r="AJ392" s="339"/>
      <c r="AK392" s="339"/>
    </row>
    <row r="393" spans="1:37" ht="12.75" customHeight="1">
      <c r="A393" s="339"/>
      <c r="B393" s="466"/>
      <c r="C393" s="339"/>
      <c r="D393" s="339"/>
      <c r="E393" s="339"/>
      <c r="F393" s="339"/>
      <c r="G393" s="339"/>
      <c r="H393" s="339"/>
      <c r="I393" s="339"/>
      <c r="J393" s="339"/>
      <c r="K393" s="339"/>
      <c r="L393" s="339"/>
      <c r="M393" s="340"/>
      <c r="N393" s="339"/>
      <c r="O393" s="339"/>
      <c r="P393" s="339"/>
      <c r="Q393" s="341"/>
      <c r="R393" s="178"/>
      <c r="S393" s="434"/>
      <c r="T393" s="434"/>
      <c r="U393" s="434"/>
      <c r="V393" s="339"/>
      <c r="W393" s="99">
        <f t="shared" si="18"/>
        <v>0</v>
      </c>
      <c r="X393" s="339"/>
      <c r="Y393" s="339"/>
      <c r="Z393" s="339"/>
      <c r="AA393" s="339"/>
      <c r="AB393" s="339"/>
      <c r="AC393" s="339"/>
      <c r="AD393" s="339"/>
      <c r="AE393" s="339"/>
      <c r="AF393" s="339"/>
      <c r="AG393" s="339"/>
      <c r="AH393" s="339"/>
      <c r="AI393" s="339"/>
      <c r="AJ393" s="339"/>
      <c r="AK393" s="339"/>
    </row>
    <row r="394" spans="1:37" ht="12.75" customHeight="1">
      <c r="A394" s="339"/>
      <c r="B394" s="466"/>
      <c r="C394" s="339"/>
      <c r="D394" s="339"/>
      <c r="E394" s="339"/>
      <c r="F394" s="339"/>
      <c r="G394" s="339"/>
      <c r="H394" s="339"/>
      <c r="I394" s="339"/>
      <c r="J394" s="339"/>
      <c r="K394" s="339"/>
      <c r="L394" s="339"/>
      <c r="M394" s="340"/>
      <c r="N394" s="339"/>
      <c r="O394" s="339"/>
      <c r="P394" s="339"/>
      <c r="Q394" s="341"/>
      <c r="R394" s="178"/>
      <c r="S394" s="434"/>
      <c r="T394" s="434"/>
      <c r="U394" s="434"/>
      <c r="V394" s="339"/>
      <c r="W394" s="99">
        <f t="shared" si="18"/>
        <v>0</v>
      </c>
      <c r="X394" s="339"/>
      <c r="Y394" s="339"/>
      <c r="Z394" s="339"/>
      <c r="AA394" s="339"/>
      <c r="AB394" s="339"/>
      <c r="AC394" s="339"/>
      <c r="AD394" s="339"/>
      <c r="AE394" s="339"/>
      <c r="AF394" s="339"/>
      <c r="AG394" s="339"/>
      <c r="AH394" s="339"/>
      <c r="AI394" s="339"/>
      <c r="AJ394" s="339"/>
      <c r="AK394" s="339"/>
    </row>
    <row r="395" spans="1:37" ht="12.75" customHeight="1">
      <c r="A395" s="339"/>
      <c r="B395" s="466"/>
      <c r="C395" s="339"/>
      <c r="D395" s="339"/>
      <c r="E395" s="339"/>
      <c r="F395" s="339"/>
      <c r="G395" s="339"/>
      <c r="H395" s="339"/>
      <c r="I395" s="339"/>
      <c r="J395" s="339"/>
      <c r="K395" s="339"/>
      <c r="L395" s="339"/>
      <c r="M395" s="340"/>
      <c r="N395" s="339"/>
      <c r="O395" s="339"/>
      <c r="P395" s="339"/>
      <c r="Q395" s="341"/>
      <c r="R395" s="178"/>
      <c r="S395" s="434"/>
      <c r="T395" s="434"/>
      <c r="U395" s="434"/>
      <c r="V395" s="339"/>
      <c r="W395" s="99">
        <f t="shared" si="18"/>
        <v>0</v>
      </c>
      <c r="X395" s="339"/>
      <c r="Y395" s="339"/>
      <c r="Z395" s="339"/>
      <c r="AA395" s="339"/>
      <c r="AB395" s="339"/>
      <c r="AC395" s="339"/>
      <c r="AD395" s="339"/>
      <c r="AE395" s="339"/>
      <c r="AF395" s="339"/>
      <c r="AG395" s="339"/>
      <c r="AH395" s="339"/>
      <c r="AI395" s="339"/>
      <c r="AJ395" s="339"/>
      <c r="AK395" s="339"/>
    </row>
    <row r="396" spans="1:37" ht="12.75" customHeight="1">
      <c r="A396" s="339"/>
      <c r="B396" s="466"/>
      <c r="C396" s="339"/>
      <c r="D396" s="339"/>
      <c r="E396" s="339"/>
      <c r="F396" s="339"/>
      <c r="G396" s="339"/>
      <c r="H396" s="339"/>
      <c r="I396" s="339"/>
      <c r="J396" s="339"/>
      <c r="K396" s="339"/>
      <c r="L396" s="339"/>
      <c r="M396" s="340"/>
      <c r="N396" s="339"/>
      <c r="O396" s="339"/>
      <c r="P396" s="339"/>
      <c r="Q396" s="341"/>
      <c r="R396" s="178"/>
      <c r="S396" s="434"/>
      <c r="T396" s="434"/>
      <c r="U396" s="434"/>
      <c r="V396" s="339"/>
      <c r="W396" s="99">
        <f t="shared" si="18"/>
        <v>0</v>
      </c>
      <c r="X396" s="339"/>
      <c r="Y396" s="339"/>
      <c r="Z396" s="339"/>
      <c r="AA396" s="339"/>
      <c r="AB396" s="339"/>
      <c r="AC396" s="339"/>
      <c r="AD396" s="339"/>
      <c r="AE396" s="339"/>
      <c r="AF396" s="339"/>
      <c r="AG396" s="339"/>
      <c r="AH396" s="339"/>
      <c r="AI396" s="339"/>
      <c r="AJ396" s="339"/>
      <c r="AK396" s="339"/>
    </row>
    <row r="397" spans="1:37" ht="12.75" customHeight="1">
      <c r="A397" s="339"/>
      <c r="B397" s="466"/>
      <c r="C397" s="339"/>
      <c r="D397" s="339"/>
      <c r="E397" s="339"/>
      <c r="F397" s="339"/>
      <c r="G397" s="339"/>
      <c r="H397" s="339"/>
      <c r="I397" s="339"/>
      <c r="J397" s="339"/>
      <c r="K397" s="339"/>
      <c r="L397" s="339"/>
      <c r="M397" s="340"/>
      <c r="N397" s="339"/>
      <c r="O397" s="339"/>
      <c r="P397" s="339"/>
      <c r="Q397" s="341"/>
      <c r="R397" s="178"/>
      <c r="S397" s="434"/>
      <c r="T397" s="434"/>
      <c r="U397" s="434"/>
      <c r="V397" s="339"/>
      <c r="W397" s="99">
        <f t="shared" si="18"/>
        <v>0</v>
      </c>
      <c r="X397" s="339"/>
      <c r="Y397" s="339"/>
      <c r="Z397" s="339"/>
      <c r="AA397" s="339"/>
      <c r="AB397" s="339"/>
      <c r="AC397" s="339"/>
      <c r="AD397" s="339"/>
      <c r="AE397" s="339"/>
      <c r="AF397" s="339"/>
      <c r="AG397" s="339"/>
      <c r="AH397" s="339"/>
      <c r="AI397" s="339"/>
      <c r="AJ397" s="339"/>
      <c r="AK397" s="339"/>
    </row>
    <row r="398" spans="1:37" ht="12.75" customHeight="1">
      <c r="A398" s="339"/>
      <c r="B398" s="466"/>
      <c r="C398" s="339"/>
      <c r="D398" s="339"/>
      <c r="E398" s="339"/>
      <c r="F398" s="339"/>
      <c r="G398" s="339"/>
      <c r="H398" s="339"/>
      <c r="I398" s="339"/>
      <c r="J398" s="339"/>
      <c r="K398" s="339"/>
      <c r="L398" s="339"/>
      <c r="M398" s="340"/>
      <c r="N398" s="339"/>
      <c r="O398" s="339"/>
      <c r="P398" s="339"/>
      <c r="Q398" s="341"/>
      <c r="R398" s="178"/>
      <c r="S398" s="434"/>
      <c r="T398" s="434"/>
      <c r="U398" s="434"/>
      <c r="V398" s="339"/>
      <c r="W398" s="99">
        <f t="shared" si="18"/>
        <v>0</v>
      </c>
      <c r="X398" s="339"/>
      <c r="Y398" s="339"/>
      <c r="Z398" s="339"/>
      <c r="AA398" s="339"/>
      <c r="AB398" s="339"/>
      <c r="AC398" s="339"/>
      <c r="AD398" s="339"/>
      <c r="AE398" s="339"/>
      <c r="AF398" s="339"/>
      <c r="AG398" s="339"/>
      <c r="AH398" s="339"/>
      <c r="AI398" s="339"/>
      <c r="AJ398" s="339"/>
      <c r="AK398" s="339"/>
    </row>
    <row r="399" spans="1:37" ht="12.75" customHeight="1">
      <c r="A399" s="339"/>
      <c r="B399" s="466"/>
      <c r="C399" s="339"/>
      <c r="D399" s="339"/>
      <c r="E399" s="339"/>
      <c r="F399" s="339"/>
      <c r="G399" s="339"/>
      <c r="H399" s="339"/>
      <c r="I399" s="339"/>
      <c r="J399" s="339"/>
      <c r="K399" s="339"/>
      <c r="L399" s="339"/>
      <c r="M399" s="340"/>
      <c r="N399" s="339"/>
      <c r="O399" s="339"/>
      <c r="P399" s="339"/>
      <c r="Q399" s="341"/>
      <c r="R399" s="178"/>
      <c r="S399" s="434"/>
      <c r="T399" s="434"/>
      <c r="U399" s="434"/>
      <c r="V399" s="339"/>
      <c r="W399" s="99">
        <f t="shared" si="18"/>
        <v>0</v>
      </c>
      <c r="X399" s="339"/>
      <c r="Y399" s="339"/>
      <c r="Z399" s="339"/>
      <c r="AA399" s="339"/>
      <c r="AB399" s="339"/>
      <c r="AC399" s="339"/>
      <c r="AD399" s="339"/>
      <c r="AE399" s="339"/>
      <c r="AF399" s="339"/>
      <c r="AG399" s="339"/>
      <c r="AH399" s="339"/>
      <c r="AI399" s="339"/>
      <c r="AJ399" s="339"/>
      <c r="AK399" s="339"/>
    </row>
    <row r="400" spans="1:37" ht="12.75" customHeight="1">
      <c r="A400" s="339"/>
      <c r="B400" s="466"/>
      <c r="C400" s="339"/>
      <c r="D400" s="339"/>
      <c r="E400" s="339"/>
      <c r="F400" s="339"/>
      <c r="G400" s="339"/>
      <c r="H400" s="339"/>
      <c r="I400" s="339"/>
      <c r="J400" s="339"/>
      <c r="K400" s="339"/>
      <c r="L400" s="339"/>
      <c r="M400" s="340"/>
      <c r="N400" s="339"/>
      <c r="O400" s="339"/>
      <c r="P400" s="339"/>
      <c r="Q400" s="341"/>
      <c r="R400" s="178"/>
      <c r="S400" s="434"/>
      <c r="T400" s="434"/>
      <c r="U400" s="434"/>
      <c r="V400" s="339"/>
      <c r="W400" s="99">
        <f t="shared" si="18"/>
        <v>0</v>
      </c>
      <c r="X400" s="339"/>
      <c r="Y400" s="339"/>
      <c r="Z400" s="339"/>
      <c r="AA400" s="339"/>
      <c r="AB400" s="339"/>
      <c r="AC400" s="339"/>
      <c r="AD400" s="339"/>
      <c r="AE400" s="339"/>
      <c r="AF400" s="339"/>
      <c r="AG400" s="339"/>
      <c r="AH400" s="339"/>
      <c r="AI400" s="339"/>
      <c r="AJ400" s="339"/>
      <c r="AK400" s="339"/>
    </row>
    <row r="401" spans="1:37" ht="12.75" customHeight="1">
      <c r="A401" s="339"/>
      <c r="B401" s="466"/>
      <c r="C401" s="339"/>
      <c r="D401" s="339"/>
      <c r="E401" s="339"/>
      <c r="F401" s="339"/>
      <c r="G401" s="339"/>
      <c r="H401" s="339"/>
      <c r="I401" s="339"/>
      <c r="J401" s="339"/>
      <c r="K401" s="339"/>
      <c r="L401" s="339"/>
      <c r="M401" s="340"/>
      <c r="N401" s="339"/>
      <c r="O401" s="339"/>
      <c r="P401" s="339"/>
      <c r="Q401" s="341"/>
      <c r="R401" s="178"/>
      <c r="S401" s="434"/>
      <c r="T401" s="434"/>
      <c r="U401" s="434"/>
      <c r="V401" s="339"/>
      <c r="W401" s="99">
        <f t="shared" si="18"/>
        <v>0</v>
      </c>
      <c r="X401" s="339"/>
      <c r="Y401" s="339"/>
      <c r="Z401" s="339"/>
      <c r="AA401" s="339"/>
      <c r="AB401" s="339"/>
      <c r="AC401" s="339"/>
      <c r="AD401" s="339"/>
      <c r="AE401" s="339"/>
      <c r="AF401" s="339"/>
      <c r="AG401" s="339"/>
      <c r="AH401" s="339"/>
      <c r="AI401" s="339"/>
      <c r="AJ401" s="339"/>
      <c r="AK401" s="339"/>
    </row>
    <row r="402" spans="1:37" ht="12.75" customHeight="1">
      <c r="A402" s="339"/>
      <c r="B402" s="466"/>
      <c r="C402" s="339"/>
      <c r="D402" s="339"/>
      <c r="E402" s="339"/>
      <c r="F402" s="339"/>
      <c r="G402" s="339"/>
      <c r="H402" s="339"/>
      <c r="I402" s="339"/>
      <c r="J402" s="339"/>
      <c r="K402" s="339"/>
      <c r="L402" s="339"/>
      <c r="M402" s="340"/>
      <c r="N402" s="339"/>
      <c r="O402" s="339"/>
      <c r="P402" s="339"/>
      <c r="Q402" s="341"/>
      <c r="R402" s="178"/>
      <c r="S402" s="434"/>
      <c r="T402" s="434"/>
      <c r="U402" s="434"/>
      <c r="V402" s="339"/>
      <c r="W402" s="99">
        <f t="shared" si="18"/>
        <v>0</v>
      </c>
      <c r="X402" s="339"/>
      <c r="Y402" s="339"/>
      <c r="Z402" s="339"/>
      <c r="AA402" s="339"/>
      <c r="AB402" s="339"/>
      <c r="AC402" s="339"/>
      <c r="AD402" s="339"/>
      <c r="AE402" s="339"/>
      <c r="AF402" s="339"/>
      <c r="AG402" s="339"/>
      <c r="AH402" s="339"/>
      <c r="AI402" s="339"/>
      <c r="AJ402" s="339"/>
      <c r="AK402" s="339"/>
    </row>
    <row r="403" spans="1:37" ht="12.75" customHeight="1">
      <c r="A403" s="339"/>
      <c r="B403" s="466"/>
      <c r="C403" s="339"/>
      <c r="D403" s="339"/>
      <c r="E403" s="339"/>
      <c r="F403" s="339"/>
      <c r="G403" s="339"/>
      <c r="H403" s="339"/>
      <c r="I403" s="339"/>
      <c r="J403" s="339"/>
      <c r="K403" s="339"/>
      <c r="L403" s="339"/>
      <c r="M403" s="340"/>
      <c r="N403" s="339"/>
      <c r="O403" s="339"/>
      <c r="P403" s="339"/>
      <c r="Q403" s="341"/>
      <c r="R403" s="178"/>
      <c r="S403" s="434"/>
      <c r="T403" s="434"/>
      <c r="U403" s="434"/>
      <c r="V403" s="339"/>
      <c r="W403" s="99">
        <f t="shared" si="18"/>
        <v>0</v>
      </c>
      <c r="X403" s="339"/>
      <c r="Y403" s="339"/>
      <c r="Z403" s="339"/>
      <c r="AA403" s="339"/>
      <c r="AB403" s="339"/>
      <c r="AC403" s="339"/>
      <c r="AD403" s="339"/>
      <c r="AE403" s="339"/>
      <c r="AF403" s="339"/>
      <c r="AG403" s="339"/>
      <c r="AH403" s="339"/>
      <c r="AI403" s="339"/>
      <c r="AJ403" s="339"/>
      <c r="AK403" s="339"/>
    </row>
    <row r="404" spans="1:37" ht="12.75" customHeight="1">
      <c r="A404" s="339"/>
      <c r="B404" s="466"/>
      <c r="C404" s="339"/>
      <c r="D404" s="339"/>
      <c r="E404" s="339"/>
      <c r="F404" s="339"/>
      <c r="G404" s="339"/>
      <c r="H404" s="339"/>
      <c r="I404" s="339"/>
      <c r="J404" s="339"/>
      <c r="K404" s="339"/>
      <c r="L404" s="339"/>
      <c r="M404" s="340"/>
      <c r="N404" s="339"/>
      <c r="O404" s="339"/>
      <c r="P404" s="339"/>
      <c r="Q404" s="341"/>
      <c r="R404" s="178"/>
      <c r="S404" s="434"/>
      <c r="T404" s="434"/>
      <c r="U404" s="434"/>
      <c r="V404" s="339"/>
      <c r="W404" s="99">
        <f t="shared" si="18"/>
        <v>0</v>
      </c>
      <c r="X404" s="339"/>
      <c r="Y404" s="339"/>
      <c r="Z404" s="339"/>
      <c r="AA404" s="339"/>
      <c r="AB404" s="339"/>
      <c r="AC404" s="339"/>
      <c r="AD404" s="339"/>
      <c r="AE404" s="339"/>
      <c r="AF404" s="339"/>
      <c r="AG404" s="339"/>
      <c r="AH404" s="339"/>
      <c r="AI404" s="339"/>
      <c r="AJ404" s="339"/>
      <c r="AK404" s="339"/>
    </row>
    <row r="405" spans="1:37" ht="12.75" customHeight="1">
      <c r="A405" s="339"/>
      <c r="B405" s="466"/>
      <c r="C405" s="339"/>
      <c r="D405" s="339"/>
      <c r="E405" s="339"/>
      <c r="F405" s="339"/>
      <c r="G405" s="339"/>
      <c r="H405" s="339"/>
      <c r="I405" s="339"/>
      <c r="J405" s="339"/>
      <c r="K405" s="339"/>
      <c r="L405" s="339"/>
      <c r="M405" s="340"/>
      <c r="N405" s="339"/>
      <c r="O405" s="339"/>
      <c r="P405" s="339"/>
      <c r="Q405" s="341"/>
      <c r="R405" s="178"/>
      <c r="S405" s="434"/>
      <c r="T405" s="434"/>
      <c r="U405" s="434"/>
      <c r="V405" s="339"/>
      <c r="W405" s="99">
        <f t="shared" si="18"/>
        <v>0</v>
      </c>
      <c r="X405" s="339"/>
      <c r="Y405" s="339"/>
      <c r="Z405" s="339"/>
      <c r="AA405" s="339"/>
      <c r="AB405" s="339"/>
      <c r="AC405" s="339"/>
      <c r="AD405" s="339"/>
      <c r="AE405" s="339"/>
      <c r="AF405" s="339"/>
      <c r="AG405" s="339"/>
      <c r="AH405" s="339"/>
      <c r="AI405" s="339"/>
      <c r="AJ405" s="339"/>
      <c r="AK405" s="339"/>
    </row>
    <row r="406" spans="1:37" ht="12.75" customHeight="1">
      <c r="A406" s="339"/>
      <c r="B406" s="466"/>
      <c r="C406" s="339"/>
      <c r="D406" s="339"/>
      <c r="E406" s="339"/>
      <c r="F406" s="339"/>
      <c r="G406" s="339"/>
      <c r="H406" s="339"/>
      <c r="I406" s="339"/>
      <c r="J406" s="339"/>
      <c r="K406" s="339"/>
      <c r="L406" s="339"/>
      <c r="M406" s="340"/>
      <c r="N406" s="339"/>
      <c r="O406" s="339"/>
      <c r="P406" s="339"/>
      <c r="Q406" s="341"/>
      <c r="R406" s="178"/>
      <c r="S406" s="434"/>
      <c r="T406" s="434"/>
      <c r="U406" s="434"/>
      <c r="V406" s="339"/>
      <c r="W406" s="99">
        <f t="shared" si="18"/>
        <v>0</v>
      </c>
      <c r="X406" s="339"/>
      <c r="Y406" s="339"/>
      <c r="Z406" s="339"/>
      <c r="AA406" s="339"/>
      <c r="AB406" s="339"/>
      <c r="AC406" s="339"/>
      <c r="AD406" s="339"/>
      <c r="AE406" s="339"/>
      <c r="AF406" s="339"/>
      <c r="AG406" s="339"/>
      <c r="AH406" s="339"/>
      <c r="AI406" s="339"/>
      <c r="AJ406" s="339"/>
      <c r="AK406" s="339"/>
    </row>
    <row r="407" spans="1:37" ht="12.75" customHeight="1">
      <c r="A407" s="339"/>
      <c r="B407" s="466"/>
      <c r="C407" s="339"/>
      <c r="D407" s="339"/>
      <c r="E407" s="339"/>
      <c r="F407" s="339"/>
      <c r="G407" s="339"/>
      <c r="H407" s="339"/>
      <c r="I407" s="339"/>
      <c r="J407" s="339"/>
      <c r="K407" s="339"/>
      <c r="L407" s="339"/>
      <c r="M407" s="340"/>
      <c r="N407" s="339"/>
      <c r="O407" s="339"/>
      <c r="P407" s="339"/>
      <c r="Q407" s="341"/>
      <c r="R407" s="178"/>
      <c r="S407" s="434"/>
      <c r="T407" s="434"/>
      <c r="U407" s="434"/>
      <c r="V407" s="339"/>
      <c r="W407" s="99">
        <f t="shared" si="18"/>
        <v>0</v>
      </c>
      <c r="X407" s="339"/>
      <c r="Y407" s="339"/>
      <c r="Z407" s="339"/>
      <c r="AA407" s="339"/>
      <c r="AB407" s="339"/>
      <c r="AC407" s="339"/>
      <c r="AD407" s="339"/>
      <c r="AE407" s="339"/>
      <c r="AF407" s="339"/>
      <c r="AG407" s="339"/>
      <c r="AH407" s="339"/>
      <c r="AI407" s="339"/>
      <c r="AJ407" s="339"/>
      <c r="AK407" s="339"/>
    </row>
    <row r="408" spans="1:37" ht="12.75" customHeight="1">
      <c r="A408" s="339"/>
      <c r="B408" s="466"/>
      <c r="C408" s="339"/>
      <c r="D408" s="339"/>
      <c r="E408" s="339"/>
      <c r="F408" s="339"/>
      <c r="G408" s="339"/>
      <c r="H408" s="339"/>
      <c r="I408" s="339"/>
      <c r="J408" s="339"/>
      <c r="K408" s="339"/>
      <c r="L408" s="339"/>
      <c r="M408" s="340"/>
      <c r="N408" s="339"/>
      <c r="O408" s="339"/>
      <c r="P408" s="339"/>
      <c r="Q408" s="341"/>
      <c r="R408" s="178"/>
      <c r="S408" s="434"/>
      <c r="T408" s="434"/>
      <c r="U408" s="434"/>
      <c r="V408" s="339"/>
      <c r="W408" s="99">
        <f t="shared" si="18"/>
        <v>0</v>
      </c>
      <c r="X408" s="339"/>
      <c r="Y408" s="339"/>
      <c r="Z408" s="339"/>
      <c r="AA408" s="339"/>
      <c r="AB408" s="339"/>
      <c r="AC408" s="339"/>
      <c r="AD408" s="339"/>
      <c r="AE408" s="339"/>
      <c r="AF408" s="339"/>
      <c r="AG408" s="339"/>
      <c r="AH408" s="339"/>
      <c r="AI408" s="339"/>
      <c r="AJ408" s="339"/>
      <c r="AK408" s="339"/>
    </row>
    <row r="409" spans="1:37" ht="12.75" customHeight="1">
      <c r="A409" s="339"/>
      <c r="B409" s="466"/>
      <c r="C409" s="339"/>
      <c r="D409" s="339"/>
      <c r="E409" s="339"/>
      <c r="F409" s="339"/>
      <c r="G409" s="339"/>
      <c r="H409" s="339"/>
      <c r="I409" s="339"/>
      <c r="J409" s="339"/>
      <c r="K409" s="339"/>
      <c r="L409" s="339"/>
      <c r="M409" s="340"/>
      <c r="N409" s="339"/>
      <c r="O409" s="339"/>
      <c r="P409" s="339"/>
      <c r="Q409" s="341"/>
      <c r="R409" s="178"/>
      <c r="S409" s="434"/>
      <c r="T409" s="434"/>
      <c r="U409" s="434"/>
      <c r="V409" s="339"/>
      <c r="W409" s="99">
        <f t="shared" si="18"/>
        <v>0</v>
      </c>
      <c r="X409" s="339"/>
      <c r="Y409" s="339"/>
      <c r="Z409" s="339"/>
      <c r="AA409" s="339"/>
      <c r="AB409" s="339"/>
      <c r="AC409" s="339"/>
      <c r="AD409" s="339"/>
      <c r="AE409" s="339"/>
      <c r="AF409" s="339"/>
      <c r="AG409" s="339"/>
      <c r="AH409" s="339"/>
      <c r="AI409" s="339"/>
      <c r="AJ409" s="339"/>
      <c r="AK409" s="339"/>
    </row>
    <row r="410" spans="1:37" ht="12.75" customHeight="1">
      <c r="A410" s="339"/>
      <c r="B410" s="466"/>
      <c r="C410" s="339"/>
      <c r="D410" s="339"/>
      <c r="E410" s="339"/>
      <c r="F410" s="339"/>
      <c r="G410" s="339"/>
      <c r="H410" s="339"/>
      <c r="I410" s="339"/>
      <c r="J410" s="339"/>
      <c r="K410" s="339"/>
      <c r="L410" s="339"/>
      <c r="M410" s="340"/>
      <c r="N410" s="339"/>
      <c r="O410" s="339"/>
      <c r="P410" s="339"/>
      <c r="Q410" s="341"/>
      <c r="R410" s="178"/>
      <c r="S410" s="434"/>
      <c r="T410" s="434"/>
      <c r="U410" s="434"/>
      <c r="V410" s="339"/>
      <c r="W410" s="99">
        <f t="shared" si="18"/>
        <v>0</v>
      </c>
      <c r="X410" s="339"/>
      <c r="Y410" s="339"/>
      <c r="Z410" s="339"/>
      <c r="AA410" s="339"/>
      <c r="AB410" s="339"/>
      <c r="AC410" s="339"/>
      <c r="AD410" s="339"/>
      <c r="AE410" s="339"/>
      <c r="AF410" s="339"/>
      <c r="AG410" s="339"/>
      <c r="AH410" s="339"/>
      <c r="AI410" s="339"/>
      <c r="AJ410" s="339"/>
      <c r="AK410" s="339"/>
    </row>
    <row r="411" spans="1:37" ht="12.75" customHeight="1">
      <c r="A411" s="339"/>
      <c r="B411" s="466"/>
      <c r="C411" s="339"/>
      <c r="D411" s="339"/>
      <c r="E411" s="339"/>
      <c r="F411" s="339"/>
      <c r="G411" s="339"/>
      <c r="H411" s="339"/>
      <c r="I411" s="339"/>
      <c r="J411" s="339"/>
      <c r="K411" s="339"/>
      <c r="L411" s="339"/>
      <c r="M411" s="340"/>
      <c r="N411" s="339"/>
      <c r="O411" s="339"/>
      <c r="P411" s="339"/>
      <c r="Q411" s="341"/>
      <c r="R411" s="178"/>
      <c r="S411" s="434"/>
      <c r="T411" s="434"/>
      <c r="U411" s="434"/>
      <c r="V411" s="339"/>
      <c r="W411" s="99">
        <f t="shared" si="18"/>
        <v>0</v>
      </c>
      <c r="X411" s="339"/>
      <c r="Y411" s="339"/>
      <c r="Z411" s="339"/>
      <c r="AA411" s="339"/>
      <c r="AB411" s="339"/>
      <c r="AC411" s="339"/>
      <c r="AD411" s="339"/>
      <c r="AE411" s="339"/>
      <c r="AF411" s="339"/>
      <c r="AG411" s="339"/>
      <c r="AH411" s="339"/>
      <c r="AI411" s="339"/>
      <c r="AJ411" s="339"/>
      <c r="AK411" s="339"/>
    </row>
    <row r="412" spans="1:37" ht="12.75" customHeight="1">
      <c r="A412" s="339"/>
      <c r="B412" s="466"/>
      <c r="C412" s="339"/>
      <c r="D412" s="339"/>
      <c r="E412" s="339"/>
      <c r="F412" s="339"/>
      <c r="G412" s="339"/>
      <c r="H412" s="339"/>
      <c r="I412" s="339"/>
      <c r="J412" s="339"/>
      <c r="K412" s="339"/>
      <c r="L412" s="339"/>
      <c r="M412" s="340"/>
      <c r="N412" s="339"/>
      <c r="O412" s="339"/>
      <c r="P412" s="339"/>
      <c r="Q412" s="341"/>
      <c r="R412" s="178"/>
      <c r="S412" s="434"/>
      <c r="T412" s="434"/>
      <c r="U412" s="434"/>
      <c r="V412" s="339"/>
      <c r="W412" s="99">
        <f t="shared" si="18"/>
        <v>0</v>
      </c>
      <c r="X412" s="339"/>
      <c r="Y412" s="339"/>
      <c r="Z412" s="339"/>
      <c r="AA412" s="339"/>
      <c r="AB412" s="339"/>
      <c r="AC412" s="339"/>
      <c r="AD412" s="339"/>
      <c r="AE412" s="339"/>
      <c r="AF412" s="339"/>
      <c r="AG412" s="339"/>
      <c r="AH412" s="339"/>
      <c r="AI412" s="339"/>
      <c r="AJ412" s="339"/>
      <c r="AK412" s="339"/>
    </row>
    <row r="413" spans="1:37" ht="12.75" customHeight="1">
      <c r="A413" s="339"/>
      <c r="B413" s="466"/>
      <c r="C413" s="339"/>
      <c r="D413" s="339"/>
      <c r="E413" s="339"/>
      <c r="F413" s="339"/>
      <c r="G413" s="339"/>
      <c r="H413" s="339"/>
      <c r="I413" s="339"/>
      <c r="J413" s="339"/>
      <c r="K413" s="339"/>
      <c r="L413" s="339"/>
      <c r="M413" s="340"/>
      <c r="N413" s="339"/>
      <c r="O413" s="339"/>
      <c r="P413" s="339"/>
      <c r="Q413" s="341"/>
      <c r="R413" s="178"/>
      <c r="S413" s="434"/>
      <c r="T413" s="434"/>
      <c r="U413" s="434"/>
      <c r="V413" s="339"/>
      <c r="W413" s="99">
        <f t="shared" si="18"/>
        <v>0</v>
      </c>
      <c r="X413" s="339"/>
      <c r="Y413" s="339"/>
      <c r="Z413" s="339"/>
      <c r="AA413" s="339"/>
      <c r="AB413" s="339"/>
      <c r="AC413" s="339"/>
      <c r="AD413" s="339"/>
      <c r="AE413" s="339"/>
      <c r="AF413" s="339"/>
      <c r="AG413" s="339"/>
      <c r="AH413" s="339"/>
      <c r="AI413" s="339"/>
      <c r="AJ413" s="339"/>
      <c r="AK413" s="339"/>
    </row>
    <row r="414" spans="1:37" ht="12.75" customHeight="1">
      <c r="A414" s="339"/>
      <c r="B414" s="466"/>
      <c r="C414" s="339"/>
      <c r="D414" s="339"/>
      <c r="E414" s="339"/>
      <c r="F414" s="339"/>
      <c r="G414" s="339"/>
      <c r="H414" s="339"/>
      <c r="I414" s="339"/>
      <c r="J414" s="339"/>
      <c r="K414" s="339"/>
      <c r="L414" s="339"/>
      <c r="M414" s="340"/>
      <c r="N414" s="339"/>
      <c r="O414" s="339"/>
      <c r="P414" s="339"/>
      <c r="Q414" s="341"/>
      <c r="R414" s="178"/>
      <c r="S414" s="434"/>
      <c r="T414" s="434"/>
      <c r="U414" s="434"/>
      <c r="V414" s="339"/>
      <c r="W414" s="99">
        <f t="shared" si="18"/>
        <v>0</v>
      </c>
      <c r="X414" s="339"/>
      <c r="Y414" s="339"/>
      <c r="Z414" s="339"/>
      <c r="AA414" s="339"/>
      <c r="AB414" s="339"/>
      <c r="AC414" s="339"/>
      <c r="AD414" s="339"/>
      <c r="AE414" s="339"/>
      <c r="AF414" s="339"/>
      <c r="AG414" s="339"/>
      <c r="AH414" s="339"/>
      <c r="AI414" s="339"/>
      <c r="AJ414" s="339"/>
      <c r="AK414" s="339"/>
    </row>
    <row r="415" spans="1:37" ht="12.75" customHeight="1">
      <c r="A415" s="339"/>
      <c r="B415" s="466"/>
      <c r="C415" s="339"/>
      <c r="D415" s="339"/>
      <c r="E415" s="339"/>
      <c r="F415" s="339"/>
      <c r="G415" s="339"/>
      <c r="H415" s="339"/>
      <c r="I415" s="339"/>
      <c r="J415" s="339"/>
      <c r="K415" s="339"/>
      <c r="L415" s="339"/>
      <c r="M415" s="340"/>
      <c r="N415" s="339"/>
      <c r="O415" s="339"/>
      <c r="P415" s="339"/>
      <c r="Q415" s="341"/>
      <c r="R415" s="178"/>
      <c r="S415" s="434"/>
      <c r="T415" s="434"/>
      <c r="U415" s="434"/>
      <c r="V415" s="339"/>
      <c r="W415" s="99">
        <f t="shared" si="18"/>
        <v>0</v>
      </c>
      <c r="X415" s="339"/>
      <c r="Y415" s="339"/>
      <c r="Z415" s="339"/>
      <c r="AA415" s="339"/>
      <c r="AB415" s="339"/>
      <c r="AC415" s="339"/>
      <c r="AD415" s="339"/>
      <c r="AE415" s="339"/>
      <c r="AF415" s="339"/>
      <c r="AG415" s="339"/>
      <c r="AH415" s="339"/>
      <c r="AI415" s="339"/>
      <c r="AJ415" s="339"/>
      <c r="AK415" s="339"/>
    </row>
    <row r="416" spans="1:37" ht="12.75" customHeight="1">
      <c r="A416" s="339"/>
      <c r="B416" s="466"/>
      <c r="C416" s="339"/>
      <c r="D416" s="339"/>
      <c r="E416" s="339"/>
      <c r="F416" s="339"/>
      <c r="G416" s="339"/>
      <c r="H416" s="339"/>
      <c r="I416" s="339"/>
      <c r="J416" s="339"/>
      <c r="K416" s="339"/>
      <c r="L416" s="339"/>
      <c r="M416" s="340"/>
      <c r="N416" s="339"/>
      <c r="O416" s="339"/>
      <c r="P416" s="339"/>
      <c r="Q416" s="341"/>
      <c r="R416" s="178"/>
      <c r="S416" s="434"/>
      <c r="T416" s="434"/>
      <c r="U416" s="434"/>
      <c r="V416" s="339"/>
      <c r="W416" s="99">
        <f t="shared" si="18"/>
        <v>0</v>
      </c>
      <c r="X416" s="339"/>
      <c r="Y416" s="339"/>
      <c r="Z416" s="339"/>
      <c r="AA416" s="339"/>
      <c r="AB416" s="339"/>
      <c r="AC416" s="339"/>
      <c r="AD416" s="339"/>
      <c r="AE416" s="339"/>
      <c r="AF416" s="339"/>
      <c r="AG416" s="339"/>
      <c r="AH416" s="339"/>
      <c r="AI416" s="339"/>
      <c r="AJ416" s="339"/>
      <c r="AK416" s="339"/>
    </row>
    <row r="417" spans="1:37" ht="12.75" customHeight="1">
      <c r="A417" s="339"/>
      <c r="B417" s="466"/>
      <c r="C417" s="339"/>
      <c r="D417" s="339"/>
      <c r="E417" s="339"/>
      <c r="F417" s="339"/>
      <c r="G417" s="339"/>
      <c r="H417" s="339"/>
      <c r="I417" s="339"/>
      <c r="J417" s="339"/>
      <c r="K417" s="339"/>
      <c r="L417" s="339"/>
      <c r="M417" s="340"/>
      <c r="N417" s="339"/>
      <c r="O417" s="339"/>
      <c r="P417" s="339"/>
      <c r="Q417" s="341"/>
      <c r="R417" s="178"/>
      <c r="S417" s="434"/>
      <c r="T417" s="434"/>
      <c r="U417" s="434"/>
      <c r="V417" s="339"/>
      <c r="W417" s="99">
        <f t="shared" si="18"/>
        <v>0</v>
      </c>
      <c r="X417" s="339"/>
      <c r="Y417" s="339"/>
      <c r="Z417" s="339"/>
      <c r="AA417" s="339"/>
      <c r="AB417" s="339"/>
      <c r="AC417" s="339"/>
      <c r="AD417" s="339"/>
      <c r="AE417" s="339"/>
      <c r="AF417" s="339"/>
      <c r="AG417" s="339"/>
      <c r="AH417" s="339"/>
      <c r="AI417" s="339"/>
      <c r="AJ417" s="339"/>
      <c r="AK417" s="339"/>
    </row>
    <row r="418" spans="1:37" ht="12.75" customHeight="1">
      <c r="A418" s="339"/>
      <c r="B418" s="466"/>
      <c r="C418" s="339"/>
      <c r="D418" s="339"/>
      <c r="E418" s="339"/>
      <c r="F418" s="339"/>
      <c r="G418" s="339"/>
      <c r="H418" s="339"/>
      <c r="I418" s="339"/>
      <c r="J418" s="339"/>
      <c r="K418" s="339"/>
      <c r="L418" s="339"/>
      <c r="M418" s="340"/>
      <c r="N418" s="339"/>
      <c r="O418" s="339"/>
      <c r="P418" s="339"/>
      <c r="Q418" s="341"/>
      <c r="R418" s="178"/>
      <c r="S418" s="434"/>
      <c r="T418" s="434"/>
      <c r="U418" s="434"/>
      <c r="V418" s="339"/>
      <c r="W418" s="99">
        <f t="shared" si="18"/>
        <v>0</v>
      </c>
      <c r="X418" s="339"/>
      <c r="Y418" s="339"/>
      <c r="Z418" s="339"/>
      <c r="AA418" s="339"/>
      <c r="AB418" s="339"/>
      <c r="AC418" s="339"/>
      <c r="AD418" s="339"/>
      <c r="AE418" s="339"/>
      <c r="AF418" s="339"/>
      <c r="AG418" s="339"/>
      <c r="AH418" s="339"/>
      <c r="AI418" s="339"/>
      <c r="AJ418" s="339"/>
      <c r="AK418" s="339"/>
    </row>
    <row r="419" spans="1:37" ht="12.75" customHeight="1">
      <c r="A419" s="339"/>
      <c r="B419" s="466"/>
      <c r="C419" s="339"/>
      <c r="D419" s="339"/>
      <c r="E419" s="339"/>
      <c r="F419" s="339"/>
      <c r="G419" s="339"/>
      <c r="H419" s="339"/>
      <c r="I419" s="339"/>
      <c r="J419" s="339"/>
      <c r="K419" s="339"/>
      <c r="L419" s="339"/>
      <c r="M419" s="340"/>
      <c r="N419" s="339"/>
      <c r="O419" s="339"/>
      <c r="P419" s="339"/>
      <c r="Q419" s="341"/>
      <c r="R419" s="178"/>
      <c r="S419" s="434"/>
      <c r="T419" s="434"/>
      <c r="U419" s="434"/>
      <c r="V419" s="339"/>
      <c r="W419" s="99">
        <f t="shared" si="18"/>
        <v>0</v>
      </c>
      <c r="X419" s="339"/>
      <c r="Y419" s="339"/>
      <c r="Z419" s="339"/>
      <c r="AA419" s="339"/>
      <c r="AB419" s="339"/>
      <c r="AC419" s="339"/>
      <c r="AD419" s="339"/>
      <c r="AE419" s="339"/>
      <c r="AF419" s="339"/>
      <c r="AG419" s="339"/>
      <c r="AH419" s="339"/>
      <c r="AI419" s="339"/>
      <c r="AJ419" s="339"/>
      <c r="AK419" s="339"/>
    </row>
    <row r="420" spans="1:37" ht="12.75" customHeight="1">
      <c r="A420" s="339"/>
      <c r="B420" s="466"/>
      <c r="C420" s="339"/>
      <c r="D420" s="339"/>
      <c r="E420" s="339"/>
      <c r="F420" s="339"/>
      <c r="G420" s="339"/>
      <c r="H420" s="339"/>
      <c r="I420" s="339"/>
      <c r="J420" s="339"/>
      <c r="K420" s="339"/>
      <c r="L420" s="339"/>
      <c r="M420" s="340"/>
      <c r="N420" s="339"/>
      <c r="O420" s="339"/>
      <c r="P420" s="339"/>
      <c r="Q420" s="341"/>
      <c r="R420" s="178"/>
      <c r="S420" s="434"/>
      <c r="T420" s="434"/>
      <c r="U420" s="434"/>
      <c r="V420" s="339"/>
      <c r="W420" s="99">
        <f t="shared" si="18"/>
        <v>0</v>
      </c>
      <c r="X420" s="339"/>
      <c r="Y420" s="339"/>
      <c r="Z420" s="339"/>
      <c r="AA420" s="339"/>
      <c r="AB420" s="339"/>
      <c r="AC420" s="339"/>
      <c r="AD420" s="339"/>
      <c r="AE420" s="339"/>
      <c r="AF420" s="339"/>
      <c r="AG420" s="339"/>
      <c r="AH420" s="339"/>
      <c r="AI420" s="339"/>
      <c r="AJ420" s="339"/>
      <c r="AK420" s="339"/>
    </row>
    <row r="421" spans="1:37" ht="12.75" customHeight="1">
      <c r="A421" s="339"/>
      <c r="B421" s="466"/>
      <c r="C421" s="339"/>
      <c r="D421" s="339"/>
      <c r="E421" s="339"/>
      <c r="F421" s="339"/>
      <c r="G421" s="339"/>
      <c r="H421" s="339"/>
      <c r="I421" s="339"/>
      <c r="J421" s="339"/>
      <c r="K421" s="339"/>
      <c r="L421" s="339"/>
      <c r="M421" s="340"/>
      <c r="N421" s="339"/>
      <c r="O421" s="339"/>
      <c r="P421" s="339"/>
      <c r="Q421" s="341"/>
      <c r="R421" s="178"/>
      <c r="S421" s="434"/>
      <c r="T421" s="434"/>
      <c r="U421" s="434"/>
      <c r="V421" s="339"/>
      <c r="W421" s="99">
        <f t="shared" si="18"/>
        <v>0</v>
      </c>
      <c r="X421" s="339"/>
      <c r="Y421" s="339"/>
      <c r="Z421" s="339"/>
      <c r="AA421" s="339"/>
      <c r="AB421" s="339"/>
      <c r="AC421" s="339"/>
      <c r="AD421" s="339"/>
      <c r="AE421" s="339"/>
      <c r="AF421" s="339"/>
      <c r="AG421" s="339"/>
      <c r="AH421" s="339"/>
      <c r="AI421" s="339"/>
      <c r="AJ421" s="339"/>
      <c r="AK421" s="339"/>
    </row>
    <row r="422" spans="1:37" ht="12.75" customHeight="1">
      <c r="A422" s="339"/>
      <c r="B422" s="466"/>
      <c r="C422" s="339"/>
      <c r="D422" s="339"/>
      <c r="E422" s="339"/>
      <c r="F422" s="339"/>
      <c r="G422" s="339"/>
      <c r="H422" s="339"/>
      <c r="I422" s="339"/>
      <c r="J422" s="339"/>
      <c r="K422" s="339"/>
      <c r="L422" s="339"/>
      <c r="M422" s="340"/>
      <c r="N422" s="339"/>
      <c r="O422" s="339"/>
      <c r="P422" s="339"/>
      <c r="Q422" s="341"/>
      <c r="R422" s="178"/>
      <c r="S422" s="434"/>
      <c r="T422" s="434"/>
      <c r="U422" s="434"/>
      <c r="V422" s="339"/>
      <c r="W422" s="99">
        <f t="shared" si="18"/>
        <v>0</v>
      </c>
      <c r="X422" s="339"/>
      <c r="Y422" s="339"/>
      <c r="Z422" s="339"/>
      <c r="AA422" s="339"/>
      <c r="AB422" s="339"/>
      <c r="AC422" s="339"/>
      <c r="AD422" s="339"/>
      <c r="AE422" s="339"/>
      <c r="AF422" s="339"/>
      <c r="AG422" s="339"/>
      <c r="AH422" s="339"/>
      <c r="AI422" s="339"/>
      <c r="AJ422" s="339"/>
      <c r="AK422" s="339"/>
    </row>
    <row r="423" spans="1:37" ht="12.75" customHeight="1">
      <c r="A423" s="339"/>
      <c r="B423" s="466"/>
      <c r="C423" s="339"/>
      <c r="D423" s="339"/>
      <c r="E423" s="339"/>
      <c r="F423" s="339"/>
      <c r="G423" s="339"/>
      <c r="H423" s="339"/>
      <c r="I423" s="339"/>
      <c r="J423" s="339"/>
      <c r="K423" s="339"/>
      <c r="L423" s="339"/>
      <c r="M423" s="340"/>
      <c r="N423" s="339"/>
      <c r="O423" s="339"/>
      <c r="P423" s="339"/>
      <c r="Q423" s="341"/>
      <c r="R423" s="178"/>
      <c r="S423" s="434"/>
      <c r="T423" s="434"/>
      <c r="U423" s="434"/>
      <c r="V423" s="339"/>
      <c r="W423" s="99">
        <f t="shared" si="18"/>
        <v>0</v>
      </c>
      <c r="X423" s="339"/>
      <c r="Y423" s="339"/>
      <c r="Z423" s="339"/>
      <c r="AA423" s="339"/>
      <c r="AB423" s="339"/>
      <c r="AC423" s="339"/>
      <c r="AD423" s="339"/>
      <c r="AE423" s="339"/>
      <c r="AF423" s="339"/>
      <c r="AG423" s="339"/>
      <c r="AH423" s="339"/>
      <c r="AI423" s="339"/>
      <c r="AJ423" s="339"/>
      <c r="AK423" s="339"/>
    </row>
    <row r="424" spans="1:37" ht="12.75" customHeight="1">
      <c r="A424" s="339"/>
      <c r="B424" s="466"/>
      <c r="C424" s="339"/>
      <c r="D424" s="339"/>
      <c r="E424" s="339"/>
      <c r="F424" s="339"/>
      <c r="G424" s="339"/>
      <c r="H424" s="339"/>
      <c r="I424" s="339"/>
      <c r="J424" s="339"/>
      <c r="K424" s="339"/>
      <c r="L424" s="339"/>
      <c r="M424" s="340"/>
      <c r="N424" s="339"/>
      <c r="O424" s="339"/>
      <c r="P424" s="339"/>
      <c r="Q424" s="341"/>
      <c r="R424" s="178"/>
      <c r="S424" s="434"/>
      <c r="T424" s="434"/>
      <c r="U424" s="434"/>
      <c r="V424" s="339"/>
      <c r="W424" s="99">
        <f t="shared" si="18"/>
        <v>0</v>
      </c>
      <c r="X424" s="339"/>
      <c r="Y424" s="339"/>
      <c r="Z424" s="339"/>
      <c r="AA424" s="339"/>
      <c r="AB424" s="339"/>
      <c r="AC424" s="339"/>
      <c r="AD424" s="339"/>
      <c r="AE424" s="339"/>
      <c r="AF424" s="339"/>
      <c r="AG424" s="339"/>
      <c r="AH424" s="339"/>
      <c r="AI424" s="339"/>
      <c r="AJ424" s="339"/>
      <c r="AK424" s="339"/>
    </row>
    <row r="425" spans="1:37" ht="12.75" customHeight="1">
      <c r="A425" s="339"/>
      <c r="B425" s="466"/>
      <c r="C425" s="339"/>
      <c r="D425" s="339"/>
      <c r="E425" s="339"/>
      <c r="F425" s="339"/>
      <c r="G425" s="339"/>
      <c r="H425" s="339"/>
      <c r="I425" s="339"/>
      <c r="J425" s="339"/>
      <c r="K425" s="339"/>
      <c r="L425" s="339"/>
      <c r="M425" s="340"/>
      <c r="N425" s="339"/>
      <c r="O425" s="339"/>
      <c r="P425" s="339"/>
      <c r="Q425" s="341"/>
      <c r="R425" s="178"/>
      <c r="S425" s="434"/>
      <c r="T425" s="434"/>
      <c r="U425" s="434"/>
      <c r="V425" s="339"/>
      <c r="W425" s="99">
        <f t="shared" si="18"/>
        <v>0</v>
      </c>
      <c r="X425" s="339"/>
      <c r="Y425" s="339"/>
      <c r="Z425" s="339"/>
      <c r="AA425" s="339"/>
      <c r="AB425" s="339"/>
      <c r="AC425" s="339"/>
      <c r="AD425" s="339"/>
      <c r="AE425" s="339"/>
      <c r="AF425" s="339"/>
      <c r="AG425" s="339"/>
      <c r="AH425" s="339"/>
      <c r="AI425" s="339"/>
      <c r="AJ425" s="339"/>
      <c r="AK425" s="339"/>
    </row>
    <row r="426" spans="1:37" ht="12.75" customHeight="1">
      <c r="A426" s="339"/>
      <c r="B426" s="466"/>
      <c r="C426" s="339"/>
      <c r="D426" s="339"/>
      <c r="E426" s="339"/>
      <c r="F426" s="339"/>
      <c r="G426" s="339"/>
      <c r="H426" s="339"/>
      <c r="I426" s="339"/>
      <c r="J426" s="339"/>
      <c r="K426" s="339"/>
      <c r="L426" s="339"/>
      <c r="M426" s="340"/>
      <c r="N426" s="339"/>
      <c r="O426" s="339"/>
      <c r="P426" s="339"/>
      <c r="Q426" s="341"/>
      <c r="R426" s="178"/>
      <c r="S426" s="434"/>
      <c r="T426" s="434"/>
      <c r="U426" s="434"/>
      <c r="V426" s="339"/>
      <c r="W426" s="99">
        <f t="shared" si="18"/>
        <v>0</v>
      </c>
      <c r="X426" s="339"/>
      <c r="Y426" s="339"/>
      <c r="Z426" s="339"/>
      <c r="AA426" s="339"/>
      <c r="AB426" s="339"/>
      <c r="AC426" s="339"/>
      <c r="AD426" s="339"/>
      <c r="AE426" s="339"/>
      <c r="AF426" s="339"/>
      <c r="AG426" s="339"/>
      <c r="AH426" s="339"/>
      <c r="AI426" s="339"/>
      <c r="AJ426" s="339"/>
      <c r="AK426" s="339"/>
    </row>
    <row r="427" spans="1:37" ht="12.75" customHeight="1">
      <c r="A427" s="339"/>
      <c r="B427" s="466"/>
      <c r="C427" s="339"/>
      <c r="D427" s="339"/>
      <c r="E427" s="339"/>
      <c r="F427" s="339"/>
      <c r="G427" s="339"/>
      <c r="H427" s="339"/>
      <c r="I427" s="339"/>
      <c r="J427" s="339"/>
      <c r="K427" s="339"/>
      <c r="L427" s="339"/>
      <c r="M427" s="340"/>
      <c r="N427" s="339"/>
      <c r="O427" s="339"/>
      <c r="P427" s="339"/>
      <c r="Q427" s="341"/>
      <c r="R427" s="178"/>
      <c r="S427" s="434"/>
      <c r="T427" s="434"/>
      <c r="U427" s="434"/>
      <c r="V427" s="339"/>
      <c r="W427" s="99">
        <f t="shared" si="18"/>
        <v>0</v>
      </c>
      <c r="X427" s="339"/>
      <c r="Y427" s="339"/>
      <c r="Z427" s="339"/>
      <c r="AA427" s="339"/>
      <c r="AB427" s="339"/>
      <c r="AC427" s="339"/>
      <c r="AD427" s="339"/>
      <c r="AE427" s="339"/>
      <c r="AF427" s="339"/>
      <c r="AG427" s="339"/>
      <c r="AH427" s="339"/>
      <c r="AI427" s="339"/>
      <c r="AJ427" s="339"/>
      <c r="AK427" s="339"/>
    </row>
    <row r="428" spans="1:37" ht="12.75" customHeight="1">
      <c r="A428" s="339"/>
      <c r="B428" s="466"/>
      <c r="C428" s="339"/>
      <c r="D428" s="339"/>
      <c r="E428" s="339"/>
      <c r="F428" s="339"/>
      <c r="G428" s="339"/>
      <c r="H428" s="339"/>
      <c r="I428" s="339"/>
      <c r="J428" s="339"/>
      <c r="K428" s="339"/>
      <c r="L428" s="339"/>
      <c r="M428" s="340"/>
      <c r="N428" s="339"/>
      <c r="O428" s="339"/>
      <c r="P428" s="339"/>
      <c r="Q428" s="341"/>
      <c r="R428" s="178"/>
      <c r="S428" s="434"/>
      <c r="T428" s="434"/>
      <c r="U428" s="434"/>
      <c r="V428" s="339"/>
      <c r="W428" s="99">
        <f t="shared" si="18"/>
        <v>0</v>
      </c>
      <c r="X428" s="339"/>
      <c r="Y428" s="339"/>
      <c r="Z428" s="339"/>
      <c r="AA428" s="339"/>
      <c r="AB428" s="339"/>
      <c r="AC428" s="339"/>
      <c r="AD428" s="339"/>
      <c r="AE428" s="339"/>
      <c r="AF428" s="339"/>
      <c r="AG428" s="339"/>
      <c r="AH428" s="339"/>
      <c r="AI428" s="339"/>
      <c r="AJ428" s="339"/>
      <c r="AK428" s="339"/>
    </row>
    <row r="429" spans="1:37" ht="12.75" customHeight="1">
      <c r="A429" s="339"/>
      <c r="B429" s="466"/>
      <c r="C429" s="339"/>
      <c r="D429" s="339"/>
      <c r="E429" s="339"/>
      <c r="F429" s="339"/>
      <c r="G429" s="339"/>
      <c r="H429" s="339"/>
      <c r="I429" s="339"/>
      <c r="J429" s="339"/>
      <c r="K429" s="339"/>
      <c r="L429" s="339"/>
      <c r="M429" s="340"/>
      <c r="N429" s="339"/>
      <c r="O429" s="339"/>
      <c r="P429" s="339"/>
      <c r="Q429" s="341"/>
      <c r="R429" s="178"/>
      <c r="S429" s="434"/>
      <c r="T429" s="434"/>
      <c r="U429" s="434"/>
      <c r="V429" s="339"/>
      <c r="W429" s="99">
        <f t="shared" si="18"/>
        <v>0</v>
      </c>
      <c r="X429" s="339"/>
      <c r="Y429" s="339"/>
      <c r="Z429" s="339"/>
      <c r="AA429" s="339"/>
      <c r="AB429" s="339"/>
      <c r="AC429" s="339"/>
      <c r="AD429" s="339"/>
      <c r="AE429" s="339"/>
      <c r="AF429" s="339"/>
      <c r="AG429" s="339"/>
      <c r="AH429" s="339"/>
      <c r="AI429" s="339"/>
      <c r="AJ429" s="339"/>
      <c r="AK429" s="339"/>
    </row>
    <row r="430" spans="1:37" ht="12.75" customHeight="1">
      <c r="A430" s="339"/>
      <c r="B430" s="466"/>
      <c r="C430" s="339"/>
      <c r="D430" s="339"/>
      <c r="E430" s="339"/>
      <c r="F430" s="339"/>
      <c r="G430" s="339"/>
      <c r="H430" s="339"/>
      <c r="I430" s="339"/>
      <c r="J430" s="339"/>
      <c r="K430" s="339"/>
      <c r="L430" s="339"/>
      <c r="M430" s="340"/>
      <c r="N430" s="339"/>
      <c r="O430" s="339"/>
      <c r="P430" s="339"/>
      <c r="Q430" s="341"/>
      <c r="R430" s="178"/>
      <c r="S430" s="434"/>
      <c r="T430" s="434"/>
      <c r="U430" s="434"/>
      <c r="V430" s="339"/>
      <c r="W430" s="99">
        <f t="shared" si="18"/>
        <v>0</v>
      </c>
      <c r="X430" s="339"/>
      <c r="Y430" s="339"/>
      <c r="Z430" s="339"/>
      <c r="AA430" s="339"/>
      <c r="AB430" s="339"/>
      <c r="AC430" s="339"/>
      <c r="AD430" s="339"/>
      <c r="AE430" s="339"/>
      <c r="AF430" s="339"/>
      <c r="AG430" s="339"/>
      <c r="AH430" s="339"/>
      <c r="AI430" s="339"/>
      <c r="AJ430" s="339"/>
      <c r="AK430" s="339"/>
    </row>
    <row r="431" spans="1:37" ht="12.75" customHeight="1">
      <c r="A431" s="339"/>
      <c r="B431" s="466"/>
      <c r="C431" s="339"/>
      <c r="D431" s="339"/>
      <c r="E431" s="339"/>
      <c r="F431" s="339"/>
      <c r="G431" s="339"/>
      <c r="H431" s="339"/>
      <c r="I431" s="339"/>
      <c r="J431" s="339"/>
      <c r="K431" s="339"/>
      <c r="L431" s="339"/>
      <c r="M431" s="340"/>
      <c r="N431" s="339"/>
      <c r="O431" s="339"/>
      <c r="P431" s="339"/>
      <c r="Q431" s="341"/>
      <c r="R431" s="178"/>
      <c r="S431" s="434"/>
      <c r="T431" s="434"/>
      <c r="U431" s="434"/>
      <c r="V431" s="339"/>
      <c r="W431" s="99">
        <f t="shared" si="18"/>
        <v>0</v>
      </c>
      <c r="X431" s="339"/>
      <c r="Y431" s="339"/>
      <c r="Z431" s="339"/>
      <c r="AA431" s="339"/>
      <c r="AB431" s="339"/>
      <c r="AC431" s="339"/>
      <c r="AD431" s="339"/>
      <c r="AE431" s="339"/>
      <c r="AF431" s="339"/>
      <c r="AG431" s="339"/>
      <c r="AH431" s="339"/>
      <c r="AI431" s="339"/>
      <c r="AJ431" s="339"/>
      <c r="AK431" s="339"/>
    </row>
    <row r="432" spans="1:37" ht="12.75" customHeight="1">
      <c r="A432" s="339"/>
      <c r="B432" s="466"/>
      <c r="C432" s="339"/>
      <c r="D432" s="339"/>
      <c r="E432" s="339"/>
      <c r="F432" s="339"/>
      <c r="G432" s="339"/>
      <c r="H432" s="339"/>
      <c r="I432" s="339"/>
      <c r="J432" s="339"/>
      <c r="K432" s="339"/>
      <c r="L432" s="339"/>
      <c r="M432" s="340"/>
      <c r="N432" s="339"/>
      <c r="O432" s="339"/>
      <c r="P432" s="339"/>
      <c r="Q432" s="341"/>
      <c r="R432" s="178"/>
      <c r="S432" s="434"/>
      <c r="T432" s="434"/>
      <c r="U432" s="434"/>
      <c r="V432" s="339"/>
      <c r="W432" s="99">
        <f t="shared" si="18"/>
        <v>0</v>
      </c>
      <c r="X432" s="339"/>
      <c r="Y432" s="339"/>
      <c r="Z432" s="339"/>
      <c r="AA432" s="339"/>
      <c r="AB432" s="339"/>
      <c r="AC432" s="339"/>
      <c r="AD432" s="339"/>
      <c r="AE432" s="339"/>
      <c r="AF432" s="339"/>
      <c r="AG432" s="339"/>
      <c r="AH432" s="339"/>
      <c r="AI432" s="339"/>
      <c r="AJ432" s="339"/>
      <c r="AK432" s="339"/>
    </row>
    <row r="433" spans="1:37" ht="12.75" customHeight="1">
      <c r="A433" s="339"/>
      <c r="B433" s="466"/>
      <c r="C433" s="339"/>
      <c r="D433" s="339"/>
      <c r="E433" s="339"/>
      <c r="F433" s="339"/>
      <c r="G433" s="339"/>
      <c r="H433" s="339"/>
      <c r="I433" s="339"/>
      <c r="J433" s="339"/>
      <c r="K433" s="339"/>
      <c r="L433" s="339"/>
      <c r="M433" s="340"/>
      <c r="N433" s="339"/>
      <c r="O433" s="339"/>
      <c r="P433" s="339"/>
      <c r="Q433" s="341"/>
      <c r="R433" s="178"/>
      <c r="S433" s="434"/>
      <c r="T433" s="434"/>
      <c r="U433" s="434"/>
      <c r="V433" s="339"/>
      <c r="W433" s="99">
        <f t="shared" si="18"/>
        <v>0</v>
      </c>
      <c r="X433" s="339"/>
      <c r="Y433" s="339"/>
      <c r="Z433" s="339"/>
      <c r="AA433" s="339"/>
      <c r="AB433" s="339"/>
      <c r="AC433" s="339"/>
      <c r="AD433" s="339"/>
      <c r="AE433" s="339"/>
      <c r="AF433" s="339"/>
      <c r="AG433" s="339"/>
      <c r="AH433" s="339"/>
      <c r="AI433" s="339"/>
      <c r="AJ433" s="339"/>
      <c r="AK433" s="339"/>
    </row>
    <row r="434" spans="1:37" ht="12.75" customHeight="1">
      <c r="A434" s="339"/>
      <c r="B434" s="466"/>
      <c r="C434" s="339"/>
      <c r="D434" s="339"/>
      <c r="E434" s="339"/>
      <c r="F434" s="339"/>
      <c r="G434" s="339"/>
      <c r="H434" s="339"/>
      <c r="I434" s="339"/>
      <c r="J434" s="339"/>
      <c r="K434" s="339"/>
      <c r="L434" s="339"/>
      <c r="M434" s="340"/>
      <c r="N434" s="339"/>
      <c r="O434" s="339"/>
      <c r="P434" s="339"/>
      <c r="Q434" s="341"/>
      <c r="R434" s="178"/>
      <c r="S434" s="434"/>
      <c r="T434" s="434"/>
      <c r="U434" s="434"/>
      <c r="V434" s="339"/>
      <c r="W434" s="99">
        <f t="shared" si="18"/>
        <v>0</v>
      </c>
      <c r="X434" s="339"/>
      <c r="Y434" s="339"/>
      <c r="Z434" s="339"/>
      <c r="AA434" s="339"/>
      <c r="AB434" s="339"/>
      <c r="AC434" s="339"/>
      <c r="AD434" s="339"/>
      <c r="AE434" s="339"/>
      <c r="AF434" s="339"/>
      <c r="AG434" s="339"/>
      <c r="AH434" s="339"/>
      <c r="AI434" s="339"/>
      <c r="AJ434" s="339"/>
      <c r="AK434" s="339"/>
    </row>
    <row r="435" spans="1:37" ht="12.75" customHeight="1">
      <c r="A435" s="339"/>
      <c r="B435" s="466"/>
      <c r="C435" s="339"/>
      <c r="D435" s="339"/>
      <c r="E435" s="339"/>
      <c r="F435" s="339"/>
      <c r="G435" s="339"/>
      <c r="H435" s="339"/>
      <c r="I435" s="339"/>
      <c r="J435" s="339"/>
      <c r="K435" s="339"/>
      <c r="L435" s="339"/>
      <c r="M435" s="340"/>
      <c r="N435" s="339"/>
      <c r="O435" s="339"/>
      <c r="P435" s="339"/>
      <c r="Q435" s="341"/>
      <c r="R435" s="178"/>
      <c r="S435" s="434"/>
      <c r="T435" s="434"/>
      <c r="U435" s="434"/>
      <c r="V435" s="339"/>
      <c r="W435" s="99">
        <f t="shared" si="18"/>
        <v>0</v>
      </c>
      <c r="X435" s="339"/>
      <c r="Y435" s="339"/>
      <c r="Z435" s="339"/>
      <c r="AA435" s="339"/>
      <c r="AB435" s="339"/>
      <c r="AC435" s="339"/>
      <c r="AD435" s="339"/>
      <c r="AE435" s="339"/>
      <c r="AF435" s="339"/>
      <c r="AG435" s="339"/>
      <c r="AH435" s="339"/>
      <c r="AI435" s="339"/>
      <c r="AJ435" s="339"/>
      <c r="AK435" s="339"/>
    </row>
    <row r="436" spans="1:37" ht="12.75" customHeight="1">
      <c r="A436" s="339"/>
      <c r="B436" s="466"/>
      <c r="C436" s="339"/>
      <c r="D436" s="339"/>
      <c r="E436" s="339"/>
      <c r="F436" s="339"/>
      <c r="G436" s="339"/>
      <c r="H436" s="339"/>
      <c r="I436" s="339"/>
      <c r="J436" s="339"/>
      <c r="K436" s="339"/>
      <c r="L436" s="339"/>
      <c r="M436" s="340"/>
      <c r="N436" s="339"/>
      <c r="O436" s="339"/>
      <c r="P436" s="339"/>
      <c r="Q436" s="341"/>
      <c r="R436" s="178"/>
      <c r="S436" s="434"/>
      <c r="T436" s="434"/>
      <c r="U436" s="434"/>
      <c r="V436" s="339"/>
      <c r="W436" s="99">
        <f t="shared" si="18"/>
        <v>0</v>
      </c>
      <c r="X436" s="339"/>
      <c r="Y436" s="339"/>
      <c r="Z436" s="339"/>
      <c r="AA436" s="339"/>
      <c r="AB436" s="339"/>
      <c r="AC436" s="339"/>
      <c r="AD436" s="339"/>
      <c r="AE436" s="339"/>
      <c r="AF436" s="339"/>
      <c r="AG436" s="339"/>
      <c r="AH436" s="339"/>
      <c r="AI436" s="339"/>
      <c r="AJ436" s="339"/>
      <c r="AK436" s="339"/>
    </row>
    <row r="437" spans="1:37" ht="12.75" customHeight="1">
      <c r="A437" s="339"/>
      <c r="B437" s="466"/>
      <c r="C437" s="339"/>
      <c r="D437" s="339"/>
      <c r="E437" s="339"/>
      <c r="F437" s="339"/>
      <c r="G437" s="339"/>
      <c r="H437" s="339"/>
      <c r="I437" s="339"/>
      <c r="J437" s="339"/>
      <c r="K437" s="339"/>
      <c r="L437" s="339"/>
      <c r="M437" s="340"/>
      <c r="N437" s="339"/>
      <c r="O437" s="339"/>
      <c r="P437" s="339"/>
      <c r="Q437" s="341"/>
      <c r="R437" s="178"/>
      <c r="S437" s="434"/>
      <c r="T437" s="434"/>
      <c r="U437" s="434"/>
      <c r="V437" s="339"/>
      <c r="W437" s="99">
        <f t="shared" si="18"/>
        <v>0</v>
      </c>
      <c r="X437" s="339"/>
      <c r="Y437" s="339"/>
      <c r="Z437" s="339"/>
      <c r="AA437" s="339"/>
      <c r="AB437" s="339"/>
      <c r="AC437" s="339"/>
      <c r="AD437" s="339"/>
      <c r="AE437" s="339"/>
      <c r="AF437" s="339"/>
      <c r="AG437" s="339"/>
      <c r="AH437" s="339"/>
      <c r="AI437" s="339"/>
      <c r="AJ437" s="339"/>
      <c r="AK437" s="339"/>
    </row>
    <row r="438" spans="1:37" ht="12.75" customHeight="1">
      <c r="A438" s="339"/>
      <c r="B438" s="466"/>
      <c r="C438" s="339"/>
      <c r="D438" s="339"/>
      <c r="E438" s="339"/>
      <c r="F438" s="339"/>
      <c r="G438" s="339"/>
      <c r="H438" s="339"/>
      <c r="I438" s="339"/>
      <c r="J438" s="339"/>
      <c r="K438" s="339"/>
      <c r="L438" s="339"/>
      <c r="M438" s="340"/>
      <c r="N438" s="339"/>
      <c r="O438" s="339"/>
      <c r="P438" s="339"/>
      <c r="Q438" s="341"/>
      <c r="R438" s="178"/>
      <c r="S438" s="434"/>
      <c r="T438" s="434"/>
      <c r="U438" s="434"/>
      <c r="V438" s="339"/>
      <c r="W438" s="99">
        <f t="shared" si="18"/>
        <v>0</v>
      </c>
      <c r="X438" s="339"/>
      <c r="Y438" s="339"/>
      <c r="Z438" s="339"/>
      <c r="AA438" s="339"/>
      <c r="AB438" s="339"/>
      <c r="AC438" s="339"/>
      <c r="AD438" s="339"/>
      <c r="AE438" s="339"/>
      <c r="AF438" s="339"/>
      <c r="AG438" s="339"/>
      <c r="AH438" s="339"/>
      <c r="AI438" s="339"/>
      <c r="AJ438" s="339"/>
      <c r="AK438" s="339"/>
    </row>
    <row r="439" spans="1:37" ht="12.75" customHeight="1">
      <c r="A439" s="339"/>
      <c r="B439" s="466"/>
      <c r="C439" s="339"/>
      <c r="D439" s="339"/>
      <c r="E439" s="339"/>
      <c r="F439" s="339"/>
      <c r="G439" s="339"/>
      <c r="H439" s="339"/>
      <c r="I439" s="339"/>
      <c r="J439" s="339"/>
      <c r="K439" s="339"/>
      <c r="L439" s="339"/>
      <c r="M439" s="340"/>
      <c r="N439" s="339"/>
      <c r="O439" s="339"/>
      <c r="P439" s="339"/>
      <c r="Q439" s="341"/>
      <c r="R439" s="178"/>
      <c r="S439" s="434"/>
      <c r="T439" s="434"/>
      <c r="U439" s="434"/>
      <c r="V439" s="339"/>
      <c r="W439" s="99">
        <f t="shared" si="18"/>
        <v>0</v>
      </c>
      <c r="X439" s="339"/>
      <c r="Y439" s="339"/>
      <c r="Z439" s="339"/>
      <c r="AA439" s="339"/>
      <c r="AB439" s="339"/>
      <c r="AC439" s="339"/>
      <c r="AD439" s="339"/>
      <c r="AE439" s="339"/>
      <c r="AF439" s="339"/>
      <c r="AG439" s="339"/>
      <c r="AH439" s="339"/>
      <c r="AI439" s="339"/>
      <c r="AJ439" s="339"/>
      <c r="AK439" s="339"/>
    </row>
    <row r="440" spans="1:37" ht="12.75" customHeight="1">
      <c r="A440" s="339"/>
      <c r="B440" s="466"/>
      <c r="C440" s="339"/>
      <c r="D440" s="339"/>
      <c r="E440" s="339"/>
      <c r="F440" s="339"/>
      <c r="G440" s="339"/>
      <c r="H440" s="339"/>
      <c r="I440" s="339"/>
      <c r="J440" s="339"/>
      <c r="K440" s="339"/>
      <c r="L440" s="339"/>
      <c r="M440" s="340"/>
      <c r="N440" s="339"/>
      <c r="O440" s="339"/>
      <c r="P440" s="339"/>
      <c r="Q440" s="341"/>
      <c r="R440" s="178"/>
      <c r="S440" s="434"/>
      <c r="T440" s="434"/>
      <c r="U440" s="434"/>
      <c r="V440" s="339"/>
      <c r="W440" s="99">
        <f t="shared" si="18"/>
        <v>0</v>
      </c>
      <c r="X440" s="339"/>
      <c r="Y440" s="339"/>
      <c r="Z440" s="339"/>
      <c r="AA440" s="339"/>
      <c r="AB440" s="339"/>
      <c r="AC440" s="339"/>
      <c r="AD440" s="339"/>
      <c r="AE440" s="339"/>
      <c r="AF440" s="339"/>
      <c r="AG440" s="339"/>
      <c r="AH440" s="339"/>
      <c r="AI440" s="339"/>
      <c r="AJ440" s="339"/>
      <c r="AK440" s="339"/>
    </row>
    <row r="441" spans="1:37" ht="12.75" customHeight="1">
      <c r="A441" s="339"/>
      <c r="B441" s="466"/>
      <c r="C441" s="339"/>
      <c r="D441" s="339"/>
      <c r="E441" s="339"/>
      <c r="F441" s="339"/>
      <c r="G441" s="339"/>
      <c r="H441" s="339"/>
      <c r="I441" s="339"/>
      <c r="J441" s="339"/>
      <c r="K441" s="339"/>
      <c r="L441" s="339"/>
      <c r="M441" s="340"/>
      <c r="N441" s="339"/>
      <c r="O441" s="339"/>
      <c r="P441" s="339"/>
      <c r="Q441" s="341"/>
      <c r="R441" s="178"/>
      <c r="S441" s="434"/>
      <c r="T441" s="434"/>
      <c r="U441" s="434"/>
      <c r="V441" s="339"/>
      <c r="W441" s="99">
        <f t="shared" si="18"/>
        <v>0</v>
      </c>
      <c r="X441" s="339"/>
      <c r="Y441" s="339"/>
      <c r="Z441" s="339"/>
      <c r="AA441" s="339"/>
      <c r="AB441" s="339"/>
      <c r="AC441" s="339"/>
      <c r="AD441" s="339"/>
      <c r="AE441" s="339"/>
      <c r="AF441" s="339"/>
      <c r="AG441" s="339"/>
      <c r="AH441" s="339"/>
      <c r="AI441" s="339"/>
      <c r="AJ441" s="339"/>
      <c r="AK441" s="339"/>
    </row>
    <row r="442" spans="1:37" ht="12.75" customHeight="1">
      <c r="A442" s="339"/>
      <c r="B442" s="466"/>
      <c r="C442" s="339"/>
      <c r="D442" s="339"/>
      <c r="E442" s="339"/>
      <c r="F442" s="339"/>
      <c r="G442" s="339"/>
      <c r="H442" s="339"/>
      <c r="I442" s="339"/>
      <c r="J442" s="339"/>
      <c r="K442" s="339"/>
      <c r="L442" s="339"/>
      <c r="M442" s="340"/>
      <c r="N442" s="339"/>
      <c r="O442" s="339"/>
      <c r="P442" s="339"/>
      <c r="Q442" s="341"/>
      <c r="R442" s="178"/>
      <c r="S442" s="434"/>
      <c r="T442" s="434"/>
      <c r="U442" s="434"/>
      <c r="V442" s="339"/>
      <c r="W442" s="99">
        <f t="shared" si="18"/>
        <v>0</v>
      </c>
      <c r="X442" s="339"/>
      <c r="Y442" s="339"/>
      <c r="Z442" s="339"/>
      <c r="AA442" s="339"/>
      <c r="AB442" s="339"/>
      <c r="AC442" s="339"/>
      <c r="AD442" s="339"/>
      <c r="AE442" s="339"/>
      <c r="AF442" s="339"/>
      <c r="AG442" s="339"/>
      <c r="AH442" s="339"/>
      <c r="AI442" s="339"/>
      <c r="AJ442" s="339"/>
      <c r="AK442" s="339"/>
    </row>
    <row r="443" spans="1:37" ht="12.75" customHeight="1">
      <c r="A443" s="339"/>
      <c r="B443" s="466"/>
      <c r="C443" s="339"/>
      <c r="D443" s="339"/>
      <c r="E443" s="339"/>
      <c r="F443" s="339"/>
      <c r="G443" s="339"/>
      <c r="H443" s="339"/>
      <c r="I443" s="339"/>
      <c r="J443" s="339"/>
      <c r="K443" s="339"/>
      <c r="L443" s="339"/>
      <c r="M443" s="340"/>
      <c r="N443" s="339"/>
      <c r="O443" s="339"/>
      <c r="P443" s="339"/>
      <c r="Q443" s="341"/>
      <c r="R443" s="178"/>
      <c r="S443" s="434"/>
      <c r="T443" s="434"/>
      <c r="U443" s="434"/>
      <c r="V443" s="339"/>
      <c r="W443" s="99">
        <f t="shared" si="18"/>
        <v>0</v>
      </c>
      <c r="X443" s="339"/>
      <c r="Y443" s="339"/>
      <c r="Z443" s="339"/>
      <c r="AA443" s="339"/>
      <c r="AB443" s="339"/>
      <c r="AC443" s="339"/>
      <c r="AD443" s="339"/>
      <c r="AE443" s="339"/>
      <c r="AF443" s="339"/>
      <c r="AG443" s="339"/>
      <c r="AH443" s="339"/>
      <c r="AI443" s="339"/>
      <c r="AJ443" s="339"/>
      <c r="AK443" s="339"/>
    </row>
    <row r="444" spans="1:37" ht="12.75" customHeight="1">
      <c r="A444" s="339"/>
      <c r="B444" s="466"/>
      <c r="C444" s="339"/>
      <c r="D444" s="339"/>
      <c r="E444" s="339"/>
      <c r="F444" s="339"/>
      <c r="G444" s="339"/>
      <c r="H444" s="339"/>
      <c r="I444" s="339"/>
      <c r="J444" s="339"/>
      <c r="K444" s="339"/>
      <c r="L444" s="339"/>
      <c r="M444" s="340"/>
      <c r="N444" s="339"/>
      <c r="O444" s="339"/>
      <c r="P444" s="339"/>
      <c r="Q444" s="341"/>
      <c r="R444" s="178"/>
      <c r="S444" s="434"/>
      <c r="T444" s="434"/>
      <c r="U444" s="434"/>
      <c r="V444" s="339"/>
      <c r="W444" s="99">
        <f t="shared" si="18"/>
        <v>0</v>
      </c>
      <c r="X444" s="339"/>
      <c r="Y444" s="339"/>
      <c r="Z444" s="339"/>
      <c r="AA444" s="339"/>
      <c r="AB444" s="339"/>
      <c r="AC444" s="339"/>
      <c r="AD444" s="339"/>
      <c r="AE444" s="339"/>
      <c r="AF444" s="339"/>
      <c r="AG444" s="339"/>
      <c r="AH444" s="339"/>
      <c r="AI444" s="339"/>
      <c r="AJ444" s="339"/>
      <c r="AK444" s="339"/>
    </row>
    <row r="445" spans="1:37" ht="12.75" customHeight="1">
      <c r="A445" s="339"/>
      <c r="B445" s="466"/>
      <c r="C445" s="339"/>
      <c r="D445" s="339"/>
      <c r="E445" s="339"/>
      <c r="F445" s="339"/>
      <c r="G445" s="339"/>
      <c r="H445" s="339"/>
      <c r="I445" s="339"/>
      <c r="J445" s="339"/>
      <c r="K445" s="339"/>
      <c r="L445" s="339"/>
      <c r="M445" s="340"/>
      <c r="N445" s="339"/>
      <c r="O445" s="339"/>
      <c r="P445" s="339"/>
      <c r="Q445" s="341"/>
      <c r="R445" s="178"/>
      <c r="S445" s="434"/>
      <c r="T445" s="434"/>
      <c r="U445" s="434"/>
      <c r="V445" s="339"/>
      <c r="W445" s="99">
        <f t="shared" si="18"/>
        <v>0</v>
      </c>
      <c r="X445" s="339"/>
      <c r="Y445" s="339"/>
      <c r="Z445" s="339"/>
      <c r="AA445" s="339"/>
      <c r="AB445" s="339"/>
      <c r="AC445" s="339"/>
      <c r="AD445" s="339"/>
      <c r="AE445" s="339"/>
      <c r="AF445" s="339"/>
      <c r="AG445" s="339"/>
      <c r="AH445" s="339"/>
      <c r="AI445" s="339"/>
      <c r="AJ445" s="339"/>
      <c r="AK445" s="339"/>
    </row>
    <row r="446" spans="1:37" ht="12.75" customHeight="1">
      <c r="A446" s="339"/>
      <c r="B446" s="466"/>
      <c r="C446" s="339"/>
      <c r="D446" s="339"/>
      <c r="E446" s="339"/>
      <c r="F446" s="339"/>
      <c r="G446" s="339"/>
      <c r="H446" s="339"/>
      <c r="I446" s="339"/>
      <c r="J446" s="339"/>
      <c r="K446" s="339"/>
      <c r="L446" s="339"/>
      <c r="M446" s="340"/>
      <c r="N446" s="339"/>
      <c r="O446" s="339"/>
      <c r="P446" s="339"/>
      <c r="Q446" s="341"/>
      <c r="R446" s="178"/>
      <c r="S446" s="434"/>
      <c r="T446" s="434"/>
      <c r="U446" s="434"/>
      <c r="V446" s="339"/>
      <c r="W446" s="99">
        <f t="shared" si="18"/>
        <v>0</v>
      </c>
      <c r="X446" s="339"/>
      <c r="Y446" s="339"/>
      <c r="Z446" s="339"/>
      <c r="AA446" s="339"/>
      <c r="AB446" s="339"/>
      <c r="AC446" s="339"/>
      <c r="AD446" s="339"/>
      <c r="AE446" s="339"/>
      <c r="AF446" s="339"/>
      <c r="AG446" s="339"/>
      <c r="AH446" s="339"/>
      <c r="AI446" s="339"/>
      <c r="AJ446" s="339"/>
      <c r="AK446" s="339"/>
    </row>
    <row r="447" spans="1:37" ht="12.75" customHeight="1">
      <c r="A447" s="339"/>
      <c r="B447" s="466"/>
      <c r="C447" s="339"/>
      <c r="D447" s="339"/>
      <c r="E447" s="339"/>
      <c r="F447" s="339"/>
      <c r="G447" s="339"/>
      <c r="H447" s="339"/>
      <c r="I447" s="339"/>
      <c r="J447" s="339"/>
      <c r="K447" s="339"/>
      <c r="L447" s="339"/>
      <c r="M447" s="340"/>
      <c r="N447" s="339"/>
      <c r="O447" s="339"/>
      <c r="P447" s="339"/>
      <c r="Q447" s="341"/>
      <c r="R447" s="178"/>
      <c r="S447" s="434"/>
      <c r="T447" s="434"/>
      <c r="U447" s="434"/>
      <c r="V447" s="339"/>
      <c r="W447" s="99">
        <f t="shared" si="18"/>
        <v>0</v>
      </c>
      <c r="X447" s="339"/>
      <c r="Y447" s="339"/>
      <c r="Z447" s="339"/>
      <c r="AA447" s="339"/>
      <c r="AB447" s="339"/>
      <c r="AC447" s="339"/>
      <c r="AD447" s="339"/>
      <c r="AE447" s="339"/>
      <c r="AF447" s="339"/>
      <c r="AG447" s="339"/>
      <c r="AH447" s="339"/>
      <c r="AI447" s="339"/>
      <c r="AJ447" s="339"/>
      <c r="AK447" s="339"/>
    </row>
    <row r="448" spans="1:37" ht="12.75" customHeight="1">
      <c r="A448" s="339"/>
      <c r="B448" s="466"/>
      <c r="C448" s="339"/>
      <c r="D448" s="339"/>
      <c r="E448" s="339"/>
      <c r="F448" s="339"/>
      <c r="G448" s="339"/>
      <c r="H448" s="339"/>
      <c r="I448" s="339"/>
      <c r="J448" s="339"/>
      <c r="K448" s="339"/>
      <c r="L448" s="339"/>
      <c r="M448" s="340"/>
      <c r="N448" s="339"/>
      <c r="O448" s="339"/>
      <c r="P448" s="339"/>
      <c r="Q448" s="341"/>
      <c r="R448" s="178"/>
      <c r="S448" s="434"/>
      <c r="T448" s="434"/>
      <c r="U448" s="434"/>
      <c r="V448" s="339"/>
      <c r="W448" s="99">
        <f t="shared" si="18"/>
        <v>0</v>
      </c>
      <c r="X448" s="339"/>
      <c r="Y448" s="339"/>
      <c r="Z448" s="339"/>
      <c r="AA448" s="339"/>
      <c r="AB448" s="339"/>
      <c r="AC448" s="339"/>
      <c r="AD448" s="339"/>
      <c r="AE448" s="339"/>
      <c r="AF448" s="339"/>
      <c r="AG448" s="339"/>
      <c r="AH448" s="339"/>
      <c r="AI448" s="339"/>
      <c r="AJ448" s="339"/>
      <c r="AK448" s="339"/>
    </row>
    <row r="449" spans="1:37" ht="12.75" customHeight="1">
      <c r="A449" s="339"/>
      <c r="B449" s="466"/>
      <c r="C449" s="339"/>
      <c r="D449" s="339"/>
      <c r="E449" s="339"/>
      <c r="F449" s="339"/>
      <c r="G449" s="339"/>
      <c r="H449" s="339"/>
      <c r="I449" s="339"/>
      <c r="J449" s="339"/>
      <c r="K449" s="339"/>
      <c r="L449" s="339"/>
      <c r="M449" s="340"/>
      <c r="N449" s="339"/>
      <c r="O449" s="339"/>
      <c r="P449" s="339"/>
      <c r="Q449" s="341"/>
      <c r="R449" s="178"/>
      <c r="S449" s="434"/>
      <c r="T449" s="434"/>
      <c r="U449" s="434"/>
      <c r="V449" s="339"/>
      <c r="W449" s="99">
        <f t="shared" si="18"/>
        <v>0</v>
      </c>
      <c r="X449" s="339"/>
      <c r="Y449" s="339"/>
      <c r="Z449" s="339"/>
      <c r="AA449" s="339"/>
      <c r="AB449" s="339"/>
      <c r="AC449" s="339"/>
      <c r="AD449" s="339"/>
      <c r="AE449" s="339"/>
      <c r="AF449" s="339"/>
      <c r="AG449" s="339"/>
      <c r="AH449" s="339"/>
      <c r="AI449" s="339"/>
      <c r="AJ449" s="339"/>
      <c r="AK449" s="339"/>
    </row>
    <row r="450" spans="1:37" ht="12.75" customHeight="1">
      <c r="A450" s="339"/>
      <c r="B450" s="466"/>
      <c r="C450" s="339"/>
      <c r="D450" s="339"/>
      <c r="E450" s="339"/>
      <c r="F450" s="339"/>
      <c r="G450" s="339"/>
      <c r="H450" s="339"/>
      <c r="I450" s="339"/>
      <c r="J450" s="339"/>
      <c r="K450" s="339"/>
      <c r="L450" s="339"/>
      <c r="M450" s="340"/>
      <c r="N450" s="339"/>
      <c r="O450" s="339"/>
      <c r="P450" s="339"/>
      <c r="Q450" s="341"/>
      <c r="R450" s="178"/>
      <c r="S450" s="434"/>
      <c r="T450" s="434"/>
      <c r="U450" s="434"/>
      <c r="V450" s="339"/>
      <c r="W450" s="99">
        <f t="shared" si="18"/>
        <v>0</v>
      </c>
      <c r="X450" s="339"/>
      <c r="Y450" s="339"/>
      <c r="Z450" s="339"/>
      <c r="AA450" s="339"/>
      <c r="AB450" s="339"/>
      <c r="AC450" s="339"/>
      <c r="AD450" s="339"/>
      <c r="AE450" s="339"/>
      <c r="AF450" s="339"/>
      <c r="AG450" s="339"/>
      <c r="AH450" s="339"/>
      <c r="AI450" s="339"/>
      <c r="AJ450" s="339"/>
      <c r="AK450" s="339"/>
    </row>
    <row r="451" spans="1:37" ht="12.75" customHeight="1">
      <c r="A451" s="339"/>
      <c r="B451" s="466"/>
      <c r="C451" s="339"/>
      <c r="D451" s="339"/>
      <c r="E451" s="339"/>
      <c r="F451" s="339"/>
      <c r="G451" s="339"/>
      <c r="H451" s="339"/>
      <c r="I451" s="339"/>
      <c r="J451" s="339"/>
      <c r="K451" s="339"/>
      <c r="L451" s="339"/>
      <c r="M451" s="340"/>
      <c r="N451" s="339"/>
      <c r="O451" s="339"/>
      <c r="P451" s="339"/>
      <c r="Q451" s="341"/>
      <c r="R451" s="178"/>
      <c r="S451" s="434"/>
      <c r="T451" s="434"/>
      <c r="U451" s="434"/>
      <c r="V451" s="339"/>
      <c r="W451" s="99">
        <f t="shared" si="18"/>
        <v>0</v>
      </c>
      <c r="X451" s="339"/>
      <c r="Y451" s="339"/>
      <c r="Z451" s="339"/>
      <c r="AA451" s="339"/>
      <c r="AB451" s="339"/>
      <c r="AC451" s="339"/>
      <c r="AD451" s="339"/>
      <c r="AE451" s="339"/>
      <c r="AF451" s="339"/>
      <c r="AG451" s="339"/>
      <c r="AH451" s="339"/>
      <c r="AI451" s="339"/>
      <c r="AJ451" s="339"/>
      <c r="AK451" s="339"/>
    </row>
    <row r="452" spans="1:37" ht="12.75" customHeight="1">
      <c r="A452" s="339"/>
      <c r="B452" s="466"/>
      <c r="C452" s="339"/>
      <c r="D452" s="339"/>
      <c r="E452" s="339"/>
      <c r="F452" s="339"/>
      <c r="G452" s="339"/>
      <c r="H452" s="339"/>
      <c r="I452" s="339"/>
      <c r="J452" s="339"/>
      <c r="K452" s="339"/>
      <c r="L452" s="339"/>
      <c r="M452" s="340"/>
      <c r="N452" s="339"/>
      <c r="O452" s="339"/>
      <c r="P452" s="339"/>
      <c r="Q452" s="341"/>
      <c r="R452" s="178"/>
      <c r="S452" s="434"/>
      <c r="T452" s="434"/>
      <c r="U452" s="434"/>
      <c r="V452" s="339"/>
      <c r="W452" s="99">
        <f t="shared" si="18"/>
        <v>0</v>
      </c>
      <c r="X452" s="339"/>
      <c r="Y452" s="339"/>
      <c r="Z452" s="339"/>
      <c r="AA452" s="339"/>
      <c r="AB452" s="339"/>
      <c r="AC452" s="339"/>
      <c r="AD452" s="339"/>
      <c r="AE452" s="339"/>
      <c r="AF452" s="339"/>
      <c r="AG452" s="339"/>
      <c r="AH452" s="339"/>
      <c r="AI452" s="339"/>
      <c r="AJ452" s="339"/>
      <c r="AK452" s="339"/>
    </row>
    <row r="453" spans="1:37" ht="12.75" customHeight="1">
      <c r="A453" s="339"/>
      <c r="B453" s="466"/>
      <c r="C453" s="339"/>
      <c r="D453" s="339"/>
      <c r="E453" s="339"/>
      <c r="F453" s="339"/>
      <c r="G453" s="339"/>
      <c r="H453" s="339"/>
      <c r="I453" s="339"/>
      <c r="J453" s="339"/>
      <c r="K453" s="339"/>
      <c r="L453" s="339"/>
      <c r="M453" s="340"/>
      <c r="N453" s="339"/>
      <c r="O453" s="339"/>
      <c r="P453" s="339"/>
      <c r="Q453" s="341"/>
      <c r="R453" s="178"/>
      <c r="S453" s="434"/>
      <c r="T453" s="434"/>
      <c r="U453" s="434"/>
      <c r="V453" s="339"/>
      <c r="W453" s="99">
        <f t="shared" si="18"/>
        <v>0</v>
      </c>
      <c r="X453" s="339"/>
      <c r="Y453" s="339"/>
      <c r="Z453" s="339"/>
      <c r="AA453" s="339"/>
      <c r="AB453" s="339"/>
      <c r="AC453" s="339"/>
      <c r="AD453" s="339"/>
      <c r="AE453" s="339"/>
      <c r="AF453" s="339"/>
      <c r="AG453" s="339"/>
      <c r="AH453" s="339"/>
      <c r="AI453" s="339"/>
      <c r="AJ453" s="339"/>
      <c r="AK453" s="339"/>
    </row>
    <row r="454" spans="1:37" ht="12.75" customHeight="1">
      <c r="A454" s="339"/>
      <c r="B454" s="466"/>
      <c r="C454" s="339"/>
      <c r="D454" s="339"/>
      <c r="E454" s="339"/>
      <c r="F454" s="339"/>
      <c r="G454" s="339"/>
      <c r="H454" s="339"/>
      <c r="I454" s="339"/>
      <c r="J454" s="339"/>
      <c r="K454" s="339"/>
      <c r="L454" s="339"/>
      <c r="M454" s="340"/>
      <c r="N454" s="339"/>
      <c r="O454" s="339"/>
      <c r="P454" s="339"/>
      <c r="Q454" s="341"/>
      <c r="R454" s="178"/>
      <c r="S454" s="434"/>
      <c r="T454" s="434"/>
      <c r="U454" s="434"/>
      <c r="V454" s="339"/>
      <c r="W454" s="99">
        <f t="shared" si="18"/>
        <v>0</v>
      </c>
      <c r="X454" s="339"/>
      <c r="Y454" s="339"/>
      <c r="Z454" s="339"/>
      <c r="AA454" s="339"/>
      <c r="AB454" s="339"/>
      <c r="AC454" s="339"/>
      <c r="AD454" s="339"/>
      <c r="AE454" s="339"/>
      <c r="AF454" s="339"/>
      <c r="AG454" s="339"/>
      <c r="AH454" s="339"/>
      <c r="AI454" s="339"/>
      <c r="AJ454" s="339"/>
      <c r="AK454" s="339"/>
    </row>
    <row r="455" spans="1:37" ht="12.75" customHeight="1">
      <c r="A455" s="339"/>
      <c r="B455" s="466"/>
      <c r="C455" s="339"/>
      <c r="D455" s="339"/>
      <c r="E455" s="339"/>
      <c r="F455" s="339"/>
      <c r="G455" s="339"/>
      <c r="H455" s="339"/>
      <c r="I455" s="339"/>
      <c r="J455" s="339"/>
      <c r="K455" s="339"/>
      <c r="L455" s="339"/>
      <c r="M455" s="340"/>
      <c r="N455" s="339"/>
      <c r="O455" s="339"/>
      <c r="P455" s="339"/>
      <c r="Q455" s="341"/>
      <c r="R455" s="178"/>
      <c r="S455" s="434"/>
      <c r="T455" s="434"/>
      <c r="U455" s="434"/>
      <c r="V455" s="339"/>
      <c r="W455" s="99">
        <f t="shared" si="18"/>
        <v>0</v>
      </c>
      <c r="X455" s="339"/>
      <c r="Y455" s="339"/>
      <c r="Z455" s="339"/>
      <c r="AA455" s="339"/>
      <c r="AB455" s="339"/>
      <c r="AC455" s="339"/>
      <c r="AD455" s="339"/>
      <c r="AE455" s="339"/>
      <c r="AF455" s="339"/>
      <c r="AG455" s="339"/>
      <c r="AH455" s="339"/>
      <c r="AI455" s="339"/>
      <c r="AJ455" s="339"/>
      <c r="AK455" s="339"/>
    </row>
    <row r="456" spans="1:37" ht="12.75" customHeight="1">
      <c r="A456" s="339"/>
      <c r="B456" s="466"/>
      <c r="C456" s="339"/>
      <c r="D456" s="339"/>
      <c r="E456" s="339"/>
      <c r="F456" s="339"/>
      <c r="G456" s="339"/>
      <c r="H456" s="339"/>
      <c r="I456" s="339"/>
      <c r="J456" s="339"/>
      <c r="K456" s="339"/>
      <c r="L456" s="339"/>
      <c r="M456" s="340"/>
      <c r="N456" s="339"/>
      <c r="O456" s="339"/>
      <c r="P456" s="339"/>
      <c r="Q456" s="341"/>
      <c r="R456" s="178"/>
      <c r="S456" s="434"/>
      <c r="T456" s="434"/>
      <c r="U456" s="434"/>
      <c r="V456" s="339"/>
      <c r="W456" s="99">
        <f t="shared" si="18"/>
        <v>0</v>
      </c>
      <c r="X456" s="339"/>
      <c r="Y456" s="339"/>
      <c r="Z456" s="339"/>
      <c r="AA456" s="339"/>
      <c r="AB456" s="339"/>
      <c r="AC456" s="339"/>
      <c r="AD456" s="339"/>
      <c r="AE456" s="339"/>
      <c r="AF456" s="339"/>
      <c r="AG456" s="339"/>
      <c r="AH456" s="339"/>
      <c r="AI456" s="339"/>
      <c r="AJ456" s="339"/>
      <c r="AK456" s="339"/>
    </row>
    <row r="457" spans="1:37" ht="12.75" customHeight="1">
      <c r="A457" s="339"/>
      <c r="B457" s="466"/>
      <c r="C457" s="339"/>
      <c r="D457" s="339"/>
      <c r="E457" s="339"/>
      <c r="F457" s="339"/>
      <c r="G457" s="339"/>
      <c r="H457" s="339"/>
      <c r="I457" s="339"/>
      <c r="J457" s="339"/>
      <c r="K457" s="339"/>
      <c r="L457" s="339"/>
      <c r="M457" s="340"/>
      <c r="N457" s="339"/>
      <c r="O457" s="339"/>
      <c r="P457" s="339"/>
      <c r="Q457" s="341"/>
      <c r="R457" s="178"/>
      <c r="S457" s="434"/>
      <c r="T457" s="434"/>
      <c r="U457" s="434"/>
      <c r="V457" s="339"/>
      <c r="W457" s="99">
        <f t="shared" si="18"/>
        <v>0</v>
      </c>
      <c r="X457" s="339"/>
      <c r="Y457" s="339"/>
      <c r="Z457" s="339"/>
      <c r="AA457" s="339"/>
      <c r="AB457" s="339"/>
      <c r="AC457" s="339"/>
      <c r="AD457" s="339"/>
      <c r="AE457" s="339"/>
      <c r="AF457" s="339"/>
      <c r="AG457" s="339"/>
      <c r="AH457" s="339"/>
      <c r="AI457" s="339"/>
      <c r="AJ457" s="339"/>
      <c r="AK457" s="339"/>
    </row>
    <row r="458" spans="1:37" ht="12.75" customHeight="1">
      <c r="A458" s="339"/>
      <c r="B458" s="466"/>
      <c r="C458" s="339"/>
      <c r="D458" s="339"/>
      <c r="E458" s="339"/>
      <c r="F458" s="339"/>
      <c r="G458" s="339"/>
      <c r="H458" s="339"/>
      <c r="I458" s="339"/>
      <c r="J458" s="339"/>
      <c r="K458" s="339"/>
      <c r="L458" s="339"/>
      <c r="M458" s="340"/>
      <c r="N458" s="339"/>
      <c r="O458" s="339"/>
      <c r="P458" s="339"/>
      <c r="Q458" s="341"/>
      <c r="R458" s="178"/>
      <c r="S458" s="434"/>
      <c r="T458" s="434"/>
      <c r="U458" s="434"/>
      <c r="V458" s="339"/>
      <c r="W458" s="99">
        <f t="shared" si="18"/>
        <v>0</v>
      </c>
      <c r="X458" s="339"/>
      <c r="Y458" s="339"/>
      <c r="Z458" s="339"/>
      <c r="AA458" s="339"/>
      <c r="AB458" s="339"/>
      <c r="AC458" s="339"/>
      <c r="AD458" s="339"/>
      <c r="AE458" s="339"/>
      <c r="AF458" s="339"/>
      <c r="AG458" s="339"/>
      <c r="AH458" s="339"/>
      <c r="AI458" s="339"/>
      <c r="AJ458" s="339"/>
      <c r="AK458" s="339"/>
    </row>
    <row r="459" spans="1:37" ht="12.75" customHeight="1">
      <c r="A459" s="339"/>
      <c r="B459" s="466"/>
      <c r="C459" s="339"/>
      <c r="D459" s="339"/>
      <c r="E459" s="339"/>
      <c r="F459" s="339"/>
      <c r="G459" s="339"/>
      <c r="H459" s="339"/>
      <c r="I459" s="339"/>
      <c r="J459" s="339"/>
      <c r="K459" s="339"/>
      <c r="L459" s="339"/>
      <c r="M459" s="340"/>
      <c r="N459" s="339"/>
      <c r="O459" s="339"/>
      <c r="P459" s="339"/>
      <c r="Q459" s="341"/>
      <c r="R459" s="178"/>
      <c r="S459" s="434"/>
      <c r="T459" s="434"/>
      <c r="U459" s="434"/>
      <c r="V459" s="339"/>
      <c r="W459" s="99">
        <f t="shared" si="18"/>
        <v>0</v>
      </c>
      <c r="X459" s="339"/>
      <c r="Y459" s="339"/>
      <c r="Z459" s="339"/>
      <c r="AA459" s="339"/>
      <c r="AB459" s="339"/>
      <c r="AC459" s="339"/>
      <c r="AD459" s="339"/>
      <c r="AE459" s="339"/>
      <c r="AF459" s="339"/>
      <c r="AG459" s="339"/>
      <c r="AH459" s="339"/>
      <c r="AI459" s="339"/>
      <c r="AJ459" s="339"/>
      <c r="AK459" s="339"/>
    </row>
    <row r="460" spans="1:37" ht="12.75" customHeight="1">
      <c r="A460" s="339"/>
      <c r="B460" s="466"/>
      <c r="C460" s="339"/>
      <c r="D460" s="339"/>
      <c r="E460" s="339"/>
      <c r="F460" s="339"/>
      <c r="G460" s="339"/>
      <c r="H460" s="339"/>
      <c r="I460" s="339"/>
      <c r="J460" s="339"/>
      <c r="K460" s="339"/>
      <c r="L460" s="339"/>
      <c r="M460" s="340"/>
      <c r="N460" s="339"/>
      <c r="O460" s="339"/>
      <c r="P460" s="339"/>
      <c r="Q460" s="341"/>
      <c r="R460" s="178"/>
      <c r="S460" s="434"/>
      <c r="T460" s="434"/>
      <c r="U460" s="434"/>
      <c r="V460" s="339"/>
      <c r="W460" s="99">
        <f t="shared" si="18"/>
        <v>0</v>
      </c>
      <c r="X460" s="339"/>
      <c r="Y460" s="339"/>
      <c r="Z460" s="339"/>
      <c r="AA460" s="339"/>
      <c r="AB460" s="339"/>
      <c r="AC460" s="339"/>
      <c r="AD460" s="339"/>
      <c r="AE460" s="339"/>
      <c r="AF460" s="339"/>
      <c r="AG460" s="339"/>
      <c r="AH460" s="339"/>
      <c r="AI460" s="339"/>
      <c r="AJ460" s="339"/>
      <c r="AK460" s="339"/>
    </row>
    <row r="461" spans="1:37" ht="12.75" customHeight="1">
      <c r="A461" s="339"/>
      <c r="B461" s="466"/>
      <c r="C461" s="339"/>
      <c r="D461" s="339"/>
      <c r="E461" s="339"/>
      <c r="F461" s="339"/>
      <c r="G461" s="339"/>
      <c r="H461" s="339"/>
      <c r="I461" s="339"/>
      <c r="J461" s="339"/>
      <c r="K461" s="339"/>
      <c r="L461" s="339"/>
      <c r="M461" s="340"/>
      <c r="N461" s="339"/>
      <c r="O461" s="339"/>
      <c r="P461" s="339"/>
      <c r="Q461" s="341"/>
      <c r="R461" s="178"/>
      <c r="S461" s="434"/>
      <c r="T461" s="434"/>
      <c r="U461" s="434"/>
      <c r="V461" s="339"/>
      <c r="W461" s="99">
        <f t="shared" si="18"/>
        <v>0</v>
      </c>
      <c r="X461" s="339"/>
      <c r="Y461" s="339"/>
      <c r="Z461" s="339"/>
      <c r="AA461" s="339"/>
      <c r="AB461" s="339"/>
      <c r="AC461" s="339"/>
      <c r="AD461" s="339"/>
      <c r="AE461" s="339"/>
      <c r="AF461" s="339"/>
      <c r="AG461" s="339"/>
      <c r="AH461" s="339"/>
      <c r="AI461" s="339"/>
      <c r="AJ461" s="339"/>
      <c r="AK461" s="339"/>
    </row>
    <row r="462" spans="1:37" ht="12.75" customHeight="1">
      <c r="A462" s="339"/>
      <c r="B462" s="466"/>
      <c r="C462" s="339"/>
      <c r="D462" s="339"/>
      <c r="E462" s="339"/>
      <c r="F462" s="339"/>
      <c r="G462" s="339"/>
      <c r="H462" s="339"/>
      <c r="I462" s="339"/>
      <c r="J462" s="339"/>
      <c r="K462" s="339"/>
      <c r="L462" s="339"/>
      <c r="M462" s="340"/>
      <c r="N462" s="339"/>
      <c r="O462" s="339"/>
      <c r="P462" s="339"/>
      <c r="Q462" s="341"/>
      <c r="R462" s="178"/>
      <c r="S462" s="434"/>
      <c r="T462" s="434"/>
      <c r="U462" s="434"/>
      <c r="V462" s="339"/>
      <c r="W462" s="99">
        <f t="shared" si="18"/>
        <v>0</v>
      </c>
      <c r="X462" s="339"/>
      <c r="Y462" s="339"/>
      <c r="Z462" s="339"/>
      <c r="AA462" s="339"/>
      <c r="AB462" s="339"/>
      <c r="AC462" s="339"/>
      <c r="AD462" s="339"/>
      <c r="AE462" s="339"/>
      <c r="AF462" s="339"/>
      <c r="AG462" s="339"/>
      <c r="AH462" s="339"/>
      <c r="AI462" s="339"/>
      <c r="AJ462" s="339"/>
      <c r="AK462" s="339"/>
    </row>
    <row r="463" spans="1:37" ht="12.75" customHeight="1">
      <c r="A463" s="339"/>
      <c r="B463" s="466"/>
      <c r="C463" s="339"/>
      <c r="D463" s="339"/>
      <c r="E463" s="339"/>
      <c r="F463" s="339"/>
      <c r="G463" s="339"/>
      <c r="H463" s="339"/>
      <c r="I463" s="339"/>
      <c r="J463" s="339"/>
      <c r="K463" s="339"/>
      <c r="L463" s="339"/>
      <c r="M463" s="340"/>
      <c r="N463" s="339"/>
      <c r="O463" s="339"/>
      <c r="P463" s="339"/>
      <c r="Q463" s="341"/>
      <c r="R463" s="178"/>
      <c r="S463" s="434"/>
      <c r="T463" s="434"/>
      <c r="U463" s="434"/>
      <c r="V463" s="339"/>
      <c r="W463" s="99">
        <f t="shared" si="18"/>
        <v>0</v>
      </c>
      <c r="X463" s="339"/>
      <c r="Y463" s="339"/>
      <c r="Z463" s="339"/>
      <c r="AA463" s="339"/>
      <c r="AB463" s="339"/>
      <c r="AC463" s="339"/>
      <c r="AD463" s="339"/>
      <c r="AE463" s="339"/>
      <c r="AF463" s="339"/>
      <c r="AG463" s="339"/>
      <c r="AH463" s="339"/>
      <c r="AI463" s="339"/>
      <c r="AJ463" s="339"/>
      <c r="AK463" s="339"/>
    </row>
    <row r="464" spans="1:37" ht="12.75" customHeight="1">
      <c r="A464" s="339"/>
      <c r="B464" s="466"/>
      <c r="C464" s="339"/>
      <c r="D464" s="339"/>
      <c r="E464" s="339"/>
      <c r="F464" s="339"/>
      <c r="G464" s="339"/>
      <c r="H464" s="339"/>
      <c r="I464" s="339"/>
      <c r="J464" s="339"/>
      <c r="K464" s="339"/>
      <c r="L464" s="339"/>
      <c r="M464" s="340"/>
      <c r="N464" s="339"/>
      <c r="O464" s="339"/>
      <c r="P464" s="339"/>
      <c r="Q464" s="341"/>
      <c r="R464" s="178"/>
      <c r="S464" s="434"/>
      <c r="T464" s="434"/>
      <c r="U464" s="434"/>
      <c r="V464" s="339"/>
      <c r="W464" s="99">
        <f t="shared" si="18"/>
        <v>0</v>
      </c>
      <c r="X464" s="339"/>
      <c r="Y464" s="339"/>
      <c r="Z464" s="339"/>
      <c r="AA464" s="339"/>
      <c r="AB464" s="339"/>
      <c r="AC464" s="339"/>
      <c r="AD464" s="339"/>
      <c r="AE464" s="339"/>
      <c r="AF464" s="339"/>
      <c r="AG464" s="339"/>
      <c r="AH464" s="339"/>
      <c r="AI464" s="339"/>
      <c r="AJ464" s="339"/>
      <c r="AK464" s="339"/>
    </row>
    <row r="465" spans="1:37" ht="12.75" customHeight="1">
      <c r="A465" s="339"/>
      <c r="B465" s="466"/>
      <c r="C465" s="339"/>
      <c r="D465" s="339"/>
      <c r="E465" s="339"/>
      <c r="F465" s="339"/>
      <c r="G465" s="339"/>
      <c r="H465" s="339"/>
      <c r="I465" s="339"/>
      <c r="J465" s="339"/>
      <c r="K465" s="339"/>
      <c r="L465" s="339"/>
      <c r="M465" s="340"/>
      <c r="N465" s="339"/>
      <c r="O465" s="339"/>
      <c r="P465" s="339"/>
      <c r="Q465" s="341"/>
      <c r="R465" s="178"/>
      <c r="S465" s="434"/>
      <c r="T465" s="434"/>
      <c r="U465" s="434"/>
      <c r="V465" s="339"/>
      <c r="W465" s="99">
        <f t="shared" si="18"/>
        <v>0</v>
      </c>
      <c r="X465" s="339"/>
      <c r="Y465" s="339"/>
      <c r="Z465" s="339"/>
      <c r="AA465" s="339"/>
      <c r="AB465" s="339"/>
      <c r="AC465" s="339"/>
      <c r="AD465" s="339"/>
      <c r="AE465" s="339"/>
      <c r="AF465" s="339"/>
      <c r="AG465" s="339"/>
      <c r="AH465" s="339"/>
      <c r="AI465" s="339"/>
      <c r="AJ465" s="339"/>
      <c r="AK465" s="339"/>
    </row>
    <row r="466" spans="1:37" ht="12.75" customHeight="1">
      <c r="A466" s="339"/>
      <c r="B466" s="466"/>
      <c r="C466" s="339"/>
      <c r="D466" s="339"/>
      <c r="E466" s="339"/>
      <c r="F466" s="339"/>
      <c r="G466" s="339"/>
      <c r="H466" s="339"/>
      <c r="I466" s="339"/>
      <c r="J466" s="339"/>
      <c r="K466" s="339"/>
      <c r="L466" s="339"/>
      <c r="M466" s="340"/>
      <c r="N466" s="339"/>
      <c r="O466" s="339"/>
      <c r="P466" s="339"/>
      <c r="Q466" s="341"/>
      <c r="R466" s="178"/>
      <c r="S466" s="434"/>
      <c r="T466" s="434"/>
      <c r="U466" s="434"/>
      <c r="V466" s="339"/>
      <c r="W466" s="99">
        <f t="shared" si="18"/>
        <v>0</v>
      </c>
      <c r="X466" s="339"/>
      <c r="Y466" s="339"/>
      <c r="Z466" s="339"/>
      <c r="AA466" s="339"/>
      <c r="AB466" s="339"/>
      <c r="AC466" s="339"/>
      <c r="AD466" s="339"/>
      <c r="AE466" s="339"/>
      <c r="AF466" s="339"/>
      <c r="AG466" s="339"/>
      <c r="AH466" s="339"/>
      <c r="AI466" s="339"/>
      <c r="AJ466" s="339"/>
      <c r="AK466" s="339"/>
    </row>
    <row r="467" spans="1:37" ht="12.75" customHeight="1">
      <c r="A467" s="339"/>
      <c r="B467" s="466"/>
      <c r="C467" s="339"/>
      <c r="D467" s="339"/>
      <c r="E467" s="339"/>
      <c r="F467" s="339"/>
      <c r="G467" s="339"/>
      <c r="H467" s="339"/>
      <c r="I467" s="339"/>
      <c r="J467" s="339"/>
      <c r="K467" s="339"/>
      <c r="L467" s="339"/>
      <c r="M467" s="340"/>
      <c r="N467" s="339"/>
      <c r="O467" s="339"/>
      <c r="P467" s="339"/>
      <c r="Q467" s="341"/>
      <c r="R467" s="178"/>
      <c r="S467" s="434"/>
      <c r="T467" s="434"/>
      <c r="U467" s="434"/>
      <c r="V467" s="339"/>
      <c r="W467" s="99">
        <f t="shared" si="18"/>
        <v>0</v>
      </c>
      <c r="X467" s="339"/>
      <c r="Y467" s="339"/>
      <c r="Z467" s="339"/>
      <c r="AA467" s="339"/>
      <c r="AB467" s="339"/>
      <c r="AC467" s="339"/>
      <c r="AD467" s="339"/>
      <c r="AE467" s="339"/>
      <c r="AF467" s="339"/>
      <c r="AG467" s="339"/>
      <c r="AH467" s="339"/>
      <c r="AI467" s="339"/>
      <c r="AJ467" s="339"/>
      <c r="AK467" s="339"/>
    </row>
    <row r="468" spans="1:37" ht="12.75" customHeight="1">
      <c r="A468" s="339"/>
      <c r="B468" s="466"/>
      <c r="C468" s="339"/>
      <c r="D468" s="339"/>
      <c r="E468" s="339"/>
      <c r="F468" s="339"/>
      <c r="G468" s="339"/>
      <c r="H468" s="339"/>
      <c r="I468" s="339"/>
      <c r="J468" s="339"/>
      <c r="K468" s="339"/>
      <c r="L468" s="339"/>
      <c r="M468" s="340"/>
      <c r="N468" s="339"/>
      <c r="O468" s="339"/>
      <c r="P468" s="339"/>
      <c r="Q468" s="341"/>
      <c r="R468" s="178"/>
      <c r="S468" s="434"/>
      <c r="T468" s="434"/>
      <c r="U468" s="434"/>
      <c r="V468" s="339"/>
      <c r="W468" s="99">
        <f t="shared" si="18"/>
        <v>0</v>
      </c>
      <c r="X468" s="339"/>
      <c r="Y468" s="339"/>
      <c r="Z468" s="339"/>
      <c r="AA468" s="339"/>
      <c r="AB468" s="339"/>
      <c r="AC468" s="339"/>
      <c r="AD468" s="339"/>
      <c r="AE468" s="339"/>
      <c r="AF468" s="339"/>
      <c r="AG468" s="339"/>
      <c r="AH468" s="339"/>
      <c r="AI468" s="339"/>
      <c r="AJ468" s="339"/>
      <c r="AK468" s="339"/>
    </row>
    <row r="469" spans="1:37" ht="12.75" customHeight="1">
      <c r="A469" s="339"/>
      <c r="B469" s="466"/>
      <c r="C469" s="339"/>
      <c r="D469" s="339"/>
      <c r="E469" s="339"/>
      <c r="F469" s="339"/>
      <c r="G469" s="339"/>
      <c r="H469" s="339"/>
      <c r="I469" s="339"/>
      <c r="J469" s="339"/>
      <c r="K469" s="339"/>
      <c r="L469" s="339"/>
      <c r="M469" s="340"/>
      <c r="N469" s="339"/>
      <c r="O469" s="339"/>
      <c r="P469" s="339"/>
      <c r="Q469" s="341"/>
      <c r="R469" s="178"/>
      <c r="S469" s="434"/>
      <c r="T469" s="434"/>
      <c r="U469" s="434"/>
      <c r="V469" s="339"/>
      <c r="W469" s="99">
        <f t="shared" si="18"/>
        <v>0</v>
      </c>
      <c r="X469" s="339"/>
      <c r="Y469" s="339"/>
      <c r="Z469" s="339"/>
      <c r="AA469" s="339"/>
      <c r="AB469" s="339"/>
      <c r="AC469" s="339"/>
      <c r="AD469" s="339"/>
      <c r="AE469" s="339"/>
      <c r="AF469" s="339"/>
      <c r="AG469" s="339"/>
      <c r="AH469" s="339"/>
      <c r="AI469" s="339"/>
      <c r="AJ469" s="339"/>
      <c r="AK469" s="339"/>
    </row>
    <row r="470" spans="1:37" ht="12.75" customHeight="1">
      <c r="A470" s="339"/>
      <c r="B470" s="466"/>
      <c r="C470" s="339"/>
      <c r="D470" s="339"/>
      <c r="E470" s="339"/>
      <c r="F470" s="339"/>
      <c r="G470" s="339"/>
      <c r="H470" s="339"/>
      <c r="I470" s="339"/>
      <c r="J470" s="339"/>
      <c r="K470" s="339"/>
      <c r="L470" s="339"/>
      <c r="M470" s="340"/>
      <c r="N470" s="339"/>
      <c r="O470" s="339"/>
      <c r="P470" s="339"/>
      <c r="Q470" s="341"/>
      <c r="R470" s="178"/>
      <c r="S470" s="434"/>
      <c r="T470" s="434"/>
      <c r="U470" s="434"/>
      <c r="V470" s="339"/>
      <c r="W470" s="99">
        <f t="shared" si="18"/>
        <v>0</v>
      </c>
      <c r="X470" s="339"/>
      <c r="Y470" s="339"/>
      <c r="Z470" s="339"/>
      <c r="AA470" s="339"/>
      <c r="AB470" s="339"/>
      <c r="AC470" s="339"/>
      <c r="AD470" s="339"/>
      <c r="AE470" s="339"/>
      <c r="AF470" s="339"/>
      <c r="AG470" s="339"/>
      <c r="AH470" s="339"/>
      <c r="AI470" s="339"/>
      <c r="AJ470" s="339"/>
      <c r="AK470" s="339"/>
    </row>
    <row r="471" spans="1:37" ht="12.75" customHeight="1">
      <c r="A471" s="339"/>
      <c r="B471" s="466"/>
      <c r="C471" s="339"/>
      <c r="D471" s="339"/>
      <c r="E471" s="339"/>
      <c r="F471" s="339"/>
      <c r="G471" s="339"/>
      <c r="H471" s="339"/>
      <c r="I471" s="339"/>
      <c r="J471" s="339"/>
      <c r="K471" s="339"/>
      <c r="L471" s="339"/>
      <c r="M471" s="340"/>
      <c r="N471" s="339"/>
      <c r="O471" s="339"/>
      <c r="P471" s="339"/>
      <c r="Q471" s="341"/>
      <c r="R471" s="178"/>
      <c r="S471" s="434"/>
      <c r="T471" s="434"/>
      <c r="U471" s="434"/>
      <c r="V471" s="339"/>
      <c r="W471" s="99">
        <f t="shared" si="18"/>
        <v>0</v>
      </c>
      <c r="X471" s="339"/>
      <c r="Y471" s="339"/>
      <c r="Z471" s="339"/>
      <c r="AA471" s="339"/>
      <c r="AB471" s="339"/>
      <c r="AC471" s="339"/>
      <c r="AD471" s="339"/>
      <c r="AE471" s="339"/>
      <c r="AF471" s="339"/>
      <c r="AG471" s="339"/>
      <c r="AH471" s="339"/>
      <c r="AI471" s="339"/>
      <c r="AJ471" s="339"/>
      <c r="AK471" s="339"/>
    </row>
    <row r="472" spans="1:37" ht="12.75" customHeight="1">
      <c r="A472" s="339"/>
      <c r="B472" s="466"/>
      <c r="C472" s="339"/>
      <c r="D472" s="339"/>
      <c r="E472" s="339"/>
      <c r="F472" s="339"/>
      <c r="G472" s="339"/>
      <c r="H472" s="339"/>
      <c r="I472" s="339"/>
      <c r="J472" s="339"/>
      <c r="K472" s="339"/>
      <c r="L472" s="339"/>
      <c r="M472" s="340"/>
      <c r="N472" s="339"/>
      <c r="O472" s="339"/>
      <c r="P472" s="339"/>
      <c r="Q472" s="341"/>
      <c r="R472" s="178"/>
      <c r="S472" s="434"/>
      <c r="T472" s="434"/>
      <c r="U472" s="434"/>
      <c r="V472" s="339"/>
      <c r="W472" s="99">
        <f t="shared" si="18"/>
        <v>0</v>
      </c>
      <c r="X472" s="339"/>
      <c r="Y472" s="339"/>
      <c r="Z472" s="339"/>
      <c r="AA472" s="339"/>
      <c r="AB472" s="339"/>
      <c r="AC472" s="339"/>
      <c r="AD472" s="339"/>
      <c r="AE472" s="339"/>
      <c r="AF472" s="339"/>
      <c r="AG472" s="339"/>
      <c r="AH472" s="339"/>
      <c r="AI472" s="339"/>
      <c r="AJ472" s="339"/>
      <c r="AK472" s="339"/>
    </row>
    <row r="473" spans="1:37" ht="12.75" customHeight="1">
      <c r="A473" s="339"/>
      <c r="B473" s="466"/>
      <c r="C473" s="339"/>
      <c r="D473" s="339"/>
      <c r="E473" s="339"/>
      <c r="F473" s="339"/>
      <c r="G473" s="339"/>
      <c r="H473" s="339"/>
      <c r="I473" s="339"/>
      <c r="J473" s="339"/>
      <c r="K473" s="339"/>
      <c r="L473" s="339"/>
      <c r="M473" s="340"/>
      <c r="N473" s="339"/>
      <c r="O473" s="339"/>
      <c r="P473" s="339"/>
      <c r="Q473" s="341"/>
      <c r="R473" s="178"/>
      <c r="S473" s="434"/>
      <c r="T473" s="434"/>
      <c r="U473" s="434"/>
      <c r="V473" s="339"/>
      <c r="W473" s="99">
        <f t="shared" si="18"/>
        <v>0</v>
      </c>
      <c r="X473" s="339"/>
      <c r="Y473" s="339"/>
      <c r="Z473" s="339"/>
      <c r="AA473" s="339"/>
      <c r="AB473" s="339"/>
      <c r="AC473" s="339"/>
      <c r="AD473" s="339"/>
      <c r="AE473" s="339"/>
      <c r="AF473" s="339"/>
      <c r="AG473" s="339"/>
      <c r="AH473" s="339"/>
      <c r="AI473" s="339"/>
      <c r="AJ473" s="339"/>
      <c r="AK473" s="339"/>
    </row>
    <row r="474" spans="1:37" ht="12.75" customHeight="1">
      <c r="A474" s="339"/>
      <c r="B474" s="466"/>
      <c r="C474" s="339"/>
      <c r="D474" s="339"/>
      <c r="E474" s="339"/>
      <c r="F474" s="339"/>
      <c r="G474" s="339"/>
      <c r="H474" s="339"/>
      <c r="I474" s="339"/>
      <c r="J474" s="339"/>
      <c r="K474" s="339"/>
      <c r="L474" s="339"/>
      <c r="M474" s="340"/>
      <c r="N474" s="339"/>
      <c r="O474" s="339"/>
      <c r="P474" s="339"/>
      <c r="Q474" s="341"/>
      <c r="R474" s="178"/>
      <c r="S474" s="434"/>
      <c r="T474" s="434"/>
      <c r="U474" s="434"/>
      <c r="V474" s="339"/>
      <c r="W474" s="99">
        <f t="shared" si="18"/>
        <v>0</v>
      </c>
      <c r="X474" s="339"/>
      <c r="Y474" s="339"/>
      <c r="Z474" s="339"/>
      <c r="AA474" s="339"/>
      <c r="AB474" s="339"/>
      <c r="AC474" s="339"/>
      <c r="AD474" s="339"/>
      <c r="AE474" s="339"/>
      <c r="AF474" s="339"/>
      <c r="AG474" s="339"/>
      <c r="AH474" s="339"/>
      <c r="AI474" s="339"/>
      <c r="AJ474" s="339"/>
      <c r="AK474" s="339"/>
    </row>
    <row r="475" spans="1:37" ht="12.75" customHeight="1">
      <c r="A475" s="339"/>
      <c r="B475" s="466"/>
      <c r="C475" s="339"/>
      <c r="D475" s="339"/>
      <c r="E475" s="339"/>
      <c r="F475" s="339"/>
      <c r="G475" s="339"/>
      <c r="H475" s="339"/>
      <c r="I475" s="339"/>
      <c r="J475" s="339"/>
      <c r="K475" s="339"/>
      <c r="L475" s="339"/>
      <c r="M475" s="340"/>
      <c r="N475" s="339"/>
      <c r="O475" s="339"/>
      <c r="P475" s="339"/>
      <c r="Q475" s="341"/>
      <c r="R475" s="178"/>
      <c r="S475" s="434"/>
      <c r="T475" s="434"/>
      <c r="U475" s="434"/>
      <c r="V475" s="339"/>
      <c r="W475" s="99">
        <f t="shared" si="18"/>
        <v>0</v>
      </c>
      <c r="X475" s="339"/>
      <c r="Y475" s="339"/>
      <c r="Z475" s="339"/>
      <c r="AA475" s="339"/>
      <c r="AB475" s="339"/>
      <c r="AC475" s="339"/>
      <c r="AD475" s="339"/>
      <c r="AE475" s="339"/>
      <c r="AF475" s="339"/>
      <c r="AG475" s="339"/>
      <c r="AH475" s="339"/>
      <c r="AI475" s="339"/>
      <c r="AJ475" s="339"/>
      <c r="AK475" s="339"/>
    </row>
    <row r="476" spans="1:37" ht="12.75" customHeight="1">
      <c r="A476" s="339"/>
      <c r="B476" s="466"/>
      <c r="C476" s="339"/>
      <c r="D476" s="339"/>
      <c r="E476" s="339"/>
      <c r="F476" s="339"/>
      <c r="G476" s="339"/>
      <c r="H476" s="339"/>
      <c r="I476" s="339"/>
      <c r="J476" s="339"/>
      <c r="K476" s="339"/>
      <c r="L476" s="339"/>
      <c r="M476" s="340"/>
      <c r="N476" s="339"/>
      <c r="O476" s="339"/>
      <c r="P476" s="339"/>
      <c r="Q476" s="341"/>
      <c r="R476" s="178"/>
      <c r="S476" s="434"/>
      <c r="T476" s="434"/>
      <c r="U476" s="434"/>
      <c r="V476" s="339"/>
      <c r="W476" s="99">
        <f t="shared" si="18"/>
        <v>0</v>
      </c>
      <c r="X476" s="339"/>
      <c r="Y476" s="339"/>
      <c r="Z476" s="339"/>
      <c r="AA476" s="339"/>
      <c r="AB476" s="339"/>
      <c r="AC476" s="339"/>
      <c r="AD476" s="339"/>
      <c r="AE476" s="339"/>
      <c r="AF476" s="339"/>
      <c r="AG476" s="339"/>
      <c r="AH476" s="339"/>
      <c r="AI476" s="339"/>
      <c r="AJ476" s="339"/>
      <c r="AK476" s="339"/>
    </row>
    <row r="477" spans="1:37" ht="12.75" customHeight="1">
      <c r="A477" s="339"/>
      <c r="B477" s="466"/>
      <c r="C477" s="339"/>
      <c r="D477" s="339"/>
      <c r="E477" s="339"/>
      <c r="F477" s="339"/>
      <c r="G477" s="339"/>
      <c r="H477" s="339"/>
      <c r="I477" s="339"/>
      <c r="J477" s="339"/>
      <c r="K477" s="339"/>
      <c r="L477" s="339"/>
      <c r="M477" s="340"/>
      <c r="N477" s="339"/>
      <c r="O477" s="339"/>
      <c r="P477" s="339"/>
      <c r="Q477" s="341"/>
      <c r="R477" s="178"/>
      <c r="S477" s="434"/>
      <c r="T477" s="434"/>
      <c r="U477" s="434"/>
      <c r="V477" s="339"/>
      <c r="W477" s="99">
        <f t="shared" si="18"/>
        <v>0</v>
      </c>
      <c r="X477" s="339"/>
      <c r="Y477" s="339"/>
      <c r="Z477" s="339"/>
      <c r="AA477" s="339"/>
      <c r="AB477" s="339"/>
      <c r="AC477" s="339"/>
      <c r="AD477" s="339"/>
      <c r="AE477" s="339"/>
      <c r="AF477" s="339"/>
      <c r="AG477" s="339"/>
      <c r="AH477" s="339"/>
      <c r="AI477" s="339"/>
      <c r="AJ477" s="339"/>
      <c r="AK477" s="339"/>
    </row>
    <row r="478" spans="1:37" ht="12.75" customHeight="1">
      <c r="A478" s="339"/>
      <c r="B478" s="466"/>
      <c r="C478" s="339"/>
      <c r="D478" s="339"/>
      <c r="E478" s="339"/>
      <c r="F478" s="339"/>
      <c r="G478" s="339"/>
      <c r="H478" s="339"/>
      <c r="I478" s="339"/>
      <c r="J478" s="339"/>
      <c r="K478" s="339"/>
      <c r="L478" s="339"/>
      <c r="M478" s="340"/>
      <c r="N478" s="339"/>
      <c r="O478" s="339"/>
      <c r="P478" s="339"/>
      <c r="Q478" s="341"/>
      <c r="R478" s="178"/>
      <c r="S478" s="434"/>
      <c r="T478" s="434"/>
      <c r="U478" s="434"/>
      <c r="V478" s="339"/>
      <c r="W478" s="99">
        <f t="shared" si="18"/>
        <v>0</v>
      </c>
      <c r="X478" s="339"/>
      <c r="Y478" s="339"/>
      <c r="Z478" s="339"/>
      <c r="AA478" s="339"/>
      <c r="AB478" s="339"/>
      <c r="AC478" s="339"/>
      <c r="AD478" s="339"/>
      <c r="AE478" s="339"/>
      <c r="AF478" s="339"/>
      <c r="AG478" s="339"/>
      <c r="AH478" s="339"/>
      <c r="AI478" s="339"/>
      <c r="AJ478" s="339"/>
      <c r="AK478" s="339"/>
    </row>
    <row r="479" spans="1:37" ht="12.75" customHeight="1">
      <c r="A479" s="339"/>
      <c r="B479" s="466"/>
      <c r="C479" s="339"/>
      <c r="D479" s="339"/>
      <c r="E479" s="339"/>
      <c r="F479" s="339"/>
      <c r="G479" s="339"/>
      <c r="H479" s="339"/>
      <c r="I479" s="339"/>
      <c r="J479" s="339"/>
      <c r="K479" s="339"/>
      <c r="L479" s="339"/>
      <c r="M479" s="340"/>
      <c r="N479" s="339"/>
      <c r="O479" s="339"/>
      <c r="P479" s="339"/>
      <c r="Q479" s="341"/>
      <c r="R479" s="178"/>
      <c r="S479" s="434"/>
      <c r="T479" s="434"/>
      <c r="U479" s="434"/>
      <c r="V479" s="339"/>
      <c r="W479" s="99">
        <f t="shared" si="18"/>
        <v>0</v>
      </c>
      <c r="X479" s="339"/>
      <c r="Y479" s="339"/>
      <c r="Z479" s="339"/>
      <c r="AA479" s="339"/>
      <c r="AB479" s="339"/>
      <c r="AC479" s="339"/>
      <c r="AD479" s="339"/>
      <c r="AE479" s="339"/>
      <c r="AF479" s="339"/>
      <c r="AG479" s="339"/>
      <c r="AH479" s="339"/>
      <c r="AI479" s="339"/>
      <c r="AJ479" s="339"/>
      <c r="AK479" s="339"/>
    </row>
    <row r="480" spans="1:37" ht="12.75" customHeight="1">
      <c r="A480" s="339"/>
      <c r="B480" s="466"/>
      <c r="C480" s="339"/>
      <c r="D480" s="339"/>
      <c r="E480" s="339"/>
      <c r="F480" s="339"/>
      <c r="G480" s="339"/>
      <c r="H480" s="339"/>
      <c r="I480" s="339"/>
      <c r="J480" s="339"/>
      <c r="K480" s="339"/>
      <c r="L480" s="339"/>
      <c r="M480" s="340"/>
      <c r="N480" s="339"/>
      <c r="O480" s="339"/>
      <c r="P480" s="339"/>
      <c r="Q480" s="341"/>
      <c r="R480" s="178"/>
      <c r="S480" s="434"/>
      <c r="T480" s="434"/>
      <c r="U480" s="434"/>
      <c r="V480" s="339"/>
      <c r="W480" s="99">
        <f t="shared" si="18"/>
        <v>0</v>
      </c>
      <c r="X480" s="339"/>
      <c r="Y480" s="339"/>
      <c r="Z480" s="339"/>
      <c r="AA480" s="339"/>
      <c r="AB480" s="339"/>
      <c r="AC480" s="339"/>
      <c r="AD480" s="339"/>
      <c r="AE480" s="339"/>
      <c r="AF480" s="339"/>
      <c r="AG480" s="339"/>
      <c r="AH480" s="339"/>
      <c r="AI480" s="339"/>
      <c r="AJ480" s="339"/>
      <c r="AK480" s="339"/>
    </row>
    <row r="481" spans="1:37" ht="12.75" customHeight="1">
      <c r="A481" s="339"/>
      <c r="B481" s="466"/>
      <c r="C481" s="339"/>
      <c r="D481" s="339"/>
      <c r="E481" s="339"/>
      <c r="F481" s="339"/>
      <c r="G481" s="339"/>
      <c r="H481" s="339"/>
      <c r="I481" s="339"/>
      <c r="J481" s="339"/>
      <c r="K481" s="339"/>
      <c r="L481" s="339"/>
      <c r="M481" s="340"/>
      <c r="N481" s="339"/>
      <c r="O481" s="339"/>
      <c r="P481" s="339"/>
      <c r="Q481" s="341"/>
      <c r="R481" s="178"/>
      <c r="S481" s="434"/>
      <c r="T481" s="434"/>
      <c r="U481" s="434"/>
      <c r="V481" s="339"/>
      <c r="W481" s="99">
        <f t="shared" si="18"/>
        <v>0</v>
      </c>
      <c r="X481" s="339"/>
      <c r="Y481" s="339"/>
      <c r="Z481" s="339"/>
      <c r="AA481" s="339"/>
      <c r="AB481" s="339"/>
      <c r="AC481" s="339"/>
      <c r="AD481" s="339"/>
      <c r="AE481" s="339"/>
      <c r="AF481" s="339"/>
      <c r="AG481" s="339"/>
      <c r="AH481" s="339"/>
      <c r="AI481" s="339"/>
      <c r="AJ481" s="339"/>
      <c r="AK481" s="339"/>
    </row>
    <row r="482" spans="1:37" ht="12.75" customHeight="1">
      <c r="A482" s="339"/>
      <c r="B482" s="466"/>
      <c r="C482" s="339"/>
      <c r="D482" s="339"/>
      <c r="E482" s="339"/>
      <c r="F482" s="339"/>
      <c r="G482" s="339"/>
      <c r="H482" s="339"/>
      <c r="I482" s="339"/>
      <c r="J482" s="339"/>
      <c r="K482" s="339"/>
      <c r="L482" s="339"/>
      <c r="M482" s="340"/>
      <c r="N482" s="339"/>
      <c r="O482" s="339"/>
      <c r="P482" s="339"/>
      <c r="Q482" s="341"/>
      <c r="R482" s="178"/>
      <c r="S482" s="434"/>
      <c r="T482" s="434"/>
      <c r="U482" s="434"/>
      <c r="V482" s="339"/>
      <c r="W482" s="99">
        <f t="shared" si="18"/>
        <v>0</v>
      </c>
      <c r="X482" s="339"/>
      <c r="Y482" s="339"/>
      <c r="Z482" s="339"/>
      <c r="AA482" s="339"/>
      <c r="AB482" s="339"/>
      <c r="AC482" s="339"/>
      <c r="AD482" s="339"/>
      <c r="AE482" s="339"/>
      <c r="AF482" s="339"/>
      <c r="AG482" s="339"/>
      <c r="AH482" s="339"/>
      <c r="AI482" s="339"/>
      <c r="AJ482" s="339"/>
      <c r="AK482" s="339"/>
    </row>
    <row r="483" spans="1:37" ht="12.75" customHeight="1">
      <c r="A483" s="339"/>
      <c r="B483" s="466"/>
      <c r="C483" s="339"/>
      <c r="D483" s="339"/>
      <c r="E483" s="339"/>
      <c r="F483" s="339"/>
      <c r="G483" s="339"/>
      <c r="H483" s="339"/>
      <c r="I483" s="339"/>
      <c r="J483" s="339"/>
      <c r="K483" s="339"/>
      <c r="L483" s="339"/>
      <c r="M483" s="340"/>
      <c r="N483" s="339"/>
      <c r="O483" s="339"/>
      <c r="P483" s="339"/>
      <c r="Q483" s="341"/>
      <c r="R483" s="178"/>
      <c r="S483" s="434"/>
      <c r="T483" s="434"/>
      <c r="U483" s="434"/>
      <c r="V483" s="339"/>
      <c r="W483" s="99">
        <f t="shared" si="18"/>
        <v>0</v>
      </c>
      <c r="X483" s="339"/>
      <c r="Y483" s="339"/>
      <c r="Z483" s="339"/>
      <c r="AA483" s="339"/>
      <c r="AB483" s="339"/>
      <c r="AC483" s="339"/>
      <c r="AD483" s="339"/>
      <c r="AE483" s="339"/>
      <c r="AF483" s="339"/>
      <c r="AG483" s="339"/>
      <c r="AH483" s="339"/>
      <c r="AI483" s="339"/>
      <c r="AJ483" s="339"/>
      <c r="AK483" s="339"/>
    </row>
    <row r="484" spans="1:37" ht="12.75" customHeight="1">
      <c r="A484" s="339"/>
      <c r="B484" s="466"/>
      <c r="C484" s="339"/>
      <c r="D484" s="339"/>
      <c r="E484" s="339"/>
      <c r="F484" s="339"/>
      <c r="G484" s="339"/>
      <c r="H484" s="339"/>
      <c r="I484" s="339"/>
      <c r="J484" s="339"/>
      <c r="K484" s="339"/>
      <c r="L484" s="339"/>
      <c r="M484" s="340"/>
      <c r="N484" s="339"/>
      <c r="O484" s="339"/>
      <c r="P484" s="339"/>
      <c r="Q484" s="341"/>
      <c r="R484" s="178"/>
      <c r="S484" s="434"/>
      <c r="T484" s="434"/>
      <c r="U484" s="434"/>
      <c r="V484" s="339"/>
      <c r="W484" s="99">
        <f t="shared" si="18"/>
        <v>0</v>
      </c>
      <c r="X484" s="339"/>
      <c r="Y484" s="339"/>
      <c r="Z484" s="339"/>
      <c r="AA484" s="339"/>
      <c r="AB484" s="339"/>
      <c r="AC484" s="339"/>
      <c r="AD484" s="339"/>
      <c r="AE484" s="339"/>
      <c r="AF484" s="339"/>
      <c r="AG484" s="339"/>
      <c r="AH484" s="339"/>
      <c r="AI484" s="339"/>
      <c r="AJ484" s="339"/>
      <c r="AK484" s="339"/>
    </row>
    <row r="485" spans="1:37" ht="12.75" customHeight="1">
      <c r="A485" s="339"/>
      <c r="B485" s="466"/>
      <c r="C485" s="339"/>
      <c r="D485" s="339"/>
      <c r="E485" s="339"/>
      <c r="F485" s="339"/>
      <c r="G485" s="339"/>
      <c r="H485" s="339"/>
      <c r="I485" s="339"/>
      <c r="J485" s="339"/>
      <c r="K485" s="339"/>
      <c r="L485" s="339"/>
      <c r="M485" s="340"/>
      <c r="N485" s="339"/>
      <c r="O485" s="339"/>
      <c r="P485" s="339"/>
      <c r="Q485" s="341"/>
      <c r="R485" s="178"/>
      <c r="S485" s="434"/>
      <c r="T485" s="434"/>
      <c r="U485" s="434"/>
      <c r="V485" s="339"/>
      <c r="W485" s="99">
        <f t="shared" si="18"/>
        <v>0</v>
      </c>
      <c r="X485" s="339"/>
      <c r="Y485" s="339"/>
      <c r="Z485" s="339"/>
      <c r="AA485" s="339"/>
      <c r="AB485" s="339"/>
      <c r="AC485" s="339"/>
      <c r="AD485" s="339"/>
      <c r="AE485" s="339"/>
      <c r="AF485" s="339"/>
      <c r="AG485" s="339"/>
      <c r="AH485" s="339"/>
      <c r="AI485" s="339"/>
      <c r="AJ485" s="339"/>
      <c r="AK485" s="339"/>
    </row>
    <row r="486" spans="1:37" ht="12.75" customHeight="1">
      <c r="A486" s="339"/>
      <c r="B486" s="466"/>
      <c r="C486" s="339"/>
      <c r="D486" s="339"/>
      <c r="E486" s="339"/>
      <c r="F486" s="339"/>
      <c r="G486" s="339"/>
      <c r="H486" s="339"/>
      <c r="I486" s="339"/>
      <c r="J486" s="339"/>
      <c r="K486" s="339"/>
      <c r="L486" s="339"/>
      <c r="M486" s="340"/>
      <c r="N486" s="339"/>
      <c r="O486" s="339"/>
      <c r="P486" s="339"/>
      <c r="Q486" s="341"/>
      <c r="R486" s="178"/>
      <c r="S486" s="434"/>
      <c r="T486" s="434"/>
      <c r="U486" s="434"/>
      <c r="V486" s="339"/>
      <c r="W486" s="99">
        <f t="shared" si="18"/>
        <v>0</v>
      </c>
      <c r="X486" s="339"/>
      <c r="Y486" s="339"/>
      <c r="Z486" s="339"/>
      <c r="AA486" s="339"/>
      <c r="AB486" s="339"/>
      <c r="AC486" s="339"/>
      <c r="AD486" s="339"/>
      <c r="AE486" s="339"/>
      <c r="AF486" s="339"/>
      <c r="AG486" s="339"/>
      <c r="AH486" s="339"/>
      <c r="AI486" s="339"/>
      <c r="AJ486" s="339"/>
      <c r="AK486" s="339"/>
    </row>
    <row r="487" spans="1:37" ht="12.75" customHeight="1">
      <c r="A487" s="339"/>
      <c r="B487" s="466"/>
      <c r="C487" s="339"/>
      <c r="D487" s="339"/>
      <c r="E487" s="339"/>
      <c r="F487" s="339"/>
      <c r="G487" s="339"/>
      <c r="H487" s="339"/>
      <c r="I487" s="339"/>
      <c r="J487" s="339"/>
      <c r="K487" s="339"/>
      <c r="L487" s="339"/>
      <c r="M487" s="340"/>
      <c r="N487" s="339"/>
      <c r="O487" s="339"/>
      <c r="P487" s="339"/>
      <c r="Q487" s="341"/>
      <c r="R487" s="178"/>
      <c r="S487" s="434"/>
      <c r="T487" s="434"/>
      <c r="U487" s="434"/>
      <c r="V487" s="339"/>
      <c r="W487" s="99">
        <f t="shared" si="18"/>
        <v>0</v>
      </c>
      <c r="X487" s="339"/>
      <c r="Y487" s="339"/>
      <c r="Z487" s="339"/>
      <c r="AA487" s="339"/>
      <c r="AB487" s="339"/>
      <c r="AC487" s="339"/>
      <c r="AD487" s="339"/>
      <c r="AE487" s="339"/>
      <c r="AF487" s="339"/>
      <c r="AG487" s="339"/>
      <c r="AH487" s="339"/>
      <c r="AI487" s="339"/>
      <c r="AJ487" s="339"/>
      <c r="AK487" s="339"/>
    </row>
    <row r="488" spans="1:37" ht="12.75" customHeight="1">
      <c r="A488" s="339"/>
      <c r="B488" s="466"/>
      <c r="C488" s="339"/>
      <c r="D488" s="339"/>
      <c r="E488" s="339"/>
      <c r="F488" s="339"/>
      <c r="G488" s="339"/>
      <c r="H488" s="339"/>
      <c r="I488" s="339"/>
      <c r="J488" s="339"/>
      <c r="K488" s="339"/>
      <c r="L488" s="339"/>
      <c r="M488" s="340"/>
      <c r="N488" s="339"/>
      <c r="O488" s="339"/>
      <c r="P488" s="339"/>
      <c r="Q488" s="341"/>
      <c r="R488" s="178"/>
      <c r="S488" s="434"/>
      <c r="T488" s="434"/>
      <c r="U488" s="434"/>
      <c r="V488" s="339"/>
      <c r="W488" s="99">
        <f t="shared" si="18"/>
        <v>0</v>
      </c>
      <c r="X488" s="339"/>
      <c r="Y488" s="339"/>
      <c r="Z488" s="339"/>
      <c r="AA488" s="339"/>
      <c r="AB488" s="339"/>
      <c r="AC488" s="339"/>
      <c r="AD488" s="339"/>
      <c r="AE488" s="339"/>
      <c r="AF488" s="339"/>
      <c r="AG488" s="339"/>
      <c r="AH488" s="339"/>
      <c r="AI488" s="339"/>
      <c r="AJ488" s="339"/>
      <c r="AK488" s="339"/>
    </row>
    <row r="489" spans="1:37" ht="12.75" customHeight="1">
      <c r="A489" s="339"/>
      <c r="B489" s="466"/>
      <c r="C489" s="339"/>
      <c r="D489" s="339"/>
      <c r="E489" s="339"/>
      <c r="F489" s="339"/>
      <c r="G489" s="339"/>
      <c r="H489" s="339"/>
      <c r="I489" s="339"/>
      <c r="J489" s="339"/>
      <c r="K489" s="339"/>
      <c r="L489" s="339"/>
      <c r="M489" s="340"/>
      <c r="N489" s="339"/>
      <c r="O489" s="339"/>
      <c r="P489" s="339"/>
      <c r="Q489" s="341"/>
      <c r="R489" s="178"/>
      <c r="S489" s="434"/>
      <c r="T489" s="434"/>
      <c r="U489" s="434"/>
      <c r="V489" s="339"/>
      <c r="W489" s="99">
        <f t="shared" si="18"/>
        <v>0</v>
      </c>
      <c r="X489" s="339"/>
      <c r="Y489" s="339"/>
      <c r="Z489" s="339"/>
      <c r="AA489" s="339"/>
      <c r="AB489" s="339"/>
      <c r="AC489" s="339"/>
      <c r="AD489" s="339"/>
      <c r="AE489" s="339"/>
      <c r="AF489" s="339"/>
      <c r="AG489" s="339"/>
      <c r="AH489" s="339"/>
      <c r="AI489" s="339"/>
      <c r="AJ489" s="339"/>
      <c r="AK489" s="339"/>
    </row>
    <row r="490" spans="1:37" ht="12.75" customHeight="1">
      <c r="A490" s="339"/>
      <c r="B490" s="466"/>
      <c r="C490" s="339"/>
      <c r="D490" s="339"/>
      <c r="E490" s="339"/>
      <c r="F490" s="339"/>
      <c r="G490" s="339"/>
      <c r="H490" s="339"/>
      <c r="I490" s="339"/>
      <c r="J490" s="339"/>
      <c r="K490" s="339"/>
      <c r="L490" s="339"/>
      <c r="M490" s="340"/>
      <c r="N490" s="339"/>
      <c r="O490" s="339"/>
      <c r="P490" s="339"/>
      <c r="Q490" s="341"/>
      <c r="R490" s="178"/>
      <c r="S490" s="434"/>
      <c r="T490" s="434"/>
      <c r="U490" s="434"/>
      <c r="V490" s="339"/>
      <c r="W490" s="99">
        <f t="shared" si="18"/>
        <v>0</v>
      </c>
      <c r="X490" s="339"/>
      <c r="Y490" s="339"/>
      <c r="Z490" s="339"/>
      <c r="AA490" s="339"/>
      <c r="AB490" s="339"/>
      <c r="AC490" s="339"/>
      <c r="AD490" s="339"/>
      <c r="AE490" s="339"/>
      <c r="AF490" s="339"/>
      <c r="AG490" s="339"/>
      <c r="AH490" s="339"/>
      <c r="AI490" s="339"/>
      <c r="AJ490" s="339"/>
      <c r="AK490" s="339"/>
    </row>
    <row r="491" spans="1:37" ht="12.75" customHeight="1">
      <c r="A491" s="339"/>
      <c r="B491" s="466"/>
      <c r="C491" s="339"/>
      <c r="D491" s="339"/>
      <c r="E491" s="339"/>
      <c r="F491" s="339"/>
      <c r="G491" s="339"/>
      <c r="H491" s="339"/>
      <c r="I491" s="339"/>
      <c r="J491" s="339"/>
      <c r="K491" s="339"/>
      <c r="L491" s="339"/>
      <c r="M491" s="340"/>
      <c r="N491" s="339"/>
      <c r="O491" s="339"/>
      <c r="P491" s="339"/>
      <c r="Q491" s="341"/>
      <c r="R491" s="178"/>
      <c r="S491" s="434"/>
      <c r="T491" s="434"/>
      <c r="U491" s="434"/>
      <c r="V491" s="339"/>
      <c r="W491" s="99">
        <f t="shared" si="18"/>
        <v>0</v>
      </c>
      <c r="X491" s="339"/>
      <c r="Y491" s="339"/>
      <c r="Z491" s="339"/>
      <c r="AA491" s="339"/>
      <c r="AB491" s="339"/>
      <c r="AC491" s="339"/>
      <c r="AD491" s="339"/>
      <c r="AE491" s="339"/>
      <c r="AF491" s="339"/>
      <c r="AG491" s="339"/>
      <c r="AH491" s="339"/>
      <c r="AI491" s="339"/>
      <c r="AJ491" s="339"/>
      <c r="AK491" s="339"/>
    </row>
    <row r="492" spans="1:37" ht="12.75" customHeight="1">
      <c r="A492" s="339"/>
      <c r="B492" s="466"/>
      <c r="C492" s="339"/>
      <c r="D492" s="339"/>
      <c r="E492" s="339"/>
      <c r="F492" s="339"/>
      <c r="G492" s="339"/>
      <c r="H492" s="339"/>
      <c r="I492" s="339"/>
      <c r="J492" s="339"/>
      <c r="K492" s="339"/>
      <c r="L492" s="339"/>
      <c r="M492" s="340"/>
      <c r="N492" s="339"/>
      <c r="O492" s="339"/>
      <c r="P492" s="339"/>
      <c r="Q492" s="341"/>
      <c r="R492" s="178"/>
      <c r="S492" s="434"/>
      <c r="T492" s="434"/>
      <c r="U492" s="434"/>
      <c r="V492" s="339"/>
      <c r="W492" s="99">
        <f t="shared" si="18"/>
        <v>0</v>
      </c>
      <c r="X492" s="339"/>
      <c r="Y492" s="339"/>
      <c r="Z492" s="339"/>
      <c r="AA492" s="339"/>
      <c r="AB492" s="339"/>
      <c r="AC492" s="339"/>
      <c r="AD492" s="339"/>
      <c r="AE492" s="339"/>
      <c r="AF492" s="339"/>
      <c r="AG492" s="339"/>
      <c r="AH492" s="339"/>
      <c r="AI492" s="339"/>
      <c r="AJ492" s="339"/>
      <c r="AK492" s="339"/>
    </row>
    <row r="493" spans="1:37" ht="12.75" customHeight="1">
      <c r="A493" s="339"/>
      <c r="B493" s="466"/>
      <c r="C493" s="339"/>
      <c r="D493" s="339"/>
      <c r="E493" s="339"/>
      <c r="F493" s="339"/>
      <c r="G493" s="339"/>
      <c r="H493" s="339"/>
      <c r="I493" s="339"/>
      <c r="J493" s="339"/>
      <c r="K493" s="339"/>
      <c r="L493" s="339"/>
      <c r="M493" s="340"/>
      <c r="N493" s="339"/>
      <c r="O493" s="339"/>
      <c r="P493" s="339"/>
      <c r="Q493" s="341"/>
      <c r="R493" s="178"/>
      <c r="S493" s="434"/>
      <c r="T493" s="434"/>
      <c r="U493" s="434"/>
      <c r="V493" s="339"/>
      <c r="W493" s="99">
        <f t="shared" si="18"/>
        <v>0</v>
      </c>
      <c r="X493" s="339"/>
      <c r="Y493" s="339"/>
      <c r="Z493" s="339"/>
      <c r="AA493" s="339"/>
      <c r="AB493" s="339"/>
      <c r="AC493" s="339"/>
      <c r="AD493" s="339"/>
      <c r="AE493" s="339"/>
      <c r="AF493" s="339"/>
      <c r="AG493" s="339"/>
      <c r="AH493" s="339"/>
      <c r="AI493" s="339"/>
      <c r="AJ493" s="339"/>
      <c r="AK493" s="339"/>
    </row>
    <row r="494" spans="1:37" ht="12.75" customHeight="1">
      <c r="A494" s="339"/>
      <c r="B494" s="466"/>
      <c r="C494" s="339"/>
      <c r="D494" s="339"/>
      <c r="E494" s="339"/>
      <c r="F494" s="339"/>
      <c r="G494" s="339"/>
      <c r="H494" s="339"/>
      <c r="I494" s="339"/>
      <c r="J494" s="339"/>
      <c r="K494" s="339"/>
      <c r="L494" s="339"/>
      <c r="M494" s="340"/>
      <c r="N494" s="339"/>
      <c r="O494" s="339"/>
      <c r="P494" s="339"/>
      <c r="Q494" s="341"/>
      <c r="R494" s="178"/>
      <c r="S494" s="434"/>
      <c r="T494" s="434"/>
      <c r="U494" s="434"/>
      <c r="V494" s="339"/>
      <c r="W494" s="99">
        <f t="shared" si="18"/>
        <v>0</v>
      </c>
      <c r="X494" s="339"/>
      <c r="Y494" s="339"/>
      <c r="Z494" s="339"/>
      <c r="AA494" s="339"/>
      <c r="AB494" s="339"/>
      <c r="AC494" s="339"/>
      <c r="AD494" s="339"/>
      <c r="AE494" s="339"/>
      <c r="AF494" s="339"/>
      <c r="AG494" s="339"/>
      <c r="AH494" s="339"/>
      <c r="AI494" s="339"/>
      <c r="AJ494" s="339"/>
      <c r="AK494" s="339"/>
    </row>
    <row r="495" spans="1:37" ht="12.75" customHeight="1">
      <c r="A495" s="339"/>
      <c r="B495" s="466"/>
      <c r="C495" s="339"/>
      <c r="D495" s="339"/>
      <c r="E495" s="339"/>
      <c r="F495" s="339"/>
      <c r="G495" s="339"/>
      <c r="H495" s="339"/>
      <c r="I495" s="339"/>
      <c r="J495" s="339"/>
      <c r="K495" s="339"/>
      <c r="L495" s="339"/>
      <c r="M495" s="340"/>
      <c r="N495" s="339"/>
      <c r="O495" s="339"/>
      <c r="P495" s="339"/>
      <c r="Q495" s="341"/>
      <c r="R495" s="178"/>
      <c r="S495" s="434"/>
      <c r="T495" s="434"/>
      <c r="U495" s="434"/>
      <c r="V495" s="339"/>
      <c r="W495" s="99">
        <f t="shared" si="18"/>
        <v>0</v>
      </c>
      <c r="X495" s="339"/>
      <c r="Y495" s="339"/>
      <c r="Z495" s="339"/>
      <c r="AA495" s="339"/>
      <c r="AB495" s="339"/>
      <c r="AC495" s="339"/>
      <c r="AD495" s="339"/>
      <c r="AE495" s="339"/>
      <c r="AF495" s="339"/>
      <c r="AG495" s="339"/>
      <c r="AH495" s="339"/>
      <c r="AI495" s="339"/>
      <c r="AJ495" s="339"/>
      <c r="AK495" s="339"/>
    </row>
    <row r="496" spans="1:37" ht="12.75" customHeight="1">
      <c r="A496" s="339"/>
      <c r="B496" s="466"/>
      <c r="C496" s="339"/>
      <c r="D496" s="339"/>
      <c r="E496" s="339"/>
      <c r="F496" s="339"/>
      <c r="G496" s="339"/>
      <c r="H496" s="339"/>
      <c r="I496" s="339"/>
      <c r="J496" s="339"/>
      <c r="K496" s="339"/>
      <c r="L496" s="339"/>
      <c r="M496" s="340"/>
      <c r="N496" s="339"/>
      <c r="O496" s="339"/>
      <c r="P496" s="339"/>
      <c r="Q496" s="341"/>
      <c r="R496" s="178"/>
      <c r="S496" s="434"/>
      <c r="T496" s="434"/>
      <c r="U496" s="434"/>
      <c r="V496" s="339"/>
      <c r="W496" s="99">
        <f t="shared" si="18"/>
        <v>0</v>
      </c>
      <c r="X496" s="339"/>
      <c r="Y496" s="339"/>
      <c r="Z496" s="339"/>
      <c r="AA496" s="339"/>
      <c r="AB496" s="339"/>
      <c r="AC496" s="339"/>
      <c r="AD496" s="339"/>
      <c r="AE496" s="339"/>
      <c r="AF496" s="339"/>
      <c r="AG496" s="339"/>
      <c r="AH496" s="339"/>
      <c r="AI496" s="339"/>
      <c r="AJ496" s="339"/>
      <c r="AK496" s="339"/>
    </row>
    <row r="497" spans="1:37" ht="12.75" customHeight="1">
      <c r="A497" s="339"/>
      <c r="B497" s="466"/>
      <c r="C497" s="339"/>
      <c r="D497" s="339"/>
      <c r="E497" s="339"/>
      <c r="F497" s="339"/>
      <c r="G497" s="339"/>
      <c r="H497" s="339"/>
      <c r="I497" s="339"/>
      <c r="J497" s="339"/>
      <c r="K497" s="339"/>
      <c r="L497" s="339"/>
      <c r="M497" s="340"/>
      <c r="N497" s="339"/>
      <c r="O497" s="339"/>
      <c r="P497" s="339"/>
      <c r="Q497" s="341"/>
      <c r="R497" s="178"/>
      <c r="S497" s="434"/>
      <c r="T497" s="434"/>
      <c r="U497" s="434"/>
      <c r="V497" s="339"/>
      <c r="W497" s="99">
        <f t="shared" si="18"/>
        <v>0</v>
      </c>
      <c r="X497" s="339"/>
      <c r="Y497" s="339"/>
      <c r="Z497" s="339"/>
      <c r="AA497" s="339"/>
      <c r="AB497" s="339"/>
      <c r="AC497" s="339"/>
      <c r="AD497" s="339"/>
      <c r="AE497" s="339"/>
      <c r="AF497" s="339"/>
      <c r="AG497" s="339"/>
      <c r="AH497" s="339"/>
      <c r="AI497" s="339"/>
      <c r="AJ497" s="339"/>
      <c r="AK497" s="339"/>
    </row>
    <row r="498" spans="1:37" ht="12.75" customHeight="1">
      <c r="A498" s="339"/>
      <c r="B498" s="466"/>
      <c r="C498" s="339"/>
      <c r="D498" s="339"/>
      <c r="E498" s="339"/>
      <c r="F498" s="339"/>
      <c r="G498" s="339"/>
      <c r="H498" s="339"/>
      <c r="I498" s="339"/>
      <c r="J498" s="339"/>
      <c r="K498" s="339"/>
      <c r="L498" s="339"/>
      <c r="M498" s="340"/>
      <c r="N498" s="339"/>
      <c r="O498" s="339"/>
      <c r="P498" s="339"/>
      <c r="Q498" s="341"/>
      <c r="R498" s="178"/>
      <c r="S498" s="434"/>
      <c r="T498" s="434"/>
      <c r="U498" s="434"/>
      <c r="V498" s="339"/>
      <c r="W498" s="99">
        <f t="shared" si="18"/>
        <v>0</v>
      </c>
      <c r="X498" s="339"/>
      <c r="Y498" s="339"/>
      <c r="Z498" s="339"/>
      <c r="AA498" s="339"/>
      <c r="AB498" s="339"/>
      <c r="AC498" s="339"/>
      <c r="AD498" s="339"/>
      <c r="AE498" s="339"/>
      <c r="AF498" s="339"/>
      <c r="AG498" s="339"/>
      <c r="AH498" s="339"/>
      <c r="AI498" s="339"/>
      <c r="AJ498" s="339"/>
      <c r="AK498" s="339"/>
    </row>
    <row r="499" spans="1:37" ht="12.75" customHeight="1">
      <c r="A499" s="339"/>
      <c r="B499" s="466"/>
      <c r="C499" s="339"/>
      <c r="D499" s="339"/>
      <c r="E499" s="339"/>
      <c r="F499" s="339"/>
      <c r="G499" s="339"/>
      <c r="H499" s="339"/>
      <c r="I499" s="339"/>
      <c r="J499" s="339"/>
      <c r="K499" s="339"/>
      <c r="L499" s="339"/>
      <c r="M499" s="340"/>
      <c r="N499" s="339"/>
      <c r="O499" s="339"/>
      <c r="P499" s="339"/>
      <c r="Q499" s="341"/>
      <c r="R499" s="178"/>
      <c r="S499" s="434"/>
      <c r="T499" s="434"/>
      <c r="U499" s="434"/>
      <c r="V499" s="339"/>
      <c r="W499" s="99">
        <f t="shared" si="18"/>
        <v>0</v>
      </c>
      <c r="X499" s="339"/>
      <c r="Y499" s="339"/>
      <c r="Z499" s="339"/>
      <c r="AA499" s="339"/>
      <c r="AB499" s="339"/>
      <c r="AC499" s="339"/>
      <c r="AD499" s="339"/>
      <c r="AE499" s="339"/>
      <c r="AF499" s="339"/>
      <c r="AG499" s="339"/>
      <c r="AH499" s="339"/>
      <c r="AI499" s="339"/>
      <c r="AJ499" s="339"/>
      <c r="AK499" s="339"/>
    </row>
    <row r="500" spans="1:37" ht="12.75" customHeight="1">
      <c r="A500" s="339"/>
      <c r="B500" s="466"/>
      <c r="C500" s="339"/>
      <c r="D500" s="339"/>
      <c r="E500" s="339"/>
      <c r="F500" s="339"/>
      <c r="G500" s="339"/>
      <c r="H500" s="339"/>
      <c r="I500" s="339"/>
      <c r="J500" s="339"/>
      <c r="K500" s="339"/>
      <c r="L500" s="339"/>
      <c r="M500" s="340"/>
      <c r="N500" s="339"/>
      <c r="O500" s="339"/>
      <c r="P500" s="339"/>
      <c r="Q500" s="341"/>
      <c r="R500" s="178"/>
      <c r="S500" s="434"/>
      <c r="T500" s="434"/>
      <c r="U500" s="434"/>
      <c r="V500" s="339"/>
      <c r="W500" s="99">
        <f t="shared" si="18"/>
        <v>0</v>
      </c>
      <c r="X500" s="339"/>
      <c r="Y500" s="339"/>
      <c r="Z500" s="339"/>
      <c r="AA500" s="339"/>
      <c r="AB500" s="339"/>
      <c r="AC500" s="339"/>
      <c r="AD500" s="339"/>
      <c r="AE500" s="339"/>
      <c r="AF500" s="339"/>
      <c r="AG500" s="339"/>
      <c r="AH500" s="339"/>
      <c r="AI500" s="339"/>
      <c r="AJ500" s="339"/>
      <c r="AK500" s="339"/>
    </row>
    <row r="501" spans="1:37" ht="12.75" customHeight="1">
      <c r="A501" s="339"/>
      <c r="B501" s="466"/>
      <c r="C501" s="339"/>
      <c r="D501" s="339"/>
      <c r="E501" s="339"/>
      <c r="F501" s="339"/>
      <c r="G501" s="339"/>
      <c r="H501" s="339"/>
      <c r="I501" s="339"/>
      <c r="J501" s="339"/>
      <c r="K501" s="339"/>
      <c r="L501" s="339"/>
      <c r="M501" s="340"/>
      <c r="N501" s="339"/>
      <c r="O501" s="339"/>
      <c r="P501" s="339"/>
      <c r="Q501" s="341"/>
      <c r="R501" s="178"/>
      <c r="S501" s="434"/>
      <c r="T501" s="434"/>
      <c r="U501" s="434"/>
      <c r="V501" s="339"/>
      <c r="W501" s="99">
        <f t="shared" si="18"/>
        <v>0</v>
      </c>
      <c r="X501" s="339"/>
      <c r="Y501" s="339"/>
      <c r="Z501" s="339"/>
      <c r="AA501" s="339"/>
      <c r="AB501" s="339"/>
      <c r="AC501" s="339"/>
      <c r="AD501" s="339"/>
      <c r="AE501" s="339"/>
      <c r="AF501" s="339"/>
      <c r="AG501" s="339"/>
      <c r="AH501" s="339"/>
      <c r="AI501" s="339"/>
      <c r="AJ501" s="339"/>
      <c r="AK501" s="339"/>
    </row>
    <row r="502" spans="1:37" ht="12.75" customHeight="1">
      <c r="A502" s="339"/>
      <c r="B502" s="466"/>
      <c r="C502" s="339"/>
      <c r="D502" s="339"/>
      <c r="E502" s="339"/>
      <c r="F502" s="339"/>
      <c r="G502" s="339"/>
      <c r="H502" s="339"/>
      <c r="I502" s="339"/>
      <c r="J502" s="339"/>
      <c r="K502" s="339"/>
      <c r="L502" s="339"/>
      <c r="M502" s="340"/>
      <c r="N502" s="339"/>
      <c r="O502" s="339"/>
      <c r="P502" s="339"/>
      <c r="Q502" s="341"/>
      <c r="R502" s="178"/>
      <c r="S502" s="434"/>
      <c r="T502" s="434"/>
      <c r="U502" s="434"/>
      <c r="V502" s="339"/>
      <c r="W502" s="99">
        <f t="shared" si="18"/>
        <v>0</v>
      </c>
      <c r="X502" s="339"/>
      <c r="Y502" s="339"/>
      <c r="Z502" s="339"/>
      <c r="AA502" s="339"/>
      <c r="AB502" s="339"/>
      <c r="AC502" s="339"/>
      <c r="AD502" s="339"/>
      <c r="AE502" s="339"/>
      <c r="AF502" s="339"/>
      <c r="AG502" s="339"/>
      <c r="AH502" s="339"/>
      <c r="AI502" s="339"/>
      <c r="AJ502" s="339"/>
      <c r="AK502" s="339"/>
    </row>
    <row r="503" spans="1:37" ht="12.75" customHeight="1">
      <c r="A503" s="339"/>
      <c r="B503" s="466"/>
      <c r="C503" s="339"/>
      <c r="D503" s="339"/>
      <c r="E503" s="339"/>
      <c r="F503" s="339"/>
      <c r="G503" s="339"/>
      <c r="H503" s="339"/>
      <c r="I503" s="339"/>
      <c r="J503" s="339"/>
      <c r="K503" s="339"/>
      <c r="L503" s="339"/>
      <c r="M503" s="340"/>
      <c r="N503" s="339"/>
      <c r="O503" s="339"/>
      <c r="P503" s="339"/>
      <c r="Q503" s="341"/>
      <c r="R503" s="178"/>
      <c r="S503" s="434"/>
      <c r="T503" s="434"/>
      <c r="U503" s="434"/>
      <c r="V503" s="339"/>
      <c r="W503" s="99">
        <f t="shared" si="18"/>
        <v>0</v>
      </c>
      <c r="X503" s="339"/>
      <c r="Y503" s="339"/>
      <c r="Z503" s="339"/>
      <c r="AA503" s="339"/>
      <c r="AB503" s="339"/>
      <c r="AC503" s="339"/>
      <c r="AD503" s="339"/>
      <c r="AE503" s="339"/>
      <c r="AF503" s="339"/>
      <c r="AG503" s="339"/>
      <c r="AH503" s="339"/>
      <c r="AI503" s="339"/>
      <c r="AJ503" s="339"/>
      <c r="AK503" s="339"/>
    </row>
    <row r="504" spans="1:37" ht="12.75" customHeight="1">
      <c r="A504" s="339"/>
      <c r="B504" s="466"/>
      <c r="C504" s="339"/>
      <c r="D504" s="339"/>
      <c r="E504" s="339"/>
      <c r="F504" s="339"/>
      <c r="G504" s="339"/>
      <c r="H504" s="339"/>
      <c r="I504" s="339"/>
      <c r="J504" s="339"/>
      <c r="K504" s="339"/>
      <c r="L504" s="339"/>
      <c r="M504" s="340"/>
      <c r="N504" s="339"/>
      <c r="O504" s="339"/>
      <c r="P504" s="339"/>
      <c r="Q504" s="341"/>
      <c r="R504" s="178"/>
      <c r="S504" s="434"/>
      <c r="T504" s="434"/>
      <c r="U504" s="434"/>
      <c r="V504" s="339"/>
      <c r="W504" s="99">
        <f t="shared" si="18"/>
        <v>0</v>
      </c>
      <c r="X504" s="339"/>
      <c r="Y504" s="339"/>
      <c r="Z504" s="339"/>
      <c r="AA504" s="339"/>
      <c r="AB504" s="339"/>
      <c r="AC504" s="339"/>
      <c r="AD504" s="339"/>
      <c r="AE504" s="339"/>
      <c r="AF504" s="339"/>
      <c r="AG504" s="339"/>
      <c r="AH504" s="339"/>
      <c r="AI504" s="339"/>
      <c r="AJ504" s="339"/>
      <c r="AK504" s="339"/>
    </row>
    <row r="505" spans="1:37" ht="12.75" customHeight="1">
      <c r="A505" s="339"/>
      <c r="B505" s="466"/>
      <c r="C505" s="339"/>
      <c r="D505" s="339"/>
      <c r="E505" s="339"/>
      <c r="F505" s="339"/>
      <c r="G505" s="339"/>
      <c r="H505" s="339"/>
      <c r="I505" s="339"/>
      <c r="J505" s="339"/>
      <c r="K505" s="339"/>
      <c r="L505" s="339"/>
      <c r="M505" s="340"/>
      <c r="N505" s="339"/>
      <c r="O505" s="339"/>
      <c r="P505" s="339"/>
      <c r="Q505" s="341"/>
      <c r="R505" s="178"/>
      <c r="S505" s="434"/>
      <c r="T505" s="434"/>
      <c r="U505" s="434"/>
      <c r="V505" s="339"/>
      <c r="W505" s="99">
        <f t="shared" si="18"/>
        <v>0</v>
      </c>
      <c r="X505" s="339"/>
      <c r="Y505" s="339"/>
      <c r="Z505" s="339"/>
      <c r="AA505" s="339"/>
      <c r="AB505" s="339"/>
      <c r="AC505" s="339"/>
      <c r="AD505" s="339"/>
      <c r="AE505" s="339"/>
      <c r="AF505" s="339"/>
      <c r="AG505" s="339"/>
      <c r="AH505" s="339"/>
      <c r="AI505" s="339"/>
      <c r="AJ505" s="339"/>
      <c r="AK505" s="339"/>
    </row>
    <row r="506" spans="1:37" ht="12.75" customHeight="1">
      <c r="A506" s="339"/>
      <c r="B506" s="466"/>
      <c r="C506" s="339"/>
      <c r="D506" s="339"/>
      <c r="E506" s="339"/>
      <c r="F506" s="339"/>
      <c r="G506" s="339"/>
      <c r="H506" s="339"/>
      <c r="I506" s="339"/>
      <c r="J506" s="339"/>
      <c r="K506" s="339"/>
      <c r="L506" s="339"/>
      <c r="M506" s="340"/>
      <c r="N506" s="339"/>
      <c r="O506" s="339"/>
      <c r="P506" s="339"/>
      <c r="Q506" s="341"/>
      <c r="R506" s="178"/>
      <c r="S506" s="434"/>
      <c r="T506" s="434"/>
      <c r="U506" s="434"/>
      <c r="V506" s="339"/>
      <c r="W506" s="99">
        <f t="shared" si="18"/>
        <v>0</v>
      </c>
      <c r="X506" s="339"/>
      <c r="Y506" s="339"/>
      <c r="Z506" s="339"/>
      <c r="AA506" s="339"/>
      <c r="AB506" s="339"/>
      <c r="AC506" s="339"/>
      <c r="AD506" s="339"/>
      <c r="AE506" s="339"/>
      <c r="AF506" s="339"/>
      <c r="AG506" s="339"/>
      <c r="AH506" s="339"/>
      <c r="AI506" s="339"/>
      <c r="AJ506" s="339"/>
      <c r="AK506" s="339"/>
    </row>
    <row r="507" spans="1:37" ht="12.75" customHeight="1">
      <c r="A507" s="339"/>
      <c r="B507" s="466"/>
      <c r="C507" s="339"/>
      <c r="D507" s="339"/>
      <c r="E507" s="339"/>
      <c r="F507" s="339"/>
      <c r="G507" s="339"/>
      <c r="H507" s="339"/>
      <c r="I507" s="339"/>
      <c r="J507" s="339"/>
      <c r="K507" s="339"/>
      <c r="L507" s="339"/>
      <c r="M507" s="340"/>
      <c r="N507" s="339"/>
      <c r="O507" s="339"/>
      <c r="P507" s="339"/>
      <c r="Q507" s="341"/>
      <c r="R507" s="178"/>
      <c r="S507" s="434"/>
      <c r="T507" s="434"/>
      <c r="U507" s="434"/>
      <c r="V507" s="339"/>
      <c r="W507" s="99">
        <f t="shared" si="18"/>
        <v>0</v>
      </c>
      <c r="X507" s="339"/>
      <c r="Y507" s="339"/>
      <c r="Z507" s="339"/>
      <c r="AA507" s="339"/>
      <c r="AB507" s="339"/>
      <c r="AC507" s="339"/>
      <c r="AD507" s="339"/>
      <c r="AE507" s="339"/>
      <c r="AF507" s="339"/>
      <c r="AG507" s="339"/>
      <c r="AH507" s="339"/>
      <c r="AI507" s="339"/>
      <c r="AJ507" s="339"/>
      <c r="AK507" s="339"/>
    </row>
    <row r="508" spans="1:37" ht="12.75" customHeight="1">
      <c r="A508" s="339"/>
      <c r="B508" s="466"/>
      <c r="C508" s="339"/>
      <c r="D508" s="339"/>
      <c r="E508" s="339"/>
      <c r="F508" s="339"/>
      <c r="G508" s="339"/>
      <c r="H508" s="339"/>
      <c r="I508" s="339"/>
      <c r="J508" s="339"/>
      <c r="K508" s="339"/>
      <c r="L508" s="339"/>
      <c r="M508" s="340"/>
      <c r="N508" s="339"/>
      <c r="O508" s="339"/>
      <c r="P508" s="339"/>
      <c r="Q508" s="341"/>
      <c r="R508" s="178"/>
      <c r="S508" s="434"/>
      <c r="T508" s="434"/>
      <c r="U508" s="434"/>
      <c r="V508" s="339"/>
      <c r="W508" s="99">
        <f t="shared" si="18"/>
        <v>0</v>
      </c>
      <c r="X508" s="339"/>
      <c r="Y508" s="339"/>
      <c r="Z508" s="339"/>
      <c r="AA508" s="339"/>
      <c r="AB508" s="339"/>
      <c r="AC508" s="339"/>
      <c r="AD508" s="339"/>
      <c r="AE508" s="339"/>
      <c r="AF508" s="339"/>
      <c r="AG508" s="339"/>
      <c r="AH508" s="339"/>
      <c r="AI508" s="339"/>
      <c r="AJ508" s="339"/>
      <c r="AK508" s="339"/>
    </row>
    <row r="509" spans="1:37" ht="12.75" customHeight="1">
      <c r="A509" s="339"/>
      <c r="B509" s="466"/>
      <c r="C509" s="339"/>
      <c r="D509" s="339"/>
      <c r="E509" s="339"/>
      <c r="F509" s="339"/>
      <c r="G509" s="339"/>
      <c r="H509" s="339"/>
      <c r="I509" s="339"/>
      <c r="J509" s="339"/>
      <c r="K509" s="339"/>
      <c r="L509" s="339"/>
      <c r="M509" s="340"/>
      <c r="N509" s="339"/>
      <c r="O509" s="339"/>
      <c r="P509" s="339"/>
      <c r="Q509" s="341"/>
      <c r="R509" s="178"/>
      <c r="S509" s="434"/>
      <c r="T509" s="434"/>
      <c r="U509" s="434"/>
      <c r="V509" s="339"/>
      <c r="W509" s="99">
        <f t="shared" si="18"/>
        <v>0</v>
      </c>
      <c r="X509" s="339"/>
      <c r="Y509" s="339"/>
      <c r="Z509" s="339"/>
      <c r="AA509" s="339"/>
      <c r="AB509" s="339"/>
      <c r="AC509" s="339"/>
      <c r="AD509" s="339"/>
      <c r="AE509" s="339"/>
      <c r="AF509" s="339"/>
      <c r="AG509" s="339"/>
      <c r="AH509" s="339"/>
      <c r="AI509" s="339"/>
      <c r="AJ509" s="339"/>
      <c r="AK509" s="339"/>
    </row>
    <row r="510" spans="1:37" ht="12.75" customHeight="1">
      <c r="A510" s="339"/>
      <c r="B510" s="466"/>
      <c r="C510" s="339"/>
      <c r="D510" s="339"/>
      <c r="E510" s="339"/>
      <c r="F510" s="339"/>
      <c r="G510" s="339"/>
      <c r="H510" s="339"/>
      <c r="I510" s="339"/>
      <c r="J510" s="339"/>
      <c r="K510" s="339"/>
      <c r="L510" s="339"/>
      <c r="M510" s="340"/>
      <c r="N510" s="339"/>
      <c r="O510" s="339"/>
      <c r="P510" s="339"/>
      <c r="Q510" s="341"/>
      <c r="R510" s="178"/>
      <c r="S510" s="434"/>
      <c r="T510" s="434"/>
      <c r="U510" s="434"/>
      <c r="V510" s="339"/>
      <c r="W510" s="99">
        <f t="shared" si="18"/>
        <v>0</v>
      </c>
      <c r="X510" s="339"/>
      <c r="Y510" s="339"/>
      <c r="Z510" s="339"/>
      <c r="AA510" s="339"/>
      <c r="AB510" s="339"/>
      <c r="AC510" s="339"/>
      <c r="AD510" s="339"/>
      <c r="AE510" s="339"/>
      <c r="AF510" s="339"/>
      <c r="AG510" s="339"/>
      <c r="AH510" s="339"/>
      <c r="AI510" s="339"/>
      <c r="AJ510" s="339"/>
      <c r="AK510" s="339"/>
    </row>
    <row r="511" spans="1:37" ht="12.75" customHeight="1">
      <c r="A511" s="339"/>
      <c r="B511" s="466"/>
      <c r="C511" s="339"/>
      <c r="D511" s="339"/>
      <c r="E511" s="339"/>
      <c r="F511" s="339"/>
      <c r="G511" s="339"/>
      <c r="H511" s="339"/>
      <c r="I511" s="339"/>
      <c r="J511" s="339"/>
      <c r="K511" s="339"/>
      <c r="L511" s="339"/>
      <c r="M511" s="340"/>
      <c r="N511" s="339"/>
      <c r="O511" s="339"/>
      <c r="P511" s="339"/>
      <c r="Q511" s="341"/>
      <c r="R511" s="178"/>
      <c r="S511" s="434"/>
      <c r="T511" s="434"/>
      <c r="U511" s="434"/>
      <c r="V511" s="339"/>
      <c r="W511" s="99">
        <f t="shared" si="18"/>
        <v>0</v>
      </c>
      <c r="X511" s="339"/>
      <c r="Y511" s="339"/>
      <c r="Z511" s="339"/>
      <c r="AA511" s="339"/>
      <c r="AB511" s="339"/>
      <c r="AC511" s="339"/>
      <c r="AD511" s="339"/>
      <c r="AE511" s="339"/>
      <c r="AF511" s="339"/>
      <c r="AG511" s="339"/>
      <c r="AH511" s="339"/>
      <c r="AI511" s="339"/>
      <c r="AJ511" s="339"/>
      <c r="AK511" s="339"/>
    </row>
    <row r="512" spans="1:37" ht="12.75" customHeight="1">
      <c r="A512" s="339"/>
      <c r="B512" s="466"/>
      <c r="C512" s="339"/>
      <c r="D512" s="339"/>
      <c r="E512" s="339"/>
      <c r="F512" s="339"/>
      <c r="G512" s="339"/>
      <c r="H512" s="339"/>
      <c r="I512" s="339"/>
      <c r="J512" s="339"/>
      <c r="K512" s="339"/>
      <c r="L512" s="339"/>
      <c r="M512" s="340"/>
      <c r="N512" s="339"/>
      <c r="O512" s="339"/>
      <c r="P512" s="339"/>
      <c r="Q512" s="341"/>
      <c r="R512" s="178"/>
      <c r="S512" s="434"/>
      <c r="T512" s="434"/>
      <c r="U512" s="434"/>
      <c r="V512" s="339"/>
      <c r="W512" s="99">
        <f t="shared" si="18"/>
        <v>0</v>
      </c>
      <c r="X512" s="339"/>
      <c r="Y512" s="339"/>
      <c r="Z512" s="339"/>
      <c r="AA512" s="339"/>
      <c r="AB512" s="339"/>
      <c r="AC512" s="339"/>
      <c r="AD512" s="339"/>
      <c r="AE512" s="339"/>
      <c r="AF512" s="339"/>
      <c r="AG512" s="339"/>
      <c r="AH512" s="339"/>
      <c r="AI512" s="339"/>
      <c r="AJ512" s="339"/>
      <c r="AK512" s="339"/>
    </row>
    <row r="513" spans="1:37" ht="12.75" customHeight="1">
      <c r="A513" s="339"/>
      <c r="B513" s="466"/>
      <c r="C513" s="339"/>
      <c r="D513" s="339"/>
      <c r="E513" s="339"/>
      <c r="F513" s="339"/>
      <c r="G513" s="339"/>
      <c r="H513" s="339"/>
      <c r="I513" s="339"/>
      <c r="J513" s="339"/>
      <c r="K513" s="339"/>
      <c r="L513" s="339"/>
      <c r="M513" s="340"/>
      <c r="N513" s="339"/>
      <c r="O513" s="339"/>
      <c r="P513" s="339"/>
      <c r="Q513" s="341"/>
      <c r="R513" s="178"/>
      <c r="S513" s="434"/>
      <c r="T513" s="434"/>
      <c r="U513" s="434"/>
      <c r="V513" s="339"/>
      <c r="W513" s="99">
        <f t="shared" si="18"/>
        <v>0</v>
      </c>
      <c r="X513" s="339"/>
      <c r="Y513" s="339"/>
      <c r="Z513" s="339"/>
      <c r="AA513" s="339"/>
      <c r="AB513" s="339"/>
      <c r="AC513" s="339"/>
      <c r="AD513" s="339"/>
      <c r="AE513" s="339"/>
      <c r="AF513" s="339"/>
      <c r="AG513" s="339"/>
      <c r="AH513" s="339"/>
      <c r="AI513" s="339"/>
      <c r="AJ513" s="339"/>
      <c r="AK513" s="339"/>
    </row>
    <row r="514" spans="1:37" ht="12.75" customHeight="1">
      <c r="A514" s="339"/>
      <c r="B514" s="466"/>
      <c r="C514" s="339"/>
      <c r="D514" s="339"/>
      <c r="E514" s="339"/>
      <c r="F514" s="339"/>
      <c r="G514" s="339"/>
      <c r="H514" s="339"/>
      <c r="I514" s="339"/>
      <c r="J514" s="339"/>
      <c r="K514" s="339"/>
      <c r="L514" s="339"/>
      <c r="M514" s="340"/>
      <c r="N514" s="339"/>
      <c r="O514" s="339"/>
      <c r="P514" s="339"/>
      <c r="Q514" s="341"/>
      <c r="R514" s="178"/>
      <c r="S514" s="434"/>
      <c r="T514" s="434"/>
      <c r="U514" s="434"/>
      <c r="V514" s="339"/>
      <c r="W514" s="99">
        <f t="shared" ref="W514:W768" si="19">COUNTIF($B$4:$B$128,B514)</f>
        <v>0</v>
      </c>
      <c r="X514" s="339"/>
      <c r="Y514" s="339"/>
      <c r="Z514" s="339"/>
      <c r="AA514" s="339"/>
      <c r="AB514" s="339"/>
      <c r="AC514" s="339"/>
      <c r="AD514" s="339"/>
      <c r="AE514" s="339"/>
      <c r="AF514" s="339"/>
      <c r="AG514" s="339"/>
      <c r="AH514" s="339"/>
      <c r="AI514" s="339"/>
      <c r="AJ514" s="339"/>
      <c r="AK514" s="339"/>
    </row>
    <row r="515" spans="1:37" ht="12.75" customHeight="1">
      <c r="A515" s="339"/>
      <c r="B515" s="466"/>
      <c r="C515" s="339"/>
      <c r="D515" s="339"/>
      <c r="E515" s="339"/>
      <c r="F515" s="339"/>
      <c r="G515" s="339"/>
      <c r="H515" s="339"/>
      <c r="I515" s="339"/>
      <c r="J515" s="339"/>
      <c r="K515" s="339"/>
      <c r="L515" s="339"/>
      <c r="M515" s="340"/>
      <c r="N515" s="339"/>
      <c r="O515" s="339"/>
      <c r="P515" s="339"/>
      <c r="Q515" s="341"/>
      <c r="R515" s="178"/>
      <c r="S515" s="434"/>
      <c r="T515" s="434"/>
      <c r="U515" s="434"/>
      <c r="V515" s="339"/>
      <c r="W515" s="99">
        <f t="shared" si="19"/>
        <v>0</v>
      </c>
      <c r="X515" s="339"/>
      <c r="Y515" s="339"/>
      <c r="Z515" s="339"/>
      <c r="AA515" s="339"/>
      <c r="AB515" s="339"/>
      <c r="AC515" s="339"/>
      <c r="AD515" s="339"/>
      <c r="AE515" s="339"/>
      <c r="AF515" s="339"/>
      <c r="AG515" s="339"/>
      <c r="AH515" s="339"/>
      <c r="AI515" s="339"/>
      <c r="AJ515" s="339"/>
      <c r="AK515" s="339"/>
    </row>
    <row r="516" spans="1:37" ht="12.75" customHeight="1">
      <c r="A516" s="339"/>
      <c r="B516" s="466"/>
      <c r="C516" s="339"/>
      <c r="D516" s="339"/>
      <c r="E516" s="339"/>
      <c r="F516" s="339"/>
      <c r="G516" s="339"/>
      <c r="H516" s="339"/>
      <c r="I516" s="339"/>
      <c r="J516" s="339"/>
      <c r="K516" s="339"/>
      <c r="L516" s="339"/>
      <c r="M516" s="340"/>
      <c r="N516" s="339"/>
      <c r="O516" s="339"/>
      <c r="P516" s="339"/>
      <c r="Q516" s="341"/>
      <c r="R516" s="178"/>
      <c r="S516" s="434"/>
      <c r="T516" s="434"/>
      <c r="U516" s="434"/>
      <c r="V516" s="339"/>
      <c r="W516" s="99">
        <f t="shared" si="19"/>
        <v>0</v>
      </c>
      <c r="X516" s="339"/>
      <c r="Y516" s="339"/>
      <c r="Z516" s="339"/>
      <c r="AA516" s="339"/>
      <c r="AB516" s="339"/>
      <c r="AC516" s="339"/>
      <c r="AD516" s="339"/>
      <c r="AE516" s="339"/>
      <c r="AF516" s="339"/>
      <c r="AG516" s="339"/>
      <c r="AH516" s="339"/>
      <c r="AI516" s="339"/>
      <c r="AJ516" s="339"/>
      <c r="AK516" s="339"/>
    </row>
    <row r="517" spans="1:37" ht="12.75" customHeight="1">
      <c r="A517" s="339"/>
      <c r="B517" s="466"/>
      <c r="C517" s="339"/>
      <c r="D517" s="339"/>
      <c r="E517" s="339"/>
      <c r="F517" s="339"/>
      <c r="G517" s="339"/>
      <c r="H517" s="339"/>
      <c r="I517" s="339"/>
      <c r="J517" s="339"/>
      <c r="K517" s="339"/>
      <c r="L517" s="339"/>
      <c r="M517" s="340"/>
      <c r="N517" s="339"/>
      <c r="O517" s="339"/>
      <c r="P517" s="339"/>
      <c r="Q517" s="341"/>
      <c r="R517" s="178"/>
      <c r="S517" s="434"/>
      <c r="T517" s="434"/>
      <c r="U517" s="434"/>
      <c r="V517" s="339"/>
      <c r="W517" s="99">
        <f t="shared" si="19"/>
        <v>0</v>
      </c>
      <c r="X517" s="339"/>
      <c r="Y517" s="339"/>
      <c r="Z517" s="339"/>
      <c r="AA517" s="339"/>
      <c r="AB517" s="339"/>
      <c r="AC517" s="339"/>
      <c r="AD517" s="339"/>
      <c r="AE517" s="339"/>
      <c r="AF517" s="339"/>
      <c r="AG517" s="339"/>
      <c r="AH517" s="339"/>
      <c r="AI517" s="339"/>
      <c r="AJ517" s="339"/>
      <c r="AK517" s="339"/>
    </row>
    <row r="518" spans="1:37" ht="12.75" customHeight="1">
      <c r="A518" s="339"/>
      <c r="B518" s="466"/>
      <c r="C518" s="339"/>
      <c r="D518" s="339"/>
      <c r="E518" s="339"/>
      <c r="F518" s="339"/>
      <c r="G518" s="339"/>
      <c r="H518" s="339"/>
      <c r="I518" s="339"/>
      <c r="J518" s="339"/>
      <c r="K518" s="339"/>
      <c r="L518" s="339"/>
      <c r="M518" s="340"/>
      <c r="N518" s="339"/>
      <c r="O518" s="339"/>
      <c r="P518" s="339"/>
      <c r="Q518" s="341"/>
      <c r="R518" s="178"/>
      <c r="S518" s="434"/>
      <c r="T518" s="434"/>
      <c r="U518" s="434"/>
      <c r="V518" s="339"/>
      <c r="W518" s="99">
        <f t="shared" si="19"/>
        <v>0</v>
      </c>
      <c r="X518" s="339"/>
      <c r="Y518" s="339"/>
      <c r="Z518" s="339"/>
      <c r="AA518" s="339"/>
      <c r="AB518" s="339"/>
      <c r="AC518" s="339"/>
      <c r="AD518" s="339"/>
      <c r="AE518" s="339"/>
      <c r="AF518" s="339"/>
      <c r="AG518" s="339"/>
      <c r="AH518" s="339"/>
      <c r="AI518" s="339"/>
      <c r="AJ518" s="339"/>
      <c r="AK518" s="339"/>
    </row>
    <row r="519" spans="1:37" ht="12.75" customHeight="1">
      <c r="A519" s="339"/>
      <c r="B519" s="466"/>
      <c r="C519" s="339"/>
      <c r="D519" s="339"/>
      <c r="E519" s="339"/>
      <c r="F519" s="339"/>
      <c r="G519" s="339"/>
      <c r="H519" s="339"/>
      <c r="I519" s="339"/>
      <c r="J519" s="339"/>
      <c r="K519" s="339"/>
      <c r="L519" s="339"/>
      <c r="M519" s="340"/>
      <c r="N519" s="339"/>
      <c r="O519" s="339"/>
      <c r="P519" s="339"/>
      <c r="Q519" s="341"/>
      <c r="R519" s="178"/>
      <c r="S519" s="434"/>
      <c r="T519" s="434"/>
      <c r="U519" s="434"/>
      <c r="V519" s="339"/>
      <c r="W519" s="99">
        <f t="shared" si="19"/>
        <v>0</v>
      </c>
      <c r="X519" s="339"/>
      <c r="Y519" s="339"/>
      <c r="Z519" s="339"/>
      <c r="AA519" s="339"/>
      <c r="AB519" s="339"/>
      <c r="AC519" s="339"/>
      <c r="AD519" s="339"/>
      <c r="AE519" s="339"/>
      <c r="AF519" s="339"/>
      <c r="AG519" s="339"/>
      <c r="AH519" s="339"/>
      <c r="AI519" s="339"/>
      <c r="AJ519" s="339"/>
      <c r="AK519" s="339"/>
    </row>
    <row r="520" spans="1:37" ht="12.75" customHeight="1">
      <c r="A520" s="339"/>
      <c r="B520" s="466"/>
      <c r="C520" s="339"/>
      <c r="D520" s="339"/>
      <c r="E520" s="339"/>
      <c r="F520" s="339"/>
      <c r="G520" s="339"/>
      <c r="H520" s="339"/>
      <c r="I520" s="339"/>
      <c r="J520" s="339"/>
      <c r="K520" s="339"/>
      <c r="L520" s="339"/>
      <c r="M520" s="340"/>
      <c r="N520" s="339"/>
      <c r="O520" s="339"/>
      <c r="P520" s="339"/>
      <c r="Q520" s="341"/>
      <c r="R520" s="178"/>
      <c r="S520" s="434"/>
      <c r="T520" s="434"/>
      <c r="U520" s="434"/>
      <c r="V520" s="339"/>
      <c r="W520" s="99">
        <f t="shared" si="19"/>
        <v>0</v>
      </c>
      <c r="X520" s="339"/>
      <c r="Y520" s="339"/>
      <c r="Z520" s="339"/>
      <c r="AA520" s="339"/>
      <c r="AB520" s="339"/>
      <c r="AC520" s="339"/>
      <c r="AD520" s="339"/>
      <c r="AE520" s="339"/>
      <c r="AF520" s="339"/>
      <c r="AG520" s="339"/>
      <c r="AH520" s="339"/>
      <c r="AI520" s="339"/>
      <c r="AJ520" s="339"/>
      <c r="AK520" s="339"/>
    </row>
    <row r="521" spans="1:37" ht="12.75" customHeight="1">
      <c r="A521" s="339"/>
      <c r="B521" s="466"/>
      <c r="C521" s="339"/>
      <c r="D521" s="339"/>
      <c r="E521" s="339"/>
      <c r="F521" s="339"/>
      <c r="G521" s="339"/>
      <c r="H521" s="339"/>
      <c r="I521" s="339"/>
      <c r="J521" s="339"/>
      <c r="K521" s="339"/>
      <c r="L521" s="339"/>
      <c r="M521" s="340"/>
      <c r="N521" s="339"/>
      <c r="O521" s="339"/>
      <c r="P521" s="339"/>
      <c r="Q521" s="341"/>
      <c r="R521" s="178"/>
      <c r="S521" s="434"/>
      <c r="T521" s="434"/>
      <c r="U521" s="434"/>
      <c r="V521" s="339"/>
      <c r="W521" s="99">
        <f t="shared" si="19"/>
        <v>0</v>
      </c>
      <c r="X521" s="339"/>
      <c r="Y521" s="339"/>
      <c r="Z521" s="339"/>
      <c r="AA521" s="339"/>
      <c r="AB521" s="339"/>
      <c r="AC521" s="339"/>
      <c r="AD521" s="339"/>
      <c r="AE521" s="339"/>
      <c r="AF521" s="339"/>
      <c r="AG521" s="339"/>
      <c r="AH521" s="339"/>
      <c r="AI521" s="339"/>
      <c r="AJ521" s="339"/>
      <c r="AK521" s="339"/>
    </row>
    <row r="522" spans="1:37" ht="12.75" customHeight="1">
      <c r="A522" s="339"/>
      <c r="B522" s="466"/>
      <c r="C522" s="339"/>
      <c r="D522" s="339"/>
      <c r="E522" s="339"/>
      <c r="F522" s="339"/>
      <c r="G522" s="339"/>
      <c r="H522" s="339"/>
      <c r="I522" s="339"/>
      <c r="J522" s="339"/>
      <c r="K522" s="339"/>
      <c r="L522" s="339"/>
      <c r="M522" s="340"/>
      <c r="N522" s="339"/>
      <c r="O522" s="339"/>
      <c r="P522" s="339"/>
      <c r="Q522" s="341"/>
      <c r="R522" s="178"/>
      <c r="S522" s="434"/>
      <c r="T522" s="434"/>
      <c r="U522" s="434"/>
      <c r="V522" s="339"/>
      <c r="W522" s="99">
        <f t="shared" si="19"/>
        <v>0</v>
      </c>
      <c r="X522" s="339"/>
      <c r="Y522" s="339"/>
      <c r="Z522" s="339"/>
      <c r="AA522" s="339"/>
      <c r="AB522" s="339"/>
      <c r="AC522" s="339"/>
      <c r="AD522" s="339"/>
      <c r="AE522" s="339"/>
      <c r="AF522" s="339"/>
      <c r="AG522" s="339"/>
      <c r="AH522" s="339"/>
      <c r="AI522" s="339"/>
      <c r="AJ522" s="339"/>
      <c r="AK522" s="339"/>
    </row>
    <row r="523" spans="1:37" ht="12.75" customHeight="1">
      <c r="A523" s="339"/>
      <c r="B523" s="466"/>
      <c r="C523" s="339"/>
      <c r="D523" s="339"/>
      <c r="E523" s="339"/>
      <c r="F523" s="339"/>
      <c r="G523" s="339"/>
      <c r="H523" s="339"/>
      <c r="I523" s="339"/>
      <c r="J523" s="339"/>
      <c r="K523" s="339"/>
      <c r="L523" s="339"/>
      <c r="M523" s="340"/>
      <c r="N523" s="339"/>
      <c r="O523" s="339"/>
      <c r="P523" s="339"/>
      <c r="Q523" s="341"/>
      <c r="R523" s="178"/>
      <c r="S523" s="434"/>
      <c r="T523" s="434"/>
      <c r="U523" s="434"/>
      <c r="V523" s="339"/>
      <c r="W523" s="99">
        <f t="shared" si="19"/>
        <v>0</v>
      </c>
      <c r="X523" s="339"/>
      <c r="Y523" s="339"/>
      <c r="Z523" s="339"/>
      <c r="AA523" s="339"/>
      <c r="AB523" s="339"/>
      <c r="AC523" s="339"/>
      <c r="AD523" s="339"/>
      <c r="AE523" s="339"/>
      <c r="AF523" s="339"/>
      <c r="AG523" s="339"/>
      <c r="AH523" s="339"/>
      <c r="AI523" s="339"/>
      <c r="AJ523" s="339"/>
      <c r="AK523" s="339"/>
    </row>
    <row r="524" spans="1:37" ht="12.75" customHeight="1">
      <c r="A524" s="339"/>
      <c r="B524" s="466"/>
      <c r="C524" s="339"/>
      <c r="D524" s="339"/>
      <c r="E524" s="339"/>
      <c r="F524" s="339"/>
      <c r="G524" s="339"/>
      <c r="H524" s="339"/>
      <c r="I524" s="339"/>
      <c r="J524" s="339"/>
      <c r="K524" s="339"/>
      <c r="L524" s="339"/>
      <c r="M524" s="340"/>
      <c r="N524" s="339"/>
      <c r="O524" s="339"/>
      <c r="P524" s="339"/>
      <c r="Q524" s="341"/>
      <c r="R524" s="178"/>
      <c r="S524" s="434"/>
      <c r="T524" s="434"/>
      <c r="U524" s="434"/>
      <c r="V524" s="339"/>
      <c r="W524" s="99">
        <f t="shared" si="19"/>
        <v>0</v>
      </c>
      <c r="X524" s="339"/>
      <c r="Y524" s="339"/>
      <c r="Z524" s="339"/>
      <c r="AA524" s="339"/>
      <c r="AB524" s="339"/>
      <c r="AC524" s="339"/>
      <c r="AD524" s="339"/>
      <c r="AE524" s="339"/>
      <c r="AF524" s="339"/>
      <c r="AG524" s="339"/>
      <c r="AH524" s="339"/>
      <c r="AI524" s="339"/>
      <c r="AJ524" s="339"/>
      <c r="AK524" s="339"/>
    </row>
    <row r="525" spans="1:37" ht="12.75" customHeight="1">
      <c r="A525" s="339"/>
      <c r="B525" s="466"/>
      <c r="C525" s="339"/>
      <c r="D525" s="339"/>
      <c r="E525" s="339"/>
      <c r="F525" s="339"/>
      <c r="G525" s="339"/>
      <c r="H525" s="339"/>
      <c r="I525" s="339"/>
      <c r="J525" s="339"/>
      <c r="K525" s="339"/>
      <c r="L525" s="339"/>
      <c r="M525" s="340"/>
      <c r="N525" s="339"/>
      <c r="O525" s="339"/>
      <c r="P525" s="339"/>
      <c r="Q525" s="341"/>
      <c r="R525" s="178"/>
      <c r="S525" s="434"/>
      <c r="T525" s="434"/>
      <c r="U525" s="434"/>
      <c r="V525" s="339"/>
      <c r="W525" s="99">
        <f t="shared" si="19"/>
        <v>0</v>
      </c>
      <c r="X525" s="339"/>
      <c r="Y525" s="339"/>
      <c r="Z525" s="339"/>
      <c r="AA525" s="339"/>
      <c r="AB525" s="339"/>
      <c r="AC525" s="339"/>
      <c r="AD525" s="339"/>
      <c r="AE525" s="339"/>
      <c r="AF525" s="339"/>
      <c r="AG525" s="339"/>
      <c r="AH525" s="339"/>
      <c r="AI525" s="339"/>
      <c r="AJ525" s="339"/>
      <c r="AK525" s="339"/>
    </row>
    <row r="526" spans="1:37" ht="12.75" customHeight="1">
      <c r="A526" s="339"/>
      <c r="B526" s="466"/>
      <c r="C526" s="339"/>
      <c r="D526" s="339"/>
      <c r="E526" s="339"/>
      <c r="F526" s="339"/>
      <c r="G526" s="339"/>
      <c r="H526" s="339"/>
      <c r="I526" s="339"/>
      <c r="J526" s="339"/>
      <c r="K526" s="339"/>
      <c r="L526" s="339"/>
      <c r="M526" s="340"/>
      <c r="N526" s="339"/>
      <c r="O526" s="339"/>
      <c r="P526" s="339"/>
      <c r="Q526" s="341"/>
      <c r="R526" s="178"/>
      <c r="S526" s="434"/>
      <c r="T526" s="434"/>
      <c r="U526" s="434"/>
      <c r="V526" s="339"/>
      <c r="W526" s="99">
        <f t="shared" si="19"/>
        <v>0</v>
      </c>
      <c r="X526" s="339"/>
      <c r="Y526" s="339"/>
      <c r="Z526" s="339"/>
      <c r="AA526" s="339"/>
      <c r="AB526" s="339"/>
      <c r="AC526" s="339"/>
      <c r="AD526" s="339"/>
      <c r="AE526" s="339"/>
      <c r="AF526" s="339"/>
      <c r="AG526" s="339"/>
      <c r="AH526" s="339"/>
      <c r="AI526" s="339"/>
      <c r="AJ526" s="339"/>
      <c r="AK526" s="339"/>
    </row>
    <row r="527" spans="1:37" ht="12.75" customHeight="1">
      <c r="A527" s="339"/>
      <c r="B527" s="466"/>
      <c r="C527" s="339"/>
      <c r="D527" s="339"/>
      <c r="E527" s="339"/>
      <c r="F527" s="339"/>
      <c r="G527" s="339"/>
      <c r="H527" s="339"/>
      <c r="I527" s="339"/>
      <c r="J527" s="339"/>
      <c r="K527" s="339"/>
      <c r="L527" s="339"/>
      <c r="M527" s="340"/>
      <c r="N527" s="339"/>
      <c r="O527" s="339"/>
      <c r="P527" s="339"/>
      <c r="Q527" s="341"/>
      <c r="R527" s="178"/>
      <c r="S527" s="434"/>
      <c r="T527" s="434"/>
      <c r="U527" s="434"/>
      <c r="V527" s="339"/>
      <c r="W527" s="99">
        <f t="shared" si="19"/>
        <v>0</v>
      </c>
      <c r="X527" s="339"/>
      <c r="Y527" s="339"/>
      <c r="Z527" s="339"/>
      <c r="AA527" s="339"/>
      <c r="AB527" s="339"/>
      <c r="AC527" s="339"/>
      <c r="AD527" s="339"/>
      <c r="AE527" s="339"/>
      <c r="AF527" s="339"/>
      <c r="AG527" s="339"/>
      <c r="AH527" s="339"/>
      <c r="AI527" s="339"/>
      <c r="AJ527" s="339"/>
      <c r="AK527" s="339"/>
    </row>
    <row r="528" spans="1:37" ht="12.75" customHeight="1">
      <c r="A528" s="339"/>
      <c r="B528" s="466"/>
      <c r="C528" s="339"/>
      <c r="D528" s="339"/>
      <c r="E528" s="339"/>
      <c r="F528" s="339"/>
      <c r="G528" s="339"/>
      <c r="H528" s="339"/>
      <c r="I528" s="339"/>
      <c r="J528" s="339"/>
      <c r="K528" s="339"/>
      <c r="L528" s="339"/>
      <c r="M528" s="340"/>
      <c r="N528" s="339"/>
      <c r="O528" s="339"/>
      <c r="P528" s="339"/>
      <c r="Q528" s="341"/>
      <c r="R528" s="178"/>
      <c r="S528" s="434"/>
      <c r="T528" s="434"/>
      <c r="U528" s="434"/>
      <c r="V528" s="339"/>
      <c r="W528" s="99">
        <f t="shared" si="19"/>
        <v>0</v>
      </c>
      <c r="X528" s="339"/>
      <c r="Y528" s="339"/>
      <c r="Z528" s="339"/>
      <c r="AA528" s="339"/>
      <c r="AB528" s="339"/>
      <c r="AC528" s="339"/>
      <c r="AD528" s="339"/>
      <c r="AE528" s="339"/>
      <c r="AF528" s="339"/>
      <c r="AG528" s="339"/>
      <c r="AH528" s="339"/>
      <c r="AI528" s="339"/>
      <c r="AJ528" s="339"/>
      <c r="AK528" s="339"/>
    </row>
    <row r="529" spans="1:37" ht="12.75" customHeight="1">
      <c r="A529" s="339"/>
      <c r="B529" s="466"/>
      <c r="C529" s="339"/>
      <c r="D529" s="339"/>
      <c r="E529" s="339"/>
      <c r="F529" s="339"/>
      <c r="G529" s="339"/>
      <c r="H529" s="339"/>
      <c r="I529" s="339"/>
      <c r="J529" s="339"/>
      <c r="K529" s="339"/>
      <c r="L529" s="339"/>
      <c r="M529" s="340"/>
      <c r="N529" s="339"/>
      <c r="O529" s="339"/>
      <c r="P529" s="339"/>
      <c r="Q529" s="341"/>
      <c r="R529" s="178"/>
      <c r="S529" s="434"/>
      <c r="T529" s="434"/>
      <c r="U529" s="434"/>
      <c r="V529" s="339"/>
      <c r="W529" s="99">
        <f t="shared" si="19"/>
        <v>0</v>
      </c>
      <c r="X529" s="339"/>
      <c r="Y529" s="339"/>
      <c r="Z529" s="339"/>
      <c r="AA529" s="339"/>
      <c r="AB529" s="339"/>
      <c r="AC529" s="339"/>
      <c r="AD529" s="339"/>
      <c r="AE529" s="339"/>
      <c r="AF529" s="339"/>
      <c r="AG529" s="339"/>
      <c r="AH529" s="339"/>
      <c r="AI529" s="339"/>
      <c r="AJ529" s="339"/>
      <c r="AK529" s="339"/>
    </row>
    <row r="530" spans="1:37" ht="12.75" customHeight="1">
      <c r="A530" s="339"/>
      <c r="B530" s="466"/>
      <c r="C530" s="339"/>
      <c r="D530" s="339"/>
      <c r="E530" s="339"/>
      <c r="F530" s="339"/>
      <c r="G530" s="339"/>
      <c r="H530" s="339"/>
      <c r="I530" s="339"/>
      <c r="J530" s="339"/>
      <c r="K530" s="339"/>
      <c r="L530" s="339"/>
      <c r="M530" s="340"/>
      <c r="N530" s="339"/>
      <c r="O530" s="339"/>
      <c r="P530" s="339"/>
      <c r="Q530" s="341"/>
      <c r="R530" s="178"/>
      <c r="S530" s="434"/>
      <c r="T530" s="434"/>
      <c r="U530" s="434"/>
      <c r="V530" s="339"/>
      <c r="W530" s="99">
        <f t="shared" si="19"/>
        <v>0</v>
      </c>
      <c r="X530" s="339"/>
      <c r="Y530" s="339"/>
      <c r="Z530" s="339"/>
      <c r="AA530" s="339"/>
      <c r="AB530" s="339"/>
      <c r="AC530" s="339"/>
      <c r="AD530" s="339"/>
      <c r="AE530" s="339"/>
      <c r="AF530" s="339"/>
      <c r="AG530" s="339"/>
      <c r="AH530" s="339"/>
      <c r="AI530" s="339"/>
      <c r="AJ530" s="339"/>
      <c r="AK530" s="339"/>
    </row>
    <row r="531" spans="1:37" ht="12.75" customHeight="1">
      <c r="A531" s="339"/>
      <c r="B531" s="466"/>
      <c r="C531" s="339"/>
      <c r="D531" s="339"/>
      <c r="E531" s="339"/>
      <c r="F531" s="339"/>
      <c r="G531" s="339"/>
      <c r="H531" s="339"/>
      <c r="I531" s="339"/>
      <c r="J531" s="339"/>
      <c r="K531" s="339"/>
      <c r="L531" s="339"/>
      <c r="M531" s="340"/>
      <c r="N531" s="339"/>
      <c r="O531" s="339"/>
      <c r="P531" s="339"/>
      <c r="Q531" s="341"/>
      <c r="R531" s="178"/>
      <c r="S531" s="434"/>
      <c r="T531" s="434"/>
      <c r="U531" s="434"/>
      <c r="V531" s="339"/>
      <c r="W531" s="99">
        <f t="shared" si="19"/>
        <v>0</v>
      </c>
      <c r="X531" s="339"/>
      <c r="Y531" s="339"/>
      <c r="Z531" s="339"/>
      <c r="AA531" s="339"/>
      <c r="AB531" s="339"/>
      <c r="AC531" s="339"/>
      <c r="AD531" s="339"/>
      <c r="AE531" s="339"/>
      <c r="AF531" s="339"/>
      <c r="AG531" s="339"/>
      <c r="AH531" s="339"/>
      <c r="AI531" s="339"/>
      <c r="AJ531" s="339"/>
      <c r="AK531" s="339"/>
    </row>
    <row r="532" spans="1:37" ht="12.75" customHeight="1">
      <c r="A532" s="339"/>
      <c r="B532" s="466"/>
      <c r="C532" s="339"/>
      <c r="D532" s="339"/>
      <c r="E532" s="339"/>
      <c r="F532" s="339"/>
      <c r="G532" s="339"/>
      <c r="H532" s="339"/>
      <c r="I532" s="339"/>
      <c r="J532" s="339"/>
      <c r="K532" s="339"/>
      <c r="L532" s="339"/>
      <c r="M532" s="340"/>
      <c r="N532" s="339"/>
      <c r="O532" s="339"/>
      <c r="P532" s="339"/>
      <c r="Q532" s="341"/>
      <c r="R532" s="178"/>
      <c r="S532" s="434"/>
      <c r="T532" s="434"/>
      <c r="U532" s="434"/>
      <c r="V532" s="339"/>
      <c r="W532" s="99">
        <f t="shared" si="19"/>
        <v>0</v>
      </c>
      <c r="X532" s="339"/>
      <c r="Y532" s="339"/>
      <c r="Z532" s="339"/>
      <c r="AA532" s="339"/>
      <c r="AB532" s="339"/>
      <c r="AC532" s="339"/>
      <c r="AD532" s="339"/>
      <c r="AE532" s="339"/>
      <c r="AF532" s="339"/>
      <c r="AG532" s="339"/>
      <c r="AH532" s="339"/>
      <c r="AI532" s="339"/>
      <c r="AJ532" s="339"/>
      <c r="AK532" s="339"/>
    </row>
    <row r="533" spans="1:37" ht="12.75" customHeight="1">
      <c r="A533" s="339"/>
      <c r="B533" s="466"/>
      <c r="C533" s="339"/>
      <c r="D533" s="339"/>
      <c r="E533" s="339"/>
      <c r="F533" s="339"/>
      <c r="G533" s="339"/>
      <c r="H533" s="339"/>
      <c r="I533" s="339"/>
      <c r="J533" s="339"/>
      <c r="K533" s="339"/>
      <c r="L533" s="339"/>
      <c r="M533" s="340"/>
      <c r="N533" s="339"/>
      <c r="O533" s="339"/>
      <c r="P533" s="339"/>
      <c r="Q533" s="341"/>
      <c r="R533" s="178"/>
      <c r="S533" s="434"/>
      <c r="T533" s="434"/>
      <c r="U533" s="434"/>
      <c r="V533" s="339"/>
      <c r="W533" s="99">
        <f t="shared" si="19"/>
        <v>0</v>
      </c>
      <c r="X533" s="339"/>
      <c r="Y533" s="339"/>
      <c r="Z533" s="339"/>
      <c r="AA533" s="339"/>
      <c r="AB533" s="339"/>
      <c r="AC533" s="339"/>
      <c r="AD533" s="339"/>
      <c r="AE533" s="339"/>
      <c r="AF533" s="339"/>
      <c r="AG533" s="339"/>
      <c r="AH533" s="339"/>
      <c r="AI533" s="339"/>
      <c r="AJ533" s="339"/>
      <c r="AK533" s="339"/>
    </row>
    <row r="534" spans="1:37" ht="12.75" customHeight="1">
      <c r="A534" s="339"/>
      <c r="B534" s="466"/>
      <c r="C534" s="339"/>
      <c r="D534" s="339"/>
      <c r="E534" s="339"/>
      <c r="F534" s="339"/>
      <c r="G534" s="339"/>
      <c r="H534" s="339"/>
      <c r="I534" s="339"/>
      <c r="J534" s="339"/>
      <c r="K534" s="339"/>
      <c r="L534" s="339"/>
      <c r="M534" s="340"/>
      <c r="N534" s="339"/>
      <c r="O534" s="339"/>
      <c r="P534" s="339"/>
      <c r="Q534" s="341"/>
      <c r="R534" s="178"/>
      <c r="S534" s="434"/>
      <c r="T534" s="434"/>
      <c r="U534" s="434"/>
      <c r="V534" s="339"/>
      <c r="W534" s="99">
        <f t="shared" si="19"/>
        <v>0</v>
      </c>
      <c r="X534" s="339"/>
      <c r="Y534" s="339"/>
      <c r="Z534" s="339"/>
      <c r="AA534" s="339"/>
      <c r="AB534" s="339"/>
      <c r="AC534" s="339"/>
      <c r="AD534" s="339"/>
      <c r="AE534" s="339"/>
      <c r="AF534" s="339"/>
      <c r="AG534" s="339"/>
      <c r="AH534" s="339"/>
      <c r="AI534" s="339"/>
      <c r="AJ534" s="339"/>
      <c r="AK534" s="339"/>
    </row>
    <row r="535" spans="1:37" ht="12.75" customHeight="1">
      <c r="A535" s="339"/>
      <c r="B535" s="466"/>
      <c r="C535" s="339"/>
      <c r="D535" s="339"/>
      <c r="E535" s="339"/>
      <c r="F535" s="339"/>
      <c r="G535" s="339"/>
      <c r="H535" s="339"/>
      <c r="I535" s="339"/>
      <c r="J535" s="339"/>
      <c r="K535" s="339"/>
      <c r="L535" s="339"/>
      <c r="M535" s="340"/>
      <c r="N535" s="339"/>
      <c r="O535" s="339"/>
      <c r="P535" s="339"/>
      <c r="Q535" s="341"/>
      <c r="R535" s="178"/>
      <c r="S535" s="434"/>
      <c r="T535" s="434"/>
      <c r="U535" s="434"/>
      <c r="V535" s="339"/>
      <c r="W535" s="99">
        <f t="shared" si="19"/>
        <v>0</v>
      </c>
      <c r="X535" s="339"/>
      <c r="Y535" s="339"/>
      <c r="Z535" s="339"/>
      <c r="AA535" s="339"/>
      <c r="AB535" s="339"/>
      <c r="AC535" s="339"/>
      <c r="AD535" s="339"/>
      <c r="AE535" s="339"/>
      <c r="AF535" s="339"/>
      <c r="AG535" s="339"/>
      <c r="AH535" s="339"/>
      <c r="AI535" s="339"/>
      <c r="AJ535" s="339"/>
      <c r="AK535" s="339"/>
    </row>
    <row r="536" spans="1:37" ht="12.75" customHeight="1">
      <c r="A536" s="339"/>
      <c r="B536" s="466"/>
      <c r="C536" s="339"/>
      <c r="D536" s="339"/>
      <c r="E536" s="339"/>
      <c r="F536" s="339"/>
      <c r="G536" s="339"/>
      <c r="H536" s="339"/>
      <c r="I536" s="339"/>
      <c r="J536" s="339"/>
      <c r="K536" s="339"/>
      <c r="L536" s="339"/>
      <c r="M536" s="340"/>
      <c r="N536" s="339"/>
      <c r="O536" s="339"/>
      <c r="P536" s="339"/>
      <c r="Q536" s="341"/>
      <c r="R536" s="178"/>
      <c r="S536" s="434"/>
      <c r="T536" s="434"/>
      <c r="U536" s="434"/>
      <c r="V536" s="339"/>
      <c r="W536" s="99">
        <f t="shared" si="19"/>
        <v>0</v>
      </c>
      <c r="X536" s="339"/>
      <c r="Y536" s="339"/>
      <c r="Z536" s="339"/>
      <c r="AA536" s="339"/>
      <c r="AB536" s="339"/>
      <c r="AC536" s="339"/>
      <c r="AD536" s="339"/>
      <c r="AE536" s="339"/>
      <c r="AF536" s="339"/>
      <c r="AG536" s="339"/>
      <c r="AH536" s="339"/>
      <c r="AI536" s="339"/>
      <c r="AJ536" s="339"/>
      <c r="AK536" s="339"/>
    </row>
    <row r="537" spans="1:37" ht="12.75" customHeight="1">
      <c r="A537" s="339"/>
      <c r="B537" s="466"/>
      <c r="C537" s="339"/>
      <c r="D537" s="339"/>
      <c r="E537" s="339"/>
      <c r="F537" s="339"/>
      <c r="G537" s="339"/>
      <c r="H537" s="339"/>
      <c r="I537" s="339"/>
      <c r="J537" s="339"/>
      <c r="K537" s="339"/>
      <c r="L537" s="339"/>
      <c r="M537" s="340"/>
      <c r="N537" s="339"/>
      <c r="O537" s="339"/>
      <c r="P537" s="339"/>
      <c r="Q537" s="341"/>
      <c r="R537" s="178"/>
      <c r="S537" s="434"/>
      <c r="T537" s="434"/>
      <c r="U537" s="434"/>
      <c r="V537" s="339"/>
      <c r="W537" s="99">
        <f t="shared" si="19"/>
        <v>0</v>
      </c>
      <c r="X537" s="339"/>
      <c r="Y537" s="339"/>
      <c r="Z537" s="339"/>
      <c r="AA537" s="339"/>
      <c r="AB537" s="339"/>
      <c r="AC537" s="339"/>
      <c r="AD537" s="339"/>
      <c r="AE537" s="339"/>
      <c r="AF537" s="339"/>
      <c r="AG537" s="339"/>
      <c r="AH537" s="339"/>
      <c r="AI537" s="339"/>
      <c r="AJ537" s="339"/>
      <c r="AK537" s="339"/>
    </row>
    <row r="538" spans="1:37" ht="12.75" customHeight="1">
      <c r="A538" s="339"/>
      <c r="B538" s="466"/>
      <c r="C538" s="339"/>
      <c r="D538" s="339"/>
      <c r="E538" s="339"/>
      <c r="F538" s="339"/>
      <c r="G538" s="339"/>
      <c r="H538" s="339"/>
      <c r="I538" s="339"/>
      <c r="J538" s="339"/>
      <c r="K538" s="339"/>
      <c r="L538" s="339"/>
      <c r="M538" s="340"/>
      <c r="N538" s="339"/>
      <c r="O538" s="339"/>
      <c r="P538" s="339"/>
      <c r="Q538" s="341"/>
      <c r="R538" s="178"/>
      <c r="S538" s="434"/>
      <c r="T538" s="434"/>
      <c r="U538" s="434"/>
      <c r="V538" s="339"/>
      <c r="W538" s="99">
        <f t="shared" si="19"/>
        <v>0</v>
      </c>
      <c r="X538" s="339"/>
      <c r="Y538" s="339"/>
      <c r="Z538" s="339"/>
      <c r="AA538" s="339"/>
      <c r="AB538" s="339"/>
      <c r="AC538" s="339"/>
      <c r="AD538" s="339"/>
      <c r="AE538" s="339"/>
      <c r="AF538" s="339"/>
      <c r="AG538" s="339"/>
      <c r="AH538" s="339"/>
      <c r="AI538" s="339"/>
      <c r="AJ538" s="339"/>
      <c r="AK538" s="339"/>
    </row>
    <row r="539" spans="1:37" ht="12.75" customHeight="1">
      <c r="A539" s="339"/>
      <c r="B539" s="466"/>
      <c r="C539" s="339"/>
      <c r="D539" s="339"/>
      <c r="E539" s="339"/>
      <c r="F539" s="339"/>
      <c r="G539" s="339"/>
      <c r="H539" s="339"/>
      <c r="I539" s="339"/>
      <c r="J539" s="339"/>
      <c r="K539" s="339"/>
      <c r="L539" s="339"/>
      <c r="M539" s="340"/>
      <c r="N539" s="339"/>
      <c r="O539" s="339"/>
      <c r="P539" s="339"/>
      <c r="Q539" s="341"/>
      <c r="R539" s="178"/>
      <c r="S539" s="434"/>
      <c r="T539" s="434"/>
      <c r="U539" s="434"/>
      <c r="V539" s="339"/>
      <c r="W539" s="99">
        <f t="shared" si="19"/>
        <v>0</v>
      </c>
      <c r="X539" s="339"/>
      <c r="Y539" s="339"/>
      <c r="Z539" s="339"/>
      <c r="AA539" s="339"/>
      <c r="AB539" s="339"/>
      <c r="AC539" s="339"/>
      <c r="AD539" s="339"/>
      <c r="AE539" s="339"/>
      <c r="AF539" s="339"/>
      <c r="AG539" s="339"/>
      <c r="AH539" s="339"/>
      <c r="AI539" s="339"/>
      <c r="AJ539" s="339"/>
      <c r="AK539" s="339"/>
    </row>
    <row r="540" spans="1:37" ht="12.75" customHeight="1">
      <c r="A540" s="339"/>
      <c r="B540" s="466"/>
      <c r="C540" s="339"/>
      <c r="D540" s="339"/>
      <c r="E540" s="339"/>
      <c r="F540" s="339"/>
      <c r="G540" s="339"/>
      <c r="H540" s="339"/>
      <c r="I540" s="339"/>
      <c r="J540" s="339"/>
      <c r="K540" s="339"/>
      <c r="L540" s="339"/>
      <c r="M540" s="340"/>
      <c r="N540" s="339"/>
      <c r="O540" s="339"/>
      <c r="P540" s="339"/>
      <c r="Q540" s="341"/>
      <c r="R540" s="178"/>
      <c r="S540" s="434"/>
      <c r="T540" s="434"/>
      <c r="U540" s="434"/>
      <c r="V540" s="339"/>
      <c r="W540" s="99">
        <f t="shared" si="19"/>
        <v>0</v>
      </c>
      <c r="X540" s="339"/>
      <c r="Y540" s="339"/>
      <c r="Z540" s="339"/>
      <c r="AA540" s="339"/>
      <c r="AB540" s="339"/>
      <c r="AC540" s="339"/>
      <c r="AD540" s="339"/>
      <c r="AE540" s="339"/>
      <c r="AF540" s="339"/>
      <c r="AG540" s="339"/>
      <c r="AH540" s="339"/>
      <c r="AI540" s="339"/>
      <c r="AJ540" s="339"/>
      <c r="AK540" s="339"/>
    </row>
    <row r="541" spans="1:37" ht="12.75" customHeight="1">
      <c r="A541" s="339"/>
      <c r="B541" s="466"/>
      <c r="C541" s="339"/>
      <c r="D541" s="339"/>
      <c r="E541" s="339"/>
      <c r="F541" s="339"/>
      <c r="G541" s="339"/>
      <c r="H541" s="339"/>
      <c r="I541" s="339"/>
      <c r="J541" s="339"/>
      <c r="K541" s="339"/>
      <c r="L541" s="339"/>
      <c r="M541" s="340"/>
      <c r="N541" s="339"/>
      <c r="O541" s="339"/>
      <c r="P541" s="339"/>
      <c r="Q541" s="341"/>
      <c r="R541" s="178"/>
      <c r="S541" s="434"/>
      <c r="T541" s="434"/>
      <c r="U541" s="434"/>
      <c r="V541" s="339"/>
      <c r="W541" s="99">
        <f t="shared" si="19"/>
        <v>0</v>
      </c>
      <c r="X541" s="339"/>
      <c r="Y541" s="339"/>
      <c r="Z541" s="339"/>
      <c r="AA541" s="339"/>
      <c r="AB541" s="339"/>
      <c r="AC541" s="339"/>
      <c r="AD541" s="339"/>
      <c r="AE541" s="339"/>
      <c r="AF541" s="339"/>
      <c r="AG541" s="339"/>
      <c r="AH541" s="339"/>
      <c r="AI541" s="339"/>
      <c r="AJ541" s="339"/>
      <c r="AK541" s="339"/>
    </row>
    <row r="542" spans="1:37" ht="12.75" customHeight="1">
      <c r="A542" s="339"/>
      <c r="B542" s="466"/>
      <c r="C542" s="339"/>
      <c r="D542" s="339"/>
      <c r="E542" s="339"/>
      <c r="F542" s="339"/>
      <c r="G542" s="339"/>
      <c r="H542" s="339"/>
      <c r="I542" s="339"/>
      <c r="J542" s="339"/>
      <c r="K542" s="339"/>
      <c r="L542" s="339"/>
      <c r="M542" s="340"/>
      <c r="N542" s="339"/>
      <c r="O542" s="339"/>
      <c r="P542" s="339"/>
      <c r="Q542" s="341"/>
      <c r="R542" s="178"/>
      <c r="S542" s="434"/>
      <c r="T542" s="434"/>
      <c r="U542" s="434"/>
      <c r="V542" s="339"/>
      <c r="W542" s="99">
        <f t="shared" si="19"/>
        <v>0</v>
      </c>
      <c r="X542" s="339"/>
      <c r="Y542" s="339"/>
      <c r="Z542" s="339"/>
      <c r="AA542" s="339"/>
      <c r="AB542" s="339"/>
      <c r="AC542" s="339"/>
      <c r="AD542" s="339"/>
      <c r="AE542" s="339"/>
      <c r="AF542" s="339"/>
      <c r="AG542" s="339"/>
      <c r="AH542" s="339"/>
      <c r="AI542" s="339"/>
      <c r="AJ542" s="339"/>
      <c r="AK542" s="339"/>
    </row>
    <row r="543" spans="1:37" ht="12.75" customHeight="1">
      <c r="A543" s="339"/>
      <c r="B543" s="466"/>
      <c r="C543" s="339"/>
      <c r="D543" s="339"/>
      <c r="E543" s="339"/>
      <c r="F543" s="339"/>
      <c r="G543" s="339"/>
      <c r="H543" s="339"/>
      <c r="I543" s="339"/>
      <c r="J543" s="339"/>
      <c r="K543" s="339"/>
      <c r="L543" s="339"/>
      <c r="M543" s="340"/>
      <c r="N543" s="339"/>
      <c r="O543" s="339"/>
      <c r="P543" s="339"/>
      <c r="Q543" s="341"/>
      <c r="R543" s="178"/>
      <c r="S543" s="434"/>
      <c r="T543" s="434"/>
      <c r="U543" s="434"/>
      <c r="V543" s="339"/>
      <c r="W543" s="99">
        <f t="shared" si="19"/>
        <v>0</v>
      </c>
      <c r="X543" s="339"/>
      <c r="Y543" s="339"/>
      <c r="Z543" s="339"/>
      <c r="AA543" s="339"/>
      <c r="AB543" s="339"/>
      <c r="AC543" s="339"/>
      <c r="AD543" s="339"/>
      <c r="AE543" s="339"/>
      <c r="AF543" s="339"/>
      <c r="AG543" s="339"/>
      <c r="AH543" s="339"/>
      <c r="AI543" s="339"/>
      <c r="AJ543" s="339"/>
      <c r="AK543" s="339"/>
    </row>
    <row r="544" spans="1:37" ht="12.75" customHeight="1">
      <c r="A544" s="339"/>
      <c r="B544" s="466"/>
      <c r="C544" s="339"/>
      <c r="D544" s="339"/>
      <c r="E544" s="339"/>
      <c r="F544" s="339"/>
      <c r="G544" s="339"/>
      <c r="H544" s="339"/>
      <c r="I544" s="339"/>
      <c r="J544" s="339"/>
      <c r="K544" s="339"/>
      <c r="L544" s="339"/>
      <c r="M544" s="340"/>
      <c r="N544" s="339"/>
      <c r="O544" s="339"/>
      <c r="P544" s="339"/>
      <c r="Q544" s="341"/>
      <c r="R544" s="178"/>
      <c r="S544" s="434"/>
      <c r="T544" s="434"/>
      <c r="U544" s="434"/>
      <c r="V544" s="339"/>
      <c r="W544" s="99">
        <f t="shared" si="19"/>
        <v>0</v>
      </c>
      <c r="X544" s="339"/>
      <c r="Y544" s="339"/>
      <c r="Z544" s="339"/>
      <c r="AA544" s="339"/>
      <c r="AB544" s="339"/>
      <c r="AC544" s="339"/>
      <c r="AD544" s="339"/>
      <c r="AE544" s="339"/>
      <c r="AF544" s="339"/>
      <c r="AG544" s="339"/>
      <c r="AH544" s="339"/>
      <c r="AI544" s="339"/>
      <c r="AJ544" s="339"/>
      <c r="AK544" s="339"/>
    </row>
    <row r="545" spans="1:37" ht="12.75" customHeight="1">
      <c r="A545" s="339"/>
      <c r="B545" s="466"/>
      <c r="C545" s="339"/>
      <c r="D545" s="339"/>
      <c r="E545" s="339"/>
      <c r="F545" s="339"/>
      <c r="G545" s="339"/>
      <c r="H545" s="339"/>
      <c r="I545" s="339"/>
      <c r="J545" s="339"/>
      <c r="K545" s="339"/>
      <c r="L545" s="339"/>
      <c r="M545" s="340"/>
      <c r="N545" s="339"/>
      <c r="O545" s="339"/>
      <c r="P545" s="339"/>
      <c r="Q545" s="341"/>
      <c r="R545" s="178"/>
      <c r="S545" s="434"/>
      <c r="T545" s="434"/>
      <c r="U545" s="434"/>
      <c r="V545" s="339"/>
      <c r="W545" s="99">
        <f t="shared" si="19"/>
        <v>0</v>
      </c>
      <c r="X545" s="339"/>
      <c r="Y545" s="339"/>
      <c r="Z545" s="339"/>
      <c r="AA545" s="339"/>
      <c r="AB545" s="339"/>
      <c r="AC545" s="339"/>
      <c r="AD545" s="339"/>
      <c r="AE545" s="339"/>
      <c r="AF545" s="339"/>
      <c r="AG545" s="339"/>
      <c r="AH545" s="339"/>
      <c r="AI545" s="339"/>
      <c r="AJ545" s="339"/>
      <c r="AK545" s="339"/>
    </row>
    <row r="546" spans="1:37" ht="12.75" customHeight="1">
      <c r="A546" s="339"/>
      <c r="B546" s="466"/>
      <c r="C546" s="339"/>
      <c r="D546" s="339"/>
      <c r="E546" s="339"/>
      <c r="F546" s="339"/>
      <c r="G546" s="339"/>
      <c r="H546" s="339"/>
      <c r="I546" s="339"/>
      <c r="J546" s="339"/>
      <c r="K546" s="339"/>
      <c r="L546" s="339"/>
      <c r="M546" s="340"/>
      <c r="N546" s="339"/>
      <c r="O546" s="339"/>
      <c r="P546" s="339"/>
      <c r="Q546" s="341"/>
      <c r="R546" s="178"/>
      <c r="S546" s="434"/>
      <c r="T546" s="434"/>
      <c r="U546" s="434"/>
      <c r="V546" s="339"/>
      <c r="W546" s="99">
        <f t="shared" si="19"/>
        <v>0</v>
      </c>
      <c r="X546" s="339"/>
      <c r="Y546" s="339"/>
      <c r="Z546" s="339"/>
      <c r="AA546" s="339"/>
      <c r="AB546" s="339"/>
      <c r="AC546" s="339"/>
      <c r="AD546" s="339"/>
      <c r="AE546" s="339"/>
      <c r="AF546" s="339"/>
      <c r="AG546" s="339"/>
      <c r="AH546" s="339"/>
      <c r="AI546" s="339"/>
      <c r="AJ546" s="339"/>
      <c r="AK546" s="339"/>
    </row>
    <row r="547" spans="1:37" ht="12.75" customHeight="1">
      <c r="A547" s="339"/>
      <c r="B547" s="466"/>
      <c r="C547" s="339"/>
      <c r="D547" s="339"/>
      <c r="E547" s="339"/>
      <c r="F547" s="339"/>
      <c r="G547" s="339"/>
      <c r="H547" s="339"/>
      <c r="I547" s="339"/>
      <c r="J547" s="339"/>
      <c r="K547" s="339"/>
      <c r="L547" s="339"/>
      <c r="M547" s="340"/>
      <c r="N547" s="339"/>
      <c r="O547" s="339"/>
      <c r="P547" s="339"/>
      <c r="Q547" s="341"/>
      <c r="R547" s="178"/>
      <c r="S547" s="434"/>
      <c r="T547" s="434"/>
      <c r="U547" s="434"/>
      <c r="V547" s="339"/>
      <c r="W547" s="99">
        <f t="shared" si="19"/>
        <v>0</v>
      </c>
      <c r="X547" s="339"/>
      <c r="Y547" s="339"/>
      <c r="Z547" s="339"/>
      <c r="AA547" s="339"/>
      <c r="AB547" s="339"/>
      <c r="AC547" s="339"/>
      <c r="AD547" s="339"/>
      <c r="AE547" s="339"/>
      <c r="AF547" s="339"/>
      <c r="AG547" s="339"/>
      <c r="AH547" s="339"/>
      <c r="AI547" s="339"/>
      <c r="AJ547" s="339"/>
      <c r="AK547" s="339"/>
    </row>
    <row r="548" spans="1:37" ht="12.75" customHeight="1">
      <c r="A548" s="339"/>
      <c r="B548" s="466"/>
      <c r="C548" s="339"/>
      <c r="D548" s="339"/>
      <c r="E548" s="339"/>
      <c r="F548" s="339"/>
      <c r="G548" s="339"/>
      <c r="H548" s="339"/>
      <c r="I548" s="339"/>
      <c r="J548" s="339"/>
      <c r="K548" s="339"/>
      <c r="L548" s="339"/>
      <c r="M548" s="340"/>
      <c r="N548" s="339"/>
      <c r="O548" s="339"/>
      <c r="P548" s="339"/>
      <c r="Q548" s="341"/>
      <c r="R548" s="178"/>
      <c r="S548" s="434"/>
      <c r="T548" s="434"/>
      <c r="U548" s="434"/>
      <c r="V548" s="339"/>
      <c r="W548" s="99">
        <f t="shared" si="19"/>
        <v>0</v>
      </c>
      <c r="X548" s="339"/>
      <c r="Y548" s="339"/>
      <c r="Z548" s="339"/>
      <c r="AA548" s="339"/>
      <c r="AB548" s="339"/>
      <c r="AC548" s="339"/>
      <c r="AD548" s="339"/>
      <c r="AE548" s="339"/>
      <c r="AF548" s="339"/>
      <c r="AG548" s="339"/>
      <c r="AH548" s="339"/>
      <c r="AI548" s="339"/>
      <c r="AJ548" s="339"/>
      <c r="AK548" s="339"/>
    </row>
    <row r="549" spans="1:37" ht="12.75" customHeight="1">
      <c r="A549" s="339"/>
      <c r="B549" s="466"/>
      <c r="C549" s="339"/>
      <c r="D549" s="339"/>
      <c r="E549" s="339"/>
      <c r="F549" s="339"/>
      <c r="G549" s="339"/>
      <c r="H549" s="339"/>
      <c r="I549" s="339"/>
      <c r="J549" s="339"/>
      <c r="K549" s="339"/>
      <c r="L549" s="339"/>
      <c r="M549" s="340"/>
      <c r="N549" s="339"/>
      <c r="O549" s="339"/>
      <c r="P549" s="339"/>
      <c r="Q549" s="341"/>
      <c r="R549" s="178"/>
      <c r="S549" s="434"/>
      <c r="T549" s="434"/>
      <c r="U549" s="434"/>
      <c r="V549" s="339"/>
      <c r="W549" s="99">
        <f t="shared" si="19"/>
        <v>0</v>
      </c>
      <c r="X549" s="339"/>
      <c r="Y549" s="339"/>
      <c r="Z549" s="339"/>
      <c r="AA549" s="339"/>
      <c r="AB549" s="339"/>
      <c r="AC549" s="339"/>
      <c r="AD549" s="339"/>
      <c r="AE549" s="339"/>
      <c r="AF549" s="339"/>
      <c r="AG549" s="339"/>
      <c r="AH549" s="339"/>
      <c r="AI549" s="339"/>
      <c r="AJ549" s="339"/>
      <c r="AK549" s="339"/>
    </row>
    <row r="550" spans="1:37" ht="12.75" customHeight="1">
      <c r="A550" s="339"/>
      <c r="B550" s="466"/>
      <c r="C550" s="339"/>
      <c r="D550" s="339"/>
      <c r="E550" s="339"/>
      <c r="F550" s="339"/>
      <c r="G550" s="339"/>
      <c r="H550" s="339"/>
      <c r="I550" s="339"/>
      <c r="J550" s="339"/>
      <c r="K550" s="339"/>
      <c r="L550" s="339"/>
      <c r="M550" s="340"/>
      <c r="N550" s="339"/>
      <c r="O550" s="339"/>
      <c r="P550" s="339"/>
      <c r="Q550" s="341"/>
      <c r="R550" s="178"/>
      <c r="S550" s="434"/>
      <c r="T550" s="434"/>
      <c r="U550" s="434"/>
      <c r="V550" s="339"/>
      <c r="W550" s="99">
        <f t="shared" si="19"/>
        <v>0</v>
      </c>
      <c r="X550" s="339"/>
      <c r="Y550" s="339"/>
      <c r="Z550" s="339"/>
      <c r="AA550" s="339"/>
      <c r="AB550" s="339"/>
      <c r="AC550" s="339"/>
      <c r="AD550" s="339"/>
      <c r="AE550" s="339"/>
      <c r="AF550" s="339"/>
      <c r="AG550" s="339"/>
      <c r="AH550" s="339"/>
      <c r="AI550" s="339"/>
      <c r="AJ550" s="339"/>
      <c r="AK550" s="339"/>
    </row>
    <row r="551" spans="1:37" ht="12.75" customHeight="1">
      <c r="A551" s="339"/>
      <c r="B551" s="466"/>
      <c r="C551" s="339"/>
      <c r="D551" s="339"/>
      <c r="E551" s="339"/>
      <c r="F551" s="339"/>
      <c r="G551" s="339"/>
      <c r="H551" s="339"/>
      <c r="I551" s="339"/>
      <c r="J551" s="339"/>
      <c r="K551" s="339"/>
      <c r="L551" s="339"/>
      <c r="M551" s="340"/>
      <c r="N551" s="339"/>
      <c r="O551" s="339"/>
      <c r="P551" s="339"/>
      <c r="Q551" s="341"/>
      <c r="R551" s="178"/>
      <c r="S551" s="434"/>
      <c r="T551" s="434"/>
      <c r="U551" s="434"/>
      <c r="V551" s="339"/>
      <c r="W551" s="99">
        <f t="shared" si="19"/>
        <v>0</v>
      </c>
      <c r="X551" s="339"/>
      <c r="Y551" s="339"/>
      <c r="Z551" s="339"/>
      <c r="AA551" s="339"/>
      <c r="AB551" s="339"/>
      <c r="AC551" s="339"/>
      <c r="AD551" s="339"/>
      <c r="AE551" s="339"/>
      <c r="AF551" s="339"/>
      <c r="AG551" s="339"/>
      <c r="AH551" s="339"/>
      <c r="AI551" s="339"/>
      <c r="AJ551" s="339"/>
      <c r="AK551" s="339"/>
    </row>
    <row r="552" spans="1:37" ht="12.75" customHeight="1">
      <c r="A552" s="339"/>
      <c r="B552" s="466"/>
      <c r="C552" s="339"/>
      <c r="D552" s="339"/>
      <c r="E552" s="339"/>
      <c r="F552" s="339"/>
      <c r="G552" s="339"/>
      <c r="H552" s="339"/>
      <c r="I552" s="339"/>
      <c r="J552" s="339"/>
      <c r="K552" s="339"/>
      <c r="L552" s="339"/>
      <c r="M552" s="340"/>
      <c r="N552" s="339"/>
      <c r="O552" s="339"/>
      <c r="P552" s="339"/>
      <c r="Q552" s="341"/>
      <c r="R552" s="178"/>
      <c r="S552" s="434"/>
      <c r="T552" s="434"/>
      <c r="U552" s="434"/>
      <c r="V552" s="339"/>
      <c r="W552" s="99">
        <f t="shared" si="19"/>
        <v>0</v>
      </c>
      <c r="X552" s="339"/>
      <c r="Y552" s="339"/>
      <c r="Z552" s="339"/>
      <c r="AA552" s="339"/>
      <c r="AB552" s="339"/>
      <c r="AC552" s="339"/>
      <c r="AD552" s="339"/>
      <c r="AE552" s="339"/>
      <c r="AF552" s="339"/>
      <c r="AG552" s="339"/>
      <c r="AH552" s="339"/>
      <c r="AI552" s="339"/>
      <c r="AJ552" s="339"/>
      <c r="AK552" s="339"/>
    </row>
    <row r="553" spans="1:37" ht="12.75" customHeight="1">
      <c r="A553" s="339"/>
      <c r="B553" s="466"/>
      <c r="C553" s="339"/>
      <c r="D553" s="339"/>
      <c r="E553" s="339"/>
      <c r="F553" s="339"/>
      <c r="G553" s="339"/>
      <c r="H553" s="339"/>
      <c r="I553" s="339"/>
      <c r="J553" s="339"/>
      <c r="K553" s="339"/>
      <c r="L553" s="339"/>
      <c r="M553" s="340"/>
      <c r="N553" s="339"/>
      <c r="O553" s="339"/>
      <c r="P553" s="339"/>
      <c r="Q553" s="341"/>
      <c r="R553" s="178"/>
      <c r="S553" s="434"/>
      <c r="T553" s="434"/>
      <c r="U553" s="434"/>
      <c r="V553" s="339"/>
      <c r="W553" s="99">
        <f t="shared" si="19"/>
        <v>0</v>
      </c>
      <c r="X553" s="339"/>
      <c r="Y553" s="339"/>
      <c r="Z553" s="339"/>
      <c r="AA553" s="339"/>
      <c r="AB553" s="339"/>
      <c r="AC553" s="339"/>
      <c r="AD553" s="339"/>
      <c r="AE553" s="339"/>
      <c r="AF553" s="339"/>
      <c r="AG553" s="339"/>
      <c r="AH553" s="339"/>
      <c r="AI553" s="339"/>
      <c r="AJ553" s="339"/>
      <c r="AK553" s="339"/>
    </row>
    <row r="554" spans="1:37" ht="12.75" customHeight="1">
      <c r="A554" s="339"/>
      <c r="B554" s="466"/>
      <c r="C554" s="339"/>
      <c r="D554" s="339"/>
      <c r="E554" s="339"/>
      <c r="F554" s="339"/>
      <c r="G554" s="339"/>
      <c r="H554" s="339"/>
      <c r="I554" s="339"/>
      <c r="J554" s="339"/>
      <c r="K554" s="339"/>
      <c r="L554" s="339"/>
      <c r="M554" s="340"/>
      <c r="N554" s="339"/>
      <c r="O554" s="339"/>
      <c r="P554" s="339"/>
      <c r="Q554" s="341"/>
      <c r="R554" s="178"/>
      <c r="S554" s="434"/>
      <c r="T554" s="434"/>
      <c r="U554" s="434"/>
      <c r="V554" s="339"/>
      <c r="W554" s="99">
        <f t="shared" si="19"/>
        <v>0</v>
      </c>
      <c r="X554" s="339"/>
      <c r="Y554" s="339"/>
      <c r="Z554" s="339"/>
      <c r="AA554" s="339"/>
      <c r="AB554" s="339"/>
      <c r="AC554" s="339"/>
      <c r="AD554" s="339"/>
      <c r="AE554" s="339"/>
      <c r="AF554" s="339"/>
      <c r="AG554" s="339"/>
      <c r="AH554" s="339"/>
      <c r="AI554" s="339"/>
      <c r="AJ554" s="339"/>
      <c r="AK554" s="339"/>
    </row>
    <row r="555" spans="1:37" ht="12.75" customHeight="1">
      <c r="A555" s="339"/>
      <c r="B555" s="466"/>
      <c r="C555" s="339"/>
      <c r="D555" s="339"/>
      <c r="E555" s="339"/>
      <c r="F555" s="339"/>
      <c r="G555" s="339"/>
      <c r="H555" s="339"/>
      <c r="I555" s="339"/>
      <c r="J555" s="339"/>
      <c r="K555" s="339"/>
      <c r="L555" s="339"/>
      <c r="M555" s="340"/>
      <c r="N555" s="339"/>
      <c r="O555" s="339"/>
      <c r="P555" s="339"/>
      <c r="Q555" s="341"/>
      <c r="R555" s="178"/>
      <c r="S555" s="434"/>
      <c r="T555" s="434"/>
      <c r="U555" s="434"/>
      <c r="V555" s="339"/>
      <c r="W555" s="99">
        <f t="shared" si="19"/>
        <v>0</v>
      </c>
      <c r="X555" s="339"/>
      <c r="Y555" s="339"/>
      <c r="Z555" s="339"/>
      <c r="AA555" s="339"/>
      <c r="AB555" s="339"/>
      <c r="AC555" s="339"/>
      <c r="AD555" s="339"/>
      <c r="AE555" s="339"/>
      <c r="AF555" s="339"/>
      <c r="AG555" s="339"/>
      <c r="AH555" s="339"/>
      <c r="AI555" s="339"/>
      <c r="AJ555" s="339"/>
      <c r="AK555" s="339"/>
    </row>
    <row r="556" spans="1:37" ht="12.75" customHeight="1">
      <c r="A556" s="339"/>
      <c r="B556" s="466"/>
      <c r="C556" s="339"/>
      <c r="D556" s="339"/>
      <c r="E556" s="339"/>
      <c r="F556" s="339"/>
      <c r="G556" s="339"/>
      <c r="H556" s="339"/>
      <c r="I556" s="339"/>
      <c r="J556" s="339"/>
      <c r="K556" s="339"/>
      <c r="L556" s="339"/>
      <c r="M556" s="340"/>
      <c r="N556" s="339"/>
      <c r="O556" s="339"/>
      <c r="P556" s="339"/>
      <c r="Q556" s="341"/>
      <c r="R556" s="178"/>
      <c r="S556" s="434"/>
      <c r="T556" s="434"/>
      <c r="U556" s="434"/>
      <c r="V556" s="339"/>
      <c r="W556" s="99">
        <f t="shared" si="19"/>
        <v>0</v>
      </c>
      <c r="X556" s="339"/>
      <c r="Y556" s="339"/>
      <c r="Z556" s="339"/>
      <c r="AA556" s="339"/>
      <c r="AB556" s="339"/>
      <c r="AC556" s="339"/>
      <c r="AD556" s="339"/>
      <c r="AE556" s="339"/>
      <c r="AF556" s="339"/>
      <c r="AG556" s="339"/>
      <c r="AH556" s="339"/>
      <c r="AI556" s="339"/>
      <c r="AJ556" s="339"/>
      <c r="AK556" s="339"/>
    </row>
    <row r="557" spans="1:37" ht="12.75" customHeight="1">
      <c r="A557" s="339"/>
      <c r="B557" s="466"/>
      <c r="C557" s="339"/>
      <c r="D557" s="339"/>
      <c r="E557" s="339"/>
      <c r="F557" s="339"/>
      <c r="G557" s="339"/>
      <c r="H557" s="339"/>
      <c r="I557" s="339"/>
      <c r="J557" s="339"/>
      <c r="K557" s="339"/>
      <c r="L557" s="339"/>
      <c r="M557" s="340"/>
      <c r="N557" s="339"/>
      <c r="O557" s="339"/>
      <c r="P557" s="339"/>
      <c r="Q557" s="341"/>
      <c r="R557" s="178"/>
      <c r="S557" s="434"/>
      <c r="T557" s="434"/>
      <c r="U557" s="434"/>
      <c r="V557" s="339"/>
      <c r="W557" s="99">
        <f t="shared" si="19"/>
        <v>0</v>
      </c>
      <c r="X557" s="339"/>
      <c r="Y557" s="339"/>
      <c r="Z557" s="339"/>
      <c r="AA557" s="339"/>
      <c r="AB557" s="339"/>
      <c r="AC557" s="339"/>
      <c r="AD557" s="339"/>
      <c r="AE557" s="339"/>
      <c r="AF557" s="339"/>
      <c r="AG557" s="339"/>
      <c r="AH557" s="339"/>
      <c r="AI557" s="339"/>
      <c r="AJ557" s="339"/>
      <c r="AK557" s="339"/>
    </row>
    <row r="558" spans="1:37" ht="12.75" customHeight="1">
      <c r="A558" s="339"/>
      <c r="B558" s="466"/>
      <c r="C558" s="339"/>
      <c r="D558" s="339"/>
      <c r="E558" s="339"/>
      <c r="F558" s="339"/>
      <c r="G558" s="339"/>
      <c r="H558" s="339"/>
      <c r="I558" s="339"/>
      <c r="J558" s="339"/>
      <c r="K558" s="339"/>
      <c r="L558" s="339"/>
      <c r="M558" s="340"/>
      <c r="N558" s="339"/>
      <c r="O558" s="339"/>
      <c r="P558" s="339"/>
      <c r="Q558" s="341"/>
      <c r="R558" s="178"/>
      <c r="S558" s="434"/>
      <c r="T558" s="434"/>
      <c r="U558" s="434"/>
      <c r="V558" s="339"/>
      <c r="W558" s="99">
        <f t="shared" si="19"/>
        <v>0</v>
      </c>
      <c r="X558" s="339"/>
      <c r="Y558" s="339"/>
      <c r="Z558" s="339"/>
      <c r="AA558" s="339"/>
      <c r="AB558" s="339"/>
      <c r="AC558" s="339"/>
      <c r="AD558" s="339"/>
      <c r="AE558" s="339"/>
      <c r="AF558" s="339"/>
      <c r="AG558" s="339"/>
      <c r="AH558" s="339"/>
      <c r="AI558" s="339"/>
      <c r="AJ558" s="339"/>
      <c r="AK558" s="339"/>
    </row>
    <row r="559" spans="1:37" ht="12.75" customHeight="1">
      <c r="A559" s="339"/>
      <c r="B559" s="466"/>
      <c r="C559" s="339"/>
      <c r="D559" s="339"/>
      <c r="E559" s="339"/>
      <c r="F559" s="339"/>
      <c r="G559" s="339"/>
      <c r="H559" s="339"/>
      <c r="I559" s="339"/>
      <c r="J559" s="339"/>
      <c r="K559" s="339"/>
      <c r="L559" s="339"/>
      <c r="M559" s="340"/>
      <c r="N559" s="339"/>
      <c r="O559" s="339"/>
      <c r="P559" s="339"/>
      <c r="Q559" s="341"/>
      <c r="R559" s="178"/>
      <c r="S559" s="434"/>
      <c r="T559" s="434"/>
      <c r="U559" s="434"/>
      <c r="V559" s="339"/>
      <c r="W559" s="99">
        <f t="shared" si="19"/>
        <v>0</v>
      </c>
      <c r="X559" s="339"/>
      <c r="Y559" s="339"/>
      <c r="Z559" s="339"/>
      <c r="AA559" s="339"/>
      <c r="AB559" s="339"/>
      <c r="AC559" s="339"/>
      <c r="AD559" s="339"/>
      <c r="AE559" s="339"/>
      <c r="AF559" s="339"/>
      <c r="AG559" s="339"/>
      <c r="AH559" s="339"/>
      <c r="AI559" s="339"/>
      <c r="AJ559" s="339"/>
      <c r="AK559" s="339"/>
    </row>
    <row r="560" spans="1:37" ht="12.75" customHeight="1">
      <c r="A560" s="339"/>
      <c r="B560" s="466"/>
      <c r="C560" s="339"/>
      <c r="D560" s="339"/>
      <c r="E560" s="339"/>
      <c r="F560" s="339"/>
      <c r="G560" s="339"/>
      <c r="H560" s="339"/>
      <c r="I560" s="339"/>
      <c r="J560" s="339"/>
      <c r="K560" s="339"/>
      <c r="L560" s="339"/>
      <c r="M560" s="340"/>
      <c r="N560" s="339"/>
      <c r="O560" s="339"/>
      <c r="P560" s="339"/>
      <c r="Q560" s="341"/>
      <c r="R560" s="178"/>
      <c r="S560" s="434"/>
      <c r="T560" s="434"/>
      <c r="U560" s="434"/>
      <c r="V560" s="339"/>
      <c r="W560" s="99">
        <f t="shared" si="19"/>
        <v>0</v>
      </c>
      <c r="X560" s="339"/>
      <c r="Y560" s="339"/>
      <c r="Z560" s="339"/>
      <c r="AA560" s="339"/>
      <c r="AB560" s="339"/>
      <c r="AC560" s="339"/>
      <c r="AD560" s="339"/>
      <c r="AE560" s="339"/>
      <c r="AF560" s="339"/>
      <c r="AG560" s="339"/>
      <c r="AH560" s="339"/>
      <c r="AI560" s="339"/>
      <c r="AJ560" s="339"/>
      <c r="AK560" s="339"/>
    </row>
    <row r="561" spans="1:37" ht="12.75" customHeight="1">
      <c r="A561" s="339"/>
      <c r="B561" s="466"/>
      <c r="C561" s="339"/>
      <c r="D561" s="339"/>
      <c r="E561" s="339"/>
      <c r="F561" s="339"/>
      <c r="G561" s="339"/>
      <c r="H561" s="339"/>
      <c r="I561" s="339"/>
      <c r="J561" s="339"/>
      <c r="K561" s="339"/>
      <c r="L561" s="339"/>
      <c r="M561" s="340"/>
      <c r="N561" s="339"/>
      <c r="O561" s="339"/>
      <c r="P561" s="339"/>
      <c r="Q561" s="341"/>
      <c r="R561" s="178"/>
      <c r="S561" s="434"/>
      <c r="T561" s="434"/>
      <c r="U561" s="434"/>
      <c r="V561" s="339"/>
      <c r="W561" s="99">
        <f t="shared" si="19"/>
        <v>0</v>
      </c>
      <c r="X561" s="339"/>
      <c r="Y561" s="339"/>
      <c r="Z561" s="339"/>
      <c r="AA561" s="339"/>
      <c r="AB561" s="339"/>
      <c r="AC561" s="339"/>
      <c r="AD561" s="339"/>
      <c r="AE561" s="339"/>
      <c r="AF561" s="339"/>
      <c r="AG561" s="339"/>
      <c r="AH561" s="339"/>
      <c r="AI561" s="339"/>
      <c r="AJ561" s="339"/>
      <c r="AK561" s="339"/>
    </row>
    <row r="562" spans="1:37" ht="12.75" customHeight="1">
      <c r="A562" s="339"/>
      <c r="B562" s="466"/>
      <c r="C562" s="339"/>
      <c r="D562" s="339"/>
      <c r="E562" s="339"/>
      <c r="F562" s="339"/>
      <c r="G562" s="339"/>
      <c r="H562" s="339"/>
      <c r="I562" s="339"/>
      <c r="J562" s="339"/>
      <c r="K562" s="339"/>
      <c r="L562" s="339"/>
      <c r="M562" s="340"/>
      <c r="N562" s="339"/>
      <c r="O562" s="339"/>
      <c r="P562" s="339"/>
      <c r="Q562" s="341"/>
      <c r="R562" s="178"/>
      <c r="S562" s="434"/>
      <c r="T562" s="434"/>
      <c r="U562" s="434"/>
      <c r="V562" s="339"/>
      <c r="W562" s="99">
        <f t="shared" si="19"/>
        <v>0</v>
      </c>
      <c r="X562" s="339"/>
      <c r="Y562" s="339"/>
      <c r="Z562" s="339"/>
      <c r="AA562" s="339"/>
      <c r="AB562" s="339"/>
      <c r="AC562" s="339"/>
      <c r="AD562" s="339"/>
      <c r="AE562" s="339"/>
      <c r="AF562" s="339"/>
      <c r="AG562" s="339"/>
      <c r="AH562" s="339"/>
      <c r="AI562" s="339"/>
      <c r="AJ562" s="339"/>
      <c r="AK562" s="339"/>
    </row>
    <row r="563" spans="1:37" ht="12.75" customHeight="1">
      <c r="A563" s="339"/>
      <c r="B563" s="466"/>
      <c r="C563" s="339"/>
      <c r="D563" s="339"/>
      <c r="E563" s="339"/>
      <c r="F563" s="339"/>
      <c r="G563" s="339"/>
      <c r="H563" s="339"/>
      <c r="I563" s="339"/>
      <c r="J563" s="339"/>
      <c r="K563" s="339"/>
      <c r="L563" s="339"/>
      <c r="M563" s="340"/>
      <c r="N563" s="339"/>
      <c r="O563" s="339"/>
      <c r="P563" s="339"/>
      <c r="Q563" s="341"/>
      <c r="R563" s="178"/>
      <c r="S563" s="434"/>
      <c r="T563" s="434"/>
      <c r="U563" s="434"/>
      <c r="V563" s="339"/>
      <c r="W563" s="99">
        <f t="shared" si="19"/>
        <v>0</v>
      </c>
      <c r="X563" s="339"/>
      <c r="Y563" s="339"/>
      <c r="Z563" s="339"/>
      <c r="AA563" s="339"/>
      <c r="AB563" s="339"/>
      <c r="AC563" s="339"/>
      <c r="AD563" s="339"/>
      <c r="AE563" s="339"/>
      <c r="AF563" s="339"/>
      <c r="AG563" s="339"/>
      <c r="AH563" s="339"/>
      <c r="AI563" s="339"/>
      <c r="AJ563" s="339"/>
      <c r="AK563" s="339"/>
    </row>
    <row r="564" spans="1:37" ht="12.75" customHeight="1">
      <c r="A564" s="339"/>
      <c r="B564" s="466"/>
      <c r="C564" s="339"/>
      <c r="D564" s="339"/>
      <c r="E564" s="339"/>
      <c r="F564" s="339"/>
      <c r="G564" s="339"/>
      <c r="H564" s="339"/>
      <c r="I564" s="339"/>
      <c r="J564" s="339"/>
      <c r="K564" s="339"/>
      <c r="L564" s="339"/>
      <c r="M564" s="340"/>
      <c r="N564" s="339"/>
      <c r="O564" s="339"/>
      <c r="P564" s="339"/>
      <c r="Q564" s="341"/>
      <c r="R564" s="178"/>
      <c r="S564" s="434"/>
      <c r="T564" s="434"/>
      <c r="U564" s="434"/>
      <c r="V564" s="339"/>
      <c r="W564" s="99">
        <f t="shared" si="19"/>
        <v>0</v>
      </c>
      <c r="X564" s="339"/>
      <c r="Y564" s="339"/>
      <c r="Z564" s="339"/>
      <c r="AA564" s="339"/>
      <c r="AB564" s="339"/>
      <c r="AC564" s="339"/>
      <c r="AD564" s="339"/>
      <c r="AE564" s="339"/>
      <c r="AF564" s="339"/>
      <c r="AG564" s="339"/>
      <c r="AH564" s="339"/>
      <c r="AI564" s="339"/>
      <c r="AJ564" s="339"/>
      <c r="AK564" s="339"/>
    </row>
    <row r="565" spans="1:37" ht="12.75" customHeight="1">
      <c r="A565" s="339"/>
      <c r="B565" s="466"/>
      <c r="C565" s="339"/>
      <c r="D565" s="339"/>
      <c r="E565" s="339"/>
      <c r="F565" s="339"/>
      <c r="G565" s="339"/>
      <c r="H565" s="339"/>
      <c r="I565" s="339"/>
      <c r="J565" s="339"/>
      <c r="K565" s="339"/>
      <c r="L565" s="339"/>
      <c r="M565" s="340"/>
      <c r="N565" s="339"/>
      <c r="O565" s="339"/>
      <c r="P565" s="339"/>
      <c r="Q565" s="341"/>
      <c r="R565" s="178"/>
      <c r="S565" s="434"/>
      <c r="T565" s="434"/>
      <c r="U565" s="434"/>
      <c r="V565" s="339"/>
      <c r="W565" s="99">
        <f t="shared" si="19"/>
        <v>0</v>
      </c>
      <c r="X565" s="339"/>
      <c r="Y565" s="339"/>
      <c r="Z565" s="339"/>
      <c r="AA565" s="339"/>
      <c r="AB565" s="339"/>
      <c r="AC565" s="339"/>
      <c r="AD565" s="339"/>
      <c r="AE565" s="339"/>
      <c r="AF565" s="339"/>
      <c r="AG565" s="339"/>
      <c r="AH565" s="339"/>
      <c r="AI565" s="339"/>
      <c r="AJ565" s="339"/>
      <c r="AK565" s="339"/>
    </row>
    <row r="566" spans="1:37" ht="12.75" customHeight="1">
      <c r="A566" s="339"/>
      <c r="B566" s="466"/>
      <c r="C566" s="339"/>
      <c r="D566" s="339"/>
      <c r="E566" s="339"/>
      <c r="F566" s="339"/>
      <c r="G566" s="339"/>
      <c r="H566" s="339"/>
      <c r="I566" s="339"/>
      <c r="J566" s="339"/>
      <c r="K566" s="339"/>
      <c r="L566" s="339"/>
      <c r="M566" s="340"/>
      <c r="N566" s="339"/>
      <c r="O566" s="339"/>
      <c r="P566" s="339"/>
      <c r="Q566" s="341"/>
      <c r="R566" s="178"/>
      <c r="S566" s="434"/>
      <c r="T566" s="434"/>
      <c r="U566" s="434"/>
      <c r="V566" s="339"/>
      <c r="W566" s="99">
        <f t="shared" si="19"/>
        <v>0</v>
      </c>
      <c r="X566" s="339"/>
      <c r="Y566" s="339"/>
      <c r="Z566" s="339"/>
      <c r="AA566" s="339"/>
      <c r="AB566" s="339"/>
      <c r="AC566" s="339"/>
      <c r="AD566" s="339"/>
      <c r="AE566" s="339"/>
      <c r="AF566" s="339"/>
      <c r="AG566" s="339"/>
      <c r="AH566" s="339"/>
      <c r="AI566" s="339"/>
      <c r="AJ566" s="339"/>
      <c r="AK566" s="339"/>
    </row>
    <row r="567" spans="1:37" ht="12.75" customHeight="1">
      <c r="A567" s="339"/>
      <c r="B567" s="466"/>
      <c r="C567" s="339"/>
      <c r="D567" s="339"/>
      <c r="E567" s="339"/>
      <c r="F567" s="339"/>
      <c r="G567" s="339"/>
      <c r="H567" s="339"/>
      <c r="I567" s="339"/>
      <c r="J567" s="339"/>
      <c r="K567" s="339"/>
      <c r="L567" s="339"/>
      <c r="M567" s="340"/>
      <c r="N567" s="339"/>
      <c r="O567" s="339"/>
      <c r="P567" s="339"/>
      <c r="Q567" s="341"/>
      <c r="R567" s="178"/>
      <c r="S567" s="434"/>
      <c r="T567" s="434"/>
      <c r="U567" s="434"/>
      <c r="V567" s="339"/>
      <c r="W567" s="99">
        <f t="shared" si="19"/>
        <v>0</v>
      </c>
      <c r="X567" s="339"/>
      <c r="Y567" s="339"/>
      <c r="Z567" s="339"/>
      <c r="AA567" s="339"/>
      <c r="AB567" s="339"/>
      <c r="AC567" s="339"/>
      <c r="AD567" s="339"/>
      <c r="AE567" s="339"/>
      <c r="AF567" s="339"/>
      <c r="AG567" s="339"/>
      <c r="AH567" s="339"/>
      <c r="AI567" s="339"/>
      <c r="AJ567" s="339"/>
      <c r="AK567" s="339"/>
    </row>
    <row r="568" spans="1:37" ht="12.75" customHeight="1">
      <c r="A568" s="339"/>
      <c r="B568" s="466"/>
      <c r="C568" s="339"/>
      <c r="D568" s="339"/>
      <c r="E568" s="339"/>
      <c r="F568" s="339"/>
      <c r="G568" s="339"/>
      <c r="H568" s="339"/>
      <c r="I568" s="339"/>
      <c r="J568" s="339"/>
      <c r="K568" s="339"/>
      <c r="L568" s="339"/>
      <c r="M568" s="340"/>
      <c r="N568" s="339"/>
      <c r="O568" s="339"/>
      <c r="P568" s="339"/>
      <c r="Q568" s="341"/>
      <c r="R568" s="178"/>
      <c r="S568" s="434"/>
      <c r="T568" s="434"/>
      <c r="U568" s="434"/>
      <c r="V568" s="339"/>
      <c r="W568" s="99">
        <f t="shared" si="19"/>
        <v>0</v>
      </c>
      <c r="X568" s="339"/>
      <c r="Y568" s="339"/>
      <c r="Z568" s="339"/>
      <c r="AA568" s="339"/>
      <c r="AB568" s="339"/>
      <c r="AC568" s="339"/>
      <c r="AD568" s="339"/>
      <c r="AE568" s="339"/>
      <c r="AF568" s="339"/>
      <c r="AG568" s="339"/>
      <c r="AH568" s="339"/>
      <c r="AI568" s="339"/>
      <c r="AJ568" s="339"/>
      <c r="AK568" s="339"/>
    </row>
    <row r="569" spans="1:37" ht="12.75" customHeight="1">
      <c r="A569" s="339"/>
      <c r="B569" s="466"/>
      <c r="C569" s="339"/>
      <c r="D569" s="339"/>
      <c r="E569" s="339"/>
      <c r="F569" s="339"/>
      <c r="G569" s="339"/>
      <c r="H569" s="339"/>
      <c r="I569" s="339"/>
      <c r="J569" s="339"/>
      <c r="K569" s="339"/>
      <c r="L569" s="339"/>
      <c r="M569" s="340"/>
      <c r="N569" s="339"/>
      <c r="O569" s="339"/>
      <c r="P569" s="339"/>
      <c r="Q569" s="341"/>
      <c r="R569" s="178"/>
      <c r="S569" s="434"/>
      <c r="T569" s="434"/>
      <c r="U569" s="434"/>
      <c r="V569" s="339"/>
      <c r="W569" s="99">
        <f t="shared" si="19"/>
        <v>0</v>
      </c>
      <c r="X569" s="339"/>
      <c r="Y569" s="339"/>
      <c r="Z569" s="339"/>
      <c r="AA569" s="339"/>
      <c r="AB569" s="339"/>
      <c r="AC569" s="339"/>
      <c r="AD569" s="339"/>
      <c r="AE569" s="339"/>
      <c r="AF569" s="339"/>
      <c r="AG569" s="339"/>
      <c r="AH569" s="339"/>
      <c r="AI569" s="339"/>
      <c r="AJ569" s="339"/>
      <c r="AK569" s="339"/>
    </row>
    <row r="570" spans="1:37" ht="12.75" customHeight="1">
      <c r="A570" s="339"/>
      <c r="B570" s="466"/>
      <c r="C570" s="339"/>
      <c r="D570" s="339"/>
      <c r="E570" s="339"/>
      <c r="F570" s="339"/>
      <c r="G570" s="339"/>
      <c r="H570" s="339"/>
      <c r="I570" s="339"/>
      <c r="J570" s="339"/>
      <c r="K570" s="339"/>
      <c r="L570" s="339"/>
      <c r="M570" s="340"/>
      <c r="N570" s="339"/>
      <c r="O570" s="339"/>
      <c r="P570" s="339"/>
      <c r="Q570" s="341"/>
      <c r="R570" s="178"/>
      <c r="S570" s="434"/>
      <c r="T570" s="434"/>
      <c r="U570" s="434"/>
      <c r="V570" s="339"/>
      <c r="W570" s="99">
        <f t="shared" si="19"/>
        <v>0</v>
      </c>
      <c r="X570" s="339"/>
      <c r="Y570" s="339"/>
      <c r="Z570" s="339"/>
      <c r="AA570" s="339"/>
      <c r="AB570" s="339"/>
      <c r="AC570" s="339"/>
      <c r="AD570" s="339"/>
      <c r="AE570" s="339"/>
      <c r="AF570" s="339"/>
      <c r="AG570" s="339"/>
      <c r="AH570" s="339"/>
      <c r="AI570" s="339"/>
      <c r="AJ570" s="339"/>
      <c r="AK570" s="339"/>
    </row>
    <row r="571" spans="1:37" ht="12.75" customHeight="1">
      <c r="A571" s="339"/>
      <c r="B571" s="466"/>
      <c r="C571" s="339"/>
      <c r="D571" s="339"/>
      <c r="E571" s="339"/>
      <c r="F571" s="339"/>
      <c r="G571" s="339"/>
      <c r="H571" s="339"/>
      <c r="I571" s="339"/>
      <c r="J571" s="339"/>
      <c r="K571" s="339"/>
      <c r="L571" s="339"/>
      <c r="M571" s="340"/>
      <c r="N571" s="339"/>
      <c r="O571" s="339"/>
      <c r="P571" s="339"/>
      <c r="Q571" s="341"/>
      <c r="R571" s="178"/>
      <c r="S571" s="434"/>
      <c r="T571" s="434"/>
      <c r="U571" s="434"/>
      <c r="V571" s="339"/>
      <c r="W571" s="99">
        <f t="shared" si="19"/>
        <v>0</v>
      </c>
      <c r="X571" s="339"/>
      <c r="Y571" s="339"/>
      <c r="Z571" s="339"/>
      <c r="AA571" s="339"/>
      <c r="AB571" s="339"/>
      <c r="AC571" s="339"/>
      <c r="AD571" s="339"/>
      <c r="AE571" s="339"/>
      <c r="AF571" s="339"/>
      <c r="AG571" s="339"/>
      <c r="AH571" s="339"/>
      <c r="AI571" s="339"/>
      <c r="AJ571" s="339"/>
      <c r="AK571" s="339"/>
    </row>
    <row r="572" spans="1:37" ht="12.75" customHeight="1">
      <c r="A572" s="339"/>
      <c r="B572" s="466"/>
      <c r="C572" s="339"/>
      <c r="D572" s="339"/>
      <c r="E572" s="339"/>
      <c r="F572" s="339"/>
      <c r="G572" s="339"/>
      <c r="H572" s="339"/>
      <c r="I572" s="339"/>
      <c r="J572" s="339"/>
      <c r="K572" s="339"/>
      <c r="L572" s="339"/>
      <c r="M572" s="340"/>
      <c r="N572" s="339"/>
      <c r="O572" s="339"/>
      <c r="P572" s="339"/>
      <c r="Q572" s="341"/>
      <c r="R572" s="178"/>
      <c r="S572" s="434"/>
      <c r="T572" s="434"/>
      <c r="U572" s="434"/>
      <c r="V572" s="339"/>
      <c r="W572" s="99">
        <f t="shared" si="19"/>
        <v>0</v>
      </c>
      <c r="X572" s="339"/>
      <c r="Y572" s="339"/>
      <c r="Z572" s="339"/>
      <c r="AA572" s="339"/>
      <c r="AB572" s="339"/>
      <c r="AC572" s="339"/>
      <c r="AD572" s="339"/>
      <c r="AE572" s="339"/>
      <c r="AF572" s="339"/>
      <c r="AG572" s="339"/>
      <c r="AH572" s="339"/>
      <c r="AI572" s="339"/>
      <c r="AJ572" s="339"/>
      <c r="AK572" s="339"/>
    </row>
    <row r="573" spans="1:37" ht="12.75" customHeight="1">
      <c r="A573" s="339"/>
      <c r="B573" s="466"/>
      <c r="C573" s="339"/>
      <c r="D573" s="339"/>
      <c r="E573" s="339"/>
      <c r="F573" s="339"/>
      <c r="G573" s="339"/>
      <c r="H573" s="339"/>
      <c r="I573" s="339"/>
      <c r="J573" s="339"/>
      <c r="K573" s="339"/>
      <c r="L573" s="339"/>
      <c r="M573" s="340"/>
      <c r="N573" s="339"/>
      <c r="O573" s="339"/>
      <c r="P573" s="339"/>
      <c r="Q573" s="341"/>
      <c r="R573" s="178"/>
      <c r="S573" s="434"/>
      <c r="T573" s="434"/>
      <c r="U573" s="434"/>
      <c r="V573" s="339"/>
      <c r="W573" s="99">
        <f t="shared" si="19"/>
        <v>0</v>
      </c>
      <c r="X573" s="339"/>
      <c r="Y573" s="339"/>
      <c r="Z573" s="339"/>
      <c r="AA573" s="339"/>
      <c r="AB573" s="339"/>
      <c r="AC573" s="339"/>
      <c r="AD573" s="339"/>
      <c r="AE573" s="339"/>
      <c r="AF573" s="339"/>
      <c r="AG573" s="339"/>
      <c r="AH573" s="339"/>
      <c r="AI573" s="339"/>
      <c r="AJ573" s="339"/>
      <c r="AK573" s="339"/>
    </row>
    <row r="574" spans="1:37" ht="12.75" customHeight="1">
      <c r="A574" s="339"/>
      <c r="B574" s="466"/>
      <c r="C574" s="339"/>
      <c r="D574" s="339"/>
      <c r="E574" s="339"/>
      <c r="F574" s="339"/>
      <c r="G574" s="339"/>
      <c r="H574" s="339"/>
      <c r="I574" s="339"/>
      <c r="J574" s="339"/>
      <c r="K574" s="339"/>
      <c r="L574" s="339"/>
      <c r="M574" s="340"/>
      <c r="N574" s="339"/>
      <c r="O574" s="339"/>
      <c r="P574" s="339"/>
      <c r="Q574" s="341"/>
      <c r="R574" s="178"/>
      <c r="S574" s="434"/>
      <c r="T574" s="434"/>
      <c r="U574" s="434"/>
      <c r="V574" s="339"/>
      <c r="W574" s="99">
        <f t="shared" si="19"/>
        <v>0</v>
      </c>
      <c r="X574" s="339"/>
      <c r="Y574" s="339"/>
      <c r="Z574" s="339"/>
      <c r="AA574" s="339"/>
      <c r="AB574" s="339"/>
      <c r="AC574" s="339"/>
      <c r="AD574" s="339"/>
      <c r="AE574" s="339"/>
      <c r="AF574" s="339"/>
      <c r="AG574" s="339"/>
      <c r="AH574" s="339"/>
      <c r="AI574" s="339"/>
      <c r="AJ574" s="339"/>
      <c r="AK574" s="339"/>
    </row>
    <row r="575" spans="1:37" ht="12.75" customHeight="1">
      <c r="A575" s="339"/>
      <c r="B575" s="466"/>
      <c r="C575" s="339"/>
      <c r="D575" s="339"/>
      <c r="E575" s="339"/>
      <c r="F575" s="339"/>
      <c r="G575" s="339"/>
      <c r="H575" s="339"/>
      <c r="I575" s="339"/>
      <c r="J575" s="339"/>
      <c r="K575" s="339"/>
      <c r="L575" s="339"/>
      <c r="M575" s="340"/>
      <c r="N575" s="339"/>
      <c r="O575" s="339"/>
      <c r="P575" s="339"/>
      <c r="Q575" s="341"/>
      <c r="R575" s="178"/>
      <c r="S575" s="434"/>
      <c r="T575" s="434"/>
      <c r="U575" s="434"/>
      <c r="V575" s="339"/>
      <c r="W575" s="99">
        <f t="shared" si="19"/>
        <v>0</v>
      </c>
      <c r="X575" s="339"/>
      <c r="Y575" s="339"/>
      <c r="Z575" s="339"/>
      <c r="AA575" s="339"/>
      <c r="AB575" s="339"/>
      <c r="AC575" s="339"/>
      <c r="AD575" s="339"/>
      <c r="AE575" s="339"/>
      <c r="AF575" s="339"/>
      <c r="AG575" s="339"/>
      <c r="AH575" s="339"/>
      <c r="AI575" s="339"/>
      <c r="AJ575" s="339"/>
      <c r="AK575" s="339"/>
    </row>
    <row r="576" spans="1:37" ht="12.75" customHeight="1">
      <c r="A576" s="339"/>
      <c r="B576" s="466"/>
      <c r="C576" s="339"/>
      <c r="D576" s="339"/>
      <c r="E576" s="339"/>
      <c r="F576" s="339"/>
      <c r="G576" s="339"/>
      <c r="H576" s="339"/>
      <c r="I576" s="339"/>
      <c r="J576" s="339"/>
      <c r="K576" s="339"/>
      <c r="L576" s="339"/>
      <c r="M576" s="340"/>
      <c r="N576" s="339"/>
      <c r="O576" s="339"/>
      <c r="P576" s="339"/>
      <c r="Q576" s="341"/>
      <c r="R576" s="178"/>
      <c r="S576" s="434"/>
      <c r="T576" s="434"/>
      <c r="U576" s="434"/>
      <c r="V576" s="339"/>
      <c r="W576" s="99">
        <f t="shared" si="19"/>
        <v>0</v>
      </c>
      <c r="X576" s="339"/>
      <c r="Y576" s="339"/>
      <c r="Z576" s="339"/>
      <c r="AA576" s="339"/>
      <c r="AB576" s="339"/>
      <c r="AC576" s="339"/>
      <c r="AD576" s="339"/>
      <c r="AE576" s="339"/>
      <c r="AF576" s="339"/>
      <c r="AG576" s="339"/>
      <c r="AH576" s="339"/>
      <c r="AI576" s="339"/>
      <c r="AJ576" s="339"/>
      <c r="AK576" s="339"/>
    </row>
    <row r="577" spans="1:37" ht="12.75" customHeight="1">
      <c r="A577" s="339"/>
      <c r="B577" s="466"/>
      <c r="C577" s="339"/>
      <c r="D577" s="339"/>
      <c r="E577" s="339"/>
      <c r="F577" s="339"/>
      <c r="G577" s="339"/>
      <c r="H577" s="339"/>
      <c r="I577" s="339"/>
      <c r="J577" s="339"/>
      <c r="K577" s="339"/>
      <c r="L577" s="339"/>
      <c r="M577" s="340"/>
      <c r="N577" s="339"/>
      <c r="O577" s="339"/>
      <c r="P577" s="339"/>
      <c r="Q577" s="341"/>
      <c r="R577" s="178"/>
      <c r="S577" s="434"/>
      <c r="T577" s="434"/>
      <c r="U577" s="434"/>
      <c r="V577" s="339"/>
      <c r="W577" s="99">
        <f t="shared" si="19"/>
        <v>0</v>
      </c>
      <c r="X577" s="339"/>
      <c r="Y577" s="339"/>
      <c r="Z577" s="339"/>
      <c r="AA577" s="339"/>
      <c r="AB577" s="339"/>
      <c r="AC577" s="339"/>
      <c r="AD577" s="339"/>
      <c r="AE577" s="339"/>
      <c r="AF577" s="339"/>
      <c r="AG577" s="339"/>
      <c r="AH577" s="339"/>
      <c r="AI577" s="339"/>
      <c r="AJ577" s="339"/>
      <c r="AK577" s="339"/>
    </row>
    <row r="578" spans="1:37" ht="12.75" customHeight="1">
      <c r="A578" s="339"/>
      <c r="B578" s="466"/>
      <c r="C578" s="339"/>
      <c r="D578" s="339"/>
      <c r="E578" s="339"/>
      <c r="F578" s="339"/>
      <c r="G578" s="339"/>
      <c r="H578" s="339"/>
      <c r="I578" s="339"/>
      <c r="J578" s="339"/>
      <c r="K578" s="339"/>
      <c r="L578" s="339"/>
      <c r="M578" s="340"/>
      <c r="N578" s="339"/>
      <c r="O578" s="339"/>
      <c r="P578" s="339"/>
      <c r="Q578" s="341"/>
      <c r="R578" s="178"/>
      <c r="S578" s="434"/>
      <c r="T578" s="434"/>
      <c r="U578" s="434"/>
      <c r="V578" s="339"/>
      <c r="W578" s="99">
        <f t="shared" si="19"/>
        <v>0</v>
      </c>
      <c r="X578" s="339"/>
      <c r="Y578" s="339"/>
      <c r="Z578" s="339"/>
      <c r="AA578" s="339"/>
      <c r="AB578" s="339"/>
      <c r="AC578" s="339"/>
      <c r="AD578" s="339"/>
      <c r="AE578" s="339"/>
      <c r="AF578" s="339"/>
      <c r="AG578" s="339"/>
      <c r="AH578" s="339"/>
      <c r="AI578" s="339"/>
      <c r="AJ578" s="339"/>
      <c r="AK578" s="339"/>
    </row>
    <row r="579" spans="1:37" ht="12.75" customHeight="1">
      <c r="A579" s="339"/>
      <c r="B579" s="466"/>
      <c r="C579" s="339"/>
      <c r="D579" s="339"/>
      <c r="E579" s="339"/>
      <c r="F579" s="339"/>
      <c r="G579" s="339"/>
      <c r="H579" s="339"/>
      <c r="I579" s="339"/>
      <c r="J579" s="339"/>
      <c r="K579" s="339"/>
      <c r="L579" s="339"/>
      <c r="M579" s="340"/>
      <c r="N579" s="339"/>
      <c r="O579" s="339"/>
      <c r="P579" s="339"/>
      <c r="Q579" s="341"/>
      <c r="R579" s="178"/>
      <c r="S579" s="434"/>
      <c r="T579" s="434"/>
      <c r="U579" s="434"/>
      <c r="V579" s="339"/>
      <c r="W579" s="99">
        <f t="shared" si="19"/>
        <v>0</v>
      </c>
      <c r="X579" s="339"/>
      <c r="Y579" s="339"/>
      <c r="Z579" s="339"/>
      <c r="AA579" s="339"/>
      <c r="AB579" s="339"/>
      <c r="AC579" s="339"/>
      <c r="AD579" s="339"/>
      <c r="AE579" s="339"/>
      <c r="AF579" s="339"/>
      <c r="AG579" s="339"/>
      <c r="AH579" s="339"/>
      <c r="AI579" s="339"/>
      <c r="AJ579" s="339"/>
      <c r="AK579" s="339"/>
    </row>
    <row r="580" spans="1:37" ht="12.75" customHeight="1">
      <c r="A580" s="339"/>
      <c r="B580" s="466"/>
      <c r="C580" s="339"/>
      <c r="D580" s="339"/>
      <c r="E580" s="339"/>
      <c r="F580" s="339"/>
      <c r="G580" s="339"/>
      <c r="H580" s="339"/>
      <c r="I580" s="339"/>
      <c r="J580" s="339"/>
      <c r="K580" s="339"/>
      <c r="L580" s="339"/>
      <c r="M580" s="340"/>
      <c r="N580" s="339"/>
      <c r="O580" s="339"/>
      <c r="P580" s="339"/>
      <c r="Q580" s="341"/>
      <c r="R580" s="178"/>
      <c r="S580" s="434"/>
      <c r="T580" s="434"/>
      <c r="U580" s="434"/>
      <c r="V580" s="339"/>
      <c r="W580" s="99">
        <f t="shared" si="19"/>
        <v>0</v>
      </c>
      <c r="X580" s="339"/>
      <c r="Y580" s="339"/>
      <c r="Z580" s="339"/>
      <c r="AA580" s="339"/>
      <c r="AB580" s="339"/>
      <c r="AC580" s="339"/>
      <c r="AD580" s="339"/>
      <c r="AE580" s="339"/>
      <c r="AF580" s="339"/>
      <c r="AG580" s="339"/>
      <c r="AH580" s="339"/>
      <c r="AI580" s="339"/>
      <c r="AJ580" s="339"/>
      <c r="AK580" s="339"/>
    </row>
    <row r="581" spans="1:37" ht="12.75" customHeight="1">
      <c r="A581" s="339"/>
      <c r="B581" s="466"/>
      <c r="C581" s="339"/>
      <c r="D581" s="339"/>
      <c r="E581" s="339"/>
      <c r="F581" s="339"/>
      <c r="G581" s="339"/>
      <c r="H581" s="339"/>
      <c r="I581" s="339"/>
      <c r="J581" s="339"/>
      <c r="K581" s="339"/>
      <c r="L581" s="339"/>
      <c r="M581" s="340"/>
      <c r="N581" s="339"/>
      <c r="O581" s="339"/>
      <c r="P581" s="339"/>
      <c r="Q581" s="341"/>
      <c r="R581" s="178"/>
      <c r="S581" s="434"/>
      <c r="T581" s="434"/>
      <c r="U581" s="434"/>
      <c r="V581" s="339"/>
      <c r="W581" s="99">
        <f t="shared" si="19"/>
        <v>0</v>
      </c>
      <c r="X581" s="339"/>
      <c r="Y581" s="339"/>
      <c r="Z581" s="339"/>
      <c r="AA581" s="339"/>
      <c r="AB581" s="339"/>
      <c r="AC581" s="339"/>
      <c r="AD581" s="339"/>
      <c r="AE581" s="339"/>
      <c r="AF581" s="339"/>
      <c r="AG581" s="339"/>
      <c r="AH581" s="339"/>
      <c r="AI581" s="339"/>
      <c r="AJ581" s="339"/>
      <c r="AK581" s="339"/>
    </row>
    <row r="582" spans="1:37" ht="12.75" customHeight="1">
      <c r="A582" s="339"/>
      <c r="B582" s="466"/>
      <c r="C582" s="339"/>
      <c r="D582" s="339"/>
      <c r="E582" s="339"/>
      <c r="F582" s="339"/>
      <c r="G582" s="339"/>
      <c r="H582" s="339"/>
      <c r="I582" s="339"/>
      <c r="J582" s="339"/>
      <c r="K582" s="339"/>
      <c r="L582" s="339"/>
      <c r="M582" s="340"/>
      <c r="N582" s="339"/>
      <c r="O582" s="339"/>
      <c r="P582" s="339"/>
      <c r="Q582" s="341"/>
      <c r="R582" s="178"/>
      <c r="S582" s="434"/>
      <c r="T582" s="434"/>
      <c r="U582" s="434"/>
      <c r="V582" s="339"/>
      <c r="W582" s="99">
        <f t="shared" si="19"/>
        <v>0</v>
      </c>
      <c r="X582" s="339"/>
      <c r="Y582" s="339"/>
      <c r="Z582" s="339"/>
      <c r="AA582" s="339"/>
      <c r="AB582" s="339"/>
      <c r="AC582" s="339"/>
      <c r="AD582" s="339"/>
      <c r="AE582" s="339"/>
      <c r="AF582" s="339"/>
      <c r="AG582" s="339"/>
      <c r="AH582" s="339"/>
      <c r="AI582" s="339"/>
      <c r="AJ582" s="339"/>
      <c r="AK582" s="339"/>
    </row>
    <row r="583" spans="1:37" ht="12.75" customHeight="1">
      <c r="A583" s="339"/>
      <c r="B583" s="466"/>
      <c r="C583" s="339"/>
      <c r="D583" s="339"/>
      <c r="E583" s="339"/>
      <c r="F583" s="339"/>
      <c r="G583" s="339"/>
      <c r="H583" s="339"/>
      <c r="I583" s="339"/>
      <c r="J583" s="339"/>
      <c r="K583" s="339"/>
      <c r="L583" s="339"/>
      <c r="M583" s="340"/>
      <c r="N583" s="339"/>
      <c r="O583" s="339"/>
      <c r="P583" s="339"/>
      <c r="Q583" s="341"/>
      <c r="R583" s="178"/>
      <c r="S583" s="434"/>
      <c r="T583" s="434"/>
      <c r="U583" s="434"/>
      <c r="V583" s="339"/>
      <c r="W583" s="99">
        <f t="shared" si="19"/>
        <v>0</v>
      </c>
      <c r="X583" s="339"/>
      <c r="Y583" s="339"/>
      <c r="Z583" s="339"/>
      <c r="AA583" s="339"/>
      <c r="AB583" s="339"/>
      <c r="AC583" s="339"/>
      <c r="AD583" s="339"/>
      <c r="AE583" s="339"/>
      <c r="AF583" s="339"/>
      <c r="AG583" s="339"/>
      <c r="AH583" s="339"/>
      <c r="AI583" s="339"/>
      <c r="AJ583" s="339"/>
      <c r="AK583" s="339"/>
    </row>
    <row r="584" spans="1:37" ht="12.75" customHeight="1">
      <c r="A584" s="339"/>
      <c r="B584" s="466"/>
      <c r="C584" s="339"/>
      <c r="D584" s="339"/>
      <c r="E584" s="339"/>
      <c r="F584" s="339"/>
      <c r="G584" s="339"/>
      <c r="H584" s="339"/>
      <c r="I584" s="339"/>
      <c r="J584" s="339"/>
      <c r="K584" s="339"/>
      <c r="L584" s="339"/>
      <c r="M584" s="340"/>
      <c r="N584" s="339"/>
      <c r="O584" s="339"/>
      <c r="P584" s="339"/>
      <c r="Q584" s="341"/>
      <c r="R584" s="178"/>
      <c r="S584" s="434"/>
      <c r="T584" s="434"/>
      <c r="U584" s="434"/>
      <c r="V584" s="339"/>
      <c r="W584" s="99">
        <f t="shared" si="19"/>
        <v>0</v>
      </c>
      <c r="X584" s="339"/>
      <c r="Y584" s="339"/>
      <c r="Z584" s="339"/>
      <c r="AA584" s="339"/>
      <c r="AB584" s="339"/>
      <c r="AC584" s="339"/>
      <c r="AD584" s="339"/>
      <c r="AE584" s="339"/>
      <c r="AF584" s="339"/>
      <c r="AG584" s="339"/>
      <c r="AH584" s="339"/>
      <c r="AI584" s="339"/>
      <c r="AJ584" s="339"/>
      <c r="AK584" s="339"/>
    </row>
    <row r="585" spans="1:37" ht="12.75" customHeight="1">
      <c r="A585" s="339"/>
      <c r="B585" s="466"/>
      <c r="C585" s="339"/>
      <c r="D585" s="339"/>
      <c r="E585" s="339"/>
      <c r="F585" s="339"/>
      <c r="G585" s="339"/>
      <c r="H585" s="339"/>
      <c r="I585" s="339"/>
      <c r="J585" s="339"/>
      <c r="K585" s="339"/>
      <c r="L585" s="339"/>
      <c r="M585" s="340"/>
      <c r="N585" s="339"/>
      <c r="O585" s="339"/>
      <c r="P585" s="339"/>
      <c r="Q585" s="341"/>
      <c r="R585" s="178"/>
      <c r="S585" s="434"/>
      <c r="T585" s="434"/>
      <c r="U585" s="434"/>
      <c r="V585" s="339"/>
      <c r="W585" s="99">
        <f t="shared" si="19"/>
        <v>0</v>
      </c>
      <c r="X585" s="339"/>
      <c r="Y585" s="339"/>
      <c r="Z585" s="339"/>
      <c r="AA585" s="339"/>
      <c r="AB585" s="339"/>
      <c r="AC585" s="339"/>
      <c r="AD585" s="339"/>
      <c r="AE585" s="339"/>
      <c r="AF585" s="339"/>
      <c r="AG585" s="339"/>
      <c r="AH585" s="339"/>
      <c r="AI585" s="339"/>
      <c r="AJ585" s="339"/>
      <c r="AK585" s="339"/>
    </row>
    <row r="586" spans="1:37" ht="12.75" customHeight="1">
      <c r="A586" s="339"/>
      <c r="B586" s="466"/>
      <c r="C586" s="339"/>
      <c r="D586" s="339"/>
      <c r="E586" s="339"/>
      <c r="F586" s="339"/>
      <c r="G586" s="339"/>
      <c r="H586" s="339"/>
      <c r="I586" s="339"/>
      <c r="J586" s="339"/>
      <c r="K586" s="339"/>
      <c r="L586" s="339"/>
      <c r="M586" s="340"/>
      <c r="N586" s="339"/>
      <c r="O586" s="339"/>
      <c r="P586" s="339"/>
      <c r="Q586" s="341"/>
      <c r="R586" s="178"/>
      <c r="S586" s="434"/>
      <c r="T586" s="434"/>
      <c r="U586" s="434"/>
      <c r="V586" s="339"/>
      <c r="W586" s="99">
        <f t="shared" si="19"/>
        <v>0</v>
      </c>
      <c r="X586" s="339"/>
      <c r="Y586" s="339"/>
      <c r="Z586" s="339"/>
      <c r="AA586" s="339"/>
      <c r="AB586" s="339"/>
      <c r="AC586" s="339"/>
      <c r="AD586" s="339"/>
      <c r="AE586" s="339"/>
      <c r="AF586" s="339"/>
      <c r="AG586" s="339"/>
      <c r="AH586" s="339"/>
      <c r="AI586" s="339"/>
      <c r="AJ586" s="339"/>
      <c r="AK586" s="339"/>
    </row>
    <row r="587" spans="1:37" ht="12.75" customHeight="1">
      <c r="A587" s="339"/>
      <c r="B587" s="466"/>
      <c r="C587" s="339"/>
      <c r="D587" s="339"/>
      <c r="E587" s="339"/>
      <c r="F587" s="339"/>
      <c r="G587" s="339"/>
      <c r="H587" s="339"/>
      <c r="I587" s="339"/>
      <c r="J587" s="339"/>
      <c r="K587" s="339"/>
      <c r="L587" s="339"/>
      <c r="M587" s="340"/>
      <c r="N587" s="339"/>
      <c r="O587" s="339"/>
      <c r="P587" s="339"/>
      <c r="Q587" s="341"/>
      <c r="R587" s="178"/>
      <c r="S587" s="434"/>
      <c r="T587" s="434"/>
      <c r="U587" s="434"/>
      <c r="V587" s="339"/>
      <c r="W587" s="99">
        <f t="shared" si="19"/>
        <v>0</v>
      </c>
      <c r="X587" s="339"/>
      <c r="Y587" s="339"/>
      <c r="Z587" s="339"/>
      <c r="AA587" s="339"/>
      <c r="AB587" s="339"/>
      <c r="AC587" s="339"/>
      <c r="AD587" s="339"/>
      <c r="AE587" s="339"/>
      <c r="AF587" s="339"/>
      <c r="AG587" s="339"/>
      <c r="AH587" s="339"/>
      <c r="AI587" s="339"/>
      <c r="AJ587" s="339"/>
      <c r="AK587" s="339"/>
    </row>
    <row r="588" spans="1:37" ht="12.75" customHeight="1">
      <c r="A588" s="339"/>
      <c r="B588" s="466"/>
      <c r="C588" s="339"/>
      <c r="D588" s="339"/>
      <c r="E588" s="339"/>
      <c r="F588" s="339"/>
      <c r="G588" s="339"/>
      <c r="H588" s="339"/>
      <c r="I588" s="339"/>
      <c r="J588" s="339"/>
      <c r="K588" s="339"/>
      <c r="L588" s="339"/>
      <c r="M588" s="340"/>
      <c r="N588" s="339"/>
      <c r="O588" s="339"/>
      <c r="P588" s="339"/>
      <c r="Q588" s="341"/>
      <c r="R588" s="178"/>
      <c r="S588" s="434"/>
      <c r="T588" s="434"/>
      <c r="U588" s="434"/>
      <c r="V588" s="339"/>
      <c r="W588" s="99">
        <f t="shared" si="19"/>
        <v>0</v>
      </c>
      <c r="X588" s="339"/>
      <c r="Y588" s="339"/>
      <c r="Z588" s="339"/>
      <c r="AA588" s="339"/>
      <c r="AB588" s="339"/>
      <c r="AC588" s="339"/>
      <c r="AD588" s="339"/>
      <c r="AE588" s="339"/>
      <c r="AF588" s="339"/>
      <c r="AG588" s="339"/>
      <c r="AH588" s="339"/>
      <c r="AI588" s="339"/>
      <c r="AJ588" s="339"/>
      <c r="AK588" s="339"/>
    </row>
    <row r="589" spans="1:37" ht="12.75" customHeight="1">
      <c r="A589" s="339"/>
      <c r="B589" s="466"/>
      <c r="C589" s="339"/>
      <c r="D589" s="339"/>
      <c r="E589" s="339"/>
      <c r="F589" s="339"/>
      <c r="G589" s="339"/>
      <c r="H589" s="339"/>
      <c r="I589" s="339"/>
      <c r="J589" s="339"/>
      <c r="K589" s="339"/>
      <c r="L589" s="339"/>
      <c r="M589" s="340"/>
      <c r="N589" s="339"/>
      <c r="O589" s="339"/>
      <c r="P589" s="339"/>
      <c r="Q589" s="341"/>
      <c r="R589" s="178"/>
      <c r="S589" s="434"/>
      <c r="T589" s="434"/>
      <c r="U589" s="434"/>
      <c r="V589" s="339"/>
      <c r="W589" s="99">
        <f t="shared" si="19"/>
        <v>0</v>
      </c>
      <c r="X589" s="339"/>
      <c r="Y589" s="339"/>
      <c r="Z589" s="339"/>
      <c r="AA589" s="339"/>
      <c r="AB589" s="339"/>
      <c r="AC589" s="339"/>
      <c r="AD589" s="339"/>
      <c r="AE589" s="339"/>
      <c r="AF589" s="339"/>
      <c r="AG589" s="339"/>
      <c r="AH589" s="339"/>
      <c r="AI589" s="339"/>
      <c r="AJ589" s="339"/>
      <c r="AK589" s="339"/>
    </row>
    <row r="590" spans="1:37" ht="12.75" customHeight="1">
      <c r="A590" s="339"/>
      <c r="B590" s="466"/>
      <c r="C590" s="339"/>
      <c r="D590" s="339"/>
      <c r="E590" s="339"/>
      <c r="F590" s="339"/>
      <c r="G590" s="339"/>
      <c r="H590" s="339"/>
      <c r="I590" s="339"/>
      <c r="J590" s="339"/>
      <c r="K590" s="339"/>
      <c r="L590" s="339"/>
      <c r="M590" s="340"/>
      <c r="N590" s="339"/>
      <c r="O590" s="339"/>
      <c r="P590" s="339"/>
      <c r="Q590" s="341"/>
      <c r="R590" s="178"/>
      <c r="S590" s="434"/>
      <c r="T590" s="434"/>
      <c r="U590" s="434"/>
      <c r="V590" s="339"/>
      <c r="W590" s="99">
        <f t="shared" si="19"/>
        <v>0</v>
      </c>
      <c r="X590" s="339"/>
      <c r="Y590" s="339"/>
      <c r="Z590" s="339"/>
      <c r="AA590" s="339"/>
      <c r="AB590" s="339"/>
      <c r="AC590" s="339"/>
      <c r="AD590" s="339"/>
      <c r="AE590" s="339"/>
      <c r="AF590" s="339"/>
      <c r="AG590" s="339"/>
      <c r="AH590" s="339"/>
      <c r="AI590" s="339"/>
      <c r="AJ590" s="339"/>
      <c r="AK590" s="339"/>
    </row>
    <row r="591" spans="1:37" ht="12.75" customHeight="1">
      <c r="A591" s="339"/>
      <c r="B591" s="466"/>
      <c r="C591" s="339"/>
      <c r="D591" s="339"/>
      <c r="E591" s="339"/>
      <c r="F591" s="339"/>
      <c r="G591" s="339"/>
      <c r="H591" s="339"/>
      <c r="I591" s="339"/>
      <c r="J591" s="339"/>
      <c r="K591" s="339"/>
      <c r="L591" s="339"/>
      <c r="M591" s="340"/>
      <c r="N591" s="339"/>
      <c r="O591" s="339"/>
      <c r="P591" s="339"/>
      <c r="Q591" s="341"/>
      <c r="R591" s="178"/>
      <c r="S591" s="434"/>
      <c r="T591" s="434"/>
      <c r="U591" s="434"/>
      <c r="V591" s="339"/>
      <c r="W591" s="99">
        <f t="shared" si="19"/>
        <v>0</v>
      </c>
      <c r="X591" s="339"/>
      <c r="Y591" s="339"/>
      <c r="Z591" s="339"/>
      <c r="AA591" s="339"/>
      <c r="AB591" s="339"/>
      <c r="AC591" s="339"/>
      <c r="AD591" s="339"/>
      <c r="AE591" s="339"/>
      <c r="AF591" s="339"/>
      <c r="AG591" s="339"/>
      <c r="AH591" s="339"/>
      <c r="AI591" s="339"/>
      <c r="AJ591" s="339"/>
      <c r="AK591" s="339"/>
    </row>
    <row r="592" spans="1:37" ht="12.75" customHeight="1">
      <c r="A592" s="339"/>
      <c r="B592" s="466"/>
      <c r="C592" s="339"/>
      <c r="D592" s="339"/>
      <c r="E592" s="339"/>
      <c r="F592" s="339"/>
      <c r="G592" s="339"/>
      <c r="H592" s="339"/>
      <c r="I592" s="339"/>
      <c r="J592" s="339"/>
      <c r="K592" s="339"/>
      <c r="L592" s="339"/>
      <c r="M592" s="340"/>
      <c r="N592" s="339"/>
      <c r="O592" s="339"/>
      <c r="P592" s="339"/>
      <c r="Q592" s="341"/>
      <c r="R592" s="178"/>
      <c r="S592" s="434"/>
      <c r="T592" s="434"/>
      <c r="U592" s="434"/>
      <c r="V592" s="339"/>
      <c r="W592" s="99">
        <f t="shared" si="19"/>
        <v>0</v>
      </c>
      <c r="X592" s="339"/>
      <c r="Y592" s="339"/>
      <c r="Z592" s="339"/>
      <c r="AA592" s="339"/>
      <c r="AB592" s="339"/>
      <c r="AC592" s="339"/>
      <c r="AD592" s="339"/>
      <c r="AE592" s="339"/>
      <c r="AF592" s="339"/>
      <c r="AG592" s="339"/>
      <c r="AH592" s="339"/>
      <c r="AI592" s="339"/>
      <c r="AJ592" s="339"/>
      <c r="AK592" s="339"/>
    </row>
    <row r="593" spans="1:37" ht="12.75" customHeight="1">
      <c r="A593" s="339"/>
      <c r="B593" s="466"/>
      <c r="C593" s="339"/>
      <c r="D593" s="339"/>
      <c r="E593" s="339"/>
      <c r="F593" s="339"/>
      <c r="G593" s="339"/>
      <c r="H593" s="339"/>
      <c r="I593" s="339"/>
      <c r="J593" s="339"/>
      <c r="K593" s="339"/>
      <c r="L593" s="339"/>
      <c r="M593" s="340"/>
      <c r="N593" s="339"/>
      <c r="O593" s="339"/>
      <c r="P593" s="339"/>
      <c r="Q593" s="341"/>
      <c r="R593" s="178"/>
      <c r="S593" s="434"/>
      <c r="T593" s="434"/>
      <c r="U593" s="434"/>
      <c r="V593" s="339"/>
      <c r="W593" s="99">
        <f t="shared" si="19"/>
        <v>0</v>
      </c>
      <c r="X593" s="339"/>
      <c r="Y593" s="339"/>
      <c r="Z593" s="339"/>
      <c r="AA593" s="339"/>
      <c r="AB593" s="339"/>
      <c r="AC593" s="339"/>
      <c r="AD593" s="339"/>
      <c r="AE593" s="339"/>
      <c r="AF593" s="339"/>
      <c r="AG593" s="339"/>
      <c r="AH593" s="339"/>
      <c r="AI593" s="339"/>
      <c r="AJ593" s="339"/>
      <c r="AK593" s="339"/>
    </row>
    <row r="594" spans="1:37" ht="12.75" customHeight="1">
      <c r="A594" s="339"/>
      <c r="B594" s="466"/>
      <c r="C594" s="339"/>
      <c r="D594" s="339"/>
      <c r="E594" s="339"/>
      <c r="F594" s="339"/>
      <c r="G594" s="339"/>
      <c r="H594" s="339"/>
      <c r="I594" s="339"/>
      <c r="J594" s="339"/>
      <c r="K594" s="339"/>
      <c r="L594" s="339"/>
      <c r="M594" s="340"/>
      <c r="N594" s="339"/>
      <c r="O594" s="339"/>
      <c r="P594" s="339"/>
      <c r="Q594" s="341"/>
      <c r="R594" s="178"/>
      <c r="S594" s="434"/>
      <c r="T594" s="434"/>
      <c r="U594" s="434"/>
      <c r="V594" s="339"/>
      <c r="W594" s="99">
        <f t="shared" si="19"/>
        <v>0</v>
      </c>
      <c r="X594" s="339"/>
      <c r="Y594" s="339"/>
      <c r="Z594" s="339"/>
      <c r="AA594" s="339"/>
      <c r="AB594" s="339"/>
      <c r="AC594" s="339"/>
      <c r="AD594" s="339"/>
      <c r="AE594" s="339"/>
      <c r="AF594" s="339"/>
      <c r="AG594" s="339"/>
      <c r="AH594" s="339"/>
      <c r="AI594" s="339"/>
      <c r="AJ594" s="339"/>
      <c r="AK594" s="339"/>
    </row>
    <row r="595" spans="1:37" ht="12.75" customHeight="1">
      <c r="A595" s="339"/>
      <c r="B595" s="466"/>
      <c r="C595" s="339"/>
      <c r="D595" s="339"/>
      <c r="E595" s="339"/>
      <c r="F595" s="339"/>
      <c r="G595" s="339"/>
      <c r="H595" s="339"/>
      <c r="I595" s="339"/>
      <c r="J595" s="339"/>
      <c r="K595" s="339"/>
      <c r="L595" s="339"/>
      <c r="M595" s="340"/>
      <c r="N595" s="339"/>
      <c r="O595" s="339"/>
      <c r="P595" s="339"/>
      <c r="Q595" s="341"/>
      <c r="R595" s="178"/>
      <c r="S595" s="434"/>
      <c r="T595" s="434"/>
      <c r="U595" s="434"/>
      <c r="V595" s="339"/>
      <c r="W595" s="99">
        <f t="shared" si="19"/>
        <v>0</v>
      </c>
      <c r="X595" s="339"/>
      <c r="Y595" s="339"/>
      <c r="Z595" s="339"/>
      <c r="AA595" s="339"/>
      <c r="AB595" s="339"/>
      <c r="AC595" s="339"/>
      <c r="AD595" s="339"/>
      <c r="AE595" s="339"/>
      <c r="AF595" s="339"/>
      <c r="AG595" s="339"/>
      <c r="AH595" s="339"/>
      <c r="AI595" s="339"/>
      <c r="AJ595" s="339"/>
      <c r="AK595" s="339"/>
    </row>
    <row r="596" spans="1:37" ht="12.75" customHeight="1">
      <c r="A596" s="339"/>
      <c r="B596" s="466"/>
      <c r="C596" s="339"/>
      <c r="D596" s="339"/>
      <c r="E596" s="339"/>
      <c r="F596" s="339"/>
      <c r="G596" s="339"/>
      <c r="H596" s="339"/>
      <c r="I596" s="339"/>
      <c r="J596" s="339"/>
      <c r="K596" s="339"/>
      <c r="L596" s="339"/>
      <c r="M596" s="340"/>
      <c r="N596" s="339"/>
      <c r="O596" s="339"/>
      <c r="P596" s="339"/>
      <c r="Q596" s="341"/>
      <c r="R596" s="178"/>
      <c r="S596" s="434"/>
      <c r="T596" s="434"/>
      <c r="U596" s="434"/>
      <c r="V596" s="339"/>
      <c r="W596" s="99">
        <f t="shared" si="19"/>
        <v>0</v>
      </c>
      <c r="X596" s="339"/>
      <c r="Y596" s="339"/>
      <c r="Z596" s="339"/>
      <c r="AA596" s="339"/>
      <c r="AB596" s="339"/>
      <c r="AC596" s="339"/>
      <c r="AD596" s="339"/>
      <c r="AE596" s="339"/>
      <c r="AF596" s="339"/>
      <c r="AG596" s="339"/>
      <c r="AH596" s="339"/>
      <c r="AI596" s="339"/>
      <c r="AJ596" s="339"/>
      <c r="AK596" s="339"/>
    </row>
    <row r="597" spans="1:37" ht="12.75" customHeight="1">
      <c r="A597" s="339"/>
      <c r="B597" s="466"/>
      <c r="C597" s="339"/>
      <c r="D597" s="339"/>
      <c r="E597" s="339"/>
      <c r="F597" s="339"/>
      <c r="G597" s="339"/>
      <c r="H597" s="339"/>
      <c r="I597" s="339"/>
      <c r="J597" s="339"/>
      <c r="K597" s="339"/>
      <c r="L597" s="339"/>
      <c r="M597" s="340"/>
      <c r="N597" s="339"/>
      <c r="O597" s="339"/>
      <c r="P597" s="339"/>
      <c r="Q597" s="341"/>
      <c r="R597" s="178"/>
      <c r="S597" s="434"/>
      <c r="T597" s="434"/>
      <c r="U597" s="434"/>
      <c r="V597" s="339"/>
      <c r="W597" s="99">
        <f t="shared" si="19"/>
        <v>0</v>
      </c>
      <c r="X597" s="339"/>
      <c r="Y597" s="339"/>
      <c r="Z597" s="339"/>
      <c r="AA597" s="339"/>
      <c r="AB597" s="339"/>
      <c r="AC597" s="339"/>
      <c r="AD597" s="339"/>
      <c r="AE597" s="339"/>
      <c r="AF597" s="339"/>
      <c r="AG597" s="339"/>
      <c r="AH597" s="339"/>
      <c r="AI597" s="339"/>
      <c r="AJ597" s="339"/>
      <c r="AK597" s="339"/>
    </row>
    <row r="598" spans="1:37" ht="12.75" customHeight="1">
      <c r="A598" s="339"/>
      <c r="B598" s="466"/>
      <c r="C598" s="339"/>
      <c r="D598" s="339"/>
      <c r="E598" s="339"/>
      <c r="F598" s="339"/>
      <c r="G598" s="339"/>
      <c r="H598" s="339"/>
      <c r="I598" s="339"/>
      <c r="J598" s="339"/>
      <c r="K598" s="339"/>
      <c r="L598" s="339"/>
      <c r="M598" s="340"/>
      <c r="N598" s="339"/>
      <c r="O598" s="339"/>
      <c r="P598" s="339"/>
      <c r="Q598" s="341"/>
      <c r="R598" s="178"/>
      <c r="S598" s="434"/>
      <c r="T598" s="434"/>
      <c r="U598" s="434"/>
      <c r="V598" s="339"/>
      <c r="W598" s="99">
        <f t="shared" si="19"/>
        <v>0</v>
      </c>
      <c r="X598" s="339"/>
      <c r="Y598" s="339"/>
      <c r="Z598" s="339"/>
      <c r="AA598" s="339"/>
      <c r="AB598" s="339"/>
      <c r="AC598" s="339"/>
      <c r="AD598" s="339"/>
      <c r="AE598" s="339"/>
      <c r="AF598" s="339"/>
      <c r="AG598" s="339"/>
      <c r="AH598" s="339"/>
      <c r="AI598" s="339"/>
      <c r="AJ598" s="339"/>
      <c r="AK598" s="339"/>
    </row>
    <row r="599" spans="1:37" ht="12.75" customHeight="1">
      <c r="A599" s="339"/>
      <c r="B599" s="466"/>
      <c r="C599" s="339"/>
      <c r="D599" s="339"/>
      <c r="E599" s="339"/>
      <c r="F599" s="339"/>
      <c r="G599" s="339"/>
      <c r="H599" s="339"/>
      <c r="I599" s="339"/>
      <c r="J599" s="339"/>
      <c r="K599" s="339"/>
      <c r="L599" s="339"/>
      <c r="M599" s="340"/>
      <c r="N599" s="339"/>
      <c r="O599" s="339"/>
      <c r="P599" s="339"/>
      <c r="Q599" s="341"/>
      <c r="R599" s="178"/>
      <c r="S599" s="434"/>
      <c r="T599" s="434"/>
      <c r="U599" s="434"/>
      <c r="V599" s="339"/>
      <c r="W599" s="99">
        <f t="shared" si="19"/>
        <v>0</v>
      </c>
      <c r="X599" s="339"/>
      <c r="Y599" s="339"/>
      <c r="Z599" s="339"/>
      <c r="AA599" s="339"/>
      <c r="AB599" s="339"/>
      <c r="AC599" s="339"/>
      <c r="AD599" s="339"/>
      <c r="AE599" s="339"/>
      <c r="AF599" s="339"/>
      <c r="AG599" s="339"/>
      <c r="AH599" s="339"/>
      <c r="AI599" s="339"/>
      <c r="AJ599" s="339"/>
      <c r="AK599" s="339"/>
    </row>
    <row r="600" spans="1:37" ht="12.75" customHeight="1">
      <c r="A600" s="339"/>
      <c r="B600" s="466"/>
      <c r="C600" s="339"/>
      <c r="D600" s="339"/>
      <c r="E600" s="339"/>
      <c r="F600" s="339"/>
      <c r="G600" s="339"/>
      <c r="H600" s="339"/>
      <c r="I600" s="339"/>
      <c r="J600" s="339"/>
      <c r="K600" s="339"/>
      <c r="L600" s="339"/>
      <c r="M600" s="340"/>
      <c r="N600" s="339"/>
      <c r="O600" s="339"/>
      <c r="P600" s="339"/>
      <c r="Q600" s="341"/>
      <c r="R600" s="178"/>
      <c r="S600" s="434"/>
      <c r="T600" s="434"/>
      <c r="U600" s="434"/>
      <c r="V600" s="339"/>
      <c r="W600" s="99">
        <f t="shared" si="19"/>
        <v>0</v>
      </c>
      <c r="X600" s="339"/>
      <c r="Y600" s="339"/>
      <c r="Z600" s="339"/>
      <c r="AA600" s="339"/>
      <c r="AB600" s="339"/>
      <c r="AC600" s="339"/>
      <c r="AD600" s="339"/>
      <c r="AE600" s="339"/>
      <c r="AF600" s="339"/>
      <c r="AG600" s="339"/>
      <c r="AH600" s="339"/>
      <c r="AI600" s="339"/>
      <c r="AJ600" s="339"/>
      <c r="AK600" s="339"/>
    </row>
    <row r="601" spans="1:37" ht="12.75" customHeight="1">
      <c r="A601" s="339"/>
      <c r="B601" s="466"/>
      <c r="C601" s="339"/>
      <c r="D601" s="339"/>
      <c r="E601" s="339"/>
      <c r="F601" s="339"/>
      <c r="G601" s="339"/>
      <c r="H601" s="339"/>
      <c r="I601" s="339"/>
      <c r="J601" s="339"/>
      <c r="K601" s="339"/>
      <c r="L601" s="339"/>
      <c r="M601" s="340"/>
      <c r="N601" s="339"/>
      <c r="O601" s="339"/>
      <c r="P601" s="339"/>
      <c r="Q601" s="341"/>
      <c r="R601" s="178"/>
      <c r="S601" s="434"/>
      <c r="T601" s="434"/>
      <c r="U601" s="434"/>
      <c r="V601" s="339"/>
      <c r="W601" s="99">
        <f t="shared" si="19"/>
        <v>0</v>
      </c>
      <c r="X601" s="339"/>
      <c r="Y601" s="339"/>
      <c r="Z601" s="339"/>
      <c r="AA601" s="339"/>
      <c r="AB601" s="339"/>
      <c r="AC601" s="339"/>
      <c r="AD601" s="339"/>
      <c r="AE601" s="339"/>
      <c r="AF601" s="339"/>
      <c r="AG601" s="339"/>
      <c r="AH601" s="339"/>
      <c r="AI601" s="339"/>
      <c r="AJ601" s="339"/>
      <c r="AK601" s="339"/>
    </row>
    <row r="602" spans="1:37" ht="12.75" customHeight="1">
      <c r="A602" s="339"/>
      <c r="B602" s="466"/>
      <c r="C602" s="339"/>
      <c r="D602" s="339"/>
      <c r="E602" s="339"/>
      <c r="F602" s="339"/>
      <c r="G602" s="339"/>
      <c r="H602" s="339"/>
      <c r="I602" s="339"/>
      <c r="J602" s="339"/>
      <c r="K602" s="339"/>
      <c r="L602" s="339"/>
      <c r="M602" s="340"/>
      <c r="N602" s="339"/>
      <c r="O602" s="339"/>
      <c r="P602" s="339"/>
      <c r="Q602" s="341"/>
      <c r="R602" s="178"/>
      <c r="S602" s="434"/>
      <c r="T602" s="434"/>
      <c r="U602" s="434"/>
      <c r="V602" s="339"/>
      <c r="W602" s="99">
        <f t="shared" si="19"/>
        <v>0</v>
      </c>
      <c r="X602" s="339"/>
      <c r="Y602" s="339"/>
      <c r="Z602" s="339"/>
      <c r="AA602" s="339"/>
      <c r="AB602" s="339"/>
      <c r="AC602" s="339"/>
      <c r="AD602" s="339"/>
      <c r="AE602" s="339"/>
      <c r="AF602" s="339"/>
      <c r="AG602" s="339"/>
      <c r="AH602" s="339"/>
      <c r="AI602" s="339"/>
      <c r="AJ602" s="339"/>
      <c r="AK602" s="339"/>
    </row>
    <row r="603" spans="1:37" ht="12.75" customHeight="1">
      <c r="A603" s="339"/>
      <c r="B603" s="466"/>
      <c r="C603" s="339"/>
      <c r="D603" s="339"/>
      <c r="E603" s="339"/>
      <c r="F603" s="339"/>
      <c r="G603" s="339"/>
      <c r="H603" s="339"/>
      <c r="I603" s="339"/>
      <c r="J603" s="339"/>
      <c r="K603" s="339"/>
      <c r="L603" s="339"/>
      <c r="M603" s="340"/>
      <c r="N603" s="339"/>
      <c r="O603" s="339"/>
      <c r="P603" s="339"/>
      <c r="Q603" s="341"/>
      <c r="R603" s="178"/>
      <c r="S603" s="434"/>
      <c r="T603" s="434"/>
      <c r="U603" s="434"/>
      <c r="V603" s="339"/>
      <c r="W603" s="99">
        <f t="shared" si="19"/>
        <v>0</v>
      </c>
      <c r="X603" s="339"/>
      <c r="Y603" s="339"/>
      <c r="Z603" s="339"/>
      <c r="AA603" s="339"/>
      <c r="AB603" s="339"/>
      <c r="AC603" s="339"/>
      <c r="AD603" s="339"/>
      <c r="AE603" s="339"/>
      <c r="AF603" s="339"/>
      <c r="AG603" s="339"/>
      <c r="AH603" s="339"/>
      <c r="AI603" s="339"/>
      <c r="AJ603" s="339"/>
      <c r="AK603" s="339"/>
    </row>
    <row r="604" spans="1:37" ht="12.75" customHeight="1">
      <c r="A604" s="339"/>
      <c r="B604" s="466"/>
      <c r="C604" s="339"/>
      <c r="D604" s="339"/>
      <c r="E604" s="339"/>
      <c r="F604" s="339"/>
      <c r="G604" s="339"/>
      <c r="H604" s="339"/>
      <c r="I604" s="339"/>
      <c r="J604" s="339"/>
      <c r="K604" s="339"/>
      <c r="L604" s="339"/>
      <c r="M604" s="340"/>
      <c r="N604" s="339"/>
      <c r="O604" s="339"/>
      <c r="P604" s="339"/>
      <c r="Q604" s="341"/>
      <c r="R604" s="178"/>
      <c r="S604" s="434"/>
      <c r="T604" s="434"/>
      <c r="U604" s="434"/>
      <c r="V604" s="339"/>
      <c r="W604" s="99">
        <f t="shared" si="19"/>
        <v>0</v>
      </c>
      <c r="X604" s="339"/>
      <c r="Y604" s="339"/>
      <c r="Z604" s="339"/>
      <c r="AA604" s="339"/>
      <c r="AB604" s="339"/>
      <c r="AC604" s="339"/>
      <c r="AD604" s="339"/>
      <c r="AE604" s="339"/>
      <c r="AF604" s="339"/>
      <c r="AG604" s="339"/>
      <c r="AH604" s="339"/>
      <c r="AI604" s="339"/>
      <c r="AJ604" s="339"/>
      <c r="AK604" s="339"/>
    </row>
    <row r="605" spans="1:37" ht="12.75" customHeight="1">
      <c r="A605" s="339"/>
      <c r="B605" s="466"/>
      <c r="C605" s="339"/>
      <c r="D605" s="339"/>
      <c r="E605" s="339"/>
      <c r="F605" s="339"/>
      <c r="G605" s="339"/>
      <c r="H605" s="339"/>
      <c r="I605" s="339"/>
      <c r="J605" s="339"/>
      <c r="K605" s="339"/>
      <c r="L605" s="339"/>
      <c r="M605" s="340"/>
      <c r="N605" s="339"/>
      <c r="O605" s="339"/>
      <c r="P605" s="339"/>
      <c r="Q605" s="341"/>
      <c r="R605" s="178"/>
      <c r="S605" s="434"/>
      <c r="T605" s="434"/>
      <c r="U605" s="434"/>
      <c r="V605" s="339"/>
      <c r="W605" s="99">
        <f t="shared" si="19"/>
        <v>0</v>
      </c>
      <c r="X605" s="339"/>
      <c r="Y605" s="339"/>
      <c r="Z605" s="339"/>
      <c r="AA605" s="339"/>
      <c r="AB605" s="339"/>
      <c r="AC605" s="339"/>
      <c r="AD605" s="339"/>
      <c r="AE605" s="339"/>
      <c r="AF605" s="339"/>
      <c r="AG605" s="339"/>
      <c r="AH605" s="339"/>
      <c r="AI605" s="339"/>
      <c r="AJ605" s="339"/>
      <c r="AK605" s="339"/>
    </row>
    <row r="606" spans="1:37" ht="12.75" customHeight="1">
      <c r="A606" s="339"/>
      <c r="B606" s="466"/>
      <c r="C606" s="339"/>
      <c r="D606" s="339"/>
      <c r="E606" s="339"/>
      <c r="F606" s="339"/>
      <c r="G606" s="339"/>
      <c r="H606" s="339"/>
      <c r="I606" s="339"/>
      <c r="J606" s="339"/>
      <c r="K606" s="339"/>
      <c r="L606" s="339"/>
      <c r="M606" s="340"/>
      <c r="N606" s="339"/>
      <c r="O606" s="339"/>
      <c r="P606" s="339"/>
      <c r="Q606" s="341"/>
      <c r="R606" s="178"/>
      <c r="S606" s="434"/>
      <c r="T606" s="434"/>
      <c r="U606" s="434"/>
      <c r="V606" s="339"/>
      <c r="W606" s="99">
        <f t="shared" si="19"/>
        <v>0</v>
      </c>
      <c r="X606" s="339"/>
      <c r="Y606" s="339"/>
      <c r="Z606" s="339"/>
      <c r="AA606" s="339"/>
      <c r="AB606" s="339"/>
      <c r="AC606" s="339"/>
      <c r="AD606" s="339"/>
      <c r="AE606" s="339"/>
      <c r="AF606" s="339"/>
      <c r="AG606" s="339"/>
      <c r="AH606" s="339"/>
      <c r="AI606" s="339"/>
      <c r="AJ606" s="339"/>
      <c r="AK606" s="339"/>
    </row>
    <row r="607" spans="1:37" ht="12.75" customHeight="1">
      <c r="A607" s="339"/>
      <c r="B607" s="466"/>
      <c r="C607" s="339"/>
      <c r="D607" s="339"/>
      <c r="E607" s="339"/>
      <c r="F607" s="339"/>
      <c r="G607" s="339"/>
      <c r="H607" s="339"/>
      <c r="I607" s="339"/>
      <c r="J607" s="339"/>
      <c r="K607" s="339"/>
      <c r="L607" s="339"/>
      <c r="M607" s="340"/>
      <c r="N607" s="339"/>
      <c r="O607" s="339"/>
      <c r="P607" s="339"/>
      <c r="Q607" s="341"/>
      <c r="R607" s="178"/>
      <c r="S607" s="434"/>
      <c r="T607" s="434"/>
      <c r="U607" s="434"/>
      <c r="V607" s="339"/>
      <c r="W607" s="99">
        <f t="shared" si="19"/>
        <v>0</v>
      </c>
      <c r="X607" s="339"/>
      <c r="Y607" s="339"/>
      <c r="Z607" s="339"/>
      <c r="AA607" s="339"/>
      <c r="AB607" s="339"/>
      <c r="AC607" s="339"/>
      <c r="AD607" s="339"/>
      <c r="AE607" s="339"/>
      <c r="AF607" s="339"/>
      <c r="AG607" s="339"/>
      <c r="AH607" s="339"/>
      <c r="AI607" s="339"/>
      <c r="AJ607" s="339"/>
      <c r="AK607" s="339"/>
    </row>
    <row r="608" spans="1:37" ht="12.75" customHeight="1">
      <c r="A608" s="339"/>
      <c r="B608" s="466"/>
      <c r="C608" s="339"/>
      <c r="D608" s="339"/>
      <c r="E608" s="339"/>
      <c r="F608" s="339"/>
      <c r="G608" s="339"/>
      <c r="H608" s="339"/>
      <c r="I608" s="339"/>
      <c r="J608" s="339"/>
      <c r="K608" s="339"/>
      <c r="L608" s="339"/>
      <c r="M608" s="340"/>
      <c r="N608" s="339"/>
      <c r="O608" s="339"/>
      <c r="P608" s="339"/>
      <c r="Q608" s="341"/>
      <c r="R608" s="178"/>
      <c r="S608" s="434"/>
      <c r="T608" s="434"/>
      <c r="U608" s="434"/>
      <c r="V608" s="339"/>
      <c r="W608" s="99">
        <f t="shared" si="19"/>
        <v>0</v>
      </c>
      <c r="X608" s="339"/>
      <c r="Y608" s="339"/>
      <c r="Z608" s="339"/>
      <c r="AA608" s="339"/>
      <c r="AB608" s="339"/>
      <c r="AC608" s="339"/>
      <c r="AD608" s="339"/>
      <c r="AE608" s="339"/>
      <c r="AF608" s="339"/>
      <c r="AG608" s="339"/>
      <c r="AH608" s="339"/>
      <c r="AI608" s="339"/>
      <c r="AJ608" s="339"/>
      <c r="AK608" s="339"/>
    </row>
    <row r="609" spans="1:37" ht="12.75" customHeight="1">
      <c r="A609" s="339"/>
      <c r="B609" s="466"/>
      <c r="C609" s="339"/>
      <c r="D609" s="339"/>
      <c r="E609" s="339"/>
      <c r="F609" s="339"/>
      <c r="G609" s="339"/>
      <c r="H609" s="339"/>
      <c r="I609" s="339"/>
      <c r="J609" s="339"/>
      <c r="K609" s="339"/>
      <c r="L609" s="339"/>
      <c r="M609" s="340"/>
      <c r="N609" s="339"/>
      <c r="O609" s="339"/>
      <c r="P609" s="339"/>
      <c r="Q609" s="341"/>
      <c r="R609" s="178"/>
      <c r="S609" s="434"/>
      <c r="T609" s="434"/>
      <c r="U609" s="434"/>
      <c r="V609" s="339"/>
      <c r="W609" s="99">
        <f t="shared" si="19"/>
        <v>0</v>
      </c>
      <c r="X609" s="339"/>
      <c r="Y609" s="339"/>
      <c r="Z609" s="339"/>
      <c r="AA609" s="339"/>
      <c r="AB609" s="339"/>
      <c r="AC609" s="339"/>
      <c r="AD609" s="339"/>
      <c r="AE609" s="339"/>
      <c r="AF609" s="339"/>
      <c r="AG609" s="339"/>
      <c r="AH609" s="339"/>
      <c r="AI609" s="339"/>
      <c r="AJ609" s="339"/>
      <c r="AK609" s="339"/>
    </row>
    <row r="610" spans="1:37" ht="12.75" customHeight="1">
      <c r="A610" s="339"/>
      <c r="B610" s="466"/>
      <c r="C610" s="339"/>
      <c r="D610" s="339"/>
      <c r="E610" s="339"/>
      <c r="F610" s="339"/>
      <c r="G610" s="339"/>
      <c r="H610" s="339"/>
      <c r="I610" s="339"/>
      <c r="J610" s="339"/>
      <c r="K610" s="339"/>
      <c r="L610" s="339"/>
      <c r="M610" s="340"/>
      <c r="N610" s="339"/>
      <c r="O610" s="339"/>
      <c r="P610" s="339"/>
      <c r="Q610" s="341"/>
      <c r="R610" s="178"/>
      <c r="S610" s="434"/>
      <c r="T610" s="434"/>
      <c r="U610" s="434"/>
      <c r="V610" s="339"/>
      <c r="W610" s="99">
        <f t="shared" si="19"/>
        <v>0</v>
      </c>
      <c r="X610" s="339"/>
      <c r="Y610" s="339"/>
      <c r="Z610" s="339"/>
      <c r="AA610" s="339"/>
      <c r="AB610" s="339"/>
      <c r="AC610" s="339"/>
      <c r="AD610" s="339"/>
      <c r="AE610" s="339"/>
      <c r="AF610" s="339"/>
      <c r="AG610" s="339"/>
      <c r="AH610" s="339"/>
      <c r="AI610" s="339"/>
      <c r="AJ610" s="339"/>
      <c r="AK610" s="339"/>
    </row>
    <row r="611" spans="1:37" ht="12.75" customHeight="1">
      <c r="A611" s="339"/>
      <c r="B611" s="466"/>
      <c r="C611" s="339"/>
      <c r="D611" s="339"/>
      <c r="E611" s="339"/>
      <c r="F611" s="339"/>
      <c r="G611" s="339"/>
      <c r="H611" s="339"/>
      <c r="I611" s="339"/>
      <c r="J611" s="339"/>
      <c r="K611" s="339"/>
      <c r="L611" s="339"/>
      <c r="M611" s="340"/>
      <c r="N611" s="339"/>
      <c r="O611" s="339"/>
      <c r="P611" s="339"/>
      <c r="Q611" s="341"/>
      <c r="R611" s="178"/>
      <c r="S611" s="434"/>
      <c r="T611" s="434"/>
      <c r="U611" s="434"/>
      <c r="V611" s="339"/>
      <c r="W611" s="99">
        <f t="shared" si="19"/>
        <v>0</v>
      </c>
      <c r="X611" s="339"/>
      <c r="Y611" s="339"/>
      <c r="Z611" s="339"/>
      <c r="AA611" s="339"/>
      <c r="AB611" s="339"/>
      <c r="AC611" s="339"/>
      <c r="AD611" s="339"/>
      <c r="AE611" s="339"/>
      <c r="AF611" s="339"/>
      <c r="AG611" s="339"/>
      <c r="AH611" s="339"/>
      <c r="AI611" s="339"/>
      <c r="AJ611" s="339"/>
      <c r="AK611" s="339"/>
    </row>
    <row r="612" spans="1:37" ht="12.75" customHeight="1">
      <c r="A612" s="339"/>
      <c r="B612" s="466"/>
      <c r="C612" s="339"/>
      <c r="D612" s="339"/>
      <c r="E612" s="339"/>
      <c r="F612" s="339"/>
      <c r="G612" s="339"/>
      <c r="H612" s="339"/>
      <c r="I612" s="339"/>
      <c r="J612" s="339"/>
      <c r="K612" s="339"/>
      <c r="L612" s="339"/>
      <c r="M612" s="340"/>
      <c r="N612" s="339"/>
      <c r="O612" s="339"/>
      <c r="P612" s="339"/>
      <c r="Q612" s="341"/>
      <c r="R612" s="178"/>
      <c r="S612" s="434"/>
      <c r="T612" s="434"/>
      <c r="U612" s="434"/>
      <c r="V612" s="339"/>
      <c r="W612" s="99">
        <f t="shared" si="19"/>
        <v>0</v>
      </c>
      <c r="X612" s="339"/>
      <c r="Y612" s="339"/>
      <c r="Z612" s="339"/>
      <c r="AA612" s="339"/>
      <c r="AB612" s="339"/>
      <c r="AC612" s="339"/>
      <c r="AD612" s="339"/>
      <c r="AE612" s="339"/>
      <c r="AF612" s="339"/>
      <c r="AG612" s="339"/>
      <c r="AH612" s="339"/>
      <c r="AI612" s="339"/>
      <c r="AJ612" s="339"/>
      <c r="AK612" s="339"/>
    </row>
    <row r="613" spans="1:37" ht="12.75" customHeight="1">
      <c r="A613" s="339"/>
      <c r="B613" s="466"/>
      <c r="C613" s="339"/>
      <c r="D613" s="339"/>
      <c r="E613" s="339"/>
      <c r="F613" s="339"/>
      <c r="G613" s="339"/>
      <c r="H613" s="339"/>
      <c r="I613" s="339"/>
      <c r="J613" s="339"/>
      <c r="K613" s="339"/>
      <c r="L613" s="339"/>
      <c r="M613" s="340"/>
      <c r="N613" s="339"/>
      <c r="O613" s="339"/>
      <c r="P613" s="339"/>
      <c r="Q613" s="341"/>
      <c r="R613" s="178"/>
      <c r="S613" s="434"/>
      <c r="T613" s="434"/>
      <c r="U613" s="434"/>
      <c r="V613" s="339"/>
      <c r="W613" s="99">
        <f t="shared" si="19"/>
        <v>0</v>
      </c>
      <c r="X613" s="339"/>
      <c r="Y613" s="339"/>
      <c r="Z613" s="339"/>
      <c r="AA613" s="339"/>
      <c r="AB613" s="339"/>
      <c r="AC613" s="339"/>
      <c r="AD613" s="339"/>
      <c r="AE613" s="339"/>
      <c r="AF613" s="339"/>
      <c r="AG613" s="339"/>
      <c r="AH613" s="339"/>
      <c r="AI613" s="339"/>
      <c r="AJ613" s="339"/>
      <c r="AK613" s="339"/>
    </row>
    <row r="614" spans="1:37" ht="12.75" customHeight="1">
      <c r="A614" s="339"/>
      <c r="B614" s="466"/>
      <c r="C614" s="339"/>
      <c r="D614" s="339"/>
      <c r="E614" s="339"/>
      <c r="F614" s="339"/>
      <c r="G614" s="339"/>
      <c r="H614" s="339"/>
      <c r="I614" s="339"/>
      <c r="J614" s="339"/>
      <c r="K614" s="339"/>
      <c r="L614" s="339"/>
      <c r="M614" s="340"/>
      <c r="N614" s="339"/>
      <c r="O614" s="339"/>
      <c r="P614" s="339"/>
      <c r="Q614" s="341"/>
      <c r="R614" s="178"/>
      <c r="S614" s="434"/>
      <c r="T614" s="434"/>
      <c r="U614" s="434"/>
      <c r="V614" s="339"/>
      <c r="W614" s="99">
        <f t="shared" si="19"/>
        <v>0</v>
      </c>
      <c r="X614" s="339"/>
      <c r="Y614" s="339"/>
      <c r="Z614" s="339"/>
      <c r="AA614" s="339"/>
      <c r="AB614" s="339"/>
      <c r="AC614" s="339"/>
      <c r="AD614" s="339"/>
      <c r="AE614" s="339"/>
      <c r="AF614" s="339"/>
      <c r="AG614" s="339"/>
      <c r="AH614" s="339"/>
      <c r="AI614" s="339"/>
      <c r="AJ614" s="339"/>
      <c r="AK614" s="339"/>
    </row>
    <row r="615" spans="1:37" ht="12.75" customHeight="1">
      <c r="A615" s="339"/>
      <c r="B615" s="466"/>
      <c r="C615" s="339"/>
      <c r="D615" s="339"/>
      <c r="E615" s="339"/>
      <c r="F615" s="339"/>
      <c r="G615" s="339"/>
      <c r="H615" s="339"/>
      <c r="I615" s="339"/>
      <c r="J615" s="339"/>
      <c r="K615" s="339"/>
      <c r="L615" s="339"/>
      <c r="M615" s="340"/>
      <c r="N615" s="339"/>
      <c r="O615" s="339"/>
      <c r="P615" s="339"/>
      <c r="Q615" s="341"/>
      <c r="R615" s="178"/>
      <c r="S615" s="434"/>
      <c r="T615" s="434"/>
      <c r="U615" s="434"/>
      <c r="V615" s="339"/>
      <c r="W615" s="99">
        <f t="shared" si="19"/>
        <v>0</v>
      </c>
      <c r="X615" s="339"/>
      <c r="Y615" s="339"/>
      <c r="Z615" s="339"/>
      <c r="AA615" s="339"/>
      <c r="AB615" s="339"/>
      <c r="AC615" s="339"/>
      <c r="AD615" s="339"/>
      <c r="AE615" s="339"/>
      <c r="AF615" s="339"/>
      <c r="AG615" s="339"/>
      <c r="AH615" s="339"/>
      <c r="AI615" s="339"/>
      <c r="AJ615" s="339"/>
      <c r="AK615" s="339"/>
    </row>
    <row r="616" spans="1:37" ht="12.75" customHeight="1">
      <c r="A616" s="339"/>
      <c r="B616" s="466"/>
      <c r="C616" s="339"/>
      <c r="D616" s="339"/>
      <c r="E616" s="339"/>
      <c r="F616" s="339"/>
      <c r="G616" s="339"/>
      <c r="H616" s="339"/>
      <c r="I616" s="339"/>
      <c r="J616" s="339"/>
      <c r="K616" s="339"/>
      <c r="L616" s="339"/>
      <c r="M616" s="340"/>
      <c r="N616" s="339"/>
      <c r="O616" s="339"/>
      <c r="P616" s="339"/>
      <c r="Q616" s="341"/>
      <c r="R616" s="178"/>
      <c r="S616" s="434"/>
      <c r="T616" s="434"/>
      <c r="U616" s="434"/>
      <c r="V616" s="339"/>
      <c r="W616" s="99">
        <f t="shared" si="19"/>
        <v>0</v>
      </c>
      <c r="X616" s="339"/>
      <c r="Y616" s="339"/>
      <c r="Z616" s="339"/>
      <c r="AA616" s="339"/>
      <c r="AB616" s="339"/>
      <c r="AC616" s="339"/>
      <c r="AD616" s="339"/>
      <c r="AE616" s="339"/>
      <c r="AF616" s="339"/>
      <c r="AG616" s="339"/>
      <c r="AH616" s="339"/>
      <c r="AI616" s="339"/>
      <c r="AJ616" s="339"/>
      <c r="AK616" s="339"/>
    </row>
    <row r="617" spans="1:37" ht="12.75" customHeight="1">
      <c r="A617" s="339"/>
      <c r="B617" s="466"/>
      <c r="C617" s="339"/>
      <c r="D617" s="339"/>
      <c r="E617" s="339"/>
      <c r="F617" s="339"/>
      <c r="G617" s="339"/>
      <c r="H617" s="339"/>
      <c r="I617" s="339"/>
      <c r="J617" s="339"/>
      <c r="K617" s="339"/>
      <c r="L617" s="339"/>
      <c r="M617" s="340"/>
      <c r="N617" s="339"/>
      <c r="O617" s="339"/>
      <c r="P617" s="339"/>
      <c r="Q617" s="341"/>
      <c r="R617" s="178"/>
      <c r="S617" s="434"/>
      <c r="T617" s="434"/>
      <c r="U617" s="434"/>
      <c r="V617" s="339"/>
      <c r="W617" s="99">
        <f t="shared" si="19"/>
        <v>0</v>
      </c>
      <c r="X617" s="339"/>
      <c r="Y617" s="339"/>
      <c r="Z617" s="339"/>
      <c r="AA617" s="339"/>
      <c r="AB617" s="339"/>
      <c r="AC617" s="339"/>
      <c r="AD617" s="339"/>
      <c r="AE617" s="339"/>
      <c r="AF617" s="339"/>
      <c r="AG617" s="339"/>
      <c r="AH617" s="339"/>
      <c r="AI617" s="339"/>
      <c r="AJ617" s="339"/>
      <c r="AK617" s="339"/>
    </row>
    <row r="618" spans="1:37" ht="12.75" customHeight="1">
      <c r="A618" s="339"/>
      <c r="B618" s="466"/>
      <c r="C618" s="339"/>
      <c r="D618" s="339"/>
      <c r="E618" s="339"/>
      <c r="F618" s="339"/>
      <c r="G618" s="339"/>
      <c r="H618" s="339"/>
      <c r="I618" s="339"/>
      <c r="J618" s="339"/>
      <c r="K618" s="339"/>
      <c r="L618" s="339"/>
      <c r="M618" s="340"/>
      <c r="N618" s="339"/>
      <c r="O618" s="339"/>
      <c r="P618" s="339"/>
      <c r="Q618" s="341"/>
      <c r="R618" s="178"/>
      <c r="S618" s="434"/>
      <c r="T618" s="434"/>
      <c r="U618" s="434"/>
      <c r="V618" s="339"/>
      <c r="W618" s="99">
        <f t="shared" si="19"/>
        <v>0</v>
      </c>
      <c r="X618" s="339"/>
      <c r="Y618" s="339"/>
      <c r="Z618" s="339"/>
      <c r="AA618" s="339"/>
      <c r="AB618" s="339"/>
      <c r="AC618" s="339"/>
      <c r="AD618" s="339"/>
      <c r="AE618" s="339"/>
      <c r="AF618" s="339"/>
      <c r="AG618" s="339"/>
      <c r="AH618" s="339"/>
      <c r="AI618" s="339"/>
      <c r="AJ618" s="339"/>
      <c r="AK618" s="339"/>
    </row>
    <row r="619" spans="1:37" ht="12.75" customHeight="1">
      <c r="A619" s="339"/>
      <c r="B619" s="466"/>
      <c r="C619" s="339"/>
      <c r="D619" s="339"/>
      <c r="E619" s="339"/>
      <c r="F619" s="339"/>
      <c r="G619" s="339"/>
      <c r="H619" s="339"/>
      <c r="I619" s="339"/>
      <c r="J619" s="339"/>
      <c r="K619" s="339"/>
      <c r="L619" s="339"/>
      <c r="M619" s="340"/>
      <c r="N619" s="339"/>
      <c r="O619" s="339"/>
      <c r="P619" s="339"/>
      <c r="Q619" s="341"/>
      <c r="R619" s="178"/>
      <c r="S619" s="434"/>
      <c r="T619" s="434"/>
      <c r="U619" s="434"/>
      <c r="V619" s="339"/>
      <c r="W619" s="99">
        <f t="shared" si="19"/>
        <v>0</v>
      </c>
      <c r="X619" s="339"/>
      <c r="Y619" s="339"/>
      <c r="Z619" s="339"/>
      <c r="AA619" s="339"/>
      <c r="AB619" s="339"/>
      <c r="AC619" s="339"/>
      <c r="AD619" s="339"/>
      <c r="AE619" s="339"/>
      <c r="AF619" s="339"/>
      <c r="AG619" s="339"/>
      <c r="AH619" s="339"/>
      <c r="AI619" s="339"/>
      <c r="AJ619" s="339"/>
      <c r="AK619" s="339"/>
    </row>
    <row r="620" spans="1:37" ht="12.75" customHeight="1">
      <c r="A620" s="339"/>
      <c r="B620" s="466"/>
      <c r="C620" s="339"/>
      <c r="D620" s="339"/>
      <c r="E620" s="339"/>
      <c r="F620" s="339"/>
      <c r="G620" s="339"/>
      <c r="H620" s="339"/>
      <c r="I620" s="339"/>
      <c r="J620" s="339"/>
      <c r="K620" s="339"/>
      <c r="L620" s="339"/>
      <c r="M620" s="340"/>
      <c r="N620" s="339"/>
      <c r="O620" s="339"/>
      <c r="P620" s="339"/>
      <c r="Q620" s="341"/>
      <c r="R620" s="178"/>
      <c r="S620" s="434"/>
      <c r="T620" s="434"/>
      <c r="U620" s="434"/>
      <c r="V620" s="339"/>
      <c r="W620" s="99">
        <f t="shared" si="19"/>
        <v>0</v>
      </c>
      <c r="X620" s="339"/>
      <c r="Y620" s="339"/>
      <c r="Z620" s="339"/>
      <c r="AA620" s="339"/>
      <c r="AB620" s="339"/>
      <c r="AC620" s="339"/>
      <c r="AD620" s="339"/>
      <c r="AE620" s="339"/>
      <c r="AF620" s="339"/>
      <c r="AG620" s="339"/>
      <c r="AH620" s="339"/>
      <c r="AI620" s="339"/>
      <c r="AJ620" s="339"/>
      <c r="AK620" s="339"/>
    </row>
    <row r="621" spans="1:37" ht="12.75" customHeight="1">
      <c r="A621" s="339"/>
      <c r="B621" s="466"/>
      <c r="C621" s="339"/>
      <c r="D621" s="339"/>
      <c r="E621" s="339"/>
      <c r="F621" s="339"/>
      <c r="G621" s="339"/>
      <c r="H621" s="339"/>
      <c r="I621" s="339"/>
      <c r="J621" s="339"/>
      <c r="K621" s="339"/>
      <c r="L621" s="339"/>
      <c r="M621" s="340"/>
      <c r="N621" s="339"/>
      <c r="O621" s="339"/>
      <c r="P621" s="339"/>
      <c r="Q621" s="341"/>
      <c r="R621" s="178"/>
      <c r="S621" s="434"/>
      <c r="T621" s="434"/>
      <c r="U621" s="434"/>
      <c r="V621" s="339"/>
      <c r="W621" s="99">
        <f t="shared" si="19"/>
        <v>0</v>
      </c>
      <c r="X621" s="339"/>
      <c r="Y621" s="339"/>
      <c r="Z621" s="339"/>
      <c r="AA621" s="339"/>
      <c r="AB621" s="339"/>
      <c r="AC621" s="339"/>
      <c r="AD621" s="339"/>
      <c r="AE621" s="339"/>
      <c r="AF621" s="339"/>
      <c r="AG621" s="339"/>
      <c r="AH621" s="339"/>
      <c r="AI621" s="339"/>
      <c r="AJ621" s="339"/>
      <c r="AK621" s="339"/>
    </row>
    <row r="622" spans="1:37" ht="12.75" customHeight="1">
      <c r="A622" s="339"/>
      <c r="B622" s="466"/>
      <c r="C622" s="339"/>
      <c r="D622" s="339"/>
      <c r="E622" s="339"/>
      <c r="F622" s="339"/>
      <c r="G622" s="339"/>
      <c r="H622" s="339"/>
      <c r="I622" s="339"/>
      <c r="J622" s="339"/>
      <c r="K622" s="339"/>
      <c r="L622" s="339"/>
      <c r="M622" s="340"/>
      <c r="N622" s="339"/>
      <c r="O622" s="339"/>
      <c r="P622" s="339"/>
      <c r="Q622" s="341"/>
      <c r="R622" s="178"/>
      <c r="S622" s="434"/>
      <c r="T622" s="434"/>
      <c r="U622" s="434"/>
      <c r="V622" s="339"/>
      <c r="W622" s="99">
        <f t="shared" si="19"/>
        <v>0</v>
      </c>
      <c r="X622" s="339"/>
      <c r="Y622" s="339"/>
      <c r="Z622" s="339"/>
      <c r="AA622" s="339"/>
      <c r="AB622" s="339"/>
      <c r="AC622" s="339"/>
      <c r="AD622" s="339"/>
      <c r="AE622" s="339"/>
      <c r="AF622" s="339"/>
      <c r="AG622" s="339"/>
      <c r="AH622" s="339"/>
      <c r="AI622" s="339"/>
      <c r="AJ622" s="339"/>
      <c r="AK622" s="339"/>
    </row>
    <row r="623" spans="1:37" ht="12.75" customHeight="1">
      <c r="A623" s="339"/>
      <c r="B623" s="466"/>
      <c r="C623" s="339"/>
      <c r="D623" s="339"/>
      <c r="E623" s="339"/>
      <c r="F623" s="339"/>
      <c r="G623" s="339"/>
      <c r="H623" s="339"/>
      <c r="I623" s="339"/>
      <c r="J623" s="339"/>
      <c r="K623" s="339"/>
      <c r="L623" s="339"/>
      <c r="M623" s="340"/>
      <c r="N623" s="339"/>
      <c r="O623" s="339"/>
      <c r="P623" s="339"/>
      <c r="Q623" s="341"/>
      <c r="R623" s="178"/>
      <c r="S623" s="434"/>
      <c r="T623" s="434"/>
      <c r="U623" s="434"/>
      <c r="V623" s="339"/>
      <c r="W623" s="99">
        <f t="shared" si="19"/>
        <v>0</v>
      </c>
      <c r="X623" s="339"/>
      <c r="Y623" s="339"/>
      <c r="Z623" s="339"/>
      <c r="AA623" s="339"/>
      <c r="AB623" s="339"/>
      <c r="AC623" s="339"/>
      <c r="AD623" s="339"/>
      <c r="AE623" s="339"/>
      <c r="AF623" s="339"/>
      <c r="AG623" s="339"/>
      <c r="AH623" s="339"/>
      <c r="AI623" s="339"/>
      <c r="AJ623" s="339"/>
      <c r="AK623" s="339"/>
    </row>
    <row r="624" spans="1:37" ht="12.75" customHeight="1">
      <c r="A624" s="339"/>
      <c r="B624" s="466"/>
      <c r="C624" s="339"/>
      <c r="D624" s="339"/>
      <c r="E624" s="339"/>
      <c r="F624" s="339"/>
      <c r="G624" s="339"/>
      <c r="H624" s="339"/>
      <c r="I624" s="339"/>
      <c r="J624" s="339"/>
      <c r="K624" s="339"/>
      <c r="L624" s="339"/>
      <c r="M624" s="340"/>
      <c r="N624" s="339"/>
      <c r="O624" s="339"/>
      <c r="P624" s="339"/>
      <c r="Q624" s="341"/>
      <c r="R624" s="178"/>
      <c r="S624" s="434"/>
      <c r="T624" s="434"/>
      <c r="U624" s="434"/>
      <c r="V624" s="339"/>
      <c r="W624" s="99">
        <f t="shared" si="19"/>
        <v>0</v>
      </c>
      <c r="X624" s="339"/>
      <c r="Y624" s="339"/>
      <c r="Z624" s="339"/>
      <c r="AA624" s="339"/>
      <c r="AB624" s="339"/>
      <c r="AC624" s="339"/>
      <c r="AD624" s="339"/>
      <c r="AE624" s="339"/>
      <c r="AF624" s="339"/>
      <c r="AG624" s="339"/>
      <c r="AH624" s="339"/>
      <c r="AI624" s="339"/>
      <c r="AJ624" s="339"/>
      <c r="AK624" s="339"/>
    </row>
    <row r="625" spans="1:37" ht="12.75" customHeight="1">
      <c r="A625" s="339"/>
      <c r="B625" s="466"/>
      <c r="C625" s="339"/>
      <c r="D625" s="339"/>
      <c r="E625" s="339"/>
      <c r="F625" s="339"/>
      <c r="G625" s="339"/>
      <c r="H625" s="339"/>
      <c r="I625" s="339"/>
      <c r="J625" s="339"/>
      <c r="K625" s="339"/>
      <c r="L625" s="339"/>
      <c r="M625" s="340"/>
      <c r="N625" s="339"/>
      <c r="O625" s="339"/>
      <c r="P625" s="339"/>
      <c r="Q625" s="341"/>
      <c r="R625" s="178"/>
      <c r="S625" s="434"/>
      <c r="T625" s="434"/>
      <c r="U625" s="434"/>
      <c r="V625" s="339"/>
      <c r="W625" s="99">
        <f t="shared" si="19"/>
        <v>0</v>
      </c>
      <c r="X625" s="339"/>
      <c r="Y625" s="339"/>
      <c r="Z625" s="339"/>
      <c r="AA625" s="339"/>
      <c r="AB625" s="339"/>
      <c r="AC625" s="339"/>
      <c r="AD625" s="339"/>
      <c r="AE625" s="339"/>
      <c r="AF625" s="339"/>
      <c r="AG625" s="339"/>
      <c r="AH625" s="339"/>
      <c r="AI625" s="339"/>
      <c r="AJ625" s="339"/>
      <c r="AK625" s="339"/>
    </row>
    <row r="626" spans="1:37" ht="12.75" customHeight="1">
      <c r="A626" s="339"/>
      <c r="B626" s="466"/>
      <c r="C626" s="339"/>
      <c r="D626" s="339"/>
      <c r="E626" s="339"/>
      <c r="F626" s="339"/>
      <c r="G626" s="339"/>
      <c r="H626" s="339"/>
      <c r="I626" s="339"/>
      <c r="J626" s="339"/>
      <c r="K626" s="339"/>
      <c r="L626" s="339"/>
      <c r="M626" s="340"/>
      <c r="N626" s="339"/>
      <c r="O626" s="339"/>
      <c r="P626" s="339"/>
      <c r="Q626" s="341"/>
      <c r="R626" s="178"/>
      <c r="S626" s="434"/>
      <c r="T626" s="434"/>
      <c r="U626" s="434"/>
      <c r="V626" s="339"/>
      <c r="W626" s="99">
        <f t="shared" si="19"/>
        <v>0</v>
      </c>
      <c r="X626" s="339"/>
      <c r="Y626" s="339"/>
      <c r="Z626" s="339"/>
      <c r="AA626" s="339"/>
      <c r="AB626" s="339"/>
      <c r="AC626" s="339"/>
      <c r="AD626" s="339"/>
      <c r="AE626" s="339"/>
      <c r="AF626" s="339"/>
      <c r="AG626" s="339"/>
      <c r="AH626" s="339"/>
      <c r="AI626" s="339"/>
      <c r="AJ626" s="339"/>
      <c r="AK626" s="339"/>
    </row>
    <row r="627" spans="1:37" ht="12.75" customHeight="1">
      <c r="A627" s="339"/>
      <c r="B627" s="466"/>
      <c r="C627" s="339"/>
      <c r="D627" s="339"/>
      <c r="E627" s="339"/>
      <c r="F627" s="339"/>
      <c r="G627" s="339"/>
      <c r="H627" s="339"/>
      <c r="I627" s="339"/>
      <c r="J627" s="339"/>
      <c r="K627" s="339"/>
      <c r="L627" s="339"/>
      <c r="M627" s="340"/>
      <c r="N627" s="339"/>
      <c r="O627" s="339"/>
      <c r="P627" s="339"/>
      <c r="Q627" s="341"/>
      <c r="R627" s="178"/>
      <c r="S627" s="434"/>
      <c r="T627" s="434"/>
      <c r="U627" s="434"/>
      <c r="V627" s="339"/>
      <c r="W627" s="99">
        <f t="shared" si="19"/>
        <v>0</v>
      </c>
      <c r="X627" s="339"/>
      <c r="Y627" s="339"/>
      <c r="Z627" s="339"/>
      <c r="AA627" s="339"/>
      <c r="AB627" s="339"/>
      <c r="AC627" s="339"/>
      <c r="AD627" s="339"/>
      <c r="AE627" s="339"/>
      <c r="AF627" s="339"/>
      <c r="AG627" s="339"/>
      <c r="AH627" s="339"/>
      <c r="AI627" s="339"/>
      <c r="AJ627" s="339"/>
      <c r="AK627" s="339"/>
    </row>
    <row r="628" spans="1:37" ht="12.75" customHeight="1">
      <c r="A628" s="339"/>
      <c r="B628" s="466"/>
      <c r="C628" s="339"/>
      <c r="D628" s="339"/>
      <c r="E628" s="339"/>
      <c r="F628" s="339"/>
      <c r="G628" s="339"/>
      <c r="H628" s="339"/>
      <c r="I628" s="339"/>
      <c r="J628" s="339"/>
      <c r="K628" s="339"/>
      <c r="L628" s="339"/>
      <c r="M628" s="340"/>
      <c r="N628" s="339"/>
      <c r="O628" s="339"/>
      <c r="P628" s="339"/>
      <c r="Q628" s="341"/>
      <c r="R628" s="178"/>
      <c r="S628" s="434"/>
      <c r="T628" s="434"/>
      <c r="U628" s="434"/>
      <c r="V628" s="339"/>
      <c r="W628" s="99">
        <f t="shared" si="19"/>
        <v>0</v>
      </c>
      <c r="X628" s="339"/>
      <c r="Y628" s="339"/>
      <c r="Z628" s="339"/>
      <c r="AA628" s="339"/>
      <c r="AB628" s="339"/>
      <c r="AC628" s="339"/>
      <c r="AD628" s="339"/>
      <c r="AE628" s="339"/>
      <c r="AF628" s="339"/>
      <c r="AG628" s="339"/>
      <c r="AH628" s="339"/>
      <c r="AI628" s="339"/>
      <c r="AJ628" s="339"/>
      <c r="AK628" s="339"/>
    </row>
    <row r="629" spans="1:37" ht="12.75" customHeight="1">
      <c r="A629" s="339"/>
      <c r="B629" s="466"/>
      <c r="C629" s="339"/>
      <c r="D629" s="339"/>
      <c r="E629" s="339"/>
      <c r="F629" s="339"/>
      <c r="G629" s="339"/>
      <c r="H629" s="339"/>
      <c r="I629" s="339"/>
      <c r="J629" s="339"/>
      <c r="K629" s="339"/>
      <c r="L629" s="339"/>
      <c r="M629" s="340"/>
      <c r="N629" s="339"/>
      <c r="O629" s="339"/>
      <c r="P629" s="339"/>
      <c r="Q629" s="341"/>
      <c r="R629" s="178"/>
      <c r="S629" s="434"/>
      <c r="T629" s="434"/>
      <c r="U629" s="434"/>
      <c r="V629" s="339"/>
      <c r="W629" s="99">
        <f t="shared" si="19"/>
        <v>0</v>
      </c>
      <c r="X629" s="339"/>
      <c r="Y629" s="339"/>
      <c r="Z629" s="339"/>
      <c r="AA629" s="339"/>
      <c r="AB629" s="339"/>
      <c r="AC629" s="339"/>
      <c r="AD629" s="339"/>
      <c r="AE629" s="339"/>
      <c r="AF629" s="339"/>
      <c r="AG629" s="339"/>
      <c r="AH629" s="339"/>
      <c r="AI629" s="339"/>
      <c r="AJ629" s="339"/>
      <c r="AK629" s="339"/>
    </row>
    <row r="630" spans="1:37" ht="12.75" customHeight="1">
      <c r="A630" s="339"/>
      <c r="B630" s="466"/>
      <c r="C630" s="339"/>
      <c r="D630" s="339"/>
      <c r="E630" s="339"/>
      <c r="F630" s="339"/>
      <c r="G630" s="339"/>
      <c r="H630" s="339"/>
      <c r="I630" s="339"/>
      <c r="J630" s="339"/>
      <c r="K630" s="339"/>
      <c r="L630" s="339"/>
      <c r="M630" s="340"/>
      <c r="N630" s="339"/>
      <c r="O630" s="339"/>
      <c r="P630" s="339"/>
      <c r="Q630" s="341"/>
      <c r="R630" s="178"/>
      <c r="S630" s="434"/>
      <c r="T630" s="434"/>
      <c r="U630" s="434"/>
      <c r="V630" s="339"/>
      <c r="W630" s="99">
        <f t="shared" si="19"/>
        <v>0</v>
      </c>
      <c r="X630" s="339"/>
      <c r="Y630" s="339"/>
      <c r="Z630" s="339"/>
      <c r="AA630" s="339"/>
      <c r="AB630" s="339"/>
      <c r="AC630" s="339"/>
      <c r="AD630" s="339"/>
      <c r="AE630" s="339"/>
      <c r="AF630" s="339"/>
      <c r="AG630" s="339"/>
      <c r="AH630" s="339"/>
      <c r="AI630" s="339"/>
      <c r="AJ630" s="339"/>
      <c r="AK630" s="339"/>
    </row>
    <row r="631" spans="1:37" ht="12.75" customHeight="1">
      <c r="A631" s="339"/>
      <c r="B631" s="466"/>
      <c r="C631" s="339"/>
      <c r="D631" s="339"/>
      <c r="E631" s="339"/>
      <c r="F631" s="339"/>
      <c r="G631" s="339"/>
      <c r="H631" s="339"/>
      <c r="I631" s="339"/>
      <c r="J631" s="339"/>
      <c r="K631" s="339"/>
      <c r="L631" s="339"/>
      <c r="M631" s="340"/>
      <c r="N631" s="339"/>
      <c r="O631" s="339"/>
      <c r="P631" s="339"/>
      <c r="Q631" s="341"/>
      <c r="R631" s="178"/>
      <c r="S631" s="434"/>
      <c r="T631" s="434"/>
      <c r="U631" s="434"/>
      <c r="V631" s="339"/>
      <c r="W631" s="99">
        <f t="shared" si="19"/>
        <v>0</v>
      </c>
      <c r="X631" s="339"/>
      <c r="Y631" s="339"/>
      <c r="Z631" s="339"/>
      <c r="AA631" s="339"/>
      <c r="AB631" s="339"/>
      <c r="AC631" s="339"/>
      <c r="AD631" s="339"/>
      <c r="AE631" s="339"/>
      <c r="AF631" s="339"/>
      <c r="AG631" s="339"/>
      <c r="AH631" s="339"/>
      <c r="AI631" s="339"/>
      <c r="AJ631" s="339"/>
      <c r="AK631" s="339"/>
    </row>
    <row r="632" spans="1:37" ht="12.75" customHeight="1">
      <c r="A632" s="339"/>
      <c r="B632" s="466"/>
      <c r="C632" s="339"/>
      <c r="D632" s="339"/>
      <c r="E632" s="339"/>
      <c r="F632" s="339"/>
      <c r="G632" s="339"/>
      <c r="H632" s="339"/>
      <c r="I632" s="339"/>
      <c r="J632" s="339"/>
      <c r="K632" s="339"/>
      <c r="L632" s="339"/>
      <c r="M632" s="340"/>
      <c r="N632" s="339"/>
      <c r="O632" s="339"/>
      <c r="P632" s="339"/>
      <c r="Q632" s="341"/>
      <c r="R632" s="178"/>
      <c r="S632" s="434"/>
      <c r="T632" s="434"/>
      <c r="U632" s="434"/>
      <c r="V632" s="339"/>
      <c r="W632" s="99">
        <f t="shared" si="19"/>
        <v>0</v>
      </c>
      <c r="X632" s="339"/>
      <c r="Y632" s="339"/>
      <c r="Z632" s="339"/>
      <c r="AA632" s="339"/>
      <c r="AB632" s="339"/>
      <c r="AC632" s="339"/>
      <c r="AD632" s="339"/>
      <c r="AE632" s="339"/>
      <c r="AF632" s="339"/>
      <c r="AG632" s="339"/>
      <c r="AH632" s="339"/>
      <c r="AI632" s="339"/>
      <c r="AJ632" s="339"/>
      <c r="AK632" s="339"/>
    </row>
    <row r="633" spans="1:37" ht="12.75" customHeight="1">
      <c r="A633" s="339"/>
      <c r="B633" s="466"/>
      <c r="C633" s="339"/>
      <c r="D633" s="339"/>
      <c r="E633" s="339"/>
      <c r="F633" s="339"/>
      <c r="G633" s="339"/>
      <c r="H633" s="339"/>
      <c r="I633" s="339"/>
      <c r="J633" s="339"/>
      <c r="K633" s="339"/>
      <c r="L633" s="339"/>
      <c r="M633" s="340"/>
      <c r="N633" s="339"/>
      <c r="O633" s="339"/>
      <c r="P633" s="339"/>
      <c r="Q633" s="341"/>
      <c r="R633" s="178"/>
      <c r="S633" s="434"/>
      <c r="T633" s="434"/>
      <c r="U633" s="434"/>
      <c r="V633" s="339"/>
      <c r="W633" s="99">
        <f t="shared" si="19"/>
        <v>0</v>
      </c>
      <c r="X633" s="339"/>
      <c r="Y633" s="339"/>
      <c r="Z633" s="339"/>
      <c r="AA633" s="339"/>
      <c r="AB633" s="339"/>
      <c r="AC633" s="339"/>
      <c r="AD633" s="339"/>
      <c r="AE633" s="339"/>
      <c r="AF633" s="339"/>
      <c r="AG633" s="339"/>
      <c r="AH633" s="339"/>
      <c r="AI633" s="339"/>
      <c r="AJ633" s="339"/>
      <c r="AK633" s="339"/>
    </row>
    <row r="634" spans="1:37" ht="12.75" customHeight="1">
      <c r="A634" s="339"/>
      <c r="B634" s="466"/>
      <c r="C634" s="339"/>
      <c r="D634" s="339"/>
      <c r="E634" s="339"/>
      <c r="F634" s="339"/>
      <c r="G634" s="339"/>
      <c r="H634" s="339"/>
      <c r="I634" s="339"/>
      <c r="J634" s="339"/>
      <c r="K634" s="339"/>
      <c r="L634" s="339"/>
      <c r="M634" s="340"/>
      <c r="N634" s="339"/>
      <c r="O634" s="339"/>
      <c r="P634" s="339"/>
      <c r="Q634" s="341"/>
      <c r="R634" s="178"/>
      <c r="S634" s="434"/>
      <c r="T634" s="434"/>
      <c r="U634" s="434"/>
      <c r="V634" s="339"/>
      <c r="W634" s="99">
        <f t="shared" si="19"/>
        <v>0</v>
      </c>
      <c r="X634" s="339"/>
      <c r="Y634" s="339"/>
      <c r="Z634" s="339"/>
      <c r="AA634" s="339"/>
      <c r="AB634" s="339"/>
      <c r="AC634" s="339"/>
      <c r="AD634" s="339"/>
      <c r="AE634" s="339"/>
      <c r="AF634" s="339"/>
      <c r="AG634" s="339"/>
      <c r="AH634" s="339"/>
      <c r="AI634" s="339"/>
      <c r="AJ634" s="339"/>
      <c r="AK634" s="339"/>
    </row>
    <row r="635" spans="1:37" ht="12.75" customHeight="1">
      <c r="A635" s="339"/>
      <c r="B635" s="466"/>
      <c r="C635" s="339"/>
      <c r="D635" s="339"/>
      <c r="E635" s="339"/>
      <c r="F635" s="339"/>
      <c r="G635" s="339"/>
      <c r="H635" s="339"/>
      <c r="I635" s="339"/>
      <c r="J635" s="339"/>
      <c r="K635" s="339"/>
      <c r="L635" s="339"/>
      <c r="M635" s="340"/>
      <c r="N635" s="339"/>
      <c r="O635" s="339"/>
      <c r="P635" s="339"/>
      <c r="Q635" s="341"/>
      <c r="R635" s="178"/>
      <c r="S635" s="434"/>
      <c r="T635" s="434"/>
      <c r="U635" s="434"/>
      <c r="V635" s="339"/>
      <c r="W635" s="99">
        <f t="shared" si="19"/>
        <v>0</v>
      </c>
      <c r="X635" s="339"/>
      <c r="Y635" s="339"/>
      <c r="Z635" s="339"/>
      <c r="AA635" s="339"/>
      <c r="AB635" s="339"/>
      <c r="AC635" s="339"/>
      <c r="AD635" s="339"/>
      <c r="AE635" s="339"/>
      <c r="AF635" s="339"/>
      <c r="AG635" s="339"/>
      <c r="AH635" s="339"/>
      <c r="AI635" s="339"/>
      <c r="AJ635" s="339"/>
      <c r="AK635" s="339"/>
    </row>
    <row r="636" spans="1:37" ht="12.75" customHeight="1">
      <c r="A636" s="339"/>
      <c r="B636" s="466"/>
      <c r="C636" s="339"/>
      <c r="D636" s="339"/>
      <c r="E636" s="339"/>
      <c r="F636" s="339"/>
      <c r="G636" s="339"/>
      <c r="H636" s="339"/>
      <c r="I636" s="339"/>
      <c r="J636" s="339"/>
      <c r="K636" s="339"/>
      <c r="L636" s="339"/>
      <c r="M636" s="340"/>
      <c r="N636" s="339"/>
      <c r="O636" s="339"/>
      <c r="P636" s="339"/>
      <c r="Q636" s="341"/>
      <c r="R636" s="178"/>
      <c r="S636" s="434"/>
      <c r="T636" s="434"/>
      <c r="U636" s="434"/>
      <c r="V636" s="339"/>
      <c r="W636" s="99">
        <f t="shared" si="19"/>
        <v>0</v>
      </c>
      <c r="X636" s="339"/>
      <c r="Y636" s="339"/>
      <c r="Z636" s="339"/>
      <c r="AA636" s="339"/>
      <c r="AB636" s="339"/>
      <c r="AC636" s="339"/>
      <c r="AD636" s="339"/>
      <c r="AE636" s="339"/>
      <c r="AF636" s="339"/>
      <c r="AG636" s="339"/>
      <c r="AH636" s="339"/>
      <c r="AI636" s="339"/>
      <c r="AJ636" s="339"/>
      <c r="AK636" s="339"/>
    </row>
    <row r="637" spans="1:37" ht="12.75" customHeight="1">
      <c r="A637" s="339"/>
      <c r="B637" s="466"/>
      <c r="C637" s="339"/>
      <c r="D637" s="339"/>
      <c r="E637" s="339"/>
      <c r="F637" s="339"/>
      <c r="G637" s="339"/>
      <c r="H637" s="339"/>
      <c r="I637" s="339"/>
      <c r="J637" s="339"/>
      <c r="K637" s="339"/>
      <c r="L637" s="339"/>
      <c r="M637" s="340"/>
      <c r="N637" s="339"/>
      <c r="O637" s="339"/>
      <c r="P637" s="339"/>
      <c r="Q637" s="341"/>
      <c r="R637" s="178"/>
      <c r="S637" s="434"/>
      <c r="T637" s="434"/>
      <c r="U637" s="434"/>
      <c r="V637" s="339"/>
      <c r="W637" s="99">
        <f t="shared" si="19"/>
        <v>0</v>
      </c>
      <c r="X637" s="339"/>
      <c r="Y637" s="339"/>
      <c r="Z637" s="339"/>
      <c r="AA637" s="339"/>
      <c r="AB637" s="339"/>
      <c r="AC637" s="339"/>
      <c r="AD637" s="339"/>
      <c r="AE637" s="339"/>
      <c r="AF637" s="339"/>
      <c r="AG637" s="339"/>
      <c r="AH637" s="339"/>
      <c r="AI637" s="339"/>
      <c r="AJ637" s="339"/>
      <c r="AK637" s="339"/>
    </row>
    <row r="638" spans="1:37" ht="12.75" customHeight="1">
      <c r="A638" s="339"/>
      <c r="B638" s="466"/>
      <c r="C638" s="339"/>
      <c r="D638" s="339"/>
      <c r="E638" s="339"/>
      <c r="F638" s="339"/>
      <c r="G638" s="339"/>
      <c r="H638" s="339"/>
      <c r="I638" s="339"/>
      <c r="J638" s="339"/>
      <c r="K638" s="339"/>
      <c r="L638" s="339"/>
      <c r="M638" s="340"/>
      <c r="N638" s="339"/>
      <c r="O638" s="339"/>
      <c r="P638" s="339"/>
      <c r="Q638" s="341"/>
      <c r="R638" s="178"/>
      <c r="S638" s="434"/>
      <c r="T638" s="434"/>
      <c r="U638" s="434"/>
      <c r="V638" s="339"/>
      <c r="W638" s="99">
        <f t="shared" si="19"/>
        <v>0</v>
      </c>
      <c r="X638" s="339"/>
      <c r="Y638" s="339"/>
      <c r="Z638" s="339"/>
      <c r="AA638" s="339"/>
      <c r="AB638" s="339"/>
      <c r="AC638" s="339"/>
      <c r="AD638" s="339"/>
      <c r="AE638" s="339"/>
      <c r="AF638" s="339"/>
      <c r="AG638" s="339"/>
      <c r="AH638" s="339"/>
      <c r="AI638" s="339"/>
      <c r="AJ638" s="339"/>
      <c r="AK638" s="339"/>
    </row>
    <row r="639" spans="1:37" ht="12.75" customHeight="1">
      <c r="A639" s="339"/>
      <c r="B639" s="466"/>
      <c r="C639" s="339"/>
      <c r="D639" s="339"/>
      <c r="E639" s="339"/>
      <c r="F639" s="339"/>
      <c r="G639" s="339"/>
      <c r="H639" s="339"/>
      <c r="I639" s="339"/>
      <c r="J639" s="339"/>
      <c r="K639" s="339"/>
      <c r="L639" s="339"/>
      <c r="M639" s="340"/>
      <c r="N639" s="339"/>
      <c r="O639" s="339"/>
      <c r="P639" s="339"/>
      <c r="Q639" s="341"/>
      <c r="R639" s="178"/>
      <c r="S639" s="434"/>
      <c r="T639" s="434"/>
      <c r="U639" s="434"/>
      <c r="V639" s="339"/>
      <c r="W639" s="99">
        <f t="shared" si="19"/>
        <v>0</v>
      </c>
      <c r="X639" s="339"/>
      <c r="Y639" s="339"/>
      <c r="Z639" s="339"/>
      <c r="AA639" s="339"/>
      <c r="AB639" s="339"/>
      <c r="AC639" s="339"/>
      <c r="AD639" s="339"/>
      <c r="AE639" s="339"/>
      <c r="AF639" s="339"/>
      <c r="AG639" s="339"/>
      <c r="AH639" s="339"/>
      <c r="AI639" s="339"/>
      <c r="AJ639" s="339"/>
      <c r="AK639" s="339"/>
    </row>
    <row r="640" spans="1:37" ht="12.75" customHeight="1">
      <c r="A640" s="339"/>
      <c r="B640" s="466"/>
      <c r="C640" s="339"/>
      <c r="D640" s="339"/>
      <c r="E640" s="339"/>
      <c r="F640" s="339"/>
      <c r="G640" s="339"/>
      <c r="H640" s="339"/>
      <c r="I640" s="339"/>
      <c r="J640" s="339"/>
      <c r="K640" s="339"/>
      <c r="L640" s="339"/>
      <c r="M640" s="340"/>
      <c r="N640" s="339"/>
      <c r="O640" s="339"/>
      <c r="P640" s="339"/>
      <c r="Q640" s="341"/>
      <c r="R640" s="178"/>
      <c r="S640" s="434"/>
      <c r="T640" s="434"/>
      <c r="U640" s="434"/>
      <c r="V640" s="339"/>
      <c r="W640" s="99">
        <f t="shared" si="19"/>
        <v>0</v>
      </c>
      <c r="X640" s="339"/>
      <c r="Y640" s="339"/>
      <c r="Z640" s="339"/>
      <c r="AA640" s="339"/>
      <c r="AB640" s="339"/>
      <c r="AC640" s="339"/>
      <c r="AD640" s="339"/>
      <c r="AE640" s="339"/>
      <c r="AF640" s="339"/>
      <c r="AG640" s="339"/>
      <c r="AH640" s="339"/>
      <c r="AI640" s="339"/>
      <c r="AJ640" s="339"/>
      <c r="AK640" s="339"/>
    </row>
    <row r="641" spans="1:37" ht="12.75" customHeight="1">
      <c r="A641" s="339"/>
      <c r="B641" s="466"/>
      <c r="C641" s="339"/>
      <c r="D641" s="339"/>
      <c r="E641" s="339"/>
      <c r="F641" s="339"/>
      <c r="G641" s="339"/>
      <c r="H641" s="339"/>
      <c r="I641" s="339"/>
      <c r="J641" s="339"/>
      <c r="K641" s="339"/>
      <c r="L641" s="339"/>
      <c r="M641" s="340"/>
      <c r="N641" s="339"/>
      <c r="O641" s="339"/>
      <c r="P641" s="339"/>
      <c r="Q641" s="341"/>
      <c r="R641" s="178"/>
      <c r="S641" s="434"/>
      <c r="T641" s="434"/>
      <c r="U641" s="434"/>
      <c r="V641" s="339"/>
      <c r="W641" s="99">
        <f t="shared" si="19"/>
        <v>0</v>
      </c>
      <c r="X641" s="339"/>
      <c r="Y641" s="339"/>
      <c r="Z641" s="339"/>
      <c r="AA641" s="339"/>
      <c r="AB641" s="339"/>
      <c r="AC641" s="339"/>
      <c r="AD641" s="339"/>
      <c r="AE641" s="339"/>
      <c r="AF641" s="339"/>
      <c r="AG641" s="339"/>
      <c r="AH641" s="339"/>
      <c r="AI641" s="339"/>
      <c r="AJ641" s="339"/>
      <c r="AK641" s="339"/>
    </row>
    <row r="642" spans="1:37" ht="12.75" customHeight="1">
      <c r="A642" s="339"/>
      <c r="B642" s="466"/>
      <c r="C642" s="339"/>
      <c r="D642" s="339"/>
      <c r="E642" s="339"/>
      <c r="F642" s="339"/>
      <c r="G642" s="339"/>
      <c r="H642" s="339"/>
      <c r="I642" s="339"/>
      <c r="J642" s="339"/>
      <c r="K642" s="339"/>
      <c r="L642" s="339"/>
      <c r="M642" s="340"/>
      <c r="N642" s="339"/>
      <c r="O642" s="339"/>
      <c r="P642" s="339"/>
      <c r="Q642" s="341"/>
      <c r="R642" s="178"/>
      <c r="S642" s="434"/>
      <c r="T642" s="434"/>
      <c r="U642" s="434"/>
      <c r="V642" s="339"/>
      <c r="W642" s="99">
        <f t="shared" si="19"/>
        <v>0</v>
      </c>
      <c r="X642" s="339"/>
      <c r="Y642" s="339"/>
      <c r="Z642" s="339"/>
      <c r="AA642" s="339"/>
      <c r="AB642" s="339"/>
      <c r="AC642" s="339"/>
      <c r="AD642" s="339"/>
      <c r="AE642" s="339"/>
      <c r="AF642" s="339"/>
      <c r="AG642" s="339"/>
      <c r="AH642" s="339"/>
      <c r="AI642" s="339"/>
      <c r="AJ642" s="339"/>
      <c r="AK642" s="339"/>
    </row>
    <row r="643" spans="1:37" ht="12.75" customHeight="1">
      <c r="A643" s="339"/>
      <c r="B643" s="466"/>
      <c r="C643" s="339"/>
      <c r="D643" s="339"/>
      <c r="E643" s="339"/>
      <c r="F643" s="339"/>
      <c r="G643" s="339"/>
      <c r="H643" s="339"/>
      <c r="I643" s="339"/>
      <c r="J643" s="339"/>
      <c r="K643" s="339"/>
      <c r="L643" s="339"/>
      <c r="M643" s="340"/>
      <c r="N643" s="339"/>
      <c r="O643" s="339"/>
      <c r="P643" s="339"/>
      <c r="Q643" s="341"/>
      <c r="R643" s="178"/>
      <c r="S643" s="434"/>
      <c r="T643" s="434"/>
      <c r="U643" s="434"/>
      <c r="V643" s="339"/>
      <c r="W643" s="99">
        <f t="shared" si="19"/>
        <v>0</v>
      </c>
      <c r="X643" s="339"/>
      <c r="Y643" s="339"/>
      <c r="Z643" s="339"/>
      <c r="AA643" s="339"/>
      <c r="AB643" s="339"/>
      <c r="AC643" s="339"/>
      <c r="AD643" s="339"/>
      <c r="AE643" s="339"/>
      <c r="AF643" s="339"/>
      <c r="AG643" s="339"/>
      <c r="AH643" s="339"/>
      <c r="AI643" s="339"/>
      <c r="AJ643" s="339"/>
      <c r="AK643" s="339"/>
    </row>
    <row r="644" spans="1:37" ht="12.75" customHeight="1">
      <c r="A644" s="339"/>
      <c r="B644" s="466"/>
      <c r="C644" s="339"/>
      <c r="D644" s="339"/>
      <c r="E644" s="339"/>
      <c r="F644" s="339"/>
      <c r="G644" s="339"/>
      <c r="H644" s="339"/>
      <c r="I644" s="339"/>
      <c r="J644" s="339"/>
      <c r="K644" s="339"/>
      <c r="L644" s="339"/>
      <c r="M644" s="340"/>
      <c r="N644" s="339"/>
      <c r="O644" s="339"/>
      <c r="P644" s="339"/>
      <c r="Q644" s="341"/>
      <c r="R644" s="178"/>
      <c r="S644" s="434"/>
      <c r="T644" s="434"/>
      <c r="U644" s="434"/>
      <c r="V644" s="339"/>
      <c r="W644" s="99">
        <f t="shared" si="19"/>
        <v>0</v>
      </c>
      <c r="X644" s="339"/>
      <c r="Y644" s="339"/>
      <c r="Z644" s="339"/>
      <c r="AA644" s="339"/>
      <c r="AB644" s="339"/>
      <c r="AC644" s="339"/>
      <c r="AD644" s="339"/>
      <c r="AE644" s="339"/>
      <c r="AF644" s="339"/>
      <c r="AG644" s="339"/>
      <c r="AH644" s="339"/>
      <c r="AI644" s="339"/>
      <c r="AJ644" s="339"/>
      <c r="AK644" s="339"/>
    </row>
    <row r="645" spans="1:37" ht="12.75" customHeight="1">
      <c r="A645" s="339"/>
      <c r="B645" s="466"/>
      <c r="C645" s="339"/>
      <c r="D645" s="339"/>
      <c r="E645" s="339"/>
      <c r="F645" s="339"/>
      <c r="G645" s="339"/>
      <c r="H645" s="339"/>
      <c r="I645" s="339"/>
      <c r="J645" s="339"/>
      <c r="K645" s="339"/>
      <c r="L645" s="339"/>
      <c r="M645" s="340"/>
      <c r="N645" s="339"/>
      <c r="O645" s="339"/>
      <c r="P645" s="339"/>
      <c r="Q645" s="341"/>
      <c r="R645" s="178"/>
      <c r="S645" s="434"/>
      <c r="T645" s="434"/>
      <c r="U645" s="434"/>
      <c r="V645" s="339"/>
      <c r="W645" s="99">
        <f t="shared" si="19"/>
        <v>0</v>
      </c>
      <c r="X645" s="339"/>
      <c r="Y645" s="339"/>
      <c r="Z645" s="339"/>
      <c r="AA645" s="339"/>
      <c r="AB645" s="339"/>
      <c r="AC645" s="339"/>
      <c r="AD645" s="339"/>
      <c r="AE645" s="339"/>
      <c r="AF645" s="339"/>
      <c r="AG645" s="339"/>
      <c r="AH645" s="339"/>
      <c r="AI645" s="339"/>
      <c r="AJ645" s="339"/>
      <c r="AK645" s="339"/>
    </row>
    <row r="646" spans="1:37" ht="12.75" customHeight="1">
      <c r="A646" s="339"/>
      <c r="B646" s="466"/>
      <c r="C646" s="339"/>
      <c r="D646" s="339"/>
      <c r="E646" s="339"/>
      <c r="F646" s="339"/>
      <c r="G646" s="339"/>
      <c r="H646" s="339"/>
      <c r="I646" s="339"/>
      <c r="J646" s="339"/>
      <c r="K646" s="339"/>
      <c r="L646" s="339"/>
      <c r="M646" s="340"/>
      <c r="N646" s="339"/>
      <c r="O646" s="339"/>
      <c r="P646" s="339"/>
      <c r="Q646" s="341"/>
      <c r="R646" s="178"/>
      <c r="S646" s="434"/>
      <c r="T646" s="434"/>
      <c r="U646" s="434"/>
      <c r="V646" s="339"/>
      <c r="W646" s="99">
        <f t="shared" si="19"/>
        <v>0</v>
      </c>
      <c r="X646" s="339"/>
      <c r="Y646" s="339"/>
      <c r="Z646" s="339"/>
      <c r="AA646" s="339"/>
      <c r="AB646" s="339"/>
      <c r="AC646" s="339"/>
      <c r="AD646" s="339"/>
      <c r="AE646" s="339"/>
      <c r="AF646" s="339"/>
      <c r="AG646" s="339"/>
      <c r="AH646" s="339"/>
      <c r="AI646" s="339"/>
      <c r="AJ646" s="339"/>
      <c r="AK646" s="339"/>
    </row>
    <row r="647" spans="1:37" ht="12.75" customHeight="1">
      <c r="A647" s="339"/>
      <c r="B647" s="466"/>
      <c r="C647" s="339"/>
      <c r="D647" s="339"/>
      <c r="E647" s="339"/>
      <c r="F647" s="339"/>
      <c r="G647" s="339"/>
      <c r="H647" s="339"/>
      <c r="I647" s="339"/>
      <c r="J647" s="339"/>
      <c r="K647" s="339"/>
      <c r="L647" s="339"/>
      <c r="M647" s="340"/>
      <c r="N647" s="339"/>
      <c r="O647" s="339"/>
      <c r="P647" s="339"/>
      <c r="Q647" s="341"/>
      <c r="R647" s="178"/>
      <c r="S647" s="434"/>
      <c r="T647" s="434"/>
      <c r="U647" s="434"/>
      <c r="V647" s="339"/>
      <c r="W647" s="99">
        <f t="shared" si="19"/>
        <v>0</v>
      </c>
      <c r="X647" s="339"/>
      <c r="Y647" s="339"/>
      <c r="Z647" s="339"/>
      <c r="AA647" s="339"/>
      <c r="AB647" s="339"/>
      <c r="AC647" s="339"/>
      <c r="AD647" s="339"/>
      <c r="AE647" s="339"/>
      <c r="AF647" s="339"/>
      <c r="AG647" s="339"/>
      <c r="AH647" s="339"/>
      <c r="AI647" s="339"/>
      <c r="AJ647" s="339"/>
      <c r="AK647" s="339"/>
    </row>
    <row r="648" spans="1:37" ht="12.75" customHeight="1">
      <c r="A648" s="339"/>
      <c r="B648" s="466"/>
      <c r="C648" s="339"/>
      <c r="D648" s="339"/>
      <c r="E648" s="339"/>
      <c r="F648" s="339"/>
      <c r="G648" s="339"/>
      <c r="H648" s="339"/>
      <c r="I648" s="339"/>
      <c r="J648" s="339"/>
      <c r="K648" s="339"/>
      <c r="L648" s="339"/>
      <c r="M648" s="340"/>
      <c r="N648" s="339"/>
      <c r="O648" s="339"/>
      <c r="P648" s="339"/>
      <c r="Q648" s="341"/>
      <c r="R648" s="178"/>
      <c r="S648" s="434"/>
      <c r="T648" s="434"/>
      <c r="U648" s="434"/>
      <c r="V648" s="339"/>
      <c r="W648" s="99">
        <f t="shared" si="19"/>
        <v>0</v>
      </c>
      <c r="X648" s="339"/>
      <c r="Y648" s="339"/>
      <c r="Z648" s="339"/>
      <c r="AA648" s="339"/>
      <c r="AB648" s="339"/>
      <c r="AC648" s="339"/>
      <c r="AD648" s="339"/>
      <c r="AE648" s="339"/>
      <c r="AF648" s="339"/>
      <c r="AG648" s="339"/>
      <c r="AH648" s="339"/>
      <c r="AI648" s="339"/>
      <c r="AJ648" s="339"/>
      <c r="AK648" s="339"/>
    </row>
    <row r="649" spans="1:37" ht="12.75" customHeight="1">
      <c r="A649" s="339"/>
      <c r="B649" s="466"/>
      <c r="C649" s="339"/>
      <c r="D649" s="339"/>
      <c r="E649" s="339"/>
      <c r="F649" s="339"/>
      <c r="G649" s="339"/>
      <c r="H649" s="339"/>
      <c r="I649" s="339"/>
      <c r="J649" s="339"/>
      <c r="K649" s="339"/>
      <c r="L649" s="339"/>
      <c r="M649" s="340"/>
      <c r="N649" s="339"/>
      <c r="O649" s="339"/>
      <c r="P649" s="339"/>
      <c r="Q649" s="341"/>
      <c r="R649" s="178"/>
      <c r="S649" s="434"/>
      <c r="T649" s="434"/>
      <c r="U649" s="434"/>
      <c r="V649" s="339"/>
      <c r="W649" s="99">
        <f t="shared" si="19"/>
        <v>0</v>
      </c>
      <c r="X649" s="339"/>
      <c r="Y649" s="339"/>
      <c r="Z649" s="339"/>
      <c r="AA649" s="339"/>
      <c r="AB649" s="339"/>
      <c r="AC649" s="339"/>
      <c r="AD649" s="339"/>
      <c r="AE649" s="339"/>
      <c r="AF649" s="339"/>
      <c r="AG649" s="339"/>
      <c r="AH649" s="339"/>
      <c r="AI649" s="339"/>
      <c r="AJ649" s="339"/>
      <c r="AK649" s="339"/>
    </row>
    <row r="650" spans="1:37" ht="12.75" customHeight="1">
      <c r="A650" s="339"/>
      <c r="B650" s="466"/>
      <c r="C650" s="339"/>
      <c r="D650" s="339"/>
      <c r="E650" s="339"/>
      <c r="F650" s="339"/>
      <c r="G650" s="339"/>
      <c r="H650" s="339"/>
      <c r="I650" s="339"/>
      <c r="J650" s="339"/>
      <c r="K650" s="339"/>
      <c r="L650" s="339"/>
      <c r="M650" s="340"/>
      <c r="N650" s="339"/>
      <c r="O650" s="339"/>
      <c r="P650" s="339"/>
      <c r="Q650" s="341"/>
      <c r="R650" s="178"/>
      <c r="S650" s="434"/>
      <c r="T650" s="434"/>
      <c r="U650" s="434"/>
      <c r="V650" s="339"/>
      <c r="W650" s="99">
        <f t="shared" si="19"/>
        <v>0</v>
      </c>
      <c r="X650" s="339"/>
      <c r="Y650" s="339"/>
      <c r="Z650" s="339"/>
      <c r="AA650" s="339"/>
      <c r="AB650" s="339"/>
      <c r="AC650" s="339"/>
      <c r="AD650" s="339"/>
      <c r="AE650" s="339"/>
      <c r="AF650" s="339"/>
      <c r="AG650" s="339"/>
      <c r="AH650" s="339"/>
      <c r="AI650" s="339"/>
      <c r="AJ650" s="339"/>
      <c r="AK650" s="339"/>
    </row>
    <row r="651" spans="1:37" ht="12.75" customHeight="1">
      <c r="A651" s="339"/>
      <c r="B651" s="466"/>
      <c r="C651" s="339"/>
      <c r="D651" s="339"/>
      <c r="E651" s="339"/>
      <c r="F651" s="339"/>
      <c r="G651" s="339"/>
      <c r="H651" s="339"/>
      <c r="I651" s="339"/>
      <c r="J651" s="339"/>
      <c r="K651" s="339"/>
      <c r="L651" s="339"/>
      <c r="M651" s="340"/>
      <c r="N651" s="339"/>
      <c r="O651" s="339"/>
      <c r="P651" s="339"/>
      <c r="Q651" s="341"/>
      <c r="R651" s="178"/>
      <c r="S651" s="434"/>
      <c r="T651" s="434"/>
      <c r="U651" s="434"/>
      <c r="V651" s="339"/>
      <c r="W651" s="99">
        <f t="shared" si="19"/>
        <v>0</v>
      </c>
      <c r="X651" s="339"/>
      <c r="Y651" s="339"/>
      <c r="Z651" s="339"/>
      <c r="AA651" s="339"/>
      <c r="AB651" s="339"/>
      <c r="AC651" s="339"/>
      <c r="AD651" s="339"/>
      <c r="AE651" s="339"/>
      <c r="AF651" s="339"/>
      <c r="AG651" s="339"/>
      <c r="AH651" s="339"/>
      <c r="AI651" s="339"/>
      <c r="AJ651" s="339"/>
      <c r="AK651" s="339"/>
    </row>
    <row r="652" spans="1:37" ht="12.75" customHeight="1">
      <c r="A652" s="339"/>
      <c r="B652" s="466"/>
      <c r="C652" s="339"/>
      <c r="D652" s="339"/>
      <c r="E652" s="339"/>
      <c r="F652" s="339"/>
      <c r="G652" s="339"/>
      <c r="H652" s="339"/>
      <c r="I652" s="339"/>
      <c r="J652" s="339"/>
      <c r="K652" s="339"/>
      <c r="L652" s="339"/>
      <c r="M652" s="340"/>
      <c r="N652" s="339"/>
      <c r="O652" s="339"/>
      <c r="P652" s="339"/>
      <c r="Q652" s="341"/>
      <c r="R652" s="178"/>
      <c r="S652" s="434"/>
      <c r="T652" s="434"/>
      <c r="U652" s="434"/>
      <c r="V652" s="339"/>
      <c r="W652" s="99">
        <f t="shared" si="19"/>
        <v>0</v>
      </c>
      <c r="X652" s="339"/>
      <c r="Y652" s="339"/>
      <c r="Z652" s="339"/>
      <c r="AA652" s="339"/>
      <c r="AB652" s="339"/>
      <c r="AC652" s="339"/>
      <c r="AD652" s="339"/>
      <c r="AE652" s="339"/>
      <c r="AF652" s="339"/>
      <c r="AG652" s="339"/>
      <c r="AH652" s="339"/>
      <c r="AI652" s="339"/>
      <c r="AJ652" s="339"/>
      <c r="AK652" s="339"/>
    </row>
    <row r="653" spans="1:37" ht="12.75" customHeight="1">
      <c r="A653" s="339"/>
      <c r="B653" s="466"/>
      <c r="C653" s="339"/>
      <c r="D653" s="339"/>
      <c r="E653" s="339"/>
      <c r="F653" s="339"/>
      <c r="G653" s="339"/>
      <c r="H653" s="339"/>
      <c r="I653" s="339"/>
      <c r="J653" s="339"/>
      <c r="K653" s="339"/>
      <c r="L653" s="339"/>
      <c r="M653" s="340"/>
      <c r="N653" s="339"/>
      <c r="O653" s="339"/>
      <c r="P653" s="339"/>
      <c r="Q653" s="341"/>
      <c r="R653" s="178"/>
      <c r="S653" s="434"/>
      <c r="T653" s="434"/>
      <c r="U653" s="434"/>
      <c r="V653" s="339"/>
      <c r="W653" s="99">
        <f t="shared" si="19"/>
        <v>0</v>
      </c>
      <c r="X653" s="339"/>
      <c r="Y653" s="339"/>
      <c r="Z653" s="339"/>
      <c r="AA653" s="339"/>
      <c r="AB653" s="339"/>
      <c r="AC653" s="339"/>
      <c r="AD653" s="339"/>
      <c r="AE653" s="339"/>
      <c r="AF653" s="339"/>
      <c r="AG653" s="339"/>
      <c r="AH653" s="339"/>
      <c r="AI653" s="339"/>
      <c r="AJ653" s="339"/>
      <c r="AK653" s="339"/>
    </row>
    <row r="654" spans="1:37" ht="12.75" customHeight="1">
      <c r="A654" s="339"/>
      <c r="B654" s="466"/>
      <c r="C654" s="339"/>
      <c r="D654" s="339"/>
      <c r="E654" s="339"/>
      <c r="F654" s="339"/>
      <c r="G654" s="339"/>
      <c r="H654" s="339"/>
      <c r="I654" s="339"/>
      <c r="J654" s="339"/>
      <c r="K654" s="339"/>
      <c r="L654" s="339"/>
      <c r="M654" s="340"/>
      <c r="N654" s="339"/>
      <c r="O654" s="339"/>
      <c r="P654" s="339"/>
      <c r="Q654" s="341"/>
      <c r="R654" s="178"/>
      <c r="S654" s="434"/>
      <c r="T654" s="434"/>
      <c r="U654" s="434"/>
      <c r="V654" s="339"/>
      <c r="W654" s="99">
        <f t="shared" si="19"/>
        <v>0</v>
      </c>
      <c r="X654" s="339"/>
      <c r="Y654" s="339"/>
      <c r="Z654" s="339"/>
      <c r="AA654" s="339"/>
      <c r="AB654" s="339"/>
      <c r="AC654" s="339"/>
      <c r="AD654" s="339"/>
      <c r="AE654" s="339"/>
      <c r="AF654" s="339"/>
      <c r="AG654" s="339"/>
      <c r="AH654" s="339"/>
      <c r="AI654" s="339"/>
      <c r="AJ654" s="339"/>
      <c r="AK654" s="339"/>
    </row>
    <row r="655" spans="1:37" ht="12.75" customHeight="1">
      <c r="A655" s="339"/>
      <c r="B655" s="466"/>
      <c r="C655" s="339"/>
      <c r="D655" s="339"/>
      <c r="E655" s="339"/>
      <c r="F655" s="339"/>
      <c r="G655" s="339"/>
      <c r="H655" s="339"/>
      <c r="I655" s="339"/>
      <c r="J655" s="339"/>
      <c r="K655" s="339"/>
      <c r="L655" s="339"/>
      <c r="M655" s="340"/>
      <c r="N655" s="339"/>
      <c r="O655" s="339"/>
      <c r="P655" s="339"/>
      <c r="Q655" s="341"/>
      <c r="R655" s="178"/>
      <c r="S655" s="434"/>
      <c r="T655" s="434"/>
      <c r="U655" s="434"/>
      <c r="V655" s="339"/>
      <c r="W655" s="99">
        <f t="shared" si="19"/>
        <v>0</v>
      </c>
      <c r="X655" s="339"/>
      <c r="Y655" s="339"/>
      <c r="Z655" s="339"/>
      <c r="AA655" s="339"/>
      <c r="AB655" s="339"/>
      <c r="AC655" s="339"/>
      <c r="AD655" s="339"/>
      <c r="AE655" s="339"/>
      <c r="AF655" s="339"/>
      <c r="AG655" s="339"/>
      <c r="AH655" s="339"/>
      <c r="AI655" s="339"/>
      <c r="AJ655" s="339"/>
      <c r="AK655" s="339"/>
    </row>
    <row r="656" spans="1:37" ht="12.75" customHeight="1">
      <c r="A656" s="339"/>
      <c r="B656" s="466"/>
      <c r="C656" s="339"/>
      <c r="D656" s="339"/>
      <c r="E656" s="339"/>
      <c r="F656" s="339"/>
      <c r="G656" s="339"/>
      <c r="H656" s="339"/>
      <c r="I656" s="339"/>
      <c r="J656" s="339"/>
      <c r="K656" s="339"/>
      <c r="L656" s="339"/>
      <c r="M656" s="340"/>
      <c r="N656" s="339"/>
      <c r="O656" s="339"/>
      <c r="P656" s="339"/>
      <c r="Q656" s="341"/>
      <c r="R656" s="178"/>
      <c r="S656" s="434"/>
      <c r="T656" s="434"/>
      <c r="U656" s="434"/>
      <c r="V656" s="339"/>
      <c r="W656" s="99">
        <f t="shared" si="19"/>
        <v>0</v>
      </c>
      <c r="X656" s="339"/>
      <c r="Y656" s="339"/>
      <c r="Z656" s="339"/>
      <c r="AA656" s="339"/>
      <c r="AB656" s="339"/>
      <c r="AC656" s="339"/>
      <c r="AD656" s="339"/>
      <c r="AE656" s="339"/>
      <c r="AF656" s="339"/>
      <c r="AG656" s="339"/>
      <c r="AH656" s="339"/>
      <c r="AI656" s="339"/>
      <c r="AJ656" s="339"/>
      <c r="AK656" s="339"/>
    </row>
    <row r="657" spans="1:37" ht="12.75" customHeight="1">
      <c r="A657" s="339"/>
      <c r="B657" s="466"/>
      <c r="C657" s="339"/>
      <c r="D657" s="339"/>
      <c r="E657" s="339"/>
      <c r="F657" s="339"/>
      <c r="G657" s="339"/>
      <c r="H657" s="339"/>
      <c r="I657" s="339"/>
      <c r="J657" s="339"/>
      <c r="K657" s="339"/>
      <c r="L657" s="339"/>
      <c r="M657" s="340"/>
      <c r="N657" s="339"/>
      <c r="O657" s="339"/>
      <c r="P657" s="339"/>
      <c r="Q657" s="341"/>
      <c r="R657" s="178"/>
      <c r="S657" s="434"/>
      <c r="T657" s="434"/>
      <c r="U657" s="434"/>
      <c r="V657" s="339"/>
      <c r="W657" s="99">
        <f t="shared" si="19"/>
        <v>0</v>
      </c>
      <c r="X657" s="339"/>
      <c r="Y657" s="339"/>
      <c r="Z657" s="339"/>
      <c r="AA657" s="339"/>
      <c r="AB657" s="339"/>
      <c r="AC657" s="339"/>
      <c r="AD657" s="339"/>
      <c r="AE657" s="339"/>
      <c r="AF657" s="339"/>
      <c r="AG657" s="339"/>
      <c r="AH657" s="339"/>
      <c r="AI657" s="339"/>
      <c r="AJ657" s="339"/>
      <c r="AK657" s="339"/>
    </row>
    <row r="658" spans="1:37" ht="12.75" customHeight="1">
      <c r="A658" s="339"/>
      <c r="B658" s="466"/>
      <c r="C658" s="339"/>
      <c r="D658" s="339"/>
      <c r="E658" s="339"/>
      <c r="F658" s="339"/>
      <c r="G658" s="339"/>
      <c r="H658" s="339"/>
      <c r="I658" s="339"/>
      <c r="J658" s="339"/>
      <c r="K658" s="339"/>
      <c r="L658" s="339"/>
      <c r="M658" s="340"/>
      <c r="N658" s="339"/>
      <c r="O658" s="339"/>
      <c r="P658" s="339"/>
      <c r="Q658" s="341"/>
      <c r="R658" s="178"/>
      <c r="S658" s="434"/>
      <c r="T658" s="434"/>
      <c r="U658" s="434"/>
      <c r="V658" s="339"/>
      <c r="W658" s="99">
        <f t="shared" si="19"/>
        <v>0</v>
      </c>
      <c r="X658" s="339"/>
      <c r="Y658" s="339"/>
      <c r="Z658" s="339"/>
      <c r="AA658" s="339"/>
      <c r="AB658" s="339"/>
      <c r="AC658" s="339"/>
      <c r="AD658" s="339"/>
      <c r="AE658" s="339"/>
      <c r="AF658" s="339"/>
      <c r="AG658" s="339"/>
      <c r="AH658" s="339"/>
      <c r="AI658" s="339"/>
      <c r="AJ658" s="339"/>
      <c r="AK658" s="339"/>
    </row>
    <row r="659" spans="1:37" ht="12.75" customHeight="1">
      <c r="A659" s="339"/>
      <c r="B659" s="466"/>
      <c r="C659" s="339"/>
      <c r="D659" s="339"/>
      <c r="E659" s="339"/>
      <c r="F659" s="339"/>
      <c r="G659" s="339"/>
      <c r="H659" s="339"/>
      <c r="I659" s="339"/>
      <c r="J659" s="339"/>
      <c r="K659" s="339"/>
      <c r="L659" s="339"/>
      <c r="M659" s="340"/>
      <c r="N659" s="339"/>
      <c r="O659" s="339"/>
      <c r="P659" s="339"/>
      <c r="Q659" s="341"/>
      <c r="R659" s="178"/>
      <c r="S659" s="434"/>
      <c r="T659" s="434"/>
      <c r="U659" s="434"/>
      <c r="V659" s="339"/>
      <c r="W659" s="99">
        <f t="shared" si="19"/>
        <v>0</v>
      </c>
      <c r="X659" s="339"/>
      <c r="Y659" s="339"/>
      <c r="Z659" s="339"/>
      <c r="AA659" s="339"/>
      <c r="AB659" s="339"/>
      <c r="AC659" s="339"/>
      <c r="AD659" s="339"/>
      <c r="AE659" s="339"/>
      <c r="AF659" s="339"/>
      <c r="AG659" s="339"/>
      <c r="AH659" s="339"/>
      <c r="AI659" s="339"/>
      <c r="AJ659" s="339"/>
      <c r="AK659" s="339"/>
    </row>
    <row r="660" spans="1:37" ht="12.75" customHeight="1">
      <c r="A660" s="339"/>
      <c r="B660" s="466"/>
      <c r="C660" s="339"/>
      <c r="D660" s="339"/>
      <c r="E660" s="339"/>
      <c r="F660" s="339"/>
      <c r="G660" s="339"/>
      <c r="H660" s="339"/>
      <c r="I660" s="339"/>
      <c r="J660" s="339"/>
      <c r="K660" s="339"/>
      <c r="L660" s="339"/>
      <c r="M660" s="340"/>
      <c r="N660" s="339"/>
      <c r="O660" s="339"/>
      <c r="P660" s="339"/>
      <c r="Q660" s="341"/>
      <c r="R660" s="178"/>
      <c r="S660" s="434"/>
      <c r="T660" s="434"/>
      <c r="U660" s="434"/>
      <c r="V660" s="339"/>
      <c r="W660" s="99">
        <f t="shared" si="19"/>
        <v>0</v>
      </c>
      <c r="X660" s="339"/>
      <c r="Y660" s="339"/>
      <c r="Z660" s="339"/>
      <c r="AA660" s="339"/>
      <c r="AB660" s="339"/>
      <c r="AC660" s="339"/>
      <c r="AD660" s="339"/>
      <c r="AE660" s="339"/>
      <c r="AF660" s="339"/>
      <c r="AG660" s="339"/>
      <c r="AH660" s="339"/>
      <c r="AI660" s="339"/>
      <c r="AJ660" s="339"/>
      <c r="AK660" s="339"/>
    </row>
    <row r="661" spans="1:37" ht="12.75" customHeight="1">
      <c r="A661" s="339"/>
      <c r="B661" s="466"/>
      <c r="C661" s="339"/>
      <c r="D661" s="339"/>
      <c r="E661" s="339"/>
      <c r="F661" s="339"/>
      <c r="G661" s="339"/>
      <c r="H661" s="339"/>
      <c r="I661" s="339"/>
      <c r="J661" s="339"/>
      <c r="K661" s="339"/>
      <c r="L661" s="339"/>
      <c r="M661" s="340"/>
      <c r="N661" s="339"/>
      <c r="O661" s="339"/>
      <c r="P661" s="339"/>
      <c r="Q661" s="341"/>
      <c r="R661" s="178"/>
      <c r="S661" s="434"/>
      <c r="T661" s="434"/>
      <c r="U661" s="434"/>
      <c r="V661" s="339"/>
      <c r="W661" s="99">
        <f t="shared" si="19"/>
        <v>0</v>
      </c>
      <c r="X661" s="339"/>
      <c r="Y661" s="339"/>
      <c r="Z661" s="339"/>
      <c r="AA661" s="339"/>
      <c r="AB661" s="339"/>
      <c r="AC661" s="339"/>
      <c r="AD661" s="339"/>
      <c r="AE661" s="339"/>
      <c r="AF661" s="339"/>
      <c r="AG661" s="339"/>
      <c r="AH661" s="339"/>
      <c r="AI661" s="339"/>
      <c r="AJ661" s="339"/>
      <c r="AK661" s="339"/>
    </row>
    <row r="662" spans="1:37" ht="12.75" customHeight="1">
      <c r="A662" s="339"/>
      <c r="B662" s="466"/>
      <c r="C662" s="339"/>
      <c r="D662" s="339"/>
      <c r="E662" s="339"/>
      <c r="F662" s="339"/>
      <c r="G662" s="339"/>
      <c r="H662" s="339"/>
      <c r="I662" s="339"/>
      <c r="J662" s="339"/>
      <c r="K662" s="339"/>
      <c r="L662" s="339"/>
      <c r="M662" s="340"/>
      <c r="N662" s="339"/>
      <c r="O662" s="339"/>
      <c r="P662" s="339"/>
      <c r="Q662" s="341"/>
      <c r="R662" s="178"/>
      <c r="S662" s="434"/>
      <c r="T662" s="434"/>
      <c r="U662" s="434"/>
      <c r="V662" s="339"/>
      <c r="W662" s="99">
        <f t="shared" si="19"/>
        <v>0</v>
      </c>
      <c r="X662" s="339"/>
      <c r="Y662" s="339"/>
      <c r="Z662" s="339"/>
      <c r="AA662" s="339"/>
      <c r="AB662" s="339"/>
      <c r="AC662" s="339"/>
      <c r="AD662" s="339"/>
      <c r="AE662" s="339"/>
      <c r="AF662" s="339"/>
      <c r="AG662" s="339"/>
      <c r="AH662" s="339"/>
      <c r="AI662" s="339"/>
      <c r="AJ662" s="339"/>
      <c r="AK662" s="339"/>
    </row>
    <row r="663" spans="1:37" ht="12.75" customHeight="1">
      <c r="A663" s="339"/>
      <c r="B663" s="466"/>
      <c r="C663" s="339"/>
      <c r="D663" s="339"/>
      <c r="E663" s="339"/>
      <c r="F663" s="339"/>
      <c r="G663" s="339"/>
      <c r="H663" s="339"/>
      <c r="I663" s="339"/>
      <c r="J663" s="339"/>
      <c r="K663" s="339"/>
      <c r="L663" s="339"/>
      <c r="M663" s="340"/>
      <c r="N663" s="339"/>
      <c r="O663" s="339"/>
      <c r="P663" s="339"/>
      <c r="Q663" s="341"/>
      <c r="R663" s="178"/>
      <c r="S663" s="434"/>
      <c r="T663" s="434"/>
      <c r="U663" s="434"/>
      <c r="V663" s="339"/>
      <c r="W663" s="99">
        <f t="shared" si="19"/>
        <v>0</v>
      </c>
      <c r="X663" s="339"/>
      <c r="Y663" s="339"/>
      <c r="Z663" s="339"/>
      <c r="AA663" s="339"/>
      <c r="AB663" s="339"/>
      <c r="AC663" s="339"/>
      <c r="AD663" s="339"/>
      <c r="AE663" s="339"/>
      <c r="AF663" s="339"/>
      <c r="AG663" s="339"/>
      <c r="AH663" s="339"/>
      <c r="AI663" s="339"/>
      <c r="AJ663" s="339"/>
      <c r="AK663" s="339"/>
    </row>
    <row r="664" spans="1:37" ht="12.75" customHeight="1">
      <c r="A664" s="339"/>
      <c r="B664" s="466"/>
      <c r="C664" s="339"/>
      <c r="D664" s="339"/>
      <c r="E664" s="339"/>
      <c r="F664" s="339"/>
      <c r="G664" s="339"/>
      <c r="H664" s="339"/>
      <c r="I664" s="339"/>
      <c r="J664" s="339"/>
      <c r="K664" s="339"/>
      <c r="L664" s="339"/>
      <c r="M664" s="340"/>
      <c r="N664" s="339"/>
      <c r="O664" s="339"/>
      <c r="P664" s="339"/>
      <c r="Q664" s="341"/>
      <c r="R664" s="178"/>
      <c r="S664" s="434"/>
      <c r="T664" s="434"/>
      <c r="U664" s="434"/>
      <c r="V664" s="339"/>
      <c r="W664" s="99">
        <f t="shared" si="19"/>
        <v>0</v>
      </c>
      <c r="X664" s="339"/>
      <c r="Y664" s="339"/>
      <c r="Z664" s="339"/>
      <c r="AA664" s="339"/>
      <c r="AB664" s="339"/>
      <c r="AC664" s="339"/>
      <c r="AD664" s="339"/>
      <c r="AE664" s="339"/>
      <c r="AF664" s="339"/>
      <c r="AG664" s="339"/>
      <c r="AH664" s="339"/>
      <c r="AI664" s="339"/>
      <c r="AJ664" s="339"/>
      <c r="AK664" s="339"/>
    </row>
    <row r="665" spans="1:37" ht="12.75" customHeight="1">
      <c r="A665" s="339"/>
      <c r="B665" s="466"/>
      <c r="C665" s="339"/>
      <c r="D665" s="339"/>
      <c r="E665" s="339"/>
      <c r="F665" s="339"/>
      <c r="G665" s="339"/>
      <c r="H665" s="339"/>
      <c r="I665" s="339"/>
      <c r="J665" s="339"/>
      <c r="K665" s="339"/>
      <c r="L665" s="339"/>
      <c r="M665" s="340"/>
      <c r="N665" s="339"/>
      <c r="O665" s="339"/>
      <c r="P665" s="339"/>
      <c r="Q665" s="341"/>
      <c r="R665" s="178"/>
      <c r="S665" s="434"/>
      <c r="T665" s="434"/>
      <c r="U665" s="434"/>
      <c r="V665" s="339"/>
      <c r="W665" s="99">
        <f t="shared" si="19"/>
        <v>0</v>
      </c>
      <c r="X665" s="339"/>
      <c r="Y665" s="339"/>
      <c r="Z665" s="339"/>
      <c r="AA665" s="339"/>
      <c r="AB665" s="339"/>
      <c r="AC665" s="339"/>
      <c r="AD665" s="339"/>
      <c r="AE665" s="339"/>
      <c r="AF665" s="339"/>
      <c r="AG665" s="339"/>
      <c r="AH665" s="339"/>
      <c r="AI665" s="339"/>
      <c r="AJ665" s="339"/>
      <c r="AK665" s="339"/>
    </row>
    <row r="666" spans="1:37" ht="12.75" customHeight="1">
      <c r="A666" s="339"/>
      <c r="B666" s="466"/>
      <c r="C666" s="339"/>
      <c r="D666" s="339"/>
      <c r="E666" s="339"/>
      <c r="F666" s="339"/>
      <c r="G666" s="339"/>
      <c r="H666" s="339"/>
      <c r="I666" s="339"/>
      <c r="J666" s="339"/>
      <c r="K666" s="339"/>
      <c r="L666" s="339"/>
      <c r="M666" s="340"/>
      <c r="N666" s="339"/>
      <c r="O666" s="339"/>
      <c r="P666" s="339"/>
      <c r="Q666" s="341"/>
      <c r="R666" s="178"/>
      <c r="S666" s="434"/>
      <c r="T666" s="434"/>
      <c r="U666" s="434"/>
      <c r="V666" s="339"/>
      <c r="W666" s="99">
        <f t="shared" si="19"/>
        <v>0</v>
      </c>
      <c r="X666" s="339"/>
      <c r="Y666" s="339"/>
      <c r="Z666" s="339"/>
      <c r="AA666" s="339"/>
      <c r="AB666" s="339"/>
      <c r="AC666" s="339"/>
      <c r="AD666" s="339"/>
      <c r="AE666" s="339"/>
      <c r="AF666" s="339"/>
      <c r="AG666" s="339"/>
      <c r="AH666" s="339"/>
      <c r="AI666" s="339"/>
      <c r="AJ666" s="339"/>
      <c r="AK666" s="339"/>
    </row>
    <row r="667" spans="1:37" ht="12.75" customHeight="1">
      <c r="A667" s="339"/>
      <c r="B667" s="466"/>
      <c r="C667" s="339"/>
      <c r="D667" s="339"/>
      <c r="E667" s="339"/>
      <c r="F667" s="339"/>
      <c r="G667" s="339"/>
      <c r="H667" s="339"/>
      <c r="I667" s="339"/>
      <c r="J667" s="339"/>
      <c r="K667" s="339"/>
      <c r="L667" s="339"/>
      <c r="M667" s="340"/>
      <c r="N667" s="339"/>
      <c r="O667" s="339"/>
      <c r="P667" s="339"/>
      <c r="Q667" s="341"/>
      <c r="R667" s="178"/>
      <c r="S667" s="434"/>
      <c r="T667" s="434"/>
      <c r="U667" s="434"/>
      <c r="V667" s="339"/>
      <c r="W667" s="99">
        <f t="shared" si="19"/>
        <v>0</v>
      </c>
      <c r="X667" s="339"/>
      <c r="Y667" s="339"/>
      <c r="Z667" s="339"/>
      <c r="AA667" s="339"/>
      <c r="AB667" s="339"/>
      <c r="AC667" s="339"/>
      <c r="AD667" s="339"/>
      <c r="AE667" s="339"/>
      <c r="AF667" s="339"/>
      <c r="AG667" s="339"/>
      <c r="AH667" s="339"/>
      <c r="AI667" s="339"/>
      <c r="AJ667" s="339"/>
      <c r="AK667" s="339"/>
    </row>
    <row r="668" spans="1:37" ht="12.75" customHeight="1">
      <c r="A668" s="339"/>
      <c r="B668" s="466"/>
      <c r="C668" s="339"/>
      <c r="D668" s="339"/>
      <c r="E668" s="339"/>
      <c r="F668" s="339"/>
      <c r="G668" s="339"/>
      <c r="H668" s="339"/>
      <c r="I668" s="339"/>
      <c r="J668" s="339"/>
      <c r="K668" s="339"/>
      <c r="L668" s="339"/>
      <c r="M668" s="340"/>
      <c r="N668" s="339"/>
      <c r="O668" s="339"/>
      <c r="P668" s="339"/>
      <c r="Q668" s="341"/>
      <c r="R668" s="178"/>
      <c r="S668" s="434"/>
      <c r="T668" s="434"/>
      <c r="U668" s="434"/>
      <c r="V668" s="339"/>
      <c r="W668" s="99">
        <f t="shared" si="19"/>
        <v>0</v>
      </c>
      <c r="X668" s="339"/>
      <c r="Y668" s="339"/>
      <c r="Z668" s="339"/>
      <c r="AA668" s="339"/>
      <c r="AB668" s="339"/>
      <c r="AC668" s="339"/>
      <c r="AD668" s="339"/>
      <c r="AE668" s="339"/>
      <c r="AF668" s="339"/>
      <c r="AG668" s="339"/>
      <c r="AH668" s="339"/>
      <c r="AI668" s="339"/>
      <c r="AJ668" s="339"/>
      <c r="AK668" s="339"/>
    </row>
    <row r="669" spans="1:37" ht="12.75" customHeight="1">
      <c r="A669" s="339"/>
      <c r="B669" s="466"/>
      <c r="C669" s="339"/>
      <c r="D669" s="339"/>
      <c r="E669" s="339"/>
      <c r="F669" s="339"/>
      <c r="G669" s="339"/>
      <c r="H669" s="339"/>
      <c r="I669" s="339"/>
      <c r="J669" s="339"/>
      <c r="K669" s="339"/>
      <c r="L669" s="339"/>
      <c r="M669" s="340"/>
      <c r="N669" s="339"/>
      <c r="O669" s="339"/>
      <c r="P669" s="339"/>
      <c r="Q669" s="341"/>
      <c r="R669" s="178"/>
      <c r="S669" s="434"/>
      <c r="T669" s="434"/>
      <c r="U669" s="434"/>
      <c r="V669" s="339"/>
      <c r="W669" s="99">
        <f t="shared" si="19"/>
        <v>0</v>
      </c>
      <c r="X669" s="339"/>
      <c r="Y669" s="339"/>
      <c r="Z669" s="339"/>
      <c r="AA669" s="339"/>
      <c r="AB669" s="339"/>
      <c r="AC669" s="339"/>
      <c r="AD669" s="339"/>
      <c r="AE669" s="339"/>
      <c r="AF669" s="339"/>
      <c r="AG669" s="339"/>
      <c r="AH669" s="339"/>
      <c r="AI669" s="339"/>
      <c r="AJ669" s="339"/>
      <c r="AK669" s="339"/>
    </row>
    <row r="670" spans="1:37" ht="12.75" customHeight="1">
      <c r="A670" s="339"/>
      <c r="B670" s="466"/>
      <c r="C670" s="339"/>
      <c r="D670" s="339"/>
      <c r="E670" s="339"/>
      <c r="F670" s="339"/>
      <c r="G670" s="339"/>
      <c r="H670" s="339"/>
      <c r="I670" s="339"/>
      <c r="J670" s="339"/>
      <c r="K670" s="339"/>
      <c r="L670" s="339"/>
      <c r="M670" s="340"/>
      <c r="N670" s="339"/>
      <c r="O670" s="339"/>
      <c r="P670" s="339"/>
      <c r="Q670" s="341"/>
      <c r="R670" s="178"/>
      <c r="S670" s="434"/>
      <c r="T670" s="434"/>
      <c r="U670" s="434"/>
      <c r="V670" s="339"/>
      <c r="W670" s="99">
        <f t="shared" si="19"/>
        <v>0</v>
      </c>
      <c r="X670" s="339"/>
      <c r="Y670" s="339"/>
      <c r="Z670" s="339"/>
      <c r="AA670" s="339"/>
      <c r="AB670" s="339"/>
      <c r="AC670" s="339"/>
      <c r="AD670" s="339"/>
      <c r="AE670" s="339"/>
      <c r="AF670" s="339"/>
      <c r="AG670" s="339"/>
      <c r="AH670" s="339"/>
      <c r="AI670" s="339"/>
      <c r="AJ670" s="339"/>
      <c r="AK670" s="339"/>
    </row>
    <row r="671" spans="1:37" ht="12.75" customHeight="1">
      <c r="A671" s="339"/>
      <c r="B671" s="466"/>
      <c r="C671" s="339"/>
      <c r="D671" s="339"/>
      <c r="E671" s="339"/>
      <c r="F671" s="339"/>
      <c r="G671" s="339"/>
      <c r="H671" s="339"/>
      <c r="I671" s="339"/>
      <c r="J671" s="339"/>
      <c r="K671" s="339"/>
      <c r="L671" s="339"/>
      <c r="M671" s="340"/>
      <c r="N671" s="339"/>
      <c r="O671" s="339"/>
      <c r="P671" s="339"/>
      <c r="Q671" s="341"/>
      <c r="R671" s="178"/>
      <c r="S671" s="434"/>
      <c r="T671" s="434"/>
      <c r="U671" s="434"/>
      <c r="V671" s="339"/>
      <c r="W671" s="99">
        <f t="shared" si="19"/>
        <v>0</v>
      </c>
      <c r="X671" s="339"/>
      <c r="Y671" s="339"/>
      <c r="Z671" s="339"/>
      <c r="AA671" s="339"/>
      <c r="AB671" s="339"/>
      <c r="AC671" s="339"/>
      <c r="AD671" s="339"/>
      <c r="AE671" s="339"/>
      <c r="AF671" s="339"/>
      <c r="AG671" s="339"/>
      <c r="AH671" s="339"/>
      <c r="AI671" s="339"/>
      <c r="AJ671" s="339"/>
      <c r="AK671" s="339"/>
    </row>
    <row r="672" spans="1:37" ht="12.75" customHeight="1">
      <c r="A672" s="339"/>
      <c r="B672" s="466"/>
      <c r="C672" s="339"/>
      <c r="D672" s="339"/>
      <c r="E672" s="339"/>
      <c r="F672" s="339"/>
      <c r="G672" s="339"/>
      <c r="H672" s="339"/>
      <c r="I672" s="339"/>
      <c r="J672" s="339"/>
      <c r="K672" s="339"/>
      <c r="L672" s="339"/>
      <c r="M672" s="340"/>
      <c r="N672" s="339"/>
      <c r="O672" s="339"/>
      <c r="P672" s="339"/>
      <c r="Q672" s="341"/>
      <c r="R672" s="178"/>
      <c r="S672" s="434"/>
      <c r="T672" s="434"/>
      <c r="U672" s="434"/>
      <c r="V672" s="339"/>
      <c r="W672" s="99">
        <f t="shared" si="19"/>
        <v>0</v>
      </c>
      <c r="X672" s="339"/>
      <c r="Y672" s="339"/>
      <c r="Z672" s="339"/>
      <c r="AA672" s="339"/>
      <c r="AB672" s="339"/>
      <c r="AC672" s="339"/>
      <c r="AD672" s="339"/>
      <c r="AE672" s="339"/>
      <c r="AF672" s="339"/>
      <c r="AG672" s="339"/>
      <c r="AH672" s="339"/>
      <c r="AI672" s="339"/>
      <c r="AJ672" s="339"/>
      <c r="AK672" s="339"/>
    </row>
    <row r="673" spans="1:37" ht="12.75" customHeight="1">
      <c r="A673" s="339"/>
      <c r="B673" s="466"/>
      <c r="C673" s="339"/>
      <c r="D673" s="339"/>
      <c r="E673" s="339"/>
      <c r="F673" s="339"/>
      <c r="G673" s="339"/>
      <c r="H673" s="339"/>
      <c r="I673" s="339"/>
      <c r="J673" s="339"/>
      <c r="K673" s="339"/>
      <c r="L673" s="339"/>
      <c r="M673" s="340"/>
      <c r="N673" s="339"/>
      <c r="O673" s="339"/>
      <c r="P673" s="339"/>
      <c r="Q673" s="341"/>
      <c r="R673" s="178"/>
      <c r="S673" s="434"/>
      <c r="T673" s="434"/>
      <c r="U673" s="434"/>
      <c r="V673" s="339"/>
      <c r="W673" s="99">
        <f t="shared" si="19"/>
        <v>0</v>
      </c>
      <c r="X673" s="339"/>
      <c r="Y673" s="339"/>
      <c r="Z673" s="339"/>
      <c r="AA673" s="339"/>
      <c r="AB673" s="339"/>
      <c r="AC673" s="339"/>
      <c r="AD673" s="339"/>
      <c r="AE673" s="339"/>
      <c r="AF673" s="339"/>
      <c r="AG673" s="339"/>
      <c r="AH673" s="339"/>
      <c r="AI673" s="339"/>
      <c r="AJ673" s="339"/>
      <c r="AK673" s="339"/>
    </row>
    <row r="674" spans="1:37" ht="12.75" customHeight="1">
      <c r="A674" s="339"/>
      <c r="B674" s="466"/>
      <c r="C674" s="339"/>
      <c r="D674" s="339"/>
      <c r="E674" s="339"/>
      <c r="F674" s="339"/>
      <c r="G674" s="339"/>
      <c r="H674" s="339"/>
      <c r="I674" s="339"/>
      <c r="J674" s="339"/>
      <c r="K674" s="339"/>
      <c r="L674" s="339"/>
      <c r="M674" s="340"/>
      <c r="N674" s="339"/>
      <c r="O674" s="339"/>
      <c r="P674" s="339"/>
      <c r="Q674" s="341"/>
      <c r="R674" s="178"/>
      <c r="S674" s="434"/>
      <c r="T674" s="434"/>
      <c r="U674" s="434"/>
      <c r="V674" s="339"/>
      <c r="W674" s="99">
        <f t="shared" si="19"/>
        <v>0</v>
      </c>
      <c r="X674" s="339"/>
      <c r="Y674" s="339"/>
      <c r="Z674" s="339"/>
      <c r="AA674" s="339"/>
      <c r="AB674" s="339"/>
      <c r="AC674" s="339"/>
      <c r="AD674" s="339"/>
      <c r="AE674" s="339"/>
      <c r="AF674" s="339"/>
      <c r="AG674" s="339"/>
      <c r="AH674" s="339"/>
      <c r="AI674" s="339"/>
      <c r="AJ674" s="339"/>
      <c r="AK674" s="339"/>
    </row>
    <row r="675" spans="1:37" ht="12.75" customHeight="1">
      <c r="A675" s="339"/>
      <c r="B675" s="466"/>
      <c r="C675" s="339"/>
      <c r="D675" s="339"/>
      <c r="E675" s="339"/>
      <c r="F675" s="339"/>
      <c r="G675" s="339"/>
      <c r="H675" s="339"/>
      <c r="I675" s="339"/>
      <c r="J675" s="339"/>
      <c r="K675" s="339"/>
      <c r="L675" s="339"/>
      <c r="M675" s="340"/>
      <c r="N675" s="339"/>
      <c r="O675" s="339"/>
      <c r="P675" s="339"/>
      <c r="Q675" s="341"/>
      <c r="R675" s="178"/>
      <c r="S675" s="434"/>
      <c r="T675" s="434"/>
      <c r="U675" s="434"/>
      <c r="V675" s="339"/>
      <c r="W675" s="99">
        <f t="shared" si="19"/>
        <v>0</v>
      </c>
      <c r="X675" s="339"/>
      <c r="Y675" s="339"/>
      <c r="Z675" s="339"/>
      <c r="AA675" s="339"/>
      <c r="AB675" s="339"/>
      <c r="AC675" s="339"/>
      <c r="AD675" s="339"/>
      <c r="AE675" s="339"/>
      <c r="AF675" s="339"/>
      <c r="AG675" s="339"/>
      <c r="AH675" s="339"/>
      <c r="AI675" s="339"/>
      <c r="AJ675" s="339"/>
      <c r="AK675" s="339"/>
    </row>
    <row r="676" spans="1:37" ht="12.75" customHeight="1">
      <c r="A676" s="339"/>
      <c r="B676" s="466"/>
      <c r="C676" s="339"/>
      <c r="D676" s="339"/>
      <c r="E676" s="339"/>
      <c r="F676" s="339"/>
      <c r="G676" s="339"/>
      <c r="H676" s="339"/>
      <c r="I676" s="339"/>
      <c r="J676" s="339"/>
      <c r="K676" s="339"/>
      <c r="L676" s="339"/>
      <c r="M676" s="340"/>
      <c r="N676" s="339"/>
      <c r="O676" s="339"/>
      <c r="P676" s="339"/>
      <c r="Q676" s="341"/>
      <c r="R676" s="178"/>
      <c r="S676" s="434"/>
      <c r="T676" s="434"/>
      <c r="U676" s="434"/>
      <c r="V676" s="339"/>
      <c r="W676" s="99">
        <f t="shared" si="19"/>
        <v>0</v>
      </c>
      <c r="X676" s="339"/>
      <c r="Y676" s="339"/>
      <c r="Z676" s="339"/>
      <c r="AA676" s="339"/>
      <c r="AB676" s="339"/>
      <c r="AC676" s="339"/>
      <c r="AD676" s="339"/>
      <c r="AE676" s="339"/>
      <c r="AF676" s="339"/>
      <c r="AG676" s="339"/>
      <c r="AH676" s="339"/>
      <c r="AI676" s="339"/>
      <c r="AJ676" s="339"/>
      <c r="AK676" s="339"/>
    </row>
    <row r="677" spans="1:37" ht="12.75" customHeight="1">
      <c r="A677" s="339"/>
      <c r="B677" s="466"/>
      <c r="C677" s="339"/>
      <c r="D677" s="339"/>
      <c r="E677" s="339"/>
      <c r="F677" s="339"/>
      <c r="G677" s="339"/>
      <c r="H677" s="339"/>
      <c r="I677" s="339"/>
      <c r="J677" s="339"/>
      <c r="K677" s="339"/>
      <c r="L677" s="339"/>
      <c r="M677" s="340"/>
      <c r="N677" s="339"/>
      <c r="O677" s="339"/>
      <c r="P677" s="339"/>
      <c r="Q677" s="341"/>
      <c r="R677" s="178"/>
      <c r="S677" s="434"/>
      <c r="T677" s="434"/>
      <c r="U677" s="434"/>
      <c r="V677" s="339"/>
      <c r="W677" s="99">
        <f t="shared" si="19"/>
        <v>0</v>
      </c>
      <c r="X677" s="339"/>
      <c r="Y677" s="339"/>
      <c r="Z677" s="339"/>
      <c r="AA677" s="339"/>
      <c r="AB677" s="339"/>
      <c r="AC677" s="339"/>
      <c r="AD677" s="339"/>
      <c r="AE677" s="339"/>
      <c r="AF677" s="339"/>
      <c r="AG677" s="339"/>
      <c r="AH677" s="339"/>
      <c r="AI677" s="339"/>
      <c r="AJ677" s="339"/>
      <c r="AK677" s="339"/>
    </row>
    <row r="678" spans="1:37" ht="12.75" customHeight="1">
      <c r="A678" s="339"/>
      <c r="B678" s="466"/>
      <c r="C678" s="339"/>
      <c r="D678" s="339"/>
      <c r="E678" s="339"/>
      <c r="F678" s="339"/>
      <c r="G678" s="339"/>
      <c r="H678" s="339"/>
      <c r="I678" s="339"/>
      <c r="J678" s="339"/>
      <c r="K678" s="339"/>
      <c r="L678" s="339"/>
      <c r="M678" s="340"/>
      <c r="N678" s="339"/>
      <c r="O678" s="339"/>
      <c r="P678" s="339"/>
      <c r="Q678" s="341"/>
      <c r="R678" s="178"/>
      <c r="S678" s="434"/>
      <c r="T678" s="434"/>
      <c r="U678" s="434"/>
      <c r="V678" s="339"/>
      <c r="W678" s="99">
        <f t="shared" si="19"/>
        <v>0</v>
      </c>
      <c r="X678" s="339"/>
      <c r="Y678" s="339"/>
      <c r="Z678" s="339"/>
      <c r="AA678" s="339"/>
      <c r="AB678" s="339"/>
      <c r="AC678" s="339"/>
      <c r="AD678" s="339"/>
      <c r="AE678" s="339"/>
      <c r="AF678" s="339"/>
      <c r="AG678" s="339"/>
      <c r="AH678" s="339"/>
      <c r="AI678" s="339"/>
      <c r="AJ678" s="339"/>
      <c r="AK678" s="339"/>
    </row>
    <row r="679" spans="1:37" ht="12.75" customHeight="1">
      <c r="A679" s="339"/>
      <c r="B679" s="466"/>
      <c r="C679" s="339"/>
      <c r="D679" s="339"/>
      <c r="E679" s="339"/>
      <c r="F679" s="339"/>
      <c r="G679" s="339"/>
      <c r="H679" s="339"/>
      <c r="I679" s="339"/>
      <c r="J679" s="339"/>
      <c r="K679" s="339"/>
      <c r="L679" s="339"/>
      <c r="M679" s="340"/>
      <c r="N679" s="339"/>
      <c r="O679" s="339"/>
      <c r="P679" s="339"/>
      <c r="Q679" s="341"/>
      <c r="R679" s="178"/>
      <c r="S679" s="434"/>
      <c r="T679" s="434"/>
      <c r="U679" s="434"/>
      <c r="V679" s="339"/>
      <c r="W679" s="99">
        <f t="shared" si="19"/>
        <v>0</v>
      </c>
      <c r="X679" s="339"/>
      <c r="Y679" s="339"/>
      <c r="Z679" s="339"/>
      <c r="AA679" s="339"/>
      <c r="AB679" s="339"/>
      <c r="AC679" s="339"/>
      <c r="AD679" s="339"/>
      <c r="AE679" s="339"/>
      <c r="AF679" s="339"/>
      <c r="AG679" s="339"/>
      <c r="AH679" s="339"/>
      <c r="AI679" s="339"/>
      <c r="AJ679" s="339"/>
      <c r="AK679" s="339"/>
    </row>
    <row r="680" spans="1:37" ht="12.75" customHeight="1">
      <c r="A680" s="339"/>
      <c r="B680" s="466"/>
      <c r="C680" s="339"/>
      <c r="D680" s="339"/>
      <c r="E680" s="339"/>
      <c r="F680" s="339"/>
      <c r="G680" s="339"/>
      <c r="H680" s="339"/>
      <c r="I680" s="339"/>
      <c r="J680" s="339"/>
      <c r="K680" s="339"/>
      <c r="L680" s="339"/>
      <c r="M680" s="340"/>
      <c r="N680" s="339"/>
      <c r="O680" s="339"/>
      <c r="P680" s="339"/>
      <c r="Q680" s="341"/>
      <c r="R680" s="178"/>
      <c r="S680" s="434"/>
      <c r="T680" s="434"/>
      <c r="U680" s="434"/>
      <c r="V680" s="339"/>
      <c r="W680" s="99">
        <f t="shared" si="19"/>
        <v>0</v>
      </c>
      <c r="X680" s="339"/>
      <c r="Y680" s="339"/>
      <c r="Z680" s="339"/>
      <c r="AA680" s="339"/>
      <c r="AB680" s="339"/>
      <c r="AC680" s="339"/>
      <c r="AD680" s="339"/>
      <c r="AE680" s="339"/>
      <c r="AF680" s="339"/>
      <c r="AG680" s="339"/>
      <c r="AH680" s="339"/>
      <c r="AI680" s="339"/>
      <c r="AJ680" s="339"/>
      <c r="AK680" s="339"/>
    </row>
    <row r="681" spans="1:37" ht="12.75" customHeight="1">
      <c r="A681" s="339"/>
      <c r="B681" s="466"/>
      <c r="C681" s="339"/>
      <c r="D681" s="339"/>
      <c r="E681" s="339"/>
      <c r="F681" s="339"/>
      <c r="G681" s="339"/>
      <c r="H681" s="339"/>
      <c r="I681" s="339"/>
      <c r="J681" s="339"/>
      <c r="K681" s="339"/>
      <c r="L681" s="339"/>
      <c r="M681" s="340"/>
      <c r="N681" s="339"/>
      <c r="O681" s="339"/>
      <c r="P681" s="339"/>
      <c r="Q681" s="341"/>
      <c r="R681" s="178"/>
      <c r="S681" s="434"/>
      <c r="T681" s="434"/>
      <c r="U681" s="434"/>
      <c r="V681" s="339"/>
      <c r="W681" s="99">
        <f t="shared" si="19"/>
        <v>0</v>
      </c>
      <c r="X681" s="339"/>
      <c r="Y681" s="339"/>
      <c r="Z681" s="339"/>
      <c r="AA681" s="339"/>
      <c r="AB681" s="339"/>
      <c r="AC681" s="339"/>
      <c r="AD681" s="339"/>
      <c r="AE681" s="339"/>
      <c r="AF681" s="339"/>
      <c r="AG681" s="339"/>
      <c r="AH681" s="339"/>
      <c r="AI681" s="339"/>
      <c r="AJ681" s="339"/>
      <c r="AK681" s="339"/>
    </row>
    <row r="682" spans="1:37" ht="12.75" customHeight="1">
      <c r="A682" s="339"/>
      <c r="B682" s="466"/>
      <c r="C682" s="339"/>
      <c r="D682" s="339"/>
      <c r="E682" s="339"/>
      <c r="F682" s="339"/>
      <c r="G682" s="339"/>
      <c r="H682" s="339"/>
      <c r="I682" s="339"/>
      <c r="J682" s="339"/>
      <c r="K682" s="339"/>
      <c r="L682" s="339"/>
      <c r="M682" s="340"/>
      <c r="N682" s="339"/>
      <c r="O682" s="339"/>
      <c r="P682" s="339"/>
      <c r="Q682" s="341"/>
      <c r="R682" s="178"/>
      <c r="S682" s="434"/>
      <c r="T682" s="434"/>
      <c r="U682" s="434"/>
      <c r="V682" s="339"/>
      <c r="W682" s="99">
        <f t="shared" si="19"/>
        <v>0</v>
      </c>
      <c r="X682" s="339"/>
      <c r="Y682" s="339"/>
      <c r="Z682" s="339"/>
      <c r="AA682" s="339"/>
      <c r="AB682" s="339"/>
      <c r="AC682" s="339"/>
      <c r="AD682" s="339"/>
      <c r="AE682" s="339"/>
      <c r="AF682" s="339"/>
      <c r="AG682" s="339"/>
      <c r="AH682" s="339"/>
      <c r="AI682" s="339"/>
      <c r="AJ682" s="339"/>
      <c r="AK682" s="339"/>
    </row>
    <row r="683" spans="1:37" ht="12.75" customHeight="1">
      <c r="A683" s="339"/>
      <c r="B683" s="466"/>
      <c r="C683" s="339"/>
      <c r="D683" s="339"/>
      <c r="E683" s="339"/>
      <c r="F683" s="339"/>
      <c r="G683" s="339"/>
      <c r="H683" s="339"/>
      <c r="I683" s="339"/>
      <c r="J683" s="339"/>
      <c r="K683" s="339"/>
      <c r="L683" s="339"/>
      <c r="M683" s="340"/>
      <c r="N683" s="339"/>
      <c r="O683" s="339"/>
      <c r="P683" s="339"/>
      <c r="Q683" s="341"/>
      <c r="R683" s="178"/>
      <c r="S683" s="434"/>
      <c r="T683" s="434"/>
      <c r="U683" s="434"/>
      <c r="V683" s="339"/>
      <c r="W683" s="99">
        <f t="shared" si="19"/>
        <v>0</v>
      </c>
      <c r="X683" s="339"/>
      <c r="Y683" s="339"/>
      <c r="Z683" s="339"/>
      <c r="AA683" s="339"/>
      <c r="AB683" s="339"/>
      <c r="AC683" s="339"/>
      <c r="AD683" s="339"/>
      <c r="AE683" s="339"/>
      <c r="AF683" s="339"/>
      <c r="AG683" s="339"/>
      <c r="AH683" s="339"/>
      <c r="AI683" s="339"/>
      <c r="AJ683" s="339"/>
      <c r="AK683" s="339"/>
    </row>
    <row r="684" spans="1:37" ht="12.75" customHeight="1">
      <c r="A684" s="339"/>
      <c r="B684" s="466"/>
      <c r="C684" s="339"/>
      <c r="D684" s="339"/>
      <c r="E684" s="339"/>
      <c r="F684" s="339"/>
      <c r="G684" s="339"/>
      <c r="H684" s="339"/>
      <c r="I684" s="339"/>
      <c r="J684" s="339"/>
      <c r="K684" s="339"/>
      <c r="L684" s="339"/>
      <c r="M684" s="340"/>
      <c r="N684" s="339"/>
      <c r="O684" s="339"/>
      <c r="P684" s="339"/>
      <c r="Q684" s="341"/>
      <c r="R684" s="178"/>
      <c r="S684" s="434"/>
      <c r="T684" s="434"/>
      <c r="U684" s="434"/>
      <c r="V684" s="339"/>
      <c r="W684" s="99">
        <f t="shared" si="19"/>
        <v>0</v>
      </c>
      <c r="X684" s="339"/>
      <c r="Y684" s="339"/>
      <c r="Z684" s="339"/>
      <c r="AA684" s="339"/>
      <c r="AB684" s="339"/>
      <c r="AC684" s="339"/>
      <c r="AD684" s="339"/>
      <c r="AE684" s="339"/>
      <c r="AF684" s="339"/>
      <c r="AG684" s="339"/>
      <c r="AH684" s="339"/>
      <c r="AI684" s="339"/>
      <c r="AJ684" s="339"/>
      <c r="AK684" s="339"/>
    </row>
    <row r="685" spans="1:37" ht="12.75" customHeight="1">
      <c r="A685" s="339"/>
      <c r="B685" s="466"/>
      <c r="C685" s="339"/>
      <c r="D685" s="339"/>
      <c r="E685" s="339"/>
      <c r="F685" s="339"/>
      <c r="G685" s="339"/>
      <c r="H685" s="339"/>
      <c r="I685" s="339"/>
      <c r="J685" s="339"/>
      <c r="K685" s="339"/>
      <c r="L685" s="339"/>
      <c r="M685" s="340"/>
      <c r="N685" s="339"/>
      <c r="O685" s="339"/>
      <c r="P685" s="339"/>
      <c r="Q685" s="341"/>
      <c r="R685" s="178"/>
      <c r="S685" s="434"/>
      <c r="T685" s="434"/>
      <c r="U685" s="434"/>
      <c r="V685" s="339"/>
      <c r="W685" s="99">
        <f t="shared" si="19"/>
        <v>0</v>
      </c>
      <c r="X685" s="339"/>
      <c r="Y685" s="339"/>
      <c r="Z685" s="339"/>
      <c r="AA685" s="339"/>
      <c r="AB685" s="339"/>
      <c r="AC685" s="339"/>
      <c r="AD685" s="339"/>
      <c r="AE685" s="339"/>
      <c r="AF685" s="339"/>
      <c r="AG685" s="339"/>
      <c r="AH685" s="339"/>
      <c r="AI685" s="339"/>
      <c r="AJ685" s="339"/>
      <c r="AK685" s="339"/>
    </row>
    <row r="686" spans="1:37" ht="12.75" customHeight="1">
      <c r="A686" s="339"/>
      <c r="B686" s="466"/>
      <c r="C686" s="339"/>
      <c r="D686" s="339"/>
      <c r="E686" s="339"/>
      <c r="F686" s="339"/>
      <c r="G686" s="339"/>
      <c r="H686" s="339"/>
      <c r="I686" s="339"/>
      <c r="J686" s="339"/>
      <c r="K686" s="339"/>
      <c r="L686" s="339"/>
      <c r="M686" s="340"/>
      <c r="N686" s="339"/>
      <c r="O686" s="339"/>
      <c r="P686" s="339"/>
      <c r="Q686" s="341"/>
      <c r="R686" s="178"/>
      <c r="S686" s="434"/>
      <c r="T686" s="434"/>
      <c r="U686" s="434"/>
      <c r="V686" s="339"/>
      <c r="W686" s="99">
        <f t="shared" si="19"/>
        <v>0</v>
      </c>
      <c r="X686" s="339"/>
      <c r="Y686" s="339"/>
      <c r="Z686" s="339"/>
      <c r="AA686" s="339"/>
      <c r="AB686" s="339"/>
      <c r="AC686" s="339"/>
      <c r="AD686" s="339"/>
      <c r="AE686" s="339"/>
      <c r="AF686" s="339"/>
      <c r="AG686" s="339"/>
      <c r="AH686" s="339"/>
      <c r="AI686" s="339"/>
      <c r="AJ686" s="339"/>
      <c r="AK686" s="339"/>
    </row>
    <row r="687" spans="1:37" ht="12.75" customHeight="1">
      <c r="A687" s="339"/>
      <c r="B687" s="466"/>
      <c r="C687" s="339"/>
      <c r="D687" s="339"/>
      <c r="E687" s="339"/>
      <c r="F687" s="339"/>
      <c r="G687" s="339"/>
      <c r="H687" s="339"/>
      <c r="I687" s="339"/>
      <c r="J687" s="339"/>
      <c r="K687" s="339"/>
      <c r="L687" s="339"/>
      <c r="M687" s="340"/>
      <c r="N687" s="339"/>
      <c r="O687" s="339"/>
      <c r="P687" s="339"/>
      <c r="Q687" s="341"/>
      <c r="R687" s="178"/>
      <c r="S687" s="434"/>
      <c r="T687" s="434"/>
      <c r="U687" s="434"/>
      <c r="V687" s="339"/>
      <c r="W687" s="99">
        <f t="shared" si="19"/>
        <v>0</v>
      </c>
      <c r="X687" s="339"/>
      <c r="Y687" s="339"/>
      <c r="Z687" s="339"/>
      <c r="AA687" s="339"/>
      <c r="AB687" s="339"/>
      <c r="AC687" s="339"/>
      <c r="AD687" s="339"/>
      <c r="AE687" s="339"/>
      <c r="AF687" s="339"/>
      <c r="AG687" s="339"/>
      <c r="AH687" s="339"/>
      <c r="AI687" s="339"/>
      <c r="AJ687" s="339"/>
      <c r="AK687" s="339"/>
    </row>
    <row r="688" spans="1:37" ht="12.75" customHeight="1">
      <c r="A688" s="339"/>
      <c r="B688" s="466"/>
      <c r="C688" s="339"/>
      <c r="D688" s="339"/>
      <c r="E688" s="339"/>
      <c r="F688" s="339"/>
      <c r="G688" s="339"/>
      <c r="H688" s="339"/>
      <c r="I688" s="339"/>
      <c r="J688" s="339"/>
      <c r="K688" s="339"/>
      <c r="L688" s="339"/>
      <c r="M688" s="340"/>
      <c r="N688" s="339"/>
      <c r="O688" s="339"/>
      <c r="P688" s="339"/>
      <c r="Q688" s="341"/>
      <c r="R688" s="178"/>
      <c r="S688" s="434"/>
      <c r="T688" s="434"/>
      <c r="U688" s="434"/>
      <c r="V688" s="339"/>
      <c r="W688" s="99">
        <f t="shared" si="19"/>
        <v>0</v>
      </c>
      <c r="X688" s="339"/>
      <c r="Y688" s="339"/>
      <c r="Z688" s="339"/>
      <c r="AA688" s="339"/>
      <c r="AB688" s="339"/>
      <c r="AC688" s="339"/>
      <c r="AD688" s="339"/>
      <c r="AE688" s="339"/>
      <c r="AF688" s="339"/>
      <c r="AG688" s="339"/>
      <c r="AH688" s="339"/>
      <c r="AI688" s="339"/>
      <c r="AJ688" s="339"/>
      <c r="AK688" s="339"/>
    </row>
    <row r="689" spans="1:37" ht="12.75" customHeight="1">
      <c r="A689" s="339"/>
      <c r="B689" s="466"/>
      <c r="C689" s="339"/>
      <c r="D689" s="339"/>
      <c r="E689" s="339"/>
      <c r="F689" s="339"/>
      <c r="G689" s="339"/>
      <c r="H689" s="339"/>
      <c r="I689" s="339"/>
      <c r="J689" s="339"/>
      <c r="K689" s="339"/>
      <c r="L689" s="339"/>
      <c r="M689" s="340"/>
      <c r="N689" s="339"/>
      <c r="O689" s="339"/>
      <c r="P689" s="339"/>
      <c r="Q689" s="341"/>
      <c r="R689" s="178"/>
      <c r="S689" s="434"/>
      <c r="T689" s="434"/>
      <c r="U689" s="434"/>
      <c r="V689" s="339"/>
      <c r="W689" s="99">
        <f t="shared" si="19"/>
        <v>0</v>
      </c>
      <c r="X689" s="339"/>
      <c r="Y689" s="339"/>
      <c r="Z689" s="339"/>
      <c r="AA689" s="339"/>
      <c r="AB689" s="339"/>
      <c r="AC689" s="339"/>
      <c r="AD689" s="339"/>
      <c r="AE689" s="339"/>
      <c r="AF689" s="339"/>
      <c r="AG689" s="339"/>
      <c r="AH689" s="339"/>
      <c r="AI689" s="339"/>
      <c r="AJ689" s="339"/>
      <c r="AK689" s="339"/>
    </row>
    <row r="690" spans="1:37" ht="12.75" customHeight="1">
      <c r="A690" s="339"/>
      <c r="B690" s="466"/>
      <c r="C690" s="339"/>
      <c r="D690" s="339"/>
      <c r="E690" s="339"/>
      <c r="F690" s="339"/>
      <c r="G690" s="339"/>
      <c r="H690" s="339"/>
      <c r="I690" s="339"/>
      <c r="J690" s="339"/>
      <c r="K690" s="339"/>
      <c r="L690" s="339"/>
      <c r="M690" s="340"/>
      <c r="N690" s="339"/>
      <c r="O690" s="339"/>
      <c r="P690" s="339"/>
      <c r="Q690" s="341"/>
      <c r="R690" s="178"/>
      <c r="S690" s="434"/>
      <c r="T690" s="434"/>
      <c r="U690" s="434"/>
      <c r="V690" s="339"/>
      <c r="W690" s="99">
        <f t="shared" si="19"/>
        <v>0</v>
      </c>
      <c r="X690" s="339"/>
      <c r="Y690" s="339"/>
      <c r="Z690" s="339"/>
      <c r="AA690" s="339"/>
      <c r="AB690" s="339"/>
      <c r="AC690" s="339"/>
      <c r="AD690" s="339"/>
      <c r="AE690" s="339"/>
      <c r="AF690" s="339"/>
      <c r="AG690" s="339"/>
      <c r="AH690" s="339"/>
      <c r="AI690" s="339"/>
      <c r="AJ690" s="339"/>
      <c r="AK690" s="339"/>
    </row>
    <row r="691" spans="1:37" ht="12.75" customHeight="1">
      <c r="A691" s="339"/>
      <c r="B691" s="466"/>
      <c r="C691" s="339"/>
      <c r="D691" s="339"/>
      <c r="E691" s="339"/>
      <c r="F691" s="339"/>
      <c r="G691" s="339"/>
      <c r="H691" s="339"/>
      <c r="I691" s="339"/>
      <c r="J691" s="339"/>
      <c r="K691" s="339"/>
      <c r="L691" s="339"/>
      <c r="M691" s="340"/>
      <c r="N691" s="339"/>
      <c r="O691" s="339"/>
      <c r="P691" s="339"/>
      <c r="Q691" s="341"/>
      <c r="R691" s="178"/>
      <c r="S691" s="434"/>
      <c r="T691" s="434"/>
      <c r="U691" s="434"/>
      <c r="V691" s="339"/>
      <c r="W691" s="99">
        <f t="shared" si="19"/>
        <v>0</v>
      </c>
      <c r="X691" s="339"/>
      <c r="Y691" s="339"/>
      <c r="Z691" s="339"/>
      <c r="AA691" s="339"/>
      <c r="AB691" s="339"/>
      <c r="AC691" s="339"/>
      <c r="AD691" s="339"/>
      <c r="AE691" s="339"/>
      <c r="AF691" s="339"/>
      <c r="AG691" s="339"/>
      <c r="AH691" s="339"/>
      <c r="AI691" s="339"/>
      <c r="AJ691" s="339"/>
      <c r="AK691" s="339"/>
    </row>
    <row r="692" spans="1:37" ht="12.75" customHeight="1">
      <c r="A692" s="339"/>
      <c r="B692" s="466"/>
      <c r="C692" s="339"/>
      <c r="D692" s="339"/>
      <c r="E692" s="339"/>
      <c r="F692" s="339"/>
      <c r="G692" s="339"/>
      <c r="H692" s="339"/>
      <c r="I692" s="339"/>
      <c r="J692" s="339"/>
      <c r="K692" s="339"/>
      <c r="L692" s="339"/>
      <c r="M692" s="340"/>
      <c r="N692" s="339"/>
      <c r="O692" s="339"/>
      <c r="P692" s="339"/>
      <c r="Q692" s="341"/>
      <c r="R692" s="178"/>
      <c r="S692" s="434"/>
      <c r="T692" s="434"/>
      <c r="U692" s="434"/>
      <c r="V692" s="339"/>
      <c r="W692" s="99">
        <f t="shared" si="19"/>
        <v>0</v>
      </c>
      <c r="X692" s="339"/>
      <c r="Y692" s="339"/>
      <c r="Z692" s="339"/>
      <c r="AA692" s="339"/>
      <c r="AB692" s="339"/>
      <c r="AC692" s="339"/>
      <c r="AD692" s="339"/>
      <c r="AE692" s="339"/>
      <c r="AF692" s="339"/>
      <c r="AG692" s="339"/>
      <c r="AH692" s="339"/>
      <c r="AI692" s="339"/>
      <c r="AJ692" s="339"/>
      <c r="AK692" s="339"/>
    </row>
    <row r="693" spans="1:37" ht="12.75" customHeight="1">
      <c r="A693" s="339"/>
      <c r="B693" s="466"/>
      <c r="C693" s="339"/>
      <c r="D693" s="339"/>
      <c r="E693" s="339"/>
      <c r="F693" s="339"/>
      <c r="G693" s="339"/>
      <c r="H693" s="339"/>
      <c r="I693" s="339"/>
      <c r="J693" s="339"/>
      <c r="K693" s="339"/>
      <c r="L693" s="339"/>
      <c r="M693" s="340"/>
      <c r="N693" s="339"/>
      <c r="O693" s="339"/>
      <c r="P693" s="339"/>
      <c r="Q693" s="341"/>
      <c r="R693" s="178"/>
      <c r="S693" s="434"/>
      <c r="T693" s="434"/>
      <c r="U693" s="434"/>
      <c r="V693" s="339"/>
      <c r="W693" s="99">
        <f t="shared" si="19"/>
        <v>0</v>
      </c>
      <c r="X693" s="339"/>
      <c r="Y693" s="339"/>
      <c r="Z693" s="339"/>
      <c r="AA693" s="339"/>
      <c r="AB693" s="339"/>
      <c r="AC693" s="339"/>
      <c r="AD693" s="339"/>
      <c r="AE693" s="339"/>
      <c r="AF693" s="339"/>
      <c r="AG693" s="339"/>
      <c r="AH693" s="339"/>
      <c r="AI693" s="339"/>
      <c r="AJ693" s="339"/>
      <c r="AK693" s="339"/>
    </row>
    <row r="694" spans="1:37" ht="12.75" customHeight="1">
      <c r="A694" s="339"/>
      <c r="B694" s="466"/>
      <c r="C694" s="339"/>
      <c r="D694" s="339"/>
      <c r="E694" s="339"/>
      <c r="F694" s="339"/>
      <c r="G694" s="339"/>
      <c r="H694" s="339"/>
      <c r="I694" s="339"/>
      <c r="J694" s="339"/>
      <c r="K694" s="339"/>
      <c r="L694" s="339"/>
      <c r="M694" s="340"/>
      <c r="N694" s="339"/>
      <c r="O694" s="339"/>
      <c r="P694" s="339"/>
      <c r="Q694" s="341"/>
      <c r="R694" s="178"/>
      <c r="S694" s="434"/>
      <c r="T694" s="434"/>
      <c r="U694" s="434"/>
      <c r="V694" s="339"/>
      <c r="W694" s="99">
        <f t="shared" si="19"/>
        <v>0</v>
      </c>
      <c r="X694" s="339"/>
      <c r="Y694" s="339"/>
      <c r="Z694" s="339"/>
      <c r="AA694" s="339"/>
      <c r="AB694" s="339"/>
      <c r="AC694" s="339"/>
      <c r="AD694" s="339"/>
      <c r="AE694" s="339"/>
      <c r="AF694" s="339"/>
      <c r="AG694" s="339"/>
      <c r="AH694" s="339"/>
      <c r="AI694" s="339"/>
      <c r="AJ694" s="339"/>
      <c r="AK694" s="339"/>
    </row>
    <row r="695" spans="1:37" ht="12.75" customHeight="1">
      <c r="A695" s="339"/>
      <c r="B695" s="466"/>
      <c r="C695" s="339"/>
      <c r="D695" s="339"/>
      <c r="E695" s="339"/>
      <c r="F695" s="339"/>
      <c r="G695" s="339"/>
      <c r="H695" s="339"/>
      <c r="I695" s="339"/>
      <c r="J695" s="339"/>
      <c r="K695" s="339"/>
      <c r="L695" s="339"/>
      <c r="M695" s="340"/>
      <c r="N695" s="339"/>
      <c r="O695" s="339"/>
      <c r="P695" s="339"/>
      <c r="Q695" s="341"/>
      <c r="R695" s="178"/>
      <c r="S695" s="434"/>
      <c r="T695" s="434"/>
      <c r="U695" s="434"/>
      <c r="V695" s="339"/>
      <c r="W695" s="99">
        <f t="shared" si="19"/>
        <v>0</v>
      </c>
      <c r="X695" s="339"/>
      <c r="Y695" s="339"/>
      <c r="Z695" s="339"/>
      <c r="AA695" s="339"/>
      <c r="AB695" s="339"/>
      <c r="AC695" s="339"/>
      <c r="AD695" s="339"/>
      <c r="AE695" s="339"/>
      <c r="AF695" s="339"/>
      <c r="AG695" s="339"/>
      <c r="AH695" s="339"/>
      <c r="AI695" s="339"/>
      <c r="AJ695" s="339"/>
      <c r="AK695" s="339"/>
    </row>
    <row r="696" spans="1:37" ht="12.75" customHeight="1">
      <c r="A696" s="339"/>
      <c r="B696" s="466"/>
      <c r="C696" s="339"/>
      <c r="D696" s="339"/>
      <c r="E696" s="339"/>
      <c r="F696" s="339"/>
      <c r="G696" s="339"/>
      <c r="H696" s="339"/>
      <c r="I696" s="339"/>
      <c r="J696" s="339"/>
      <c r="K696" s="339"/>
      <c r="L696" s="339"/>
      <c r="M696" s="340"/>
      <c r="N696" s="339"/>
      <c r="O696" s="339"/>
      <c r="P696" s="339"/>
      <c r="Q696" s="341"/>
      <c r="R696" s="178"/>
      <c r="S696" s="434"/>
      <c r="T696" s="434"/>
      <c r="U696" s="434"/>
      <c r="V696" s="339"/>
      <c r="W696" s="99">
        <f t="shared" si="19"/>
        <v>0</v>
      </c>
      <c r="X696" s="339"/>
      <c r="Y696" s="339"/>
      <c r="Z696" s="339"/>
      <c r="AA696" s="339"/>
      <c r="AB696" s="339"/>
      <c r="AC696" s="339"/>
      <c r="AD696" s="339"/>
      <c r="AE696" s="339"/>
      <c r="AF696" s="339"/>
      <c r="AG696" s="339"/>
      <c r="AH696" s="339"/>
      <c r="AI696" s="339"/>
      <c r="AJ696" s="339"/>
      <c r="AK696" s="339"/>
    </row>
    <row r="697" spans="1:37" ht="12.75" customHeight="1">
      <c r="A697" s="339"/>
      <c r="B697" s="466"/>
      <c r="C697" s="339"/>
      <c r="D697" s="339"/>
      <c r="E697" s="339"/>
      <c r="F697" s="339"/>
      <c r="G697" s="339"/>
      <c r="H697" s="339"/>
      <c r="I697" s="339"/>
      <c r="J697" s="339"/>
      <c r="K697" s="339"/>
      <c r="L697" s="339"/>
      <c r="M697" s="340"/>
      <c r="N697" s="339"/>
      <c r="O697" s="339"/>
      <c r="P697" s="339"/>
      <c r="Q697" s="341"/>
      <c r="R697" s="178"/>
      <c r="S697" s="434"/>
      <c r="T697" s="434"/>
      <c r="U697" s="434"/>
      <c r="V697" s="339"/>
      <c r="W697" s="99">
        <f t="shared" si="19"/>
        <v>0</v>
      </c>
      <c r="X697" s="339"/>
      <c r="Y697" s="339"/>
      <c r="Z697" s="339"/>
      <c r="AA697" s="339"/>
      <c r="AB697" s="339"/>
      <c r="AC697" s="339"/>
      <c r="AD697" s="339"/>
      <c r="AE697" s="339"/>
      <c r="AF697" s="339"/>
      <c r="AG697" s="339"/>
      <c r="AH697" s="339"/>
      <c r="AI697" s="339"/>
      <c r="AJ697" s="339"/>
      <c r="AK697" s="339"/>
    </row>
    <row r="698" spans="1:37" ht="12.75" customHeight="1">
      <c r="A698" s="339"/>
      <c r="B698" s="466"/>
      <c r="C698" s="339"/>
      <c r="D698" s="339"/>
      <c r="E698" s="339"/>
      <c r="F698" s="339"/>
      <c r="G698" s="339"/>
      <c r="H698" s="339"/>
      <c r="I698" s="339"/>
      <c r="J698" s="339"/>
      <c r="K698" s="339"/>
      <c r="L698" s="339"/>
      <c r="M698" s="340"/>
      <c r="N698" s="339"/>
      <c r="O698" s="339"/>
      <c r="P698" s="339"/>
      <c r="Q698" s="341"/>
      <c r="R698" s="178"/>
      <c r="S698" s="434"/>
      <c r="T698" s="434"/>
      <c r="U698" s="434"/>
      <c r="V698" s="339"/>
      <c r="W698" s="99">
        <f t="shared" si="19"/>
        <v>0</v>
      </c>
      <c r="X698" s="339"/>
      <c r="Y698" s="339"/>
      <c r="Z698" s="339"/>
      <c r="AA698" s="339"/>
      <c r="AB698" s="339"/>
      <c r="AC698" s="339"/>
      <c r="AD698" s="339"/>
      <c r="AE698" s="339"/>
      <c r="AF698" s="339"/>
      <c r="AG698" s="339"/>
      <c r="AH698" s="339"/>
      <c r="AI698" s="339"/>
      <c r="AJ698" s="339"/>
      <c r="AK698" s="339"/>
    </row>
    <row r="699" spans="1:37" ht="12.75" customHeight="1">
      <c r="A699" s="339"/>
      <c r="B699" s="466"/>
      <c r="C699" s="339"/>
      <c r="D699" s="339"/>
      <c r="E699" s="339"/>
      <c r="F699" s="339"/>
      <c r="G699" s="339"/>
      <c r="H699" s="339"/>
      <c r="I699" s="339"/>
      <c r="J699" s="339"/>
      <c r="K699" s="339"/>
      <c r="L699" s="339"/>
      <c r="M699" s="340"/>
      <c r="N699" s="339"/>
      <c r="O699" s="339"/>
      <c r="P699" s="339"/>
      <c r="Q699" s="341"/>
      <c r="R699" s="178"/>
      <c r="S699" s="434"/>
      <c r="T699" s="434"/>
      <c r="U699" s="434"/>
      <c r="V699" s="339"/>
      <c r="W699" s="99">
        <f t="shared" si="19"/>
        <v>0</v>
      </c>
      <c r="X699" s="339"/>
      <c r="Y699" s="339"/>
      <c r="Z699" s="339"/>
      <c r="AA699" s="339"/>
      <c r="AB699" s="339"/>
      <c r="AC699" s="339"/>
      <c r="AD699" s="339"/>
      <c r="AE699" s="339"/>
      <c r="AF699" s="339"/>
      <c r="AG699" s="339"/>
      <c r="AH699" s="339"/>
      <c r="AI699" s="339"/>
      <c r="AJ699" s="339"/>
      <c r="AK699" s="339"/>
    </row>
    <row r="700" spans="1:37" ht="12.75" customHeight="1">
      <c r="A700" s="339"/>
      <c r="B700" s="466"/>
      <c r="C700" s="339"/>
      <c r="D700" s="339"/>
      <c r="E700" s="339"/>
      <c r="F700" s="339"/>
      <c r="G700" s="339"/>
      <c r="H700" s="339"/>
      <c r="I700" s="339"/>
      <c r="J700" s="339"/>
      <c r="K700" s="339"/>
      <c r="L700" s="339"/>
      <c r="M700" s="340"/>
      <c r="N700" s="339"/>
      <c r="O700" s="339"/>
      <c r="P700" s="339"/>
      <c r="Q700" s="341"/>
      <c r="R700" s="178"/>
      <c r="S700" s="434"/>
      <c r="T700" s="434"/>
      <c r="U700" s="434"/>
      <c r="V700" s="339"/>
      <c r="W700" s="99">
        <f t="shared" si="19"/>
        <v>0</v>
      </c>
      <c r="X700" s="339"/>
      <c r="Y700" s="339"/>
      <c r="Z700" s="339"/>
      <c r="AA700" s="339"/>
      <c r="AB700" s="339"/>
      <c r="AC700" s="339"/>
      <c r="AD700" s="339"/>
      <c r="AE700" s="339"/>
      <c r="AF700" s="339"/>
      <c r="AG700" s="339"/>
      <c r="AH700" s="339"/>
      <c r="AI700" s="339"/>
      <c r="AJ700" s="339"/>
      <c r="AK700" s="339"/>
    </row>
    <row r="701" spans="1:37" ht="12.75" customHeight="1">
      <c r="A701" s="339"/>
      <c r="B701" s="466"/>
      <c r="C701" s="339"/>
      <c r="D701" s="339"/>
      <c r="E701" s="339"/>
      <c r="F701" s="339"/>
      <c r="G701" s="339"/>
      <c r="H701" s="339"/>
      <c r="I701" s="339"/>
      <c r="J701" s="339"/>
      <c r="K701" s="339"/>
      <c r="L701" s="339"/>
      <c r="M701" s="340"/>
      <c r="N701" s="339"/>
      <c r="O701" s="339"/>
      <c r="P701" s="339"/>
      <c r="Q701" s="341"/>
      <c r="R701" s="178"/>
      <c r="S701" s="434"/>
      <c r="T701" s="434"/>
      <c r="U701" s="434"/>
      <c r="V701" s="339"/>
      <c r="W701" s="99">
        <f t="shared" si="19"/>
        <v>0</v>
      </c>
      <c r="X701" s="339"/>
      <c r="Y701" s="339"/>
      <c r="Z701" s="339"/>
      <c r="AA701" s="339"/>
      <c r="AB701" s="339"/>
      <c r="AC701" s="339"/>
      <c r="AD701" s="339"/>
      <c r="AE701" s="339"/>
      <c r="AF701" s="339"/>
      <c r="AG701" s="339"/>
      <c r="AH701" s="339"/>
      <c r="AI701" s="339"/>
      <c r="AJ701" s="339"/>
      <c r="AK701" s="339"/>
    </row>
    <row r="702" spans="1:37" ht="12.75" customHeight="1">
      <c r="A702" s="339"/>
      <c r="B702" s="466"/>
      <c r="C702" s="339"/>
      <c r="D702" s="339"/>
      <c r="E702" s="339"/>
      <c r="F702" s="339"/>
      <c r="G702" s="339"/>
      <c r="H702" s="339"/>
      <c r="I702" s="339"/>
      <c r="J702" s="339"/>
      <c r="K702" s="339"/>
      <c r="L702" s="339"/>
      <c r="M702" s="340"/>
      <c r="N702" s="339"/>
      <c r="O702" s="339"/>
      <c r="P702" s="339"/>
      <c r="Q702" s="341"/>
      <c r="R702" s="178"/>
      <c r="S702" s="434"/>
      <c r="T702" s="434"/>
      <c r="U702" s="434"/>
      <c r="V702" s="339"/>
      <c r="W702" s="99">
        <f t="shared" si="19"/>
        <v>0</v>
      </c>
      <c r="X702" s="339"/>
      <c r="Y702" s="339"/>
      <c r="Z702" s="339"/>
      <c r="AA702" s="339"/>
      <c r="AB702" s="339"/>
      <c r="AC702" s="339"/>
      <c r="AD702" s="339"/>
      <c r="AE702" s="339"/>
      <c r="AF702" s="339"/>
      <c r="AG702" s="339"/>
      <c r="AH702" s="339"/>
      <c r="AI702" s="339"/>
      <c r="AJ702" s="339"/>
      <c r="AK702" s="339"/>
    </row>
    <row r="703" spans="1:37" ht="12.75" customHeight="1">
      <c r="A703" s="339"/>
      <c r="B703" s="466"/>
      <c r="C703" s="339"/>
      <c r="D703" s="339"/>
      <c r="E703" s="339"/>
      <c r="F703" s="339"/>
      <c r="G703" s="339"/>
      <c r="H703" s="339"/>
      <c r="I703" s="339"/>
      <c r="J703" s="339"/>
      <c r="K703" s="339"/>
      <c r="L703" s="339"/>
      <c r="M703" s="340"/>
      <c r="N703" s="339"/>
      <c r="O703" s="339"/>
      <c r="P703" s="339"/>
      <c r="Q703" s="341"/>
      <c r="R703" s="178"/>
      <c r="S703" s="434"/>
      <c r="T703" s="434"/>
      <c r="U703" s="434"/>
      <c r="V703" s="339"/>
      <c r="W703" s="99">
        <f t="shared" si="19"/>
        <v>0</v>
      </c>
      <c r="X703" s="339"/>
      <c r="Y703" s="339"/>
      <c r="Z703" s="339"/>
      <c r="AA703" s="339"/>
      <c r="AB703" s="339"/>
      <c r="AC703" s="339"/>
      <c r="AD703" s="339"/>
      <c r="AE703" s="339"/>
      <c r="AF703" s="339"/>
      <c r="AG703" s="339"/>
      <c r="AH703" s="339"/>
      <c r="AI703" s="339"/>
      <c r="AJ703" s="339"/>
      <c r="AK703" s="339"/>
    </row>
    <row r="704" spans="1:37" ht="12.75" customHeight="1">
      <c r="A704" s="339"/>
      <c r="B704" s="466"/>
      <c r="C704" s="339"/>
      <c r="D704" s="339"/>
      <c r="E704" s="339"/>
      <c r="F704" s="339"/>
      <c r="G704" s="339"/>
      <c r="H704" s="339"/>
      <c r="I704" s="339"/>
      <c r="J704" s="339"/>
      <c r="K704" s="339"/>
      <c r="L704" s="339"/>
      <c r="M704" s="340"/>
      <c r="N704" s="339"/>
      <c r="O704" s="339"/>
      <c r="P704" s="339"/>
      <c r="Q704" s="341"/>
      <c r="R704" s="178"/>
      <c r="S704" s="434"/>
      <c r="T704" s="434"/>
      <c r="U704" s="434"/>
      <c r="V704" s="339"/>
      <c r="W704" s="99">
        <f t="shared" si="19"/>
        <v>0</v>
      </c>
      <c r="X704" s="339"/>
      <c r="Y704" s="339"/>
      <c r="Z704" s="339"/>
      <c r="AA704" s="339"/>
      <c r="AB704" s="339"/>
      <c r="AC704" s="339"/>
      <c r="AD704" s="339"/>
      <c r="AE704" s="339"/>
      <c r="AF704" s="339"/>
      <c r="AG704" s="339"/>
      <c r="AH704" s="339"/>
      <c r="AI704" s="339"/>
      <c r="AJ704" s="339"/>
      <c r="AK704" s="339"/>
    </row>
    <row r="705" spans="1:37" ht="12.75" customHeight="1">
      <c r="A705" s="339"/>
      <c r="B705" s="466"/>
      <c r="C705" s="339"/>
      <c r="D705" s="339"/>
      <c r="E705" s="339"/>
      <c r="F705" s="339"/>
      <c r="G705" s="339"/>
      <c r="H705" s="339"/>
      <c r="I705" s="339"/>
      <c r="J705" s="339"/>
      <c r="K705" s="339"/>
      <c r="L705" s="339"/>
      <c r="M705" s="340"/>
      <c r="N705" s="339"/>
      <c r="O705" s="339"/>
      <c r="P705" s="339"/>
      <c r="Q705" s="341"/>
      <c r="R705" s="178"/>
      <c r="S705" s="434"/>
      <c r="T705" s="434"/>
      <c r="U705" s="434"/>
      <c r="V705" s="339"/>
      <c r="W705" s="99">
        <f t="shared" si="19"/>
        <v>0</v>
      </c>
      <c r="X705" s="339"/>
      <c r="Y705" s="339"/>
      <c r="Z705" s="339"/>
      <c r="AA705" s="339"/>
      <c r="AB705" s="339"/>
      <c r="AC705" s="339"/>
      <c r="AD705" s="339"/>
      <c r="AE705" s="339"/>
      <c r="AF705" s="339"/>
      <c r="AG705" s="339"/>
      <c r="AH705" s="339"/>
      <c r="AI705" s="339"/>
      <c r="AJ705" s="339"/>
      <c r="AK705" s="339"/>
    </row>
    <row r="706" spans="1:37" ht="12.75" customHeight="1">
      <c r="A706" s="339"/>
      <c r="B706" s="466"/>
      <c r="C706" s="339"/>
      <c r="D706" s="339"/>
      <c r="E706" s="339"/>
      <c r="F706" s="339"/>
      <c r="G706" s="339"/>
      <c r="H706" s="339"/>
      <c r="I706" s="339"/>
      <c r="J706" s="339"/>
      <c r="K706" s="339"/>
      <c r="L706" s="339"/>
      <c r="M706" s="340"/>
      <c r="N706" s="339"/>
      <c r="O706" s="339"/>
      <c r="P706" s="339"/>
      <c r="Q706" s="341"/>
      <c r="R706" s="178"/>
      <c r="S706" s="434"/>
      <c r="T706" s="434"/>
      <c r="U706" s="434"/>
      <c r="V706" s="339"/>
      <c r="W706" s="99">
        <f t="shared" si="19"/>
        <v>0</v>
      </c>
      <c r="X706" s="339"/>
      <c r="Y706" s="339"/>
      <c r="Z706" s="339"/>
      <c r="AA706" s="339"/>
      <c r="AB706" s="339"/>
      <c r="AC706" s="339"/>
      <c r="AD706" s="339"/>
      <c r="AE706" s="339"/>
      <c r="AF706" s="339"/>
      <c r="AG706" s="339"/>
      <c r="AH706" s="339"/>
      <c r="AI706" s="339"/>
      <c r="AJ706" s="339"/>
      <c r="AK706" s="339"/>
    </row>
    <row r="707" spans="1:37" ht="12.75" customHeight="1">
      <c r="A707" s="339"/>
      <c r="B707" s="466"/>
      <c r="C707" s="339"/>
      <c r="D707" s="339"/>
      <c r="E707" s="339"/>
      <c r="F707" s="339"/>
      <c r="G707" s="339"/>
      <c r="H707" s="339"/>
      <c r="I707" s="339"/>
      <c r="J707" s="339"/>
      <c r="K707" s="339"/>
      <c r="L707" s="339"/>
      <c r="M707" s="340"/>
      <c r="N707" s="339"/>
      <c r="O707" s="339"/>
      <c r="P707" s="339"/>
      <c r="Q707" s="341"/>
      <c r="R707" s="178"/>
      <c r="S707" s="434"/>
      <c r="T707" s="434"/>
      <c r="U707" s="434"/>
      <c r="V707" s="339"/>
      <c r="W707" s="99">
        <f t="shared" si="19"/>
        <v>0</v>
      </c>
      <c r="X707" s="339"/>
      <c r="Y707" s="339"/>
      <c r="Z707" s="339"/>
      <c r="AA707" s="339"/>
      <c r="AB707" s="339"/>
      <c r="AC707" s="339"/>
      <c r="AD707" s="339"/>
      <c r="AE707" s="339"/>
      <c r="AF707" s="339"/>
      <c r="AG707" s="339"/>
      <c r="AH707" s="339"/>
      <c r="AI707" s="339"/>
      <c r="AJ707" s="339"/>
      <c r="AK707" s="339"/>
    </row>
    <row r="708" spans="1:37" ht="12.75" customHeight="1">
      <c r="A708" s="339"/>
      <c r="B708" s="466"/>
      <c r="C708" s="339"/>
      <c r="D708" s="339"/>
      <c r="E708" s="339"/>
      <c r="F708" s="339"/>
      <c r="G708" s="339"/>
      <c r="H708" s="339"/>
      <c r="I708" s="339"/>
      <c r="J708" s="339"/>
      <c r="K708" s="339"/>
      <c r="L708" s="339"/>
      <c r="M708" s="340"/>
      <c r="N708" s="339"/>
      <c r="O708" s="339"/>
      <c r="P708" s="339"/>
      <c r="Q708" s="341"/>
      <c r="R708" s="178"/>
      <c r="S708" s="434"/>
      <c r="T708" s="434"/>
      <c r="U708" s="434"/>
      <c r="V708" s="339"/>
      <c r="W708" s="99">
        <f t="shared" si="19"/>
        <v>0</v>
      </c>
      <c r="X708" s="339"/>
      <c r="Y708" s="339"/>
      <c r="Z708" s="339"/>
      <c r="AA708" s="339"/>
      <c r="AB708" s="339"/>
      <c r="AC708" s="339"/>
      <c r="AD708" s="339"/>
      <c r="AE708" s="339"/>
      <c r="AF708" s="339"/>
      <c r="AG708" s="339"/>
      <c r="AH708" s="339"/>
      <c r="AI708" s="339"/>
      <c r="AJ708" s="339"/>
      <c r="AK708" s="339"/>
    </row>
    <row r="709" spans="1:37" ht="12.75" customHeight="1">
      <c r="A709" s="339"/>
      <c r="B709" s="466"/>
      <c r="C709" s="339"/>
      <c r="D709" s="339"/>
      <c r="E709" s="339"/>
      <c r="F709" s="339"/>
      <c r="G709" s="339"/>
      <c r="H709" s="339"/>
      <c r="I709" s="339"/>
      <c r="J709" s="339"/>
      <c r="K709" s="339"/>
      <c r="L709" s="339"/>
      <c r="M709" s="340"/>
      <c r="N709" s="339"/>
      <c r="O709" s="339"/>
      <c r="P709" s="339"/>
      <c r="Q709" s="341"/>
      <c r="R709" s="178"/>
      <c r="S709" s="434"/>
      <c r="T709" s="434"/>
      <c r="U709" s="434"/>
      <c r="V709" s="339"/>
      <c r="W709" s="99">
        <f t="shared" si="19"/>
        <v>0</v>
      </c>
      <c r="X709" s="339"/>
      <c r="Y709" s="339"/>
      <c r="Z709" s="339"/>
      <c r="AA709" s="339"/>
      <c r="AB709" s="339"/>
      <c r="AC709" s="339"/>
      <c r="AD709" s="339"/>
      <c r="AE709" s="339"/>
      <c r="AF709" s="339"/>
      <c r="AG709" s="339"/>
      <c r="AH709" s="339"/>
      <c r="AI709" s="339"/>
      <c r="AJ709" s="339"/>
      <c r="AK709" s="339"/>
    </row>
    <row r="710" spans="1:37" ht="12.75" customHeight="1">
      <c r="A710" s="339"/>
      <c r="B710" s="466"/>
      <c r="C710" s="339"/>
      <c r="D710" s="339"/>
      <c r="E710" s="339"/>
      <c r="F710" s="339"/>
      <c r="G710" s="339"/>
      <c r="H710" s="339"/>
      <c r="I710" s="339"/>
      <c r="J710" s="339"/>
      <c r="K710" s="339"/>
      <c r="L710" s="339"/>
      <c r="M710" s="340"/>
      <c r="N710" s="339"/>
      <c r="O710" s="339"/>
      <c r="P710" s="339"/>
      <c r="Q710" s="341"/>
      <c r="R710" s="178"/>
      <c r="S710" s="434"/>
      <c r="T710" s="434"/>
      <c r="U710" s="434"/>
      <c r="V710" s="339"/>
      <c r="W710" s="99">
        <f t="shared" si="19"/>
        <v>0</v>
      </c>
      <c r="X710" s="339"/>
      <c r="Y710" s="339"/>
      <c r="Z710" s="339"/>
      <c r="AA710" s="339"/>
      <c r="AB710" s="339"/>
      <c r="AC710" s="339"/>
      <c r="AD710" s="339"/>
      <c r="AE710" s="339"/>
      <c r="AF710" s="339"/>
      <c r="AG710" s="339"/>
      <c r="AH710" s="339"/>
      <c r="AI710" s="339"/>
      <c r="AJ710" s="339"/>
      <c r="AK710" s="339"/>
    </row>
    <row r="711" spans="1:37" ht="12.75" customHeight="1">
      <c r="A711" s="339"/>
      <c r="B711" s="466"/>
      <c r="C711" s="339"/>
      <c r="D711" s="339"/>
      <c r="E711" s="339"/>
      <c r="F711" s="339"/>
      <c r="G711" s="339"/>
      <c r="H711" s="339"/>
      <c r="I711" s="339"/>
      <c r="J711" s="339"/>
      <c r="K711" s="339"/>
      <c r="L711" s="339"/>
      <c r="M711" s="340"/>
      <c r="N711" s="339"/>
      <c r="O711" s="339"/>
      <c r="P711" s="339"/>
      <c r="Q711" s="341"/>
      <c r="R711" s="178"/>
      <c r="S711" s="434"/>
      <c r="T711" s="434"/>
      <c r="U711" s="434"/>
      <c r="V711" s="339"/>
      <c r="W711" s="99">
        <f t="shared" si="19"/>
        <v>0</v>
      </c>
      <c r="X711" s="339"/>
      <c r="Y711" s="339"/>
      <c r="Z711" s="339"/>
      <c r="AA711" s="339"/>
      <c r="AB711" s="339"/>
      <c r="AC711" s="339"/>
      <c r="AD711" s="339"/>
      <c r="AE711" s="339"/>
      <c r="AF711" s="339"/>
      <c r="AG711" s="339"/>
      <c r="AH711" s="339"/>
      <c r="AI711" s="339"/>
      <c r="AJ711" s="339"/>
      <c r="AK711" s="339"/>
    </row>
    <row r="712" spans="1:37" ht="12.75" customHeight="1">
      <c r="A712" s="339"/>
      <c r="B712" s="466"/>
      <c r="C712" s="339"/>
      <c r="D712" s="339"/>
      <c r="E712" s="339"/>
      <c r="F712" s="339"/>
      <c r="G712" s="339"/>
      <c r="H712" s="339"/>
      <c r="I712" s="339"/>
      <c r="J712" s="339"/>
      <c r="K712" s="339"/>
      <c r="L712" s="339"/>
      <c r="M712" s="340"/>
      <c r="N712" s="339"/>
      <c r="O712" s="339"/>
      <c r="P712" s="339"/>
      <c r="Q712" s="341"/>
      <c r="R712" s="178"/>
      <c r="S712" s="434"/>
      <c r="T712" s="434"/>
      <c r="U712" s="434"/>
      <c r="V712" s="339"/>
      <c r="W712" s="99">
        <f t="shared" si="19"/>
        <v>0</v>
      </c>
      <c r="X712" s="339"/>
      <c r="Y712" s="339"/>
      <c r="Z712" s="339"/>
      <c r="AA712" s="339"/>
      <c r="AB712" s="339"/>
      <c r="AC712" s="339"/>
      <c r="AD712" s="339"/>
      <c r="AE712" s="339"/>
      <c r="AF712" s="339"/>
      <c r="AG712" s="339"/>
      <c r="AH712" s="339"/>
      <c r="AI712" s="339"/>
      <c r="AJ712" s="339"/>
      <c r="AK712" s="339"/>
    </row>
    <row r="713" spans="1:37" ht="12.75" customHeight="1">
      <c r="A713" s="339"/>
      <c r="B713" s="466"/>
      <c r="C713" s="339"/>
      <c r="D713" s="339"/>
      <c r="E713" s="339"/>
      <c r="F713" s="339"/>
      <c r="G713" s="339"/>
      <c r="H713" s="339"/>
      <c r="I713" s="339"/>
      <c r="J713" s="339"/>
      <c r="K713" s="339"/>
      <c r="L713" s="339"/>
      <c r="M713" s="340"/>
      <c r="N713" s="339"/>
      <c r="O713" s="339"/>
      <c r="P713" s="339"/>
      <c r="Q713" s="341"/>
      <c r="R713" s="178"/>
      <c r="S713" s="434"/>
      <c r="T713" s="434"/>
      <c r="U713" s="434"/>
      <c r="V713" s="339"/>
      <c r="W713" s="99">
        <f t="shared" si="19"/>
        <v>0</v>
      </c>
      <c r="X713" s="339"/>
      <c r="Y713" s="339"/>
      <c r="Z713" s="339"/>
      <c r="AA713" s="339"/>
      <c r="AB713" s="339"/>
      <c r="AC713" s="339"/>
      <c r="AD713" s="339"/>
      <c r="AE713" s="339"/>
      <c r="AF713" s="339"/>
      <c r="AG713" s="339"/>
      <c r="AH713" s="339"/>
      <c r="AI713" s="339"/>
      <c r="AJ713" s="339"/>
      <c r="AK713" s="339"/>
    </row>
    <row r="714" spans="1:37" ht="12.75" customHeight="1">
      <c r="A714" s="339"/>
      <c r="B714" s="466"/>
      <c r="C714" s="339"/>
      <c r="D714" s="339"/>
      <c r="E714" s="339"/>
      <c r="F714" s="339"/>
      <c r="G714" s="339"/>
      <c r="H714" s="339"/>
      <c r="I714" s="339"/>
      <c r="J714" s="339"/>
      <c r="K714" s="339"/>
      <c r="L714" s="339"/>
      <c r="M714" s="340"/>
      <c r="N714" s="339"/>
      <c r="O714" s="339"/>
      <c r="P714" s="339"/>
      <c r="Q714" s="341"/>
      <c r="R714" s="178"/>
      <c r="S714" s="434"/>
      <c r="T714" s="434"/>
      <c r="U714" s="434"/>
      <c r="V714" s="339"/>
      <c r="W714" s="99">
        <f t="shared" si="19"/>
        <v>0</v>
      </c>
      <c r="X714" s="339"/>
      <c r="Y714" s="339"/>
      <c r="Z714" s="339"/>
      <c r="AA714" s="339"/>
      <c r="AB714" s="339"/>
      <c r="AC714" s="339"/>
      <c r="AD714" s="339"/>
      <c r="AE714" s="339"/>
      <c r="AF714" s="339"/>
      <c r="AG714" s="339"/>
      <c r="AH714" s="339"/>
      <c r="AI714" s="339"/>
      <c r="AJ714" s="339"/>
      <c r="AK714" s="339"/>
    </row>
    <row r="715" spans="1:37" ht="12.75" customHeight="1">
      <c r="A715" s="339"/>
      <c r="B715" s="466"/>
      <c r="C715" s="339"/>
      <c r="D715" s="339"/>
      <c r="E715" s="339"/>
      <c r="F715" s="339"/>
      <c r="G715" s="339"/>
      <c r="H715" s="339"/>
      <c r="I715" s="339"/>
      <c r="J715" s="339"/>
      <c r="K715" s="339"/>
      <c r="L715" s="339"/>
      <c r="M715" s="340"/>
      <c r="N715" s="339"/>
      <c r="O715" s="339"/>
      <c r="P715" s="339"/>
      <c r="Q715" s="341"/>
      <c r="R715" s="178"/>
      <c r="S715" s="434"/>
      <c r="T715" s="434"/>
      <c r="U715" s="434"/>
      <c r="V715" s="339"/>
      <c r="W715" s="99">
        <f t="shared" si="19"/>
        <v>0</v>
      </c>
      <c r="X715" s="339"/>
      <c r="Y715" s="339"/>
      <c r="Z715" s="339"/>
      <c r="AA715" s="339"/>
      <c r="AB715" s="339"/>
      <c r="AC715" s="339"/>
      <c r="AD715" s="339"/>
      <c r="AE715" s="339"/>
      <c r="AF715" s="339"/>
      <c r="AG715" s="339"/>
      <c r="AH715" s="339"/>
      <c r="AI715" s="339"/>
      <c r="AJ715" s="339"/>
      <c r="AK715" s="339"/>
    </row>
    <row r="716" spans="1:37" ht="12.75" customHeight="1">
      <c r="A716" s="339"/>
      <c r="B716" s="466"/>
      <c r="C716" s="339"/>
      <c r="D716" s="339"/>
      <c r="E716" s="339"/>
      <c r="F716" s="339"/>
      <c r="G716" s="339"/>
      <c r="H716" s="339"/>
      <c r="I716" s="339"/>
      <c r="J716" s="339"/>
      <c r="K716" s="339"/>
      <c r="L716" s="339"/>
      <c r="M716" s="340"/>
      <c r="N716" s="339"/>
      <c r="O716" s="339"/>
      <c r="P716" s="339"/>
      <c r="Q716" s="341"/>
      <c r="R716" s="178"/>
      <c r="S716" s="434"/>
      <c r="T716" s="434"/>
      <c r="U716" s="434"/>
      <c r="V716" s="339"/>
      <c r="W716" s="99">
        <f t="shared" si="19"/>
        <v>0</v>
      </c>
      <c r="X716" s="339"/>
      <c r="Y716" s="339"/>
      <c r="Z716" s="339"/>
      <c r="AA716" s="339"/>
      <c r="AB716" s="339"/>
      <c r="AC716" s="339"/>
      <c r="AD716" s="339"/>
      <c r="AE716" s="339"/>
      <c r="AF716" s="339"/>
      <c r="AG716" s="339"/>
      <c r="AH716" s="339"/>
      <c r="AI716" s="339"/>
      <c r="AJ716" s="339"/>
      <c r="AK716" s="339"/>
    </row>
    <row r="717" spans="1:37" ht="12.75" customHeight="1">
      <c r="A717" s="339"/>
      <c r="B717" s="466"/>
      <c r="C717" s="339"/>
      <c r="D717" s="339"/>
      <c r="E717" s="339"/>
      <c r="F717" s="339"/>
      <c r="G717" s="339"/>
      <c r="H717" s="339"/>
      <c r="I717" s="339"/>
      <c r="J717" s="339"/>
      <c r="K717" s="339"/>
      <c r="L717" s="339"/>
      <c r="M717" s="340"/>
      <c r="N717" s="339"/>
      <c r="O717" s="339"/>
      <c r="P717" s="339"/>
      <c r="Q717" s="341"/>
      <c r="R717" s="178"/>
      <c r="S717" s="434"/>
      <c r="T717" s="434"/>
      <c r="U717" s="434"/>
      <c r="V717" s="339"/>
      <c r="W717" s="99">
        <f t="shared" si="19"/>
        <v>0</v>
      </c>
      <c r="X717" s="339"/>
      <c r="Y717" s="339"/>
      <c r="Z717" s="339"/>
      <c r="AA717" s="339"/>
      <c r="AB717" s="339"/>
      <c r="AC717" s="339"/>
      <c r="AD717" s="339"/>
      <c r="AE717" s="339"/>
      <c r="AF717" s="339"/>
      <c r="AG717" s="339"/>
      <c r="AH717" s="339"/>
      <c r="AI717" s="339"/>
      <c r="AJ717" s="339"/>
      <c r="AK717" s="339"/>
    </row>
    <row r="718" spans="1:37" ht="12.75" customHeight="1">
      <c r="A718" s="339"/>
      <c r="B718" s="466"/>
      <c r="C718" s="339"/>
      <c r="D718" s="339"/>
      <c r="E718" s="339"/>
      <c r="F718" s="339"/>
      <c r="G718" s="339"/>
      <c r="H718" s="339"/>
      <c r="I718" s="339"/>
      <c r="J718" s="339"/>
      <c r="K718" s="339"/>
      <c r="L718" s="339"/>
      <c r="M718" s="340"/>
      <c r="N718" s="339"/>
      <c r="O718" s="339"/>
      <c r="P718" s="339"/>
      <c r="Q718" s="341"/>
      <c r="R718" s="178"/>
      <c r="S718" s="434"/>
      <c r="T718" s="434"/>
      <c r="U718" s="434"/>
      <c r="V718" s="339"/>
      <c r="W718" s="99">
        <f t="shared" si="19"/>
        <v>0</v>
      </c>
      <c r="X718" s="339"/>
      <c r="Y718" s="339"/>
      <c r="Z718" s="339"/>
      <c r="AA718" s="339"/>
      <c r="AB718" s="339"/>
      <c r="AC718" s="339"/>
      <c r="AD718" s="339"/>
      <c r="AE718" s="339"/>
      <c r="AF718" s="339"/>
      <c r="AG718" s="339"/>
      <c r="AH718" s="339"/>
      <c r="AI718" s="339"/>
      <c r="AJ718" s="339"/>
      <c r="AK718" s="339"/>
    </row>
    <row r="719" spans="1:37" ht="12.75" customHeight="1">
      <c r="A719" s="339"/>
      <c r="B719" s="466"/>
      <c r="C719" s="339"/>
      <c r="D719" s="339"/>
      <c r="E719" s="339"/>
      <c r="F719" s="339"/>
      <c r="G719" s="339"/>
      <c r="H719" s="339"/>
      <c r="I719" s="339"/>
      <c r="J719" s="339"/>
      <c r="K719" s="339"/>
      <c r="L719" s="339"/>
      <c r="M719" s="340"/>
      <c r="N719" s="339"/>
      <c r="O719" s="339"/>
      <c r="P719" s="339"/>
      <c r="Q719" s="341"/>
      <c r="R719" s="178"/>
      <c r="S719" s="434"/>
      <c r="T719" s="434"/>
      <c r="U719" s="434"/>
      <c r="V719" s="339"/>
      <c r="W719" s="99">
        <f t="shared" si="19"/>
        <v>0</v>
      </c>
      <c r="X719" s="339"/>
      <c r="Y719" s="339"/>
      <c r="Z719" s="339"/>
      <c r="AA719" s="339"/>
      <c r="AB719" s="339"/>
      <c r="AC719" s="339"/>
      <c r="AD719" s="339"/>
      <c r="AE719" s="339"/>
      <c r="AF719" s="339"/>
      <c r="AG719" s="339"/>
      <c r="AH719" s="339"/>
      <c r="AI719" s="339"/>
      <c r="AJ719" s="339"/>
      <c r="AK719" s="339"/>
    </row>
    <row r="720" spans="1:37" ht="12.75" customHeight="1">
      <c r="A720" s="339"/>
      <c r="B720" s="466"/>
      <c r="C720" s="339"/>
      <c r="D720" s="339"/>
      <c r="E720" s="339"/>
      <c r="F720" s="339"/>
      <c r="G720" s="339"/>
      <c r="H720" s="339"/>
      <c r="I720" s="339"/>
      <c r="J720" s="339"/>
      <c r="K720" s="339"/>
      <c r="L720" s="339"/>
      <c r="M720" s="340"/>
      <c r="N720" s="339"/>
      <c r="O720" s="339"/>
      <c r="P720" s="339"/>
      <c r="Q720" s="341"/>
      <c r="R720" s="178"/>
      <c r="S720" s="434"/>
      <c r="T720" s="434"/>
      <c r="U720" s="434"/>
      <c r="V720" s="339"/>
      <c r="W720" s="99">
        <f t="shared" si="19"/>
        <v>0</v>
      </c>
      <c r="X720" s="339"/>
      <c r="Y720" s="339"/>
      <c r="Z720" s="339"/>
      <c r="AA720" s="339"/>
      <c r="AB720" s="339"/>
      <c r="AC720" s="339"/>
      <c r="AD720" s="339"/>
      <c r="AE720" s="339"/>
      <c r="AF720" s="339"/>
      <c r="AG720" s="339"/>
      <c r="AH720" s="339"/>
      <c r="AI720" s="339"/>
      <c r="AJ720" s="339"/>
      <c r="AK720" s="339"/>
    </row>
    <row r="721" spans="1:37" ht="12.75" customHeight="1">
      <c r="A721" s="339"/>
      <c r="B721" s="466"/>
      <c r="C721" s="339"/>
      <c r="D721" s="339"/>
      <c r="E721" s="339"/>
      <c r="F721" s="339"/>
      <c r="G721" s="339"/>
      <c r="H721" s="339"/>
      <c r="I721" s="339"/>
      <c r="J721" s="339"/>
      <c r="K721" s="339"/>
      <c r="L721" s="339"/>
      <c r="M721" s="340"/>
      <c r="N721" s="339"/>
      <c r="O721" s="339"/>
      <c r="P721" s="339"/>
      <c r="Q721" s="341"/>
      <c r="R721" s="178"/>
      <c r="S721" s="434"/>
      <c r="T721" s="434"/>
      <c r="U721" s="434"/>
      <c r="V721" s="339"/>
      <c r="W721" s="99">
        <f t="shared" si="19"/>
        <v>0</v>
      </c>
      <c r="X721" s="339"/>
      <c r="Y721" s="339"/>
      <c r="Z721" s="339"/>
      <c r="AA721" s="339"/>
      <c r="AB721" s="339"/>
      <c r="AC721" s="339"/>
      <c r="AD721" s="339"/>
      <c r="AE721" s="339"/>
      <c r="AF721" s="339"/>
      <c r="AG721" s="339"/>
      <c r="AH721" s="339"/>
      <c r="AI721" s="339"/>
      <c r="AJ721" s="339"/>
      <c r="AK721" s="339"/>
    </row>
    <row r="722" spans="1:37" ht="12.75" customHeight="1">
      <c r="A722" s="339"/>
      <c r="B722" s="466"/>
      <c r="C722" s="339"/>
      <c r="D722" s="339"/>
      <c r="E722" s="339"/>
      <c r="F722" s="339"/>
      <c r="G722" s="339"/>
      <c r="H722" s="339"/>
      <c r="I722" s="339"/>
      <c r="J722" s="339"/>
      <c r="K722" s="339"/>
      <c r="L722" s="339"/>
      <c r="M722" s="340"/>
      <c r="N722" s="339"/>
      <c r="O722" s="339"/>
      <c r="P722" s="339"/>
      <c r="Q722" s="341"/>
      <c r="R722" s="178"/>
      <c r="S722" s="434"/>
      <c r="T722" s="434"/>
      <c r="U722" s="434"/>
      <c r="V722" s="339"/>
      <c r="W722" s="99">
        <f t="shared" si="19"/>
        <v>0</v>
      </c>
      <c r="X722" s="339"/>
      <c r="Y722" s="339"/>
      <c r="Z722" s="339"/>
      <c r="AA722" s="339"/>
      <c r="AB722" s="339"/>
      <c r="AC722" s="339"/>
      <c r="AD722" s="339"/>
      <c r="AE722" s="339"/>
      <c r="AF722" s="339"/>
      <c r="AG722" s="339"/>
      <c r="AH722" s="339"/>
      <c r="AI722" s="339"/>
      <c r="AJ722" s="339"/>
      <c r="AK722" s="339"/>
    </row>
    <row r="723" spans="1:37" ht="12.75" customHeight="1">
      <c r="A723" s="339"/>
      <c r="B723" s="466"/>
      <c r="C723" s="339"/>
      <c r="D723" s="339"/>
      <c r="E723" s="339"/>
      <c r="F723" s="339"/>
      <c r="G723" s="339"/>
      <c r="H723" s="339"/>
      <c r="I723" s="339"/>
      <c r="J723" s="339"/>
      <c r="K723" s="339"/>
      <c r="L723" s="339"/>
      <c r="M723" s="340"/>
      <c r="N723" s="339"/>
      <c r="O723" s="339"/>
      <c r="P723" s="339"/>
      <c r="Q723" s="341"/>
      <c r="R723" s="178"/>
      <c r="S723" s="434"/>
      <c r="T723" s="434"/>
      <c r="U723" s="434"/>
      <c r="V723" s="339"/>
      <c r="W723" s="99">
        <f t="shared" si="19"/>
        <v>0</v>
      </c>
      <c r="X723" s="339"/>
      <c r="Y723" s="339"/>
      <c r="Z723" s="339"/>
      <c r="AA723" s="339"/>
      <c r="AB723" s="339"/>
      <c r="AC723" s="339"/>
      <c r="AD723" s="339"/>
      <c r="AE723" s="339"/>
      <c r="AF723" s="339"/>
      <c r="AG723" s="339"/>
      <c r="AH723" s="339"/>
      <c r="AI723" s="339"/>
      <c r="AJ723" s="339"/>
      <c r="AK723" s="339"/>
    </row>
    <row r="724" spans="1:37" ht="12.75" customHeight="1">
      <c r="A724" s="339"/>
      <c r="B724" s="466"/>
      <c r="C724" s="339"/>
      <c r="D724" s="339"/>
      <c r="E724" s="339"/>
      <c r="F724" s="339"/>
      <c r="G724" s="339"/>
      <c r="H724" s="339"/>
      <c r="I724" s="339"/>
      <c r="J724" s="339"/>
      <c r="K724" s="339"/>
      <c r="L724" s="339"/>
      <c r="M724" s="340"/>
      <c r="N724" s="339"/>
      <c r="O724" s="339"/>
      <c r="P724" s="339"/>
      <c r="Q724" s="341"/>
      <c r="R724" s="178"/>
      <c r="S724" s="434"/>
      <c r="T724" s="434"/>
      <c r="U724" s="434"/>
      <c r="V724" s="339"/>
      <c r="W724" s="99">
        <f t="shared" si="19"/>
        <v>0</v>
      </c>
      <c r="X724" s="339"/>
      <c r="Y724" s="339"/>
      <c r="Z724" s="339"/>
      <c r="AA724" s="339"/>
      <c r="AB724" s="339"/>
      <c r="AC724" s="339"/>
      <c r="AD724" s="339"/>
      <c r="AE724" s="339"/>
      <c r="AF724" s="339"/>
      <c r="AG724" s="339"/>
      <c r="AH724" s="339"/>
      <c r="AI724" s="339"/>
      <c r="AJ724" s="339"/>
      <c r="AK724" s="339"/>
    </row>
    <row r="725" spans="1:37" ht="12.75" customHeight="1">
      <c r="A725" s="339"/>
      <c r="B725" s="466"/>
      <c r="C725" s="339"/>
      <c r="D725" s="339"/>
      <c r="E725" s="339"/>
      <c r="F725" s="339"/>
      <c r="G725" s="339"/>
      <c r="H725" s="339"/>
      <c r="I725" s="339"/>
      <c r="J725" s="339"/>
      <c r="K725" s="339"/>
      <c r="L725" s="339"/>
      <c r="M725" s="340"/>
      <c r="N725" s="339"/>
      <c r="O725" s="339"/>
      <c r="P725" s="339"/>
      <c r="Q725" s="341"/>
      <c r="R725" s="178"/>
      <c r="S725" s="434"/>
      <c r="T725" s="434"/>
      <c r="U725" s="434"/>
      <c r="V725" s="339"/>
      <c r="W725" s="99">
        <f t="shared" si="19"/>
        <v>0</v>
      </c>
      <c r="X725" s="339"/>
      <c r="Y725" s="339"/>
      <c r="Z725" s="339"/>
      <c r="AA725" s="339"/>
      <c r="AB725" s="339"/>
      <c r="AC725" s="339"/>
      <c r="AD725" s="339"/>
      <c r="AE725" s="339"/>
      <c r="AF725" s="339"/>
      <c r="AG725" s="339"/>
      <c r="AH725" s="339"/>
      <c r="AI725" s="339"/>
      <c r="AJ725" s="339"/>
      <c r="AK725" s="339"/>
    </row>
    <row r="726" spans="1:37" ht="12.75" customHeight="1">
      <c r="A726" s="339"/>
      <c r="B726" s="466"/>
      <c r="C726" s="339"/>
      <c r="D726" s="339"/>
      <c r="E726" s="339"/>
      <c r="F726" s="339"/>
      <c r="G726" s="339"/>
      <c r="H726" s="339"/>
      <c r="I726" s="339"/>
      <c r="J726" s="339"/>
      <c r="K726" s="339"/>
      <c r="L726" s="339"/>
      <c r="M726" s="340"/>
      <c r="N726" s="339"/>
      <c r="O726" s="339"/>
      <c r="P726" s="339"/>
      <c r="Q726" s="341"/>
      <c r="R726" s="178"/>
      <c r="S726" s="434"/>
      <c r="T726" s="434"/>
      <c r="U726" s="434"/>
      <c r="V726" s="339"/>
      <c r="W726" s="99">
        <f t="shared" si="19"/>
        <v>0</v>
      </c>
      <c r="X726" s="339"/>
      <c r="Y726" s="339"/>
      <c r="Z726" s="339"/>
      <c r="AA726" s="339"/>
      <c r="AB726" s="339"/>
      <c r="AC726" s="339"/>
      <c r="AD726" s="339"/>
      <c r="AE726" s="339"/>
      <c r="AF726" s="339"/>
      <c r="AG726" s="339"/>
      <c r="AH726" s="339"/>
      <c r="AI726" s="339"/>
      <c r="AJ726" s="339"/>
      <c r="AK726" s="339"/>
    </row>
    <row r="727" spans="1:37" ht="12.75" customHeight="1">
      <c r="A727" s="339"/>
      <c r="B727" s="466"/>
      <c r="C727" s="339"/>
      <c r="D727" s="339"/>
      <c r="E727" s="339"/>
      <c r="F727" s="339"/>
      <c r="G727" s="339"/>
      <c r="H727" s="339"/>
      <c r="I727" s="339"/>
      <c r="J727" s="339"/>
      <c r="K727" s="339"/>
      <c r="L727" s="339"/>
      <c r="M727" s="340"/>
      <c r="N727" s="339"/>
      <c r="O727" s="339"/>
      <c r="P727" s="339"/>
      <c r="Q727" s="341"/>
      <c r="R727" s="178"/>
      <c r="S727" s="434"/>
      <c r="T727" s="434"/>
      <c r="U727" s="434"/>
      <c r="V727" s="339"/>
      <c r="W727" s="99">
        <f t="shared" si="19"/>
        <v>0</v>
      </c>
      <c r="X727" s="339"/>
      <c r="Y727" s="339"/>
      <c r="Z727" s="339"/>
      <c r="AA727" s="339"/>
      <c r="AB727" s="339"/>
      <c r="AC727" s="339"/>
      <c r="AD727" s="339"/>
      <c r="AE727" s="339"/>
      <c r="AF727" s="339"/>
      <c r="AG727" s="339"/>
      <c r="AH727" s="339"/>
      <c r="AI727" s="339"/>
      <c r="AJ727" s="339"/>
      <c r="AK727" s="339"/>
    </row>
    <row r="728" spans="1:37" ht="12.75" customHeight="1">
      <c r="A728" s="339"/>
      <c r="B728" s="466"/>
      <c r="C728" s="339"/>
      <c r="D728" s="339"/>
      <c r="E728" s="339"/>
      <c r="F728" s="339"/>
      <c r="G728" s="339"/>
      <c r="H728" s="339"/>
      <c r="I728" s="339"/>
      <c r="J728" s="339"/>
      <c r="K728" s="339"/>
      <c r="L728" s="339"/>
      <c r="M728" s="340"/>
      <c r="N728" s="339"/>
      <c r="O728" s="339"/>
      <c r="P728" s="339"/>
      <c r="Q728" s="341"/>
      <c r="R728" s="178"/>
      <c r="S728" s="434"/>
      <c r="T728" s="434"/>
      <c r="U728" s="434"/>
      <c r="V728" s="339"/>
      <c r="W728" s="99">
        <f t="shared" si="19"/>
        <v>0</v>
      </c>
      <c r="X728" s="339"/>
      <c r="Y728" s="339"/>
      <c r="Z728" s="339"/>
      <c r="AA728" s="339"/>
      <c r="AB728" s="339"/>
      <c r="AC728" s="339"/>
      <c r="AD728" s="339"/>
      <c r="AE728" s="339"/>
      <c r="AF728" s="339"/>
      <c r="AG728" s="339"/>
      <c r="AH728" s="339"/>
      <c r="AI728" s="339"/>
      <c r="AJ728" s="339"/>
      <c r="AK728" s="339"/>
    </row>
    <row r="729" spans="1:37" ht="12.75" customHeight="1">
      <c r="A729" s="339"/>
      <c r="B729" s="466"/>
      <c r="C729" s="339"/>
      <c r="D729" s="339"/>
      <c r="E729" s="339"/>
      <c r="F729" s="339"/>
      <c r="G729" s="339"/>
      <c r="H729" s="339"/>
      <c r="I729" s="339"/>
      <c r="J729" s="339"/>
      <c r="K729" s="339"/>
      <c r="L729" s="339"/>
      <c r="M729" s="340"/>
      <c r="N729" s="339"/>
      <c r="O729" s="339"/>
      <c r="P729" s="339"/>
      <c r="Q729" s="341"/>
      <c r="R729" s="178"/>
      <c r="S729" s="434"/>
      <c r="T729" s="434"/>
      <c r="U729" s="434"/>
      <c r="V729" s="339"/>
      <c r="W729" s="99">
        <f t="shared" si="19"/>
        <v>0</v>
      </c>
      <c r="X729" s="339"/>
      <c r="Y729" s="339"/>
      <c r="Z729" s="339"/>
      <c r="AA729" s="339"/>
      <c r="AB729" s="339"/>
      <c r="AC729" s="339"/>
      <c r="AD729" s="339"/>
      <c r="AE729" s="339"/>
      <c r="AF729" s="339"/>
      <c r="AG729" s="339"/>
      <c r="AH729" s="339"/>
      <c r="AI729" s="339"/>
      <c r="AJ729" s="339"/>
      <c r="AK729" s="339"/>
    </row>
    <row r="730" spans="1:37" ht="12.75" customHeight="1">
      <c r="A730" s="339"/>
      <c r="B730" s="466"/>
      <c r="C730" s="339"/>
      <c r="D730" s="339"/>
      <c r="E730" s="339"/>
      <c r="F730" s="339"/>
      <c r="G730" s="339"/>
      <c r="H730" s="339"/>
      <c r="I730" s="339"/>
      <c r="J730" s="339"/>
      <c r="K730" s="339"/>
      <c r="L730" s="339"/>
      <c r="M730" s="340"/>
      <c r="N730" s="339"/>
      <c r="O730" s="339"/>
      <c r="P730" s="339"/>
      <c r="Q730" s="341"/>
      <c r="R730" s="178"/>
      <c r="S730" s="434"/>
      <c r="T730" s="434"/>
      <c r="U730" s="434"/>
      <c r="V730" s="339"/>
      <c r="W730" s="99">
        <f t="shared" si="19"/>
        <v>0</v>
      </c>
      <c r="X730" s="339"/>
      <c r="Y730" s="339"/>
      <c r="Z730" s="339"/>
      <c r="AA730" s="339"/>
      <c r="AB730" s="339"/>
      <c r="AC730" s="339"/>
      <c r="AD730" s="339"/>
      <c r="AE730" s="339"/>
      <c r="AF730" s="339"/>
      <c r="AG730" s="339"/>
      <c r="AH730" s="339"/>
      <c r="AI730" s="339"/>
      <c r="AJ730" s="339"/>
      <c r="AK730" s="339"/>
    </row>
    <row r="731" spans="1:37" ht="12.75" customHeight="1">
      <c r="A731" s="339"/>
      <c r="B731" s="466"/>
      <c r="C731" s="339"/>
      <c r="D731" s="339"/>
      <c r="E731" s="339"/>
      <c r="F731" s="339"/>
      <c r="G731" s="339"/>
      <c r="H731" s="339"/>
      <c r="I731" s="339"/>
      <c r="J731" s="339"/>
      <c r="K731" s="339"/>
      <c r="L731" s="339"/>
      <c r="M731" s="340"/>
      <c r="N731" s="339"/>
      <c r="O731" s="339"/>
      <c r="P731" s="339"/>
      <c r="Q731" s="341"/>
      <c r="R731" s="178"/>
      <c r="S731" s="434"/>
      <c r="T731" s="434"/>
      <c r="U731" s="434"/>
      <c r="V731" s="339"/>
      <c r="W731" s="99">
        <f t="shared" si="19"/>
        <v>0</v>
      </c>
      <c r="X731" s="339"/>
      <c r="Y731" s="339"/>
      <c r="Z731" s="339"/>
      <c r="AA731" s="339"/>
      <c r="AB731" s="339"/>
      <c r="AC731" s="339"/>
      <c r="AD731" s="339"/>
      <c r="AE731" s="339"/>
      <c r="AF731" s="339"/>
      <c r="AG731" s="339"/>
      <c r="AH731" s="339"/>
      <c r="AI731" s="339"/>
      <c r="AJ731" s="339"/>
      <c r="AK731" s="339"/>
    </row>
    <row r="732" spans="1:37" ht="12.75" customHeight="1">
      <c r="A732" s="339"/>
      <c r="B732" s="466"/>
      <c r="C732" s="339"/>
      <c r="D732" s="339"/>
      <c r="E732" s="339"/>
      <c r="F732" s="339"/>
      <c r="G732" s="339"/>
      <c r="H732" s="339"/>
      <c r="I732" s="339"/>
      <c r="J732" s="339"/>
      <c r="K732" s="339"/>
      <c r="L732" s="339"/>
      <c r="M732" s="340"/>
      <c r="N732" s="339"/>
      <c r="O732" s="339"/>
      <c r="P732" s="339"/>
      <c r="Q732" s="341"/>
      <c r="R732" s="178"/>
      <c r="S732" s="434"/>
      <c r="T732" s="434"/>
      <c r="U732" s="434"/>
      <c r="V732" s="339"/>
      <c r="W732" s="99">
        <f t="shared" si="19"/>
        <v>0</v>
      </c>
      <c r="X732" s="339"/>
      <c r="Y732" s="339"/>
      <c r="Z732" s="339"/>
      <c r="AA732" s="339"/>
      <c r="AB732" s="339"/>
      <c r="AC732" s="339"/>
      <c r="AD732" s="339"/>
      <c r="AE732" s="339"/>
      <c r="AF732" s="339"/>
      <c r="AG732" s="339"/>
      <c r="AH732" s="339"/>
      <c r="AI732" s="339"/>
      <c r="AJ732" s="339"/>
      <c r="AK732" s="339"/>
    </row>
    <row r="733" spans="1:37" ht="12.75" customHeight="1">
      <c r="A733" s="339"/>
      <c r="B733" s="466"/>
      <c r="C733" s="339"/>
      <c r="D733" s="339"/>
      <c r="E733" s="339"/>
      <c r="F733" s="339"/>
      <c r="G733" s="339"/>
      <c r="H733" s="339"/>
      <c r="I733" s="339"/>
      <c r="J733" s="339"/>
      <c r="K733" s="339"/>
      <c r="L733" s="339"/>
      <c r="M733" s="340"/>
      <c r="N733" s="339"/>
      <c r="O733" s="339"/>
      <c r="P733" s="339"/>
      <c r="Q733" s="341"/>
      <c r="R733" s="178"/>
      <c r="S733" s="434"/>
      <c r="T733" s="434"/>
      <c r="U733" s="434"/>
      <c r="V733" s="339"/>
      <c r="W733" s="99">
        <f t="shared" si="19"/>
        <v>0</v>
      </c>
      <c r="X733" s="339"/>
      <c r="Y733" s="339"/>
      <c r="Z733" s="339"/>
      <c r="AA733" s="339"/>
      <c r="AB733" s="339"/>
      <c r="AC733" s="339"/>
      <c r="AD733" s="339"/>
      <c r="AE733" s="339"/>
      <c r="AF733" s="339"/>
      <c r="AG733" s="339"/>
      <c r="AH733" s="339"/>
      <c r="AI733" s="339"/>
      <c r="AJ733" s="339"/>
      <c r="AK733" s="339"/>
    </row>
    <row r="734" spans="1:37" ht="12.75" customHeight="1">
      <c r="A734" s="339"/>
      <c r="B734" s="466"/>
      <c r="C734" s="339"/>
      <c r="D734" s="339"/>
      <c r="E734" s="339"/>
      <c r="F734" s="339"/>
      <c r="G734" s="339"/>
      <c r="H734" s="339"/>
      <c r="I734" s="339"/>
      <c r="J734" s="339"/>
      <c r="K734" s="339"/>
      <c r="L734" s="339"/>
      <c r="M734" s="340"/>
      <c r="N734" s="339"/>
      <c r="O734" s="339"/>
      <c r="P734" s="339"/>
      <c r="Q734" s="341"/>
      <c r="R734" s="178"/>
      <c r="S734" s="434"/>
      <c r="T734" s="434"/>
      <c r="U734" s="434"/>
      <c r="V734" s="339"/>
      <c r="W734" s="99">
        <f t="shared" si="19"/>
        <v>0</v>
      </c>
      <c r="X734" s="339"/>
      <c r="Y734" s="339"/>
      <c r="Z734" s="339"/>
      <c r="AA734" s="339"/>
      <c r="AB734" s="339"/>
      <c r="AC734" s="339"/>
      <c r="AD734" s="339"/>
      <c r="AE734" s="339"/>
      <c r="AF734" s="339"/>
      <c r="AG734" s="339"/>
      <c r="AH734" s="339"/>
      <c r="AI734" s="339"/>
      <c r="AJ734" s="339"/>
      <c r="AK734" s="339"/>
    </row>
    <row r="735" spans="1:37" ht="12.75" customHeight="1">
      <c r="A735" s="339"/>
      <c r="B735" s="466"/>
      <c r="C735" s="339"/>
      <c r="D735" s="339"/>
      <c r="E735" s="339"/>
      <c r="F735" s="339"/>
      <c r="G735" s="339"/>
      <c r="H735" s="339"/>
      <c r="I735" s="339"/>
      <c r="J735" s="339"/>
      <c r="K735" s="339"/>
      <c r="L735" s="339"/>
      <c r="M735" s="340"/>
      <c r="N735" s="339"/>
      <c r="O735" s="339"/>
      <c r="P735" s="339"/>
      <c r="Q735" s="341"/>
      <c r="R735" s="178"/>
      <c r="S735" s="434"/>
      <c r="T735" s="434"/>
      <c r="U735" s="434"/>
      <c r="V735" s="339"/>
      <c r="W735" s="99">
        <f t="shared" si="19"/>
        <v>0</v>
      </c>
      <c r="X735" s="339"/>
      <c r="Y735" s="339"/>
      <c r="Z735" s="339"/>
      <c r="AA735" s="339"/>
      <c r="AB735" s="339"/>
      <c r="AC735" s="339"/>
      <c r="AD735" s="339"/>
      <c r="AE735" s="339"/>
      <c r="AF735" s="339"/>
      <c r="AG735" s="339"/>
      <c r="AH735" s="339"/>
      <c r="AI735" s="339"/>
      <c r="AJ735" s="339"/>
      <c r="AK735" s="339"/>
    </row>
    <row r="736" spans="1:37" ht="12.75" customHeight="1">
      <c r="A736" s="339"/>
      <c r="B736" s="466"/>
      <c r="C736" s="339"/>
      <c r="D736" s="339"/>
      <c r="E736" s="339"/>
      <c r="F736" s="339"/>
      <c r="G736" s="339"/>
      <c r="H736" s="339"/>
      <c r="I736" s="339"/>
      <c r="J736" s="339"/>
      <c r="K736" s="339"/>
      <c r="L736" s="339"/>
      <c r="M736" s="340"/>
      <c r="N736" s="339"/>
      <c r="O736" s="339"/>
      <c r="P736" s="339"/>
      <c r="Q736" s="341"/>
      <c r="R736" s="178"/>
      <c r="S736" s="434"/>
      <c r="T736" s="434"/>
      <c r="U736" s="434"/>
      <c r="V736" s="339"/>
      <c r="W736" s="99">
        <f t="shared" si="19"/>
        <v>0</v>
      </c>
      <c r="X736" s="339"/>
      <c r="Y736" s="339"/>
      <c r="Z736" s="339"/>
      <c r="AA736" s="339"/>
      <c r="AB736" s="339"/>
      <c r="AC736" s="339"/>
      <c r="AD736" s="339"/>
      <c r="AE736" s="339"/>
      <c r="AF736" s="339"/>
      <c r="AG736" s="339"/>
      <c r="AH736" s="339"/>
      <c r="AI736" s="339"/>
      <c r="AJ736" s="339"/>
      <c r="AK736" s="339"/>
    </row>
    <row r="737" spans="1:37" ht="12.75" customHeight="1">
      <c r="A737" s="339"/>
      <c r="B737" s="466"/>
      <c r="C737" s="339"/>
      <c r="D737" s="339"/>
      <c r="E737" s="339"/>
      <c r="F737" s="339"/>
      <c r="G737" s="339"/>
      <c r="H737" s="339"/>
      <c r="I737" s="339"/>
      <c r="J737" s="339"/>
      <c r="K737" s="339"/>
      <c r="L737" s="339"/>
      <c r="M737" s="340"/>
      <c r="N737" s="339"/>
      <c r="O737" s="339"/>
      <c r="P737" s="339"/>
      <c r="Q737" s="341"/>
      <c r="R737" s="178"/>
      <c r="S737" s="434"/>
      <c r="T737" s="434"/>
      <c r="U737" s="434"/>
      <c r="V737" s="339"/>
      <c r="W737" s="99">
        <f t="shared" si="19"/>
        <v>0</v>
      </c>
      <c r="X737" s="339"/>
      <c r="Y737" s="339"/>
      <c r="Z737" s="339"/>
      <c r="AA737" s="339"/>
      <c r="AB737" s="339"/>
      <c r="AC737" s="339"/>
      <c r="AD737" s="339"/>
      <c r="AE737" s="339"/>
      <c r="AF737" s="339"/>
      <c r="AG737" s="339"/>
      <c r="AH737" s="339"/>
      <c r="AI737" s="339"/>
      <c r="AJ737" s="339"/>
      <c r="AK737" s="339"/>
    </row>
    <row r="738" spans="1:37" ht="12.75" customHeight="1">
      <c r="A738" s="339"/>
      <c r="B738" s="466"/>
      <c r="C738" s="339"/>
      <c r="D738" s="339"/>
      <c r="E738" s="339"/>
      <c r="F738" s="339"/>
      <c r="G738" s="339"/>
      <c r="H738" s="339"/>
      <c r="I738" s="339"/>
      <c r="J738" s="339"/>
      <c r="K738" s="339"/>
      <c r="L738" s="339"/>
      <c r="M738" s="340"/>
      <c r="N738" s="339"/>
      <c r="O738" s="339"/>
      <c r="P738" s="339"/>
      <c r="Q738" s="341"/>
      <c r="R738" s="178"/>
      <c r="S738" s="434"/>
      <c r="T738" s="434"/>
      <c r="U738" s="434"/>
      <c r="V738" s="339"/>
      <c r="W738" s="99">
        <f t="shared" si="19"/>
        <v>0</v>
      </c>
      <c r="X738" s="339"/>
      <c r="Y738" s="339"/>
      <c r="Z738" s="339"/>
      <c r="AA738" s="339"/>
      <c r="AB738" s="339"/>
      <c r="AC738" s="339"/>
      <c r="AD738" s="339"/>
      <c r="AE738" s="339"/>
      <c r="AF738" s="339"/>
      <c r="AG738" s="339"/>
      <c r="AH738" s="339"/>
      <c r="AI738" s="339"/>
      <c r="AJ738" s="339"/>
      <c r="AK738" s="339"/>
    </row>
    <row r="739" spans="1:37" ht="12.75" customHeight="1">
      <c r="A739" s="339"/>
      <c r="B739" s="466"/>
      <c r="C739" s="339"/>
      <c r="D739" s="339"/>
      <c r="E739" s="339"/>
      <c r="F739" s="339"/>
      <c r="G739" s="339"/>
      <c r="H739" s="339"/>
      <c r="I739" s="339"/>
      <c r="J739" s="339"/>
      <c r="K739" s="339"/>
      <c r="L739" s="339"/>
      <c r="M739" s="340"/>
      <c r="N739" s="339"/>
      <c r="O739" s="339"/>
      <c r="P739" s="339"/>
      <c r="Q739" s="341"/>
      <c r="R739" s="178"/>
      <c r="S739" s="434"/>
      <c r="T739" s="434"/>
      <c r="U739" s="434"/>
      <c r="V739" s="339"/>
      <c r="W739" s="99">
        <f t="shared" si="19"/>
        <v>0</v>
      </c>
      <c r="X739" s="339"/>
      <c r="Y739" s="339"/>
      <c r="Z739" s="339"/>
      <c r="AA739" s="339"/>
      <c r="AB739" s="339"/>
      <c r="AC739" s="339"/>
      <c r="AD739" s="339"/>
      <c r="AE739" s="339"/>
      <c r="AF739" s="339"/>
      <c r="AG739" s="339"/>
      <c r="AH739" s="339"/>
      <c r="AI739" s="339"/>
      <c r="AJ739" s="339"/>
      <c r="AK739" s="339"/>
    </row>
    <row r="740" spans="1:37" ht="12.75" customHeight="1">
      <c r="A740" s="339"/>
      <c r="B740" s="466"/>
      <c r="C740" s="339"/>
      <c r="D740" s="339"/>
      <c r="E740" s="339"/>
      <c r="F740" s="339"/>
      <c r="G740" s="339"/>
      <c r="H740" s="339"/>
      <c r="I740" s="339"/>
      <c r="J740" s="339"/>
      <c r="K740" s="339"/>
      <c r="L740" s="339"/>
      <c r="M740" s="340"/>
      <c r="N740" s="339"/>
      <c r="O740" s="339"/>
      <c r="P740" s="339"/>
      <c r="Q740" s="341"/>
      <c r="R740" s="178"/>
      <c r="S740" s="434"/>
      <c r="T740" s="434"/>
      <c r="U740" s="434"/>
      <c r="V740" s="339"/>
      <c r="W740" s="99">
        <f t="shared" si="19"/>
        <v>0</v>
      </c>
      <c r="X740" s="339"/>
      <c r="Y740" s="339"/>
      <c r="Z740" s="339"/>
      <c r="AA740" s="339"/>
      <c r="AB740" s="339"/>
      <c r="AC740" s="339"/>
      <c r="AD740" s="339"/>
      <c r="AE740" s="339"/>
      <c r="AF740" s="339"/>
      <c r="AG740" s="339"/>
      <c r="AH740" s="339"/>
      <c r="AI740" s="339"/>
      <c r="AJ740" s="339"/>
      <c r="AK740" s="339"/>
    </row>
    <row r="741" spans="1:37" ht="12.75" customHeight="1">
      <c r="A741" s="339"/>
      <c r="B741" s="466"/>
      <c r="C741" s="339"/>
      <c r="D741" s="339"/>
      <c r="E741" s="339"/>
      <c r="F741" s="339"/>
      <c r="G741" s="339"/>
      <c r="H741" s="339"/>
      <c r="I741" s="339"/>
      <c r="J741" s="339"/>
      <c r="K741" s="339"/>
      <c r="L741" s="339"/>
      <c r="M741" s="340"/>
      <c r="N741" s="339"/>
      <c r="O741" s="339"/>
      <c r="P741" s="339"/>
      <c r="Q741" s="341"/>
      <c r="R741" s="178"/>
      <c r="S741" s="434"/>
      <c r="T741" s="434"/>
      <c r="U741" s="434"/>
      <c r="V741" s="339"/>
      <c r="W741" s="99">
        <f t="shared" si="19"/>
        <v>0</v>
      </c>
      <c r="X741" s="339"/>
      <c r="Y741" s="339"/>
      <c r="Z741" s="339"/>
      <c r="AA741" s="339"/>
      <c r="AB741" s="339"/>
      <c r="AC741" s="339"/>
      <c r="AD741" s="339"/>
      <c r="AE741" s="339"/>
      <c r="AF741" s="339"/>
      <c r="AG741" s="339"/>
      <c r="AH741" s="339"/>
      <c r="AI741" s="339"/>
      <c r="AJ741" s="339"/>
      <c r="AK741" s="339"/>
    </row>
    <row r="742" spans="1:37" ht="12.75" customHeight="1">
      <c r="A742" s="339"/>
      <c r="B742" s="466"/>
      <c r="C742" s="339"/>
      <c r="D742" s="339"/>
      <c r="E742" s="339"/>
      <c r="F742" s="339"/>
      <c r="G742" s="339"/>
      <c r="H742" s="339"/>
      <c r="I742" s="339"/>
      <c r="J742" s="339"/>
      <c r="K742" s="339"/>
      <c r="L742" s="339"/>
      <c r="M742" s="340"/>
      <c r="N742" s="339"/>
      <c r="O742" s="339"/>
      <c r="P742" s="339"/>
      <c r="Q742" s="341"/>
      <c r="R742" s="178"/>
      <c r="S742" s="434"/>
      <c r="T742" s="434"/>
      <c r="U742" s="434"/>
      <c r="V742" s="339"/>
      <c r="W742" s="99">
        <f t="shared" si="19"/>
        <v>0</v>
      </c>
      <c r="X742" s="339"/>
      <c r="Y742" s="339"/>
      <c r="Z742" s="339"/>
      <c r="AA742" s="339"/>
      <c r="AB742" s="339"/>
      <c r="AC742" s="339"/>
      <c r="AD742" s="339"/>
      <c r="AE742" s="339"/>
      <c r="AF742" s="339"/>
      <c r="AG742" s="339"/>
      <c r="AH742" s="339"/>
      <c r="AI742" s="339"/>
      <c r="AJ742" s="339"/>
      <c r="AK742" s="339"/>
    </row>
    <row r="743" spans="1:37" ht="12.75" customHeight="1">
      <c r="A743" s="339"/>
      <c r="B743" s="466"/>
      <c r="C743" s="339"/>
      <c r="D743" s="339"/>
      <c r="E743" s="339"/>
      <c r="F743" s="339"/>
      <c r="G743" s="339"/>
      <c r="H743" s="339"/>
      <c r="I743" s="339"/>
      <c r="J743" s="339"/>
      <c r="K743" s="339"/>
      <c r="L743" s="339"/>
      <c r="M743" s="340"/>
      <c r="N743" s="339"/>
      <c r="O743" s="339"/>
      <c r="P743" s="339"/>
      <c r="Q743" s="341"/>
      <c r="R743" s="178"/>
      <c r="S743" s="434"/>
      <c r="T743" s="434"/>
      <c r="U743" s="434"/>
      <c r="V743" s="339"/>
      <c r="W743" s="99">
        <f t="shared" si="19"/>
        <v>0</v>
      </c>
      <c r="X743" s="339"/>
      <c r="Y743" s="339"/>
      <c r="Z743" s="339"/>
      <c r="AA743" s="339"/>
      <c r="AB743" s="339"/>
      <c r="AC743" s="339"/>
      <c r="AD743" s="339"/>
      <c r="AE743" s="339"/>
      <c r="AF743" s="339"/>
      <c r="AG743" s="339"/>
      <c r="AH743" s="339"/>
      <c r="AI743" s="339"/>
      <c r="AJ743" s="339"/>
      <c r="AK743" s="339"/>
    </row>
    <row r="744" spans="1:37" ht="12.75" customHeight="1">
      <c r="A744" s="339"/>
      <c r="B744" s="466"/>
      <c r="C744" s="339"/>
      <c r="D744" s="339"/>
      <c r="E744" s="339"/>
      <c r="F744" s="339"/>
      <c r="G744" s="339"/>
      <c r="H744" s="339"/>
      <c r="I744" s="339"/>
      <c r="J744" s="339"/>
      <c r="K744" s="339"/>
      <c r="L744" s="339"/>
      <c r="M744" s="340"/>
      <c r="N744" s="339"/>
      <c r="O744" s="339"/>
      <c r="P744" s="339"/>
      <c r="Q744" s="341"/>
      <c r="R744" s="178"/>
      <c r="S744" s="434"/>
      <c r="T744" s="434"/>
      <c r="U744" s="434"/>
      <c r="V744" s="339"/>
      <c r="W744" s="99">
        <f t="shared" si="19"/>
        <v>0</v>
      </c>
      <c r="X744" s="339"/>
      <c r="Y744" s="339"/>
      <c r="Z744" s="339"/>
      <c r="AA744" s="339"/>
      <c r="AB744" s="339"/>
      <c r="AC744" s="339"/>
      <c r="AD744" s="339"/>
      <c r="AE744" s="339"/>
      <c r="AF744" s="339"/>
      <c r="AG744" s="339"/>
      <c r="AH744" s="339"/>
      <c r="AI744" s="339"/>
      <c r="AJ744" s="339"/>
      <c r="AK744" s="339"/>
    </row>
    <row r="745" spans="1:37" ht="12.75" customHeight="1">
      <c r="A745" s="339"/>
      <c r="B745" s="466"/>
      <c r="C745" s="339"/>
      <c r="D745" s="339"/>
      <c r="E745" s="339"/>
      <c r="F745" s="339"/>
      <c r="G745" s="339"/>
      <c r="H745" s="339"/>
      <c r="I745" s="339"/>
      <c r="J745" s="339"/>
      <c r="K745" s="339"/>
      <c r="L745" s="339"/>
      <c r="M745" s="340"/>
      <c r="N745" s="339"/>
      <c r="O745" s="339"/>
      <c r="P745" s="339"/>
      <c r="Q745" s="341"/>
      <c r="R745" s="178"/>
      <c r="S745" s="434"/>
      <c r="T745" s="434"/>
      <c r="U745" s="434"/>
      <c r="V745" s="339"/>
      <c r="W745" s="99">
        <f t="shared" si="19"/>
        <v>0</v>
      </c>
      <c r="X745" s="339"/>
      <c r="Y745" s="339"/>
      <c r="Z745" s="339"/>
      <c r="AA745" s="339"/>
      <c r="AB745" s="339"/>
      <c r="AC745" s="339"/>
      <c r="AD745" s="339"/>
      <c r="AE745" s="339"/>
      <c r="AF745" s="339"/>
      <c r="AG745" s="339"/>
      <c r="AH745" s="339"/>
      <c r="AI745" s="339"/>
      <c r="AJ745" s="339"/>
      <c r="AK745" s="339"/>
    </row>
    <row r="746" spans="1:37" ht="12.75" customHeight="1">
      <c r="A746" s="339"/>
      <c r="B746" s="466"/>
      <c r="C746" s="339"/>
      <c r="D746" s="339"/>
      <c r="E746" s="339"/>
      <c r="F746" s="339"/>
      <c r="G746" s="339"/>
      <c r="H746" s="339"/>
      <c r="I746" s="339"/>
      <c r="J746" s="339"/>
      <c r="K746" s="339"/>
      <c r="L746" s="339"/>
      <c r="M746" s="340"/>
      <c r="N746" s="339"/>
      <c r="O746" s="339"/>
      <c r="P746" s="339"/>
      <c r="Q746" s="341"/>
      <c r="R746" s="178"/>
      <c r="S746" s="434"/>
      <c r="T746" s="434"/>
      <c r="U746" s="434"/>
      <c r="V746" s="339"/>
      <c r="W746" s="99">
        <f t="shared" si="19"/>
        <v>0</v>
      </c>
      <c r="X746" s="339"/>
      <c r="Y746" s="339"/>
      <c r="Z746" s="339"/>
      <c r="AA746" s="339"/>
      <c r="AB746" s="339"/>
      <c r="AC746" s="339"/>
      <c r="AD746" s="339"/>
      <c r="AE746" s="339"/>
      <c r="AF746" s="339"/>
      <c r="AG746" s="339"/>
      <c r="AH746" s="339"/>
      <c r="AI746" s="339"/>
      <c r="AJ746" s="339"/>
      <c r="AK746" s="339"/>
    </row>
    <row r="747" spans="1:37" ht="12.75" customHeight="1">
      <c r="A747" s="339"/>
      <c r="B747" s="466"/>
      <c r="C747" s="339"/>
      <c r="D747" s="339"/>
      <c r="E747" s="339"/>
      <c r="F747" s="339"/>
      <c r="G747" s="339"/>
      <c r="H747" s="339"/>
      <c r="I747" s="339"/>
      <c r="J747" s="339"/>
      <c r="K747" s="339"/>
      <c r="L747" s="339"/>
      <c r="M747" s="340"/>
      <c r="N747" s="339"/>
      <c r="O747" s="339"/>
      <c r="P747" s="339"/>
      <c r="Q747" s="341"/>
      <c r="R747" s="178"/>
      <c r="S747" s="434"/>
      <c r="T747" s="434"/>
      <c r="U747" s="434"/>
      <c r="V747" s="339"/>
      <c r="W747" s="99">
        <f t="shared" si="19"/>
        <v>0</v>
      </c>
      <c r="X747" s="339"/>
      <c r="Y747" s="339"/>
      <c r="Z747" s="339"/>
      <c r="AA747" s="339"/>
      <c r="AB747" s="339"/>
      <c r="AC747" s="339"/>
      <c r="AD747" s="339"/>
      <c r="AE747" s="339"/>
      <c r="AF747" s="339"/>
      <c r="AG747" s="339"/>
      <c r="AH747" s="339"/>
      <c r="AI747" s="339"/>
      <c r="AJ747" s="339"/>
      <c r="AK747" s="339"/>
    </row>
    <row r="748" spans="1:37" ht="12.75" customHeight="1">
      <c r="A748" s="339"/>
      <c r="B748" s="466"/>
      <c r="C748" s="339"/>
      <c r="D748" s="339"/>
      <c r="E748" s="339"/>
      <c r="F748" s="339"/>
      <c r="G748" s="339"/>
      <c r="H748" s="339"/>
      <c r="I748" s="339"/>
      <c r="J748" s="339"/>
      <c r="K748" s="339"/>
      <c r="L748" s="339"/>
      <c r="M748" s="340"/>
      <c r="N748" s="339"/>
      <c r="O748" s="339"/>
      <c r="P748" s="339"/>
      <c r="Q748" s="341"/>
      <c r="R748" s="178"/>
      <c r="S748" s="434"/>
      <c r="T748" s="434"/>
      <c r="U748" s="434"/>
      <c r="V748" s="339"/>
      <c r="W748" s="99">
        <f t="shared" si="19"/>
        <v>0</v>
      </c>
      <c r="X748" s="339"/>
      <c r="Y748" s="339"/>
      <c r="Z748" s="339"/>
      <c r="AA748" s="339"/>
      <c r="AB748" s="339"/>
      <c r="AC748" s="339"/>
      <c r="AD748" s="339"/>
      <c r="AE748" s="339"/>
      <c r="AF748" s="339"/>
      <c r="AG748" s="339"/>
      <c r="AH748" s="339"/>
      <c r="AI748" s="339"/>
      <c r="AJ748" s="339"/>
      <c r="AK748" s="339"/>
    </row>
    <row r="749" spans="1:37" ht="12.75" customHeight="1">
      <c r="A749" s="339"/>
      <c r="B749" s="466"/>
      <c r="C749" s="339"/>
      <c r="D749" s="339"/>
      <c r="E749" s="339"/>
      <c r="F749" s="339"/>
      <c r="G749" s="339"/>
      <c r="H749" s="339"/>
      <c r="I749" s="339"/>
      <c r="J749" s="339"/>
      <c r="K749" s="339"/>
      <c r="L749" s="339"/>
      <c r="M749" s="340"/>
      <c r="N749" s="339"/>
      <c r="O749" s="339"/>
      <c r="P749" s="339"/>
      <c r="Q749" s="341"/>
      <c r="R749" s="178"/>
      <c r="S749" s="434"/>
      <c r="T749" s="434"/>
      <c r="U749" s="434"/>
      <c r="V749" s="339"/>
      <c r="W749" s="99">
        <f t="shared" si="19"/>
        <v>0</v>
      </c>
      <c r="X749" s="339"/>
      <c r="Y749" s="339"/>
      <c r="Z749" s="339"/>
      <c r="AA749" s="339"/>
      <c r="AB749" s="339"/>
      <c r="AC749" s="339"/>
      <c r="AD749" s="339"/>
      <c r="AE749" s="339"/>
      <c r="AF749" s="339"/>
      <c r="AG749" s="339"/>
      <c r="AH749" s="339"/>
      <c r="AI749" s="339"/>
      <c r="AJ749" s="339"/>
      <c r="AK749" s="339"/>
    </row>
    <row r="750" spans="1:37" ht="12.75" customHeight="1">
      <c r="A750" s="339"/>
      <c r="B750" s="466"/>
      <c r="C750" s="339"/>
      <c r="D750" s="339"/>
      <c r="E750" s="339"/>
      <c r="F750" s="339"/>
      <c r="G750" s="339"/>
      <c r="H750" s="339"/>
      <c r="I750" s="339"/>
      <c r="J750" s="339"/>
      <c r="K750" s="339"/>
      <c r="L750" s="339"/>
      <c r="M750" s="340"/>
      <c r="N750" s="339"/>
      <c r="O750" s="339"/>
      <c r="P750" s="339"/>
      <c r="Q750" s="341"/>
      <c r="R750" s="178"/>
      <c r="S750" s="434"/>
      <c r="T750" s="434"/>
      <c r="U750" s="434"/>
      <c r="V750" s="339"/>
      <c r="W750" s="99">
        <f t="shared" si="19"/>
        <v>0</v>
      </c>
      <c r="X750" s="339"/>
      <c r="Y750" s="339"/>
      <c r="Z750" s="339"/>
      <c r="AA750" s="339"/>
      <c r="AB750" s="339"/>
      <c r="AC750" s="339"/>
      <c r="AD750" s="339"/>
      <c r="AE750" s="339"/>
      <c r="AF750" s="339"/>
      <c r="AG750" s="339"/>
      <c r="AH750" s="339"/>
      <c r="AI750" s="339"/>
      <c r="AJ750" s="339"/>
      <c r="AK750" s="339"/>
    </row>
    <row r="751" spans="1:37" ht="12.75" customHeight="1">
      <c r="A751" s="339"/>
      <c r="B751" s="466"/>
      <c r="C751" s="339"/>
      <c r="D751" s="339"/>
      <c r="E751" s="339"/>
      <c r="F751" s="339"/>
      <c r="G751" s="339"/>
      <c r="H751" s="339"/>
      <c r="I751" s="339"/>
      <c r="J751" s="339"/>
      <c r="K751" s="339"/>
      <c r="L751" s="339"/>
      <c r="M751" s="340"/>
      <c r="N751" s="339"/>
      <c r="O751" s="339"/>
      <c r="P751" s="339"/>
      <c r="Q751" s="341"/>
      <c r="R751" s="178"/>
      <c r="S751" s="434"/>
      <c r="T751" s="434"/>
      <c r="U751" s="434"/>
      <c r="V751" s="339"/>
      <c r="W751" s="99">
        <f t="shared" si="19"/>
        <v>0</v>
      </c>
      <c r="X751" s="339"/>
      <c r="Y751" s="339"/>
      <c r="Z751" s="339"/>
      <c r="AA751" s="339"/>
      <c r="AB751" s="339"/>
      <c r="AC751" s="339"/>
      <c r="AD751" s="339"/>
      <c r="AE751" s="339"/>
      <c r="AF751" s="339"/>
      <c r="AG751" s="339"/>
      <c r="AH751" s="339"/>
      <c r="AI751" s="339"/>
      <c r="AJ751" s="339"/>
      <c r="AK751" s="339"/>
    </row>
    <row r="752" spans="1:37" ht="12.75" customHeight="1">
      <c r="A752" s="339"/>
      <c r="B752" s="466"/>
      <c r="C752" s="339"/>
      <c r="D752" s="339"/>
      <c r="E752" s="339"/>
      <c r="F752" s="339"/>
      <c r="G752" s="339"/>
      <c r="H752" s="339"/>
      <c r="I752" s="339"/>
      <c r="J752" s="339"/>
      <c r="K752" s="339"/>
      <c r="L752" s="339"/>
      <c r="M752" s="340"/>
      <c r="N752" s="339"/>
      <c r="O752" s="339"/>
      <c r="P752" s="339"/>
      <c r="Q752" s="341"/>
      <c r="R752" s="178"/>
      <c r="S752" s="434"/>
      <c r="T752" s="434"/>
      <c r="U752" s="434"/>
      <c r="V752" s="339"/>
      <c r="W752" s="99">
        <f t="shared" si="19"/>
        <v>0</v>
      </c>
      <c r="X752" s="339"/>
      <c r="Y752" s="339"/>
      <c r="Z752" s="339"/>
      <c r="AA752" s="339"/>
      <c r="AB752" s="339"/>
      <c r="AC752" s="339"/>
      <c r="AD752" s="339"/>
      <c r="AE752" s="339"/>
      <c r="AF752" s="339"/>
      <c r="AG752" s="339"/>
      <c r="AH752" s="339"/>
      <c r="AI752" s="339"/>
      <c r="AJ752" s="339"/>
      <c r="AK752" s="339"/>
    </row>
    <row r="753" spans="1:37" ht="12.75" customHeight="1">
      <c r="A753" s="339"/>
      <c r="B753" s="466"/>
      <c r="C753" s="339"/>
      <c r="D753" s="339"/>
      <c r="E753" s="339"/>
      <c r="F753" s="339"/>
      <c r="G753" s="339"/>
      <c r="H753" s="339"/>
      <c r="I753" s="339"/>
      <c r="J753" s="339"/>
      <c r="K753" s="339"/>
      <c r="L753" s="339"/>
      <c r="M753" s="340"/>
      <c r="N753" s="339"/>
      <c r="O753" s="339"/>
      <c r="P753" s="339"/>
      <c r="Q753" s="341"/>
      <c r="R753" s="178"/>
      <c r="S753" s="434"/>
      <c r="T753" s="434"/>
      <c r="U753" s="434"/>
      <c r="V753" s="339"/>
      <c r="W753" s="99">
        <f t="shared" si="19"/>
        <v>0</v>
      </c>
      <c r="X753" s="339"/>
      <c r="Y753" s="339"/>
      <c r="Z753" s="339"/>
      <c r="AA753" s="339"/>
      <c r="AB753" s="339"/>
      <c r="AC753" s="339"/>
      <c r="AD753" s="339"/>
      <c r="AE753" s="339"/>
      <c r="AF753" s="339"/>
      <c r="AG753" s="339"/>
      <c r="AH753" s="339"/>
      <c r="AI753" s="339"/>
      <c r="AJ753" s="339"/>
      <c r="AK753" s="339"/>
    </row>
    <row r="754" spans="1:37" ht="12.75" customHeight="1">
      <c r="A754" s="339"/>
      <c r="B754" s="466"/>
      <c r="C754" s="339"/>
      <c r="D754" s="339"/>
      <c r="E754" s="339"/>
      <c r="F754" s="339"/>
      <c r="G754" s="339"/>
      <c r="H754" s="339"/>
      <c r="I754" s="339"/>
      <c r="J754" s="339"/>
      <c r="K754" s="339"/>
      <c r="L754" s="339"/>
      <c r="M754" s="340"/>
      <c r="N754" s="339"/>
      <c r="O754" s="339"/>
      <c r="P754" s="339"/>
      <c r="Q754" s="341"/>
      <c r="R754" s="178"/>
      <c r="S754" s="434"/>
      <c r="T754" s="434"/>
      <c r="U754" s="434"/>
      <c r="V754" s="339"/>
      <c r="W754" s="99">
        <f t="shared" si="19"/>
        <v>0</v>
      </c>
      <c r="X754" s="339"/>
      <c r="Y754" s="339"/>
      <c r="Z754" s="339"/>
      <c r="AA754" s="339"/>
      <c r="AB754" s="339"/>
      <c r="AC754" s="339"/>
      <c r="AD754" s="339"/>
      <c r="AE754" s="339"/>
      <c r="AF754" s="339"/>
      <c r="AG754" s="339"/>
      <c r="AH754" s="339"/>
      <c r="AI754" s="339"/>
      <c r="AJ754" s="339"/>
      <c r="AK754" s="339"/>
    </row>
    <row r="755" spans="1:37" ht="12.75" customHeight="1">
      <c r="A755" s="339"/>
      <c r="B755" s="466"/>
      <c r="C755" s="339"/>
      <c r="D755" s="339"/>
      <c r="E755" s="339"/>
      <c r="F755" s="339"/>
      <c r="G755" s="339"/>
      <c r="H755" s="339"/>
      <c r="I755" s="339"/>
      <c r="J755" s="339"/>
      <c r="K755" s="339"/>
      <c r="L755" s="339"/>
      <c r="M755" s="340"/>
      <c r="N755" s="339"/>
      <c r="O755" s="339"/>
      <c r="P755" s="339"/>
      <c r="Q755" s="341"/>
      <c r="R755" s="178"/>
      <c r="S755" s="434"/>
      <c r="T755" s="434"/>
      <c r="U755" s="434"/>
      <c r="V755" s="339"/>
      <c r="W755" s="99">
        <f t="shared" si="19"/>
        <v>0</v>
      </c>
      <c r="X755" s="339"/>
      <c r="Y755" s="339"/>
      <c r="Z755" s="339"/>
      <c r="AA755" s="339"/>
      <c r="AB755" s="339"/>
      <c r="AC755" s="339"/>
      <c r="AD755" s="339"/>
      <c r="AE755" s="339"/>
      <c r="AF755" s="339"/>
      <c r="AG755" s="339"/>
      <c r="AH755" s="339"/>
      <c r="AI755" s="339"/>
      <c r="AJ755" s="339"/>
      <c r="AK755" s="339"/>
    </row>
    <row r="756" spans="1:37" ht="12.75" customHeight="1">
      <c r="A756" s="339"/>
      <c r="B756" s="466"/>
      <c r="C756" s="339"/>
      <c r="D756" s="339"/>
      <c r="E756" s="339"/>
      <c r="F756" s="339"/>
      <c r="G756" s="339"/>
      <c r="H756" s="339"/>
      <c r="I756" s="339"/>
      <c r="J756" s="339"/>
      <c r="K756" s="339"/>
      <c r="L756" s="339"/>
      <c r="M756" s="340"/>
      <c r="N756" s="339"/>
      <c r="O756" s="339"/>
      <c r="P756" s="339"/>
      <c r="Q756" s="341"/>
      <c r="R756" s="178"/>
      <c r="S756" s="434"/>
      <c r="T756" s="434"/>
      <c r="U756" s="434"/>
      <c r="V756" s="339"/>
      <c r="W756" s="99">
        <f t="shared" si="19"/>
        <v>0</v>
      </c>
      <c r="X756" s="339"/>
      <c r="Y756" s="339"/>
      <c r="Z756" s="339"/>
      <c r="AA756" s="339"/>
      <c r="AB756" s="339"/>
      <c r="AC756" s="339"/>
      <c r="AD756" s="339"/>
      <c r="AE756" s="339"/>
      <c r="AF756" s="339"/>
      <c r="AG756" s="339"/>
      <c r="AH756" s="339"/>
      <c r="AI756" s="339"/>
      <c r="AJ756" s="339"/>
      <c r="AK756" s="339"/>
    </row>
    <row r="757" spans="1:37" ht="12.75" customHeight="1">
      <c r="A757" s="339"/>
      <c r="B757" s="466"/>
      <c r="C757" s="339"/>
      <c r="D757" s="339"/>
      <c r="E757" s="339"/>
      <c r="F757" s="339"/>
      <c r="G757" s="339"/>
      <c r="H757" s="339"/>
      <c r="I757" s="339"/>
      <c r="J757" s="339"/>
      <c r="K757" s="339"/>
      <c r="L757" s="339"/>
      <c r="M757" s="340"/>
      <c r="N757" s="339"/>
      <c r="O757" s="339"/>
      <c r="P757" s="339"/>
      <c r="Q757" s="341"/>
      <c r="R757" s="178"/>
      <c r="S757" s="434"/>
      <c r="T757" s="434"/>
      <c r="U757" s="434"/>
      <c r="V757" s="339"/>
      <c r="W757" s="99">
        <f t="shared" si="19"/>
        <v>0</v>
      </c>
      <c r="X757" s="339"/>
      <c r="Y757" s="339"/>
      <c r="Z757" s="339"/>
      <c r="AA757" s="339"/>
      <c r="AB757" s="339"/>
      <c r="AC757" s="339"/>
      <c r="AD757" s="339"/>
      <c r="AE757" s="339"/>
      <c r="AF757" s="339"/>
      <c r="AG757" s="339"/>
      <c r="AH757" s="339"/>
      <c r="AI757" s="339"/>
      <c r="AJ757" s="339"/>
      <c r="AK757" s="339"/>
    </row>
    <row r="758" spans="1:37" ht="12.75" customHeight="1">
      <c r="A758" s="339"/>
      <c r="B758" s="466"/>
      <c r="C758" s="339"/>
      <c r="D758" s="339"/>
      <c r="E758" s="339"/>
      <c r="F758" s="339"/>
      <c r="G758" s="339"/>
      <c r="H758" s="339"/>
      <c r="I758" s="339"/>
      <c r="J758" s="339"/>
      <c r="K758" s="339"/>
      <c r="L758" s="339"/>
      <c r="M758" s="340"/>
      <c r="N758" s="339"/>
      <c r="O758" s="339"/>
      <c r="P758" s="339"/>
      <c r="Q758" s="341"/>
      <c r="R758" s="178"/>
      <c r="S758" s="434"/>
      <c r="T758" s="434"/>
      <c r="U758" s="434"/>
      <c r="V758" s="339"/>
      <c r="W758" s="99">
        <f t="shared" si="19"/>
        <v>0</v>
      </c>
      <c r="X758" s="339"/>
      <c r="Y758" s="339"/>
      <c r="Z758" s="339"/>
      <c r="AA758" s="339"/>
      <c r="AB758" s="339"/>
      <c r="AC758" s="339"/>
      <c r="AD758" s="339"/>
      <c r="AE758" s="339"/>
      <c r="AF758" s="339"/>
      <c r="AG758" s="339"/>
      <c r="AH758" s="339"/>
      <c r="AI758" s="339"/>
      <c r="AJ758" s="339"/>
      <c r="AK758" s="339"/>
    </row>
    <row r="759" spans="1:37" ht="12.75" customHeight="1">
      <c r="A759" s="339"/>
      <c r="B759" s="466"/>
      <c r="C759" s="339"/>
      <c r="D759" s="339"/>
      <c r="E759" s="339"/>
      <c r="F759" s="339"/>
      <c r="G759" s="339"/>
      <c r="H759" s="339"/>
      <c r="I759" s="339"/>
      <c r="J759" s="339"/>
      <c r="K759" s="339"/>
      <c r="L759" s="339"/>
      <c r="M759" s="340"/>
      <c r="N759" s="339"/>
      <c r="O759" s="339"/>
      <c r="P759" s="339"/>
      <c r="Q759" s="341"/>
      <c r="R759" s="178"/>
      <c r="S759" s="434"/>
      <c r="T759" s="434"/>
      <c r="U759" s="434"/>
      <c r="V759" s="339"/>
      <c r="W759" s="99">
        <f t="shared" si="19"/>
        <v>0</v>
      </c>
      <c r="X759" s="339"/>
      <c r="Y759" s="339"/>
      <c r="Z759" s="339"/>
      <c r="AA759" s="339"/>
      <c r="AB759" s="339"/>
      <c r="AC759" s="339"/>
      <c r="AD759" s="339"/>
      <c r="AE759" s="339"/>
      <c r="AF759" s="339"/>
      <c r="AG759" s="339"/>
      <c r="AH759" s="339"/>
      <c r="AI759" s="339"/>
      <c r="AJ759" s="339"/>
      <c r="AK759" s="339"/>
    </row>
    <row r="760" spans="1:37" ht="12.75" customHeight="1">
      <c r="A760" s="339"/>
      <c r="B760" s="466"/>
      <c r="C760" s="339"/>
      <c r="D760" s="339"/>
      <c r="E760" s="339"/>
      <c r="F760" s="339"/>
      <c r="G760" s="339"/>
      <c r="H760" s="339"/>
      <c r="I760" s="339"/>
      <c r="J760" s="339"/>
      <c r="K760" s="339"/>
      <c r="L760" s="339"/>
      <c r="M760" s="340"/>
      <c r="N760" s="339"/>
      <c r="O760" s="339"/>
      <c r="P760" s="339"/>
      <c r="Q760" s="341"/>
      <c r="R760" s="178"/>
      <c r="S760" s="434"/>
      <c r="T760" s="434"/>
      <c r="U760" s="434"/>
      <c r="V760" s="339"/>
      <c r="W760" s="99">
        <f t="shared" si="19"/>
        <v>0</v>
      </c>
      <c r="X760" s="339"/>
      <c r="Y760" s="339"/>
      <c r="Z760" s="339"/>
      <c r="AA760" s="339"/>
      <c r="AB760" s="339"/>
      <c r="AC760" s="339"/>
      <c r="AD760" s="339"/>
      <c r="AE760" s="339"/>
      <c r="AF760" s="339"/>
      <c r="AG760" s="339"/>
      <c r="AH760" s="339"/>
      <c r="AI760" s="339"/>
      <c r="AJ760" s="339"/>
      <c r="AK760" s="339"/>
    </row>
    <row r="761" spans="1:37" ht="12.75" customHeight="1">
      <c r="A761" s="339"/>
      <c r="B761" s="466"/>
      <c r="C761" s="339"/>
      <c r="D761" s="339"/>
      <c r="E761" s="339"/>
      <c r="F761" s="339"/>
      <c r="G761" s="339"/>
      <c r="H761" s="339"/>
      <c r="I761" s="339"/>
      <c r="J761" s="339"/>
      <c r="K761" s="339"/>
      <c r="L761" s="339"/>
      <c r="M761" s="340"/>
      <c r="N761" s="339"/>
      <c r="O761" s="339"/>
      <c r="P761" s="339"/>
      <c r="Q761" s="341"/>
      <c r="R761" s="178"/>
      <c r="S761" s="434"/>
      <c r="T761" s="434"/>
      <c r="U761" s="434"/>
      <c r="V761" s="339"/>
      <c r="W761" s="99">
        <f t="shared" si="19"/>
        <v>0</v>
      </c>
      <c r="X761" s="339"/>
      <c r="Y761" s="339"/>
      <c r="Z761" s="339"/>
      <c r="AA761" s="339"/>
      <c r="AB761" s="339"/>
      <c r="AC761" s="339"/>
      <c r="AD761" s="339"/>
      <c r="AE761" s="339"/>
      <c r="AF761" s="339"/>
      <c r="AG761" s="339"/>
      <c r="AH761" s="339"/>
      <c r="AI761" s="339"/>
      <c r="AJ761" s="339"/>
      <c r="AK761" s="339"/>
    </row>
    <row r="762" spans="1:37" ht="12.75" customHeight="1">
      <c r="A762" s="339"/>
      <c r="B762" s="466"/>
      <c r="C762" s="339"/>
      <c r="D762" s="339"/>
      <c r="E762" s="339"/>
      <c r="F762" s="339"/>
      <c r="G762" s="339"/>
      <c r="H762" s="339"/>
      <c r="I762" s="339"/>
      <c r="J762" s="339"/>
      <c r="K762" s="339"/>
      <c r="L762" s="339"/>
      <c r="M762" s="340"/>
      <c r="N762" s="339"/>
      <c r="O762" s="339"/>
      <c r="P762" s="339"/>
      <c r="Q762" s="341"/>
      <c r="R762" s="178"/>
      <c r="S762" s="434"/>
      <c r="T762" s="434"/>
      <c r="U762" s="434"/>
      <c r="V762" s="339"/>
      <c r="W762" s="99">
        <f t="shared" si="19"/>
        <v>0</v>
      </c>
      <c r="X762" s="339"/>
      <c r="Y762" s="339"/>
      <c r="Z762" s="339"/>
      <c r="AA762" s="339"/>
      <c r="AB762" s="339"/>
      <c r="AC762" s="339"/>
      <c r="AD762" s="339"/>
      <c r="AE762" s="339"/>
      <c r="AF762" s="339"/>
      <c r="AG762" s="339"/>
      <c r="AH762" s="339"/>
      <c r="AI762" s="339"/>
      <c r="AJ762" s="339"/>
      <c r="AK762" s="339"/>
    </row>
    <row r="763" spans="1:37" ht="12.75" customHeight="1">
      <c r="A763" s="339"/>
      <c r="B763" s="466"/>
      <c r="C763" s="339"/>
      <c r="D763" s="339"/>
      <c r="E763" s="339"/>
      <c r="F763" s="339"/>
      <c r="G763" s="339"/>
      <c r="H763" s="339"/>
      <c r="I763" s="339"/>
      <c r="J763" s="339"/>
      <c r="K763" s="339"/>
      <c r="L763" s="339"/>
      <c r="M763" s="340"/>
      <c r="N763" s="339"/>
      <c r="O763" s="339"/>
      <c r="P763" s="339"/>
      <c r="Q763" s="341"/>
      <c r="R763" s="178"/>
      <c r="S763" s="434"/>
      <c r="T763" s="434"/>
      <c r="U763" s="434"/>
      <c r="V763" s="339"/>
      <c r="W763" s="99">
        <f t="shared" si="19"/>
        <v>0</v>
      </c>
      <c r="X763" s="339"/>
      <c r="Y763" s="339"/>
      <c r="Z763" s="339"/>
      <c r="AA763" s="339"/>
      <c r="AB763" s="339"/>
      <c r="AC763" s="339"/>
      <c r="AD763" s="339"/>
      <c r="AE763" s="339"/>
      <c r="AF763" s="339"/>
      <c r="AG763" s="339"/>
      <c r="AH763" s="339"/>
      <c r="AI763" s="339"/>
      <c r="AJ763" s="339"/>
      <c r="AK763" s="339"/>
    </row>
    <row r="764" spans="1:37" ht="12.75" customHeight="1">
      <c r="A764" s="339"/>
      <c r="B764" s="466"/>
      <c r="C764" s="339"/>
      <c r="D764" s="339"/>
      <c r="E764" s="339"/>
      <c r="F764" s="339"/>
      <c r="G764" s="339"/>
      <c r="H764" s="339"/>
      <c r="I764" s="339"/>
      <c r="J764" s="339"/>
      <c r="K764" s="339"/>
      <c r="L764" s="339"/>
      <c r="M764" s="340"/>
      <c r="N764" s="339"/>
      <c r="O764" s="339"/>
      <c r="P764" s="339"/>
      <c r="Q764" s="341"/>
      <c r="R764" s="178"/>
      <c r="S764" s="434"/>
      <c r="T764" s="434"/>
      <c r="U764" s="434"/>
      <c r="V764" s="339"/>
      <c r="W764" s="99">
        <f t="shared" si="19"/>
        <v>0</v>
      </c>
      <c r="X764" s="339"/>
      <c r="Y764" s="339"/>
      <c r="Z764" s="339"/>
      <c r="AA764" s="339"/>
      <c r="AB764" s="339"/>
      <c r="AC764" s="339"/>
      <c r="AD764" s="339"/>
      <c r="AE764" s="339"/>
      <c r="AF764" s="339"/>
      <c r="AG764" s="339"/>
      <c r="AH764" s="339"/>
      <c r="AI764" s="339"/>
      <c r="AJ764" s="339"/>
      <c r="AK764" s="339"/>
    </row>
    <row r="765" spans="1:37" ht="12.75" customHeight="1">
      <c r="A765" s="339"/>
      <c r="B765" s="466"/>
      <c r="C765" s="339"/>
      <c r="D765" s="339"/>
      <c r="E765" s="339"/>
      <c r="F765" s="339"/>
      <c r="G765" s="339"/>
      <c r="H765" s="339"/>
      <c r="I765" s="339"/>
      <c r="J765" s="339"/>
      <c r="K765" s="339"/>
      <c r="L765" s="339"/>
      <c r="M765" s="340"/>
      <c r="N765" s="339"/>
      <c r="O765" s="339"/>
      <c r="P765" s="339"/>
      <c r="Q765" s="341"/>
      <c r="R765" s="178"/>
      <c r="S765" s="434"/>
      <c r="T765" s="434"/>
      <c r="U765" s="434"/>
      <c r="V765" s="339"/>
      <c r="W765" s="99">
        <f t="shared" si="19"/>
        <v>0</v>
      </c>
      <c r="X765" s="339"/>
      <c r="Y765" s="339"/>
      <c r="Z765" s="339"/>
      <c r="AA765" s="339"/>
      <c r="AB765" s="339"/>
      <c r="AC765" s="339"/>
      <c r="AD765" s="339"/>
      <c r="AE765" s="339"/>
      <c r="AF765" s="339"/>
      <c r="AG765" s="339"/>
      <c r="AH765" s="339"/>
      <c r="AI765" s="339"/>
      <c r="AJ765" s="339"/>
      <c r="AK765" s="339"/>
    </row>
    <row r="766" spans="1:37" ht="12.75" customHeight="1">
      <c r="A766" s="339"/>
      <c r="B766" s="466"/>
      <c r="C766" s="339"/>
      <c r="D766" s="339"/>
      <c r="E766" s="339"/>
      <c r="F766" s="339"/>
      <c r="G766" s="339"/>
      <c r="H766" s="339"/>
      <c r="I766" s="339"/>
      <c r="J766" s="339"/>
      <c r="K766" s="339"/>
      <c r="L766" s="339"/>
      <c r="M766" s="340"/>
      <c r="N766" s="339"/>
      <c r="O766" s="339"/>
      <c r="P766" s="339"/>
      <c r="Q766" s="341"/>
      <c r="R766" s="178"/>
      <c r="S766" s="434"/>
      <c r="T766" s="434"/>
      <c r="U766" s="434"/>
      <c r="V766" s="339"/>
      <c r="W766" s="99">
        <f t="shared" si="19"/>
        <v>0</v>
      </c>
      <c r="X766" s="339"/>
      <c r="Y766" s="339"/>
      <c r="Z766" s="339"/>
      <c r="AA766" s="339"/>
      <c r="AB766" s="339"/>
      <c r="AC766" s="339"/>
      <c r="AD766" s="339"/>
      <c r="AE766" s="339"/>
      <c r="AF766" s="339"/>
      <c r="AG766" s="339"/>
      <c r="AH766" s="339"/>
      <c r="AI766" s="339"/>
      <c r="AJ766" s="339"/>
      <c r="AK766" s="339"/>
    </row>
    <row r="767" spans="1:37" ht="12.75" customHeight="1">
      <c r="A767" s="339"/>
      <c r="B767" s="466"/>
      <c r="C767" s="339"/>
      <c r="D767" s="339"/>
      <c r="E767" s="339"/>
      <c r="F767" s="339"/>
      <c r="G767" s="339"/>
      <c r="H767" s="339"/>
      <c r="I767" s="339"/>
      <c r="J767" s="339"/>
      <c r="K767" s="339"/>
      <c r="L767" s="339"/>
      <c r="M767" s="340"/>
      <c r="N767" s="339"/>
      <c r="O767" s="339"/>
      <c r="P767" s="339"/>
      <c r="Q767" s="341"/>
      <c r="R767" s="178"/>
      <c r="S767" s="434"/>
      <c r="T767" s="434"/>
      <c r="U767" s="434"/>
      <c r="V767" s="339"/>
      <c r="W767" s="99">
        <f t="shared" si="19"/>
        <v>0</v>
      </c>
      <c r="X767" s="339"/>
      <c r="Y767" s="339"/>
      <c r="Z767" s="339"/>
      <c r="AA767" s="339"/>
      <c r="AB767" s="339"/>
      <c r="AC767" s="339"/>
      <c r="AD767" s="339"/>
      <c r="AE767" s="339"/>
      <c r="AF767" s="339"/>
      <c r="AG767" s="339"/>
      <c r="AH767" s="339"/>
      <c r="AI767" s="339"/>
      <c r="AJ767" s="339"/>
      <c r="AK767" s="339"/>
    </row>
    <row r="768" spans="1:37" ht="12.75" customHeight="1">
      <c r="A768" s="339"/>
      <c r="B768" s="466"/>
      <c r="C768" s="339"/>
      <c r="D768" s="339"/>
      <c r="E768" s="339"/>
      <c r="F768" s="339"/>
      <c r="G768" s="339"/>
      <c r="H768" s="339"/>
      <c r="I768" s="339"/>
      <c r="J768" s="339"/>
      <c r="K768" s="339"/>
      <c r="L768" s="339"/>
      <c r="M768" s="340"/>
      <c r="N768" s="339"/>
      <c r="O768" s="339"/>
      <c r="P768" s="339"/>
      <c r="Q768" s="341"/>
      <c r="R768" s="178"/>
      <c r="S768" s="434"/>
      <c r="T768" s="434"/>
      <c r="U768" s="434"/>
      <c r="V768" s="339"/>
      <c r="W768" s="99">
        <f t="shared" si="19"/>
        <v>0</v>
      </c>
      <c r="X768" s="339"/>
      <c r="Y768" s="339"/>
      <c r="Z768" s="339"/>
      <c r="AA768" s="339"/>
      <c r="AB768" s="339"/>
      <c r="AC768" s="339"/>
      <c r="AD768" s="339"/>
      <c r="AE768" s="339"/>
      <c r="AF768" s="339"/>
      <c r="AG768" s="339"/>
      <c r="AH768" s="339"/>
      <c r="AI768" s="339"/>
      <c r="AJ768" s="339"/>
      <c r="AK768" s="339"/>
    </row>
    <row r="769" spans="1:37" ht="12.75" customHeight="1">
      <c r="A769" s="339"/>
      <c r="B769" s="466"/>
      <c r="C769" s="339"/>
      <c r="D769" s="339"/>
      <c r="E769" s="339"/>
      <c r="F769" s="339"/>
      <c r="G769" s="339"/>
      <c r="H769" s="339"/>
      <c r="I769" s="339"/>
      <c r="J769" s="339"/>
      <c r="K769" s="339"/>
      <c r="L769" s="339"/>
      <c r="M769" s="340"/>
      <c r="N769" s="339"/>
      <c r="O769" s="339"/>
      <c r="P769" s="339"/>
      <c r="Q769" s="341"/>
      <c r="R769" s="178"/>
      <c r="S769" s="434"/>
      <c r="T769" s="434"/>
      <c r="U769" s="434"/>
      <c r="V769" s="339"/>
      <c r="W769" s="99">
        <f t="shared" ref="W769:W868" si="20">COUNTIF($B$4:$B$128,B769)</f>
        <v>0</v>
      </c>
      <c r="X769" s="339"/>
      <c r="Y769" s="339"/>
      <c r="Z769" s="339"/>
      <c r="AA769" s="339"/>
      <c r="AB769" s="339"/>
      <c r="AC769" s="339"/>
      <c r="AD769" s="339"/>
      <c r="AE769" s="339"/>
      <c r="AF769" s="339"/>
      <c r="AG769" s="339"/>
      <c r="AH769" s="339"/>
      <c r="AI769" s="339"/>
      <c r="AJ769" s="339"/>
      <c r="AK769" s="339"/>
    </row>
    <row r="770" spans="1:37" ht="12.75" customHeight="1">
      <c r="A770" s="339"/>
      <c r="B770" s="466"/>
      <c r="C770" s="339"/>
      <c r="D770" s="339"/>
      <c r="E770" s="339"/>
      <c r="F770" s="339"/>
      <c r="G770" s="339"/>
      <c r="H770" s="339"/>
      <c r="I770" s="339"/>
      <c r="J770" s="339"/>
      <c r="K770" s="339"/>
      <c r="L770" s="339"/>
      <c r="M770" s="340"/>
      <c r="N770" s="339"/>
      <c r="O770" s="339"/>
      <c r="P770" s="339"/>
      <c r="Q770" s="341"/>
      <c r="R770" s="178"/>
      <c r="S770" s="434"/>
      <c r="T770" s="434"/>
      <c r="U770" s="434"/>
      <c r="V770" s="339"/>
      <c r="W770" s="99">
        <f t="shared" si="20"/>
        <v>0</v>
      </c>
      <c r="X770" s="339"/>
      <c r="Y770" s="339"/>
      <c r="Z770" s="339"/>
      <c r="AA770" s="339"/>
      <c r="AB770" s="339"/>
      <c r="AC770" s="339"/>
      <c r="AD770" s="339"/>
      <c r="AE770" s="339"/>
      <c r="AF770" s="339"/>
      <c r="AG770" s="339"/>
      <c r="AH770" s="339"/>
      <c r="AI770" s="339"/>
      <c r="AJ770" s="339"/>
      <c r="AK770" s="339"/>
    </row>
    <row r="771" spans="1:37" ht="12.75" customHeight="1">
      <c r="A771" s="339"/>
      <c r="B771" s="466"/>
      <c r="C771" s="339"/>
      <c r="D771" s="339"/>
      <c r="E771" s="339"/>
      <c r="F771" s="339"/>
      <c r="G771" s="339"/>
      <c r="H771" s="339"/>
      <c r="I771" s="339"/>
      <c r="J771" s="339"/>
      <c r="K771" s="339"/>
      <c r="L771" s="339"/>
      <c r="M771" s="340"/>
      <c r="N771" s="339"/>
      <c r="O771" s="339"/>
      <c r="P771" s="339"/>
      <c r="Q771" s="341"/>
      <c r="R771" s="178"/>
      <c r="S771" s="434"/>
      <c r="T771" s="434"/>
      <c r="U771" s="434"/>
      <c r="V771" s="339"/>
      <c r="W771" s="99">
        <f t="shared" si="20"/>
        <v>0</v>
      </c>
      <c r="X771" s="339"/>
      <c r="Y771" s="339"/>
      <c r="Z771" s="339"/>
      <c r="AA771" s="339"/>
      <c r="AB771" s="339"/>
      <c r="AC771" s="339"/>
      <c r="AD771" s="339"/>
      <c r="AE771" s="339"/>
      <c r="AF771" s="339"/>
      <c r="AG771" s="339"/>
      <c r="AH771" s="339"/>
      <c r="AI771" s="339"/>
      <c r="AJ771" s="339"/>
      <c r="AK771" s="339"/>
    </row>
    <row r="772" spans="1:37" ht="12.75" customHeight="1">
      <c r="A772" s="339"/>
      <c r="B772" s="466"/>
      <c r="C772" s="339"/>
      <c r="D772" s="339"/>
      <c r="E772" s="339"/>
      <c r="F772" s="339"/>
      <c r="G772" s="339"/>
      <c r="H772" s="339"/>
      <c r="I772" s="339"/>
      <c r="J772" s="339"/>
      <c r="K772" s="339"/>
      <c r="L772" s="339"/>
      <c r="M772" s="340"/>
      <c r="N772" s="339"/>
      <c r="O772" s="339"/>
      <c r="P772" s="339"/>
      <c r="Q772" s="341"/>
      <c r="R772" s="178"/>
      <c r="S772" s="434"/>
      <c r="T772" s="434"/>
      <c r="U772" s="434"/>
      <c r="V772" s="339"/>
      <c r="W772" s="99">
        <f t="shared" si="20"/>
        <v>0</v>
      </c>
      <c r="X772" s="339"/>
      <c r="Y772" s="339"/>
      <c r="Z772" s="339"/>
      <c r="AA772" s="339"/>
      <c r="AB772" s="339"/>
      <c r="AC772" s="339"/>
      <c r="AD772" s="339"/>
      <c r="AE772" s="339"/>
      <c r="AF772" s="339"/>
      <c r="AG772" s="339"/>
      <c r="AH772" s="339"/>
      <c r="AI772" s="339"/>
      <c r="AJ772" s="339"/>
      <c r="AK772" s="339"/>
    </row>
    <row r="773" spans="1:37" ht="12.75" customHeight="1">
      <c r="A773" s="339"/>
      <c r="B773" s="466"/>
      <c r="C773" s="339"/>
      <c r="D773" s="339"/>
      <c r="E773" s="339"/>
      <c r="F773" s="339"/>
      <c r="G773" s="339"/>
      <c r="H773" s="339"/>
      <c r="I773" s="339"/>
      <c r="J773" s="339"/>
      <c r="K773" s="339"/>
      <c r="L773" s="339"/>
      <c r="M773" s="340"/>
      <c r="N773" s="339"/>
      <c r="O773" s="339"/>
      <c r="P773" s="339"/>
      <c r="Q773" s="341"/>
      <c r="R773" s="178"/>
      <c r="S773" s="434"/>
      <c r="T773" s="434"/>
      <c r="U773" s="434"/>
      <c r="V773" s="339"/>
      <c r="W773" s="99">
        <f t="shared" si="20"/>
        <v>0</v>
      </c>
      <c r="X773" s="339"/>
      <c r="Y773" s="339"/>
      <c r="Z773" s="339"/>
      <c r="AA773" s="339"/>
      <c r="AB773" s="339"/>
      <c r="AC773" s="339"/>
      <c r="AD773" s="339"/>
      <c r="AE773" s="339"/>
      <c r="AF773" s="339"/>
      <c r="AG773" s="339"/>
      <c r="AH773" s="339"/>
      <c r="AI773" s="339"/>
      <c r="AJ773" s="339"/>
      <c r="AK773" s="339"/>
    </row>
    <row r="774" spans="1:37" ht="12.75" customHeight="1">
      <c r="A774" s="339"/>
      <c r="B774" s="466"/>
      <c r="C774" s="339"/>
      <c r="D774" s="339"/>
      <c r="E774" s="339"/>
      <c r="F774" s="339"/>
      <c r="G774" s="339"/>
      <c r="H774" s="339"/>
      <c r="I774" s="339"/>
      <c r="J774" s="339"/>
      <c r="K774" s="339"/>
      <c r="L774" s="339"/>
      <c r="M774" s="340"/>
      <c r="N774" s="339"/>
      <c r="O774" s="339"/>
      <c r="P774" s="339"/>
      <c r="Q774" s="341"/>
      <c r="R774" s="178"/>
      <c r="S774" s="434"/>
      <c r="T774" s="434"/>
      <c r="U774" s="434"/>
      <c r="V774" s="339"/>
      <c r="W774" s="99">
        <f t="shared" si="20"/>
        <v>0</v>
      </c>
      <c r="X774" s="339"/>
      <c r="Y774" s="339"/>
      <c r="Z774" s="339"/>
      <c r="AA774" s="339"/>
      <c r="AB774" s="339"/>
      <c r="AC774" s="339"/>
      <c r="AD774" s="339"/>
      <c r="AE774" s="339"/>
      <c r="AF774" s="339"/>
      <c r="AG774" s="339"/>
      <c r="AH774" s="339"/>
      <c r="AI774" s="339"/>
      <c r="AJ774" s="339"/>
      <c r="AK774" s="339"/>
    </row>
    <row r="775" spans="1:37" ht="12.75" customHeight="1">
      <c r="A775" s="339"/>
      <c r="B775" s="466"/>
      <c r="C775" s="339"/>
      <c r="D775" s="339"/>
      <c r="E775" s="339"/>
      <c r="F775" s="339"/>
      <c r="G775" s="339"/>
      <c r="H775" s="339"/>
      <c r="I775" s="339"/>
      <c r="J775" s="339"/>
      <c r="K775" s="339"/>
      <c r="L775" s="339"/>
      <c r="M775" s="340"/>
      <c r="N775" s="339"/>
      <c r="O775" s="339"/>
      <c r="P775" s="339"/>
      <c r="Q775" s="341"/>
      <c r="R775" s="178"/>
      <c r="S775" s="434"/>
      <c r="T775" s="434"/>
      <c r="U775" s="434"/>
      <c r="V775" s="339"/>
      <c r="W775" s="99">
        <f t="shared" si="20"/>
        <v>0</v>
      </c>
      <c r="X775" s="339"/>
      <c r="Y775" s="339"/>
      <c r="Z775" s="339"/>
      <c r="AA775" s="339"/>
      <c r="AB775" s="339"/>
      <c r="AC775" s="339"/>
      <c r="AD775" s="339"/>
      <c r="AE775" s="339"/>
      <c r="AF775" s="339"/>
      <c r="AG775" s="339"/>
      <c r="AH775" s="339"/>
      <c r="AI775" s="339"/>
      <c r="AJ775" s="339"/>
      <c r="AK775" s="339"/>
    </row>
    <row r="776" spans="1:37" ht="12.75" customHeight="1">
      <c r="A776" s="339"/>
      <c r="B776" s="466"/>
      <c r="C776" s="339"/>
      <c r="D776" s="339"/>
      <c r="E776" s="339"/>
      <c r="F776" s="339"/>
      <c r="G776" s="339"/>
      <c r="H776" s="339"/>
      <c r="I776" s="339"/>
      <c r="J776" s="339"/>
      <c r="K776" s="339"/>
      <c r="L776" s="339"/>
      <c r="M776" s="340"/>
      <c r="N776" s="339"/>
      <c r="O776" s="339"/>
      <c r="P776" s="339"/>
      <c r="Q776" s="341"/>
      <c r="R776" s="178"/>
      <c r="S776" s="434"/>
      <c r="T776" s="434"/>
      <c r="U776" s="434"/>
      <c r="V776" s="339"/>
      <c r="W776" s="99">
        <f t="shared" si="20"/>
        <v>0</v>
      </c>
      <c r="X776" s="339"/>
      <c r="Y776" s="339"/>
      <c r="Z776" s="339"/>
      <c r="AA776" s="339"/>
      <c r="AB776" s="339"/>
      <c r="AC776" s="339"/>
      <c r="AD776" s="339"/>
      <c r="AE776" s="339"/>
      <c r="AF776" s="339"/>
      <c r="AG776" s="339"/>
      <c r="AH776" s="339"/>
      <c r="AI776" s="339"/>
      <c r="AJ776" s="339"/>
      <c r="AK776" s="339"/>
    </row>
    <row r="777" spans="1:37" ht="12.75" customHeight="1">
      <c r="A777" s="339"/>
      <c r="B777" s="466"/>
      <c r="C777" s="339"/>
      <c r="D777" s="339"/>
      <c r="E777" s="339"/>
      <c r="F777" s="339"/>
      <c r="G777" s="339"/>
      <c r="H777" s="339"/>
      <c r="I777" s="339"/>
      <c r="J777" s="339"/>
      <c r="K777" s="339"/>
      <c r="L777" s="339"/>
      <c r="M777" s="340"/>
      <c r="N777" s="339"/>
      <c r="O777" s="339"/>
      <c r="P777" s="339"/>
      <c r="Q777" s="341"/>
      <c r="R777" s="178"/>
      <c r="S777" s="434"/>
      <c r="T777" s="434"/>
      <c r="U777" s="434"/>
      <c r="V777" s="339"/>
      <c r="W777" s="99">
        <f t="shared" si="20"/>
        <v>0</v>
      </c>
      <c r="X777" s="339"/>
      <c r="Y777" s="339"/>
      <c r="Z777" s="339"/>
      <c r="AA777" s="339"/>
      <c r="AB777" s="339"/>
      <c r="AC777" s="339"/>
      <c r="AD777" s="339"/>
      <c r="AE777" s="339"/>
      <c r="AF777" s="339"/>
      <c r="AG777" s="339"/>
      <c r="AH777" s="339"/>
      <c r="AI777" s="339"/>
      <c r="AJ777" s="339"/>
      <c r="AK777" s="339"/>
    </row>
    <row r="778" spans="1:37" ht="12.75" customHeight="1">
      <c r="A778" s="339"/>
      <c r="B778" s="466"/>
      <c r="C778" s="339"/>
      <c r="D778" s="339"/>
      <c r="E778" s="339"/>
      <c r="F778" s="339"/>
      <c r="G778" s="339"/>
      <c r="H778" s="339"/>
      <c r="I778" s="339"/>
      <c r="J778" s="339"/>
      <c r="K778" s="339"/>
      <c r="L778" s="339"/>
      <c r="M778" s="340"/>
      <c r="N778" s="339"/>
      <c r="O778" s="339"/>
      <c r="P778" s="339"/>
      <c r="Q778" s="341"/>
      <c r="R778" s="178"/>
      <c r="S778" s="434"/>
      <c r="T778" s="434"/>
      <c r="U778" s="434"/>
      <c r="V778" s="339"/>
      <c r="W778" s="99">
        <f t="shared" si="20"/>
        <v>0</v>
      </c>
      <c r="X778" s="339"/>
      <c r="Y778" s="339"/>
      <c r="Z778" s="339"/>
      <c r="AA778" s="339"/>
      <c r="AB778" s="339"/>
      <c r="AC778" s="339"/>
      <c r="AD778" s="339"/>
      <c r="AE778" s="339"/>
      <c r="AF778" s="339"/>
      <c r="AG778" s="339"/>
      <c r="AH778" s="339"/>
      <c r="AI778" s="339"/>
      <c r="AJ778" s="339"/>
      <c r="AK778" s="339"/>
    </row>
    <row r="779" spans="1:37" ht="12.75" customHeight="1">
      <c r="A779" s="339"/>
      <c r="B779" s="466"/>
      <c r="C779" s="339"/>
      <c r="D779" s="339"/>
      <c r="E779" s="339"/>
      <c r="F779" s="339"/>
      <c r="G779" s="339"/>
      <c r="H779" s="339"/>
      <c r="I779" s="339"/>
      <c r="J779" s="339"/>
      <c r="K779" s="339"/>
      <c r="L779" s="339"/>
      <c r="M779" s="340"/>
      <c r="N779" s="339"/>
      <c r="O779" s="339"/>
      <c r="P779" s="339"/>
      <c r="Q779" s="341"/>
      <c r="R779" s="178"/>
      <c r="S779" s="434"/>
      <c r="T779" s="434"/>
      <c r="U779" s="434"/>
      <c r="V779" s="339"/>
      <c r="W779" s="99">
        <f t="shared" si="20"/>
        <v>0</v>
      </c>
      <c r="X779" s="339"/>
      <c r="Y779" s="339"/>
      <c r="Z779" s="339"/>
      <c r="AA779" s="339"/>
      <c r="AB779" s="339"/>
      <c r="AC779" s="339"/>
      <c r="AD779" s="339"/>
      <c r="AE779" s="339"/>
      <c r="AF779" s="339"/>
      <c r="AG779" s="339"/>
      <c r="AH779" s="339"/>
      <c r="AI779" s="339"/>
      <c r="AJ779" s="339"/>
      <c r="AK779" s="339"/>
    </row>
    <row r="780" spans="1:37" ht="12.75" customHeight="1">
      <c r="A780" s="339"/>
      <c r="B780" s="466"/>
      <c r="C780" s="339"/>
      <c r="D780" s="339"/>
      <c r="E780" s="339"/>
      <c r="F780" s="339"/>
      <c r="G780" s="339"/>
      <c r="H780" s="339"/>
      <c r="I780" s="339"/>
      <c r="J780" s="339"/>
      <c r="K780" s="339"/>
      <c r="L780" s="339"/>
      <c r="M780" s="340"/>
      <c r="N780" s="339"/>
      <c r="O780" s="339"/>
      <c r="P780" s="339"/>
      <c r="Q780" s="341"/>
      <c r="R780" s="178"/>
      <c r="S780" s="434"/>
      <c r="T780" s="434"/>
      <c r="U780" s="434"/>
      <c r="V780" s="339"/>
      <c r="W780" s="99">
        <f t="shared" si="20"/>
        <v>0</v>
      </c>
      <c r="X780" s="339"/>
      <c r="Y780" s="339"/>
      <c r="Z780" s="339"/>
      <c r="AA780" s="339"/>
      <c r="AB780" s="339"/>
      <c r="AC780" s="339"/>
      <c r="AD780" s="339"/>
      <c r="AE780" s="339"/>
      <c r="AF780" s="339"/>
      <c r="AG780" s="339"/>
      <c r="AH780" s="339"/>
      <c r="AI780" s="339"/>
      <c r="AJ780" s="339"/>
      <c r="AK780" s="339"/>
    </row>
    <row r="781" spans="1:37" ht="12.75" customHeight="1">
      <c r="A781" s="339"/>
      <c r="B781" s="466"/>
      <c r="C781" s="339"/>
      <c r="D781" s="339"/>
      <c r="E781" s="339"/>
      <c r="F781" s="339"/>
      <c r="G781" s="339"/>
      <c r="H781" s="339"/>
      <c r="I781" s="339"/>
      <c r="J781" s="339"/>
      <c r="K781" s="339"/>
      <c r="L781" s="339"/>
      <c r="M781" s="340"/>
      <c r="N781" s="339"/>
      <c r="O781" s="339"/>
      <c r="P781" s="339"/>
      <c r="Q781" s="341"/>
      <c r="R781" s="178"/>
      <c r="S781" s="434"/>
      <c r="T781" s="434"/>
      <c r="U781" s="434"/>
      <c r="V781" s="339"/>
      <c r="W781" s="99">
        <f t="shared" si="20"/>
        <v>0</v>
      </c>
      <c r="X781" s="339"/>
      <c r="Y781" s="339"/>
      <c r="Z781" s="339"/>
      <c r="AA781" s="339"/>
      <c r="AB781" s="339"/>
      <c r="AC781" s="339"/>
      <c r="AD781" s="339"/>
      <c r="AE781" s="339"/>
      <c r="AF781" s="339"/>
      <c r="AG781" s="339"/>
      <c r="AH781" s="339"/>
      <c r="AI781" s="339"/>
      <c r="AJ781" s="339"/>
      <c r="AK781" s="339"/>
    </row>
    <row r="782" spans="1:37" ht="12.75" customHeight="1">
      <c r="A782" s="339"/>
      <c r="B782" s="466"/>
      <c r="C782" s="339"/>
      <c r="D782" s="339"/>
      <c r="E782" s="339"/>
      <c r="F782" s="339"/>
      <c r="G782" s="339"/>
      <c r="H782" s="339"/>
      <c r="I782" s="339"/>
      <c r="J782" s="339"/>
      <c r="K782" s="339"/>
      <c r="L782" s="339"/>
      <c r="M782" s="340"/>
      <c r="N782" s="339"/>
      <c r="O782" s="339"/>
      <c r="P782" s="339"/>
      <c r="Q782" s="341"/>
      <c r="R782" s="178"/>
      <c r="S782" s="434"/>
      <c r="T782" s="434"/>
      <c r="U782" s="434"/>
      <c r="V782" s="339"/>
      <c r="W782" s="99">
        <f t="shared" si="20"/>
        <v>0</v>
      </c>
      <c r="X782" s="339"/>
      <c r="Y782" s="339"/>
      <c r="Z782" s="339"/>
      <c r="AA782" s="339"/>
      <c r="AB782" s="339"/>
      <c r="AC782" s="339"/>
      <c r="AD782" s="339"/>
      <c r="AE782" s="339"/>
      <c r="AF782" s="339"/>
      <c r="AG782" s="339"/>
      <c r="AH782" s="339"/>
      <c r="AI782" s="339"/>
      <c r="AJ782" s="339"/>
      <c r="AK782" s="339"/>
    </row>
    <row r="783" spans="1:37" ht="12.75" customHeight="1">
      <c r="A783" s="339"/>
      <c r="B783" s="466"/>
      <c r="C783" s="339"/>
      <c r="D783" s="339"/>
      <c r="E783" s="339"/>
      <c r="F783" s="339"/>
      <c r="G783" s="339"/>
      <c r="H783" s="339"/>
      <c r="I783" s="339"/>
      <c r="J783" s="339"/>
      <c r="K783" s="339"/>
      <c r="L783" s="339"/>
      <c r="M783" s="340"/>
      <c r="N783" s="339"/>
      <c r="O783" s="339"/>
      <c r="P783" s="339"/>
      <c r="Q783" s="341"/>
      <c r="R783" s="178"/>
      <c r="S783" s="434"/>
      <c r="T783" s="434"/>
      <c r="U783" s="434"/>
      <c r="V783" s="339"/>
      <c r="W783" s="99">
        <f t="shared" si="20"/>
        <v>0</v>
      </c>
      <c r="X783" s="339"/>
      <c r="Y783" s="339"/>
      <c r="Z783" s="339"/>
      <c r="AA783" s="339"/>
      <c r="AB783" s="339"/>
      <c r="AC783" s="339"/>
      <c r="AD783" s="339"/>
      <c r="AE783" s="339"/>
      <c r="AF783" s="339"/>
      <c r="AG783" s="339"/>
      <c r="AH783" s="339"/>
      <c r="AI783" s="339"/>
      <c r="AJ783" s="339"/>
      <c r="AK783" s="339"/>
    </row>
    <row r="784" spans="1:37" ht="12.75" customHeight="1">
      <c r="A784" s="339"/>
      <c r="B784" s="466"/>
      <c r="C784" s="339"/>
      <c r="D784" s="339"/>
      <c r="E784" s="339"/>
      <c r="F784" s="339"/>
      <c r="G784" s="339"/>
      <c r="H784" s="339"/>
      <c r="I784" s="339"/>
      <c r="J784" s="339"/>
      <c r="K784" s="339"/>
      <c r="L784" s="339"/>
      <c r="M784" s="340"/>
      <c r="N784" s="339"/>
      <c r="O784" s="339"/>
      <c r="P784" s="339"/>
      <c r="Q784" s="341"/>
      <c r="R784" s="178"/>
      <c r="S784" s="434"/>
      <c r="T784" s="434"/>
      <c r="U784" s="434"/>
      <c r="V784" s="339"/>
      <c r="W784" s="99">
        <f t="shared" si="20"/>
        <v>0</v>
      </c>
      <c r="X784" s="339"/>
      <c r="Y784" s="339"/>
      <c r="Z784" s="339"/>
      <c r="AA784" s="339"/>
      <c r="AB784" s="339"/>
      <c r="AC784" s="339"/>
      <c r="AD784" s="339"/>
      <c r="AE784" s="339"/>
      <c r="AF784" s="339"/>
      <c r="AG784" s="339"/>
      <c r="AH784" s="339"/>
      <c r="AI784" s="339"/>
      <c r="AJ784" s="339"/>
      <c r="AK784" s="339"/>
    </row>
    <row r="785" spans="1:37" ht="12.75" customHeight="1">
      <c r="A785" s="339"/>
      <c r="B785" s="466"/>
      <c r="C785" s="339"/>
      <c r="D785" s="339"/>
      <c r="E785" s="339"/>
      <c r="F785" s="339"/>
      <c r="G785" s="339"/>
      <c r="H785" s="339"/>
      <c r="I785" s="339"/>
      <c r="J785" s="339"/>
      <c r="K785" s="339"/>
      <c r="L785" s="339"/>
      <c r="M785" s="340"/>
      <c r="N785" s="339"/>
      <c r="O785" s="339"/>
      <c r="P785" s="339"/>
      <c r="Q785" s="341"/>
      <c r="R785" s="178"/>
      <c r="S785" s="434"/>
      <c r="T785" s="434"/>
      <c r="U785" s="434"/>
      <c r="V785" s="339"/>
      <c r="W785" s="99">
        <f t="shared" si="20"/>
        <v>0</v>
      </c>
      <c r="X785" s="339"/>
      <c r="Y785" s="339"/>
      <c r="Z785" s="339"/>
      <c r="AA785" s="339"/>
      <c r="AB785" s="339"/>
      <c r="AC785" s="339"/>
      <c r="AD785" s="339"/>
      <c r="AE785" s="339"/>
      <c r="AF785" s="339"/>
      <c r="AG785" s="339"/>
      <c r="AH785" s="339"/>
      <c r="AI785" s="339"/>
      <c r="AJ785" s="339"/>
      <c r="AK785" s="339"/>
    </row>
    <row r="786" spans="1:37" ht="12.75" customHeight="1">
      <c r="A786" s="339"/>
      <c r="B786" s="466"/>
      <c r="C786" s="339"/>
      <c r="D786" s="339"/>
      <c r="E786" s="339"/>
      <c r="F786" s="339"/>
      <c r="G786" s="339"/>
      <c r="H786" s="339"/>
      <c r="I786" s="339"/>
      <c r="J786" s="339"/>
      <c r="K786" s="339"/>
      <c r="L786" s="339"/>
      <c r="M786" s="340"/>
      <c r="N786" s="339"/>
      <c r="O786" s="339"/>
      <c r="P786" s="339"/>
      <c r="Q786" s="341"/>
      <c r="R786" s="178"/>
      <c r="S786" s="434"/>
      <c r="T786" s="434"/>
      <c r="U786" s="434"/>
      <c r="V786" s="339"/>
      <c r="W786" s="99">
        <f t="shared" si="20"/>
        <v>0</v>
      </c>
      <c r="X786" s="339"/>
      <c r="Y786" s="339"/>
      <c r="Z786" s="339"/>
      <c r="AA786" s="339"/>
      <c r="AB786" s="339"/>
      <c r="AC786" s="339"/>
      <c r="AD786" s="339"/>
      <c r="AE786" s="339"/>
      <c r="AF786" s="339"/>
      <c r="AG786" s="339"/>
      <c r="AH786" s="339"/>
      <c r="AI786" s="339"/>
      <c r="AJ786" s="339"/>
      <c r="AK786" s="339"/>
    </row>
    <row r="787" spans="1:37" ht="12.75" customHeight="1">
      <c r="A787" s="339"/>
      <c r="B787" s="466"/>
      <c r="C787" s="339"/>
      <c r="D787" s="339"/>
      <c r="E787" s="339"/>
      <c r="F787" s="339"/>
      <c r="G787" s="339"/>
      <c r="H787" s="339"/>
      <c r="I787" s="339"/>
      <c r="J787" s="339"/>
      <c r="K787" s="339"/>
      <c r="L787" s="339"/>
      <c r="M787" s="340"/>
      <c r="N787" s="339"/>
      <c r="O787" s="339"/>
      <c r="P787" s="339"/>
      <c r="Q787" s="341"/>
      <c r="R787" s="178"/>
      <c r="S787" s="434"/>
      <c r="T787" s="434"/>
      <c r="U787" s="434"/>
      <c r="V787" s="339"/>
      <c r="W787" s="99">
        <f t="shared" si="20"/>
        <v>0</v>
      </c>
      <c r="X787" s="339"/>
      <c r="Y787" s="339"/>
      <c r="Z787" s="339"/>
      <c r="AA787" s="339"/>
      <c r="AB787" s="339"/>
      <c r="AC787" s="339"/>
      <c r="AD787" s="339"/>
      <c r="AE787" s="339"/>
      <c r="AF787" s="339"/>
      <c r="AG787" s="339"/>
      <c r="AH787" s="339"/>
      <c r="AI787" s="339"/>
      <c r="AJ787" s="339"/>
      <c r="AK787" s="339"/>
    </row>
    <row r="788" spans="1:37" ht="12.75" customHeight="1">
      <c r="A788" s="339"/>
      <c r="B788" s="466"/>
      <c r="C788" s="339"/>
      <c r="D788" s="339"/>
      <c r="E788" s="339"/>
      <c r="F788" s="339"/>
      <c r="G788" s="339"/>
      <c r="H788" s="339"/>
      <c r="I788" s="339"/>
      <c r="J788" s="339"/>
      <c r="K788" s="339"/>
      <c r="L788" s="339"/>
      <c r="M788" s="340"/>
      <c r="N788" s="339"/>
      <c r="O788" s="339"/>
      <c r="P788" s="339"/>
      <c r="Q788" s="341"/>
      <c r="R788" s="178"/>
      <c r="S788" s="434"/>
      <c r="T788" s="434"/>
      <c r="U788" s="434"/>
      <c r="V788" s="339"/>
      <c r="W788" s="99">
        <f t="shared" si="20"/>
        <v>0</v>
      </c>
      <c r="X788" s="339"/>
      <c r="Y788" s="339"/>
      <c r="Z788" s="339"/>
      <c r="AA788" s="339"/>
      <c r="AB788" s="339"/>
      <c r="AC788" s="339"/>
      <c r="AD788" s="339"/>
      <c r="AE788" s="339"/>
      <c r="AF788" s="339"/>
      <c r="AG788" s="339"/>
      <c r="AH788" s="339"/>
      <c r="AI788" s="339"/>
      <c r="AJ788" s="339"/>
      <c r="AK788" s="339"/>
    </row>
    <row r="789" spans="1:37" ht="12.75" customHeight="1">
      <c r="A789" s="339"/>
      <c r="B789" s="466"/>
      <c r="C789" s="339"/>
      <c r="D789" s="339"/>
      <c r="E789" s="339"/>
      <c r="F789" s="339"/>
      <c r="G789" s="339"/>
      <c r="H789" s="339"/>
      <c r="I789" s="339"/>
      <c r="J789" s="339"/>
      <c r="K789" s="339"/>
      <c r="L789" s="339"/>
      <c r="M789" s="340"/>
      <c r="N789" s="339"/>
      <c r="O789" s="339"/>
      <c r="P789" s="339"/>
      <c r="Q789" s="341"/>
      <c r="R789" s="178"/>
      <c r="S789" s="434"/>
      <c r="T789" s="434"/>
      <c r="U789" s="434"/>
      <c r="V789" s="339"/>
      <c r="W789" s="99">
        <f t="shared" si="20"/>
        <v>0</v>
      </c>
      <c r="X789" s="339"/>
      <c r="Y789" s="339"/>
      <c r="Z789" s="339"/>
      <c r="AA789" s="339"/>
      <c r="AB789" s="339"/>
      <c r="AC789" s="339"/>
      <c r="AD789" s="339"/>
      <c r="AE789" s="339"/>
      <c r="AF789" s="339"/>
      <c r="AG789" s="339"/>
      <c r="AH789" s="339"/>
      <c r="AI789" s="339"/>
      <c r="AJ789" s="339"/>
      <c r="AK789" s="339"/>
    </row>
    <row r="790" spans="1:37" ht="12.75" customHeight="1">
      <c r="A790" s="339"/>
      <c r="B790" s="466"/>
      <c r="C790" s="339"/>
      <c r="D790" s="339"/>
      <c r="E790" s="339"/>
      <c r="F790" s="339"/>
      <c r="G790" s="339"/>
      <c r="H790" s="339"/>
      <c r="I790" s="339"/>
      <c r="J790" s="339"/>
      <c r="K790" s="339"/>
      <c r="L790" s="339"/>
      <c r="M790" s="340"/>
      <c r="N790" s="339"/>
      <c r="O790" s="339"/>
      <c r="P790" s="339"/>
      <c r="Q790" s="341"/>
      <c r="R790" s="178"/>
      <c r="S790" s="434"/>
      <c r="T790" s="434"/>
      <c r="U790" s="434"/>
      <c r="V790" s="339"/>
      <c r="W790" s="99">
        <f t="shared" si="20"/>
        <v>0</v>
      </c>
      <c r="X790" s="339"/>
      <c r="Y790" s="339"/>
      <c r="Z790" s="339"/>
      <c r="AA790" s="339"/>
      <c r="AB790" s="339"/>
      <c r="AC790" s="339"/>
      <c r="AD790" s="339"/>
      <c r="AE790" s="339"/>
      <c r="AF790" s="339"/>
      <c r="AG790" s="339"/>
      <c r="AH790" s="339"/>
      <c r="AI790" s="339"/>
      <c r="AJ790" s="339"/>
      <c r="AK790" s="339"/>
    </row>
    <row r="791" spans="1:37" ht="12.75" customHeight="1">
      <c r="A791" s="339"/>
      <c r="B791" s="466"/>
      <c r="C791" s="339"/>
      <c r="D791" s="339"/>
      <c r="E791" s="339"/>
      <c r="F791" s="339"/>
      <c r="G791" s="339"/>
      <c r="H791" s="339"/>
      <c r="I791" s="339"/>
      <c r="J791" s="339"/>
      <c r="K791" s="339"/>
      <c r="L791" s="339"/>
      <c r="M791" s="340"/>
      <c r="N791" s="339"/>
      <c r="O791" s="339"/>
      <c r="P791" s="339"/>
      <c r="Q791" s="341"/>
      <c r="R791" s="178"/>
      <c r="S791" s="434"/>
      <c r="T791" s="434"/>
      <c r="U791" s="434"/>
      <c r="V791" s="339"/>
      <c r="W791" s="99">
        <f t="shared" si="20"/>
        <v>0</v>
      </c>
      <c r="X791" s="339"/>
      <c r="Y791" s="339"/>
      <c r="Z791" s="339"/>
      <c r="AA791" s="339"/>
      <c r="AB791" s="339"/>
      <c r="AC791" s="339"/>
      <c r="AD791" s="339"/>
      <c r="AE791" s="339"/>
      <c r="AF791" s="339"/>
      <c r="AG791" s="339"/>
      <c r="AH791" s="339"/>
      <c r="AI791" s="339"/>
      <c r="AJ791" s="339"/>
      <c r="AK791" s="339"/>
    </row>
    <row r="792" spans="1:37" ht="12.75" customHeight="1">
      <c r="A792" s="339"/>
      <c r="B792" s="466"/>
      <c r="C792" s="339"/>
      <c r="D792" s="339"/>
      <c r="E792" s="339"/>
      <c r="F792" s="339"/>
      <c r="G792" s="339"/>
      <c r="H792" s="339"/>
      <c r="I792" s="339"/>
      <c r="J792" s="339"/>
      <c r="K792" s="339"/>
      <c r="L792" s="339"/>
      <c r="M792" s="340"/>
      <c r="N792" s="339"/>
      <c r="O792" s="339"/>
      <c r="P792" s="339"/>
      <c r="Q792" s="341"/>
      <c r="R792" s="178"/>
      <c r="S792" s="434"/>
      <c r="T792" s="434"/>
      <c r="U792" s="434"/>
      <c r="V792" s="339"/>
      <c r="W792" s="99">
        <f t="shared" si="20"/>
        <v>0</v>
      </c>
      <c r="X792" s="339"/>
      <c r="Y792" s="339"/>
      <c r="Z792" s="339"/>
      <c r="AA792" s="339"/>
      <c r="AB792" s="339"/>
      <c r="AC792" s="339"/>
      <c r="AD792" s="339"/>
      <c r="AE792" s="339"/>
      <c r="AF792" s="339"/>
      <c r="AG792" s="339"/>
      <c r="AH792" s="339"/>
      <c r="AI792" s="339"/>
      <c r="AJ792" s="339"/>
      <c r="AK792" s="339"/>
    </row>
    <row r="793" spans="1:37" ht="12.75" customHeight="1">
      <c r="A793" s="339"/>
      <c r="B793" s="466"/>
      <c r="C793" s="339"/>
      <c r="D793" s="339"/>
      <c r="E793" s="339"/>
      <c r="F793" s="339"/>
      <c r="G793" s="339"/>
      <c r="H793" s="339"/>
      <c r="I793" s="339"/>
      <c r="J793" s="339"/>
      <c r="K793" s="339"/>
      <c r="L793" s="339"/>
      <c r="M793" s="340"/>
      <c r="N793" s="339"/>
      <c r="O793" s="339"/>
      <c r="P793" s="339"/>
      <c r="Q793" s="341"/>
      <c r="R793" s="178"/>
      <c r="S793" s="434"/>
      <c r="T793" s="434"/>
      <c r="U793" s="434"/>
      <c r="V793" s="339"/>
      <c r="W793" s="99">
        <f t="shared" si="20"/>
        <v>0</v>
      </c>
      <c r="X793" s="339"/>
      <c r="Y793" s="339"/>
      <c r="Z793" s="339"/>
      <c r="AA793" s="339"/>
      <c r="AB793" s="339"/>
      <c r="AC793" s="339"/>
      <c r="AD793" s="339"/>
      <c r="AE793" s="339"/>
      <c r="AF793" s="339"/>
      <c r="AG793" s="339"/>
      <c r="AH793" s="339"/>
      <c r="AI793" s="339"/>
      <c r="AJ793" s="339"/>
      <c r="AK793" s="339"/>
    </row>
    <row r="794" spans="1:37" ht="12.75" customHeight="1">
      <c r="A794" s="339"/>
      <c r="B794" s="466"/>
      <c r="C794" s="339"/>
      <c r="D794" s="339"/>
      <c r="E794" s="339"/>
      <c r="F794" s="339"/>
      <c r="G794" s="339"/>
      <c r="H794" s="339"/>
      <c r="I794" s="339"/>
      <c r="J794" s="339"/>
      <c r="K794" s="339"/>
      <c r="L794" s="339"/>
      <c r="M794" s="340"/>
      <c r="N794" s="339"/>
      <c r="O794" s="339"/>
      <c r="P794" s="339"/>
      <c r="Q794" s="341"/>
      <c r="R794" s="178"/>
      <c r="S794" s="434"/>
      <c r="T794" s="434"/>
      <c r="U794" s="434"/>
      <c r="V794" s="339"/>
      <c r="W794" s="99">
        <f t="shared" si="20"/>
        <v>0</v>
      </c>
      <c r="X794" s="339"/>
      <c r="Y794" s="339"/>
      <c r="Z794" s="339"/>
      <c r="AA794" s="339"/>
      <c r="AB794" s="339"/>
      <c r="AC794" s="339"/>
      <c r="AD794" s="339"/>
      <c r="AE794" s="339"/>
      <c r="AF794" s="339"/>
      <c r="AG794" s="339"/>
      <c r="AH794" s="339"/>
      <c r="AI794" s="339"/>
      <c r="AJ794" s="339"/>
      <c r="AK794" s="339"/>
    </row>
    <row r="795" spans="1:37" ht="12.75" customHeight="1">
      <c r="A795" s="339"/>
      <c r="B795" s="466"/>
      <c r="C795" s="339"/>
      <c r="D795" s="339"/>
      <c r="E795" s="339"/>
      <c r="F795" s="339"/>
      <c r="G795" s="339"/>
      <c r="H795" s="339"/>
      <c r="I795" s="339"/>
      <c r="J795" s="339"/>
      <c r="K795" s="339"/>
      <c r="L795" s="339"/>
      <c r="M795" s="340"/>
      <c r="N795" s="339"/>
      <c r="O795" s="339"/>
      <c r="P795" s="339"/>
      <c r="Q795" s="341"/>
      <c r="R795" s="178"/>
      <c r="S795" s="434"/>
      <c r="T795" s="434"/>
      <c r="U795" s="434"/>
      <c r="V795" s="339"/>
      <c r="W795" s="99">
        <f t="shared" si="20"/>
        <v>0</v>
      </c>
      <c r="X795" s="339"/>
      <c r="Y795" s="339"/>
      <c r="Z795" s="339"/>
      <c r="AA795" s="339"/>
      <c r="AB795" s="339"/>
      <c r="AC795" s="339"/>
      <c r="AD795" s="339"/>
      <c r="AE795" s="339"/>
      <c r="AF795" s="339"/>
      <c r="AG795" s="339"/>
      <c r="AH795" s="339"/>
      <c r="AI795" s="339"/>
      <c r="AJ795" s="339"/>
      <c r="AK795" s="339"/>
    </row>
    <row r="796" spans="1:37" ht="12.75" customHeight="1">
      <c r="A796" s="339"/>
      <c r="B796" s="466"/>
      <c r="C796" s="339"/>
      <c r="D796" s="339"/>
      <c r="E796" s="339"/>
      <c r="F796" s="339"/>
      <c r="G796" s="339"/>
      <c r="H796" s="339"/>
      <c r="I796" s="339"/>
      <c r="J796" s="339"/>
      <c r="K796" s="339"/>
      <c r="L796" s="339"/>
      <c r="M796" s="340"/>
      <c r="N796" s="339"/>
      <c r="O796" s="339"/>
      <c r="P796" s="339"/>
      <c r="Q796" s="341"/>
      <c r="R796" s="178"/>
      <c r="S796" s="434"/>
      <c r="T796" s="434"/>
      <c r="U796" s="434"/>
      <c r="V796" s="339"/>
      <c r="W796" s="99">
        <f t="shared" si="20"/>
        <v>0</v>
      </c>
      <c r="X796" s="339"/>
      <c r="Y796" s="339"/>
      <c r="Z796" s="339"/>
      <c r="AA796" s="339"/>
      <c r="AB796" s="339"/>
      <c r="AC796" s="339"/>
      <c r="AD796" s="339"/>
      <c r="AE796" s="339"/>
      <c r="AF796" s="339"/>
      <c r="AG796" s="339"/>
      <c r="AH796" s="339"/>
      <c r="AI796" s="339"/>
      <c r="AJ796" s="339"/>
      <c r="AK796" s="339"/>
    </row>
    <row r="797" spans="1:37" ht="12.75" customHeight="1">
      <c r="A797" s="339"/>
      <c r="B797" s="466"/>
      <c r="C797" s="339"/>
      <c r="D797" s="339"/>
      <c r="E797" s="339"/>
      <c r="F797" s="339"/>
      <c r="G797" s="339"/>
      <c r="H797" s="339"/>
      <c r="I797" s="339"/>
      <c r="J797" s="339"/>
      <c r="K797" s="339"/>
      <c r="L797" s="339"/>
      <c r="M797" s="340"/>
      <c r="N797" s="339"/>
      <c r="O797" s="339"/>
      <c r="P797" s="339"/>
      <c r="Q797" s="341"/>
      <c r="R797" s="178"/>
      <c r="S797" s="434"/>
      <c r="T797" s="434"/>
      <c r="U797" s="434"/>
      <c r="V797" s="339"/>
      <c r="W797" s="99">
        <f t="shared" si="20"/>
        <v>0</v>
      </c>
      <c r="X797" s="339"/>
      <c r="Y797" s="339"/>
      <c r="Z797" s="339"/>
      <c r="AA797" s="339"/>
      <c r="AB797" s="339"/>
      <c r="AC797" s="339"/>
      <c r="AD797" s="339"/>
      <c r="AE797" s="339"/>
      <c r="AF797" s="339"/>
      <c r="AG797" s="339"/>
      <c r="AH797" s="339"/>
      <c r="AI797" s="339"/>
      <c r="AJ797" s="339"/>
      <c r="AK797" s="339"/>
    </row>
    <row r="798" spans="1:37" ht="12.75" customHeight="1">
      <c r="A798" s="339"/>
      <c r="B798" s="466"/>
      <c r="C798" s="339"/>
      <c r="D798" s="339"/>
      <c r="E798" s="339"/>
      <c r="F798" s="339"/>
      <c r="G798" s="339"/>
      <c r="H798" s="339"/>
      <c r="I798" s="339"/>
      <c r="J798" s="339"/>
      <c r="K798" s="339"/>
      <c r="L798" s="339"/>
      <c r="M798" s="340"/>
      <c r="N798" s="339"/>
      <c r="O798" s="339"/>
      <c r="P798" s="339"/>
      <c r="Q798" s="341"/>
      <c r="R798" s="178"/>
      <c r="S798" s="434"/>
      <c r="T798" s="434"/>
      <c r="U798" s="434"/>
      <c r="V798" s="339"/>
      <c r="W798" s="99">
        <f t="shared" si="20"/>
        <v>0</v>
      </c>
      <c r="X798" s="339"/>
      <c r="Y798" s="339"/>
      <c r="Z798" s="339"/>
      <c r="AA798" s="339"/>
      <c r="AB798" s="339"/>
      <c r="AC798" s="339"/>
      <c r="AD798" s="339"/>
      <c r="AE798" s="339"/>
      <c r="AF798" s="339"/>
      <c r="AG798" s="339"/>
      <c r="AH798" s="339"/>
      <c r="AI798" s="339"/>
      <c r="AJ798" s="339"/>
      <c r="AK798" s="339"/>
    </row>
    <row r="799" spans="1:37" ht="12.75" customHeight="1">
      <c r="A799" s="339"/>
      <c r="B799" s="466"/>
      <c r="C799" s="339"/>
      <c r="D799" s="339"/>
      <c r="E799" s="339"/>
      <c r="F799" s="339"/>
      <c r="G799" s="339"/>
      <c r="H799" s="339"/>
      <c r="I799" s="339"/>
      <c r="J799" s="339"/>
      <c r="K799" s="339"/>
      <c r="L799" s="339"/>
      <c r="M799" s="340"/>
      <c r="N799" s="339"/>
      <c r="O799" s="339"/>
      <c r="P799" s="339"/>
      <c r="Q799" s="341"/>
      <c r="R799" s="178"/>
      <c r="S799" s="434"/>
      <c r="T799" s="434"/>
      <c r="U799" s="434"/>
      <c r="V799" s="339"/>
      <c r="W799" s="99">
        <f t="shared" si="20"/>
        <v>0</v>
      </c>
      <c r="X799" s="339"/>
      <c r="Y799" s="339"/>
      <c r="Z799" s="339"/>
      <c r="AA799" s="339"/>
      <c r="AB799" s="339"/>
      <c r="AC799" s="339"/>
      <c r="AD799" s="339"/>
      <c r="AE799" s="339"/>
      <c r="AF799" s="339"/>
      <c r="AG799" s="339"/>
      <c r="AH799" s="339"/>
      <c r="AI799" s="339"/>
      <c r="AJ799" s="339"/>
      <c r="AK799" s="339"/>
    </row>
    <row r="800" spans="1:37" ht="12.75" customHeight="1">
      <c r="A800" s="339"/>
      <c r="B800" s="466"/>
      <c r="C800" s="339"/>
      <c r="D800" s="339"/>
      <c r="E800" s="339"/>
      <c r="F800" s="339"/>
      <c r="G800" s="339"/>
      <c r="H800" s="339"/>
      <c r="I800" s="339"/>
      <c r="J800" s="339"/>
      <c r="K800" s="339"/>
      <c r="L800" s="339"/>
      <c r="M800" s="340"/>
      <c r="N800" s="339"/>
      <c r="O800" s="339"/>
      <c r="P800" s="339"/>
      <c r="Q800" s="341"/>
      <c r="R800" s="178"/>
      <c r="S800" s="434"/>
      <c r="T800" s="434"/>
      <c r="U800" s="434"/>
      <c r="V800" s="339"/>
      <c r="W800" s="99">
        <f t="shared" si="20"/>
        <v>0</v>
      </c>
      <c r="X800" s="339"/>
      <c r="Y800" s="339"/>
      <c r="Z800" s="339"/>
      <c r="AA800" s="339"/>
      <c r="AB800" s="339"/>
      <c r="AC800" s="339"/>
      <c r="AD800" s="339"/>
      <c r="AE800" s="339"/>
      <c r="AF800" s="339"/>
      <c r="AG800" s="339"/>
      <c r="AH800" s="339"/>
      <c r="AI800" s="339"/>
      <c r="AJ800" s="339"/>
      <c r="AK800" s="339"/>
    </row>
    <row r="801" spans="1:37" ht="12.75" customHeight="1">
      <c r="A801" s="339"/>
      <c r="B801" s="466"/>
      <c r="C801" s="339"/>
      <c r="D801" s="339"/>
      <c r="E801" s="339"/>
      <c r="F801" s="339"/>
      <c r="G801" s="339"/>
      <c r="H801" s="339"/>
      <c r="I801" s="339"/>
      <c r="J801" s="339"/>
      <c r="K801" s="339"/>
      <c r="L801" s="339"/>
      <c r="M801" s="340"/>
      <c r="N801" s="339"/>
      <c r="O801" s="339"/>
      <c r="P801" s="339"/>
      <c r="Q801" s="341"/>
      <c r="R801" s="178"/>
      <c r="S801" s="434"/>
      <c r="T801" s="434"/>
      <c r="U801" s="434"/>
      <c r="V801" s="339"/>
      <c r="W801" s="99">
        <f t="shared" si="20"/>
        <v>0</v>
      </c>
      <c r="X801" s="339"/>
      <c r="Y801" s="339"/>
      <c r="Z801" s="339"/>
      <c r="AA801" s="339"/>
      <c r="AB801" s="339"/>
      <c r="AC801" s="339"/>
      <c r="AD801" s="339"/>
      <c r="AE801" s="339"/>
      <c r="AF801" s="339"/>
      <c r="AG801" s="339"/>
      <c r="AH801" s="339"/>
      <c r="AI801" s="339"/>
      <c r="AJ801" s="339"/>
      <c r="AK801" s="339"/>
    </row>
    <row r="802" spans="1:37" ht="12.75" customHeight="1">
      <c r="A802" s="339"/>
      <c r="B802" s="466"/>
      <c r="C802" s="339"/>
      <c r="D802" s="339"/>
      <c r="E802" s="339"/>
      <c r="F802" s="339"/>
      <c r="G802" s="339"/>
      <c r="H802" s="339"/>
      <c r="I802" s="339"/>
      <c r="J802" s="339"/>
      <c r="K802" s="339"/>
      <c r="L802" s="339"/>
      <c r="M802" s="340"/>
      <c r="N802" s="339"/>
      <c r="O802" s="339"/>
      <c r="P802" s="339"/>
      <c r="Q802" s="341"/>
      <c r="R802" s="178"/>
      <c r="S802" s="434"/>
      <c r="T802" s="434"/>
      <c r="U802" s="434"/>
      <c r="V802" s="339"/>
      <c r="W802" s="99">
        <f t="shared" si="20"/>
        <v>0</v>
      </c>
      <c r="X802" s="339"/>
      <c r="Y802" s="339"/>
      <c r="Z802" s="339"/>
      <c r="AA802" s="339"/>
      <c r="AB802" s="339"/>
      <c r="AC802" s="339"/>
      <c r="AD802" s="339"/>
      <c r="AE802" s="339"/>
      <c r="AF802" s="339"/>
      <c r="AG802" s="339"/>
      <c r="AH802" s="339"/>
      <c r="AI802" s="339"/>
      <c r="AJ802" s="339"/>
      <c r="AK802" s="339"/>
    </row>
    <row r="803" spans="1:37" ht="12.75" customHeight="1">
      <c r="A803" s="339"/>
      <c r="B803" s="466"/>
      <c r="C803" s="339"/>
      <c r="D803" s="339"/>
      <c r="E803" s="339"/>
      <c r="F803" s="339"/>
      <c r="G803" s="339"/>
      <c r="H803" s="339"/>
      <c r="I803" s="339"/>
      <c r="J803" s="339"/>
      <c r="K803" s="339"/>
      <c r="L803" s="339"/>
      <c r="M803" s="340"/>
      <c r="N803" s="339"/>
      <c r="O803" s="339"/>
      <c r="P803" s="339"/>
      <c r="Q803" s="341"/>
      <c r="R803" s="178"/>
      <c r="S803" s="434"/>
      <c r="T803" s="434"/>
      <c r="U803" s="434"/>
      <c r="V803" s="339"/>
      <c r="W803" s="99">
        <f t="shared" si="20"/>
        <v>0</v>
      </c>
      <c r="X803" s="339"/>
      <c r="Y803" s="339"/>
      <c r="Z803" s="339"/>
      <c r="AA803" s="339"/>
      <c r="AB803" s="339"/>
      <c r="AC803" s="339"/>
      <c r="AD803" s="339"/>
      <c r="AE803" s="339"/>
      <c r="AF803" s="339"/>
      <c r="AG803" s="339"/>
      <c r="AH803" s="339"/>
      <c r="AI803" s="339"/>
      <c r="AJ803" s="339"/>
      <c r="AK803" s="339"/>
    </row>
    <row r="804" spans="1:37" ht="12.75" customHeight="1">
      <c r="A804" s="339"/>
      <c r="B804" s="466"/>
      <c r="C804" s="339"/>
      <c r="D804" s="339"/>
      <c r="E804" s="339"/>
      <c r="F804" s="339"/>
      <c r="G804" s="339"/>
      <c r="H804" s="339"/>
      <c r="I804" s="339"/>
      <c r="J804" s="339"/>
      <c r="K804" s="339"/>
      <c r="L804" s="339"/>
      <c r="M804" s="340"/>
      <c r="N804" s="339"/>
      <c r="O804" s="339"/>
      <c r="P804" s="339"/>
      <c r="Q804" s="341"/>
      <c r="R804" s="178"/>
      <c r="S804" s="434"/>
      <c r="T804" s="434"/>
      <c r="U804" s="434"/>
      <c r="V804" s="339"/>
      <c r="W804" s="99">
        <f t="shared" si="20"/>
        <v>0</v>
      </c>
      <c r="X804" s="339"/>
      <c r="Y804" s="339"/>
      <c r="Z804" s="339"/>
      <c r="AA804" s="339"/>
      <c r="AB804" s="339"/>
      <c r="AC804" s="339"/>
      <c r="AD804" s="339"/>
      <c r="AE804" s="339"/>
      <c r="AF804" s="339"/>
      <c r="AG804" s="339"/>
      <c r="AH804" s="339"/>
      <c r="AI804" s="339"/>
      <c r="AJ804" s="339"/>
      <c r="AK804" s="339"/>
    </row>
    <row r="805" spans="1:37" ht="12.75" customHeight="1">
      <c r="A805" s="339"/>
      <c r="B805" s="466"/>
      <c r="C805" s="339"/>
      <c r="D805" s="339"/>
      <c r="E805" s="339"/>
      <c r="F805" s="339"/>
      <c r="G805" s="339"/>
      <c r="H805" s="339"/>
      <c r="I805" s="339"/>
      <c r="J805" s="339"/>
      <c r="K805" s="339"/>
      <c r="L805" s="339"/>
      <c r="M805" s="340"/>
      <c r="N805" s="339"/>
      <c r="O805" s="339"/>
      <c r="P805" s="339"/>
      <c r="Q805" s="341"/>
      <c r="R805" s="178"/>
      <c r="S805" s="434"/>
      <c r="T805" s="434"/>
      <c r="U805" s="434"/>
      <c r="V805" s="339"/>
      <c r="W805" s="99">
        <f t="shared" si="20"/>
        <v>0</v>
      </c>
      <c r="X805" s="339"/>
      <c r="Y805" s="339"/>
      <c r="Z805" s="339"/>
      <c r="AA805" s="339"/>
      <c r="AB805" s="339"/>
      <c r="AC805" s="339"/>
      <c r="AD805" s="339"/>
      <c r="AE805" s="339"/>
      <c r="AF805" s="339"/>
      <c r="AG805" s="339"/>
      <c r="AH805" s="339"/>
      <c r="AI805" s="339"/>
      <c r="AJ805" s="339"/>
      <c r="AK805" s="339"/>
    </row>
    <row r="806" spans="1:37" ht="12.75" customHeight="1">
      <c r="A806" s="339"/>
      <c r="B806" s="466"/>
      <c r="C806" s="339"/>
      <c r="D806" s="339"/>
      <c r="E806" s="339"/>
      <c r="F806" s="339"/>
      <c r="G806" s="339"/>
      <c r="H806" s="339"/>
      <c r="I806" s="339"/>
      <c r="J806" s="339"/>
      <c r="K806" s="339"/>
      <c r="L806" s="339"/>
      <c r="M806" s="340"/>
      <c r="N806" s="339"/>
      <c r="O806" s="339"/>
      <c r="P806" s="339"/>
      <c r="Q806" s="341"/>
      <c r="R806" s="178"/>
      <c r="S806" s="434"/>
      <c r="T806" s="434"/>
      <c r="U806" s="434"/>
      <c r="V806" s="339"/>
      <c r="W806" s="99">
        <f t="shared" si="20"/>
        <v>0</v>
      </c>
      <c r="X806" s="339"/>
      <c r="Y806" s="339"/>
      <c r="Z806" s="339"/>
      <c r="AA806" s="339"/>
      <c r="AB806" s="339"/>
      <c r="AC806" s="339"/>
      <c r="AD806" s="339"/>
      <c r="AE806" s="339"/>
      <c r="AF806" s="339"/>
      <c r="AG806" s="339"/>
      <c r="AH806" s="339"/>
      <c r="AI806" s="339"/>
      <c r="AJ806" s="339"/>
      <c r="AK806" s="339"/>
    </row>
    <row r="807" spans="1:37" ht="12.75" customHeight="1">
      <c r="A807" s="339"/>
      <c r="B807" s="466"/>
      <c r="C807" s="339"/>
      <c r="D807" s="339"/>
      <c r="E807" s="339"/>
      <c r="F807" s="339"/>
      <c r="G807" s="339"/>
      <c r="H807" s="339"/>
      <c r="I807" s="339"/>
      <c r="J807" s="339"/>
      <c r="K807" s="339"/>
      <c r="L807" s="339"/>
      <c r="M807" s="340"/>
      <c r="N807" s="339"/>
      <c r="O807" s="339"/>
      <c r="P807" s="339"/>
      <c r="Q807" s="341"/>
      <c r="R807" s="178"/>
      <c r="S807" s="434"/>
      <c r="T807" s="434"/>
      <c r="U807" s="434"/>
      <c r="V807" s="339"/>
      <c r="W807" s="99">
        <f t="shared" si="20"/>
        <v>0</v>
      </c>
      <c r="X807" s="339"/>
      <c r="Y807" s="339"/>
      <c r="Z807" s="339"/>
      <c r="AA807" s="339"/>
      <c r="AB807" s="339"/>
      <c r="AC807" s="339"/>
      <c r="AD807" s="339"/>
      <c r="AE807" s="339"/>
      <c r="AF807" s="339"/>
      <c r="AG807" s="339"/>
      <c r="AH807" s="339"/>
      <c r="AI807" s="339"/>
      <c r="AJ807" s="339"/>
      <c r="AK807" s="339"/>
    </row>
    <row r="808" spans="1:37" ht="12.75" customHeight="1">
      <c r="A808" s="339"/>
      <c r="B808" s="466"/>
      <c r="C808" s="339"/>
      <c r="D808" s="339"/>
      <c r="E808" s="339"/>
      <c r="F808" s="339"/>
      <c r="G808" s="339"/>
      <c r="H808" s="339"/>
      <c r="I808" s="339"/>
      <c r="J808" s="339"/>
      <c r="K808" s="339"/>
      <c r="L808" s="339"/>
      <c r="M808" s="340"/>
      <c r="N808" s="339"/>
      <c r="O808" s="339"/>
      <c r="P808" s="339"/>
      <c r="Q808" s="341"/>
      <c r="R808" s="178"/>
      <c r="S808" s="434"/>
      <c r="T808" s="434"/>
      <c r="U808" s="434"/>
      <c r="V808" s="339"/>
      <c r="W808" s="99">
        <f t="shared" si="20"/>
        <v>0</v>
      </c>
      <c r="X808" s="339"/>
      <c r="Y808" s="339"/>
      <c r="Z808" s="339"/>
      <c r="AA808" s="339"/>
      <c r="AB808" s="339"/>
      <c r="AC808" s="339"/>
      <c r="AD808" s="339"/>
      <c r="AE808" s="339"/>
      <c r="AF808" s="339"/>
      <c r="AG808" s="339"/>
      <c r="AH808" s="339"/>
      <c r="AI808" s="339"/>
      <c r="AJ808" s="339"/>
      <c r="AK808" s="339"/>
    </row>
    <row r="809" spans="1:37" ht="12.75" customHeight="1">
      <c r="A809" s="339"/>
      <c r="B809" s="466"/>
      <c r="C809" s="339"/>
      <c r="D809" s="339"/>
      <c r="E809" s="339"/>
      <c r="F809" s="339"/>
      <c r="G809" s="339"/>
      <c r="H809" s="339"/>
      <c r="I809" s="339"/>
      <c r="J809" s="339"/>
      <c r="K809" s="339"/>
      <c r="L809" s="339"/>
      <c r="M809" s="340"/>
      <c r="N809" s="339"/>
      <c r="O809" s="339"/>
      <c r="P809" s="339"/>
      <c r="Q809" s="341"/>
      <c r="R809" s="178"/>
      <c r="S809" s="434"/>
      <c r="T809" s="434"/>
      <c r="U809" s="434"/>
      <c r="V809" s="339"/>
      <c r="W809" s="99">
        <f t="shared" si="20"/>
        <v>0</v>
      </c>
      <c r="X809" s="339"/>
      <c r="Y809" s="339"/>
      <c r="Z809" s="339"/>
      <c r="AA809" s="339"/>
      <c r="AB809" s="339"/>
      <c r="AC809" s="339"/>
      <c r="AD809" s="339"/>
      <c r="AE809" s="339"/>
      <c r="AF809" s="339"/>
      <c r="AG809" s="339"/>
      <c r="AH809" s="339"/>
      <c r="AI809" s="339"/>
      <c r="AJ809" s="339"/>
      <c r="AK809" s="339"/>
    </row>
    <row r="810" spans="1:37" ht="12.75" customHeight="1">
      <c r="A810" s="339"/>
      <c r="B810" s="466"/>
      <c r="C810" s="339"/>
      <c r="D810" s="339"/>
      <c r="E810" s="339"/>
      <c r="F810" s="339"/>
      <c r="G810" s="339"/>
      <c r="H810" s="339"/>
      <c r="I810" s="339"/>
      <c r="J810" s="339"/>
      <c r="K810" s="339"/>
      <c r="L810" s="339"/>
      <c r="M810" s="340"/>
      <c r="N810" s="339"/>
      <c r="O810" s="339"/>
      <c r="P810" s="339"/>
      <c r="Q810" s="341"/>
      <c r="R810" s="178"/>
      <c r="S810" s="434"/>
      <c r="T810" s="434"/>
      <c r="U810" s="434"/>
      <c r="V810" s="339"/>
      <c r="W810" s="99">
        <f t="shared" si="20"/>
        <v>0</v>
      </c>
      <c r="X810" s="339"/>
      <c r="Y810" s="339"/>
      <c r="Z810" s="339"/>
      <c r="AA810" s="339"/>
      <c r="AB810" s="339"/>
      <c r="AC810" s="339"/>
      <c r="AD810" s="339"/>
      <c r="AE810" s="339"/>
      <c r="AF810" s="339"/>
      <c r="AG810" s="339"/>
      <c r="AH810" s="339"/>
      <c r="AI810" s="339"/>
      <c r="AJ810" s="339"/>
      <c r="AK810" s="339"/>
    </row>
    <row r="811" spans="1:37" ht="12.75" customHeight="1">
      <c r="A811" s="339"/>
      <c r="B811" s="466"/>
      <c r="C811" s="339"/>
      <c r="D811" s="339"/>
      <c r="E811" s="339"/>
      <c r="F811" s="339"/>
      <c r="G811" s="339"/>
      <c r="H811" s="339"/>
      <c r="I811" s="339"/>
      <c r="J811" s="339"/>
      <c r="K811" s="339"/>
      <c r="L811" s="339"/>
      <c r="M811" s="340"/>
      <c r="N811" s="339"/>
      <c r="O811" s="339"/>
      <c r="P811" s="339"/>
      <c r="Q811" s="341"/>
      <c r="R811" s="178"/>
      <c r="S811" s="434"/>
      <c r="T811" s="434"/>
      <c r="U811" s="434"/>
      <c r="V811" s="339"/>
      <c r="W811" s="99">
        <f t="shared" si="20"/>
        <v>0</v>
      </c>
      <c r="X811" s="339"/>
      <c r="Y811" s="339"/>
      <c r="Z811" s="339"/>
      <c r="AA811" s="339"/>
      <c r="AB811" s="339"/>
      <c r="AC811" s="339"/>
      <c r="AD811" s="339"/>
      <c r="AE811" s="339"/>
      <c r="AF811" s="339"/>
      <c r="AG811" s="339"/>
      <c r="AH811" s="339"/>
      <c r="AI811" s="339"/>
      <c r="AJ811" s="339"/>
      <c r="AK811" s="339"/>
    </row>
    <row r="812" spans="1:37" ht="12.75" customHeight="1">
      <c r="A812" s="339"/>
      <c r="B812" s="466"/>
      <c r="C812" s="339"/>
      <c r="D812" s="339"/>
      <c r="E812" s="339"/>
      <c r="F812" s="339"/>
      <c r="G812" s="339"/>
      <c r="H812" s="339"/>
      <c r="I812" s="339"/>
      <c r="J812" s="339"/>
      <c r="K812" s="339"/>
      <c r="L812" s="339"/>
      <c r="M812" s="340"/>
      <c r="N812" s="339"/>
      <c r="O812" s="339"/>
      <c r="P812" s="339"/>
      <c r="Q812" s="341"/>
      <c r="R812" s="178"/>
      <c r="S812" s="434"/>
      <c r="T812" s="434"/>
      <c r="U812" s="434"/>
      <c r="V812" s="339"/>
      <c r="W812" s="99">
        <f t="shared" si="20"/>
        <v>0</v>
      </c>
      <c r="X812" s="339"/>
      <c r="Y812" s="339"/>
      <c r="Z812" s="339"/>
      <c r="AA812" s="339"/>
      <c r="AB812" s="339"/>
      <c r="AC812" s="339"/>
      <c r="AD812" s="339"/>
      <c r="AE812" s="339"/>
      <c r="AF812" s="339"/>
      <c r="AG812" s="339"/>
      <c r="AH812" s="339"/>
      <c r="AI812" s="339"/>
      <c r="AJ812" s="339"/>
      <c r="AK812" s="339"/>
    </row>
    <row r="813" spans="1:37" ht="12.75" customHeight="1">
      <c r="A813" s="339"/>
      <c r="B813" s="466"/>
      <c r="C813" s="339"/>
      <c r="D813" s="339"/>
      <c r="E813" s="339"/>
      <c r="F813" s="339"/>
      <c r="G813" s="339"/>
      <c r="H813" s="339"/>
      <c r="I813" s="339"/>
      <c r="J813" s="339"/>
      <c r="K813" s="339"/>
      <c r="L813" s="339"/>
      <c r="M813" s="340"/>
      <c r="N813" s="339"/>
      <c r="O813" s="339"/>
      <c r="P813" s="339"/>
      <c r="Q813" s="341"/>
      <c r="R813" s="178"/>
      <c r="S813" s="434"/>
      <c r="T813" s="434"/>
      <c r="U813" s="434"/>
      <c r="V813" s="339"/>
      <c r="W813" s="99">
        <f t="shared" si="20"/>
        <v>0</v>
      </c>
      <c r="X813" s="339"/>
      <c r="Y813" s="339"/>
      <c r="Z813" s="339"/>
      <c r="AA813" s="339"/>
      <c r="AB813" s="339"/>
      <c r="AC813" s="339"/>
      <c r="AD813" s="339"/>
      <c r="AE813" s="339"/>
      <c r="AF813" s="339"/>
      <c r="AG813" s="339"/>
      <c r="AH813" s="339"/>
      <c r="AI813" s="339"/>
      <c r="AJ813" s="339"/>
      <c r="AK813" s="339"/>
    </row>
    <row r="814" spans="1:37" ht="12.75" customHeight="1">
      <c r="A814" s="339"/>
      <c r="B814" s="466"/>
      <c r="C814" s="339"/>
      <c r="D814" s="339"/>
      <c r="E814" s="339"/>
      <c r="F814" s="339"/>
      <c r="G814" s="339"/>
      <c r="H814" s="339"/>
      <c r="I814" s="339"/>
      <c r="J814" s="339"/>
      <c r="K814" s="339"/>
      <c r="L814" s="339"/>
      <c r="M814" s="340"/>
      <c r="N814" s="339"/>
      <c r="O814" s="339"/>
      <c r="P814" s="339"/>
      <c r="Q814" s="341"/>
      <c r="R814" s="178"/>
      <c r="S814" s="434"/>
      <c r="T814" s="434"/>
      <c r="U814" s="434"/>
      <c r="V814" s="339"/>
      <c r="W814" s="99">
        <f t="shared" si="20"/>
        <v>0</v>
      </c>
      <c r="X814" s="339"/>
      <c r="Y814" s="339"/>
      <c r="Z814" s="339"/>
      <c r="AA814" s="339"/>
      <c r="AB814" s="339"/>
      <c r="AC814" s="339"/>
      <c r="AD814" s="339"/>
      <c r="AE814" s="339"/>
      <c r="AF814" s="339"/>
      <c r="AG814" s="339"/>
      <c r="AH814" s="339"/>
      <c r="AI814" s="339"/>
      <c r="AJ814" s="339"/>
      <c r="AK814" s="339"/>
    </row>
    <row r="815" spans="1:37" ht="12.75" customHeight="1">
      <c r="A815" s="339"/>
      <c r="B815" s="466"/>
      <c r="C815" s="339"/>
      <c r="D815" s="339"/>
      <c r="E815" s="339"/>
      <c r="F815" s="339"/>
      <c r="G815" s="339"/>
      <c r="H815" s="339"/>
      <c r="I815" s="339"/>
      <c r="J815" s="339"/>
      <c r="K815" s="339"/>
      <c r="L815" s="339"/>
      <c r="M815" s="340"/>
      <c r="N815" s="339"/>
      <c r="O815" s="339"/>
      <c r="P815" s="339"/>
      <c r="Q815" s="341"/>
      <c r="R815" s="178"/>
      <c r="S815" s="434"/>
      <c r="T815" s="434"/>
      <c r="U815" s="434"/>
      <c r="V815" s="339"/>
      <c r="W815" s="99">
        <f t="shared" si="20"/>
        <v>0</v>
      </c>
      <c r="X815" s="339"/>
      <c r="Y815" s="339"/>
      <c r="Z815" s="339"/>
      <c r="AA815" s="339"/>
      <c r="AB815" s="339"/>
      <c r="AC815" s="339"/>
      <c r="AD815" s="339"/>
      <c r="AE815" s="339"/>
      <c r="AF815" s="339"/>
      <c r="AG815" s="339"/>
      <c r="AH815" s="339"/>
      <c r="AI815" s="339"/>
      <c r="AJ815" s="339"/>
      <c r="AK815" s="339"/>
    </row>
    <row r="816" spans="1:37" ht="12.75" customHeight="1">
      <c r="A816" s="339"/>
      <c r="B816" s="466"/>
      <c r="C816" s="339"/>
      <c r="D816" s="339"/>
      <c r="E816" s="339"/>
      <c r="F816" s="339"/>
      <c r="G816" s="339"/>
      <c r="H816" s="339"/>
      <c r="I816" s="339"/>
      <c r="J816" s="339"/>
      <c r="K816" s="339"/>
      <c r="L816" s="339"/>
      <c r="M816" s="340"/>
      <c r="N816" s="339"/>
      <c r="O816" s="339"/>
      <c r="P816" s="339"/>
      <c r="Q816" s="341"/>
      <c r="R816" s="178"/>
      <c r="S816" s="434"/>
      <c r="T816" s="434"/>
      <c r="U816" s="434"/>
      <c r="V816" s="339"/>
      <c r="W816" s="99">
        <f t="shared" si="20"/>
        <v>0</v>
      </c>
      <c r="X816" s="339"/>
      <c r="Y816" s="339"/>
      <c r="Z816" s="339"/>
      <c r="AA816" s="339"/>
      <c r="AB816" s="339"/>
      <c r="AC816" s="339"/>
      <c r="AD816" s="339"/>
      <c r="AE816" s="339"/>
      <c r="AF816" s="339"/>
      <c r="AG816" s="339"/>
      <c r="AH816" s="339"/>
      <c r="AI816" s="339"/>
      <c r="AJ816" s="339"/>
      <c r="AK816" s="339"/>
    </row>
    <row r="817" spans="1:37" ht="12.75" customHeight="1">
      <c r="A817" s="339"/>
      <c r="B817" s="466"/>
      <c r="C817" s="339"/>
      <c r="D817" s="339"/>
      <c r="E817" s="339"/>
      <c r="F817" s="339"/>
      <c r="G817" s="339"/>
      <c r="H817" s="339"/>
      <c r="I817" s="339"/>
      <c r="J817" s="339"/>
      <c r="K817" s="339"/>
      <c r="L817" s="339"/>
      <c r="M817" s="340"/>
      <c r="N817" s="339"/>
      <c r="O817" s="339"/>
      <c r="P817" s="339"/>
      <c r="Q817" s="341"/>
      <c r="R817" s="178"/>
      <c r="S817" s="434"/>
      <c r="T817" s="434"/>
      <c r="U817" s="434"/>
      <c r="V817" s="339"/>
      <c r="W817" s="99">
        <f t="shared" si="20"/>
        <v>0</v>
      </c>
      <c r="X817" s="339"/>
      <c r="Y817" s="339"/>
      <c r="Z817" s="339"/>
      <c r="AA817" s="339"/>
      <c r="AB817" s="339"/>
      <c r="AC817" s="339"/>
      <c r="AD817" s="339"/>
      <c r="AE817" s="339"/>
      <c r="AF817" s="339"/>
      <c r="AG817" s="339"/>
      <c r="AH817" s="339"/>
      <c r="AI817" s="339"/>
      <c r="AJ817" s="339"/>
      <c r="AK817" s="339"/>
    </row>
    <row r="818" spans="1:37" ht="12.75" customHeight="1">
      <c r="A818" s="339"/>
      <c r="B818" s="466"/>
      <c r="C818" s="339"/>
      <c r="D818" s="339"/>
      <c r="E818" s="339"/>
      <c r="F818" s="339"/>
      <c r="G818" s="339"/>
      <c r="H818" s="339"/>
      <c r="I818" s="339"/>
      <c r="J818" s="339"/>
      <c r="K818" s="339"/>
      <c r="L818" s="339"/>
      <c r="M818" s="340"/>
      <c r="N818" s="339"/>
      <c r="O818" s="339"/>
      <c r="P818" s="339"/>
      <c r="Q818" s="341"/>
      <c r="R818" s="178"/>
      <c r="S818" s="434"/>
      <c r="T818" s="434"/>
      <c r="U818" s="434"/>
      <c r="V818" s="339"/>
      <c r="W818" s="99">
        <f t="shared" si="20"/>
        <v>0</v>
      </c>
      <c r="X818" s="339"/>
      <c r="Y818" s="339"/>
      <c r="Z818" s="339"/>
      <c r="AA818" s="339"/>
      <c r="AB818" s="339"/>
      <c r="AC818" s="339"/>
      <c r="AD818" s="339"/>
      <c r="AE818" s="339"/>
      <c r="AF818" s="339"/>
      <c r="AG818" s="339"/>
      <c r="AH818" s="339"/>
      <c r="AI818" s="339"/>
      <c r="AJ818" s="339"/>
      <c r="AK818" s="339"/>
    </row>
    <row r="819" spans="1:37" ht="12.75" customHeight="1">
      <c r="A819" s="339"/>
      <c r="B819" s="466"/>
      <c r="C819" s="339"/>
      <c r="D819" s="339"/>
      <c r="E819" s="339"/>
      <c r="F819" s="339"/>
      <c r="G819" s="339"/>
      <c r="H819" s="339"/>
      <c r="I819" s="339"/>
      <c r="J819" s="339"/>
      <c r="K819" s="339"/>
      <c r="L819" s="339"/>
      <c r="M819" s="340"/>
      <c r="N819" s="339"/>
      <c r="O819" s="339"/>
      <c r="P819" s="339"/>
      <c r="Q819" s="341"/>
      <c r="R819" s="178"/>
      <c r="S819" s="434"/>
      <c r="T819" s="434"/>
      <c r="U819" s="434"/>
      <c r="V819" s="339"/>
      <c r="W819" s="99">
        <f t="shared" si="20"/>
        <v>0</v>
      </c>
      <c r="X819" s="339"/>
      <c r="Y819" s="339"/>
      <c r="Z819" s="339"/>
      <c r="AA819" s="339"/>
      <c r="AB819" s="339"/>
      <c r="AC819" s="339"/>
      <c r="AD819" s="339"/>
      <c r="AE819" s="339"/>
      <c r="AF819" s="339"/>
      <c r="AG819" s="339"/>
      <c r="AH819" s="339"/>
      <c r="AI819" s="339"/>
      <c r="AJ819" s="339"/>
      <c r="AK819" s="339"/>
    </row>
    <row r="820" spans="1:37" ht="12.75" customHeight="1">
      <c r="A820" s="339"/>
      <c r="B820" s="466"/>
      <c r="C820" s="339"/>
      <c r="D820" s="339"/>
      <c r="E820" s="339"/>
      <c r="F820" s="339"/>
      <c r="G820" s="339"/>
      <c r="H820" s="339"/>
      <c r="I820" s="339"/>
      <c r="J820" s="339"/>
      <c r="K820" s="339"/>
      <c r="L820" s="339"/>
      <c r="M820" s="340"/>
      <c r="N820" s="339"/>
      <c r="O820" s="339"/>
      <c r="P820" s="339"/>
      <c r="Q820" s="341"/>
      <c r="R820" s="178"/>
      <c r="S820" s="434"/>
      <c r="T820" s="434"/>
      <c r="U820" s="434"/>
      <c r="V820" s="339"/>
      <c r="W820" s="99">
        <f t="shared" si="20"/>
        <v>0</v>
      </c>
      <c r="X820" s="339"/>
      <c r="Y820" s="339"/>
      <c r="Z820" s="339"/>
      <c r="AA820" s="339"/>
      <c r="AB820" s="339"/>
      <c r="AC820" s="339"/>
      <c r="AD820" s="339"/>
      <c r="AE820" s="339"/>
      <c r="AF820" s="339"/>
      <c r="AG820" s="339"/>
      <c r="AH820" s="339"/>
      <c r="AI820" s="339"/>
      <c r="AJ820" s="339"/>
      <c r="AK820" s="339"/>
    </row>
    <row r="821" spans="1:37" ht="12.75" customHeight="1">
      <c r="A821" s="339"/>
      <c r="B821" s="466"/>
      <c r="C821" s="339"/>
      <c r="D821" s="339"/>
      <c r="E821" s="339"/>
      <c r="F821" s="339"/>
      <c r="G821" s="339"/>
      <c r="H821" s="339"/>
      <c r="I821" s="339"/>
      <c r="J821" s="339"/>
      <c r="K821" s="339"/>
      <c r="L821" s="339"/>
      <c r="M821" s="340"/>
      <c r="N821" s="339"/>
      <c r="O821" s="339"/>
      <c r="P821" s="339"/>
      <c r="Q821" s="341"/>
      <c r="R821" s="178"/>
      <c r="S821" s="434"/>
      <c r="T821" s="434"/>
      <c r="U821" s="434"/>
      <c r="V821" s="339"/>
      <c r="W821" s="99">
        <f t="shared" si="20"/>
        <v>0</v>
      </c>
      <c r="X821" s="339"/>
      <c r="Y821" s="339"/>
      <c r="Z821" s="339"/>
      <c r="AA821" s="339"/>
      <c r="AB821" s="339"/>
      <c r="AC821" s="339"/>
      <c r="AD821" s="339"/>
      <c r="AE821" s="339"/>
      <c r="AF821" s="339"/>
      <c r="AG821" s="339"/>
      <c r="AH821" s="339"/>
      <c r="AI821" s="339"/>
      <c r="AJ821" s="339"/>
      <c r="AK821" s="339"/>
    </row>
    <row r="822" spans="1:37" ht="12.75" customHeight="1">
      <c r="A822" s="339"/>
      <c r="B822" s="466"/>
      <c r="C822" s="339"/>
      <c r="D822" s="339"/>
      <c r="E822" s="339"/>
      <c r="F822" s="339"/>
      <c r="G822" s="339"/>
      <c r="H822" s="339"/>
      <c r="I822" s="339"/>
      <c r="J822" s="339"/>
      <c r="K822" s="339"/>
      <c r="L822" s="339"/>
      <c r="M822" s="340"/>
      <c r="N822" s="339"/>
      <c r="O822" s="339"/>
      <c r="P822" s="339"/>
      <c r="Q822" s="341"/>
      <c r="R822" s="178"/>
      <c r="S822" s="434"/>
      <c r="T822" s="434"/>
      <c r="U822" s="434"/>
      <c r="V822" s="339"/>
      <c r="W822" s="99">
        <f t="shared" si="20"/>
        <v>0</v>
      </c>
      <c r="X822" s="339"/>
      <c r="Y822" s="339"/>
      <c r="Z822" s="339"/>
      <c r="AA822" s="339"/>
      <c r="AB822" s="339"/>
      <c r="AC822" s="339"/>
      <c r="AD822" s="339"/>
      <c r="AE822" s="339"/>
      <c r="AF822" s="339"/>
      <c r="AG822" s="339"/>
      <c r="AH822" s="339"/>
      <c r="AI822" s="339"/>
      <c r="AJ822" s="339"/>
      <c r="AK822" s="339"/>
    </row>
    <row r="823" spans="1:37" ht="12.75" customHeight="1">
      <c r="A823" s="339"/>
      <c r="B823" s="466"/>
      <c r="C823" s="339"/>
      <c r="D823" s="339"/>
      <c r="E823" s="339"/>
      <c r="F823" s="339"/>
      <c r="G823" s="339"/>
      <c r="H823" s="339"/>
      <c r="I823" s="339"/>
      <c r="J823" s="339"/>
      <c r="K823" s="339"/>
      <c r="L823" s="339"/>
      <c r="M823" s="340"/>
      <c r="N823" s="339"/>
      <c r="O823" s="339"/>
      <c r="P823" s="339"/>
      <c r="Q823" s="341"/>
      <c r="R823" s="178"/>
      <c r="S823" s="434"/>
      <c r="T823" s="434"/>
      <c r="U823" s="434"/>
      <c r="V823" s="339"/>
      <c r="W823" s="99">
        <f t="shared" si="20"/>
        <v>0</v>
      </c>
      <c r="X823" s="339"/>
      <c r="Y823" s="339"/>
      <c r="Z823" s="339"/>
      <c r="AA823" s="339"/>
      <c r="AB823" s="339"/>
      <c r="AC823" s="339"/>
      <c r="AD823" s="339"/>
      <c r="AE823" s="339"/>
      <c r="AF823" s="339"/>
      <c r="AG823" s="339"/>
      <c r="AH823" s="339"/>
      <c r="AI823" s="339"/>
      <c r="AJ823" s="339"/>
      <c r="AK823" s="339"/>
    </row>
    <row r="824" spans="1:37" ht="12.75" customHeight="1">
      <c r="A824" s="339"/>
      <c r="B824" s="466"/>
      <c r="C824" s="339"/>
      <c r="D824" s="339"/>
      <c r="E824" s="339"/>
      <c r="F824" s="339"/>
      <c r="G824" s="339"/>
      <c r="H824" s="339"/>
      <c r="I824" s="339"/>
      <c r="J824" s="339"/>
      <c r="K824" s="339"/>
      <c r="L824" s="339"/>
      <c r="M824" s="340"/>
      <c r="N824" s="339"/>
      <c r="O824" s="339"/>
      <c r="P824" s="339"/>
      <c r="Q824" s="341"/>
      <c r="R824" s="178"/>
      <c r="S824" s="434"/>
      <c r="T824" s="434"/>
      <c r="U824" s="434"/>
      <c r="V824" s="339"/>
      <c r="W824" s="99">
        <f t="shared" si="20"/>
        <v>0</v>
      </c>
      <c r="X824" s="339"/>
      <c r="Y824" s="339"/>
      <c r="Z824" s="339"/>
      <c r="AA824" s="339"/>
      <c r="AB824" s="339"/>
      <c r="AC824" s="339"/>
      <c r="AD824" s="339"/>
      <c r="AE824" s="339"/>
      <c r="AF824" s="339"/>
      <c r="AG824" s="339"/>
      <c r="AH824" s="339"/>
      <c r="AI824" s="339"/>
      <c r="AJ824" s="339"/>
      <c r="AK824" s="339"/>
    </row>
    <row r="825" spans="1:37" ht="12.75" customHeight="1">
      <c r="A825" s="339"/>
      <c r="B825" s="466"/>
      <c r="C825" s="339"/>
      <c r="D825" s="339"/>
      <c r="E825" s="339"/>
      <c r="F825" s="339"/>
      <c r="G825" s="339"/>
      <c r="H825" s="339"/>
      <c r="I825" s="339"/>
      <c r="J825" s="339"/>
      <c r="K825" s="339"/>
      <c r="L825" s="339"/>
      <c r="M825" s="340"/>
      <c r="N825" s="339"/>
      <c r="O825" s="339"/>
      <c r="P825" s="339"/>
      <c r="Q825" s="341"/>
      <c r="R825" s="178"/>
      <c r="S825" s="434"/>
      <c r="T825" s="434"/>
      <c r="U825" s="434"/>
      <c r="V825" s="339"/>
      <c r="W825" s="99">
        <f t="shared" si="20"/>
        <v>0</v>
      </c>
      <c r="X825" s="339"/>
      <c r="Y825" s="339"/>
      <c r="Z825" s="339"/>
      <c r="AA825" s="339"/>
      <c r="AB825" s="339"/>
      <c r="AC825" s="339"/>
      <c r="AD825" s="339"/>
      <c r="AE825" s="339"/>
      <c r="AF825" s="339"/>
      <c r="AG825" s="339"/>
      <c r="AH825" s="339"/>
      <c r="AI825" s="339"/>
      <c r="AJ825" s="339"/>
      <c r="AK825" s="339"/>
    </row>
    <row r="826" spans="1:37" ht="12.75" customHeight="1">
      <c r="A826" s="339"/>
      <c r="B826" s="466"/>
      <c r="C826" s="339"/>
      <c r="D826" s="339"/>
      <c r="E826" s="339"/>
      <c r="F826" s="339"/>
      <c r="G826" s="339"/>
      <c r="H826" s="339"/>
      <c r="I826" s="339"/>
      <c r="J826" s="339"/>
      <c r="K826" s="339"/>
      <c r="L826" s="339"/>
      <c r="M826" s="340"/>
      <c r="N826" s="339"/>
      <c r="O826" s="339"/>
      <c r="P826" s="339"/>
      <c r="Q826" s="341"/>
      <c r="R826" s="178"/>
      <c r="S826" s="434"/>
      <c r="T826" s="434"/>
      <c r="U826" s="434"/>
      <c r="V826" s="339"/>
      <c r="W826" s="99">
        <f t="shared" si="20"/>
        <v>0</v>
      </c>
      <c r="X826" s="339"/>
      <c r="Y826" s="339"/>
      <c r="Z826" s="339"/>
      <c r="AA826" s="339"/>
      <c r="AB826" s="339"/>
      <c r="AC826" s="339"/>
      <c r="AD826" s="339"/>
      <c r="AE826" s="339"/>
      <c r="AF826" s="339"/>
      <c r="AG826" s="339"/>
      <c r="AH826" s="339"/>
      <c r="AI826" s="339"/>
      <c r="AJ826" s="339"/>
      <c r="AK826" s="339"/>
    </row>
    <row r="827" spans="1:37" ht="12.75" customHeight="1">
      <c r="A827" s="339"/>
      <c r="B827" s="466"/>
      <c r="C827" s="339"/>
      <c r="D827" s="339"/>
      <c r="E827" s="339"/>
      <c r="F827" s="339"/>
      <c r="G827" s="339"/>
      <c r="H827" s="339"/>
      <c r="I827" s="339"/>
      <c r="J827" s="339"/>
      <c r="K827" s="339"/>
      <c r="L827" s="339"/>
      <c r="M827" s="340"/>
      <c r="N827" s="339"/>
      <c r="O827" s="339"/>
      <c r="P827" s="339"/>
      <c r="Q827" s="341"/>
      <c r="R827" s="178"/>
      <c r="S827" s="434"/>
      <c r="T827" s="434"/>
      <c r="U827" s="434"/>
      <c r="V827" s="339"/>
      <c r="W827" s="99">
        <f t="shared" si="20"/>
        <v>0</v>
      </c>
      <c r="X827" s="339"/>
      <c r="Y827" s="339"/>
      <c r="Z827" s="339"/>
      <c r="AA827" s="339"/>
      <c r="AB827" s="339"/>
      <c r="AC827" s="339"/>
      <c r="AD827" s="339"/>
      <c r="AE827" s="339"/>
      <c r="AF827" s="339"/>
      <c r="AG827" s="339"/>
      <c r="AH827" s="339"/>
      <c r="AI827" s="339"/>
      <c r="AJ827" s="339"/>
      <c r="AK827" s="339"/>
    </row>
    <row r="828" spans="1:37" ht="12.75" customHeight="1">
      <c r="A828" s="339"/>
      <c r="B828" s="466"/>
      <c r="C828" s="339"/>
      <c r="D828" s="339"/>
      <c r="E828" s="339"/>
      <c r="F828" s="339"/>
      <c r="G828" s="339"/>
      <c r="H828" s="339"/>
      <c r="I828" s="339"/>
      <c r="J828" s="339"/>
      <c r="K828" s="339"/>
      <c r="L828" s="339"/>
      <c r="M828" s="340"/>
      <c r="N828" s="339"/>
      <c r="O828" s="339"/>
      <c r="P828" s="339"/>
      <c r="Q828" s="341"/>
      <c r="R828" s="178"/>
      <c r="S828" s="434"/>
      <c r="T828" s="434"/>
      <c r="U828" s="434"/>
      <c r="V828" s="339"/>
      <c r="W828" s="99">
        <f t="shared" si="20"/>
        <v>0</v>
      </c>
      <c r="X828" s="339"/>
      <c r="Y828" s="339"/>
      <c r="Z828" s="339"/>
      <c r="AA828" s="339"/>
      <c r="AB828" s="339"/>
      <c r="AC828" s="339"/>
      <c r="AD828" s="339"/>
      <c r="AE828" s="339"/>
      <c r="AF828" s="339"/>
      <c r="AG828" s="339"/>
      <c r="AH828" s="339"/>
      <c r="AI828" s="339"/>
      <c r="AJ828" s="339"/>
      <c r="AK828" s="339"/>
    </row>
    <row r="829" spans="1:37" ht="12.75" customHeight="1">
      <c r="A829" s="339"/>
      <c r="B829" s="466"/>
      <c r="C829" s="339"/>
      <c r="D829" s="339"/>
      <c r="E829" s="339"/>
      <c r="F829" s="339"/>
      <c r="G829" s="339"/>
      <c r="H829" s="339"/>
      <c r="I829" s="339"/>
      <c r="J829" s="339"/>
      <c r="K829" s="339"/>
      <c r="L829" s="339"/>
      <c r="M829" s="340"/>
      <c r="N829" s="339"/>
      <c r="O829" s="339"/>
      <c r="P829" s="339"/>
      <c r="Q829" s="341"/>
      <c r="R829" s="178"/>
      <c r="S829" s="434"/>
      <c r="T829" s="434"/>
      <c r="U829" s="434"/>
      <c r="V829" s="339"/>
      <c r="W829" s="99">
        <f t="shared" si="20"/>
        <v>0</v>
      </c>
      <c r="X829" s="339"/>
      <c r="Y829" s="339"/>
      <c r="Z829" s="339"/>
      <c r="AA829" s="339"/>
      <c r="AB829" s="339"/>
      <c r="AC829" s="339"/>
      <c r="AD829" s="339"/>
      <c r="AE829" s="339"/>
      <c r="AF829" s="339"/>
      <c r="AG829" s="339"/>
      <c r="AH829" s="339"/>
      <c r="AI829" s="339"/>
      <c r="AJ829" s="339"/>
      <c r="AK829" s="339"/>
    </row>
    <row r="830" spans="1:37" ht="12.75" customHeight="1">
      <c r="A830" s="339"/>
      <c r="B830" s="466"/>
      <c r="C830" s="339"/>
      <c r="D830" s="339"/>
      <c r="E830" s="339"/>
      <c r="F830" s="339"/>
      <c r="G830" s="339"/>
      <c r="H830" s="339"/>
      <c r="I830" s="339"/>
      <c r="J830" s="339"/>
      <c r="K830" s="339"/>
      <c r="L830" s="339"/>
      <c r="M830" s="340"/>
      <c r="N830" s="339"/>
      <c r="O830" s="339"/>
      <c r="P830" s="339"/>
      <c r="Q830" s="341"/>
      <c r="R830" s="178"/>
      <c r="S830" s="434"/>
      <c r="T830" s="434"/>
      <c r="U830" s="434"/>
      <c r="V830" s="339"/>
      <c r="W830" s="99">
        <f t="shared" si="20"/>
        <v>0</v>
      </c>
      <c r="X830" s="339"/>
      <c r="Y830" s="339"/>
      <c r="Z830" s="339"/>
      <c r="AA830" s="339"/>
      <c r="AB830" s="339"/>
      <c r="AC830" s="339"/>
      <c r="AD830" s="339"/>
      <c r="AE830" s="339"/>
      <c r="AF830" s="339"/>
      <c r="AG830" s="339"/>
      <c r="AH830" s="339"/>
      <c r="AI830" s="339"/>
      <c r="AJ830" s="339"/>
      <c r="AK830" s="339"/>
    </row>
    <row r="831" spans="1:37" ht="12.75" customHeight="1">
      <c r="A831" s="339"/>
      <c r="B831" s="466"/>
      <c r="C831" s="339"/>
      <c r="D831" s="339"/>
      <c r="E831" s="339"/>
      <c r="F831" s="339"/>
      <c r="G831" s="339"/>
      <c r="H831" s="339"/>
      <c r="I831" s="339"/>
      <c r="J831" s="339"/>
      <c r="K831" s="339"/>
      <c r="L831" s="339"/>
      <c r="M831" s="340"/>
      <c r="N831" s="339"/>
      <c r="O831" s="339"/>
      <c r="P831" s="339"/>
      <c r="Q831" s="341"/>
      <c r="R831" s="178"/>
      <c r="S831" s="434"/>
      <c r="T831" s="434"/>
      <c r="U831" s="434"/>
      <c r="V831" s="339"/>
      <c r="W831" s="99">
        <f t="shared" si="20"/>
        <v>0</v>
      </c>
      <c r="X831" s="339"/>
      <c r="Y831" s="339"/>
      <c r="Z831" s="339"/>
      <c r="AA831" s="339"/>
      <c r="AB831" s="339"/>
      <c r="AC831" s="339"/>
      <c r="AD831" s="339"/>
      <c r="AE831" s="339"/>
      <c r="AF831" s="339"/>
      <c r="AG831" s="339"/>
      <c r="AH831" s="339"/>
      <c r="AI831" s="339"/>
      <c r="AJ831" s="339"/>
      <c r="AK831" s="339"/>
    </row>
    <row r="832" spans="1:37" ht="12.75" customHeight="1">
      <c r="A832" s="339"/>
      <c r="B832" s="466"/>
      <c r="C832" s="339"/>
      <c r="D832" s="339"/>
      <c r="E832" s="339"/>
      <c r="F832" s="339"/>
      <c r="G832" s="339"/>
      <c r="H832" s="339"/>
      <c r="I832" s="339"/>
      <c r="J832" s="339"/>
      <c r="K832" s="339"/>
      <c r="L832" s="339"/>
      <c r="M832" s="340"/>
      <c r="N832" s="339"/>
      <c r="O832" s="339"/>
      <c r="P832" s="339"/>
      <c r="Q832" s="341"/>
      <c r="R832" s="178"/>
      <c r="S832" s="434"/>
      <c r="T832" s="434"/>
      <c r="U832" s="434"/>
      <c r="V832" s="339"/>
      <c r="W832" s="99">
        <f t="shared" si="20"/>
        <v>0</v>
      </c>
      <c r="X832" s="339"/>
      <c r="Y832" s="339"/>
      <c r="Z832" s="339"/>
      <c r="AA832" s="339"/>
      <c r="AB832" s="339"/>
      <c r="AC832" s="339"/>
      <c r="AD832" s="339"/>
      <c r="AE832" s="339"/>
      <c r="AF832" s="339"/>
      <c r="AG832" s="339"/>
      <c r="AH832" s="339"/>
      <c r="AI832" s="339"/>
      <c r="AJ832" s="339"/>
      <c r="AK832" s="339"/>
    </row>
    <row r="833" spans="1:37" ht="12.75" customHeight="1">
      <c r="A833" s="339"/>
      <c r="B833" s="466"/>
      <c r="C833" s="339"/>
      <c r="D833" s="339"/>
      <c r="E833" s="339"/>
      <c r="F833" s="339"/>
      <c r="G833" s="339"/>
      <c r="H833" s="339"/>
      <c r="I833" s="339"/>
      <c r="J833" s="339"/>
      <c r="K833" s="339"/>
      <c r="L833" s="339"/>
      <c r="M833" s="340"/>
      <c r="N833" s="339"/>
      <c r="O833" s="339"/>
      <c r="P833" s="339"/>
      <c r="Q833" s="341"/>
      <c r="R833" s="178"/>
      <c r="S833" s="434"/>
      <c r="T833" s="434"/>
      <c r="U833" s="434"/>
      <c r="V833" s="339"/>
      <c r="W833" s="99">
        <f t="shared" si="20"/>
        <v>0</v>
      </c>
      <c r="X833" s="339"/>
      <c r="Y833" s="339"/>
      <c r="Z833" s="339"/>
      <c r="AA833" s="339"/>
      <c r="AB833" s="339"/>
      <c r="AC833" s="339"/>
      <c r="AD833" s="339"/>
      <c r="AE833" s="339"/>
      <c r="AF833" s="339"/>
      <c r="AG833" s="339"/>
      <c r="AH833" s="339"/>
      <c r="AI833" s="339"/>
      <c r="AJ833" s="339"/>
      <c r="AK833" s="339"/>
    </row>
    <row r="834" spans="1:37" ht="12.75" customHeight="1">
      <c r="A834" s="339"/>
      <c r="B834" s="466"/>
      <c r="C834" s="339"/>
      <c r="D834" s="339"/>
      <c r="E834" s="339"/>
      <c r="F834" s="339"/>
      <c r="G834" s="339"/>
      <c r="H834" s="339"/>
      <c r="I834" s="339"/>
      <c r="J834" s="339"/>
      <c r="K834" s="339"/>
      <c r="L834" s="339"/>
      <c r="M834" s="340"/>
      <c r="N834" s="339"/>
      <c r="O834" s="339"/>
      <c r="P834" s="339"/>
      <c r="Q834" s="341"/>
      <c r="R834" s="178"/>
      <c r="S834" s="434"/>
      <c r="T834" s="434"/>
      <c r="U834" s="434"/>
      <c r="V834" s="339"/>
      <c r="W834" s="99">
        <f t="shared" si="20"/>
        <v>0</v>
      </c>
      <c r="X834" s="339"/>
      <c r="Y834" s="339"/>
      <c r="Z834" s="339"/>
      <c r="AA834" s="339"/>
      <c r="AB834" s="339"/>
      <c r="AC834" s="339"/>
      <c r="AD834" s="339"/>
      <c r="AE834" s="339"/>
      <c r="AF834" s="339"/>
      <c r="AG834" s="339"/>
      <c r="AH834" s="339"/>
      <c r="AI834" s="339"/>
      <c r="AJ834" s="339"/>
      <c r="AK834" s="339"/>
    </row>
    <row r="835" spans="1:37" ht="12.75" customHeight="1">
      <c r="A835" s="339"/>
      <c r="B835" s="466"/>
      <c r="C835" s="339"/>
      <c r="D835" s="339"/>
      <c r="E835" s="339"/>
      <c r="F835" s="339"/>
      <c r="G835" s="339"/>
      <c r="H835" s="339"/>
      <c r="I835" s="339"/>
      <c r="J835" s="339"/>
      <c r="K835" s="339"/>
      <c r="L835" s="339"/>
      <c r="M835" s="340"/>
      <c r="N835" s="339"/>
      <c r="O835" s="339"/>
      <c r="P835" s="339"/>
      <c r="Q835" s="341"/>
      <c r="R835" s="178"/>
      <c r="S835" s="434"/>
      <c r="T835" s="434"/>
      <c r="U835" s="434"/>
      <c r="V835" s="339"/>
      <c r="W835" s="99">
        <f t="shared" si="20"/>
        <v>0</v>
      </c>
      <c r="X835" s="339"/>
      <c r="Y835" s="339"/>
      <c r="Z835" s="339"/>
      <c r="AA835" s="339"/>
      <c r="AB835" s="339"/>
      <c r="AC835" s="339"/>
      <c r="AD835" s="339"/>
      <c r="AE835" s="339"/>
      <c r="AF835" s="339"/>
      <c r="AG835" s="339"/>
      <c r="AH835" s="339"/>
      <c r="AI835" s="339"/>
      <c r="AJ835" s="339"/>
      <c r="AK835" s="339"/>
    </row>
    <row r="836" spans="1:37" ht="12.75" customHeight="1">
      <c r="A836" s="339"/>
      <c r="B836" s="466"/>
      <c r="C836" s="339"/>
      <c r="D836" s="339"/>
      <c r="E836" s="339"/>
      <c r="F836" s="339"/>
      <c r="G836" s="339"/>
      <c r="H836" s="339"/>
      <c r="I836" s="339"/>
      <c r="J836" s="339"/>
      <c r="K836" s="339"/>
      <c r="L836" s="339"/>
      <c r="M836" s="340"/>
      <c r="N836" s="339"/>
      <c r="O836" s="339"/>
      <c r="P836" s="339"/>
      <c r="Q836" s="341"/>
      <c r="R836" s="178"/>
      <c r="S836" s="434"/>
      <c r="T836" s="434"/>
      <c r="U836" s="434"/>
      <c r="V836" s="339"/>
      <c r="W836" s="99">
        <f t="shared" si="20"/>
        <v>0</v>
      </c>
      <c r="X836" s="339"/>
      <c r="Y836" s="339"/>
      <c r="Z836" s="339"/>
      <c r="AA836" s="339"/>
      <c r="AB836" s="339"/>
      <c r="AC836" s="339"/>
      <c r="AD836" s="339"/>
      <c r="AE836" s="339"/>
      <c r="AF836" s="339"/>
      <c r="AG836" s="339"/>
      <c r="AH836" s="339"/>
      <c r="AI836" s="339"/>
      <c r="AJ836" s="339"/>
      <c r="AK836" s="339"/>
    </row>
    <row r="837" spans="1:37" ht="12.75" customHeight="1">
      <c r="A837" s="339"/>
      <c r="B837" s="466"/>
      <c r="C837" s="339"/>
      <c r="D837" s="339"/>
      <c r="E837" s="339"/>
      <c r="F837" s="339"/>
      <c r="G837" s="339"/>
      <c r="H837" s="339"/>
      <c r="I837" s="339"/>
      <c r="J837" s="339"/>
      <c r="K837" s="339"/>
      <c r="L837" s="339"/>
      <c r="M837" s="340"/>
      <c r="N837" s="339"/>
      <c r="O837" s="339"/>
      <c r="P837" s="339"/>
      <c r="Q837" s="341"/>
      <c r="R837" s="178"/>
      <c r="S837" s="434"/>
      <c r="T837" s="434"/>
      <c r="U837" s="434"/>
      <c r="V837" s="339"/>
      <c r="W837" s="99">
        <f t="shared" si="20"/>
        <v>0</v>
      </c>
      <c r="X837" s="339"/>
      <c r="Y837" s="339"/>
      <c r="Z837" s="339"/>
      <c r="AA837" s="339"/>
      <c r="AB837" s="339"/>
      <c r="AC837" s="339"/>
      <c r="AD837" s="339"/>
      <c r="AE837" s="339"/>
      <c r="AF837" s="339"/>
      <c r="AG837" s="339"/>
      <c r="AH837" s="339"/>
      <c r="AI837" s="339"/>
      <c r="AJ837" s="339"/>
      <c r="AK837" s="339"/>
    </row>
    <row r="838" spans="1:37" ht="12.75" customHeight="1">
      <c r="A838" s="339"/>
      <c r="B838" s="466"/>
      <c r="C838" s="339"/>
      <c r="D838" s="339"/>
      <c r="E838" s="339"/>
      <c r="F838" s="339"/>
      <c r="G838" s="339"/>
      <c r="H838" s="339"/>
      <c r="I838" s="339"/>
      <c r="J838" s="339"/>
      <c r="K838" s="339"/>
      <c r="L838" s="339"/>
      <c r="M838" s="340"/>
      <c r="N838" s="339"/>
      <c r="O838" s="339"/>
      <c r="P838" s="339"/>
      <c r="Q838" s="341"/>
      <c r="R838" s="178"/>
      <c r="S838" s="434"/>
      <c r="T838" s="434"/>
      <c r="U838" s="434"/>
      <c r="V838" s="339"/>
      <c r="W838" s="99">
        <f t="shared" si="20"/>
        <v>0</v>
      </c>
      <c r="X838" s="339"/>
      <c r="Y838" s="339"/>
      <c r="Z838" s="339"/>
      <c r="AA838" s="339"/>
      <c r="AB838" s="339"/>
      <c r="AC838" s="339"/>
      <c r="AD838" s="339"/>
      <c r="AE838" s="339"/>
      <c r="AF838" s="339"/>
      <c r="AG838" s="339"/>
      <c r="AH838" s="339"/>
      <c r="AI838" s="339"/>
      <c r="AJ838" s="339"/>
      <c r="AK838" s="339"/>
    </row>
    <row r="839" spans="1:37" ht="12.75" customHeight="1">
      <c r="A839" s="339"/>
      <c r="B839" s="466"/>
      <c r="C839" s="339"/>
      <c r="D839" s="339"/>
      <c r="E839" s="339"/>
      <c r="F839" s="339"/>
      <c r="G839" s="339"/>
      <c r="H839" s="339"/>
      <c r="I839" s="339"/>
      <c r="J839" s="339"/>
      <c r="K839" s="339"/>
      <c r="L839" s="339"/>
      <c r="M839" s="340"/>
      <c r="N839" s="339"/>
      <c r="O839" s="339"/>
      <c r="P839" s="339"/>
      <c r="Q839" s="341"/>
      <c r="R839" s="178"/>
      <c r="S839" s="434"/>
      <c r="T839" s="434"/>
      <c r="U839" s="434"/>
      <c r="V839" s="339"/>
      <c r="W839" s="99">
        <f t="shared" si="20"/>
        <v>0</v>
      </c>
      <c r="X839" s="339"/>
      <c r="Y839" s="339"/>
      <c r="Z839" s="339"/>
      <c r="AA839" s="339"/>
      <c r="AB839" s="339"/>
      <c r="AC839" s="339"/>
      <c r="AD839" s="339"/>
      <c r="AE839" s="339"/>
      <c r="AF839" s="339"/>
      <c r="AG839" s="339"/>
      <c r="AH839" s="339"/>
      <c r="AI839" s="339"/>
      <c r="AJ839" s="339"/>
      <c r="AK839" s="339"/>
    </row>
    <row r="840" spans="1:37" ht="12.75" customHeight="1">
      <c r="A840" s="339"/>
      <c r="B840" s="466"/>
      <c r="C840" s="339"/>
      <c r="D840" s="339"/>
      <c r="E840" s="339"/>
      <c r="F840" s="339"/>
      <c r="G840" s="339"/>
      <c r="H840" s="339"/>
      <c r="I840" s="339"/>
      <c r="J840" s="339"/>
      <c r="K840" s="339"/>
      <c r="L840" s="339"/>
      <c r="M840" s="340"/>
      <c r="N840" s="339"/>
      <c r="O840" s="339"/>
      <c r="P840" s="339"/>
      <c r="Q840" s="341"/>
      <c r="R840" s="178"/>
      <c r="S840" s="434"/>
      <c r="T840" s="434"/>
      <c r="U840" s="434"/>
      <c r="V840" s="339"/>
      <c r="W840" s="99">
        <f t="shared" si="20"/>
        <v>0</v>
      </c>
      <c r="X840" s="339"/>
      <c r="Y840" s="339"/>
      <c r="Z840" s="339"/>
      <c r="AA840" s="339"/>
      <c r="AB840" s="339"/>
      <c r="AC840" s="339"/>
      <c r="AD840" s="339"/>
      <c r="AE840" s="339"/>
      <c r="AF840" s="339"/>
      <c r="AG840" s="339"/>
      <c r="AH840" s="339"/>
      <c r="AI840" s="339"/>
      <c r="AJ840" s="339"/>
      <c r="AK840" s="339"/>
    </row>
    <row r="841" spans="1:37" ht="12.75" customHeight="1">
      <c r="A841" s="339"/>
      <c r="B841" s="466"/>
      <c r="C841" s="339"/>
      <c r="D841" s="339"/>
      <c r="E841" s="339"/>
      <c r="F841" s="339"/>
      <c r="G841" s="339"/>
      <c r="H841" s="339"/>
      <c r="I841" s="339"/>
      <c r="J841" s="339"/>
      <c r="K841" s="339"/>
      <c r="L841" s="339"/>
      <c r="M841" s="340"/>
      <c r="N841" s="339"/>
      <c r="O841" s="339"/>
      <c r="P841" s="339"/>
      <c r="Q841" s="341"/>
      <c r="R841" s="178"/>
      <c r="S841" s="434"/>
      <c r="T841" s="434"/>
      <c r="U841" s="434"/>
      <c r="V841" s="339"/>
      <c r="W841" s="99">
        <f t="shared" si="20"/>
        <v>0</v>
      </c>
      <c r="X841" s="339"/>
      <c r="Y841" s="339"/>
      <c r="Z841" s="339"/>
      <c r="AA841" s="339"/>
      <c r="AB841" s="339"/>
      <c r="AC841" s="339"/>
      <c r="AD841" s="339"/>
      <c r="AE841" s="339"/>
      <c r="AF841" s="339"/>
      <c r="AG841" s="339"/>
      <c r="AH841" s="339"/>
      <c r="AI841" s="339"/>
      <c r="AJ841" s="339"/>
      <c r="AK841" s="339"/>
    </row>
    <row r="842" spans="1:37" ht="12.75" customHeight="1">
      <c r="A842" s="339"/>
      <c r="B842" s="466"/>
      <c r="C842" s="339"/>
      <c r="D842" s="339"/>
      <c r="E842" s="339"/>
      <c r="F842" s="339"/>
      <c r="G842" s="339"/>
      <c r="H842" s="339"/>
      <c r="I842" s="339"/>
      <c r="J842" s="339"/>
      <c r="K842" s="339"/>
      <c r="L842" s="339"/>
      <c r="M842" s="340"/>
      <c r="N842" s="339"/>
      <c r="O842" s="339"/>
      <c r="P842" s="339"/>
      <c r="Q842" s="341"/>
      <c r="R842" s="178"/>
      <c r="S842" s="434"/>
      <c r="T842" s="434"/>
      <c r="U842" s="434"/>
      <c r="V842" s="339"/>
      <c r="W842" s="99">
        <f t="shared" si="20"/>
        <v>0</v>
      </c>
      <c r="X842" s="339"/>
      <c r="Y842" s="339"/>
      <c r="Z842" s="339"/>
      <c r="AA842" s="339"/>
      <c r="AB842" s="339"/>
      <c r="AC842" s="339"/>
      <c r="AD842" s="339"/>
      <c r="AE842" s="339"/>
      <c r="AF842" s="339"/>
      <c r="AG842" s="339"/>
      <c r="AH842" s="339"/>
      <c r="AI842" s="339"/>
      <c r="AJ842" s="339"/>
      <c r="AK842" s="339"/>
    </row>
    <row r="843" spans="1:37" ht="12.75" customHeight="1">
      <c r="A843" s="339"/>
      <c r="B843" s="466"/>
      <c r="C843" s="339"/>
      <c r="D843" s="339"/>
      <c r="E843" s="339"/>
      <c r="F843" s="339"/>
      <c r="G843" s="339"/>
      <c r="H843" s="339"/>
      <c r="I843" s="339"/>
      <c r="J843" s="339"/>
      <c r="K843" s="339"/>
      <c r="L843" s="339"/>
      <c r="M843" s="340"/>
      <c r="N843" s="339"/>
      <c r="O843" s="339"/>
      <c r="P843" s="339"/>
      <c r="Q843" s="341"/>
      <c r="R843" s="178"/>
      <c r="S843" s="434"/>
      <c r="T843" s="434"/>
      <c r="U843" s="434"/>
      <c r="V843" s="339"/>
      <c r="W843" s="99">
        <f t="shared" si="20"/>
        <v>0</v>
      </c>
      <c r="X843" s="339"/>
      <c r="Y843" s="339"/>
      <c r="Z843" s="339"/>
      <c r="AA843" s="339"/>
      <c r="AB843" s="339"/>
      <c r="AC843" s="339"/>
      <c r="AD843" s="339"/>
      <c r="AE843" s="339"/>
      <c r="AF843" s="339"/>
      <c r="AG843" s="339"/>
      <c r="AH843" s="339"/>
      <c r="AI843" s="339"/>
      <c r="AJ843" s="339"/>
      <c r="AK843" s="339"/>
    </row>
    <row r="844" spans="1:37" ht="12.75" customHeight="1">
      <c r="A844" s="339"/>
      <c r="B844" s="466"/>
      <c r="C844" s="339"/>
      <c r="D844" s="339"/>
      <c r="E844" s="339"/>
      <c r="F844" s="339"/>
      <c r="G844" s="339"/>
      <c r="H844" s="339"/>
      <c r="I844" s="339"/>
      <c r="J844" s="339"/>
      <c r="K844" s="339"/>
      <c r="L844" s="339"/>
      <c r="M844" s="340"/>
      <c r="N844" s="339"/>
      <c r="O844" s="339"/>
      <c r="P844" s="339"/>
      <c r="Q844" s="341"/>
      <c r="R844" s="178"/>
      <c r="S844" s="434"/>
      <c r="T844" s="434"/>
      <c r="U844" s="434"/>
      <c r="V844" s="339"/>
      <c r="W844" s="99">
        <f t="shared" si="20"/>
        <v>0</v>
      </c>
      <c r="X844" s="339"/>
      <c r="Y844" s="339"/>
      <c r="Z844" s="339"/>
      <c r="AA844" s="339"/>
      <c r="AB844" s="339"/>
      <c r="AC844" s="339"/>
      <c r="AD844" s="339"/>
      <c r="AE844" s="339"/>
      <c r="AF844" s="339"/>
      <c r="AG844" s="339"/>
      <c r="AH844" s="339"/>
      <c r="AI844" s="339"/>
      <c r="AJ844" s="339"/>
      <c r="AK844" s="339"/>
    </row>
    <row r="845" spans="1:37" ht="12.75" customHeight="1">
      <c r="A845" s="339"/>
      <c r="B845" s="466"/>
      <c r="C845" s="339"/>
      <c r="D845" s="339"/>
      <c r="E845" s="339"/>
      <c r="F845" s="339"/>
      <c r="G845" s="339"/>
      <c r="H845" s="339"/>
      <c r="I845" s="339"/>
      <c r="J845" s="339"/>
      <c r="K845" s="339"/>
      <c r="L845" s="339"/>
      <c r="M845" s="340"/>
      <c r="N845" s="339"/>
      <c r="O845" s="339"/>
      <c r="P845" s="339"/>
      <c r="Q845" s="341"/>
      <c r="R845" s="178"/>
      <c r="S845" s="434"/>
      <c r="T845" s="434"/>
      <c r="U845" s="434"/>
      <c r="V845" s="339"/>
      <c r="W845" s="99">
        <f t="shared" si="20"/>
        <v>0</v>
      </c>
      <c r="X845" s="339"/>
      <c r="Y845" s="339"/>
      <c r="Z845" s="339"/>
      <c r="AA845" s="339"/>
      <c r="AB845" s="339"/>
      <c r="AC845" s="339"/>
      <c r="AD845" s="339"/>
      <c r="AE845" s="339"/>
      <c r="AF845" s="339"/>
      <c r="AG845" s="339"/>
      <c r="AH845" s="339"/>
      <c r="AI845" s="339"/>
      <c r="AJ845" s="339"/>
      <c r="AK845" s="339"/>
    </row>
    <row r="846" spans="1:37" ht="12.75" customHeight="1">
      <c r="A846" s="339"/>
      <c r="B846" s="466"/>
      <c r="C846" s="339"/>
      <c r="D846" s="339"/>
      <c r="E846" s="339"/>
      <c r="F846" s="339"/>
      <c r="G846" s="339"/>
      <c r="H846" s="339"/>
      <c r="I846" s="339"/>
      <c r="J846" s="339"/>
      <c r="K846" s="339"/>
      <c r="L846" s="339"/>
      <c r="M846" s="340"/>
      <c r="N846" s="339"/>
      <c r="O846" s="339"/>
      <c r="P846" s="339"/>
      <c r="Q846" s="341"/>
      <c r="R846" s="178"/>
      <c r="S846" s="434"/>
      <c r="T846" s="434"/>
      <c r="U846" s="434"/>
      <c r="V846" s="339"/>
      <c r="W846" s="99">
        <f t="shared" si="20"/>
        <v>0</v>
      </c>
      <c r="X846" s="339"/>
      <c r="Y846" s="339"/>
      <c r="Z846" s="339"/>
      <c r="AA846" s="339"/>
      <c r="AB846" s="339"/>
      <c r="AC846" s="339"/>
      <c r="AD846" s="339"/>
      <c r="AE846" s="339"/>
      <c r="AF846" s="339"/>
      <c r="AG846" s="339"/>
      <c r="AH846" s="339"/>
      <c r="AI846" s="339"/>
      <c r="AJ846" s="339"/>
      <c r="AK846" s="339"/>
    </row>
    <row r="847" spans="1:37" ht="12.75" customHeight="1">
      <c r="A847" s="339"/>
      <c r="B847" s="466"/>
      <c r="C847" s="339"/>
      <c r="D847" s="339"/>
      <c r="E847" s="339"/>
      <c r="F847" s="339"/>
      <c r="G847" s="339"/>
      <c r="H847" s="339"/>
      <c r="I847" s="339"/>
      <c r="J847" s="339"/>
      <c r="K847" s="339"/>
      <c r="L847" s="339"/>
      <c r="M847" s="340"/>
      <c r="N847" s="339"/>
      <c r="O847" s="339"/>
      <c r="P847" s="339"/>
      <c r="Q847" s="341"/>
      <c r="R847" s="178"/>
      <c r="S847" s="434"/>
      <c r="T847" s="434"/>
      <c r="U847" s="434"/>
      <c r="V847" s="339"/>
      <c r="W847" s="99">
        <f t="shared" si="20"/>
        <v>0</v>
      </c>
      <c r="X847" s="339"/>
      <c r="Y847" s="339"/>
      <c r="Z847" s="339"/>
      <c r="AA847" s="339"/>
      <c r="AB847" s="339"/>
      <c r="AC847" s="339"/>
      <c r="AD847" s="339"/>
      <c r="AE847" s="339"/>
      <c r="AF847" s="339"/>
      <c r="AG847" s="339"/>
      <c r="AH847" s="339"/>
      <c r="AI847" s="339"/>
      <c r="AJ847" s="339"/>
      <c r="AK847" s="339"/>
    </row>
    <row r="848" spans="1:37" ht="12.75" customHeight="1">
      <c r="A848" s="339"/>
      <c r="B848" s="466"/>
      <c r="C848" s="339"/>
      <c r="D848" s="339"/>
      <c r="E848" s="339"/>
      <c r="F848" s="339"/>
      <c r="G848" s="339"/>
      <c r="H848" s="339"/>
      <c r="I848" s="339"/>
      <c r="J848" s="339"/>
      <c r="K848" s="339"/>
      <c r="L848" s="339"/>
      <c r="M848" s="340"/>
      <c r="N848" s="339"/>
      <c r="O848" s="339"/>
      <c r="P848" s="339"/>
      <c r="Q848" s="341"/>
      <c r="R848" s="178"/>
      <c r="S848" s="434"/>
      <c r="T848" s="434"/>
      <c r="U848" s="434"/>
      <c r="V848" s="339"/>
      <c r="W848" s="99">
        <f t="shared" si="20"/>
        <v>0</v>
      </c>
      <c r="X848" s="339"/>
      <c r="Y848" s="339"/>
      <c r="Z848" s="339"/>
      <c r="AA848" s="339"/>
      <c r="AB848" s="339"/>
      <c r="AC848" s="339"/>
      <c r="AD848" s="339"/>
      <c r="AE848" s="339"/>
      <c r="AF848" s="339"/>
      <c r="AG848" s="339"/>
      <c r="AH848" s="339"/>
      <c r="AI848" s="339"/>
      <c r="AJ848" s="339"/>
      <c r="AK848" s="339"/>
    </row>
    <row r="849" spans="1:37" ht="12.75" customHeight="1">
      <c r="A849" s="339"/>
      <c r="B849" s="466"/>
      <c r="C849" s="339"/>
      <c r="D849" s="339"/>
      <c r="E849" s="339"/>
      <c r="F849" s="339"/>
      <c r="G849" s="339"/>
      <c r="H849" s="339"/>
      <c r="I849" s="339"/>
      <c r="J849" s="339"/>
      <c r="K849" s="339"/>
      <c r="L849" s="339"/>
      <c r="M849" s="340"/>
      <c r="N849" s="339"/>
      <c r="O849" s="339"/>
      <c r="P849" s="339"/>
      <c r="Q849" s="341"/>
      <c r="R849" s="178"/>
      <c r="S849" s="434"/>
      <c r="T849" s="434"/>
      <c r="U849" s="434"/>
      <c r="V849" s="339"/>
      <c r="W849" s="99">
        <f t="shared" si="20"/>
        <v>0</v>
      </c>
      <c r="X849" s="339"/>
      <c r="Y849" s="339"/>
      <c r="Z849" s="339"/>
      <c r="AA849" s="339"/>
      <c r="AB849" s="339"/>
      <c r="AC849" s="339"/>
      <c r="AD849" s="339"/>
      <c r="AE849" s="339"/>
      <c r="AF849" s="339"/>
      <c r="AG849" s="339"/>
      <c r="AH849" s="339"/>
      <c r="AI849" s="339"/>
      <c r="AJ849" s="339"/>
      <c r="AK849" s="339"/>
    </row>
    <row r="850" spans="1:37" ht="12.75" customHeight="1">
      <c r="A850" s="339"/>
      <c r="B850" s="466"/>
      <c r="C850" s="339"/>
      <c r="D850" s="339"/>
      <c r="E850" s="339"/>
      <c r="F850" s="339"/>
      <c r="G850" s="339"/>
      <c r="H850" s="339"/>
      <c r="I850" s="339"/>
      <c r="J850" s="339"/>
      <c r="K850" s="339"/>
      <c r="L850" s="339"/>
      <c r="M850" s="340"/>
      <c r="N850" s="339"/>
      <c r="O850" s="339"/>
      <c r="P850" s="339"/>
      <c r="Q850" s="341"/>
      <c r="R850" s="178"/>
      <c r="S850" s="434"/>
      <c r="T850" s="434"/>
      <c r="U850" s="434"/>
      <c r="V850" s="339"/>
      <c r="W850" s="99">
        <f t="shared" si="20"/>
        <v>0</v>
      </c>
      <c r="X850" s="339"/>
      <c r="Y850" s="339"/>
      <c r="Z850" s="339"/>
      <c r="AA850" s="339"/>
      <c r="AB850" s="339"/>
      <c r="AC850" s="339"/>
      <c r="AD850" s="339"/>
      <c r="AE850" s="339"/>
      <c r="AF850" s="339"/>
      <c r="AG850" s="339"/>
      <c r="AH850" s="339"/>
      <c r="AI850" s="339"/>
      <c r="AJ850" s="339"/>
      <c r="AK850" s="339"/>
    </row>
    <row r="851" spans="1:37" ht="12.75" customHeight="1">
      <c r="A851" s="339"/>
      <c r="B851" s="466"/>
      <c r="C851" s="339"/>
      <c r="D851" s="339"/>
      <c r="E851" s="339"/>
      <c r="F851" s="339"/>
      <c r="G851" s="339"/>
      <c r="H851" s="339"/>
      <c r="I851" s="339"/>
      <c r="J851" s="339"/>
      <c r="K851" s="339"/>
      <c r="L851" s="339"/>
      <c r="M851" s="340"/>
      <c r="N851" s="339"/>
      <c r="O851" s="339"/>
      <c r="P851" s="339"/>
      <c r="Q851" s="341"/>
      <c r="R851" s="178"/>
      <c r="S851" s="434"/>
      <c r="T851" s="434"/>
      <c r="U851" s="434"/>
      <c r="V851" s="339"/>
      <c r="W851" s="99">
        <f t="shared" si="20"/>
        <v>0</v>
      </c>
      <c r="X851" s="339"/>
      <c r="Y851" s="339"/>
      <c r="Z851" s="339"/>
      <c r="AA851" s="339"/>
      <c r="AB851" s="339"/>
      <c r="AC851" s="339"/>
      <c r="AD851" s="339"/>
      <c r="AE851" s="339"/>
      <c r="AF851" s="339"/>
      <c r="AG851" s="339"/>
      <c r="AH851" s="339"/>
      <c r="AI851" s="339"/>
      <c r="AJ851" s="339"/>
      <c r="AK851" s="339"/>
    </row>
    <row r="852" spans="1:37" ht="12.75" customHeight="1">
      <c r="A852" s="339"/>
      <c r="B852" s="466"/>
      <c r="C852" s="339"/>
      <c r="D852" s="339"/>
      <c r="E852" s="339"/>
      <c r="F852" s="339"/>
      <c r="G852" s="339"/>
      <c r="H852" s="339"/>
      <c r="I852" s="339"/>
      <c r="J852" s="339"/>
      <c r="K852" s="339"/>
      <c r="L852" s="339"/>
      <c r="M852" s="340"/>
      <c r="N852" s="339"/>
      <c r="O852" s="339"/>
      <c r="P852" s="339"/>
      <c r="Q852" s="341"/>
      <c r="R852" s="178"/>
      <c r="S852" s="434"/>
      <c r="T852" s="434"/>
      <c r="U852" s="434"/>
      <c r="V852" s="339"/>
      <c r="W852" s="99">
        <f t="shared" si="20"/>
        <v>0</v>
      </c>
      <c r="X852" s="339"/>
      <c r="Y852" s="339"/>
      <c r="Z852" s="339"/>
      <c r="AA852" s="339"/>
      <c r="AB852" s="339"/>
      <c r="AC852" s="339"/>
      <c r="AD852" s="339"/>
      <c r="AE852" s="339"/>
      <c r="AF852" s="339"/>
      <c r="AG852" s="339"/>
      <c r="AH852" s="339"/>
      <c r="AI852" s="339"/>
      <c r="AJ852" s="339"/>
      <c r="AK852" s="339"/>
    </row>
    <row r="853" spans="1:37" ht="12.75" customHeight="1">
      <c r="A853" s="339"/>
      <c r="B853" s="466"/>
      <c r="C853" s="339"/>
      <c r="D853" s="339"/>
      <c r="E853" s="339"/>
      <c r="F853" s="339"/>
      <c r="G853" s="339"/>
      <c r="H853" s="339"/>
      <c r="I853" s="339"/>
      <c r="J853" s="339"/>
      <c r="K853" s="339"/>
      <c r="L853" s="339"/>
      <c r="M853" s="340"/>
      <c r="N853" s="339"/>
      <c r="O853" s="339"/>
      <c r="P853" s="339"/>
      <c r="Q853" s="341"/>
      <c r="R853" s="178"/>
      <c r="S853" s="434"/>
      <c r="T853" s="434"/>
      <c r="U853" s="434"/>
      <c r="V853" s="339"/>
      <c r="W853" s="99">
        <f t="shared" si="20"/>
        <v>0</v>
      </c>
      <c r="X853" s="339"/>
      <c r="Y853" s="339"/>
      <c r="Z853" s="339"/>
      <c r="AA853" s="339"/>
      <c r="AB853" s="339"/>
      <c r="AC853" s="339"/>
      <c r="AD853" s="339"/>
      <c r="AE853" s="339"/>
      <c r="AF853" s="339"/>
      <c r="AG853" s="339"/>
      <c r="AH853" s="339"/>
      <c r="AI853" s="339"/>
      <c r="AJ853" s="339"/>
      <c r="AK853" s="339"/>
    </row>
    <row r="854" spans="1:37" ht="12.75" customHeight="1">
      <c r="A854" s="339"/>
      <c r="B854" s="466"/>
      <c r="C854" s="339"/>
      <c r="D854" s="339"/>
      <c r="E854" s="339"/>
      <c r="F854" s="339"/>
      <c r="G854" s="339"/>
      <c r="H854" s="339"/>
      <c r="I854" s="339"/>
      <c r="J854" s="339"/>
      <c r="K854" s="339"/>
      <c r="L854" s="339"/>
      <c r="M854" s="340"/>
      <c r="N854" s="339"/>
      <c r="O854" s="339"/>
      <c r="P854" s="339"/>
      <c r="Q854" s="341"/>
      <c r="R854" s="178"/>
      <c r="S854" s="434"/>
      <c r="T854" s="434"/>
      <c r="U854" s="434"/>
      <c r="V854" s="339"/>
      <c r="W854" s="99">
        <f t="shared" si="20"/>
        <v>0</v>
      </c>
      <c r="X854" s="339"/>
      <c r="Y854" s="339"/>
      <c r="Z854" s="339"/>
      <c r="AA854" s="339"/>
      <c r="AB854" s="339"/>
      <c r="AC854" s="339"/>
      <c r="AD854" s="339"/>
      <c r="AE854" s="339"/>
      <c r="AF854" s="339"/>
      <c r="AG854" s="339"/>
      <c r="AH854" s="339"/>
      <c r="AI854" s="339"/>
      <c r="AJ854" s="339"/>
      <c r="AK854" s="339"/>
    </row>
    <row r="855" spans="1:37" ht="12.75" customHeight="1">
      <c r="A855" s="339"/>
      <c r="B855" s="466"/>
      <c r="C855" s="339"/>
      <c r="D855" s="339"/>
      <c r="E855" s="339"/>
      <c r="F855" s="339"/>
      <c r="G855" s="339"/>
      <c r="H855" s="339"/>
      <c r="I855" s="339"/>
      <c r="J855" s="339"/>
      <c r="K855" s="339"/>
      <c r="L855" s="339"/>
      <c r="M855" s="340"/>
      <c r="N855" s="339"/>
      <c r="O855" s="339"/>
      <c r="P855" s="339"/>
      <c r="Q855" s="341"/>
      <c r="R855" s="178"/>
      <c r="S855" s="434"/>
      <c r="T855" s="434"/>
      <c r="U855" s="434"/>
      <c r="V855" s="339"/>
      <c r="W855" s="99">
        <f t="shared" si="20"/>
        <v>0</v>
      </c>
      <c r="X855" s="339"/>
      <c r="Y855" s="339"/>
      <c r="Z855" s="339"/>
      <c r="AA855" s="339"/>
      <c r="AB855" s="339"/>
      <c r="AC855" s="339"/>
      <c r="AD855" s="339"/>
      <c r="AE855" s="339"/>
      <c r="AF855" s="339"/>
      <c r="AG855" s="339"/>
      <c r="AH855" s="339"/>
      <c r="AI855" s="339"/>
      <c r="AJ855" s="339"/>
      <c r="AK855" s="339"/>
    </row>
    <row r="856" spans="1:37" ht="12.75" customHeight="1">
      <c r="A856" s="339"/>
      <c r="B856" s="466"/>
      <c r="C856" s="339"/>
      <c r="D856" s="339"/>
      <c r="E856" s="339"/>
      <c r="F856" s="339"/>
      <c r="G856" s="339"/>
      <c r="H856" s="339"/>
      <c r="I856" s="339"/>
      <c r="J856" s="339"/>
      <c r="K856" s="339"/>
      <c r="L856" s="339"/>
      <c r="M856" s="340"/>
      <c r="N856" s="339"/>
      <c r="O856" s="339"/>
      <c r="P856" s="339"/>
      <c r="Q856" s="341"/>
      <c r="R856" s="178"/>
      <c r="S856" s="434"/>
      <c r="T856" s="434"/>
      <c r="U856" s="434"/>
      <c r="V856" s="339"/>
      <c r="W856" s="99">
        <f t="shared" si="20"/>
        <v>0</v>
      </c>
      <c r="X856" s="339"/>
      <c r="Y856" s="339"/>
      <c r="Z856" s="339"/>
      <c r="AA856" s="339"/>
      <c r="AB856" s="339"/>
      <c r="AC856" s="339"/>
      <c r="AD856" s="339"/>
      <c r="AE856" s="339"/>
      <c r="AF856" s="339"/>
      <c r="AG856" s="339"/>
      <c r="AH856" s="339"/>
      <c r="AI856" s="339"/>
      <c r="AJ856" s="339"/>
      <c r="AK856" s="339"/>
    </row>
    <row r="857" spans="1:37" ht="12.75" customHeight="1">
      <c r="A857" s="339"/>
      <c r="B857" s="466"/>
      <c r="C857" s="339"/>
      <c r="D857" s="339"/>
      <c r="E857" s="339"/>
      <c r="F857" s="339"/>
      <c r="G857" s="339"/>
      <c r="H857" s="339"/>
      <c r="I857" s="339"/>
      <c r="J857" s="339"/>
      <c r="K857" s="339"/>
      <c r="L857" s="339"/>
      <c r="M857" s="340"/>
      <c r="N857" s="339"/>
      <c r="O857" s="339"/>
      <c r="P857" s="339"/>
      <c r="Q857" s="341"/>
      <c r="R857" s="178"/>
      <c r="S857" s="434"/>
      <c r="T857" s="434"/>
      <c r="U857" s="434"/>
      <c r="V857" s="339"/>
      <c r="W857" s="99">
        <f t="shared" si="20"/>
        <v>0</v>
      </c>
      <c r="X857" s="339"/>
      <c r="Y857" s="339"/>
      <c r="Z857" s="339"/>
      <c r="AA857" s="339"/>
      <c r="AB857" s="339"/>
      <c r="AC857" s="339"/>
      <c r="AD857" s="339"/>
      <c r="AE857" s="339"/>
      <c r="AF857" s="339"/>
      <c r="AG857" s="339"/>
      <c r="AH857" s="339"/>
      <c r="AI857" s="339"/>
      <c r="AJ857" s="339"/>
      <c r="AK857" s="339"/>
    </row>
    <row r="858" spans="1:37" ht="12.75" customHeight="1">
      <c r="A858" s="339"/>
      <c r="B858" s="466"/>
      <c r="C858" s="339"/>
      <c r="D858" s="339"/>
      <c r="E858" s="339"/>
      <c r="F858" s="339"/>
      <c r="G858" s="339"/>
      <c r="H858" s="339"/>
      <c r="I858" s="339"/>
      <c r="J858" s="339"/>
      <c r="K858" s="339"/>
      <c r="L858" s="339"/>
      <c r="M858" s="340"/>
      <c r="N858" s="339"/>
      <c r="O858" s="339"/>
      <c r="P858" s="339"/>
      <c r="Q858" s="341"/>
      <c r="R858" s="178"/>
      <c r="S858" s="434"/>
      <c r="T858" s="434"/>
      <c r="U858" s="434"/>
      <c r="V858" s="339"/>
      <c r="W858" s="99">
        <f t="shared" si="20"/>
        <v>0</v>
      </c>
      <c r="X858" s="339"/>
      <c r="Y858" s="339"/>
      <c r="Z858" s="339"/>
      <c r="AA858" s="339"/>
      <c r="AB858" s="339"/>
      <c r="AC858" s="339"/>
      <c r="AD858" s="339"/>
      <c r="AE858" s="339"/>
      <c r="AF858" s="339"/>
      <c r="AG858" s="339"/>
      <c r="AH858" s="339"/>
      <c r="AI858" s="339"/>
      <c r="AJ858" s="339"/>
      <c r="AK858" s="339"/>
    </row>
    <row r="859" spans="1:37" ht="12.75" customHeight="1">
      <c r="A859" s="339"/>
      <c r="B859" s="466"/>
      <c r="C859" s="339"/>
      <c r="D859" s="339"/>
      <c r="E859" s="339"/>
      <c r="F859" s="339"/>
      <c r="G859" s="339"/>
      <c r="H859" s="339"/>
      <c r="I859" s="339"/>
      <c r="J859" s="339"/>
      <c r="K859" s="339"/>
      <c r="L859" s="339"/>
      <c r="M859" s="340"/>
      <c r="N859" s="339"/>
      <c r="O859" s="339"/>
      <c r="P859" s="339"/>
      <c r="Q859" s="341"/>
      <c r="R859" s="178"/>
      <c r="S859" s="434"/>
      <c r="T859" s="434"/>
      <c r="U859" s="434"/>
      <c r="V859" s="339"/>
      <c r="W859" s="99">
        <f t="shared" si="20"/>
        <v>0</v>
      </c>
      <c r="X859" s="339"/>
      <c r="Y859" s="339"/>
      <c r="Z859" s="339"/>
      <c r="AA859" s="339"/>
      <c r="AB859" s="339"/>
      <c r="AC859" s="339"/>
      <c r="AD859" s="339"/>
      <c r="AE859" s="339"/>
      <c r="AF859" s="339"/>
      <c r="AG859" s="339"/>
      <c r="AH859" s="339"/>
      <c r="AI859" s="339"/>
      <c r="AJ859" s="339"/>
      <c r="AK859" s="339"/>
    </row>
    <row r="860" spans="1:37" ht="12.75" customHeight="1">
      <c r="A860" s="339"/>
      <c r="B860" s="466"/>
      <c r="C860" s="339"/>
      <c r="D860" s="339"/>
      <c r="E860" s="339"/>
      <c r="F860" s="339"/>
      <c r="G860" s="339"/>
      <c r="H860" s="339"/>
      <c r="I860" s="339"/>
      <c r="J860" s="339"/>
      <c r="K860" s="339"/>
      <c r="L860" s="339"/>
      <c r="M860" s="340"/>
      <c r="N860" s="339"/>
      <c r="O860" s="339"/>
      <c r="P860" s="339"/>
      <c r="Q860" s="341"/>
      <c r="R860" s="178"/>
      <c r="S860" s="434"/>
      <c r="T860" s="434"/>
      <c r="U860" s="434"/>
      <c r="V860" s="339"/>
      <c r="W860" s="99">
        <f t="shared" si="20"/>
        <v>0</v>
      </c>
      <c r="X860" s="339"/>
      <c r="Y860" s="339"/>
      <c r="Z860" s="339"/>
      <c r="AA860" s="339"/>
      <c r="AB860" s="339"/>
      <c r="AC860" s="339"/>
      <c r="AD860" s="339"/>
      <c r="AE860" s="339"/>
      <c r="AF860" s="339"/>
      <c r="AG860" s="339"/>
      <c r="AH860" s="339"/>
      <c r="AI860" s="339"/>
      <c r="AJ860" s="339"/>
      <c r="AK860" s="339"/>
    </row>
    <row r="861" spans="1:37" ht="12.75" customHeight="1">
      <c r="A861" s="339"/>
      <c r="B861" s="466"/>
      <c r="C861" s="339"/>
      <c r="D861" s="339"/>
      <c r="E861" s="339"/>
      <c r="F861" s="339"/>
      <c r="G861" s="339"/>
      <c r="H861" s="339"/>
      <c r="I861" s="339"/>
      <c r="J861" s="339"/>
      <c r="K861" s="339"/>
      <c r="L861" s="339"/>
      <c r="M861" s="340"/>
      <c r="N861" s="339"/>
      <c r="O861" s="339"/>
      <c r="P861" s="339"/>
      <c r="Q861" s="341"/>
      <c r="R861" s="178"/>
      <c r="S861" s="434"/>
      <c r="T861" s="434"/>
      <c r="U861" s="434"/>
      <c r="V861" s="339"/>
      <c r="W861" s="99">
        <f t="shared" si="20"/>
        <v>0</v>
      </c>
      <c r="X861" s="339"/>
      <c r="Y861" s="339"/>
      <c r="Z861" s="339"/>
      <c r="AA861" s="339"/>
      <c r="AB861" s="339"/>
      <c r="AC861" s="339"/>
      <c r="AD861" s="339"/>
      <c r="AE861" s="339"/>
      <c r="AF861" s="339"/>
      <c r="AG861" s="339"/>
      <c r="AH861" s="339"/>
      <c r="AI861" s="339"/>
      <c r="AJ861" s="339"/>
      <c r="AK861" s="339"/>
    </row>
    <row r="862" spans="1:37" ht="12.75" customHeight="1">
      <c r="A862" s="339"/>
      <c r="B862" s="466"/>
      <c r="C862" s="339"/>
      <c r="D862" s="339"/>
      <c r="E862" s="339"/>
      <c r="F862" s="339"/>
      <c r="G862" s="339"/>
      <c r="H862" s="339"/>
      <c r="I862" s="339"/>
      <c r="J862" s="339"/>
      <c r="K862" s="339"/>
      <c r="L862" s="339"/>
      <c r="M862" s="340"/>
      <c r="N862" s="339"/>
      <c r="O862" s="339"/>
      <c r="P862" s="339"/>
      <c r="Q862" s="341"/>
      <c r="R862" s="178"/>
      <c r="S862" s="434"/>
      <c r="T862" s="434"/>
      <c r="U862" s="434"/>
      <c r="V862" s="339"/>
      <c r="W862" s="99">
        <f t="shared" si="20"/>
        <v>0</v>
      </c>
      <c r="X862" s="339"/>
      <c r="Y862" s="339"/>
      <c r="Z862" s="339"/>
      <c r="AA862" s="339"/>
      <c r="AB862" s="339"/>
      <c r="AC862" s="339"/>
      <c r="AD862" s="339"/>
      <c r="AE862" s="339"/>
      <c r="AF862" s="339"/>
      <c r="AG862" s="339"/>
      <c r="AH862" s="339"/>
      <c r="AI862" s="339"/>
      <c r="AJ862" s="339"/>
      <c r="AK862" s="339"/>
    </row>
    <row r="863" spans="1:37" ht="12.75" customHeight="1">
      <c r="A863" s="339"/>
      <c r="B863" s="466"/>
      <c r="C863" s="339"/>
      <c r="D863" s="339"/>
      <c r="E863" s="339"/>
      <c r="F863" s="339"/>
      <c r="G863" s="339"/>
      <c r="H863" s="339"/>
      <c r="I863" s="339"/>
      <c r="J863" s="339"/>
      <c r="K863" s="339"/>
      <c r="L863" s="339"/>
      <c r="M863" s="340"/>
      <c r="N863" s="339"/>
      <c r="O863" s="339"/>
      <c r="P863" s="339"/>
      <c r="Q863" s="341"/>
      <c r="R863" s="178"/>
      <c r="S863" s="434"/>
      <c r="T863" s="434"/>
      <c r="U863" s="434"/>
      <c r="V863" s="339"/>
      <c r="W863" s="99">
        <f t="shared" si="20"/>
        <v>0</v>
      </c>
      <c r="X863" s="339"/>
      <c r="Y863" s="339"/>
      <c r="Z863" s="339"/>
      <c r="AA863" s="339"/>
      <c r="AB863" s="339"/>
      <c r="AC863" s="339"/>
      <c r="AD863" s="339"/>
      <c r="AE863" s="339"/>
      <c r="AF863" s="339"/>
      <c r="AG863" s="339"/>
      <c r="AH863" s="339"/>
      <c r="AI863" s="339"/>
      <c r="AJ863" s="339"/>
      <c r="AK863" s="339"/>
    </row>
    <row r="864" spans="1:37" ht="12.75" customHeight="1">
      <c r="A864" s="339"/>
      <c r="B864" s="466"/>
      <c r="C864" s="339"/>
      <c r="D864" s="339"/>
      <c r="E864" s="339"/>
      <c r="F864" s="339"/>
      <c r="G864" s="339"/>
      <c r="H864" s="339"/>
      <c r="I864" s="339"/>
      <c r="J864" s="339"/>
      <c r="K864" s="339"/>
      <c r="L864" s="339"/>
      <c r="M864" s="340"/>
      <c r="N864" s="339"/>
      <c r="O864" s="339"/>
      <c r="P864" s="339"/>
      <c r="Q864" s="341"/>
      <c r="R864" s="178"/>
      <c r="S864" s="434"/>
      <c r="T864" s="434"/>
      <c r="U864" s="434"/>
      <c r="V864" s="339"/>
      <c r="W864" s="99">
        <f t="shared" si="20"/>
        <v>0</v>
      </c>
      <c r="X864" s="339"/>
      <c r="Y864" s="339"/>
      <c r="Z864" s="339"/>
      <c r="AA864" s="339"/>
      <c r="AB864" s="339"/>
      <c r="AC864" s="339"/>
      <c r="AD864" s="339"/>
      <c r="AE864" s="339"/>
      <c r="AF864" s="339"/>
      <c r="AG864" s="339"/>
      <c r="AH864" s="339"/>
      <c r="AI864" s="339"/>
      <c r="AJ864" s="339"/>
      <c r="AK864" s="339"/>
    </row>
    <row r="865" spans="1:37" ht="12.75" customHeight="1">
      <c r="A865" s="339"/>
      <c r="B865" s="466"/>
      <c r="C865" s="339"/>
      <c r="D865" s="339"/>
      <c r="E865" s="339"/>
      <c r="F865" s="339"/>
      <c r="G865" s="339"/>
      <c r="H865" s="339"/>
      <c r="I865" s="339"/>
      <c r="J865" s="339"/>
      <c r="K865" s="339"/>
      <c r="L865" s="339"/>
      <c r="M865" s="340"/>
      <c r="N865" s="339"/>
      <c r="O865" s="339"/>
      <c r="P865" s="339"/>
      <c r="Q865" s="341"/>
      <c r="R865" s="178"/>
      <c r="S865" s="434"/>
      <c r="T865" s="434"/>
      <c r="U865" s="434"/>
      <c r="V865" s="339"/>
      <c r="W865" s="99">
        <f t="shared" si="20"/>
        <v>0</v>
      </c>
      <c r="X865" s="339"/>
      <c r="Y865" s="339"/>
      <c r="Z865" s="339"/>
      <c r="AA865" s="339"/>
      <c r="AB865" s="339"/>
      <c r="AC865" s="339"/>
      <c r="AD865" s="339"/>
      <c r="AE865" s="339"/>
      <c r="AF865" s="339"/>
      <c r="AG865" s="339"/>
      <c r="AH865" s="339"/>
      <c r="AI865" s="339"/>
      <c r="AJ865" s="339"/>
      <c r="AK865" s="339"/>
    </row>
    <row r="866" spans="1:37" ht="12.75" customHeight="1">
      <c r="A866" s="339"/>
      <c r="B866" s="466"/>
      <c r="C866" s="339"/>
      <c r="D866" s="339"/>
      <c r="E866" s="339"/>
      <c r="F866" s="339"/>
      <c r="G866" s="339"/>
      <c r="H866" s="339"/>
      <c r="I866" s="339"/>
      <c r="J866" s="339"/>
      <c r="K866" s="339"/>
      <c r="L866" s="339"/>
      <c r="M866" s="340"/>
      <c r="N866" s="339"/>
      <c r="O866" s="339"/>
      <c r="P866" s="339"/>
      <c r="Q866" s="341"/>
      <c r="R866" s="178"/>
      <c r="S866" s="434"/>
      <c r="T866" s="434"/>
      <c r="U866" s="434"/>
      <c r="V866" s="339"/>
      <c r="W866" s="99">
        <f t="shared" si="20"/>
        <v>0</v>
      </c>
      <c r="X866" s="339"/>
      <c r="Y866" s="339"/>
      <c r="Z866" s="339"/>
      <c r="AA866" s="339"/>
      <c r="AB866" s="339"/>
      <c r="AC866" s="339"/>
      <c r="AD866" s="339"/>
      <c r="AE866" s="339"/>
      <c r="AF866" s="339"/>
      <c r="AG866" s="339"/>
      <c r="AH866" s="339"/>
      <c r="AI866" s="339"/>
      <c r="AJ866" s="339"/>
      <c r="AK866" s="339"/>
    </row>
    <row r="867" spans="1:37" ht="12.75" customHeight="1">
      <c r="A867" s="339"/>
      <c r="B867" s="466"/>
      <c r="C867" s="339"/>
      <c r="D867" s="339"/>
      <c r="E867" s="339"/>
      <c r="F867" s="339"/>
      <c r="G867" s="339"/>
      <c r="H867" s="339"/>
      <c r="I867" s="339"/>
      <c r="J867" s="339"/>
      <c r="K867" s="339"/>
      <c r="L867" s="339"/>
      <c r="M867" s="340"/>
      <c r="N867" s="339"/>
      <c r="O867" s="339"/>
      <c r="P867" s="339"/>
      <c r="Q867" s="341"/>
      <c r="R867" s="178"/>
      <c r="S867" s="434"/>
      <c r="T867" s="434"/>
      <c r="U867" s="434"/>
      <c r="V867" s="339"/>
      <c r="W867" s="99">
        <f t="shared" si="20"/>
        <v>0</v>
      </c>
      <c r="X867" s="339"/>
      <c r="Y867" s="339"/>
      <c r="Z867" s="339"/>
      <c r="AA867" s="339"/>
      <c r="AB867" s="339"/>
      <c r="AC867" s="339"/>
      <c r="AD867" s="339"/>
      <c r="AE867" s="339"/>
      <c r="AF867" s="339"/>
      <c r="AG867" s="339"/>
      <c r="AH867" s="339"/>
      <c r="AI867" s="339"/>
      <c r="AJ867" s="339"/>
      <c r="AK867" s="339"/>
    </row>
    <row r="868" spans="1:37" ht="12.75" customHeight="1">
      <c r="A868" s="339"/>
      <c r="B868" s="466"/>
      <c r="C868" s="339"/>
      <c r="D868" s="339"/>
      <c r="E868" s="339"/>
      <c r="F868" s="339"/>
      <c r="G868" s="339"/>
      <c r="H868" s="339"/>
      <c r="I868" s="339"/>
      <c r="J868" s="339"/>
      <c r="K868" s="339"/>
      <c r="L868" s="339"/>
      <c r="M868" s="340"/>
      <c r="N868" s="339"/>
      <c r="O868" s="339"/>
      <c r="P868" s="339"/>
      <c r="Q868" s="341"/>
      <c r="R868" s="178"/>
      <c r="S868" s="434"/>
      <c r="T868" s="434"/>
      <c r="U868" s="434"/>
      <c r="V868" s="339"/>
      <c r="W868" s="99">
        <f t="shared" si="20"/>
        <v>0</v>
      </c>
      <c r="X868" s="339"/>
      <c r="Y868" s="339"/>
      <c r="Z868" s="339"/>
      <c r="AA868" s="339"/>
      <c r="AB868" s="339"/>
      <c r="AC868" s="339"/>
      <c r="AD868" s="339"/>
      <c r="AE868" s="339"/>
      <c r="AF868" s="339"/>
      <c r="AG868" s="339"/>
      <c r="AH868" s="339"/>
      <c r="AI868" s="339"/>
      <c r="AJ868" s="339"/>
      <c r="AK868" s="339"/>
    </row>
    <row r="869" spans="1:37" ht="12.75" customHeight="1">
      <c r="A869" s="233" t="s">
        <v>1708</v>
      </c>
      <c r="B869" s="233" t="s">
        <v>1369</v>
      </c>
      <c r="C869" s="233" t="s">
        <v>9</v>
      </c>
      <c r="D869" s="233" t="s">
        <v>10</v>
      </c>
      <c r="E869" s="233" t="s">
        <v>1709</v>
      </c>
      <c r="F869" s="233" t="s">
        <v>12</v>
      </c>
      <c r="G869" s="233" t="s">
        <v>13</v>
      </c>
      <c r="H869" s="233" t="s">
        <v>14</v>
      </c>
      <c r="I869" s="233" t="s">
        <v>15</v>
      </c>
      <c r="J869" s="233" t="s">
        <v>16</v>
      </c>
      <c r="K869" s="233" t="s">
        <v>17</v>
      </c>
      <c r="L869" s="233" t="s">
        <v>18</v>
      </c>
      <c r="M869" s="234" t="s">
        <v>1710</v>
      </c>
      <c r="N869" s="233" t="s">
        <v>20</v>
      </c>
      <c r="O869" s="233" t="s">
        <v>21</v>
      </c>
      <c r="P869" s="233" t="s">
        <v>22</v>
      </c>
      <c r="Q869" s="233" t="s">
        <v>1379</v>
      </c>
      <c r="R869" s="94" t="s">
        <v>1380</v>
      </c>
      <c r="S869" s="95" t="s">
        <v>1381</v>
      </c>
      <c r="T869" s="95" t="s">
        <v>6</v>
      </c>
      <c r="U869" s="95" t="s">
        <v>1382</v>
      </c>
      <c r="V869" s="435" t="s">
        <v>1383</v>
      </c>
      <c r="W869" s="435" t="s">
        <v>1711</v>
      </c>
      <c r="X869" s="436"/>
      <c r="Y869" s="436"/>
      <c r="Z869" s="436"/>
      <c r="AA869" s="436"/>
      <c r="AB869" s="436"/>
      <c r="AC869" s="436"/>
      <c r="AD869" s="436"/>
      <c r="AE869" s="436"/>
      <c r="AF869" s="436"/>
      <c r="AG869" s="436"/>
      <c r="AH869" s="436"/>
      <c r="AI869" s="436"/>
      <c r="AJ869" s="436"/>
      <c r="AK869" s="436"/>
    </row>
  </sheetData>
  <autoFilter ref="A3:AK869" xr:uid="{00000000-0009-0000-0000-00000C000000}"/>
  <mergeCells count="12">
    <mergeCell ref="O230:Q230"/>
    <mergeCell ref="A231:Q231"/>
    <mergeCell ref="A1:C2"/>
    <mergeCell ref="D1:P1"/>
    <mergeCell ref="Q1:Q2"/>
    <mergeCell ref="D2:P2"/>
    <mergeCell ref="Q124:Q125"/>
    <mergeCell ref="A232:B232"/>
    <mergeCell ref="C232:E232"/>
    <mergeCell ref="F232:I232"/>
    <mergeCell ref="J232:N232"/>
    <mergeCell ref="P232:Q232"/>
  </mergeCells>
  <conditionalFormatting sqref="A4:V229 X4:AK229 W4:W868">
    <cfRule type="containsText" dxfId="2" priority="1" operator="containsText" text="Modificación propuesta">
      <formula>NOT(ISERROR(SEARCH(("Modificación propuesta"),(A4))))</formula>
    </cfRule>
  </conditionalFormatting>
  <dataValidations count="1">
    <dataValidation type="list" allowBlank="1" showErrorMessage="1" sqref="A151 A159:A182 A220:A227" xr:uid="{00000000-0002-0000-0C00-000000000000}">
      <formula1>#REF!</formula1>
    </dataValidation>
  </dataValidation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231"/>
  <sheetViews>
    <sheetView workbookViewId="0">
      <pane ySplit="4" topLeftCell="A5" activePane="bottomLeft" state="frozen"/>
      <selection pane="bottomLeft" activeCell="B6" sqref="B6"/>
    </sheetView>
  </sheetViews>
  <sheetFormatPr baseColWidth="10" defaultColWidth="12.7109375" defaultRowHeight="15" customHeight="1"/>
  <cols>
    <col min="1" max="1" width="28.140625" customWidth="1"/>
    <col min="2" max="2" width="20" customWidth="1"/>
    <col min="3" max="3" width="31.42578125" customWidth="1"/>
    <col min="4" max="4" width="14" customWidth="1"/>
    <col min="5" max="5" width="42.7109375" customWidth="1"/>
    <col min="6" max="6" width="22.42578125" customWidth="1"/>
    <col min="7" max="7" width="25.42578125" customWidth="1"/>
    <col min="8" max="8" width="16.42578125" customWidth="1"/>
    <col min="9" max="9" width="24.42578125" customWidth="1"/>
    <col min="10" max="10" width="26.42578125" customWidth="1"/>
    <col min="11" max="11" width="21.140625" customWidth="1"/>
    <col min="12" max="12" width="26" customWidth="1"/>
    <col min="13" max="13" width="22.42578125" customWidth="1"/>
    <col min="14" max="14" width="20.42578125" customWidth="1"/>
    <col min="15" max="15" width="19.42578125" customWidth="1"/>
    <col min="16" max="16" width="32.140625" customWidth="1"/>
    <col min="17" max="17" width="56.42578125" customWidth="1"/>
    <col min="18" max="18" width="28.140625" customWidth="1"/>
    <col min="19" max="19" width="16.42578125" customWidth="1"/>
    <col min="20" max="20" width="17" customWidth="1"/>
    <col min="21" max="23" width="16.42578125" customWidth="1"/>
    <col min="24" max="37" width="11.42578125" customWidth="1"/>
  </cols>
  <sheetData>
    <row r="1" spans="1:37" ht="54" customHeight="1">
      <c r="A1" s="524"/>
      <c r="B1" s="521"/>
      <c r="C1" s="525"/>
      <c r="D1" s="527" t="s">
        <v>1365</v>
      </c>
      <c r="E1" s="514"/>
      <c r="F1" s="514"/>
      <c r="G1" s="514"/>
      <c r="H1" s="514"/>
      <c r="I1" s="514"/>
      <c r="J1" s="514"/>
      <c r="K1" s="514"/>
      <c r="L1" s="514"/>
      <c r="M1" s="514"/>
      <c r="N1" s="514"/>
      <c r="O1" s="514"/>
      <c r="P1" s="515"/>
      <c r="Q1" s="528" t="s">
        <v>1366</v>
      </c>
      <c r="R1" s="89"/>
      <c r="S1" s="90"/>
      <c r="T1" s="90"/>
      <c r="U1" s="434"/>
      <c r="V1" s="339"/>
      <c r="W1" s="339"/>
      <c r="X1" s="339"/>
      <c r="Y1" s="339"/>
      <c r="Z1" s="339"/>
      <c r="AA1" s="339"/>
      <c r="AB1" s="339"/>
      <c r="AC1" s="339"/>
      <c r="AD1" s="339"/>
      <c r="AE1" s="339"/>
      <c r="AF1" s="339"/>
      <c r="AG1" s="339"/>
      <c r="AH1" s="339"/>
      <c r="AI1" s="339"/>
      <c r="AJ1" s="339"/>
      <c r="AK1" s="339"/>
    </row>
    <row r="2" spans="1:37" ht="54" customHeight="1">
      <c r="A2" s="526"/>
      <c r="B2" s="517"/>
      <c r="C2" s="518"/>
      <c r="D2" s="527" t="s">
        <v>1367</v>
      </c>
      <c r="E2" s="514"/>
      <c r="F2" s="514"/>
      <c r="G2" s="514"/>
      <c r="H2" s="514"/>
      <c r="I2" s="514"/>
      <c r="J2" s="514"/>
      <c r="K2" s="514"/>
      <c r="L2" s="514"/>
      <c r="M2" s="514"/>
      <c r="N2" s="514"/>
      <c r="O2" s="514"/>
      <c r="P2" s="515"/>
      <c r="Q2" s="529"/>
      <c r="R2" s="89"/>
      <c r="S2" s="90"/>
      <c r="T2" s="90"/>
      <c r="U2" s="434"/>
      <c r="V2" s="339"/>
      <c r="W2" s="339"/>
      <c r="X2" s="339"/>
      <c r="Y2" s="339"/>
      <c r="Z2" s="339"/>
      <c r="AA2" s="339"/>
      <c r="AB2" s="339"/>
      <c r="AC2" s="339"/>
      <c r="AD2" s="339"/>
      <c r="AE2" s="339"/>
      <c r="AF2" s="339"/>
      <c r="AG2" s="339"/>
      <c r="AH2" s="339"/>
      <c r="AI2" s="339"/>
      <c r="AJ2" s="339"/>
      <c r="AK2" s="339"/>
    </row>
    <row r="3" spans="1:37" ht="12.75" customHeight="1">
      <c r="A3" s="541"/>
      <c r="B3" s="514"/>
      <c r="C3" s="514"/>
      <c r="D3" s="514"/>
      <c r="E3" s="514"/>
      <c r="F3" s="514"/>
      <c r="G3" s="514"/>
      <c r="H3" s="514"/>
      <c r="I3" s="514"/>
      <c r="J3" s="514"/>
      <c r="K3" s="514"/>
      <c r="L3" s="514"/>
      <c r="M3" s="514"/>
      <c r="N3" s="514"/>
      <c r="O3" s="514"/>
      <c r="P3" s="514"/>
      <c r="Q3" s="515"/>
      <c r="R3" s="89"/>
      <c r="S3" s="90"/>
      <c r="T3" s="90"/>
      <c r="U3" s="434"/>
      <c r="V3" s="339"/>
      <c r="W3" s="339"/>
      <c r="X3" s="339"/>
      <c r="Y3" s="339"/>
      <c r="Z3" s="339"/>
      <c r="AA3" s="339"/>
      <c r="AB3" s="339"/>
      <c r="AC3" s="339"/>
      <c r="AD3" s="339"/>
      <c r="AE3" s="339"/>
      <c r="AF3" s="339"/>
      <c r="AG3" s="339"/>
      <c r="AH3" s="339"/>
      <c r="AI3" s="339"/>
      <c r="AJ3" s="339"/>
      <c r="AK3" s="339"/>
    </row>
    <row r="4" spans="1:37" ht="12.75" customHeight="1">
      <c r="A4" s="233" t="s">
        <v>1708</v>
      </c>
      <c r="B4" s="233" t="s">
        <v>1369</v>
      </c>
      <c r="C4" s="233" t="s">
        <v>9</v>
      </c>
      <c r="D4" s="233" t="s">
        <v>10</v>
      </c>
      <c r="E4" s="233" t="s">
        <v>1709</v>
      </c>
      <c r="F4" s="233" t="s">
        <v>12</v>
      </c>
      <c r="G4" s="233" t="s">
        <v>13</v>
      </c>
      <c r="H4" s="233" t="s">
        <v>14</v>
      </c>
      <c r="I4" s="233" t="s">
        <v>15</v>
      </c>
      <c r="J4" s="233" t="s">
        <v>16</v>
      </c>
      <c r="K4" s="233" t="s">
        <v>17</v>
      </c>
      <c r="L4" s="233" t="s">
        <v>18</v>
      </c>
      <c r="M4" s="234" t="s">
        <v>1710</v>
      </c>
      <c r="N4" s="233" t="s">
        <v>20</v>
      </c>
      <c r="O4" s="233" t="s">
        <v>21</v>
      </c>
      <c r="P4" s="233" t="s">
        <v>22</v>
      </c>
      <c r="Q4" s="233" t="s">
        <v>1379</v>
      </c>
      <c r="R4" s="94" t="s">
        <v>1380</v>
      </c>
      <c r="S4" s="95" t="s">
        <v>1381</v>
      </c>
      <c r="T4" s="95" t="s">
        <v>6</v>
      </c>
      <c r="U4" s="95" t="s">
        <v>1382</v>
      </c>
      <c r="V4" s="435" t="s">
        <v>1383</v>
      </c>
      <c r="W4" s="436"/>
      <c r="X4" s="436"/>
      <c r="Y4" s="436"/>
      <c r="Z4" s="436"/>
      <c r="AA4" s="436"/>
      <c r="AB4" s="436"/>
      <c r="AC4" s="436"/>
      <c r="AD4" s="436"/>
      <c r="AE4" s="436"/>
      <c r="AF4" s="436"/>
      <c r="AG4" s="436"/>
      <c r="AH4" s="436"/>
      <c r="AI4" s="436"/>
      <c r="AJ4" s="436"/>
      <c r="AK4" s="436"/>
    </row>
    <row r="5" spans="1:37" ht="12.75" customHeight="1">
      <c r="A5" s="232" t="s">
        <v>1384</v>
      </c>
      <c r="B5" s="235" t="s">
        <v>272</v>
      </c>
      <c r="C5" s="232" t="s">
        <v>267</v>
      </c>
      <c r="D5" s="232">
        <v>80111600</v>
      </c>
      <c r="E5" s="232" t="s">
        <v>1385</v>
      </c>
      <c r="F5" s="232" t="s">
        <v>43</v>
      </c>
      <c r="G5" s="232" t="str">
        <f t="shared" ref="G5:G54" si="0">+F5</f>
        <v>FEBRERO</v>
      </c>
      <c r="H5" s="232">
        <v>6</v>
      </c>
      <c r="I5" s="232">
        <v>1</v>
      </c>
      <c r="J5" s="232" t="s">
        <v>44</v>
      </c>
      <c r="K5" s="232" t="s">
        <v>45</v>
      </c>
      <c r="L5" s="236">
        <v>5000000</v>
      </c>
      <c r="M5" s="236">
        <f t="shared" ref="M5:M6" si="1">+L5*H5</f>
        <v>30000000</v>
      </c>
      <c r="N5" s="232" t="s">
        <v>269</v>
      </c>
      <c r="O5" s="232" t="s">
        <v>1386</v>
      </c>
      <c r="P5" s="232" t="s">
        <v>270</v>
      </c>
      <c r="Q5" s="232"/>
      <c r="R5" s="232" t="s">
        <v>1387</v>
      </c>
      <c r="S5" s="96">
        <v>8080</v>
      </c>
      <c r="T5" s="96">
        <v>2024110010212</v>
      </c>
      <c r="U5" s="96">
        <v>1</v>
      </c>
      <c r="V5" s="237"/>
      <c r="W5" s="99">
        <f t="shared" ref="W5:W231" si="2">COUNTIF($B$5:$B$129,B5)</f>
        <v>1</v>
      </c>
      <c r="X5" s="237"/>
      <c r="Y5" s="238"/>
      <c r="Z5" s="238"/>
      <c r="AA5" s="237"/>
      <c r="AB5" s="239"/>
      <c r="AC5" s="240"/>
      <c r="AD5" s="240"/>
      <c r="AE5" s="240"/>
      <c r="AF5" s="240"/>
      <c r="AG5" s="240"/>
      <c r="AH5" s="240"/>
      <c r="AI5" s="240"/>
      <c r="AJ5" s="240"/>
      <c r="AK5" s="240"/>
    </row>
    <row r="6" spans="1:37" ht="12.75" customHeight="1">
      <c r="A6" s="232" t="s">
        <v>1384</v>
      </c>
      <c r="B6" s="235" t="s">
        <v>278</v>
      </c>
      <c r="C6" s="232" t="s">
        <v>267</v>
      </c>
      <c r="D6" s="232">
        <v>80111600</v>
      </c>
      <c r="E6" s="232" t="s">
        <v>1388</v>
      </c>
      <c r="F6" s="232" t="s">
        <v>280</v>
      </c>
      <c r="G6" s="232" t="str">
        <f t="shared" si="0"/>
        <v>MARZO</v>
      </c>
      <c r="H6" s="232">
        <v>4</v>
      </c>
      <c r="I6" s="232">
        <v>1</v>
      </c>
      <c r="J6" s="232" t="s">
        <v>44</v>
      </c>
      <c r="K6" s="232" t="s">
        <v>45</v>
      </c>
      <c r="L6" s="236">
        <v>4000000</v>
      </c>
      <c r="M6" s="236">
        <f t="shared" si="1"/>
        <v>16000000</v>
      </c>
      <c r="N6" s="232" t="s">
        <v>269</v>
      </c>
      <c r="O6" s="232" t="s">
        <v>1386</v>
      </c>
      <c r="P6" s="232" t="s">
        <v>270</v>
      </c>
      <c r="Q6" s="232"/>
      <c r="R6" s="232" t="s">
        <v>1387</v>
      </c>
      <c r="S6" s="96">
        <v>8080</v>
      </c>
      <c r="T6" s="96">
        <v>2024110010212</v>
      </c>
      <c r="U6" s="96">
        <v>1</v>
      </c>
      <c r="V6" s="237"/>
      <c r="W6" s="99">
        <f t="shared" si="2"/>
        <v>1</v>
      </c>
      <c r="X6" s="237"/>
      <c r="Y6" s="238"/>
      <c r="Z6" s="238"/>
      <c r="AA6" s="237"/>
      <c r="AB6" s="239"/>
      <c r="AC6" s="240"/>
      <c r="AD6" s="240"/>
      <c r="AE6" s="240"/>
      <c r="AF6" s="240"/>
      <c r="AG6" s="240"/>
      <c r="AH6" s="240"/>
      <c r="AI6" s="240"/>
      <c r="AJ6" s="240"/>
      <c r="AK6" s="240"/>
    </row>
    <row r="7" spans="1:37" ht="12.75" customHeight="1">
      <c r="A7" s="232" t="s">
        <v>1384</v>
      </c>
      <c r="B7" s="235" t="s">
        <v>283</v>
      </c>
      <c r="C7" s="232" t="s">
        <v>267</v>
      </c>
      <c r="D7" s="232">
        <v>80111600</v>
      </c>
      <c r="E7" s="232" t="s">
        <v>1389</v>
      </c>
      <c r="F7" s="232" t="s">
        <v>43</v>
      </c>
      <c r="G7" s="232" t="str">
        <f t="shared" si="0"/>
        <v>FEBRERO</v>
      </c>
      <c r="H7" s="232">
        <v>5</v>
      </c>
      <c r="I7" s="232">
        <v>1</v>
      </c>
      <c r="J7" s="232" t="s">
        <v>44</v>
      </c>
      <c r="K7" s="232" t="s">
        <v>45</v>
      </c>
      <c r="L7" s="236">
        <v>5000000</v>
      </c>
      <c r="M7" s="236">
        <f>L7*H7</f>
        <v>25000000</v>
      </c>
      <c r="N7" s="232" t="s">
        <v>269</v>
      </c>
      <c r="O7" s="232" t="s">
        <v>1390</v>
      </c>
      <c r="P7" s="232" t="s">
        <v>270</v>
      </c>
      <c r="Q7" s="232"/>
      <c r="R7" s="232" t="s">
        <v>1387</v>
      </c>
      <c r="S7" s="96">
        <v>8080</v>
      </c>
      <c r="T7" s="96">
        <v>2024110010212</v>
      </c>
      <c r="U7" s="96">
        <v>1</v>
      </c>
      <c r="V7" s="237"/>
      <c r="W7" s="99">
        <f t="shared" si="2"/>
        <v>1</v>
      </c>
      <c r="X7" s="237"/>
      <c r="Y7" s="238"/>
      <c r="Z7" s="238"/>
      <c r="AA7" s="237"/>
      <c r="AB7" s="239"/>
      <c r="AC7" s="240"/>
      <c r="AD7" s="240"/>
      <c r="AE7" s="240"/>
      <c r="AF7" s="240"/>
      <c r="AG7" s="240"/>
      <c r="AH7" s="240"/>
      <c r="AI7" s="240"/>
      <c r="AJ7" s="240"/>
      <c r="AK7" s="240"/>
    </row>
    <row r="8" spans="1:37" ht="12.75" customHeight="1">
      <c r="A8" s="232" t="s">
        <v>1384</v>
      </c>
      <c r="B8" s="235" t="s">
        <v>287</v>
      </c>
      <c r="C8" s="232" t="s">
        <v>267</v>
      </c>
      <c r="D8" s="232">
        <v>80111600</v>
      </c>
      <c r="E8" s="232" t="s">
        <v>1391</v>
      </c>
      <c r="F8" s="232" t="s">
        <v>280</v>
      </c>
      <c r="G8" s="232" t="str">
        <f t="shared" si="0"/>
        <v>MARZO</v>
      </c>
      <c r="H8" s="232">
        <v>4</v>
      </c>
      <c r="I8" s="232">
        <v>1</v>
      </c>
      <c r="J8" s="232" t="s">
        <v>44</v>
      </c>
      <c r="K8" s="232" t="s">
        <v>45</v>
      </c>
      <c r="L8" s="236">
        <v>4000000</v>
      </c>
      <c r="M8" s="236">
        <f t="shared" ref="M8:M10" si="3">+L8*H8</f>
        <v>16000000</v>
      </c>
      <c r="N8" s="232" t="s">
        <v>269</v>
      </c>
      <c r="O8" s="232" t="s">
        <v>1386</v>
      </c>
      <c r="P8" s="232" t="s">
        <v>270</v>
      </c>
      <c r="Q8" s="232"/>
      <c r="R8" s="232" t="s">
        <v>1387</v>
      </c>
      <c r="S8" s="96">
        <v>8080</v>
      </c>
      <c r="T8" s="96">
        <v>2024110010212</v>
      </c>
      <c r="U8" s="96">
        <v>1</v>
      </c>
      <c r="V8" s="237"/>
      <c r="W8" s="99">
        <f t="shared" si="2"/>
        <v>1</v>
      </c>
      <c r="X8" s="237"/>
      <c r="Y8" s="238"/>
      <c r="Z8" s="238"/>
      <c r="AA8" s="237"/>
      <c r="AB8" s="239"/>
      <c r="AC8" s="240"/>
      <c r="AD8" s="240"/>
      <c r="AE8" s="240"/>
      <c r="AF8" s="240"/>
      <c r="AG8" s="240"/>
      <c r="AH8" s="240"/>
      <c r="AI8" s="240"/>
      <c r="AJ8" s="240"/>
      <c r="AK8" s="240"/>
    </row>
    <row r="9" spans="1:37" ht="12.75" customHeight="1">
      <c r="A9" s="232" t="s">
        <v>1384</v>
      </c>
      <c r="B9" s="235" t="s">
        <v>293</v>
      </c>
      <c r="C9" s="232" t="s">
        <v>267</v>
      </c>
      <c r="D9" s="232">
        <v>80111600</v>
      </c>
      <c r="E9" s="232" t="s">
        <v>1392</v>
      </c>
      <c r="F9" s="232" t="s">
        <v>295</v>
      </c>
      <c r="G9" s="232" t="str">
        <f t="shared" si="0"/>
        <v>Marzo</v>
      </c>
      <c r="H9" s="232">
        <v>4</v>
      </c>
      <c r="I9" s="232">
        <v>1</v>
      </c>
      <c r="J9" s="232" t="s">
        <v>44</v>
      </c>
      <c r="K9" s="232" t="s">
        <v>45</v>
      </c>
      <c r="L9" s="236">
        <v>4000000</v>
      </c>
      <c r="M9" s="236">
        <f t="shared" si="3"/>
        <v>16000000</v>
      </c>
      <c r="N9" s="232" t="s">
        <v>269</v>
      </c>
      <c r="O9" s="232" t="s">
        <v>1386</v>
      </c>
      <c r="P9" s="232" t="s">
        <v>270</v>
      </c>
      <c r="Q9" s="232"/>
      <c r="R9" s="232" t="s">
        <v>1387</v>
      </c>
      <c r="S9" s="96">
        <v>8080</v>
      </c>
      <c r="T9" s="96">
        <v>2024110010212</v>
      </c>
      <c r="U9" s="96">
        <v>1</v>
      </c>
      <c r="V9" s="237"/>
      <c r="W9" s="99">
        <f t="shared" si="2"/>
        <v>1</v>
      </c>
      <c r="X9" s="237"/>
      <c r="Y9" s="238"/>
      <c r="Z9" s="238"/>
      <c r="AA9" s="237"/>
      <c r="AB9" s="239"/>
      <c r="AC9" s="240"/>
      <c r="AD9" s="240"/>
      <c r="AE9" s="240"/>
      <c r="AF9" s="240"/>
      <c r="AG9" s="240"/>
      <c r="AH9" s="240"/>
      <c r="AI9" s="240"/>
      <c r="AJ9" s="240"/>
      <c r="AK9" s="240"/>
    </row>
    <row r="10" spans="1:37" ht="12.75" customHeight="1">
      <c r="A10" s="232" t="s">
        <v>1384</v>
      </c>
      <c r="B10" s="235" t="s">
        <v>296</v>
      </c>
      <c r="C10" s="232" t="s">
        <v>267</v>
      </c>
      <c r="D10" s="232">
        <v>80111600</v>
      </c>
      <c r="E10" s="232" t="s">
        <v>1393</v>
      </c>
      <c r="F10" s="232" t="s">
        <v>43</v>
      </c>
      <c r="G10" s="232" t="str">
        <f t="shared" si="0"/>
        <v>FEBRERO</v>
      </c>
      <c r="H10" s="232">
        <v>5</v>
      </c>
      <c r="I10" s="232">
        <v>1</v>
      </c>
      <c r="J10" s="232" t="s">
        <v>44</v>
      </c>
      <c r="K10" s="232" t="s">
        <v>45</v>
      </c>
      <c r="L10" s="236">
        <v>6000000</v>
      </c>
      <c r="M10" s="236">
        <f t="shared" si="3"/>
        <v>30000000</v>
      </c>
      <c r="N10" s="232" t="s">
        <v>269</v>
      </c>
      <c r="O10" s="232" t="s">
        <v>1386</v>
      </c>
      <c r="P10" s="232" t="s">
        <v>270</v>
      </c>
      <c r="Q10" s="232"/>
      <c r="R10" s="232" t="s">
        <v>1387</v>
      </c>
      <c r="S10" s="96">
        <v>8080</v>
      </c>
      <c r="T10" s="96">
        <v>2024110010212</v>
      </c>
      <c r="U10" s="96">
        <v>1</v>
      </c>
      <c r="V10" s="237"/>
      <c r="W10" s="99">
        <f t="shared" si="2"/>
        <v>1</v>
      </c>
      <c r="X10" s="237"/>
      <c r="Y10" s="238"/>
      <c r="Z10" s="238"/>
      <c r="AA10" s="237"/>
      <c r="AB10" s="239"/>
      <c r="AC10" s="240"/>
      <c r="AD10" s="240"/>
      <c r="AE10" s="240"/>
      <c r="AF10" s="240"/>
      <c r="AG10" s="240"/>
      <c r="AH10" s="240"/>
      <c r="AI10" s="240"/>
      <c r="AJ10" s="240"/>
      <c r="AK10" s="240"/>
    </row>
    <row r="11" spans="1:37" ht="12.75" customHeight="1">
      <c r="A11" s="232" t="s">
        <v>1384</v>
      </c>
      <c r="B11" s="235" t="s">
        <v>298</v>
      </c>
      <c r="C11" s="232" t="s">
        <v>267</v>
      </c>
      <c r="D11" s="232">
        <v>80111600</v>
      </c>
      <c r="E11" s="232" t="s">
        <v>1394</v>
      </c>
      <c r="F11" s="232" t="s">
        <v>280</v>
      </c>
      <c r="G11" s="232" t="str">
        <f t="shared" si="0"/>
        <v>MARZO</v>
      </c>
      <c r="H11" s="232">
        <v>10</v>
      </c>
      <c r="I11" s="232">
        <v>1</v>
      </c>
      <c r="J11" s="232" t="s">
        <v>44</v>
      </c>
      <c r="K11" s="232" t="s">
        <v>45</v>
      </c>
      <c r="L11" s="236">
        <v>6000000</v>
      </c>
      <c r="M11" s="236">
        <f>L11*H11</f>
        <v>60000000</v>
      </c>
      <c r="N11" s="232" t="s">
        <v>269</v>
      </c>
      <c r="O11" s="232" t="s">
        <v>1390</v>
      </c>
      <c r="P11" s="232" t="s">
        <v>270</v>
      </c>
      <c r="Q11" s="232"/>
      <c r="R11" s="232" t="s">
        <v>1387</v>
      </c>
      <c r="S11" s="96">
        <v>8080</v>
      </c>
      <c r="T11" s="96">
        <v>2024110010212</v>
      </c>
      <c r="U11" s="96">
        <v>1</v>
      </c>
      <c r="V11" s="237"/>
      <c r="W11" s="99">
        <f t="shared" si="2"/>
        <v>1</v>
      </c>
      <c r="X11" s="237"/>
      <c r="Y11" s="238"/>
      <c r="Z11" s="238"/>
      <c r="AA11" s="237"/>
      <c r="AB11" s="239"/>
      <c r="AC11" s="240"/>
      <c r="AD11" s="240"/>
      <c r="AE11" s="240"/>
      <c r="AF11" s="240"/>
      <c r="AG11" s="240"/>
      <c r="AH11" s="240"/>
      <c r="AI11" s="240"/>
      <c r="AJ11" s="240"/>
      <c r="AK11" s="240"/>
    </row>
    <row r="12" spans="1:37" ht="12.75" customHeight="1">
      <c r="A12" s="232" t="s">
        <v>1384</v>
      </c>
      <c r="B12" s="235" t="s">
        <v>301</v>
      </c>
      <c r="C12" s="232" t="s">
        <v>267</v>
      </c>
      <c r="D12" s="232">
        <v>80111600</v>
      </c>
      <c r="E12" s="232" t="s">
        <v>1395</v>
      </c>
      <c r="F12" s="232" t="s">
        <v>43</v>
      </c>
      <c r="G12" s="232" t="str">
        <f t="shared" si="0"/>
        <v>FEBRERO</v>
      </c>
      <c r="H12" s="232">
        <v>10</v>
      </c>
      <c r="I12" s="232">
        <v>1</v>
      </c>
      <c r="J12" s="232" t="s">
        <v>44</v>
      </c>
      <c r="K12" s="232" t="s">
        <v>45</v>
      </c>
      <c r="L12" s="236">
        <v>6000000</v>
      </c>
      <c r="M12" s="236">
        <f t="shared" ref="M12:M23" si="4">+L12*H12</f>
        <v>60000000</v>
      </c>
      <c r="N12" s="232" t="s">
        <v>269</v>
      </c>
      <c r="O12" s="232" t="s">
        <v>1386</v>
      </c>
      <c r="P12" s="232" t="s">
        <v>270</v>
      </c>
      <c r="Q12" s="232"/>
      <c r="R12" s="232" t="s">
        <v>1387</v>
      </c>
      <c r="S12" s="96">
        <v>8080</v>
      </c>
      <c r="T12" s="96">
        <v>2024110010212</v>
      </c>
      <c r="U12" s="96">
        <v>1</v>
      </c>
      <c r="V12" s="237"/>
      <c r="W12" s="99">
        <f t="shared" si="2"/>
        <v>1</v>
      </c>
      <c r="X12" s="237"/>
      <c r="Y12" s="238"/>
      <c r="Z12" s="238"/>
      <c r="AA12" s="237"/>
      <c r="AB12" s="239"/>
      <c r="AC12" s="240"/>
      <c r="AD12" s="240"/>
      <c r="AE12" s="240"/>
      <c r="AF12" s="240"/>
      <c r="AG12" s="240"/>
      <c r="AH12" s="240"/>
      <c r="AI12" s="240"/>
      <c r="AJ12" s="240"/>
      <c r="AK12" s="240"/>
    </row>
    <row r="13" spans="1:37" ht="12.75" customHeight="1">
      <c r="A13" s="232" t="s">
        <v>1384</v>
      </c>
      <c r="B13" s="235" t="s">
        <v>304</v>
      </c>
      <c r="C13" s="232" t="s">
        <v>267</v>
      </c>
      <c r="D13" s="232">
        <v>80111600</v>
      </c>
      <c r="E13" s="232" t="s">
        <v>1396</v>
      </c>
      <c r="F13" s="232" t="s">
        <v>42</v>
      </c>
      <c r="G13" s="232" t="str">
        <f t="shared" si="0"/>
        <v>ENERO</v>
      </c>
      <c r="H13" s="232">
        <v>6</v>
      </c>
      <c r="I13" s="232">
        <v>1</v>
      </c>
      <c r="J13" s="232" t="s">
        <v>44</v>
      </c>
      <c r="K13" s="232" t="s">
        <v>45</v>
      </c>
      <c r="L13" s="236">
        <v>7300000</v>
      </c>
      <c r="M13" s="236">
        <f t="shared" si="4"/>
        <v>43800000</v>
      </c>
      <c r="N13" s="232" t="s">
        <v>269</v>
      </c>
      <c r="O13" s="232" t="s">
        <v>1390</v>
      </c>
      <c r="P13" s="232" t="s">
        <v>270</v>
      </c>
      <c r="Q13" s="232"/>
      <c r="R13" s="232" t="s">
        <v>1387</v>
      </c>
      <c r="S13" s="96">
        <v>8080</v>
      </c>
      <c r="T13" s="96">
        <v>2024110010212</v>
      </c>
      <c r="U13" s="96">
        <v>1</v>
      </c>
      <c r="V13" s="237"/>
      <c r="W13" s="99">
        <f t="shared" si="2"/>
        <v>1</v>
      </c>
      <c r="X13" s="237"/>
      <c r="Y13" s="238"/>
      <c r="Z13" s="238"/>
      <c r="AA13" s="237"/>
      <c r="AB13" s="239"/>
      <c r="AC13" s="240"/>
      <c r="AD13" s="240"/>
      <c r="AE13" s="240"/>
      <c r="AF13" s="240"/>
      <c r="AG13" s="240"/>
      <c r="AH13" s="240"/>
      <c r="AI13" s="240"/>
      <c r="AJ13" s="240"/>
      <c r="AK13" s="240"/>
    </row>
    <row r="14" spans="1:37" ht="12.75" customHeight="1">
      <c r="A14" s="232" t="s">
        <v>1384</v>
      </c>
      <c r="B14" s="235" t="s">
        <v>306</v>
      </c>
      <c r="C14" s="232" t="s">
        <v>267</v>
      </c>
      <c r="D14" s="232">
        <v>80111600</v>
      </c>
      <c r="E14" s="232" t="s">
        <v>307</v>
      </c>
      <c r="F14" s="232" t="s">
        <v>43</v>
      </c>
      <c r="G14" s="232" t="str">
        <f t="shared" si="0"/>
        <v>FEBRERO</v>
      </c>
      <c r="H14" s="232">
        <v>5</v>
      </c>
      <c r="I14" s="232">
        <v>1</v>
      </c>
      <c r="J14" s="232" t="s">
        <v>44</v>
      </c>
      <c r="K14" s="232" t="s">
        <v>45</v>
      </c>
      <c r="L14" s="236">
        <v>5000000</v>
      </c>
      <c r="M14" s="236">
        <f t="shared" si="4"/>
        <v>25000000</v>
      </c>
      <c r="N14" s="232" t="s">
        <v>269</v>
      </c>
      <c r="O14" s="232" t="s">
        <v>1386</v>
      </c>
      <c r="P14" s="232" t="s">
        <v>270</v>
      </c>
      <c r="Q14" s="232"/>
      <c r="R14" s="232" t="s">
        <v>1387</v>
      </c>
      <c r="S14" s="96">
        <v>8080</v>
      </c>
      <c r="T14" s="96">
        <v>2024110010212</v>
      </c>
      <c r="U14" s="96">
        <v>1</v>
      </c>
      <c r="V14" s="237"/>
      <c r="W14" s="99">
        <f t="shared" si="2"/>
        <v>1</v>
      </c>
      <c r="X14" s="237"/>
      <c r="Y14" s="238"/>
      <c r="Z14" s="238"/>
      <c r="AA14" s="237"/>
      <c r="AB14" s="239"/>
      <c r="AC14" s="240"/>
      <c r="AD14" s="240"/>
      <c r="AE14" s="240"/>
      <c r="AF14" s="240"/>
      <c r="AG14" s="240"/>
      <c r="AH14" s="240"/>
      <c r="AI14" s="240"/>
      <c r="AJ14" s="240"/>
      <c r="AK14" s="240"/>
    </row>
    <row r="15" spans="1:37" ht="12.75" customHeight="1">
      <c r="A15" s="232" t="s">
        <v>1384</v>
      </c>
      <c r="B15" s="235" t="s">
        <v>308</v>
      </c>
      <c r="C15" s="232" t="s">
        <v>267</v>
      </c>
      <c r="D15" s="232">
        <v>80111600</v>
      </c>
      <c r="E15" s="232" t="s">
        <v>1397</v>
      </c>
      <c r="F15" s="232" t="s">
        <v>295</v>
      </c>
      <c r="G15" s="232" t="str">
        <f t="shared" si="0"/>
        <v>Marzo</v>
      </c>
      <c r="H15" s="232">
        <v>5</v>
      </c>
      <c r="I15" s="232">
        <v>1</v>
      </c>
      <c r="J15" s="232" t="s">
        <v>44</v>
      </c>
      <c r="K15" s="232" t="s">
        <v>45</v>
      </c>
      <c r="L15" s="236">
        <v>7000000</v>
      </c>
      <c r="M15" s="236">
        <f t="shared" si="4"/>
        <v>35000000</v>
      </c>
      <c r="N15" s="232" t="s">
        <v>269</v>
      </c>
      <c r="O15" s="232" t="s">
        <v>1386</v>
      </c>
      <c r="P15" s="232" t="s">
        <v>270</v>
      </c>
      <c r="Q15" s="232"/>
      <c r="R15" s="232" t="s">
        <v>1387</v>
      </c>
      <c r="S15" s="96">
        <v>8080</v>
      </c>
      <c r="T15" s="96">
        <v>2024110010212</v>
      </c>
      <c r="U15" s="96">
        <v>1</v>
      </c>
      <c r="V15" s="237"/>
      <c r="W15" s="99">
        <f t="shared" si="2"/>
        <v>1</v>
      </c>
      <c r="X15" s="237"/>
      <c r="Y15" s="238"/>
      <c r="Z15" s="238"/>
      <c r="AA15" s="237"/>
      <c r="AB15" s="239"/>
      <c r="AC15" s="240"/>
      <c r="AD15" s="240"/>
      <c r="AE15" s="240"/>
      <c r="AF15" s="240"/>
      <c r="AG15" s="240"/>
      <c r="AH15" s="240"/>
      <c r="AI15" s="240"/>
      <c r="AJ15" s="240"/>
      <c r="AK15" s="240"/>
    </row>
    <row r="16" spans="1:37" ht="12.75" customHeight="1">
      <c r="A16" s="232" t="s">
        <v>1384</v>
      </c>
      <c r="B16" s="235" t="s">
        <v>316</v>
      </c>
      <c r="C16" s="232" t="s">
        <v>267</v>
      </c>
      <c r="D16" s="232">
        <v>80111600</v>
      </c>
      <c r="E16" s="232" t="s">
        <v>1398</v>
      </c>
      <c r="F16" s="232" t="s">
        <v>280</v>
      </c>
      <c r="G16" s="232" t="str">
        <f t="shared" si="0"/>
        <v>MARZO</v>
      </c>
      <c r="H16" s="232">
        <v>4</v>
      </c>
      <c r="I16" s="232">
        <v>1</v>
      </c>
      <c r="J16" s="232" t="s">
        <v>44</v>
      </c>
      <c r="K16" s="232" t="s">
        <v>45</v>
      </c>
      <c r="L16" s="236">
        <v>4000000</v>
      </c>
      <c r="M16" s="236">
        <f t="shared" si="4"/>
        <v>16000000</v>
      </c>
      <c r="N16" s="232" t="s">
        <v>269</v>
      </c>
      <c r="O16" s="232" t="s">
        <v>1386</v>
      </c>
      <c r="P16" s="232" t="s">
        <v>270</v>
      </c>
      <c r="Q16" s="232"/>
      <c r="R16" s="232" t="s">
        <v>1387</v>
      </c>
      <c r="S16" s="96">
        <v>8080</v>
      </c>
      <c r="T16" s="96">
        <v>2024110010212</v>
      </c>
      <c r="U16" s="96">
        <v>1</v>
      </c>
      <c r="V16" s="237"/>
      <c r="W16" s="99">
        <f t="shared" si="2"/>
        <v>1</v>
      </c>
      <c r="X16" s="237"/>
      <c r="Y16" s="238"/>
      <c r="Z16" s="238"/>
      <c r="AA16" s="237"/>
      <c r="AB16" s="239"/>
      <c r="AC16" s="240"/>
      <c r="AD16" s="240"/>
      <c r="AE16" s="240"/>
      <c r="AF16" s="240"/>
      <c r="AG16" s="240"/>
      <c r="AH16" s="240"/>
      <c r="AI16" s="240"/>
      <c r="AJ16" s="240"/>
      <c r="AK16" s="240"/>
    </row>
    <row r="17" spans="1:37" ht="12.75" customHeight="1">
      <c r="A17" s="232" t="s">
        <v>1384</v>
      </c>
      <c r="B17" s="235" t="s">
        <v>326</v>
      </c>
      <c r="C17" s="232" t="s">
        <v>267</v>
      </c>
      <c r="D17" s="232">
        <v>80111600</v>
      </c>
      <c r="E17" s="232" t="s">
        <v>1399</v>
      </c>
      <c r="F17" s="232" t="s">
        <v>43</v>
      </c>
      <c r="G17" s="232" t="str">
        <f t="shared" si="0"/>
        <v>FEBRERO</v>
      </c>
      <c r="H17" s="232">
        <v>5</v>
      </c>
      <c r="I17" s="232">
        <v>1</v>
      </c>
      <c r="J17" s="232" t="s">
        <v>44</v>
      </c>
      <c r="K17" s="232" t="s">
        <v>45</v>
      </c>
      <c r="L17" s="236">
        <v>3600000</v>
      </c>
      <c r="M17" s="236">
        <f t="shared" si="4"/>
        <v>18000000</v>
      </c>
      <c r="N17" s="232" t="s">
        <v>269</v>
      </c>
      <c r="O17" s="232" t="s">
        <v>1386</v>
      </c>
      <c r="P17" s="232" t="s">
        <v>270</v>
      </c>
      <c r="Q17" s="232"/>
      <c r="R17" s="232" t="s">
        <v>1387</v>
      </c>
      <c r="S17" s="96">
        <v>8080</v>
      </c>
      <c r="T17" s="96">
        <v>2024110010212</v>
      </c>
      <c r="U17" s="96">
        <v>1</v>
      </c>
      <c r="V17" s="237"/>
      <c r="W17" s="99">
        <f t="shared" si="2"/>
        <v>1</v>
      </c>
      <c r="X17" s="237"/>
      <c r="Y17" s="238"/>
      <c r="Z17" s="238"/>
      <c r="AA17" s="237"/>
      <c r="AB17" s="239"/>
      <c r="AC17" s="240"/>
      <c r="AD17" s="240"/>
      <c r="AE17" s="240"/>
      <c r="AF17" s="240"/>
      <c r="AG17" s="240"/>
      <c r="AH17" s="240"/>
      <c r="AI17" s="240"/>
      <c r="AJ17" s="240"/>
      <c r="AK17" s="240"/>
    </row>
    <row r="18" spans="1:37" ht="12.75" customHeight="1">
      <c r="A18" s="232" t="s">
        <v>1384</v>
      </c>
      <c r="B18" s="235" t="s">
        <v>328</v>
      </c>
      <c r="C18" s="232" t="s">
        <v>267</v>
      </c>
      <c r="D18" s="232">
        <v>80111600</v>
      </c>
      <c r="E18" s="232" t="s">
        <v>1400</v>
      </c>
      <c r="F18" s="232" t="s">
        <v>43</v>
      </c>
      <c r="G18" s="232" t="str">
        <f t="shared" si="0"/>
        <v>FEBRERO</v>
      </c>
      <c r="H18" s="232">
        <v>5</v>
      </c>
      <c r="I18" s="232">
        <v>1</v>
      </c>
      <c r="J18" s="232" t="s">
        <v>44</v>
      </c>
      <c r="K18" s="232" t="s">
        <v>45</v>
      </c>
      <c r="L18" s="236">
        <v>5500000</v>
      </c>
      <c r="M18" s="236">
        <f t="shared" si="4"/>
        <v>27500000</v>
      </c>
      <c r="N18" s="232" t="s">
        <v>269</v>
      </c>
      <c r="O18" s="232" t="s">
        <v>47</v>
      </c>
      <c r="P18" s="232" t="s">
        <v>270</v>
      </c>
      <c r="Q18" s="232"/>
      <c r="R18" s="232" t="s">
        <v>1387</v>
      </c>
      <c r="S18" s="96">
        <v>8080</v>
      </c>
      <c r="T18" s="96">
        <v>2024110010212</v>
      </c>
      <c r="U18" s="96">
        <v>1</v>
      </c>
      <c r="V18" s="237"/>
      <c r="W18" s="99">
        <f t="shared" si="2"/>
        <v>1</v>
      </c>
      <c r="X18" s="237"/>
      <c r="Y18" s="238"/>
      <c r="Z18" s="238"/>
      <c r="AA18" s="237"/>
      <c r="AB18" s="239"/>
      <c r="AC18" s="240"/>
      <c r="AD18" s="240"/>
      <c r="AE18" s="240"/>
      <c r="AF18" s="240"/>
      <c r="AG18" s="240"/>
      <c r="AH18" s="240"/>
      <c r="AI18" s="240"/>
      <c r="AJ18" s="240"/>
      <c r="AK18" s="240"/>
    </row>
    <row r="19" spans="1:37" ht="12.75" customHeight="1">
      <c r="A19" s="232" t="s">
        <v>1384</v>
      </c>
      <c r="B19" s="235" t="s">
        <v>332</v>
      </c>
      <c r="C19" s="232" t="s">
        <v>267</v>
      </c>
      <c r="D19" s="232">
        <v>80111600</v>
      </c>
      <c r="E19" s="232" t="s">
        <v>1401</v>
      </c>
      <c r="F19" s="232" t="s">
        <v>43</v>
      </c>
      <c r="G19" s="232" t="str">
        <f t="shared" si="0"/>
        <v>FEBRERO</v>
      </c>
      <c r="H19" s="232">
        <v>4</v>
      </c>
      <c r="I19" s="232">
        <v>1</v>
      </c>
      <c r="J19" s="232" t="s">
        <v>44</v>
      </c>
      <c r="K19" s="232" t="s">
        <v>45</v>
      </c>
      <c r="L19" s="236">
        <v>4500000</v>
      </c>
      <c r="M19" s="236">
        <f t="shared" si="4"/>
        <v>18000000</v>
      </c>
      <c r="N19" s="232" t="s">
        <v>269</v>
      </c>
      <c r="O19" s="232" t="s">
        <v>1386</v>
      </c>
      <c r="P19" s="232" t="s">
        <v>270</v>
      </c>
      <c r="Q19" s="232"/>
      <c r="R19" s="232" t="s">
        <v>1387</v>
      </c>
      <c r="S19" s="96">
        <v>8080</v>
      </c>
      <c r="T19" s="96">
        <v>2024110010212</v>
      </c>
      <c r="U19" s="96">
        <v>1</v>
      </c>
      <c r="V19" s="237"/>
      <c r="W19" s="99">
        <f t="shared" si="2"/>
        <v>1</v>
      </c>
      <c r="X19" s="237"/>
      <c r="Y19" s="238"/>
      <c r="Z19" s="238"/>
      <c r="AA19" s="237"/>
      <c r="AB19" s="239"/>
      <c r="AC19" s="240"/>
      <c r="AD19" s="240"/>
      <c r="AE19" s="240"/>
      <c r="AF19" s="240"/>
      <c r="AG19" s="240"/>
      <c r="AH19" s="240"/>
      <c r="AI19" s="240"/>
      <c r="AJ19" s="240"/>
      <c r="AK19" s="240"/>
    </row>
    <row r="20" spans="1:37" ht="12.75" customHeight="1">
      <c r="A20" s="232" t="s">
        <v>1384</v>
      </c>
      <c r="B20" s="235" t="s">
        <v>334</v>
      </c>
      <c r="C20" s="232" t="s">
        <v>267</v>
      </c>
      <c r="D20" s="232">
        <v>80111600</v>
      </c>
      <c r="E20" s="232" t="s">
        <v>1402</v>
      </c>
      <c r="F20" s="232" t="s">
        <v>43</v>
      </c>
      <c r="G20" s="232" t="str">
        <f t="shared" si="0"/>
        <v>FEBRERO</v>
      </c>
      <c r="H20" s="232">
        <v>10</v>
      </c>
      <c r="I20" s="232">
        <v>1</v>
      </c>
      <c r="J20" s="232" t="s">
        <v>44</v>
      </c>
      <c r="K20" s="232" t="s">
        <v>45</v>
      </c>
      <c r="L20" s="236">
        <v>6000000</v>
      </c>
      <c r="M20" s="236">
        <f t="shared" si="4"/>
        <v>60000000</v>
      </c>
      <c r="N20" s="232" t="s">
        <v>269</v>
      </c>
      <c r="O20" s="232" t="s">
        <v>1390</v>
      </c>
      <c r="P20" s="232" t="s">
        <v>270</v>
      </c>
      <c r="Q20" s="232"/>
      <c r="R20" s="232" t="s">
        <v>1387</v>
      </c>
      <c r="S20" s="96">
        <v>8080</v>
      </c>
      <c r="T20" s="96">
        <v>2024110010212</v>
      </c>
      <c r="U20" s="96">
        <v>1</v>
      </c>
      <c r="V20" s="237"/>
      <c r="W20" s="99">
        <f t="shared" si="2"/>
        <v>1</v>
      </c>
      <c r="X20" s="237"/>
      <c r="Y20" s="238"/>
      <c r="Z20" s="238"/>
      <c r="AA20" s="237"/>
      <c r="AB20" s="239"/>
      <c r="AC20" s="240"/>
      <c r="AD20" s="240"/>
      <c r="AE20" s="240"/>
      <c r="AF20" s="240"/>
      <c r="AG20" s="240"/>
      <c r="AH20" s="240"/>
      <c r="AI20" s="240"/>
      <c r="AJ20" s="240"/>
      <c r="AK20" s="240"/>
    </row>
    <row r="21" spans="1:37" ht="12.75" customHeight="1">
      <c r="A21" s="232" t="s">
        <v>1384</v>
      </c>
      <c r="B21" s="235" t="s">
        <v>338</v>
      </c>
      <c r="C21" s="232" t="s">
        <v>267</v>
      </c>
      <c r="D21" s="232">
        <v>80111600</v>
      </c>
      <c r="E21" s="232" t="s">
        <v>1403</v>
      </c>
      <c r="F21" s="232" t="s">
        <v>43</v>
      </c>
      <c r="G21" s="232" t="str">
        <f t="shared" si="0"/>
        <v>FEBRERO</v>
      </c>
      <c r="H21" s="232">
        <v>5</v>
      </c>
      <c r="I21" s="232">
        <v>1</v>
      </c>
      <c r="J21" s="232" t="s">
        <v>44</v>
      </c>
      <c r="K21" s="232" t="s">
        <v>45</v>
      </c>
      <c r="L21" s="236">
        <v>3600000</v>
      </c>
      <c r="M21" s="236">
        <f t="shared" si="4"/>
        <v>18000000</v>
      </c>
      <c r="N21" s="232" t="s">
        <v>269</v>
      </c>
      <c r="O21" s="232" t="s">
        <v>1386</v>
      </c>
      <c r="P21" s="232" t="s">
        <v>270</v>
      </c>
      <c r="Q21" s="232"/>
      <c r="R21" s="232" t="s">
        <v>1387</v>
      </c>
      <c r="S21" s="96">
        <v>8080</v>
      </c>
      <c r="T21" s="96">
        <v>2024110010212</v>
      </c>
      <c r="U21" s="96">
        <v>1</v>
      </c>
      <c r="V21" s="237"/>
      <c r="W21" s="99">
        <f t="shared" si="2"/>
        <v>1</v>
      </c>
      <c r="X21" s="237"/>
      <c r="Y21" s="238"/>
      <c r="Z21" s="238"/>
      <c r="AA21" s="237"/>
      <c r="AB21" s="239"/>
      <c r="AC21" s="240"/>
      <c r="AD21" s="240"/>
      <c r="AE21" s="240"/>
      <c r="AF21" s="240"/>
      <c r="AG21" s="240"/>
      <c r="AH21" s="240"/>
      <c r="AI21" s="240"/>
      <c r="AJ21" s="240"/>
      <c r="AK21" s="240"/>
    </row>
    <row r="22" spans="1:37" ht="12.75" customHeight="1">
      <c r="A22" s="232" t="s">
        <v>1384</v>
      </c>
      <c r="B22" s="235" t="s">
        <v>342</v>
      </c>
      <c r="C22" s="232" t="s">
        <v>267</v>
      </c>
      <c r="D22" s="232">
        <v>80111600</v>
      </c>
      <c r="E22" s="232" t="s">
        <v>1404</v>
      </c>
      <c r="F22" s="232" t="s">
        <v>280</v>
      </c>
      <c r="G22" s="232" t="str">
        <f t="shared" si="0"/>
        <v>MARZO</v>
      </c>
      <c r="H22" s="232">
        <v>4</v>
      </c>
      <c r="I22" s="232">
        <v>1</v>
      </c>
      <c r="J22" s="232" t="s">
        <v>44</v>
      </c>
      <c r="K22" s="232" t="s">
        <v>45</v>
      </c>
      <c r="L22" s="236">
        <v>5000000</v>
      </c>
      <c r="M22" s="236">
        <f t="shared" si="4"/>
        <v>20000000</v>
      </c>
      <c r="N22" s="232" t="s">
        <v>269</v>
      </c>
      <c r="O22" s="232" t="s">
        <v>1386</v>
      </c>
      <c r="P22" s="232" t="s">
        <v>270</v>
      </c>
      <c r="Q22" s="232"/>
      <c r="R22" s="232" t="s">
        <v>1387</v>
      </c>
      <c r="S22" s="96">
        <v>8080</v>
      </c>
      <c r="T22" s="96">
        <v>2024110010212</v>
      </c>
      <c r="U22" s="96">
        <v>1</v>
      </c>
      <c r="V22" s="237"/>
      <c r="W22" s="99">
        <f t="shared" si="2"/>
        <v>1</v>
      </c>
      <c r="X22" s="237"/>
      <c r="Y22" s="238"/>
      <c r="Z22" s="238"/>
      <c r="AA22" s="237"/>
      <c r="AB22" s="239"/>
      <c r="AC22" s="240"/>
      <c r="AD22" s="240"/>
      <c r="AE22" s="240"/>
      <c r="AF22" s="240"/>
      <c r="AG22" s="240"/>
      <c r="AH22" s="240"/>
      <c r="AI22" s="240"/>
      <c r="AJ22" s="240"/>
      <c r="AK22" s="240"/>
    </row>
    <row r="23" spans="1:37" ht="12.75" customHeight="1">
      <c r="A23" s="232" t="s">
        <v>1384</v>
      </c>
      <c r="B23" s="235" t="s">
        <v>351</v>
      </c>
      <c r="C23" s="232" t="s">
        <v>267</v>
      </c>
      <c r="D23" s="232">
        <v>80111600</v>
      </c>
      <c r="E23" s="232" t="s">
        <v>1405</v>
      </c>
      <c r="F23" s="232" t="s">
        <v>43</v>
      </c>
      <c r="G23" s="232" t="str">
        <f t="shared" si="0"/>
        <v>FEBRERO</v>
      </c>
      <c r="H23" s="232">
        <v>8</v>
      </c>
      <c r="I23" s="232">
        <v>1</v>
      </c>
      <c r="J23" s="232" t="s">
        <v>44</v>
      </c>
      <c r="K23" s="232" t="s">
        <v>45</v>
      </c>
      <c r="L23" s="236">
        <v>7000000</v>
      </c>
      <c r="M23" s="236">
        <f t="shared" si="4"/>
        <v>56000000</v>
      </c>
      <c r="N23" s="232" t="s">
        <v>269</v>
      </c>
      <c r="O23" s="232" t="s">
        <v>1386</v>
      </c>
      <c r="P23" s="232" t="s">
        <v>270</v>
      </c>
      <c r="Q23" s="232"/>
      <c r="R23" s="232" t="s">
        <v>1387</v>
      </c>
      <c r="S23" s="96">
        <v>8080</v>
      </c>
      <c r="T23" s="96">
        <v>2024110010212</v>
      </c>
      <c r="U23" s="96">
        <v>1</v>
      </c>
      <c r="V23" s="237"/>
      <c r="W23" s="99">
        <f t="shared" si="2"/>
        <v>1</v>
      </c>
      <c r="X23" s="237"/>
      <c r="Y23" s="238"/>
      <c r="Z23" s="238"/>
      <c r="AA23" s="237"/>
      <c r="AB23" s="239"/>
      <c r="AC23" s="240"/>
      <c r="AD23" s="240"/>
      <c r="AE23" s="240"/>
      <c r="AF23" s="240"/>
      <c r="AG23" s="240"/>
      <c r="AH23" s="240"/>
      <c r="AI23" s="240"/>
      <c r="AJ23" s="240"/>
      <c r="AK23" s="240"/>
    </row>
    <row r="24" spans="1:37" ht="12.75" customHeight="1">
      <c r="A24" s="232" t="s">
        <v>1384</v>
      </c>
      <c r="B24" s="235" t="s">
        <v>353</v>
      </c>
      <c r="C24" s="232" t="s">
        <v>267</v>
      </c>
      <c r="D24" s="232">
        <v>80111600</v>
      </c>
      <c r="E24" s="232" t="s">
        <v>1406</v>
      </c>
      <c r="F24" s="232" t="s">
        <v>280</v>
      </c>
      <c r="G24" s="232" t="str">
        <f t="shared" si="0"/>
        <v>MARZO</v>
      </c>
      <c r="H24" s="232">
        <v>4</v>
      </c>
      <c r="I24" s="232">
        <v>1</v>
      </c>
      <c r="J24" s="232" t="s">
        <v>44</v>
      </c>
      <c r="K24" s="232" t="s">
        <v>45</v>
      </c>
      <c r="L24" s="236">
        <v>2253000</v>
      </c>
      <c r="M24" s="236">
        <f>L24*H24</f>
        <v>9012000</v>
      </c>
      <c r="N24" s="232" t="s">
        <v>269</v>
      </c>
      <c r="O24" s="232" t="s">
        <v>1386</v>
      </c>
      <c r="P24" s="232" t="s">
        <v>270</v>
      </c>
      <c r="Q24" s="232"/>
      <c r="R24" s="232" t="s">
        <v>1387</v>
      </c>
      <c r="S24" s="96">
        <v>8080</v>
      </c>
      <c r="T24" s="96">
        <v>2024110010212</v>
      </c>
      <c r="U24" s="96">
        <v>1</v>
      </c>
      <c r="V24" s="237"/>
      <c r="W24" s="99">
        <f t="shared" si="2"/>
        <v>1</v>
      </c>
      <c r="X24" s="237"/>
      <c r="Y24" s="238"/>
      <c r="Z24" s="238"/>
      <c r="AA24" s="237"/>
      <c r="AB24" s="239"/>
      <c r="AC24" s="240"/>
      <c r="AD24" s="240"/>
      <c r="AE24" s="240"/>
      <c r="AF24" s="240"/>
      <c r="AG24" s="240"/>
      <c r="AH24" s="240"/>
      <c r="AI24" s="240"/>
      <c r="AJ24" s="240"/>
      <c r="AK24" s="240"/>
    </row>
    <row r="25" spans="1:37" ht="12.75" customHeight="1">
      <c r="A25" s="232" t="s">
        <v>1384</v>
      </c>
      <c r="B25" s="235" t="s">
        <v>355</v>
      </c>
      <c r="C25" s="232" t="s">
        <v>267</v>
      </c>
      <c r="D25" s="232">
        <v>80111600</v>
      </c>
      <c r="E25" s="232" t="s">
        <v>1407</v>
      </c>
      <c r="F25" s="232" t="s">
        <v>280</v>
      </c>
      <c r="G25" s="232" t="str">
        <f t="shared" si="0"/>
        <v>MARZO</v>
      </c>
      <c r="H25" s="232">
        <v>4</v>
      </c>
      <c r="I25" s="232">
        <v>1</v>
      </c>
      <c r="J25" s="232" t="s">
        <v>44</v>
      </c>
      <c r="K25" s="232" t="s">
        <v>45</v>
      </c>
      <c r="L25" s="236">
        <v>2253000</v>
      </c>
      <c r="M25" s="236">
        <f t="shared" ref="M25:M64" si="5">+L25*H25</f>
        <v>9012000</v>
      </c>
      <c r="N25" s="232" t="s">
        <v>269</v>
      </c>
      <c r="O25" s="232" t="s">
        <v>1390</v>
      </c>
      <c r="P25" s="232" t="s">
        <v>270</v>
      </c>
      <c r="Q25" s="232"/>
      <c r="R25" s="232" t="s">
        <v>1387</v>
      </c>
      <c r="S25" s="96">
        <v>8080</v>
      </c>
      <c r="T25" s="96">
        <v>2024110010212</v>
      </c>
      <c r="U25" s="96">
        <v>1</v>
      </c>
      <c r="V25" s="237"/>
      <c r="W25" s="99">
        <f t="shared" si="2"/>
        <v>1</v>
      </c>
      <c r="X25" s="237"/>
      <c r="Y25" s="238"/>
      <c r="Z25" s="238"/>
      <c r="AA25" s="237"/>
      <c r="AB25" s="239"/>
      <c r="AC25" s="240"/>
      <c r="AD25" s="240"/>
      <c r="AE25" s="240"/>
      <c r="AF25" s="240"/>
      <c r="AG25" s="240"/>
      <c r="AH25" s="240"/>
      <c r="AI25" s="240"/>
      <c r="AJ25" s="240"/>
      <c r="AK25" s="240"/>
    </row>
    <row r="26" spans="1:37" ht="12.75" customHeight="1">
      <c r="A26" s="232" t="s">
        <v>1384</v>
      </c>
      <c r="B26" s="235" t="s">
        <v>361</v>
      </c>
      <c r="C26" s="232" t="s">
        <v>267</v>
      </c>
      <c r="D26" s="232">
        <v>80111600</v>
      </c>
      <c r="E26" s="232" t="s">
        <v>1408</v>
      </c>
      <c r="F26" s="232" t="s">
        <v>43</v>
      </c>
      <c r="G26" s="232" t="str">
        <f t="shared" si="0"/>
        <v>FEBRERO</v>
      </c>
      <c r="H26" s="232">
        <v>5</v>
      </c>
      <c r="I26" s="232">
        <v>1</v>
      </c>
      <c r="J26" s="232" t="s">
        <v>44</v>
      </c>
      <c r="K26" s="232" t="s">
        <v>45</v>
      </c>
      <c r="L26" s="236">
        <v>7000000</v>
      </c>
      <c r="M26" s="236">
        <f t="shared" si="5"/>
        <v>35000000</v>
      </c>
      <c r="N26" s="232" t="s">
        <v>269</v>
      </c>
      <c r="O26" s="232" t="s">
        <v>1386</v>
      </c>
      <c r="P26" s="232" t="s">
        <v>270</v>
      </c>
      <c r="Q26" s="232"/>
      <c r="R26" s="232" t="s">
        <v>1387</v>
      </c>
      <c r="S26" s="96">
        <v>8080</v>
      </c>
      <c r="T26" s="96">
        <v>2024110010212</v>
      </c>
      <c r="U26" s="96">
        <v>1</v>
      </c>
      <c r="V26" s="237"/>
      <c r="W26" s="99">
        <f t="shared" si="2"/>
        <v>1</v>
      </c>
      <c r="X26" s="237"/>
      <c r="Y26" s="238"/>
      <c r="Z26" s="238"/>
      <c r="AA26" s="237"/>
      <c r="AB26" s="239"/>
      <c r="AC26" s="240"/>
      <c r="AD26" s="240"/>
      <c r="AE26" s="240"/>
      <c r="AF26" s="240"/>
      <c r="AG26" s="240"/>
      <c r="AH26" s="240"/>
      <c r="AI26" s="240"/>
      <c r="AJ26" s="240"/>
      <c r="AK26" s="240"/>
    </row>
    <row r="27" spans="1:37" ht="12.75" customHeight="1">
      <c r="A27" s="232" t="s">
        <v>1384</v>
      </c>
      <c r="B27" s="235" t="s">
        <v>363</v>
      </c>
      <c r="C27" s="232" t="s">
        <v>267</v>
      </c>
      <c r="D27" s="232">
        <v>80111600</v>
      </c>
      <c r="E27" s="232" t="s">
        <v>1409</v>
      </c>
      <c r="F27" s="232" t="s">
        <v>43</v>
      </c>
      <c r="G27" s="232" t="str">
        <f t="shared" si="0"/>
        <v>FEBRERO</v>
      </c>
      <c r="H27" s="232">
        <v>5</v>
      </c>
      <c r="I27" s="232">
        <v>1</v>
      </c>
      <c r="J27" s="232" t="s">
        <v>44</v>
      </c>
      <c r="K27" s="232" t="s">
        <v>45</v>
      </c>
      <c r="L27" s="236">
        <v>5000000</v>
      </c>
      <c r="M27" s="236">
        <f t="shared" si="5"/>
        <v>25000000</v>
      </c>
      <c r="N27" s="232" t="s">
        <v>269</v>
      </c>
      <c r="O27" s="232" t="s">
        <v>1390</v>
      </c>
      <c r="P27" s="232" t="s">
        <v>270</v>
      </c>
      <c r="Q27" s="232"/>
      <c r="R27" s="232" t="s">
        <v>1387</v>
      </c>
      <c r="S27" s="96">
        <v>8080</v>
      </c>
      <c r="T27" s="96">
        <v>2024110010212</v>
      </c>
      <c r="U27" s="96">
        <v>1</v>
      </c>
      <c r="V27" s="237"/>
      <c r="W27" s="99">
        <f t="shared" si="2"/>
        <v>1</v>
      </c>
      <c r="X27" s="237"/>
      <c r="Y27" s="238"/>
      <c r="Z27" s="238"/>
      <c r="AA27" s="237"/>
      <c r="AB27" s="239"/>
      <c r="AC27" s="240"/>
      <c r="AD27" s="240"/>
      <c r="AE27" s="240"/>
      <c r="AF27" s="240"/>
      <c r="AG27" s="240"/>
      <c r="AH27" s="240"/>
      <c r="AI27" s="240"/>
      <c r="AJ27" s="240"/>
      <c r="AK27" s="240"/>
    </row>
    <row r="28" spans="1:37" ht="12.75" customHeight="1">
      <c r="A28" s="232" t="s">
        <v>1384</v>
      </c>
      <c r="B28" s="235" t="s">
        <v>365</v>
      </c>
      <c r="C28" s="232" t="s">
        <v>267</v>
      </c>
      <c r="D28" s="232">
        <v>80111600</v>
      </c>
      <c r="E28" s="232" t="s">
        <v>1410</v>
      </c>
      <c r="F28" s="232" t="s">
        <v>43</v>
      </c>
      <c r="G28" s="232" t="str">
        <f t="shared" si="0"/>
        <v>FEBRERO</v>
      </c>
      <c r="H28" s="232">
        <v>5</v>
      </c>
      <c r="I28" s="232">
        <v>1</v>
      </c>
      <c r="J28" s="232" t="s">
        <v>44</v>
      </c>
      <c r="K28" s="232" t="s">
        <v>45</v>
      </c>
      <c r="L28" s="236">
        <v>3600000</v>
      </c>
      <c r="M28" s="236">
        <f t="shared" si="5"/>
        <v>18000000</v>
      </c>
      <c r="N28" s="232" t="s">
        <v>269</v>
      </c>
      <c r="O28" s="232" t="s">
        <v>47</v>
      </c>
      <c r="P28" s="232" t="s">
        <v>270</v>
      </c>
      <c r="Q28" s="232"/>
      <c r="R28" s="232" t="s">
        <v>1387</v>
      </c>
      <c r="S28" s="96">
        <v>8080</v>
      </c>
      <c r="T28" s="96">
        <v>2024110010212</v>
      </c>
      <c r="U28" s="96">
        <v>1</v>
      </c>
      <c r="V28" s="237"/>
      <c r="W28" s="99">
        <f t="shared" si="2"/>
        <v>1</v>
      </c>
      <c r="X28" s="237"/>
      <c r="Y28" s="238"/>
      <c r="Z28" s="238"/>
      <c r="AA28" s="237"/>
      <c r="AB28" s="239"/>
      <c r="AC28" s="240"/>
      <c r="AD28" s="240"/>
      <c r="AE28" s="240"/>
      <c r="AF28" s="240"/>
      <c r="AG28" s="240"/>
      <c r="AH28" s="240"/>
      <c r="AI28" s="240"/>
      <c r="AJ28" s="240"/>
      <c r="AK28" s="240"/>
    </row>
    <row r="29" spans="1:37" ht="12.75" customHeight="1">
      <c r="A29" s="232" t="s">
        <v>1384</v>
      </c>
      <c r="B29" s="235" t="s">
        <v>367</v>
      </c>
      <c r="C29" s="232" t="s">
        <v>267</v>
      </c>
      <c r="D29" s="232">
        <v>80111600</v>
      </c>
      <c r="E29" s="232" t="s">
        <v>1411</v>
      </c>
      <c r="F29" s="232" t="s">
        <v>42</v>
      </c>
      <c r="G29" s="232" t="str">
        <f t="shared" si="0"/>
        <v>ENERO</v>
      </c>
      <c r="H29" s="232">
        <v>6</v>
      </c>
      <c r="I29" s="232">
        <v>1</v>
      </c>
      <c r="J29" s="232" t="s">
        <v>44</v>
      </c>
      <c r="K29" s="232" t="s">
        <v>45</v>
      </c>
      <c r="L29" s="236">
        <v>5860000</v>
      </c>
      <c r="M29" s="236">
        <f t="shared" si="5"/>
        <v>35160000</v>
      </c>
      <c r="N29" s="232" t="s">
        <v>269</v>
      </c>
      <c r="O29" s="232" t="s">
        <v>1386</v>
      </c>
      <c r="P29" s="232" t="s">
        <v>270</v>
      </c>
      <c r="Q29" s="232"/>
      <c r="R29" s="232" t="s">
        <v>1387</v>
      </c>
      <c r="S29" s="96">
        <v>8080</v>
      </c>
      <c r="T29" s="96">
        <v>2024110010212</v>
      </c>
      <c r="U29" s="96">
        <v>1</v>
      </c>
      <c r="V29" s="237"/>
      <c r="W29" s="99">
        <f t="shared" si="2"/>
        <v>1</v>
      </c>
      <c r="X29" s="237"/>
      <c r="Y29" s="238"/>
      <c r="Z29" s="238"/>
      <c r="AA29" s="237"/>
      <c r="AB29" s="239"/>
      <c r="AC29" s="240"/>
      <c r="AD29" s="240"/>
      <c r="AE29" s="240"/>
      <c r="AF29" s="240"/>
      <c r="AG29" s="240"/>
      <c r="AH29" s="240"/>
      <c r="AI29" s="240"/>
      <c r="AJ29" s="240"/>
      <c r="AK29" s="240"/>
    </row>
    <row r="30" spans="1:37" ht="12.75" customHeight="1">
      <c r="A30" s="232" t="s">
        <v>1384</v>
      </c>
      <c r="B30" s="235" t="s">
        <v>371</v>
      </c>
      <c r="C30" s="232" t="s">
        <v>267</v>
      </c>
      <c r="D30" s="232">
        <v>80111600</v>
      </c>
      <c r="E30" s="232" t="s">
        <v>1412</v>
      </c>
      <c r="F30" s="232" t="s">
        <v>43</v>
      </c>
      <c r="G30" s="232" t="str">
        <f t="shared" si="0"/>
        <v>FEBRERO</v>
      </c>
      <c r="H30" s="232">
        <v>5</v>
      </c>
      <c r="I30" s="232">
        <v>1</v>
      </c>
      <c r="J30" s="232" t="s">
        <v>44</v>
      </c>
      <c r="K30" s="232" t="s">
        <v>45</v>
      </c>
      <c r="L30" s="236">
        <v>7000000</v>
      </c>
      <c r="M30" s="236">
        <f t="shared" si="5"/>
        <v>35000000</v>
      </c>
      <c r="N30" s="232" t="s">
        <v>269</v>
      </c>
      <c r="O30" s="232" t="s">
        <v>47</v>
      </c>
      <c r="P30" s="232" t="s">
        <v>270</v>
      </c>
      <c r="Q30" s="232"/>
      <c r="R30" s="232" t="s">
        <v>1387</v>
      </c>
      <c r="S30" s="96">
        <v>8080</v>
      </c>
      <c r="T30" s="96">
        <v>2024110010212</v>
      </c>
      <c r="U30" s="96">
        <v>1</v>
      </c>
      <c r="V30" s="237"/>
      <c r="W30" s="99">
        <f t="shared" si="2"/>
        <v>1</v>
      </c>
      <c r="X30" s="237"/>
      <c r="Y30" s="238"/>
      <c r="Z30" s="238"/>
      <c r="AA30" s="237"/>
      <c r="AB30" s="239"/>
      <c r="AC30" s="240"/>
      <c r="AD30" s="240"/>
      <c r="AE30" s="240"/>
      <c r="AF30" s="240"/>
      <c r="AG30" s="240"/>
      <c r="AH30" s="240"/>
      <c r="AI30" s="240"/>
      <c r="AJ30" s="240"/>
      <c r="AK30" s="240"/>
    </row>
    <row r="31" spans="1:37" ht="12.75" customHeight="1">
      <c r="A31" s="232" t="s">
        <v>1384</v>
      </c>
      <c r="B31" s="235" t="s">
        <v>375</v>
      </c>
      <c r="C31" s="232" t="s">
        <v>267</v>
      </c>
      <c r="D31" s="232">
        <v>80111600</v>
      </c>
      <c r="E31" s="232" t="s">
        <v>1413</v>
      </c>
      <c r="F31" s="232" t="s">
        <v>43</v>
      </c>
      <c r="G31" s="232" t="str">
        <f t="shared" si="0"/>
        <v>FEBRERO</v>
      </c>
      <c r="H31" s="232">
        <v>5</v>
      </c>
      <c r="I31" s="232">
        <v>1</v>
      </c>
      <c r="J31" s="232" t="s">
        <v>44</v>
      </c>
      <c r="K31" s="232" t="s">
        <v>45</v>
      </c>
      <c r="L31" s="236">
        <v>3600000</v>
      </c>
      <c r="M31" s="236">
        <f t="shared" si="5"/>
        <v>18000000</v>
      </c>
      <c r="N31" s="232" t="s">
        <v>269</v>
      </c>
      <c r="O31" s="232" t="s">
        <v>47</v>
      </c>
      <c r="P31" s="232" t="s">
        <v>270</v>
      </c>
      <c r="Q31" s="232"/>
      <c r="R31" s="232" t="s">
        <v>1387</v>
      </c>
      <c r="S31" s="96">
        <v>8080</v>
      </c>
      <c r="T31" s="96">
        <v>2024110010212</v>
      </c>
      <c r="U31" s="96">
        <v>1</v>
      </c>
      <c r="V31" s="237"/>
      <c r="W31" s="99">
        <f t="shared" si="2"/>
        <v>1</v>
      </c>
      <c r="X31" s="237"/>
      <c r="Y31" s="238"/>
      <c r="Z31" s="238"/>
      <c r="AA31" s="237"/>
      <c r="AB31" s="239"/>
      <c r="AC31" s="240"/>
      <c r="AD31" s="240"/>
      <c r="AE31" s="240"/>
      <c r="AF31" s="240"/>
      <c r="AG31" s="240"/>
      <c r="AH31" s="240"/>
      <c r="AI31" s="240"/>
      <c r="AJ31" s="240"/>
      <c r="AK31" s="240"/>
    </row>
    <row r="32" spans="1:37" ht="12.75" customHeight="1">
      <c r="A32" s="232" t="s">
        <v>1384</v>
      </c>
      <c r="B32" s="235" t="s">
        <v>377</v>
      </c>
      <c r="C32" s="232" t="s">
        <v>267</v>
      </c>
      <c r="D32" s="232">
        <v>80111600</v>
      </c>
      <c r="E32" s="232" t="s">
        <v>1414</v>
      </c>
      <c r="F32" s="232" t="s">
        <v>43</v>
      </c>
      <c r="G32" s="232" t="str">
        <f t="shared" si="0"/>
        <v>FEBRERO</v>
      </c>
      <c r="H32" s="232">
        <v>5</v>
      </c>
      <c r="I32" s="232">
        <v>1</v>
      </c>
      <c r="J32" s="232" t="s">
        <v>44</v>
      </c>
      <c r="K32" s="232" t="s">
        <v>45</v>
      </c>
      <c r="L32" s="236">
        <v>2253000</v>
      </c>
      <c r="M32" s="236">
        <f t="shared" si="5"/>
        <v>11265000</v>
      </c>
      <c r="N32" s="232" t="s">
        <v>269</v>
      </c>
      <c r="O32" s="232" t="s">
        <v>47</v>
      </c>
      <c r="P32" s="232" t="s">
        <v>270</v>
      </c>
      <c r="Q32" s="232"/>
      <c r="R32" s="232" t="s">
        <v>1387</v>
      </c>
      <c r="S32" s="96">
        <v>8080</v>
      </c>
      <c r="T32" s="96">
        <v>2024110010212</v>
      </c>
      <c r="U32" s="96">
        <v>1</v>
      </c>
      <c r="V32" s="237"/>
      <c r="W32" s="99">
        <f t="shared" si="2"/>
        <v>1</v>
      </c>
      <c r="X32" s="237"/>
      <c r="Y32" s="238"/>
      <c r="Z32" s="238"/>
      <c r="AA32" s="237"/>
      <c r="AB32" s="239"/>
      <c r="AC32" s="240"/>
      <c r="AD32" s="240"/>
      <c r="AE32" s="240"/>
      <c r="AF32" s="240"/>
      <c r="AG32" s="240"/>
      <c r="AH32" s="240"/>
      <c r="AI32" s="240"/>
      <c r="AJ32" s="240"/>
      <c r="AK32" s="240"/>
    </row>
    <row r="33" spans="1:37" ht="12.75" customHeight="1">
      <c r="A33" s="232" t="s">
        <v>1384</v>
      </c>
      <c r="B33" s="235" t="s">
        <v>379</v>
      </c>
      <c r="C33" s="232" t="s">
        <v>267</v>
      </c>
      <c r="D33" s="232">
        <v>80111600</v>
      </c>
      <c r="E33" s="232" t="s">
        <v>1415</v>
      </c>
      <c r="F33" s="232" t="s">
        <v>43</v>
      </c>
      <c r="G33" s="232" t="str">
        <f t="shared" si="0"/>
        <v>FEBRERO</v>
      </c>
      <c r="H33" s="232">
        <v>5</v>
      </c>
      <c r="I33" s="232">
        <v>1</v>
      </c>
      <c r="J33" s="232" t="s">
        <v>44</v>
      </c>
      <c r="K33" s="232" t="s">
        <v>45</v>
      </c>
      <c r="L33" s="236">
        <v>4000000</v>
      </c>
      <c r="M33" s="236">
        <f t="shared" si="5"/>
        <v>20000000</v>
      </c>
      <c r="N33" s="232" t="s">
        <v>269</v>
      </c>
      <c r="O33" s="232" t="s">
        <v>1386</v>
      </c>
      <c r="P33" s="232" t="s">
        <v>270</v>
      </c>
      <c r="Q33" s="232"/>
      <c r="R33" s="232" t="s">
        <v>1387</v>
      </c>
      <c r="S33" s="96">
        <v>8080</v>
      </c>
      <c r="T33" s="96">
        <v>2024110010212</v>
      </c>
      <c r="U33" s="96">
        <v>1</v>
      </c>
      <c r="V33" s="237"/>
      <c r="W33" s="99">
        <f t="shared" si="2"/>
        <v>1</v>
      </c>
      <c r="X33" s="237"/>
      <c r="Y33" s="238"/>
      <c r="Z33" s="238"/>
      <c r="AA33" s="237"/>
      <c r="AB33" s="239"/>
      <c r="AC33" s="240"/>
      <c r="AD33" s="240"/>
      <c r="AE33" s="240"/>
      <c r="AF33" s="240"/>
      <c r="AG33" s="240"/>
      <c r="AH33" s="240"/>
      <c r="AI33" s="240"/>
      <c r="AJ33" s="240"/>
      <c r="AK33" s="240"/>
    </row>
    <row r="34" spans="1:37" ht="12.75" customHeight="1">
      <c r="A34" s="232" t="s">
        <v>1384</v>
      </c>
      <c r="B34" s="235" t="s">
        <v>383</v>
      </c>
      <c r="C34" s="232" t="s">
        <v>267</v>
      </c>
      <c r="D34" s="232">
        <v>80111600</v>
      </c>
      <c r="E34" s="232" t="s">
        <v>1416</v>
      </c>
      <c r="F34" s="232" t="s">
        <v>43</v>
      </c>
      <c r="G34" s="232" t="str">
        <f t="shared" si="0"/>
        <v>FEBRERO</v>
      </c>
      <c r="H34" s="232">
        <v>4</v>
      </c>
      <c r="I34" s="232">
        <v>1</v>
      </c>
      <c r="J34" s="232" t="s">
        <v>44</v>
      </c>
      <c r="K34" s="232" t="s">
        <v>45</v>
      </c>
      <c r="L34" s="236">
        <v>3500000</v>
      </c>
      <c r="M34" s="236">
        <f t="shared" si="5"/>
        <v>14000000</v>
      </c>
      <c r="N34" s="232" t="s">
        <v>269</v>
      </c>
      <c r="O34" s="232" t="s">
        <v>1386</v>
      </c>
      <c r="P34" s="232" t="s">
        <v>270</v>
      </c>
      <c r="Q34" s="232"/>
      <c r="R34" s="232" t="s">
        <v>1387</v>
      </c>
      <c r="S34" s="96">
        <v>8080</v>
      </c>
      <c r="T34" s="96">
        <v>2024110010212</v>
      </c>
      <c r="U34" s="96">
        <v>1</v>
      </c>
      <c r="V34" s="237"/>
      <c r="W34" s="99">
        <f t="shared" si="2"/>
        <v>1</v>
      </c>
      <c r="X34" s="237"/>
      <c r="Y34" s="238"/>
      <c r="Z34" s="238"/>
      <c r="AA34" s="237"/>
      <c r="AB34" s="239"/>
      <c r="AC34" s="240"/>
      <c r="AD34" s="240"/>
      <c r="AE34" s="240"/>
      <c r="AF34" s="240"/>
      <c r="AG34" s="240"/>
      <c r="AH34" s="240"/>
      <c r="AI34" s="240"/>
      <c r="AJ34" s="240"/>
      <c r="AK34" s="240"/>
    </row>
    <row r="35" spans="1:37" ht="12.75" customHeight="1">
      <c r="A35" s="232" t="s">
        <v>1384</v>
      </c>
      <c r="B35" s="235" t="s">
        <v>387</v>
      </c>
      <c r="C35" s="232" t="s">
        <v>267</v>
      </c>
      <c r="D35" s="232">
        <v>80111600</v>
      </c>
      <c r="E35" s="232" t="s">
        <v>1417</v>
      </c>
      <c r="F35" s="232" t="s">
        <v>43</v>
      </c>
      <c r="G35" s="232" t="str">
        <f t="shared" si="0"/>
        <v>FEBRERO</v>
      </c>
      <c r="H35" s="232">
        <v>5</v>
      </c>
      <c r="I35" s="232">
        <v>1</v>
      </c>
      <c r="J35" s="232" t="s">
        <v>44</v>
      </c>
      <c r="K35" s="232" t="s">
        <v>45</v>
      </c>
      <c r="L35" s="236">
        <v>2800000</v>
      </c>
      <c r="M35" s="236">
        <f t="shared" si="5"/>
        <v>14000000</v>
      </c>
      <c r="N35" s="232" t="s">
        <v>269</v>
      </c>
      <c r="O35" s="232" t="s">
        <v>1386</v>
      </c>
      <c r="P35" s="232" t="s">
        <v>270</v>
      </c>
      <c r="Q35" s="232"/>
      <c r="R35" s="232" t="s">
        <v>1387</v>
      </c>
      <c r="S35" s="96">
        <v>8080</v>
      </c>
      <c r="T35" s="96">
        <v>2024110010212</v>
      </c>
      <c r="U35" s="96">
        <v>1</v>
      </c>
      <c r="V35" s="237"/>
      <c r="W35" s="99">
        <f t="shared" si="2"/>
        <v>1</v>
      </c>
      <c r="X35" s="237"/>
      <c r="Y35" s="238"/>
      <c r="Z35" s="238"/>
      <c r="AA35" s="237"/>
      <c r="AB35" s="239"/>
      <c r="AC35" s="240"/>
      <c r="AD35" s="240"/>
      <c r="AE35" s="240"/>
      <c r="AF35" s="240"/>
      <c r="AG35" s="240"/>
      <c r="AH35" s="240"/>
      <c r="AI35" s="240"/>
      <c r="AJ35" s="240"/>
      <c r="AK35" s="240"/>
    </row>
    <row r="36" spans="1:37" ht="12.75" customHeight="1">
      <c r="A36" s="232" t="s">
        <v>1384</v>
      </c>
      <c r="B36" s="235" t="s">
        <v>389</v>
      </c>
      <c r="C36" s="232" t="s">
        <v>267</v>
      </c>
      <c r="D36" s="232">
        <v>80111600</v>
      </c>
      <c r="E36" s="232" t="s">
        <v>1418</v>
      </c>
      <c r="F36" s="232" t="s">
        <v>43</v>
      </c>
      <c r="G36" s="232" t="str">
        <f t="shared" si="0"/>
        <v>FEBRERO</v>
      </c>
      <c r="H36" s="232">
        <v>5</v>
      </c>
      <c r="I36" s="232">
        <v>1</v>
      </c>
      <c r="J36" s="232" t="s">
        <v>44</v>
      </c>
      <c r="K36" s="232" t="s">
        <v>45</v>
      </c>
      <c r="L36" s="236">
        <v>2253000</v>
      </c>
      <c r="M36" s="236">
        <f t="shared" si="5"/>
        <v>11265000</v>
      </c>
      <c r="N36" s="232" t="s">
        <v>269</v>
      </c>
      <c r="O36" s="232" t="s">
        <v>1386</v>
      </c>
      <c r="P36" s="232" t="s">
        <v>270</v>
      </c>
      <c r="Q36" s="232"/>
      <c r="R36" s="232" t="s">
        <v>1387</v>
      </c>
      <c r="S36" s="96">
        <v>8080</v>
      </c>
      <c r="T36" s="96">
        <v>2024110010212</v>
      </c>
      <c r="U36" s="96">
        <v>1</v>
      </c>
      <c r="V36" s="237"/>
      <c r="W36" s="99">
        <f t="shared" si="2"/>
        <v>1</v>
      </c>
      <c r="X36" s="237"/>
      <c r="Y36" s="238"/>
      <c r="Z36" s="238"/>
      <c r="AA36" s="237"/>
      <c r="AB36" s="239"/>
      <c r="AC36" s="240"/>
      <c r="AD36" s="240"/>
      <c r="AE36" s="240"/>
      <c r="AF36" s="240"/>
      <c r="AG36" s="240"/>
      <c r="AH36" s="240"/>
      <c r="AI36" s="240"/>
      <c r="AJ36" s="240"/>
      <c r="AK36" s="240"/>
    </row>
    <row r="37" spans="1:37" ht="12.75" customHeight="1">
      <c r="A37" s="232" t="s">
        <v>1384</v>
      </c>
      <c r="B37" s="235" t="s">
        <v>393</v>
      </c>
      <c r="C37" s="232" t="s">
        <v>267</v>
      </c>
      <c r="D37" s="232">
        <v>80111600</v>
      </c>
      <c r="E37" s="232" t="s">
        <v>1419</v>
      </c>
      <c r="F37" s="232" t="s">
        <v>280</v>
      </c>
      <c r="G37" s="232" t="str">
        <f t="shared" si="0"/>
        <v>MARZO</v>
      </c>
      <c r="H37" s="232">
        <v>4</v>
      </c>
      <c r="I37" s="232">
        <v>1</v>
      </c>
      <c r="J37" s="232" t="s">
        <v>44</v>
      </c>
      <c r="K37" s="232" t="s">
        <v>45</v>
      </c>
      <c r="L37" s="236">
        <v>3000000</v>
      </c>
      <c r="M37" s="236">
        <f t="shared" si="5"/>
        <v>12000000</v>
      </c>
      <c r="N37" s="232" t="s">
        <v>269</v>
      </c>
      <c r="O37" s="232" t="s">
        <v>1386</v>
      </c>
      <c r="P37" s="232" t="s">
        <v>270</v>
      </c>
      <c r="Q37" s="232"/>
      <c r="R37" s="232" t="s">
        <v>1387</v>
      </c>
      <c r="S37" s="96">
        <v>8080</v>
      </c>
      <c r="T37" s="96">
        <v>2024110010212</v>
      </c>
      <c r="U37" s="96">
        <v>1</v>
      </c>
      <c r="V37" s="237"/>
      <c r="W37" s="99">
        <f t="shared" si="2"/>
        <v>1</v>
      </c>
      <c r="X37" s="237"/>
      <c r="Y37" s="238"/>
      <c r="Z37" s="238"/>
      <c r="AA37" s="237"/>
      <c r="AB37" s="239"/>
      <c r="AC37" s="240"/>
      <c r="AD37" s="240"/>
      <c r="AE37" s="240"/>
      <c r="AF37" s="240"/>
      <c r="AG37" s="240"/>
      <c r="AH37" s="240"/>
      <c r="AI37" s="240"/>
      <c r="AJ37" s="240"/>
      <c r="AK37" s="240"/>
    </row>
    <row r="38" spans="1:37" ht="12.75" customHeight="1">
      <c r="A38" s="232" t="s">
        <v>1384</v>
      </c>
      <c r="B38" s="235" t="s">
        <v>395</v>
      </c>
      <c r="C38" s="232" t="s">
        <v>267</v>
      </c>
      <c r="D38" s="232">
        <v>80111600</v>
      </c>
      <c r="E38" s="232" t="s">
        <v>1420</v>
      </c>
      <c r="F38" s="232" t="s">
        <v>43</v>
      </c>
      <c r="G38" s="232" t="str">
        <f t="shared" si="0"/>
        <v>FEBRERO</v>
      </c>
      <c r="H38" s="232">
        <v>8</v>
      </c>
      <c r="I38" s="232">
        <v>1</v>
      </c>
      <c r="J38" s="232" t="s">
        <v>44</v>
      </c>
      <c r="K38" s="232" t="s">
        <v>45</v>
      </c>
      <c r="L38" s="236">
        <v>5500000</v>
      </c>
      <c r="M38" s="236">
        <f t="shared" si="5"/>
        <v>44000000</v>
      </c>
      <c r="N38" s="232" t="s">
        <v>269</v>
      </c>
      <c r="O38" s="232" t="s">
        <v>1386</v>
      </c>
      <c r="P38" s="232" t="s">
        <v>270</v>
      </c>
      <c r="Q38" s="232"/>
      <c r="R38" s="232" t="s">
        <v>1387</v>
      </c>
      <c r="S38" s="96">
        <v>8080</v>
      </c>
      <c r="T38" s="96">
        <v>2024110010212</v>
      </c>
      <c r="U38" s="96">
        <v>1</v>
      </c>
      <c r="V38" s="237"/>
      <c r="W38" s="99">
        <f t="shared" si="2"/>
        <v>1</v>
      </c>
      <c r="X38" s="237"/>
      <c r="Y38" s="238"/>
      <c r="Z38" s="238"/>
      <c r="AA38" s="237"/>
      <c r="AB38" s="239"/>
      <c r="AC38" s="240"/>
      <c r="AD38" s="240"/>
      <c r="AE38" s="240"/>
      <c r="AF38" s="240"/>
      <c r="AG38" s="240"/>
      <c r="AH38" s="240"/>
      <c r="AI38" s="240"/>
      <c r="AJ38" s="240"/>
      <c r="AK38" s="240"/>
    </row>
    <row r="39" spans="1:37" ht="12.75" customHeight="1">
      <c r="A39" s="232" t="s">
        <v>1384</v>
      </c>
      <c r="B39" s="235" t="s">
        <v>401</v>
      </c>
      <c r="C39" s="232" t="s">
        <v>267</v>
      </c>
      <c r="D39" s="232">
        <v>80111600</v>
      </c>
      <c r="E39" s="232" t="s">
        <v>1421</v>
      </c>
      <c r="F39" s="232" t="s">
        <v>280</v>
      </c>
      <c r="G39" s="232" t="str">
        <f t="shared" si="0"/>
        <v>MARZO</v>
      </c>
      <c r="H39" s="232">
        <v>4</v>
      </c>
      <c r="I39" s="232">
        <v>1</v>
      </c>
      <c r="J39" s="232" t="s">
        <v>44</v>
      </c>
      <c r="K39" s="232" t="s">
        <v>45</v>
      </c>
      <c r="L39" s="236">
        <v>7000000</v>
      </c>
      <c r="M39" s="236">
        <f t="shared" si="5"/>
        <v>28000000</v>
      </c>
      <c r="N39" s="232" t="s">
        <v>269</v>
      </c>
      <c r="O39" s="232" t="s">
        <v>1386</v>
      </c>
      <c r="P39" s="232" t="s">
        <v>270</v>
      </c>
      <c r="Q39" s="232"/>
      <c r="R39" s="232" t="s">
        <v>1387</v>
      </c>
      <c r="S39" s="96">
        <v>8080</v>
      </c>
      <c r="T39" s="96">
        <v>2024110010212</v>
      </c>
      <c r="U39" s="96">
        <v>1</v>
      </c>
      <c r="V39" s="237"/>
      <c r="W39" s="99">
        <f t="shared" si="2"/>
        <v>1</v>
      </c>
      <c r="X39" s="237"/>
      <c r="Y39" s="238"/>
      <c r="Z39" s="238"/>
      <c r="AA39" s="237"/>
      <c r="AB39" s="239"/>
      <c r="AC39" s="240"/>
      <c r="AD39" s="240"/>
      <c r="AE39" s="240"/>
      <c r="AF39" s="240"/>
      <c r="AG39" s="240"/>
      <c r="AH39" s="240"/>
      <c r="AI39" s="240"/>
      <c r="AJ39" s="240"/>
      <c r="AK39" s="240"/>
    </row>
    <row r="40" spans="1:37" ht="12.75" customHeight="1">
      <c r="A40" s="232" t="s">
        <v>1384</v>
      </c>
      <c r="B40" s="235" t="s">
        <v>403</v>
      </c>
      <c r="C40" s="232" t="s">
        <v>267</v>
      </c>
      <c r="D40" s="232">
        <v>80111600</v>
      </c>
      <c r="E40" s="232" t="s">
        <v>1422</v>
      </c>
      <c r="F40" s="232" t="s">
        <v>280</v>
      </c>
      <c r="G40" s="232" t="str">
        <f t="shared" si="0"/>
        <v>MARZO</v>
      </c>
      <c r="H40" s="232">
        <v>4</v>
      </c>
      <c r="I40" s="232">
        <v>1</v>
      </c>
      <c r="J40" s="232" t="s">
        <v>44</v>
      </c>
      <c r="K40" s="232" t="s">
        <v>45</v>
      </c>
      <c r="L40" s="236">
        <v>5000000</v>
      </c>
      <c r="M40" s="236">
        <f t="shared" si="5"/>
        <v>20000000</v>
      </c>
      <c r="N40" s="232" t="s">
        <v>269</v>
      </c>
      <c r="O40" s="232" t="s">
        <v>1386</v>
      </c>
      <c r="P40" s="232" t="s">
        <v>270</v>
      </c>
      <c r="Q40" s="232"/>
      <c r="R40" s="232" t="s">
        <v>1387</v>
      </c>
      <c r="S40" s="96">
        <v>8080</v>
      </c>
      <c r="T40" s="96">
        <v>2024110010212</v>
      </c>
      <c r="U40" s="96">
        <v>1</v>
      </c>
      <c r="V40" s="237"/>
      <c r="W40" s="99">
        <f t="shared" si="2"/>
        <v>1</v>
      </c>
      <c r="X40" s="237"/>
      <c r="Y40" s="238"/>
      <c r="Z40" s="238"/>
      <c r="AA40" s="237"/>
      <c r="AB40" s="239"/>
      <c r="AC40" s="240"/>
      <c r="AD40" s="240"/>
      <c r="AE40" s="240"/>
      <c r="AF40" s="240"/>
      <c r="AG40" s="240"/>
      <c r="AH40" s="240"/>
      <c r="AI40" s="240"/>
      <c r="AJ40" s="240"/>
      <c r="AK40" s="240"/>
    </row>
    <row r="41" spans="1:37" ht="12.75" customHeight="1">
      <c r="A41" s="232" t="s">
        <v>1384</v>
      </c>
      <c r="B41" s="235" t="s">
        <v>407</v>
      </c>
      <c r="C41" s="232" t="s">
        <v>267</v>
      </c>
      <c r="D41" s="232">
        <v>80111600</v>
      </c>
      <c r="E41" s="232" t="s">
        <v>1423</v>
      </c>
      <c r="F41" s="232" t="s">
        <v>42</v>
      </c>
      <c r="G41" s="232" t="str">
        <f t="shared" si="0"/>
        <v>ENERO</v>
      </c>
      <c r="H41" s="232">
        <v>6</v>
      </c>
      <c r="I41" s="232">
        <v>1</v>
      </c>
      <c r="J41" s="232" t="s">
        <v>44</v>
      </c>
      <c r="K41" s="232" t="s">
        <v>45</v>
      </c>
      <c r="L41" s="236">
        <v>7000000</v>
      </c>
      <c r="M41" s="236">
        <f t="shared" si="5"/>
        <v>42000000</v>
      </c>
      <c r="N41" s="232" t="s">
        <v>269</v>
      </c>
      <c r="O41" s="232" t="s">
        <v>1386</v>
      </c>
      <c r="P41" s="232" t="s">
        <v>270</v>
      </c>
      <c r="Q41" s="232"/>
      <c r="R41" s="232" t="s">
        <v>1387</v>
      </c>
      <c r="S41" s="96">
        <v>8080</v>
      </c>
      <c r="T41" s="96">
        <v>2024110010212</v>
      </c>
      <c r="U41" s="96">
        <v>1</v>
      </c>
      <c r="V41" s="237"/>
      <c r="W41" s="99">
        <f t="shared" si="2"/>
        <v>1</v>
      </c>
      <c r="X41" s="237"/>
      <c r="Y41" s="238"/>
      <c r="Z41" s="238"/>
      <c r="AA41" s="237"/>
      <c r="AB41" s="239"/>
      <c r="AC41" s="240"/>
      <c r="AD41" s="240"/>
      <c r="AE41" s="240"/>
      <c r="AF41" s="240"/>
      <c r="AG41" s="240"/>
      <c r="AH41" s="240"/>
      <c r="AI41" s="240"/>
      <c r="AJ41" s="240"/>
      <c r="AK41" s="240"/>
    </row>
    <row r="42" spans="1:37" ht="12.75" customHeight="1">
      <c r="A42" s="232" t="s">
        <v>1384</v>
      </c>
      <c r="B42" s="235" t="s">
        <v>409</v>
      </c>
      <c r="C42" s="232" t="s">
        <v>267</v>
      </c>
      <c r="D42" s="232">
        <v>80111600</v>
      </c>
      <c r="E42" s="232" t="s">
        <v>1424</v>
      </c>
      <c r="F42" s="232" t="s">
        <v>43</v>
      </c>
      <c r="G42" s="232" t="str">
        <f t="shared" si="0"/>
        <v>FEBRERO</v>
      </c>
      <c r="H42" s="232">
        <v>6</v>
      </c>
      <c r="I42" s="232">
        <v>1</v>
      </c>
      <c r="J42" s="232" t="s">
        <v>44</v>
      </c>
      <c r="K42" s="232" t="s">
        <v>45</v>
      </c>
      <c r="L42" s="236">
        <v>9000000</v>
      </c>
      <c r="M42" s="236">
        <f t="shared" si="5"/>
        <v>54000000</v>
      </c>
      <c r="N42" s="232" t="s">
        <v>269</v>
      </c>
      <c r="O42" s="232" t="s">
        <v>1386</v>
      </c>
      <c r="P42" s="232" t="s">
        <v>270</v>
      </c>
      <c r="Q42" s="232"/>
      <c r="R42" s="232" t="s">
        <v>1387</v>
      </c>
      <c r="S42" s="96">
        <v>8080</v>
      </c>
      <c r="T42" s="96">
        <v>2024110010212</v>
      </c>
      <c r="U42" s="96">
        <v>1</v>
      </c>
      <c r="V42" s="237"/>
      <c r="W42" s="99">
        <f t="shared" si="2"/>
        <v>1</v>
      </c>
      <c r="X42" s="237"/>
      <c r="Y42" s="238"/>
      <c r="Z42" s="238"/>
      <c r="AA42" s="237"/>
      <c r="AB42" s="239"/>
      <c r="AC42" s="240"/>
      <c r="AD42" s="240"/>
      <c r="AE42" s="240"/>
      <c r="AF42" s="240"/>
      <c r="AG42" s="240"/>
      <c r="AH42" s="240"/>
      <c r="AI42" s="240"/>
      <c r="AJ42" s="240"/>
      <c r="AK42" s="240"/>
    </row>
    <row r="43" spans="1:37" ht="12.75" customHeight="1">
      <c r="A43" s="232" t="s">
        <v>1384</v>
      </c>
      <c r="B43" s="235" t="s">
        <v>427</v>
      </c>
      <c r="C43" s="232" t="s">
        <v>426</v>
      </c>
      <c r="D43" s="232">
        <v>80111600</v>
      </c>
      <c r="E43" s="232" t="s">
        <v>1425</v>
      </c>
      <c r="F43" s="232" t="s">
        <v>43</v>
      </c>
      <c r="G43" s="232" t="str">
        <f t="shared" si="0"/>
        <v>FEBRERO</v>
      </c>
      <c r="H43" s="232">
        <v>5</v>
      </c>
      <c r="I43" s="232">
        <v>1</v>
      </c>
      <c r="J43" s="232" t="s">
        <v>44</v>
      </c>
      <c r="K43" s="232" t="s">
        <v>45</v>
      </c>
      <c r="L43" s="236">
        <v>8000000</v>
      </c>
      <c r="M43" s="236">
        <f t="shared" si="5"/>
        <v>40000000</v>
      </c>
      <c r="N43" s="232" t="s">
        <v>269</v>
      </c>
      <c r="O43" s="232" t="s">
        <v>47</v>
      </c>
      <c r="P43" s="232" t="s">
        <v>270</v>
      </c>
      <c r="Q43" s="232"/>
      <c r="R43" s="232" t="s">
        <v>1387</v>
      </c>
      <c r="S43" s="96">
        <v>8080</v>
      </c>
      <c r="T43" s="96">
        <v>2024110010212</v>
      </c>
      <c r="U43" s="96">
        <v>1</v>
      </c>
      <c r="V43" s="237"/>
      <c r="W43" s="99">
        <f t="shared" si="2"/>
        <v>1</v>
      </c>
      <c r="X43" s="237"/>
      <c r="Y43" s="238"/>
      <c r="Z43" s="238"/>
      <c r="AA43" s="237"/>
      <c r="AB43" s="239"/>
      <c r="AC43" s="240"/>
      <c r="AD43" s="240"/>
      <c r="AE43" s="240"/>
      <c r="AF43" s="240"/>
      <c r="AG43" s="240"/>
      <c r="AH43" s="240"/>
      <c r="AI43" s="240"/>
      <c r="AJ43" s="240"/>
      <c r="AK43" s="240"/>
    </row>
    <row r="44" spans="1:37" ht="12.75" customHeight="1">
      <c r="A44" s="232" t="s">
        <v>1384</v>
      </c>
      <c r="B44" s="235" t="s">
        <v>429</v>
      </c>
      <c r="C44" s="232" t="s">
        <v>426</v>
      </c>
      <c r="D44" s="232">
        <v>80111600</v>
      </c>
      <c r="E44" s="232" t="s">
        <v>1426</v>
      </c>
      <c r="F44" s="232" t="s">
        <v>280</v>
      </c>
      <c r="G44" s="232" t="str">
        <f t="shared" si="0"/>
        <v>MARZO</v>
      </c>
      <c r="H44" s="232">
        <v>4</v>
      </c>
      <c r="I44" s="232">
        <v>1</v>
      </c>
      <c r="J44" s="232" t="s">
        <v>44</v>
      </c>
      <c r="K44" s="232" t="s">
        <v>45</v>
      </c>
      <c r="L44" s="236">
        <v>6400000</v>
      </c>
      <c r="M44" s="236">
        <f t="shared" si="5"/>
        <v>25600000</v>
      </c>
      <c r="N44" s="232" t="s">
        <v>269</v>
      </c>
      <c r="O44" s="232" t="s">
        <v>1390</v>
      </c>
      <c r="P44" s="232" t="s">
        <v>270</v>
      </c>
      <c r="Q44" s="232"/>
      <c r="R44" s="232" t="s">
        <v>1387</v>
      </c>
      <c r="S44" s="96">
        <v>8080</v>
      </c>
      <c r="T44" s="96">
        <v>2024110010212</v>
      </c>
      <c r="U44" s="96">
        <v>1</v>
      </c>
      <c r="V44" s="237"/>
      <c r="W44" s="99">
        <f t="shared" si="2"/>
        <v>1</v>
      </c>
      <c r="X44" s="237"/>
      <c r="Y44" s="238"/>
      <c r="Z44" s="238"/>
      <c r="AA44" s="237"/>
      <c r="AB44" s="239"/>
      <c r="AC44" s="240"/>
      <c r="AD44" s="240"/>
      <c r="AE44" s="240"/>
      <c r="AF44" s="240"/>
      <c r="AG44" s="240"/>
      <c r="AH44" s="240"/>
      <c r="AI44" s="240"/>
      <c r="AJ44" s="240"/>
      <c r="AK44" s="240"/>
    </row>
    <row r="45" spans="1:37" ht="12.75" customHeight="1">
      <c r="A45" s="232" t="s">
        <v>1384</v>
      </c>
      <c r="B45" s="235" t="s">
        <v>435</v>
      </c>
      <c r="C45" s="232" t="s">
        <v>426</v>
      </c>
      <c r="D45" s="232">
        <v>80111600</v>
      </c>
      <c r="E45" s="232" t="s">
        <v>1427</v>
      </c>
      <c r="F45" s="232" t="s">
        <v>43</v>
      </c>
      <c r="G45" s="232" t="str">
        <f t="shared" si="0"/>
        <v>FEBRERO</v>
      </c>
      <c r="H45" s="232">
        <v>5</v>
      </c>
      <c r="I45" s="232">
        <v>1</v>
      </c>
      <c r="J45" s="232" t="s">
        <v>44</v>
      </c>
      <c r="K45" s="232" t="s">
        <v>45</v>
      </c>
      <c r="L45" s="236">
        <v>6400000</v>
      </c>
      <c r="M45" s="236">
        <f t="shared" si="5"/>
        <v>32000000</v>
      </c>
      <c r="N45" s="232" t="s">
        <v>269</v>
      </c>
      <c r="O45" s="232" t="s">
        <v>47</v>
      </c>
      <c r="P45" s="232" t="s">
        <v>270</v>
      </c>
      <c r="Q45" s="232"/>
      <c r="R45" s="232" t="s">
        <v>1387</v>
      </c>
      <c r="S45" s="96">
        <v>8080</v>
      </c>
      <c r="T45" s="96">
        <v>2024110010212</v>
      </c>
      <c r="U45" s="96">
        <v>1</v>
      </c>
      <c r="V45" s="237"/>
      <c r="W45" s="99">
        <f t="shared" si="2"/>
        <v>1</v>
      </c>
      <c r="X45" s="237"/>
      <c r="Y45" s="238"/>
      <c r="Z45" s="238"/>
      <c r="AA45" s="237"/>
      <c r="AB45" s="239"/>
      <c r="AC45" s="240"/>
      <c r="AD45" s="240"/>
      <c r="AE45" s="240"/>
      <c r="AF45" s="240"/>
      <c r="AG45" s="240"/>
      <c r="AH45" s="240"/>
      <c r="AI45" s="240"/>
      <c r="AJ45" s="240"/>
      <c r="AK45" s="240"/>
    </row>
    <row r="46" spans="1:37" ht="12.75" customHeight="1">
      <c r="A46" s="232" t="s">
        <v>1384</v>
      </c>
      <c r="B46" s="235" t="s">
        <v>437</v>
      </c>
      <c r="C46" s="232" t="s">
        <v>426</v>
      </c>
      <c r="D46" s="232">
        <v>80111600</v>
      </c>
      <c r="E46" s="232" t="s">
        <v>1428</v>
      </c>
      <c r="F46" s="232" t="s">
        <v>43</v>
      </c>
      <c r="G46" s="232" t="str">
        <f t="shared" si="0"/>
        <v>FEBRERO</v>
      </c>
      <c r="H46" s="232">
        <v>5</v>
      </c>
      <c r="I46" s="232">
        <v>1</v>
      </c>
      <c r="J46" s="232" t="s">
        <v>44</v>
      </c>
      <c r="K46" s="232" t="s">
        <v>45</v>
      </c>
      <c r="L46" s="236">
        <v>8000000</v>
      </c>
      <c r="M46" s="236">
        <f t="shared" si="5"/>
        <v>40000000</v>
      </c>
      <c r="N46" s="232" t="s">
        <v>269</v>
      </c>
      <c r="O46" s="232" t="s">
        <v>47</v>
      </c>
      <c r="P46" s="232" t="s">
        <v>270</v>
      </c>
      <c r="Q46" s="232"/>
      <c r="R46" s="232" t="s">
        <v>1387</v>
      </c>
      <c r="S46" s="96">
        <v>8080</v>
      </c>
      <c r="T46" s="96">
        <v>2024110010212</v>
      </c>
      <c r="U46" s="96">
        <v>1</v>
      </c>
      <c r="V46" s="237"/>
      <c r="W46" s="99">
        <f t="shared" si="2"/>
        <v>1</v>
      </c>
      <c r="X46" s="237"/>
      <c r="Y46" s="238"/>
      <c r="Z46" s="238"/>
      <c r="AA46" s="237"/>
      <c r="AB46" s="239"/>
      <c r="AC46" s="240"/>
      <c r="AD46" s="240"/>
      <c r="AE46" s="240"/>
      <c r="AF46" s="240"/>
      <c r="AG46" s="240"/>
      <c r="AH46" s="240"/>
      <c r="AI46" s="240"/>
      <c r="AJ46" s="240"/>
      <c r="AK46" s="240"/>
    </row>
    <row r="47" spans="1:37" ht="12.75" customHeight="1">
      <c r="A47" s="232" t="s">
        <v>1384</v>
      </c>
      <c r="B47" s="235" t="s">
        <v>441</v>
      </c>
      <c r="C47" s="232" t="s">
        <v>426</v>
      </c>
      <c r="D47" s="232">
        <v>80111600</v>
      </c>
      <c r="E47" s="232" t="s">
        <v>1429</v>
      </c>
      <c r="F47" s="232" t="s">
        <v>280</v>
      </c>
      <c r="G47" s="232" t="str">
        <f t="shared" si="0"/>
        <v>MARZO</v>
      </c>
      <c r="H47" s="232">
        <v>4</v>
      </c>
      <c r="I47" s="232">
        <v>1</v>
      </c>
      <c r="J47" s="232" t="s">
        <v>44</v>
      </c>
      <c r="K47" s="232" t="s">
        <v>45</v>
      </c>
      <c r="L47" s="236">
        <v>4500000</v>
      </c>
      <c r="M47" s="236">
        <f t="shared" si="5"/>
        <v>18000000</v>
      </c>
      <c r="N47" s="232" t="s">
        <v>269</v>
      </c>
      <c r="O47" s="232" t="s">
        <v>1390</v>
      </c>
      <c r="P47" s="232" t="s">
        <v>270</v>
      </c>
      <c r="Q47" s="232"/>
      <c r="R47" s="232" t="s">
        <v>1387</v>
      </c>
      <c r="S47" s="96">
        <v>8080</v>
      </c>
      <c r="T47" s="96">
        <v>2024110010212</v>
      </c>
      <c r="U47" s="96">
        <v>1</v>
      </c>
      <c r="V47" s="237"/>
      <c r="W47" s="99">
        <f t="shared" si="2"/>
        <v>1</v>
      </c>
      <c r="X47" s="237"/>
      <c r="Y47" s="238"/>
      <c r="Z47" s="238"/>
      <c r="AA47" s="237"/>
      <c r="AB47" s="239"/>
      <c r="AC47" s="240"/>
      <c r="AD47" s="240"/>
      <c r="AE47" s="240"/>
      <c r="AF47" s="240"/>
      <c r="AG47" s="240"/>
      <c r="AH47" s="240"/>
      <c r="AI47" s="240"/>
      <c r="AJ47" s="240"/>
      <c r="AK47" s="240"/>
    </row>
    <row r="48" spans="1:37" ht="12.75" customHeight="1">
      <c r="A48" s="232" t="s">
        <v>1384</v>
      </c>
      <c r="B48" s="235" t="s">
        <v>443</v>
      </c>
      <c r="C48" s="232" t="s">
        <v>426</v>
      </c>
      <c r="D48" s="232">
        <v>80111600</v>
      </c>
      <c r="E48" s="232" t="s">
        <v>1430</v>
      </c>
      <c r="F48" s="232" t="s">
        <v>280</v>
      </c>
      <c r="G48" s="232" t="str">
        <f t="shared" si="0"/>
        <v>MARZO</v>
      </c>
      <c r="H48" s="232">
        <v>4</v>
      </c>
      <c r="I48" s="232">
        <v>1</v>
      </c>
      <c r="J48" s="232" t="s">
        <v>44</v>
      </c>
      <c r="K48" s="232" t="s">
        <v>45</v>
      </c>
      <c r="L48" s="236">
        <v>6500000</v>
      </c>
      <c r="M48" s="236">
        <f t="shared" si="5"/>
        <v>26000000</v>
      </c>
      <c r="N48" s="232" t="s">
        <v>269</v>
      </c>
      <c r="O48" s="232" t="s">
        <v>1390</v>
      </c>
      <c r="P48" s="232" t="s">
        <v>270</v>
      </c>
      <c r="Q48" s="232"/>
      <c r="R48" s="232" t="s">
        <v>1387</v>
      </c>
      <c r="S48" s="96">
        <v>8080</v>
      </c>
      <c r="T48" s="96">
        <v>2024110010212</v>
      </c>
      <c r="U48" s="96">
        <v>1</v>
      </c>
      <c r="V48" s="237"/>
      <c r="W48" s="99">
        <f t="shared" si="2"/>
        <v>1</v>
      </c>
      <c r="X48" s="237"/>
      <c r="Y48" s="238"/>
      <c r="Z48" s="238"/>
      <c r="AA48" s="237"/>
      <c r="AB48" s="239"/>
      <c r="AC48" s="240"/>
      <c r="AD48" s="240"/>
      <c r="AE48" s="240"/>
      <c r="AF48" s="240"/>
      <c r="AG48" s="240"/>
      <c r="AH48" s="240"/>
      <c r="AI48" s="240"/>
      <c r="AJ48" s="240"/>
      <c r="AK48" s="240"/>
    </row>
    <row r="49" spans="1:37" ht="12.75" customHeight="1">
      <c r="A49" s="232" t="s">
        <v>1384</v>
      </c>
      <c r="B49" s="235" t="s">
        <v>449</v>
      </c>
      <c r="C49" s="232" t="s">
        <v>426</v>
      </c>
      <c r="D49" s="232">
        <v>80111600</v>
      </c>
      <c r="E49" s="232" t="s">
        <v>1431</v>
      </c>
      <c r="F49" s="232" t="s">
        <v>280</v>
      </c>
      <c r="G49" s="232" t="str">
        <f t="shared" si="0"/>
        <v>MARZO</v>
      </c>
      <c r="H49" s="232">
        <v>4</v>
      </c>
      <c r="I49" s="232">
        <v>1</v>
      </c>
      <c r="J49" s="232" t="s">
        <v>44</v>
      </c>
      <c r="K49" s="232" t="s">
        <v>45</v>
      </c>
      <c r="L49" s="236">
        <v>4500000</v>
      </c>
      <c r="M49" s="236">
        <f t="shared" si="5"/>
        <v>18000000</v>
      </c>
      <c r="N49" s="232" t="s">
        <v>269</v>
      </c>
      <c r="O49" s="232" t="s">
        <v>47</v>
      </c>
      <c r="P49" s="232" t="s">
        <v>270</v>
      </c>
      <c r="Q49" s="232"/>
      <c r="R49" s="232" t="s">
        <v>1387</v>
      </c>
      <c r="S49" s="96">
        <v>8080</v>
      </c>
      <c r="T49" s="96">
        <v>2024110010212</v>
      </c>
      <c r="U49" s="96">
        <v>1</v>
      </c>
      <c r="V49" s="237"/>
      <c r="W49" s="99">
        <f t="shared" si="2"/>
        <v>1</v>
      </c>
      <c r="X49" s="237"/>
      <c r="Y49" s="238"/>
      <c r="Z49" s="238"/>
      <c r="AA49" s="237"/>
      <c r="AB49" s="239"/>
      <c r="AC49" s="240"/>
      <c r="AD49" s="240"/>
      <c r="AE49" s="240"/>
      <c r="AF49" s="240"/>
      <c r="AG49" s="240"/>
      <c r="AH49" s="240"/>
      <c r="AI49" s="240"/>
      <c r="AJ49" s="240"/>
      <c r="AK49" s="240"/>
    </row>
    <row r="50" spans="1:37" ht="12.75" customHeight="1">
      <c r="A50" s="232" t="s">
        <v>1384</v>
      </c>
      <c r="B50" s="235" t="s">
        <v>451</v>
      </c>
      <c r="C50" s="232" t="s">
        <v>426</v>
      </c>
      <c r="D50" s="232">
        <v>80111600</v>
      </c>
      <c r="E50" s="232" t="s">
        <v>1432</v>
      </c>
      <c r="F50" s="232" t="s">
        <v>42</v>
      </c>
      <c r="G50" s="232" t="str">
        <f t="shared" si="0"/>
        <v>ENERO</v>
      </c>
      <c r="H50" s="232">
        <v>4</v>
      </c>
      <c r="I50" s="232">
        <v>1</v>
      </c>
      <c r="J50" s="232" t="s">
        <v>44</v>
      </c>
      <c r="K50" s="232" t="s">
        <v>45</v>
      </c>
      <c r="L50" s="236">
        <v>5000000</v>
      </c>
      <c r="M50" s="236">
        <f t="shared" si="5"/>
        <v>20000000</v>
      </c>
      <c r="N50" s="232" t="s">
        <v>269</v>
      </c>
      <c r="O50" s="232" t="s">
        <v>47</v>
      </c>
      <c r="P50" s="232" t="s">
        <v>270</v>
      </c>
      <c r="Q50" s="232"/>
      <c r="R50" s="232" t="s">
        <v>1387</v>
      </c>
      <c r="S50" s="96">
        <v>8080</v>
      </c>
      <c r="T50" s="96">
        <v>2024110010212</v>
      </c>
      <c r="U50" s="96">
        <v>1</v>
      </c>
      <c r="V50" s="237"/>
      <c r="W50" s="99">
        <f t="shared" si="2"/>
        <v>1</v>
      </c>
      <c r="X50" s="237"/>
      <c r="Y50" s="238"/>
      <c r="Z50" s="238"/>
      <c r="AA50" s="237"/>
      <c r="AB50" s="239"/>
      <c r="AC50" s="240"/>
      <c r="AD50" s="240"/>
      <c r="AE50" s="240"/>
      <c r="AF50" s="240"/>
      <c r="AG50" s="240"/>
      <c r="AH50" s="240"/>
      <c r="AI50" s="240"/>
      <c r="AJ50" s="240"/>
      <c r="AK50" s="240"/>
    </row>
    <row r="51" spans="1:37" ht="12.75" customHeight="1">
      <c r="A51" s="232" t="s">
        <v>1384</v>
      </c>
      <c r="B51" s="235" t="s">
        <v>455</v>
      </c>
      <c r="C51" s="232" t="s">
        <v>426</v>
      </c>
      <c r="D51" s="232">
        <v>80111600</v>
      </c>
      <c r="E51" s="232" t="s">
        <v>1433</v>
      </c>
      <c r="F51" s="232" t="s">
        <v>280</v>
      </c>
      <c r="G51" s="232" t="str">
        <f t="shared" si="0"/>
        <v>MARZO</v>
      </c>
      <c r="H51" s="232">
        <v>5</v>
      </c>
      <c r="I51" s="232">
        <v>1</v>
      </c>
      <c r="J51" s="232" t="s">
        <v>44</v>
      </c>
      <c r="K51" s="232" t="s">
        <v>45</v>
      </c>
      <c r="L51" s="236">
        <v>4500000</v>
      </c>
      <c r="M51" s="236">
        <f t="shared" si="5"/>
        <v>22500000</v>
      </c>
      <c r="N51" s="232" t="s">
        <v>269</v>
      </c>
      <c r="O51" s="232" t="s">
        <v>47</v>
      </c>
      <c r="P51" s="232" t="s">
        <v>270</v>
      </c>
      <c r="Q51" s="232"/>
      <c r="R51" s="232" t="s">
        <v>1387</v>
      </c>
      <c r="S51" s="96">
        <v>8080</v>
      </c>
      <c r="T51" s="96">
        <v>2024110010212</v>
      </c>
      <c r="U51" s="96">
        <v>1</v>
      </c>
      <c r="V51" s="237"/>
      <c r="W51" s="99">
        <f t="shared" si="2"/>
        <v>1</v>
      </c>
      <c r="X51" s="237"/>
      <c r="Y51" s="238"/>
      <c r="Z51" s="238"/>
      <c r="AA51" s="237"/>
      <c r="AB51" s="239"/>
      <c r="AC51" s="240"/>
      <c r="AD51" s="240"/>
      <c r="AE51" s="240"/>
      <c r="AF51" s="240"/>
      <c r="AG51" s="240"/>
      <c r="AH51" s="240"/>
      <c r="AI51" s="240"/>
      <c r="AJ51" s="240"/>
      <c r="AK51" s="240"/>
    </row>
    <row r="52" spans="1:37" ht="12.75" customHeight="1">
      <c r="A52" s="232" t="s">
        <v>1384</v>
      </c>
      <c r="B52" s="235" t="s">
        <v>459</v>
      </c>
      <c r="C52" s="232" t="s">
        <v>426</v>
      </c>
      <c r="D52" s="232">
        <v>80111600</v>
      </c>
      <c r="E52" s="232" t="s">
        <v>1434</v>
      </c>
      <c r="F52" s="232" t="s">
        <v>43</v>
      </c>
      <c r="G52" s="232" t="str">
        <f t="shared" si="0"/>
        <v>FEBRERO</v>
      </c>
      <c r="H52" s="232">
        <v>4</v>
      </c>
      <c r="I52" s="232">
        <v>1</v>
      </c>
      <c r="J52" s="232" t="s">
        <v>44</v>
      </c>
      <c r="K52" s="232" t="s">
        <v>45</v>
      </c>
      <c r="L52" s="236">
        <v>7000000</v>
      </c>
      <c r="M52" s="236">
        <f t="shared" si="5"/>
        <v>28000000</v>
      </c>
      <c r="N52" s="232" t="s">
        <v>269</v>
      </c>
      <c r="O52" s="232" t="s">
        <v>47</v>
      </c>
      <c r="P52" s="232" t="s">
        <v>270</v>
      </c>
      <c r="Q52" s="232"/>
      <c r="R52" s="232" t="s">
        <v>1387</v>
      </c>
      <c r="S52" s="96">
        <v>8080</v>
      </c>
      <c r="T52" s="96">
        <v>2024110010212</v>
      </c>
      <c r="U52" s="96">
        <v>1</v>
      </c>
      <c r="V52" s="237"/>
      <c r="W52" s="99">
        <f t="shared" si="2"/>
        <v>1</v>
      </c>
      <c r="X52" s="237"/>
      <c r="Y52" s="238"/>
      <c r="Z52" s="238"/>
      <c r="AA52" s="237"/>
      <c r="AB52" s="239"/>
      <c r="AC52" s="240"/>
      <c r="AD52" s="240"/>
      <c r="AE52" s="240"/>
      <c r="AF52" s="240"/>
      <c r="AG52" s="240"/>
      <c r="AH52" s="240"/>
      <c r="AI52" s="240"/>
      <c r="AJ52" s="240"/>
      <c r="AK52" s="240"/>
    </row>
    <row r="53" spans="1:37" ht="12.75" customHeight="1">
      <c r="A53" s="232" t="s">
        <v>1384</v>
      </c>
      <c r="B53" s="235" t="s">
        <v>461</v>
      </c>
      <c r="C53" s="232" t="s">
        <v>426</v>
      </c>
      <c r="D53" s="232">
        <v>80111600</v>
      </c>
      <c r="E53" s="232" t="s">
        <v>1435</v>
      </c>
      <c r="F53" s="232" t="s">
        <v>43</v>
      </c>
      <c r="G53" s="232" t="str">
        <f t="shared" si="0"/>
        <v>FEBRERO</v>
      </c>
      <c r="H53" s="232">
        <v>5</v>
      </c>
      <c r="I53" s="232">
        <v>1</v>
      </c>
      <c r="J53" s="232" t="s">
        <v>44</v>
      </c>
      <c r="K53" s="232" t="s">
        <v>45</v>
      </c>
      <c r="L53" s="236">
        <v>5000000</v>
      </c>
      <c r="M53" s="236">
        <f t="shared" si="5"/>
        <v>25000000</v>
      </c>
      <c r="N53" s="232" t="s">
        <v>269</v>
      </c>
      <c r="O53" s="232" t="s">
        <v>1390</v>
      </c>
      <c r="P53" s="232" t="s">
        <v>270</v>
      </c>
      <c r="Q53" s="232"/>
      <c r="R53" s="232" t="s">
        <v>1387</v>
      </c>
      <c r="S53" s="96">
        <v>8080</v>
      </c>
      <c r="T53" s="96">
        <v>2024110010212</v>
      </c>
      <c r="U53" s="96">
        <v>1</v>
      </c>
      <c r="V53" s="237"/>
      <c r="W53" s="99">
        <f t="shared" si="2"/>
        <v>1</v>
      </c>
      <c r="X53" s="237"/>
      <c r="Y53" s="238"/>
      <c r="Z53" s="238"/>
      <c r="AA53" s="237"/>
      <c r="AB53" s="239"/>
      <c r="AC53" s="240"/>
      <c r="AD53" s="240"/>
      <c r="AE53" s="240"/>
      <c r="AF53" s="240"/>
      <c r="AG53" s="240"/>
      <c r="AH53" s="240"/>
      <c r="AI53" s="240"/>
      <c r="AJ53" s="240"/>
      <c r="AK53" s="240"/>
    </row>
    <row r="54" spans="1:37" ht="12.75" customHeight="1">
      <c r="A54" s="232" t="s">
        <v>1436</v>
      </c>
      <c r="B54" s="235">
        <v>8</v>
      </c>
      <c r="C54" s="232" t="s">
        <v>426</v>
      </c>
      <c r="D54" s="232">
        <v>80111600</v>
      </c>
      <c r="E54" s="232" t="s">
        <v>1344</v>
      </c>
      <c r="F54" s="232" t="s">
        <v>43</v>
      </c>
      <c r="G54" s="232" t="str">
        <f t="shared" si="0"/>
        <v>FEBRERO</v>
      </c>
      <c r="H54" s="232">
        <v>6</v>
      </c>
      <c r="I54" s="232">
        <v>1</v>
      </c>
      <c r="J54" s="232" t="s">
        <v>44</v>
      </c>
      <c r="K54" s="232" t="s">
        <v>45</v>
      </c>
      <c r="L54" s="236">
        <v>4000000</v>
      </c>
      <c r="M54" s="236">
        <f t="shared" si="5"/>
        <v>24000000</v>
      </c>
      <c r="N54" s="232" t="s">
        <v>269</v>
      </c>
      <c r="O54" s="232" t="s">
        <v>1390</v>
      </c>
      <c r="P54" s="232" t="s">
        <v>270</v>
      </c>
      <c r="Q54" s="241" t="s">
        <v>1437</v>
      </c>
      <c r="R54" s="232" t="s">
        <v>1387</v>
      </c>
      <c r="S54" s="96">
        <v>8080</v>
      </c>
      <c r="T54" s="96">
        <v>2024110010212</v>
      </c>
      <c r="U54" s="96">
        <v>1</v>
      </c>
      <c r="V54" s="237"/>
      <c r="W54" s="99">
        <f t="shared" si="2"/>
        <v>1</v>
      </c>
      <c r="X54" s="237"/>
      <c r="Y54" s="238"/>
      <c r="Z54" s="238"/>
      <c r="AA54" s="237"/>
      <c r="AB54" s="239"/>
      <c r="AC54" s="242"/>
      <c r="AD54" s="242"/>
      <c r="AE54" s="242"/>
      <c r="AF54" s="242"/>
      <c r="AG54" s="242"/>
      <c r="AH54" s="242"/>
      <c r="AI54" s="242"/>
      <c r="AJ54" s="242"/>
      <c r="AK54" s="242"/>
    </row>
    <row r="55" spans="1:37" ht="12.75" customHeight="1">
      <c r="A55" s="232" t="s">
        <v>1384</v>
      </c>
      <c r="B55" s="97" t="s">
        <v>1305</v>
      </c>
      <c r="C55" s="96" t="s">
        <v>1311</v>
      </c>
      <c r="D55" s="96">
        <v>80111600</v>
      </c>
      <c r="E55" s="95" t="s">
        <v>1438</v>
      </c>
      <c r="F55" s="96" t="s">
        <v>479</v>
      </c>
      <c r="G55" s="96" t="s">
        <v>479</v>
      </c>
      <c r="H55" s="96">
        <v>6</v>
      </c>
      <c r="I55" s="97">
        <v>1</v>
      </c>
      <c r="J55" s="96" t="s">
        <v>44</v>
      </c>
      <c r="K55" s="96" t="s">
        <v>45</v>
      </c>
      <c r="L55" s="108">
        <v>9000000</v>
      </c>
      <c r="M55" s="108">
        <f t="shared" si="5"/>
        <v>54000000</v>
      </c>
      <c r="N55" s="108" t="s">
        <v>269</v>
      </c>
      <c r="O55" s="96" t="s">
        <v>47</v>
      </c>
      <c r="P55" s="97" t="s">
        <v>1313</v>
      </c>
      <c r="Q55" s="96"/>
      <c r="R55" s="96" t="s">
        <v>1309</v>
      </c>
      <c r="S55" s="109">
        <v>8238</v>
      </c>
      <c r="T55" s="109">
        <v>2024110010322</v>
      </c>
      <c r="U55" s="106">
        <v>2</v>
      </c>
      <c r="V55" s="474"/>
      <c r="W55" s="99">
        <f t="shared" si="2"/>
        <v>1</v>
      </c>
      <c r="X55" s="474"/>
      <c r="Y55" s="474"/>
      <c r="Z55" s="474"/>
      <c r="AA55" s="474"/>
      <c r="AB55" s="474"/>
      <c r="AC55" s="474"/>
      <c r="AD55" s="474"/>
      <c r="AE55" s="474"/>
      <c r="AF55" s="474"/>
      <c r="AG55" s="474"/>
      <c r="AH55" s="474"/>
      <c r="AI55" s="474"/>
      <c r="AJ55" s="474"/>
      <c r="AK55" s="474"/>
    </row>
    <row r="56" spans="1:37" ht="12.75" customHeight="1">
      <c r="A56" s="232" t="s">
        <v>1384</v>
      </c>
      <c r="B56" s="97" t="s">
        <v>1316</v>
      </c>
      <c r="C56" s="96" t="s">
        <v>1311</v>
      </c>
      <c r="D56" s="96">
        <v>80111602</v>
      </c>
      <c r="E56" s="95" t="s">
        <v>1439</v>
      </c>
      <c r="F56" s="96" t="s">
        <v>479</v>
      </c>
      <c r="G56" s="96" t="s">
        <v>479</v>
      </c>
      <c r="H56" s="96">
        <v>5</v>
      </c>
      <c r="I56" s="97">
        <v>1</v>
      </c>
      <c r="J56" s="96" t="s">
        <v>44</v>
      </c>
      <c r="K56" s="96" t="s">
        <v>45</v>
      </c>
      <c r="L56" s="108">
        <v>3600000</v>
      </c>
      <c r="M56" s="108">
        <f t="shared" si="5"/>
        <v>18000000</v>
      </c>
      <c r="N56" s="108" t="s">
        <v>269</v>
      </c>
      <c r="O56" s="96" t="s">
        <v>47</v>
      </c>
      <c r="P56" s="97" t="s">
        <v>1313</v>
      </c>
      <c r="Q56" s="96"/>
      <c r="R56" s="96" t="s">
        <v>1309</v>
      </c>
      <c r="S56" s="109">
        <v>8238</v>
      </c>
      <c r="T56" s="109">
        <v>2024110010322</v>
      </c>
      <c r="U56" s="106">
        <v>2</v>
      </c>
      <c r="V56" s="474"/>
      <c r="W56" s="99">
        <f t="shared" si="2"/>
        <v>1</v>
      </c>
      <c r="X56" s="474"/>
      <c r="Y56" s="474"/>
      <c r="Z56" s="474"/>
      <c r="AA56" s="474"/>
      <c r="AB56" s="474"/>
      <c r="AC56" s="474"/>
      <c r="AD56" s="474"/>
      <c r="AE56" s="474"/>
      <c r="AF56" s="474"/>
      <c r="AG56" s="474"/>
      <c r="AH56" s="474"/>
      <c r="AI56" s="474"/>
      <c r="AJ56" s="474"/>
      <c r="AK56" s="474"/>
    </row>
    <row r="57" spans="1:37" ht="12.75" customHeight="1">
      <c r="A57" s="232" t="s">
        <v>1384</v>
      </c>
      <c r="B57" s="97" t="s">
        <v>1318</v>
      </c>
      <c r="C57" s="96" t="s">
        <v>1311</v>
      </c>
      <c r="D57" s="96">
        <v>80111603</v>
      </c>
      <c r="E57" s="95" t="s">
        <v>1440</v>
      </c>
      <c r="F57" s="96" t="s">
        <v>479</v>
      </c>
      <c r="G57" s="96" t="s">
        <v>479</v>
      </c>
      <c r="H57" s="96">
        <v>5</v>
      </c>
      <c r="I57" s="97">
        <v>1</v>
      </c>
      <c r="J57" s="96" t="s">
        <v>44</v>
      </c>
      <c r="K57" s="96" t="s">
        <v>45</v>
      </c>
      <c r="L57" s="108">
        <v>5500000</v>
      </c>
      <c r="M57" s="108">
        <f t="shared" si="5"/>
        <v>27500000</v>
      </c>
      <c r="N57" s="108" t="s">
        <v>269</v>
      </c>
      <c r="O57" s="96" t="s">
        <v>47</v>
      </c>
      <c r="P57" s="97" t="s">
        <v>1313</v>
      </c>
      <c r="Q57" s="96"/>
      <c r="R57" s="96" t="s">
        <v>1309</v>
      </c>
      <c r="S57" s="109">
        <v>8238</v>
      </c>
      <c r="T57" s="109">
        <v>2024110010322</v>
      </c>
      <c r="U57" s="106">
        <v>2</v>
      </c>
      <c r="V57" s="474"/>
      <c r="W57" s="99">
        <f t="shared" si="2"/>
        <v>1</v>
      </c>
      <c r="X57" s="474"/>
      <c r="Y57" s="474"/>
      <c r="Z57" s="474"/>
      <c r="AA57" s="474"/>
      <c r="AB57" s="474"/>
      <c r="AC57" s="474"/>
      <c r="AD57" s="474"/>
      <c r="AE57" s="474"/>
      <c r="AF57" s="474"/>
      <c r="AG57" s="474"/>
      <c r="AH57" s="474"/>
      <c r="AI57" s="474"/>
      <c r="AJ57" s="474"/>
      <c r="AK57" s="474"/>
    </row>
    <row r="58" spans="1:37" ht="12.75" customHeight="1">
      <c r="A58" s="232" t="s">
        <v>1384</v>
      </c>
      <c r="B58" s="97" t="s">
        <v>1322</v>
      </c>
      <c r="C58" s="96" t="s">
        <v>1311</v>
      </c>
      <c r="D58" s="96">
        <v>80111605</v>
      </c>
      <c r="E58" s="95" t="s">
        <v>1441</v>
      </c>
      <c r="F58" s="96" t="s">
        <v>280</v>
      </c>
      <c r="G58" s="96" t="s">
        <v>280</v>
      </c>
      <c r="H58" s="96">
        <v>4</v>
      </c>
      <c r="I58" s="97">
        <v>1</v>
      </c>
      <c r="J58" s="96" t="s">
        <v>44</v>
      </c>
      <c r="K58" s="96" t="s">
        <v>45</v>
      </c>
      <c r="L58" s="108">
        <v>5500000</v>
      </c>
      <c r="M58" s="108">
        <f t="shared" si="5"/>
        <v>22000000</v>
      </c>
      <c r="N58" s="108" t="s">
        <v>269</v>
      </c>
      <c r="O58" s="96" t="s">
        <v>47</v>
      </c>
      <c r="P58" s="97" t="s">
        <v>1313</v>
      </c>
      <c r="Q58" s="96"/>
      <c r="R58" s="96" t="s">
        <v>1309</v>
      </c>
      <c r="S58" s="109">
        <v>8238</v>
      </c>
      <c r="T58" s="109">
        <v>2024110010322</v>
      </c>
      <c r="U58" s="106">
        <v>2</v>
      </c>
      <c r="V58" s="474"/>
      <c r="W58" s="99">
        <f t="shared" si="2"/>
        <v>1</v>
      </c>
      <c r="X58" s="474"/>
      <c r="Y58" s="474"/>
      <c r="Z58" s="474"/>
      <c r="AA58" s="474"/>
      <c r="AB58" s="474"/>
      <c r="AC58" s="474"/>
      <c r="AD58" s="474"/>
      <c r="AE58" s="474"/>
      <c r="AF58" s="474"/>
      <c r="AG58" s="474"/>
      <c r="AH58" s="474"/>
      <c r="AI58" s="474"/>
      <c r="AJ58" s="474"/>
      <c r="AK58" s="474"/>
    </row>
    <row r="59" spans="1:37" ht="12.75" customHeight="1">
      <c r="A59" s="232" t="s">
        <v>1384</v>
      </c>
      <c r="B59" s="97" t="s">
        <v>1324</v>
      </c>
      <c r="C59" s="96" t="s">
        <v>1311</v>
      </c>
      <c r="D59" s="96">
        <v>80111606</v>
      </c>
      <c r="E59" s="95" t="s">
        <v>1442</v>
      </c>
      <c r="F59" s="96" t="s">
        <v>479</v>
      </c>
      <c r="G59" s="96" t="s">
        <v>479</v>
      </c>
      <c r="H59" s="96">
        <v>4</v>
      </c>
      <c r="I59" s="97">
        <v>1</v>
      </c>
      <c r="J59" s="96" t="s">
        <v>44</v>
      </c>
      <c r="K59" s="96" t="s">
        <v>45</v>
      </c>
      <c r="L59" s="108">
        <v>3600000</v>
      </c>
      <c r="M59" s="108">
        <f t="shared" si="5"/>
        <v>14400000</v>
      </c>
      <c r="N59" s="108" t="s">
        <v>269</v>
      </c>
      <c r="O59" s="96" t="s">
        <v>47</v>
      </c>
      <c r="P59" s="97" t="s">
        <v>1313</v>
      </c>
      <c r="Q59" s="96"/>
      <c r="R59" s="96" t="s">
        <v>1309</v>
      </c>
      <c r="S59" s="109">
        <v>8238</v>
      </c>
      <c r="T59" s="109">
        <v>2024110010322</v>
      </c>
      <c r="U59" s="106">
        <v>2</v>
      </c>
      <c r="V59" s="474"/>
      <c r="W59" s="99">
        <f t="shared" si="2"/>
        <v>1</v>
      </c>
      <c r="X59" s="474"/>
      <c r="Y59" s="474"/>
      <c r="Z59" s="474"/>
      <c r="AA59" s="474"/>
      <c r="AB59" s="474"/>
      <c r="AC59" s="474"/>
      <c r="AD59" s="474"/>
      <c r="AE59" s="474"/>
      <c r="AF59" s="474"/>
      <c r="AG59" s="474"/>
      <c r="AH59" s="474"/>
      <c r="AI59" s="474"/>
      <c r="AJ59" s="474"/>
      <c r="AK59" s="474"/>
    </row>
    <row r="60" spans="1:37" ht="12.75" customHeight="1">
      <c r="A60" s="232" t="s">
        <v>1384</v>
      </c>
      <c r="B60" s="97" t="s">
        <v>1326</v>
      </c>
      <c r="C60" s="96" t="s">
        <v>1311</v>
      </c>
      <c r="D60" s="96">
        <v>80111607</v>
      </c>
      <c r="E60" s="95" t="s">
        <v>1443</v>
      </c>
      <c r="F60" s="96" t="s">
        <v>479</v>
      </c>
      <c r="G60" s="96" t="s">
        <v>479</v>
      </c>
      <c r="H60" s="96">
        <v>4</v>
      </c>
      <c r="I60" s="97">
        <v>1</v>
      </c>
      <c r="J60" s="96" t="s">
        <v>44</v>
      </c>
      <c r="K60" s="96" t="s">
        <v>45</v>
      </c>
      <c r="L60" s="108">
        <v>3150000</v>
      </c>
      <c r="M60" s="108">
        <f t="shared" si="5"/>
        <v>12600000</v>
      </c>
      <c r="N60" s="108" t="s">
        <v>269</v>
      </c>
      <c r="O60" s="96" t="s">
        <v>47</v>
      </c>
      <c r="P60" s="97" t="s">
        <v>1313</v>
      </c>
      <c r="Q60" s="96"/>
      <c r="R60" s="96" t="s">
        <v>1309</v>
      </c>
      <c r="S60" s="109">
        <v>8238</v>
      </c>
      <c r="T60" s="109">
        <v>2024110010322</v>
      </c>
      <c r="U60" s="106">
        <v>2</v>
      </c>
      <c r="V60" s="474"/>
      <c r="W60" s="99">
        <f t="shared" si="2"/>
        <v>1</v>
      </c>
      <c r="X60" s="474"/>
      <c r="Y60" s="474"/>
      <c r="Z60" s="474"/>
      <c r="AA60" s="474"/>
      <c r="AB60" s="474"/>
      <c r="AC60" s="474"/>
      <c r="AD60" s="474"/>
      <c r="AE60" s="474"/>
      <c r="AF60" s="474"/>
      <c r="AG60" s="474"/>
      <c r="AH60" s="474"/>
      <c r="AI60" s="474"/>
      <c r="AJ60" s="474"/>
      <c r="AK60" s="474"/>
    </row>
    <row r="61" spans="1:37" ht="12.75" customHeight="1">
      <c r="A61" s="232" t="s">
        <v>1384</v>
      </c>
      <c r="B61" s="97" t="s">
        <v>1328</v>
      </c>
      <c r="C61" s="96" t="s">
        <v>1311</v>
      </c>
      <c r="D61" s="96">
        <v>80111608</v>
      </c>
      <c r="E61" s="95" t="s">
        <v>1444</v>
      </c>
      <c r="F61" s="96" t="s">
        <v>479</v>
      </c>
      <c r="G61" s="96" t="s">
        <v>479</v>
      </c>
      <c r="H61" s="96">
        <v>5</v>
      </c>
      <c r="I61" s="97">
        <v>1</v>
      </c>
      <c r="J61" s="96" t="s">
        <v>44</v>
      </c>
      <c r="K61" s="96" t="s">
        <v>45</v>
      </c>
      <c r="L61" s="108">
        <v>3500000</v>
      </c>
      <c r="M61" s="108">
        <f t="shared" si="5"/>
        <v>17500000</v>
      </c>
      <c r="N61" s="108" t="s">
        <v>269</v>
      </c>
      <c r="O61" s="96" t="s">
        <v>47</v>
      </c>
      <c r="P61" s="97" t="s">
        <v>1313</v>
      </c>
      <c r="Q61" s="96"/>
      <c r="R61" s="96" t="s">
        <v>1309</v>
      </c>
      <c r="S61" s="109">
        <v>8238</v>
      </c>
      <c r="T61" s="109">
        <v>2024110010322</v>
      </c>
      <c r="U61" s="106">
        <v>2</v>
      </c>
      <c r="V61" s="474"/>
      <c r="W61" s="99">
        <f t="shared" si="2"/>
        <v>1</v>
      </c>
      <c r="X61" s="474"/>
      <c r="Y61" s="474"/>
      <c r="Z61" s="474"/>
      <c r="AA61" s="474"/>
      <c r="AB61" s="474"/>
      <c r="AC61" s="474"/>
      <c r="AD61" s="474"/>
      <c r="AE61" s="474"/>
      <c r="AF61" s="474"/>
      <c r="AG61" s="474"/>
      <c r="AH61" s="474"/>
      <c r="AI61" s="474"/>
      <c r="AJ61" s="474"/>
      <c r="AK61" s="474"/>
    </row>
    <row r="62" spans="1:37" ht="12.75" customHeight="1">
      <c r="A62" s="232" t="s">
        <v>1384</v>
      </c>
      <c r="B62" s="97" t="s">
        <v>1330</v>
      </c>
      <c r="C62" s="96" t="s">
        <v>1311</v>
      </c>
      <c r="D62" s="96">
        <v>80111609</v>
      </c>
      <c r="E62" s="95" t="s">
        <v>1445</v>
      </c>
      <c r="F62" s="96" t="s">
        <v>280</v>
      </c>
      <c r="G62" s="96" t="s">
        <v>280</v>
      </c>
      <c r="H62" s="96">
        <v>4</v>
      </c>
      <c r="I62" s="97">
        <v>1</v>
      </c>
      <c r="J62" s="96" t="s">
        <v>44</v>
      </c>
      <c r="K62" s="96" t="s">
        <v>45</v>
      </c>
      <c r="L62" s="108">
        <v>3000000</v>
      </c>
      <c r="M62" s="108">
        <f t="shared" si="5"/>
        <v>12000000</v>
      </c>
      <c r="N62" s="108" t="s">
        <v>269</v>
      </c>
      <c r="O62" s="96" t="s">
        <v>47</v>
      </c>
      <c r="P62" s="97" t="s">
        <v>1313</v>
      </c>
      <c r="Q62" s="96"/>
      <c r="R62" s="96" t="s">
        <v>1309</v>
      </c>
      <c r="S62" s="109">
        <v>8238</v>
      </c>
      <c r="T62" s="109">
        <v>2024110010322</v>
      </c>
      <c r="U62" s="106">
        <v>2</v>
      </c>
      <c r="V62" s="474"/>
      <c r="W62" s="99">
        <f t="shared" si="2"/>
        <v>1</v>
      </c>
      <c r="X62" s="474"/>
      <c r="Y62" s="474"/>
      <c r="Z62" s="474"/>
      <c r="AA62" s="474"/>
      <c r="AB62" s="474"/>
      <c r="AC62" s="474"/>
      <c r="AD62" s="474"/>
      <c r="AE62" s="474"/>
      <c r="AF62" s="474"/>
      <c r="AG62" s="474"/>
      <c r="AH62" s="474"/>
      <c r="AI62" s="474"/>
      <c r="AJ62" s="474"/>
      <c r="AK62" s="474"/>
    </row>
    <row r="63" spans="1:37" ht="12.75" customHeight="1">
      <c r="A63" s="96" t="s">
        <v>1446</v>
      </c>
      <c r="B63" s="97">
        <v>2</v>
      </c>
      <c r="C63" s="96" t="s">
        <v>1311</v>
      </c>
      <c r="D63" s="96">
        <v>80111609</v>
      </c>
      <c r="E63" s="95" t="s">
        <v>1342</v>
      </c>
      <c r="F63" s="96" t="s">
        <v>280</v>
      </c>
      <c r="G63" s="96" t="s">
        <v>280</v>
      </c>
      <c r="H63" s="96">
        <v>5</v>
      </c>
      <c r="I63" s="97">
        <v>1</v>
      </c>
      <c r="J63" s="96" t="s">
        <v>44</v>
      </c>
      <c r="K63" s="96" t="s">
        <v>45</v>
      </c>
      <c r="L63" s="108">
        <v>4500000</v>
      </c>
      <c r="M63" s="108">
        <f t="shared" si="5"/>
        <v>22500000</v>
      </c>
      <c r="N63" s="108" t="s">
        <v>269</v>
      </c>
      <c r="O63" s="96" t="s">
        <v>47</v>
      </c>
      <c r="P63" s="97" t="s">
        <v>1313</v>
      </c>
      <c r="Q63" s="110" t="s">
        <v>1447</v>
      </c>
      <c r="R63" s="96" t="s">
        <v>1309</v>
      </c>
      <c r="S63" s="109">
        <v>8238</v>
      </c>
      <c r="T63" s="109">
        <v>2024110010322</v>
      </c>
      <c r="U63" s="106">
        <v>2</v>
      </c>
      <c r="V63" s="437"/>
      <c r="W63" s="99">
        <f t="shared" si="2"/>
        <v>1</v>
      </c>
      <c r="X63" s="437"/>
      <c r="Y63" s="437"/>
      <c r="Z63" s="437"/>
      <c r="AA63" s="437"/>
      <c r="AB63" s="437"/>
      <c r="AC63" s="437"/>
      <c r="AD63" s="437"/>
      <c r="AE63" s="437"/>
      <c r="AF63" s="437"/>
      <c r="AG63" s="437"/>
      <c r="AH63" s="437"/>
      <c r="AI63" s="437"/>
      <c r="AJ63" s="437"/>
      <c r="AK63" s="437"/>
    </row>
    <row r="64" spans="1:37" ht="12.75" customHeight="1">
      <c r="A64" s="232" t="s">
        <v>1384</v>
      </c>
      <c r="B64" s="97" t="s">
        <v>1334</v>
      </c>
      <c r="C64" s="96" t="s">
        <v>1335</v>
      </c>
      <c r="D64" s="96">
        <v>80111600</v>
      </c>
      <c r="E64" s="95" t="s">
        <v>1448</v>
      </c>
      <c r="F64" s="96" t="s">
        <v>479</v>
      </c>
      <c r="G64" s="96" t="s">
        <v>479</v>
      </c>
      <c r="H64" s="96">
        <v>6</v>
      </c>
      <c r="I64" s="97">
        <v>1</v>
      </c>
      <c r="J64" s="96" t="s">
        <v>44</v>
      </c>
      <c r="K64" s="96" t="s">
        <v>45</v>
      </c>
      <c r="L64" s="108">
        <v>3310000</v>
      </c>
      <c r="M64" s="108">
        <f t="shared" si="5"/>
        <v>19860000</v>
      </c>
      <c r="N64" s="108" t="s">
        <v>269</v>
      </c>
      <c r="O64" s="96" t="s">
        <v>47</v>
      </c>
      <c r="P64" s="97" t="s">
        <v>1313</v>
      </c>
      <c r="Q64" s="96"/>
      <c r="R64" s="96" t="s">
        <v>1309</v>
      </c>
      <c r="S64" s="109">
        <v>8238</v>
      </c>
      <c r="T64" s="109">
        <v>2024110010322</v>
      </c>
      <c r="U64" s="106">
        <v>2</v>
      </c>
      <c r="V64" s="474"/>
      <c r="W64" s="99">
        <f t="shared" si="2"/>
        <v>1</v>
      </c>
      <c r="X64" s="474"/>
      <c r="Y64" s="474"/>
      <c r="Z64" s="474"/>
      <c r="AA64" s="474"/>
      <c r="AB64" s="474"/>
      <c r="AC64" s="474"/>
      <c r="AD64" s="474"/>
      <c r="AE64" s="474"/>
      <c r="AF64" s="474"/>
      <c r="AG64" s="474"/>
      <c r="AH64" s="474"/>
      <c r="AI64" s="474"/>
      <c r="AJ64" s="474"/>
      <c r="AK64" s="474"/>
    </row>
    <row r="65" spans="1:37" ht="12.75" customHeight="1">
      <c r="A65" s="243" t="s">
        <v>1384</v>
      </c>
      <c r="B65" s="244" t="s">
        <v>985</v>
      </c>
      <c r="C65" s="475" t="s">
        <v>966</v>
      </c>
      <c r="D65" s="244">
        <v>80111601</v>
      </c>
      <c r="E65" s="475" t="s">
        <v>1449</v>
      </c>
      <c r="F65" s="244" t="s">
        <v>479</v>
      </c>
      <c r="G65" s="475" t="s">
        <v>479</v>
      </c>
      <c r="H65" s="475">
        <v>8</v>
      </c>
      <c r="I65" s="475">
        <v>1</v>
      </c>
      <c r="J65" s="244" t="s">
        <v>949</v>
      </c>
      <c r="K65" s="475" t="s">
        <v>950</v>
      </c>
      <c r="L65" s="476">
        <v>9000000</v>
      </c>
      <c r="M65" s="477">
        <v>72000000</v>
      </c>
      <c r="N65" s="244" t="s">
        <v>951</v>
      </c>
      <c r="O65" s="475" t="s">
        <v>1450</v>
      </c>
      <c r="P65" s="475" t="s">
        <v>952</v>
      </c>
      <c r="Q65" s="478" t="s">
        <v>1451</v>
      </c>
      <c r="R65" s="96" t="s">
        <v>945</v>
      </c>
      <c r="S65" s="232">
        <v>8146</v>
      </c>
      <c r="T65" s="245" t="s">
        <v>1345</v>
      </c>
      <c r="U65" s="106">
        <v>3</v>
      </c>
      <c r="V65" s="442">
        <v>45712</v>
      </c>
      <c r="W65" s="99">
        <f t="shared" si="2"/>
        <v>1</v>
      </c>
      <c r="X65" s="437"/>
      <c r="Y65" s="437"/>
      <c r="Z65" s="437"/>
      <c r="AA65" s="437"/>
      <c r="AB65" s="437"/>
      <c r="AC65" s="437"/>
      <c r="AD65" s="437"/>
      <c r="AE65" s="437"/>
      <c r="AF65" s="437"/>
      <c r="AG65" s="437"/>
      <c r="AH65" s="437"/>
      <c r="AI65" s="437"/>
      <c r="AJ65" s="437"/>
      <c r="AK65" s="437"/>
    </row>
    <row r="66" spans="1:37" ht="12.75" customHeight="1">
      <c r="A66" s="243" t="s">
        <v>1384</v>
      </c>
      <c r="B66" s="244" t="s">
        <v>1018</v>
      </c>
      <c r="C66" s="475" t="s">
        <v>966</v>
      </c>
      <c r="D66" s="244">
        <v>80111601</v>
      </c>
      <c r="E66" s="475" t="s">
        <v>1452</v>
      </c>
      <c r="F66" s="244" t="s">
        <v>479</v>
      </c>
      <c r="G66" s="475" t="s">
        <v>479</v>
      </c>
      <c r="H66" s="475">
        <v>4</v>
      </c>
      <c r="I66" s="475">
        <v>1</v>
      </c>
      <c r="J66" s="244" t="s">
        <v>949</v>
      </c>
      <c r="K66" s="475" t="s">
        <v>950</v>
      </c>
      <c r="L66" s="476">
        <v>4500000</v>
      </c>
      <c r="M66" s="477">
        <v>18000000</v>
      </c>
      <c r="N66" s="244" t="s">
        <v>951</v>
      </c>
      <c r="O66" s="475" t="s">
        <v>1450</v>
      </c>
      <c r="P66" s="475" t="s">
        <v>952</v>
      </c>
      <c r="Q66" s="478" t="s">
        <v>1453</v>
      </c>
      <c r="R66" s="96" t="s">
        <v>945</v>
      </c>
      <c r="S66" s="232">
        <v>8146</v>
      </c>
      <c r="T66" s="245" t="s">
        <v>1345</v>
      </c>
      <c r="U66" s="106">
        <v>3</v>
      </c>
      <c r="V66" s="442">
        <v>45712</v>
      </c>
      <c r="W66" s="99">
        <f t="shared" si="2"/>
        <v>1</v>
      </c>
      <c r="X66" s="437"/>
      <c r="Y66" s="437"/>
      <c r="Z66" s="437"/>
      <c r="AA66" s="437"/>
      <c r="AB66" s="437"/>
      <c r="AC66" s="437"/>
      <c r="AD66" s="437"/>
      <c r="AE66" s="437"/>
      <c r="AF66" s="437"/>
      <c r="AG66" s="437"/>
      <c r="AH66" s="437"/>
      <c r="AI66" s="437"/>
      <c r="AJ66" s="437"/>
      <c r="AK66" s="437"/>
    </row>
    <row r="67" spans="1:37" ht="12.75" customHeight="1">
      <c r="A67" s="243" t="s">
        <v>1384</v>
      </c>
      <c r="B67" s="244" t="s">
        <v>971</v>
      </c>
      <c r="C67" s="475" t="s">
        <v>966</v>
      </c>
      <c r="D67" s="244">
        <v>80111601</v>
      </c>
      <c r="E67" s="475" t="s">
        <v>1454</v>
      </c>
      <c r="F67" s="244" t="s">
        <v>479</v>
      </c>
      <c r="G67" s="475" t="s">
        <v>479</v>
      </c>
      <c r="H67" s="475">
        <v>9</v>
      </c>
      <c r="I67" s="475">
        <v>1</v>
      </c>
      <c r="J67" s="244" t="s">
        <v>949</v>
      </c>
      <c r="K67" s="475" t="s">
        <v>950</v>
      </c>
      <c r="L67" s="476">
        <v>9000000</v>
      </c>
      <c r="M67" s="477">
        <v>81000000</v>
      </c>
      <c r="N67" s="244" t="s">
        <v>951</v>
      </c>
      <c r="O67" s="475" t="s">
        <v>1450</v>
      </c>
      <c r="P67" s="475" t="s">
        <v>952</v>
      </c>
      <c r="Q67" s="478" t="s">
        <v>1453</v>
      </c>
      <c r="R67" s="96" t="s">
        <v>945</v>
      </c>
      <c r="S67" s="232">
        <v>8146</v>
      </c>
      <c r="T67" s="245" t="s">
        <v>1345</v>
      </c>
      <c r="U67" s="106">
        <v>3</v>
      </c>
      <c r="V67" s="442">
        <v>45712</v>
      </c>
      <c r="W67" s="99">
        <f t="shared" si="2"/>
        <v>1</v>
      </c>
      <c r="X67" s="437"/>
      <c r="Y67" s="437"/>
      <c r="Z67" s="437"/>
      <c r="AA67" s="437"/>
      <c r="AB67" s="437"/>
      <c r="AC67" s="437"/>
      <c r="AD67" s="437"/>
      <c r="AE67" s="437"/>
      <c r="AF67" s="437"/>
      <c r="AG67" s="437"/>
      <c r="AH67" s="437"/>
      <c r="AI67" s="437"/>
      <c r="AJ67" s="437"/>
      <c r="AK67" s="437"/>
    </row>
    <row r="68" spans="1:37" ht="12.75" customHeight="1">
      <c r="A68" s="243" t="s">
        <v>1384</v>
      </c>
      <c r="B68" s="244" t="s">
        <v>1009</v>
      </c>
      <c r="C68" s="475" t="s">
        <v>966</v>
      </c>
      <c r="D68" s="244">
        <v>80111601</v>
      </c>
      <c r="E68" s="475" t="s">
        <v>1452</v>
      </c>
      <c r="F68" s="244" t="s">
        <v>479</v>
      </c>
      <c r="G68" s="475" t="s">
        <v>479</v>
      </c>
      <c r="H68" s="475">
        <v>5</v>
      </c>
      <c r="I68" s="475">
        <v>1</v>
      </c>
      <c r="J68" s="244" t="s">
        <v>949</v>
      </c>
      <c r="K68" s="475" t="s">
        <v>950</v>
      </c>
      <c r="L68" s="476">
        <v>4000000</v>
      </c>
      <c r="M68" s="477">
        <v>20000000</v>
      </c>
      <c r="N68" s="244" t="s">
        <v>951</v>
      </c>
      <c r="O68" s="475" t="s">
        <v>1450</v>
      </c>
      <c r="P68" s="475" t="s">
        <v>952</v>
      </c>
      <c r="Q68" s="478" t="s">
        <v>1453</v>
      </c>
      <c r="R68" s="96" t="s">
        <v>945</v>
      </c>
      <c r="S68" s="232">
        <v>8146</v>
      </c>
      <c r="T68" s="245" t="s">
        <v>1345</v>
      </c>
      <c r="U68" s="106">
        <v>3</v>
      </c>
      <c r="V68" s="442">
        <v>45712</v>
      </c>
      <c r="W68" s="99">
        <f t="shared" si="2"/>
        <v>1</v>
      </c>
      <c r="X68" s="437"/>
      <c r="Y68" s="437"/>
      <c r="Z68" s="437"/>
      <c r="AA68" s="437"/>
      <c r="AB68" s="437"/>
      <c r="AC68" s="437"/>
      <c r="AD68" s="437"/>
      <c r="AE68" s="437"/>
      <c r="AF68" s="437"/>
      <c r="AG68" s="437"/>
      <c r="AH68" s="437"/>
      <c r="AI68" s="437"/>
      <c r="AJ68" s="437"/>
      <c r="AK68" s="437"/>
    </row>
    <row r="69" spans="1:37" ht="12.75" customHeight="1">
      <c r="A69" s="243" t="s">
        <v>1384</v>
      </c>
      <c r="B69" s="244" t="s">
        <v>981</v>
      </c>
      <c r="C69" s="475" t="s">
        <v>966</v>
      </c>
      <c r="D69" s="244">
        <v>80111601</v>
      </c>
      <c r="E69" s="475" t="s">
        <v>1455</v>
      </c>
      <c r="F69" s="244" t="s">
        <v>479</v>
      </c>
      <c r="G69" s="475" t="s">
        <v>479</v>
      </c>
      <c r="H69" s="475">
        <v>7</v>
      </c>
      <c r="I69" s="475">
        <v>1</v>
      </c>
      <c r="J69" s="244" t="s">
        <v>949</v>
      </c>
      <c r="K69" s="475" t="s">
        <v>950</v>
      </c>
      <c r="L69" s="476">
        <v>3156000</v>
      </c>
      <c r="M69" s="477">
        <v>22092000</v>
      </c>
      <c r="N69" s="244" t="s">
        <v>951</v>
      </c>
      <c r="O69" s="475" t="s">
        <v>1450</v>
      </c>
      <c r="P69" s="475" t="s">
        <v>952</v>
      </c>
      <c r="Q69" s="478" t="s">
        <v>1451</v>
      </c>
      <c r="R69" s="96" t="s">
        <v>945</v>
      </c>
      <c r="S69" s="232">
        <v>8146</v>
      </c>
      <c r="T69" s="245" t="s">
        <v>1345</v>
      </c>
      <c r="U69" s="106">
        <v>3</v>
      </c>
      <c r="V69" s="442">
        <v>45712</v>
      </c>
      <c r="W69" s="99">
        <f t="shared" si="2"/>
        <v>1</v>
      </c>
      <c r="X69" s="437"/>
      <c r="Y69" s="437"/>
      <c r="Z69" s="437"/>
      <c r="AA69" s="437"/>
      <c r="AB69" s="437"/>
      <c r="AC69" s="437"/>
      <c r="AD69" s="437"/>
      <c r="AE69" s="437"/>
      <c r="AF69" s="437"/>
      <c r="AG69" s="437"/>
      <c r="AH69" s="437"/>
      <c r="AI69" s="437"/>
      <c r="AJ69" s="437"/>
      <c r="AK69" s="437"/>
    </row>
    <row r="70" spans="1:37" ht="12.75" customHeight="1">
      <c r="A70" s="243" t="s">
        <v>1384</v>
      </c>
      <c r="B70" s="244" t="s">
        <v>1016</v>
      </c>
      <c r="C70" s="475" t="s">
        <v>966</v>
      </c>
      <c r="D70" s="244">
        <v>80111601</v>
      </c>
      <c r="E70" s="475" t="s">
        <v>1456</v>
      </c>
      <c r="F70" s="244" t="s">
        <v>479</v>
      </c>
      <c r="G70" s="475" t="s">
        <v>479</v>
      </c>
      <c r="H70" s="475">
        <v>8</v>
      </c>
      <c r="I70" s="475">
        <v>1</v>
      </c>
      <c r="J70" s="244" t="s">
        <v>949</v>
      </c>
      <c r="K70" s="475" t="s">
        <v>950</v>
      </c>
      <c r="L70" s="476">
        <v>4500000</v>
      </c>
      <c r="M70" s="477">
        <v>36000000</v>
      </c>
      <c r="N70" s="244" t="s">
        <v>951</v>
      </c>
      <c r="O70" s="475" t="s">
        <v>1450</v>
      </c>
      <c r="P70" s="475" t="s">
        <v>952</v>
      </c>
      <c r="Q70" s="478" t="s">
        <v>1453</v>
      </c>
      <c r="R70" s="96" t="s">
        <v>945</v>
      </c>
      <c r="S70" s="232">
        <v>8146</v>
      </c>
      <c r="T70" s="245" t="s">
        <v>1345</v>
      </c>
      <c r="U70" s="106">
        <v>3</v>
      </c>
      <c r="V70" s="442">
        <v>45712</v>
      </c>
      <c r="W70" s="99">
        <f t="shared" si="2"/>
        <v>1</v>
      </c>
      <c r="X70" s="437"/>
      <c r="Y70" s="437"/>
      <c r="Z70" s="437"/>
      <c r="AA70" s="437"/>
      <c r="AB70" s="437"/>
      <c r="AC70" s="437"/>
      <c r="AD70" s="437"/>
      <c r="AE70" s="437"/>
      <c r="AF70" s="437"/>
      <c r="AG70" s="437"/>
      <c r="AH70" s="437"/>
      <c r="AI70" s="437"/>
      <c r="AJ70" s="437"/>
      <c r="AK70" s="437"/>
    </row>
    <row r="71" spans="1:37" ht="12.75" customHeight="1">
      <c r="A71" s="243" t="s">
        <v>1384</v>
      </c>
      <c r="B71" s="244" t="s">
        <v>977</v>
      </c>
      <c r="C71" s="475" t="s">
        <v>966</v>
      </c>
      <c r="D71" s="244">
        <v>80111601</v>
      </c>
      <c r="E71" s="475" t="s">
        <v>1457</v>
      </c>
      <c r="F71" s="244" t="s">
        <v>479</v>
      </c>
      <c r="G71" s="475" t="s">
        <v>479</v>
      </c>
      <c r="H71" s="475">
        <v>6.5</v>
      </c>
      <c r="I71" s="475">
        <v>1</v>
      </c>
      <c r="J71" s="244" t="s">
        <v>949</v>
      </c>
      <c r="K71" s="475" t="s">
        <v>950</v>
      </c>
      <c r="L71" s="476">
        <v>3156000</v>
      </c>
      <c r="M71" s="477">
        <v>20514000</v>
      </c>
      <c r="N71" s="244" t="s">
        <v>951</v>
      </c>
      <c r="O71" s="475" t="s">
        <v>1450</v>
      </c>
      <c r="P71" s="475" t="s">
        <v>952</v>
      </c>
      <c r="Q71" s="478" t="s">
        <v>1453</v>
      </c>
      <c r="R71" s="96" t="s">
        <v>945</v>
      </c>
      <c r="S71" s="232">
        <v>8146</v>
      </c>
      <c r="T71" s="245" t="s">
        <v>1345</v>
      </c>
      <c r="U71" s="106">
        <v>3</v>
      </c>
      <c r="V71" s="442">
        <v>45712</v>
      </c>
      <c r="W71" s="99">
        <f t="shared" si="2"/>
        <v>1</v>
      </c>
      <c r="X71" s="437"/>
      <c r="Y71" s="437"/>
      <c r="Z71" s="437"/>
      <c r="AA71" s="437"/>
      <c r="AB71" s="437"/>
      <c r="AC71" s="437"/>
      <c r="AD71" s="437"/>
      <c r="AE71" s="437"/>
      <c r="AF71" s="437"/>
      <c r="AG71" s="437"/>
      <c r="AH71" s="437"/>
      <c r="AI71" s="437"/>
      <c r="AJ71" s="437"/>
      <c r="AK71" s="437"/>
    </row>
    <row r="72" spans="1:37" ht="12.75" customHeight="1">
      <c r="A72" s="243" t="s">
        <v>1384</v>
      </c>
      <c r="B72" s="244" t="s">
        <v>975</v>
      </c>
      <c r="C72" s="475" t="s">
        <v>966</v>
      </c>
      <c r="D72" s="244">
        <v>80111601</v>
      </c>
      <c r="E72" s="475" t="s">
        <v>1458</v>
      </c>
      <c r="F72" s="244" t="s">
        <v>479</v>
      </c>
      <c r="G72" s="475" t="s">
        <v>479</v>
      </c>
      <c r="H72" s="475">
        <v>8</v>
      </c>
      <c r="I72" s="475">
        <v>1</v>
      </c>
      <c r="J72" s="244" t="s">
        <v>949</v>
      </c>
      <c r="K72" s="475" t="s">
        <v>950</v>
      </c>
      <c r="L72" s="476">
        <v>8000000</v>
      </c>
      <c r="M72" s="477">
        <v>64000000</v>
      </c>
      <c r="N72" s="244" t="s">
        <v>951</v>
      </c>
      <c r="O72" s="475" t="s">
        <v>1450</v>
      </c>
      <c r="P72" s="475" t="s">
        <v>952</v>
      </c>
      <c r="Q72" s="478" t="s">
        <v>1453</v>
      </c>
      <c r="R72" s="96" t="s">
        <v>945</v>
      </c>
      <c r="S72" s="232">
        <v>8146</v>
      </c>
      <c r="T72" s="245" t="s">
        <v>1345</v>
      </c>
      <c r="U72" s="106">
        <v>3</v>
      </c>
      <c r="V72" s="442">
        <v>45712</v>
      </c>
      <c r="W72" s="99">
        <f t="shared" si="2"/>
        <v>1</v>
      </c>
      <c r="X72" s="437"/>
      <c r="Y72" s="437"/>
      <c r="Z72" s="437"/>
      <c r="AA72" s="437"/>
      <c r="AB72" s="437"/>
      <c r="AC72" s="437"/>
      <c r="AD72" s="437"/>
      <c r="AE72" s="437"/>
      <c r="AF72" s="437"/>
      <c r="AG72" s="437"/>
      <c r="AH72" s="437"/>
      <c r="AI72" s="437"/>
      <c r="AJ72" s="437"/>
      <c r="AK72" s="437"/>
    </row>
    <row r="73" spans="1:37" ht="12.75" customHeight="1">
      <c r="A73" s="243" t="s">
        <v>1384</v>
      </c>
      <c r="B73" s="244" t="s">
        <v>987</v>
      </c>
      <c r="C73" s="475" t="s">
        <v>966</v>
      </c>
      <c r="D73" s="244">
        <v>80111601</v>
      </c>
      <c r="E73" s="475" t="s">
        <v>1459</v>
      </c>
      <c r="F73" s="244" t="s">
        <v>479</v>
      </c>
      <c r="G73" s="475" t="s">
        <v>479</v>
      </c>
      <c r="H73" s="475">
        <v>7</v>
      </c>
      <c r="I73" s="475">
        <v>1</v>
      </c>
      <c r="J73" s="244" t="s">
        <v>949</v>
      </c>
      <c r="K73" s="475" t="s">
        <v>950</v>
      </c>
      <c r="L73" s="476">
        <v>6000000</v>
      </c>
      <c r="M73" s="477">
        <v>42000000</v>
      </c>
      <c r="N73" s="244" t="s">
        <v>951</v>
      </c>
      <c r="O73" s="475" t="s">
        <v>1450</v>
      </c>
      <c r="P73" s="475" t="s">
        <v>952</v>
      </c>
      <c r="Q73" s="478" t="s">
        <v>1460</v>
      </c>
      <c r="R73" s="96" t="s">
        <v>945</v>
      </c>
      <c r="S73" s="232">
        <v>8146</v>
      </c>
      <c r="T73" s="245" t="s">
        <v>1345</v>
      </c>
      <c r="U73" s="106">
        <v>3</v>
      </c>
      <c r="V73" s="442">
        <v>45712</v>
      </c>
      <c r="W73" s="99">
        <f t="shared" si="2"/>
        <v>1</v>
      </c>
      <c r="X73" s="437"/>
      <c r="Y73" s="437"/>
      <c r="Z73" s="437"/>
      <c r="AA73" s="437"/>
      <c r="AB73" s="437"/>
      <c r="AC73" s="437"/>
      <c r="AD73" s="437"/>
      <c r="AE73" s="437"/>
      <c r="AF73" s="437"/>
      <c r="AG73" s="437"/>
      <c r="AH73" s="437"/>
      <c r="AI73" s="437"/>
      <c r="AJ73" s="437"/>
      <c r="AK73" s="437"/>
    </row>
    <row r="74" spans="1:37" ht="12.75" customHeight="1">
      <c r="A74" s="243" t="s">
        <v>1384</v>
      </c>
      <c r="B74" s="244" t="s">
        <v>993</v>
      </c>
      <c r="C74" s="475" t="s">
        <v>966</v>
      </c>
      <c r="D74" s="244">
        <v>80111601</v>
      </c>
      <c r="E74" s="475" t="s">
        <v>1461</v>
      </c>
      <c r="F74" s="244" t="s">
        <v>479</v>
      </c>
      <c r="G74" s="475" t="s">
        <v>479</v>
      </c>
      <c r="H74" s="475">
        <v>6</v>
      </c>
      <c r="I74" s="475">
        <v>1</v>
      </c>
      <c r="J74" s="244" t="s">
        <v>949</v>
      </c>
      <c r="K74" s="475" t="s">
        <v>950</v>
      </c>
      <c r="L74" s="476">
        <v>10000000</v>
      </c>
      <c r="M74" s="477">
        <v>60000000</v>
      </c>
      <c r="N74" s="244" t="s">
        <v>951</v>
      </c>
      <c r="O74" s="475" t="s">
        <v>1450</v>
      </c>
      <c r="P74" s="475" t="s">
        <v>952</v>
      </c>
      <c r="Q74" s="478" t="s">
        <v>1460</v>
      </c>
      <c r="R74" s="96" t="s">
        <v>945</v>
      </c>
      <c r="S74" s="232">
        <v>8146</v>
      </c>
      <c r="T74" s="245" t="s">
        <v>1345</v>
      </c>
      <c r="U74" s="106">
        <v>3</v>
      </c>
      <c r="V74" s="442">
        <v>45712</v>
      </c>
      <c r="W74" s="99">
        <f t="shared" si="2"/>
        <v>1</v>
      </c>
      <c r="X74" s="437"/>
      <c r="Y74" s="437"/>
      <c r="Z74" s="437"/>
      <c r="AA74" s="437"/>
      <c r="AB74" s="437"/>
      <c r="AC74" s="437"/>
      <c r="AD74" s="437"/>
      <c r="AE74" s="437"/>
      <c r="AF74" s="437"/>
      <c r="AG74" s="437"/>
      <c r="AH74" s="437"/>
      <c r="AI74" s="437"/>
      <c r="AJ74" s="437"/>
      <c r="AK74" s="437"/>
    </row>
    <row r="75" spans="1:37" ht="12.75" customHeight="1">
      <c r="A75" s="243" t="s">
        <v>1462</v>
      </c>
      <c r="B75" s="244" t="s">
        <v>997</v>
      </c>
      <c r="C75" s="475" t="s">
        <v>966</v>
      </c>
      <c r="D75" s="244">
        <v>80111601</v>
      </c>
      <c r="E75" s="475" t="s">
        <v>1463</v>
      </c>
      <c r="F75" s="244" t="s">
        <v>295</v>
      </c>
      <c r="G75" s="475" t="s">
        <v>295</v>
      </c>
      <c r="H75" s="475">
        <v>4</v>
      </c>
      <c r="I75" s="475">
        <v>1</v>
      </c>
      <c r="J75" s="244" t="s">
        <v>949</v>
      </c>
      <c r="K75" s="475" t="s">
        <v>950</v>
      </c>
      <c r="L75" s="476" t="s">
        <v>1464</v>
      </c>
      <c r="M75" s="477" t="s">
        <v>1464</v>
      </c>
      <c r="N75" s="244" t="s">
        <v>951</v>
      </c>
      <c r="O75" s="475" t="s">
        <v>1450</v>
      </c>
      <c r="P75" s="475" t="s">
        <v>952</v>
      </c>
      <c r="Q75" s="478" t="s">
        <v>1465</v>
      </c>
      <c r="R75" s="96" t="s">
        <v>945</v>
      </c>
      <c r="S75" s="232">
        <v>8146</v>
      </c>
      <c r="T75" s="245" t="s">
        <v>1345</v>
      </c>
      <c r="U75" s="106">
        <v>3</v>
      </c>
      <c r="V75" s="442">
        <v>45712</v>
      </c>
      <c r="W75" s="99">
        <f t="shared" si="2"/>
        <v>1</v>
      </c>
      <c r="X75" s="437"/>
      <c r="Y75" s="437"/>
      <c r="Z75" s="437"/>
      <c r="AA75" s="437"/>
      <c r="AB75" s="437"/>
      <c r="AC75" s="437"/>
      <c r="AD75" s="437"/>
      <c r="AE75" s="437"/>
      <c r="AF75" s="437"/>
      <c r="AG75" s="437"/>
      <c r="AH75" s="437"/>
      <c r="AI75" s="437"/>
      <c r="AJ75" s="437"/>
      <c r="AK75" s="437"/>
    </row>
    <row r="76" spans="1:37" ht="12.75" customHeight="1">
      <c r="A76" s="243" t="s">
        <v>1384</v>
      </c>
      <c r="B76" s="244" t="s">
        <v>1021</v>
      </c>
      <c r="C76" s="475" t="s">
        <v>966</v>
      </c>
      <c r="D76" s="244">
        <v>80111601</v>
      </c>
      <c r="E76" s="475" t="s">
        <v>1452</v>
      </c>
      <c r="F76" s="244" t="s">
        <v>479</v>
      </c>
      <c r="G76" s="475" t="s">
        <v>479</v>
      </c>
      <c r="H76" s="475">
        <v>9</v>
      </c>
      <c r="I76" s="475">
        <v>1</v>
      </c>
      <c r="J76" s="244" t="s">
        <v>949</v>
      </c>
      <c r="K76" s="475" t="s">
        <v>950</v>
      </c>
      <c r="L76" s="476">
        <v>4000000</v>
      </c>
      <c r="M76" s="477">
        <v>36000000</v>
      </c>
      <c r="N76" s="244" t="s">
        <v>951</v>
      </c>
      <c r="O76" s="475" t="s">
        <v>1450</v>
      </c>
      <c r="P76" s="475" t="s">
        <v>952</v>
      </c>
      <c r="Q76" s="478" t="s">
        <v>1453</v>
      </c>
      <c r="R76" s="96" t="s">
        <v>945</v>
      </c>
      <c r="S76" s="232">
        <v>8146</v>
      </c>
      <c r="T76" s="245" t="s">
        <v>1345</v>
      </c>
      <c r="U76" s="106">
        <v>3</v>
      </c>
      <c r="V76" s="442">
        <v>45712</v>
      </c>
      <c r="W76" s="99">
        <f t="shared" si="2"/>
        <v>1</v>
      </c>
      <c r="X76" s="437"/>
      <c r="Y76" s="437"/>
      <c r="Z76" s="437"/>
      <c r="AA76" s="437"/>
      <c r="AB76" s="437"/>
      <c r="AC76" s="437"/>
      <c r="AD76" s="437"/>
      <c r="AE76" s="437"/>
      <c r="AF76" s="437"/>
      <c r="AG76" s="437"/>
      <c r="AH76" s="437"/>
      <c r="AI76" s="437"/>
      <c r="AJ76" s="437"/>
      <c r="AK76" s="437"/>
    </row>
    <row r="77" spans="1:37" ht="12.75" customHeight="1">
      <c r="A77" s="243" t="s">
        <v>1384</v>
      </c>
      <c r="B77" s="244" t="s">
        <v>1032</v>
      </c>
      <c r="C77" s="475" t="s">
        <v>966</v>
      </c>
      <c r="D77" s="244">
        <v>80111601</v>
      </c>
      <c r="E77" s="475" t="s">
        <v>1033</v>
      </c>
      <c r="F77" s="244" t="s">
        <v>963</v>
      </c>
      <c r="G77" s="475" t="s">
        <v>963</v>
      </c>
      <c r="H77" s="475">
        <v>1</v>
      </c>
      <c r="I77" s="475">
        <v>1</v>
      </c>
      <c r="J77" s="244" t="s">
        <v>949</v>
      </c>
      <c r="K77" s="475" t="s">
        <v>950</v>
      </c>
      <c r="L77" s="476" t="s">
        <v>1464</v>
      </c>
      <c r="M77" s="477">
        <v>296696000</v>
      </c>
      <c r="N77" s="244" t="s">
        <v>951</v>
      </c>
      <c r="O77" s="475" t="s">
        <v>1450</v>
      </c>
      <c r="P77" s="475" t="s">
        <v>952</v>
      </c>
      <c r="Q77" s="478" t="s">
        <v>1466</v>
      </c>
      <c r="R77" s="96" t="s">
        <v>945</v>
      </c>
      <c r="S77" s="232">
        <v>8146</v>
      </c>
      <c r="T77" s="245" t="s">
        <v>1345</v>
      </c>
      <c r="U77" s="106">
        <v>3</v>
      </c>
      <c r="V77" s="442">
        <v>45712</v>
      </c>
      <c r="W77" s="99">
        <f t="shared" si="2"/>
        <v>1</v>
      </c>
      <c r="X77" s="437"/>
      <c r="Y77" s="437"/>
      <c r="Z77" s="437"/>
      <c r="AA77" s="437"/>
      <c r="AB77" s="437"/>
      <c r="AC77" s="437"/>
      <c r="AD77" s="437"/>
      <c r="AE77" s="437"/>
      <c r="AF77" s="437"/>
      <c r="AG77" s="437"/>
      <c r="AH77" s="437"/>
      <c r="AI77" s="437"/>
      <c r="AJ77" s="437"/>
      <c r="AK77" s="437"/>
    </row>
    <row r="78" spans="1:37" ht="12.75" customHeight="1">
      <c r="A78" s="243" t="s">
        <v>1384</v>
      </c>
      <c r="B78" s="244" t="s">
        <v>1090</v>
      </c>
      <c r="C78" s="475" t="s">
        <v>1036</v>
      </c>
      <c r="D78" s="244">
        <v>80111601</v>
      </c>
      <c r="E78" s="475" t="s">
        <v>1091</v>
      </c>
      <c r="F78" s="244" t="s">
        <v>479</v>
      </c>
      <c r="G78" s="475" t="s">
        <v>479</v>
      </c>
      <c r="H78" s="475">
        <v>6</v>
      </c>
      <c r="I78" s="475">
        <v>1</v>
      </c>
      <c r="J78" s="244" t="s">
        <v>949</v>
      </c>
      <c r="K78" s="475" t="s">
        <v>950</v>
      </c>
      <c r="L78" s="476">
        <v>5000000</v>
      </c>
      <c r="M78" s="477">
        <v>30000000</v>
      </c>
      <c r="N78" s="244" t="s">
        <v>951</v>
      </c>
      <c r="O78" s="475" t="s">
        <v>1450</v>
      </c>
      <c r="P78" s="475" t="s">
        <v>952</v>
      </c>
      <c r="Q78" s="478" t="s">
        <v>1467</v>
      </c>
      <c r="R78" s="96" t="s">
        <v>945</v>
      </c>
      <c r="S78" s="232">
        <v>8146</v>
      </c>
      <c r="T78" s="245" t="s">
        <v>1345</v>
      </c>
      <c r="U78" s="106">
        <v>3</v>
      </c>
      <c r="V78" s="442">
        <v>45712</v>
      </c>
      <c r="W78" s="99">
        <f t="shared" si="2"/>
        <v>1</v>
      </c>
      <c r="X78" s="437"/>
      <c r="Y78" s="437"/>
      <c r="Z78" s="437"/>
      <c r="AA78" s="437"/>
      <c r="AB78" s="437"/>
      <c r="AC78" s="437"/>
      <c r="AD78" s="437"/>
      <c r="AE78" s="437"/>
      <c r="AF78" s="437"/>
      <c r="AG78" s="437"/>
      <c r="AH78" s="437"/>
      <c r="AI78" s="437"/>
      <c r="AJ78" s="437"/>
      <c r="AK78" s="437"/>
    </row>
    <row r="79" spans="1:37" ht="12.75" customHeight="1">
      <c r="A79" s="243" t="s">
        <v>1384</v>
      </c>
      <c r="B79" s="244" t="s">
        <v>1069</v>
      </c>
      <c r="C79" s="475" t="s">
        <v>1036</v>
      </c>
      <c r="D79" s="244">
        <v>80111601</v>
      </c>
      <c r="E79" s="475" t="s">
        <v>1468</v>
      </c>
      <c r="F79" s="244" t="s">
        <v>479</v>
      </c>
      <c r="G79" s="475" t="s">
        <v>479</v>
      </c>
      <c r="H79" s="475">
        <v>5</v>
      </c>
      <c r="I79" s="475">
        <v>1</v>
      </c>
      <c r="J79" s="244" t="s">
        <v>949</v>
      </c>
      <c r="K79" s="475" t="s">
        <v>950</v>
      </c>
      <c r="L79" s="476">
        <v>9000000</v>
      </c>
      <c r="M79" s="477">
        <v>45000000</v>
      </c>
      <c r="N79" s="244" t="s">
        <v>951</v>
      </c>
      <c r="O79" s="475" t="s">
        <v>1450</v>
      </c>
      <c r="P79" s="475" t="s">
        <v>952</v>
      </c>
      <c r="Q79" s="478" t="s">
        <v>1453</v>
      </c>
      <c r="R79" s="96" t="s">
        <v>945</v>
      </c>
      <c r="S79" s="232">
        <v>8146</v>
      </c>
      <c r="T79" s="245" t="s">
        <v>1345</v>
      </c>
      <c r="U79" s="106">
        <v>3</v>
      </c>
      <c r="V79" s="442">
        <v>45712</v>
      </c>
      <c r="W79" s="99">
        <f t="shared" si="2"/>
        <v>1</v>
      </c>
      <c r="X79" s="437"/>
      <c r="Y79" s="437"/>
      <c r="Z79" s="437"/>
      <c r="AA79" s="437"/>
      <c r="AB79" s="437"/>
      <c r="AC79" s="437"/>
      <c r="AD79" s="437"/>
      <c r="AE79" s="437"/>
      <c r="AF79" s="437"/>
      <c r="AG79" s="437"/>
      <c r="AH79" s="437"/>
      <c r="AI79" s="437"/>
      <c r="AJ79" s="437"/>
      <c r="AK79" s="437"/>
    </row>
    <row r="80" spans="1:37" ht="12.75" customHeight="1">
      <c r="A80" s="243" t="s">
        <v>1384</v>
      </c>
      <c r="B80" s="244" t="s">
        <v>1088</v>
      </c>
      <c r="C80" s="475" t="s">
        <v>1036</v>
      </c>
      <c r="D80" s="244">
        <v>80111601</v>
      </c>
      <c r="E80" s="475" t="s">
        <v>1469</v>
      </c>
      <c r="F80" s="244" t="s">
        <v>479</v>
      </c>
      <c r="G80" s="475" t="s">
        <v>479</v>
      </c>
      <c r="H80" s="475">
        <v>7</v>
      </c>
      <c r="I80" s="475">
        <v>1</v>
      </c>
      <c r="J80" s="244" t="s">
        <v>949</v>
      </c>
      <c r="K80" s="475" t="s">
        <v>950</v>
      </c>
      <c r="L80" s="476">
        <v>6000000</v>
      </c>
      <c r="M80" s="477">
        <v>42000000</v>
      </c>
      <c r="N80" s="244" t="s">
        <v>951</v>
      </c>
      <c r="O80" s="475" t="s">
        <v>1450</v>
      </c>
      <c r="P80" s="475" t="s">
        <v>952</v>
      </c>
      <c r="Q80" s="478" t="s">
        <v>1453</v>
      </c>
      <c r="R80" s="96" t="s">
        <v>945</v>
      </c>
      <c r="S80" s="232">
        <v>8146</v>
      </c>
      <c r="T80" s="245" t="s">
        <v>1345</v>
      </c>
      <c r="U80" s="106">
        <v>3</v>
      </c>
      <c r="V80" s="442">
        <v>45712</v>
      </c>
      <c r="W80" s="99">
        <f t="shared" si="2"/>
        <v>1</v>
      </c>
      <c r="X80" s="437"/>
      <c r="Y80" s="437"/>
      <c r="Z80" s="437"/>
      <c r="AA80" s="437"/>
      <c r="AB80" s="437"/>
      <c r="AC80" s="437"/>
      <c r="AD80" s="437"/>
      <c r="AE80" s="437"/>
      <c r="AF80" s="437"/>
      <c r="AG80" s="437"/>
      <c r="AH80" s="437"/>
      <c r="AI80" s="437"/>
      <c r="AJ80" s="437"/>
      <c r="AK80" s="437"/>
    </row>
    <row r="81" spans="1:37" ht="12.75" customHeight="1">
      <c r="A81" s="243" t="s">
        <v>1384</v>
      </c>
      <c r="B81" s="244" t="s">
        <v>1057</v>
      </c>
      <c r="C81" s="475" t="s">
        <v>1036</v>
      </c>
      <c r="D81" s="244">
        <v>80111601</v>
      </c>
      <c r="E81" s="475" t="s">
        <v>1058</v>
      </c>
      <c r="F81" s="244" t="s">
        <v>479</v>
      </c>
      <c r="G81" s="475" t="s">
        <v>479</v>
      </c>
      <c r="H81" s="475">
        <v>6</v>
      </c>
      <c r="I81" s="475">
        <v>1</v>
      </c>
      <c r="J81" s="244" t="s">
        <v>949</v>
      </c>
      <c r="K81" s="475" t="s">
        <v>950</v>
      </c>
      <c r="L81" s="476">
        <v>2253000</v>
      </c>
      <c r="M81" s="477">
        <v>13518000</v>
      </c>
      <c r="N81" s="244" t="s">
        <v>951</v>
      </c>
      <c r="O81" s="475" t="s">
        <v>1450</v>
      </c>
      <c r="P81" s="475" t="s">
        <v>952</v>
      </c>
      <c r="Q81" s="478" t="s">
        <v>1467</v>
      </c>
      <c r="R81" s="96" t="s">
        <v>945</v>
      </c>
      <c r="S81" s="232">
        <v>8146</v>
      </c>
      <c r="T81" s="245" t="s">
        <v>1345</v>
      </c>
      <c r="U81" s="106">
        <v>3</v>
      </c>
      <c r="V81" s="442">
        <v>45712</v>
      </c>
      <c r="W81" s="99">
        <f t="shared" si="2"/>
        <v>1</v>
      </c>
      <c r="X81" s="437"/>
      <c r="Y81" s="437"/>
      <c r="Z81" s="437"/>
      <c r="AA81" s="437"/>
      <c r="AB81" s="437"/>
      <c r="AC81" s="437"/>
      <c r="AD81" s="437"/>
      <c r="AE81" s="437"/>
      <c r="AF81" s="437"/>
      <c r="AG81" s="437"/>
      <c r="AH81" s="437"/>
      <c r="AI81" s="437"/>
      <c r="AJ81" s="437"/>
      <c r="AK81" s="437"/>
    </row>
    <row r="82" spans="1:37" ht="12.75" customHeight="1">
      <c r="A82" s="243" t="s">
        <v>1384</v>
      </c>
      <c r="B82" s="244" t="s">
        <v>1078</v>
      </c>
      <c r="C82" s="475" t="s">
        <v>1036</v>
      </c>
      <c r="D82" s="244">
        <v>80111601</v>
      </c>
      <c r="E82" s="475" t="s">
        <v>1079</v>
      </c>
      <c r="F82" s="244" t="s">
        <v>479</v>
      </c>
      <c r="G82" s="475" t="s">
        <v>479</v>
      </c>
      <c r="H82" s="475">
        <v>5</v>
      </c>
      <c r="I82" s="475">
        <v>1</v>
      </c>
      <c r="J82" s="244" t="s">
        <v>949</v>
      </c>
      <c r="K82" s="475" t="s">
        <v>950</v>
      </c>
      <c r="L82" s="476">
        <v>5500000</v>
      </c>
      <c r="M82" s="477">
        <v>27500000</v>
      </c>
      <c r="N82" s="244" t="s">
        <v>951</v>
      </c>
      <c r="O82" s="475" t="s">
        <v>1450</v>
      </c>
      <c r="P82" s="475" t="s">
        <v>952</v>
      </c>
      <c r="Q82" s="478" t="s">
        <v>1467</v>
      </c>
      <c r="R82" s="96" t="s">
        <v>945</v>
      </c>
      <c r="S82" s="232">
        <v>8146</v>
      </c>
      <c r="T82" s="245" t="s">
        <v>1345</v>
      </c>
      <c r="U82" s="106">
        <v>3</v>
      </c>
      <c r="V82" s="442">
        <v>45712</v>
      </c>
      <c r="W82" s="99">
        <f t="shared" si="2"/>
        <v>1</v>
      </c>
      <c r="X82" s="437"/>
      <c r="Y82" s="437"/>
      <c r="Z82" s="437"/>
      <c r="AA82" s="437"/>
      <c r="AB82" s="437"/>
      <c r="AC82" s="437"/>
      <c r="AD82" s="437"/>
      <c r="AE82" s="437"/>
      <c r="AF82" s="437"/>
      <c r="AG82" s="437"/>
      <c r="AH82" s="437"/>
      <c r="AI82" s="437"/>
      <c r="AJ82" s="437"/>
      <c r="AK82" s="437"/>
    </row>
    <row r="83" spans="1:37" ht="12.75" customHeight="1">
      <c r="A83" s="243" t="s">
        <v>1384</v>
      </c>
      <c r="B83" s="244" t="s">
        <v>1067</v>
      </c>
      <c r="C83" s="475" t="s">
        <v>1036</v>
      </c>
      <c r="D83" s="244">
        <v>80111601</v>
      </c>
      <c r="E83" s="475" t="s">
        <v>1470</v>
      </c>
      <c r="F83" s="244" t="s">
        <v>295</v>
      </c>
      <c r="G83" s="475" t="s">
        <v>295</v>
      </c>
      <c r="H83" s="475">
        <v>8</v>
      </c>
      <c r="I83" s="475">
        <v>1</v>
      </c>
      <c r="J83" s="244" t="s">
        <v>949</v>
      </c>
      <c r="K83" s="475" t="s">
        <v>950</v>
      </c>
      <c r="L83" s="476">
        <v>4500000</v>
      </c>
      <c r="M83" s="477">
        <v>36000000</v>
      </c>
      <c r="N83" s="244" t="s">
        <v>951</v>
      </c>
      <c r="O83" s="475" t="s">
        <v>1450</v>
      </c>
      <c r="P83" s="475" t="s">
        <v>952</v>
      </c>
      <c r="Q83" s="478" t="s">
        <v>1471</v>
      </c>
      <c r="R83" s="96" t="s">
        <v>945</v>
      </c>
      <c r="S83" s="232">
        <v>8146</v>
      </c>
      <c r="T83" s="245" t="s">
        <v>1345</v>
      </c>
      <c r="U83" s="106">
        <v>3</v>
      </c>
      <c r="V83" s="442">
        <v>45712</v>
      </c>
      <c r="W83" s="99">
        <f t="shared" si="2"/>
        <v>1</v>
      </c>
      <c r="X83" s="437"/>
      <c r="Y83" s="437"/>
      <c r="Z83" s="437"/>
      <c r="AA83" s="437"/>
      <c r="AB83" s="437"/>
      <c r="AC83" s="437"/>
      <c r="AD83" s="437"/>
      <c r="AE83" s="437"/>
      <c r="AF83" s="437"/>
      <c r="AG83" s="437"/>
      <c r="AH83" s="437"/>
      <c r="AI83" s="437"/>
      <c r="AJ83" s="437"/>
      <c r="AK83" s="437"/>
    </row>
    <row r="84" spans="1:37" ht="12.75" customHeight="1">
      <c r="A84" s="243" t="s">
        <v>1384</v>
      </c>
      <c r="B84" s="244" t="s">
        <v>1073</v>
      </c>
      <c r="C84" s="475" t="s">
        <v>1036</v>
      </c>
      <c r="D84" s="244">
        <v>80111601</v>
      </c>
      <c r="E84" s="475" t="s">
        <v>1472</v>
      </c>
      <c r="F84" s="244" t="s">
        <v>295</v>
      </c>
      <c r="G84" s="475" t="s">
        <v>295</v>
      </c>
      <c r="H84" s="475">
        <v>8</v>
      </c>
      <c r="I84" s="475">
        <v>1</v>
      </c>
      <c r="J84" s="244" t="s">
        <v>949</v>
      </c>
      <c r="K84" s="475" t="s">
        <v>950</v>
      </c>
      <c r="L84" s="476">
        <v>4500000</v>
      </c>
      <c r="M84" s="477">
        <v>36000000</v>
      </c>
      <c r="N84" s="244" t="s">
        <v>951</v>
      </c>
      <c r="O84" s="475" t="s">
        <v>1450</v>
      </c>
      <c r="P84" s="475" t="s">
        <v>952</v>
      </c>
      <c r="Q84" s="478" t="s">
        <v>1460</v>
      </c>
      <c r="R84" s="96" t="s">
        <v>945</v>
      </c>
      <c r="S84" s="232">
        <v>8146</v>
      </c>
      <c r="T84" s="245" t="s">
        <v>1345</v>
      </c>
      <c r="U84" s="106">
        <v>3</v>
      </c>
      <c r="V84" s="442">
        <v>45712</v>
      </c>
      <c r="W84" s="99">
        <f t="shared" si="2"/>
        <v>1</v>
      </c>
      <c r="X84" s="437"/>
      <c r="Y84" s="437"/>
      <c r="Z84" s="437"/>
      <c r="AA84" s="437"/>
      <c r="AB84" s="437"/>
      <c r="AC84" s="437"/>
      <c r="AD84" s="437"/>
      <c r="AE84" s="437"/>
      <c r="AF84" s="437"/>
      <c r="AG84" s="437"/>
      <c r="AH84" s="437"/>
      <c r="AI84" s="437"/>
      <c r="AJ84" s="437"/>
      <c r="AK84" s="437"/>
    </row>
    <row r="85" spans="1:37" ht="12.75" customHeight="1">
      <c r="A85" s="243" t="s">
        <v>1384</v>
      </c>
      <c r="B85" s="244" t="s">
        <v>1039</v>
      </c>
      <c r="C85" s="475" t="s">
        <v>1036</v>
      </c>
      <c r="D85" s="244">
        <v>80111601</v>
      </c>
      <c r="E85" s="475" t="s">
        <v>1473</v>
      </c>
      <c r="F85" s="244" t="s">
        <v>479</v>
      </c>
      <c r="G85" s="475" t="s">
        <v>479</v>
      </c>
      <c r="H85" s="475">
        <v>6</v>
      </c>
      <c r="I85" s="475">
        <v>1</v>
      </c>
      <c r="J85" s="244" t="s">
        <v>949</v>
      </c>
      <c r="K85" s="475" t="s">
        <v>950</v>
      </c>
      <c r="L85" s="476">
        <v>4633000</v>
      </c>
      <c r="M85" s="477">
        <v>27798000</v>
      </c>
      <c r="N85" s="244" t="s">
        <v>951</v>
      </c>
      <c r="O85" s="475" t="s">
        <v>1450</v>
      </c>
      <c r="P85" s="475" t="s">
        <v>952</v>
      </c>
      <c r="Q85" s="478" t="s">
        <v>1453</v>
      </c>
      <c r="R85" s="96" t="s">
        <v>945</v>
      </c>
      <c r="S85" s="232">
        <v>8146</v>
      </c>
      <c r="T85" s="245" t="s">
        <v>1345</v>
      </c>
      <c r="U85" s="106">
        <v>3</v>
      </c>
      <c r="V85" s="442">
        <v>45712</v>
      </c>
      <c r="W85" s="99">
        <f t="shared" si="2"/>
        <v>1</v>
      </c>
      <c r="X85" s="437"/>
      <c r="Y85" s="437"/>
      <c r="Z85" s="437"/>
      <c r="AA85" s="437"/>
      <c r="AB85" s="437"/>
      <c r="AC85" s="437"/>
      <c r="AD85" s="437"/>
      <c r="AE85" s="437"/>
      <c r="AF85" s="437"/>
      <c r="AG85" s="437"/>
      <c r="AH85" s="437"/>
      <c r="AI85" s="437"/>
      <c r="AJ85" s="437"/>
      <c r="AK85" s="437"/>
    </row>
    <row r="86" spans="1:37" ht="12.75" customHeight="1">
      <c r="A86" s="243" t="s">
        <v>1384</v>
      </c>
      <c r="B86" s="244" t="s">
        <v>1034</v>
      </c>
      <c r="C86" s="475" t="s">
        <v>1036</v>
      </c>
      <c r="D86" s="244">
        <v>80111601</v>
      </c>
      <c r="E86" s="475" t="s">
        <v>1474</v>
      </c>
      <c r="F86" s="244" t="s">
        <v>479</v>
      </c>
      <c r="G86" s="475" t="s">
        <v>479</v>
      </c>
      <c r="H86" s="475">
        <v>6</v>
      </c>
      <c r="I86" s="475">
        <v>1</v>
      </c>
      <c r="J86" s="244" t="s">
        <v>949</v>
      </c>
      <c r="K86" s="475" t="s">
        <v>950</v>
      </c>
      <c r="L86" s="476">
        <v>6000000</v>
      </c>
      <c r="M86" s="477">
        <v>36000000</v>
      </c>
      <c r="N86" s="244" t="s">
        <v>951</v>
      </c>
      <c r="O86" s="475" t="s">
        <v>1450</v>
      </c>
      <c r="P86" s="475" t="s">
        <v>952</v>
      </c>
      <c r="Q86" s="478" t="s">
        <v>1475</v>
      </c>
      <c r="R86" s="96" t="s">
        <v>945</v>
      </c>
      <c r="S86" s="232">
        <v>8146</v>
      </c>
      <c r="T86" s="245" t="s">
        <v>1345</v>
      </c>
      <c r="U86" s="106">
        <v>3</v>
      </c>
      <c r="V86" s="442">
        <v>45712</v>
      </c>
      <c r="W86" s="99">
        <f t="shared" si="2"/>
        <v>1</v>
      </c>
      <c r="X86" s="437"/>
      <c r="Y86" s="437"/>
      <c r="Z86" s="437"/>
      <c r="AA86" s="437"/>
      <c r="AB86" s="437"/>
      <c r="AC86" s="437"/>
      <c r="AD86" s="437"/>
      <c r="AE86" s="437"/>
      <c r="AF86" s="437"/>
      <c r="AG86" s="437"/>
      <c r="AH86" s="437"/>
      <c r="AI86" s="437"/>
      <c r="AJ86" s="437"/>
      <c r="AK86" s="437"/>
    </row>
    <row r="87" spans="1:37" ht="12.75" customHeight="1">
      <c r="A87" s="243" t="s">
        <v>1384</v>
      </c>
      <c r="B87" s="244" t="s">
        <v>1092</v>
      </c>
      <c r="C87" s="475" t="s">
        <v>1036</v>
      </c>
      <c r="D87" s="244">
        <v>80111601</v>
      </c>
      <c r="E87" s="475" t="s">
        <v>1476</v>
      </c>
      <c r="F87" s="244" t="s">
        <v>963</v>
      </c>
      <c r="G87" s="475" t="s">
        <v>963</v>
      </c>
      <c r="H87" s="475">
        <v>1</v>
      </c>
      <c r="I87" s="475">
        <v>1</v>
      </c>
      <c r="J87" s="244" t="s">
        <v>949</v>
      </c>
      <c r="K87" s="475" t="s">
        <v>950</v>
      </c>
      <c r="L87" s="476" t="s">
        <v>1464</v>
      </c>
      <c r="M87" s="477">
        <v>41380000</v>
      </c>
      <c r="N87" s="244" t="s">
        <v>951</v>
      </c>
      <c r="O87" s="475" t="s">
        <v>1450</v>
      </c>
      <c r="P87" s="475" t="s">
        <v>952</v>
      </c>
      <c r="Q87" s="478" t="s">
        <v>1466</v>
      </c>
      <c r="R87" s="96" t="s">
        <v>945</v>
      </c>
      <c r="S87" s="232">
        <v>8146</v>
      </c>
      <c r="T87" s="245" t="s">
        <v>1345</v>
      </c>
      <c r="U87" s="106">
        <v>3</v>
      </c>
      <c r="V87" s="442">
        <v>45712</v>
      </c>
      <c r="W87" s="99">
        <f t="shared" si="2"/>
        <v>1</v>
      </c>
      <c r="X87" s="437"/>
      <c r="Y87" s="437"/>
      <c r="Z87" s="437"/>
      <c r="AA87" s="437"/>
      <c r="AB87" s="437"/>
      <c r="AC87" s="437"/>
      <c r="AD87" s="437"/>
      <c r="AE87" s="437"/>
      <c r="AF87" s="437"/>
      <c r="AG87" s="437"/>
      <c r="AH87" s="437"/>
      <c r="AI87" s="437"/>
      <c r="AJ87" s="437"/>
      <c r="AK87" s="437"/>
    </row>
    <row r="88" spans="1:37" ht="12.75" customHeight="1">
      <c r="A88" s="246" t="s">
        <v>1384</v>
      </c>
      <c r="B88" s="247" t="s">
        <v>1099</v>
      </c>
      <c r="C88" s="479" t="s">
        <v>1096</v>
      </c>
      <c r="D88" s="248">
        <v>80111600</v>
      </c>
      <c r="E88" s="480" t="s">
        <v>1477</v>
      </c>
      <c r="F88" s="248" t="s">
        <v>479</v>
      </c>
      <c r="G88" s="479" t="s">
        <v>479</v>
      </c>
      <c r="H88" s="480">
        <v>6</v>
      </c>
      <c r="I88" s="479">
        <v>1</v>
      </c>
      <c r="J88" s="248" t="s">
        <v>949</v>
      </c>
      <c r="K88" s="480" t="s">
        <v>950</v>
      </c>
      <c r="L88" s="481">
        <v>5300000</v>
      </c>
      <c r="M88" s="482">
        <v>31800000</v>
      </c>
      <c r="N88" s="249" t="s">
        <v>1478</v>
      </c>
      <c r="O88" s="480" t="s">
        <v>1450</v>
      </c>
      <c r="P88" s="480" t="s">
        <v>952</v>
      </c>
      <c r="Q88" s="483" t="s">
        <v>1479</v>
      </c>
      <c r="R88" s="96" t="s">
        <v>945</v>
      </c>
      <c r="S88" s="232">
        <v>8146</v>
      </c>
      <c r="T88" s="245" t="s">
        <v>1345</v>
      </c>
      <c r="U88" s="106">
        <v>3</v>
      </c>
      <c r="V88" s="442">
        <v>45712</v>
      </c>
      <c r="W88" s="99">
        <f t="shared" si="2"/>
        <v>1</v>
      </c>
      <c r="X88" s="437"/>
      <c r="Y88" s="437"/>
      <c r="Z88" s="437"/>
      <c r="AA88" s="437"/>
      <c r="AB88" s="437"/>
      <c r="AC88" s="437"/>
      <c r="AD88" s="437"/>
      <c r="AE88" s="437"/>
      <c r="AF88" s="437"/>
      <c r="AG88" s="437"/>
      <c r="AH88" s="437"/>
      <c r="AI88" s="437"/>
      <c r="AJ88" s="437"/>
      <c r="AK88" s="437"/>
    </row>
    <row r="89" spans="1:37" ht="12.75" customHeight="1">
      <c r="A89" s="246" t="s">
        <v>1384</v>
      </c>
      <c r="B89" s="247" t="s">
        <v>1103</v>
      </c>
      <c r="C89" s="479" t="s">
        <v>1096</v>
      </c>
      <c r="D89" s="248">
        <v>80111600</v>
      </c>
      <c r="E89" s="480" t="s">
        <v>1480</v>
      </c>
      <c r="F89" s="248" t="s">
        <v>479</v>
      </c>
      <c r="G89" s="479" t="s">
        <v>479</v>
      </c>
      <c r="H89" s="480">
        <v>6</v>
      </c>
      <c r="I89" s="479">
        <v>1</v>
      </c>
      <c r="J89" s="248" t="s">
        <v>949</v>
      </c>
      <c r="K89" s="480" t="s">
        <v>950</v>
      </c>
      <c r="L89" s="481">
        <v>4700000</v>
      </c>
      <c r="M89" s="482">
        <v>28200000</v>
      </c>
      <c r="N89" s="249" t="s">
        <v>1478</v>
      </c>
      <c r="O89" s="480" t="s">
        <v>1450</v>
      </c>
      <c r="P89" s="480" t="s">
        <v>952</v>
      </c>
      <c r="Q89" s="483" t="s">
        <v>1481</v>
      </c>
      <c r="R89" s="96" t="s">
        <v>945</v>
      </c>
      <c r="S89" s="232">
        <v>8146</v>
      </c>
      <c r="T89" s="245" t="s">
        <v>1345</v>
      </c>
      <c r="U89" s="106">
        <v>3</v>
      </c>
      <c r="V89" s="442">
        <v>45712</v>
      </c>
      <c r="W89" s="99">
        <f t="shared" si="2"/>
        <v>1</v>
      </c>
      <c r="X89" s="437"/>
      <c r="Y89" s="437"/>
      <c r="Z89" s="437"/>
      <c r="AA89" s="437"/>
      <c r="AB89" s="437"/>
      <c r="AC89" s="437"/>
      <c r="AD89" s="437"/>
      <c r="AE89" s="437"/>
      <c r="AF89" s="437"/>
      <c r="AG89" s="437"/>
      <c r="AH89" s="437"/>
      <c r="AI89" s="437"/>
      <c r="AJ89" s="437"/>
      <c r="AK89" s="437"/>
    </row>
    <row r="90" spans="1:37" ht="12.75" customHeight="1">
      <c r="A90" s="246" t="s">
        <v>1384</v>
      </c>
      <c r="B90" s="247" t="s">
        <v>1105</v>
      </c>
      <c r="C90" s="479" t="s">
        <v>1096</v>
      </c>
      <c r="D90" s="248">
        <v>80111600</v>
      </c>
      <c r="E90" s="480" t="s">
        <v>1482</v>
      </c>
      <c r="F90" s="248" t="s">
        <v>479</v>
      </c>
      <c r="G90" s="479" t="s">
        <v>479</v>
      </c>
      <c r="H90" s="480">
        <v>6</v>
      </c>
      <c r="I90" s="479">
        <v>1</v>
      </c>
      <c r="J90" s="248" t="s">
        <v>949</v>
      </c>
      <c r="K90" s="480" t="s">
        <v>950</v>
      </c>
      <c r="L90" s="481">
        <v>3000000</v>
      </c>
      <c r="M90" s="482">
        <v>18000000</v>
      </c>
      <c r="N90" s="249" t="s">
        <v>1478</v>
      </c>
      <c r="O90" s="480" t="s">
        <v>1450</v>
      </c>
      <c r="P90" s="480" t="s">
        <v>952</v>
      </c>
      <c r="Q90" s="483" t="s">
        <v>1481</v>
      </c>
      <c r="R90" s="96" t="s">
        <v>945</v>
      </c>
      <c r="S90" s="232">
        <v>8146</v>
      </c>
      <c r="T90" s="245" t="s">
        <v>1345</v>
      </c>
      <c r="U90" s="106">
        <v>3</v>
      </c>
      <c r="V90" s="442">
        <v>45712</v>
      </c>
      <c r="W90" s="99">
        <f t="shared" si="2"/>
        <v>1</v>
      </c>
      <c r="X90" s="437"/>
      <c r="Y90" s="437"/>
      <c r="Z90" s="437"/>
      <c r="AA90" s="437"/>
      <c r="AB90" s="437"/>
      <c r="AC90" s="437"/>
      <c r="AD90" s="437"/>
      <c r="AE90" s="437"/>
      <c r="AF90" s="437"/>
      <c r="AG90" s="437"/>
      <c r="AH90" s="437"/>
      <c r="AI90" s="437"/>
      <c r="AJ90" s="437"/>
      <c r="AK90" s="437"/>
    </row>
    <row r="91" spans="1:37" ht="12.75" customHeight="1">
      <c r="A91" s="246" t="s">
        <v>1384</v>
      </c>
      <c r="B91" s="247" t="s">
        <v>1107</v>
      </c>
      <c r="C91" s="479" t="s">
        <v>1096</v>
      </c>
      <c r="D91" s="248">
        <v>80111600</v>
      </c>
      <c r="E91" s="480" t="s">
        <v>1483</v>
      </c>
      <c r="F91" s="248" t="s">
        <v>479</v>
      </c>
      <c r="G91" s="479" t="s">
        <v>479</v>
      </c>
      <c r="H91" s="480">
        <v>6</v>
      </c>
      <c r="I91" s="479">
        <v>1</v>
      </c>
      <c r="J91" s="248" t="s">
        <v>949</v>
      </c>
      <c r="K91" s="480" t="s">
        <v>950</v>
      </c>
      <c r="L91" s="481">
        <v>3000000</v>
      </c>
      <c r="M91" s="482">
        <v>18000000</v>
      </c>
      <c r="N91" s="249" t="s">
        <v>1478</v>
      </c>
      <c r="O91" s="480" t="s">
        <v>1450</v>
      </c>
      <c r="P91" s="480" t="s">
        <v>952</v>
      </c>
      <c r="Q91" s="483" t="s">
        <v>1481</v>
      </c>
      <c r="R91" s="96" t="s">
        <v>945</v>
      </c>
      <c r="S91" s="232">
        <v>8146</v>
      </c>
      <c r="T91" s="245" t="s">
        <v>1345</v>
      </c>
      <c r="U91" s="106">
        <v>3</v>
      </c>
      <c r="V91" s="442">
        <v>45712</v>
      </c>
      <c r="W91" s="99">
        <f t="shared" si="2"/>
        <v>1</v>
      </c>
      <c r="X91" s="437"/>
      <c r="Y91" s="437"/>
      <c r="Z91" s="437"/>
      <c r="AA91" s="437"/>
      <c r="AB91" s="437"/>
      <c r="AC91" s="437"/>
      <c r="AD91" s="437"/>
      <c r="AE91" s="437"/>
      <c r="AF91" s="437"/>
      <c r="AG91" s="437"/>
      <c r="AH91" s="437"/>
      <c r="AI91" s="437"/>
      <c r="AJ91" s="437"/>
      <c r="AK91" s="437"/>
    </row>
    <row r="92" spans="1:37" ht="12.75" customHeight="1">
      <c r="A92" s="246" t="s">
        <v>1384</v>
      </c>
      <c r="B92" s="247" t="s">
        <v>1111</v>
      </c>
      <c r="C92" s="479" t="s">
        <v>1096</v>
      </c>
      <c r="D92" s="248">
        <v>80111600</v>
      </c>
      <c r="E92" s="480" t="s">
        <v>1484</v>
      </c>
      <c r="F92" s="248" t="s">
        <v>479</v>
      </c>
      <c r="G92" s="479" t="s">
        <v>479</v>
      </c>
      <c r="H92" s="480">
        <v>10</v>
      </c>
      <c r="I92" s="479">
        <v>1</v>
      </c>
      <c r="J92" s="248" t="s">
        <v>949</v>
      </c>
      <c r="K92" s="480" t="s">
        <v>950</v>
      </c>
      <c r="L92" s="481">
        <v>7000000</v>
      </c>
      <c r="M92" s="482">
        <v>70000000</v>
      </c>
      <c r="N92" s="249" t="s">
        <v>1478</v>
      </c>
      <c r="O92" s="480" t="s">
        <v>970</v>
      </c>
      <c r="P92" s="480" t="s">
        <v>952</v>
      </c>
      <c r="Q92" s="483" t="s">
        <v>1485</v>
      </c>
      <c r="R92" s="96" t="s">
        <v>945</v>
      </c>
      <c r="S92" s="232">
        <v>8146</v>
      </c>
      <c r="T92" s="245" t="s">
        <v>1345</v>
      </c>
      <c r="U92" s="106">
        <v>3</v>
      </c>
      <c r="V92" s="442">
        <v>45712</v>
      </c>
      <c r="W92" s="99">
        <f t="shared" si="2"/>
        <v>1</v>
      </c>
      <c r="X92" s="437"/>
      <c r="Y92" s="437"/>
      <c r="Z92" s="437"/>
      <c r="AA92" s="437"/>
      <c r="AB92" s="437"/>
      <c r="AC92" s="437"/>
      <c r="AD92" s="437"/>
      <c r="AE92" s="437"/>
      <c r="AF92" s="437"/>
      <c r="AG92" s="437"/>
      <c r="AH92" s="437"/>
      <c r="AI92" s="437"/>
      <c r="AJ92" s="437"/>
      <c r="AK92" s="437"/>
    </row>
    <row r="93" spans="1:37" ht="12.75" customHeight="1">
      <c r="A93" s="246" t="s">
        <v>1384</v>
      </c>
      <c r="B93" s="247" t="s">
        <v>1113</v>
      </c>
      <c r="C93" s="479" t="s">
        <v>1096</v>
      </c>
      <c r="D93" s="248">
        <v>80111600</v>
      </c>
      <c r="E93" s="480" t="s">
        <v>1486</v>
      </c>
      <c r="F93" s="248" t="s">
        <v>479</v>
      </c>
      <c r="G93" s="479" t="s">
        <v>479</v>
      </c>
      <c r="H93" s="480">
        <v>6</v>
      </c>
      <c r="I93" s="479">
        <v>1</v>
      </c>
      <c r="J93" s="248" t="s">
        <v>949</v>
      </c>
      <c r="K93" s="480" t="s">
        <v>950</v>
      </c>
      <c r="L93" s="481">
        <v>4000000</v>
      </c>
      <c r="M93" s="482">
        <v>24000000</v>
      </c>
      <c r="N93" s="249" t="s">
        <v>1478</v>
      </c>
      <c r="O93" s="480" t="s">
        <v>970</v>
      </c>
      <c r="P93" s="480" t="s">
        <v>952</v>
      </c>
      <c r="Q93" s="483" t="s">
        <v>1479</v>
      </c>
      <c r="R93" s="96" t="s">
        <v>945</v>
      </c>
      <c r="S93" s="232">
        <v>8146</v>
      </c>
      <c r="T93" s="245" t="s">
        <v>1345</v>
      </c>
      <c r="U93" s="106">
        <v>3</v>
      </c>
      <c r="V93" s="442">
        <v>45712</v>
      </c>
      <c r="W93" s="99">
        <f t="shared" si="2"/>
        <v>1</v>
      </c>
      <c r="X93" s="437"/>
      <c r="Y93" s="437"/>
      <c r="Z93" s="437"/>
      <c r="AA93" s="437"/>
      <c r="AB93" s="437"/>
      <c r="AC93" s="437"/>
      <c r="AD93" s="437"/>
      <c r="AE93" s="437"/>
      <c r="AF93" s="437"/>
      <c r="AG93" s="437"/>
      <c r="AH93" s="437"/>
      <c r="AI93" s="437"/>
      <c r="AJ93" s="437"/>
      <c r="AK93" s="437"/>
    </row>
    <row r="94" spans="1:37" ht="12.75" customHeight="1">
      <c r="A94" s="246" t="s">
        <v>1384</v>
      </c>
      <c r="B94" s="247" t="s">
        <v>1115</v>
      </c>
      <c r="C94" s="479" t="s">
        <v>1096</v>
      </c>
      <c r="D94" s="248">
        <v>80111600</v>
      </c>
      <c r="E94" s="480" t="s">
        <v>1487</v>
      </c>
      <c r="F94" s="248" t="s">
        <v>479</v>
      </c>
      <c r="G94" s="479" t="s">
        <v>479</v>
      </c>
      <c r="H94" s="480">
        <v>6</v>
      </c>
      <c r="I94" s="479">
        <v>1</v>
      </c>
      <c r="J94" s="248" t="s">
        <v>949</v>
      </c>
      <c r="K94" s="480" t="s">
        <v>950</v>
      </c>
      <c r="L94" s="481">
        <v>5000000</v>
      </c>
      <c r="M94" s="482">
        <v>30000000</v>
      </c>
      <c r="N94" s="249" t="s">
        <v>1478</v>
      </c>
      <c r="O94" s="480" t="s">
        <v>970</v>
      </c>
      <c r="P94" s="480" t="s">
        <v>952</v>
      </c>
      <c r="Q94" s="483" t="s">
        <v>1481</v>
      </c>
      <c r="R94" s="96" t="s">
        <v>945</v>
      </c>
      <c r="S94" s="232">
        <v>8146</v>
      </c>
      <c r="T94" s="245" t="s">
        <v>1345</v>
      </c>
      <c r="U94" s="106">
        <v>3</v>
      </c>
      <c r="V94" s="442">
        <v>45712</v>
      </c>
      <c r="W94" s="99">
        <f t="shared" si="2"/>
        <v>1</v>
      </c>
      <c r="X94" s="437"/>
      <c r="Y94" s="437"/>
      <c r="Z94" s="437"/>
      <c r="AA94" s="437"/>
      <c r="AB94" s="437"/>
      <c r="AC94" s="437"/>
      <c r="AD94" s="437"/>
      <c r="AE94" s="437"/>
      <c r="AF94" s="437"/>
      <c r="AG94" s="437"/>
      <c r="AH94" s="437"/>
      <c r="AI94" s="437"/>
      <c r="AJ94" s="437"/>
      <c r="AK94" s="437"/>
    </row>
    <row r="95" spans="1:37" ht="12.75" customHeight="1">
      <c r="A95" s="246" t="s">
        <v>1384</v>
      </c>
      <c r="B95" s="247" t="s">
        <v>1117</v>
      </c>
      <c r="C95" s="479" t="s">
        <v>1096</v>
      </c>
      <c r="D95" s="248">
        <v>80111600</v>
      </c>
      <c r="E95" s="480" t="s">
        <v>1488</v>
      </c>
      <c r="F95" s="248" t="s">
        <v>479</v>
      </c>
      <c r="G95" s="479" t="s">
        <v>479</v>
      </c>
      <c r="H95" s="480">
        <v>6</v>
      </c>
      <c r="I95" s="479">
        <v>1</v>
      </c>
      <c r="J95" s="248" t="s">
        <v>949</v>
      </c>
      <c r="K95" s="480" t="s">
        <v>950</v>
      </c>
      <c r="L95" s="481">
        <v>6300000</v>
      </c>
      <c r="M95" s="482">
        <v>37800000</v>
      </c>
      <c r="N95" s="249" t="s">
        <v>1478</v>
      </c>
      <c r="O95" s="480" t="s">
        <v>970</v>
      </c>
      <c r="P95" s="480" t="s">
        <v>952</v>
      </c>
      <c r="Q95" s="483" t="s">
        <v>1481</v>
      </c>
      <c r="R95" s="96" t="s">
        <v>945</v>
      </c>
      <c r="S95" s="232">
        <v>8146</v>
      </c>
      <c r="T95" s="245" t="s">
        <v>1345</v>
      </c>
      <c r="U95" s="106">
        <v>3</v>
      </c>
      <c r="V95" s="442">
        <v>45712</v>
      </c>
      <c r="W95" s="99">
        <f t="shared" si="2"/>
        <v>1</v>
      </c>
      <c r="X95" s="437"/>
      <c r="Y95" s="437"/>
      <c r="Z95" s="437"/>
      <c r="AA95" s="437"/>
      <c r="AB95" s="437"/>
      <c r="AC95" s="437"/>
      <c r="AD95" s="437"/>
      <c r="AE95" s="437"/>
      <c r="AF95" s="437"/>
      <c r="AG95" s="437"/>
      <c r="AH95" s="437"/>
      <c r="AI95" s="437"/>
      <c r="AJ95" s="437"/>
      <c r="AK95" s="437"/>
    </row>
    <row r="96" spans="1:37" ht="12.75" customHeight="1">
      <c r="A96" s="246" t="s">
        <v>1384</v>
      </c>
      <c r="B96" s="247" t="s">
        <v>1119</v>
      </c>
      <c r="C96" s="479" t="s">
        <v>1096</v>
      </c>
      <c r="D96" s="248">
        <v>80111600</v>
      </c>
      <c r="E96" s="480" t="s">
        <v>1489</v>
      </c>
      <c r="F96" s="248" t="s">
        <v>479</v>
      </c>
      <c r="G96" s="479" t="s">
        <v>479</v>
      </c>
      <c r="H96" s="480">
        <v>6</v>
      </c>
      <c r="I96" s="479">
        <v>1</v>
      </c>
      <c r="J96" s="248" t="s">
        <v>949</v>
      </c>
      <c r="K96" s="480" t="s">
        <v>950</v>
      </c>
      <c r="L96" s="481">
        <v>6000000</v>
      </c>
      <c r="M96" s="482">
        <v>36000000</v>
      </c>
      <c r="N96" s="249" t="s">
        <v>1478</v>
      </c>
      <c r="O96" s="480" t="s">
        <v>970</v>
      </c>
      <c r="P96" s="480" t="s">
        <v>952</v>
      </c>
      <c r="Q96" s="483" t="s">
        <v>1481</v>
      </c>
      <c r="R96" s="96" t="s">
        <v>945</v>
      </c>
      <c r="S96" s="232">
        <v>8146</v>
      </c>
      <c r="T96" s="245" t="s">
        <v>1345</v>
      </c>
      <c r="U96" s="106">
        <v>3</v>
      </c>
      <c r="V96" s="442">
        <v>45712</v>
      </c>
      <c r="W96" s="99">
        <f t="shared" si="2"/>
        <v>1</v>
      </c>
      <c r="X96" s="437"/>
      <c r="Y96" s="437"/>
      <c r="Z96" s="437"/>
      <c r="AA96" s="437"/>
      <c r="AB96" s="437"/>
      <c r="AC96" s="437"/>
      <c r="AD96" s="437"/>
      <c r="AE96" s="437"/>
      <c r="AF96" s="437"/>
      <c r="AG96" s="437"/>
      <c r="AH96" s="437"/>
      <c r="AI96" s="437"/>
      <c r="AJ96" s="437"/>
      <c r="AK96" s="437"/>
    </row>
    <row r="97" spans="1:37" ht="12.75" customHeight="1">
      <c r="A97" s="246" t="s">
        <v>1384</v>
      </c>
      <c r="B97" s="247" t="s">
        <v>1121</v>
      </c>
      <c r="C97" s="479" t="s">
        <v>1096</v>
      </c>
      <c r="D97" s="248">
        <v>80111600</v>
      </c>
      <c r="E97" s="480" t="s">
        <v>1490</v>
      </c>
      <c r="F97" s="248" t="s">
        <v>479</v>
      </c>
      <c r="G97" s="479" t="s">
        <v>479</v>
      </c>
      <c r="H97" s="480">
        <v>10</v>
      </c>
      <c r="I97" s="479">
        <v>1</v>
      </c>
      <c r="J97" s="248" t="s">
        <v>949</v>
      </c>
      <c r="K97" s="480" t="s">
        <v>950</v>
      </c>
      <c r="L97" s="481">
        <v>4700000</v>
      </c>
      <c r="M97" s="482">
        <v>47000000</v>
      </c>
      <c r="N97" s="249" t="s">
        <v>1478</v>
      </c>
      <c r="O97" s="480" t="s">
        <v>970</v>
      </c>
      <c r="P97" s="480" t="s">
        <v>952</v>
      </c>
      <c r="Q97" s="483" t="s">
        <v>1481</v>
      </c>
      <c r="R97" s="96" t="s">
        <v>945</v>
      </c>
      <c r="S97" s="232">
        <v>8146</v>
      </c>
      <c r="T97" s="245" t="s">
        <v>1345</v>
      </c>
      <c r="U97" s="106">
        <v>3</v>
      </c>
      <c r="V97" s="442">
        <v>45712</v>
      </c>
      <c r="W97" s="99">
        <f t="shared" si="2"/>
        <v>1</v>
      </c>
      <c r="X97" s="437"/>
      <c r="Y97" s="437"/>
      <c r="Z97" s="437"/>
      <c r="AA97" s="437"/>
      <c r="AB97" s="437"/>
      <c r="AC97" s="437"/>
      <c r="AD97" s="437"/>
      <c r="AE97" s="437"/>
      <c r="AF97" s="437"/>
      <c r="AG97" s="437"/>
      <c r="AH97" s="437"/>
      <c r="AI97" s="437"/>
      <c r="AJ97" s="437"/>
      <c r="AK97" s="437"/>
    </row>
    <row r="98" spans="1:37" ht="12.75" customHeight="1">
      <c r="A98" s="246" t="s">
        <v>1384</v>
      </c>
      <c r="B98" s="247" t="s">
        <v>1123</v>
      </c>
      <c r="C98" s="479" t="s">
        <v>1096</v>
      </c>
      <c r="D98" s="248">
        <v>80111600</v>
      </c>
      <c r="E98" s="480" t="s">
        <v>1490</v>
      </c>
      <c r="F98" s="248" t="s">
        <v>479</v>
      </c>
      <c r="G98" s="479" t="s">
        <v>479</v>
      </c>
      <c r="H98" s="480">
        <v>10</v>
      </c>
      <c r="I98" s="479">
        <v>1</v>
      </c>
      <c r="J98" s="248" t="s">
        <v>949</v>
      </c>
      <c r="K98" s="480" t="s">
        <v>950</v>
      </c>
      <c r="L98" s="481">
        <v>5000000</v>
      </c>
      <c r="M98" s="482">
        <v>50000000</v>
      </c>
      <c r="N98" s="249" t="s">
        <v>1478</v>
      </c>
      <c r="O98" s="480" t="s">
        <v>970</v>
      </c>
      <c r="P98" s="480" t="s">
        <v>952</v>
      </c>
      <c r="Q98" s="483" t="s">
        <v>1485</v>
      </c>
      <c r="R98" s="96" t="s">
        <v>945</v>
      </c>
      <c r="S98" s="232">
        <v>8146</v>
      </c>
      <c r="T98" s="245" t="s">
        <v>1345</v>
      </c>
      <c r="U98" s="106">
        <v>3</v>
      </c>
      <c r="V98" s="442">
        <v>45712</v>
      </c>
      <c r="W98" s="99">
        <f t="shared" si="2"/>
        <v>1</v>
      </c>
      <c r="X98" s="437"/>
      <c r="Y98" s="437"/>
      <c r="Z98" s="437"/>
      <c r="AA98" s="437"/>
      <c r="AB98" s="437"/>
      <c r="AC98" s="437"/>
      <c r="AD98" s="437"/>
      <c r="AE98" s="437"/>
      <c r="AF98" s="437"/>
      <c r="AG98" s="437"/>
      <c r="AH98" s="437"/>
      <c r="AI98" s="437"/>
      <c r="AJ98" s="437"/>
      <c r="AK98" s="437"/>
    </row>
    <row r="99" spans="1:37" ht="12.75" customHeight="1">
      <c r="A99" s="246" t="s">
        <v>1384</v>
      </c>
      <c r="B99" s="247" t="s">
        <v>1124</v>
      </c>
      <c r="C99" s="479" t="s">
        <v>1096</v>
      </c>
      <c r="D99" s="248">
        <v>80111600</v>
      </c>
      <c r="E99" s="480" t="s">
        <v>1490</v>
      </c>
      <c r="F99" s="248" t="s">
        <v>479</v>
      </c>
      <c r="G99" s="479" t="s">
        <v>479</v>
      </c>
      <c r="H99" s="480">
        <v>6</v>
      </c>
      <c r="I99" s="479">
        <v>1</v>
      </c>
      <c r="J99" s="248" t="s">
        <v>949</v>
      </c>
      <c r="K99" s="480" t="s">
        <v>950</v>
      </c>
      <c r="L99" s="481">
        <v>5000000</v>
      </c>
      <c r="M99" s="482">
        <v>30000000</v>
      </c>
      <c r="N99" s="249" t="s">
        <v>1478</v>
      </c>
      <c r="O99" s="480" t="s">
        <v>970</v>
      </c>
      <c r="P99" s="480" t="s">
        <v>952</v>
      </c>
      <c r="Q99" s="483" t="s">
        <v>1481</v>
      </c>
      <c r="R99" s="96" t="s">
        <v>945</v>
      </c>
      <c r="S99" s="232">
        <v>8146</v>
      </c>
      <c r="T99" s="245" t="s">
        <v>1345</v>
      </c>
      <c r="U99" s="106">
        <v>3</v>
      </c>
      <c r="V99" s="442">
        <v>45712</v>
      </c>
      <c r="W99" s="99">
        <f t="shared" si="2"/>
        <v>1</v>
      </c>
      <c r="X99" s="437"/>
      <c r="Y99" s="437"/>
      <c r="Z99" s="437"/>
      <c r="AA99" s="437"/>
      <c r="AB99" s="437"/>
      <c r="AC99" s="437"/>
      <c r="AD99" s="437"/>
      <c r="AE99" s="437"/>
      <c r="AF99" s="437"/>
      <c r="AG99" s="437"/>
      <c r="AH99" s="437"/>
      <c r="AI99" s="437"/>
      <c r="AJ99" s="437"/>
      <c r="AK99" s="437"/>
    </row>
    <row r="100" spans="1:37" ht="12.75" customHeight="1">
      <c r="A100" s="246" t="s">
        <v>1384</v>
      </c>
      <c r="B100" s="247" t="s">
        <v>1125</v>
      </c>
      <c r="C100" s="479" t="s">
        <v>1096</v>
      </c>
      <c r="D100" s="248">
        <v>80111600</v>
      </c>
      <c r="E100" s="480" t="s">
        <v>1491</v>
      </c>
      <c r="F100" s="248" t="s">
        <v>479</v>
      </c>
      <c r="G100" s="479" t="s">
        <v>479</v>
      </c>
      <c r="H100" s="480">
        <v>6</v>
      </c>
      <c r="I100" s="479">
        <v>1</v>
      </c>
      <c r="J100" s="248" t="s">
        <v>949</v>
      </c>
      <c r="K100" s="480" t="s">
        <v>950</v>
      </c>
      <c r="L100" s="481">
        <v>6000000</v>
      </c>
      <c r="M100" s="482">
        <v>36000000</v>
      </c>
      <c r="N100" s="249" t="s">
        <v>1478</v>
      </c>
      <c r="O100" s="480" t="s">
        <v>970</v>
      </c>
      <c r="P100" s="480" t="s">
        <v>952</v>
      </c>
      <c r="Q100" s="483" t="s">
        <v>1481</v>
      </c>
      <c r="R100" s="96" t="s">
        <v>945</v>
      </c>
      <c r="S100" s="232">
        <v>8146</v>
      </c>
      <c r="T100" s="245" t="s">
        <v>1345</v>
      </c>
      <c r="U100" s="106">
        <v>3</v>
      </c>
      <c r="V100" s="442">
        <v>45712</v>
      </c>
      <c r="W100" s="99">
        <f t="shared" si="2"/>
        <v>1</v>
      </c>
      <c r="X100" s="437"/>
      <c r="Y100" s="437"/>
      <c r="Z100" s="437"/>
      <c r="AA100" s="437"/>
      <c r="AB100" s="437"/>
      <c r="AC100" s="437"/>
      <c r="AD100" s="437"/>
      <c r="AE100" s="437"/>
      <c r="AF100" s="437"/>
      <c r="AG100" s="437"/>
      <c r="AH100" s="437"/>
      <c r="AI100" s="437"/>
      <c r="AJ100" s="437"/>
      <c r="AK100" s="437"/>
    </row>
    <row r="101" spans="1:37" ht="12.75" customHeight="1">
      <c r="A101" s="246" t="s">
        <v>1384</v>
      </c>
      <c r="B101" s="247" t="s">
        <v>1127</v>
      </c>
      <c r="C101" s="479" t="s">
        <v>1096</v>
      </c>
      <c r="D101" s="248">
        <v>80111600</v>
      </c>
      <c r="E101" s="480" t="s">
        <v>1492</v>
      </c>
      <c r="F101" s="248" t="s">
        <v>479</v>
      </c>
      <c r="G101" s="479" t="s">
        <v>479</v>
      </c>
      <c r="H101" s="480">
        <v>4</v>
      </c>
      <c r="I101" s="479">
        <v>1</v>
      </c>
      <c r="J101" s="248" t="s">
        <v>949</v>
      </c>
      <c r="K101" s="480" t="s">
        <v>950</v>
      </c>
      <c r="L101" s="481">
        <v>4800000</v>
      </c>
      <c r="M101" s="482">
        <v>19200000</v>
      </c>
      <c r="N101" s="249" t="s">
        <v>1478</v>
      </c>
      <c r="O101" s="480" t="s">
        <v>970</v>
      </c>
      <c r="P101" s="480" t="s">
        <v>952</v>
      </c>
      <c r="Q101" s="483" t="s">
        <v>1485</v>
      </c>
      <c r="R101" s="96" t="s">
        <v>945</v>
      </c>
      <c r="S101" s="232">
        <v>8146</v>
      </c>
      <c r="T101" s="245" t="s">
        <v>1345</v>
      </c>
      <c r="U101" s="106">
        <v>3</v>
      </c>
      <c r="V101" s="442">
        <v>45712</v>
      </c>
      <c r="W101" s="99">
        <f t="shared" si="2"/>
        <v>1</v>
      </c>
      <c r="X101" s="437"/>
      <c r="Y101" s="437"/>
      <c r="Z101" s="437"/>
      <c r="AA101" s="437"/>
      <c r="AB101" s="437"/>
      <c r="AC101" s="437"/>
      <c r="AD101" s="437"/>
      <c r="AE101" s="437"/>
      <c r="AF101" s="437"/>
      <c r="AG101" s="437"/>
      <c r="AH101" s="437"/>
      <c r="AI101" s="437"/>
      <c r="AJ101" s="437"/>
      <c r="AK101" s="437"/>
    </row>
    <row r="102" spans="1:37" ht="12.75" customHeight="1">
      <c r="A102" s="246" t="s">
        <v>1384</v>
      </c>
      <c r="B102" s="247" t="s">
        <v>1129</v>
      </c>
      <c r="C102" s="479" t="s">
        <v>1096</v>
      </c>
      <c r="D102" s="248">
        <v>80111600</v>
      </c>
      <c r="E102" s="480" t="s">
        <v>1486</v>
      </c>
      <c r="F102" s="248" t="s">
        <v>479</v>
      </c>
      <c r="G102" s="479" t="s">
        <v>479</v>
      </c>
      <c r="H102" s="480">
        <v>10</v>
      </c>
      <c r="I102" s="479">
        <v>1</v>
      </c>
      <c r="J102" s="248" t="s">
        <v>949</v>
      </c>
      <c r="K102" s="480" t="s">
        <v>950</v>
      </c>
      <c r="L102" s="481">
        <v>4000000</v>
      </c>
      <c r="M102" s="482">
        <v>40000000</v>
      </c>
      <c r="N102" s="249" t="s">
        <v>1478</v>
      </c>
      <c r="O102" s="480" t="s">
        <v>970</v>
      </c>
      <c r="P102" s="480" t="s">
        <v>952</v>
      </c>
      <c r="Q102" s="483" t="s">
        <v>1485</v>
      </c>
      <c r="R102" s="96" t="s">
        <v>945</v>
      </c>
      <c r="S102" s="232">
        <v>8146</v>
      </c>
      <c r="T102" s="245" t="s">
        <v>1345</v>
      </c>
      <c r="U102" s="106">
        <v>3</v>
      </c>
      <c r="V102" s="442">
        <v>45712</v>
      </c>
      <c r="W102" s="99">
        <f t="shared" si="2"/>
        <v>1</v>
      </c>
      <c r="X102" s="437"/>
      <c r="Y102" s="437"/>
      <c r="Z102" s="437"/>
      <c r="AA102" s="437"/>
      <c r="AB102" s="437"/>
      <c r="AC102" s="437"/>
      <c r="AD102" s="437"/>
      <c r="AE102" s="437"/>
      <c r="AF102" s="437"/>
      <c r="AG102" s="437"/>
      <c r="AH102" s="437"/>
      <c r="AI102" s="437"/>
      <c r="AJ102" s="437"/>
      <c r="AK102" s="437"/>
    </row>
    <row r="103" spans="1:37" ht="12.75" customHeight="1">
      <c r="A103" s="246" t="s">
        <v>1384</v>
      </c>
      <c r="B103" s="247" t="s">
        <v>1131</v>
      </c>
      <c r="C103" s="479" t="s">
        <v>1096</v>
      </c>
      <c r="D103" s="248">
        <v>80111600</v>
      </c>
      <c r="E103" s="480" t="s">
        <v>1493</v>
      </c>
      <c r="F103" s="248" t="s">
        <v>479</v>
      </c>
      <c r="G103" s="479" t="s">
        <v>479</v>
      </c>
      <c r="H103" s="480">
        <v>6</v>
      </c>
      <c r="I103" s="479">
        <v>1</v>
      </c>
      <c r="J103" s="248" t="s">
        <v>949</v>
      </c>
      <c r="K103" s="480" t="s">
        <v>950</v>
      </c>
      <c r="L103" s="481">
        <v>4000000</v>
      </c>
      <c r="M103" s="482">
        <v>24000000</v>
      </c>
      <c r="N103" s="249" t="s">
        <v>1478</v>
      </c>
      <c r="O103" s="480" t="s">
        <v>970</v>
      </c>
      <c r="P103" s="480" t="s">
        <v>952</v>
      </c>
      <c r="Q103" s="483" t="s">
        <v>1481</v>
      </c>
      <c r="R103" s="96" t="s">
        <v>945</v>
      </c>
      <c r="S103" s="232">
        <v>8146</v>
      </c>
      <c r="T103" s="245" t="s">
        <v>1345</v>
      </c>
      <c r="U103" s="106">
        <v>3</v>
      </c>
      <c r="V103" s="442">
        <v>45712</v>
      </c>
      <c r="W103" s="99">
        <f t="shared" si="2"/>
        <v>1</v>
      </c>
      <c r="X103" s="437"/>
      <c r="Y103" s="437"/>
      <c r="Z103" s="437"/>
      <c r="AA103" s="437"/>
      <c r="AB103" s="437"/>
      <c r="AC103" s="437"/>
      <c r="AD103" s="437"/>
      <c r="AE103" s="437"/>
      <c r="AF103" s="437"/>
      <c r="AG103" s="437"/>
      <c r="AH103" s="437"/>
      <c r="AI103" s="437"/>
      <c r="AJ103" s="437"/>
      <c r="AK103" s="437"/>
    </row>
    <row r="104" spans="1:37" ht="12.75" customHeight="1">
      <c r="A104" s="246" t="s">
        <v>1384</v>
      </c>
      <c r="B104" s="247" t="s">
        <v>1132</v>
      </c>
      <c r="C104" s="479" t="s">
        <v>1096</v>
      </c>
      <c r="D104" s="248">
        <v>80111600</v>
      </c>
      <c r="E104" s="480" t="s">
        <v>1494</v>
      </c>
      <c r="F104" s="248" t="s">
        <v>479</v>
      </c>
      <c r="G104" s="479" t="s">
        <v>479</v>
      </c>
      <c r="H104" s="480">
        <v>6</v>
      </c>
      <c r="I104" s="479">
        <v>1</v>
      </c>
      <c r="J104" s="248" t="s">
        <v>949</v>
      </c>
      <c r="K104" s="480" t="s">
        <v>950</v>
      </c>
      <c r="L104" s="481">
        <v>4000000</v>
      </c>
      <c r="M104" s="482">
        <v>24000000</v>
      </c>
      <c r="N104" s="249" t="s">
        <v>1478</v>
      </c>
      <c r="O104" s="480" t="s">
        <v>970</v>
      </c>
      <c r="P104" s="480" t="s">
        <v>952</v>
      </c>
      <c r="Q104" s="483" t="s">
        <v>1481</v>
      </c>
      <c r="R104" s="96" t="s">
        <v>945</v>
      </c>
      <c r="S104" s="232">
        <v>8146</v>
      </c>
      <c r="T104" s="245" t="s">
        <v>1345</v>
      </c>
      <c r="U104" s="106">
        <v>3</v>
      </c>
      <c r="V104" s="442">
        <v>45712</v>
      </c>
      <c r="W104" s="99">
        <f t="shared" si="2"/>
        <v>1</v>
      </c>
      <c r="X104" s="437"/>
      <c r="Y104" s="437"/>
      <c r="Z104" s="437"/>
      <c r="AA104" s="437"/>
      <c r="AB104" s="437"/>
      <c r="AC104" s="437"/>
      <c r="AD104" s="437"/>
      <c r="AE104" s="437"/>
      <c r="AF104" s="437"/>
      <c r="AG104" s="437"/>
      <c r="AH104" s="437"/>
      <c r="AI104" s="437"/>
      <c r="AJ104" s="437"/>
      <c r="AK104" s="437"/>
    </row>
    <row r="105" spans="1:37" ht="12.75" customHeight="1">
      <c r="A105" s="246" t="s">
        <v>1384</v>
      </c>
      <c r="B105" s="247" t="s">
        <v>1133</v>
      </c>
      <c r="C105" s="479" t="s">
        <v>1096</v>
      </c>
      <c r="D105" s="248">
        <v>80111600</v>
      </c>
      <c r="E105" s="480" t="s">
        <v>1495</v>
      </c>
      <c r="F105" s="248" t="s">
        <v>479</v>
      </c>
      <c r="G105" s="479" t="s">
        <v>479</v>
      </c>
      <c r="H105" s="480">
        <v>5</v>
      </c>
      <c r="I105" s="479">
        <v>1</v>
      </c>
      <c r="J105" s="248" t="s">
        <v>949</v>
      </c>
      <c r="K105" s="480" t="s">
        <v>950</v>
      </c>
      <c r="L105" s="481">
        <v>3600000</v>
      </c>
      <c r="M105" s="482">
        <v>18000000</v>
      </c>
      <c r="N105" s="249" t="s">
        <v>1478</v>
      </c>
      <c r="O105" s="480" t="s">
        <v>970</v>
      </c>
      <c r="P105" s="480" t="s">
        <v>952</v>
      </c>
      <c r="Q105" s="483" t="s">
        <v>1481</v>
      </c>
      <c r="R105" s="96" t="s">
        <v>945</v>
      </c>
      <c r="S105" s="232">
        <v>8146</v>
      </c>
      <c r="T105" s="245" t="s">
        <v>1345</v>
      </c>
      <c r="U105" s="106">
        <v>3</v>
      </c>
      <c r="V105" s="442">
        <v>45712</v>
      </c>
      <c r="W105" s="99">
        <f t="shared" si="2"/>
        <v>1</v>
      </c>
      <c r="X105" s="437"/>
      <c r="Y105" s="437"/>
      <c r="Z105" s="437"/>
      <c r="AA105" s="437"/>
      <c r="AB105" s="437"/>
      <c r="AC105" s="437"/>
      <c r="AD105" s="437"/>
      <c r="AE105" s="437"/>
      <c r="AF105" s="437"/>
      <c r="AG105" s="437"/>
      <c r="AH105" s="437"/>
      <c r="AI105" s="437"/>
      <c r="AJ105" s="437"/>
      <c r="AK105" s="437"/>
    </row>
    <row r="106" spans="1:37" ht="12.75" customHeight="1">
      <c r="A106" s="246" t="s">
        <v>1384</v>
      </c>
      <c r="B106" s="247" t="s">
        <v>1135</v>
      </c>
      <c r="C106" s="479" t="s">
        <v>1096</v>
      </c>
      <c r="D106" s="248">
        <v>80111600</v>
      </c>
      <c r="E106" s="480" t="s">
        <v>1496</v>
      </c>
      <c r="F106" s="248" t="s">
        <v>479</v>
      </c>
      <c r="G106" s="479" t="s">
        <v>479</v>
      </c>
      <c r="H106" s="480">
        <v>6</v>
      </c>
      <c r="I106" s="479">
        <v>1</v>
      </c>
      <c r="J106" s="248" t="s">
        <v>949</v>
      </c>
      <c r="K106" s="480" t="s">
        <v>950</v>
      </c>
      <c r="L106" s="481">
        <v>3600000</v>
      </c>
      <c r="M106" s="482">
        <v>21600000</v>
      </c>
      <c r="N106" s="249" t="s">
        <v>1478</v>
      </c>
      <c r="O106" s="480" t="s">
        <v>970</v>
      </c>
      <c r="P106" s="480" t="s">
        <v>952</v>
      </c>
      <c r="Q106" s="483" t="s">
        <v>1481</v>
      </c>
      <c r="R106" s="96" t="s">
        <v>945</v>
      </c>
      <c r="S106" s="232">
        <v>8146</v>
      </c>
      <c r="T106" s="245" t="s">
        <v>1345</v>
      </c>
      <c r="U106" s="106">
        <v>3</v>
      </c>
      <c r="V106" s="442">
        <v>45712</v>
      </c>
      <c r="W106" s="99">
        <f t="shared" si="2"/>
        <v>1</v>
      </c>
      <c r="X106" s="437"/>
      <c r="Y106" s="437"/>
      <c r="Z106" s="437"/>
      <c r="AA106" s="437"/>
      <c r="AB106" s="437"/>
      <c r="AC106" s="437"/>
      <c r="AD106" s="437"/>
      <c r="AE106" s="437"/>
      <c r="AF106" s="437"/>
      <c r="AG106" s="437"/>
      <c r="AH106" s="437"/>
      <c r="AI106" s="437"/>
      <c r="AJ106" s="437"/>
      <c r="AK106" s="437"/>
    </row>
    <row r="107" spans="1:37" ht="12.75" customHeight="1">
      <c r="A107" s="246" t="s">
        <v>1384</v>
      </c>
      <c r="B107" s="247" t="s">
        <v>1137</v>
      </c>
      <c r="C107" s="479" t="s">
        <v>1096</v>
      </c>
      <c r="D107" s="248">
        <v>80111600</v>
      </c>
      <c r="E107" s="480" t="s">
        <v>1497</v>
      </c>
      <c r="F107" s="248" t="s">
        <v>479</v>
      </c>
      <c r="G107" s="479" t="s">
        <v>479</v>
      </c>
      <c r="H107" s="480">
        <v>10</v>
      </c>
      <c r="I107" s="479">
        <v>1</v>
      </c>
      <c r="J107" s="248" t="s">
        <v>949</v>
      </c>
      <c r="K107" s="480" t="s">
        <v>950</v>
      </c>
      <c r="L107" s="481">
        <v>3000000</v>
      </c>
      <c r="M107" s="482">
        <v>30000000</v>
      </c>
      <c r="N107" s="249" t="s">
        <v>1478</v>
      </c>
      <c r="O107" s="480" t="s">
        <v>970</v>
      </c>
      <c r="P107" s="480" t="s">
        <v>952</v>
      </c>
      <c r="Q107" s="483" t="s">
        <v>1485</v>
      </c>
      <c r="R107" s="96" t="s">
        <v>945</v>
      </c>
      <c r="S107" s="232">
        <v>8146</v>
      </c>
      <c r="T107" s="245" t="s">
        <v>1345</v>
      </c>
      <c r="U107" s="106">
        <v>3</v>
      </c>
      <c r="V107" s="442">
        <v>45712</v>
      </c>
      <c r="W107" s="99">
        <f t="shared" si="2"/>
        <v>1</v>
      </c>
      <c r="X107" s="437"/>
      <c r="Y107" s="437"/>
      <c r="Z107" s="437"/>
      <c r="AA107" s="437"/>
      <c r="AB107" s="437"/>
      <c r="AC107" s="437"/>
      <c r="AD107" s="437"/>
      <c r="AE107" s="437"/>
      <c r="AF107" s="437"/>
      <c r="AG107" s="437"/>
      <c r="AH107" s="437"/>
      <c r="AI107" s="437"/>
      <c r="AJ107" s="437"/>
      <c r="AK107" s="437"/>
    </row>
    <row r="108" spans="1:37" ht="12.75" customHeight="1">
      <c r="A108" s="246" t="s">
        <v>1384</v>
      </c>
      <c r="B108" s="247" t="s">
        <v>1139</v>
      </c>
      <c r="C108" s="479" t="s">
        <v>1096</v>
      </c>
      <c r="D108" s="248">
        <v>80111600</v>
      </c>
      <c r="E108" s="480" t="s">
        <v>1498</v>
      </c>
      <c r="F108" s="248" t="s">
        <v>479</v>
      </c>
      <c r="G108" s="479" t="s">
        <v>479</v>
      </c>
      <c r="H108" s="480">
        <v>6</v>
      </c>
      <c r="I108" s="479">
        <v>1</v>
      </c>
      <c r="J108" s="248" t="s">
        <v>949</v>
      </c>
      <c r="K108" s="480" t="s">
        <v>950</v>
      </c>
      <c r="L108" s="481">
        <v>3000000</v>
      </c>
      <c r="M108" s="482">
        <v>18000000</v>
      </c>
      <c r="N108" s="249" t="s">
        <v>1478</v>
      </c>
      <c r="O108" s="480" t="s">
        <v>970</v>
      </c>
      <c r="P108" s="480" t="s">
        <v>952</v>
      </c>
      <c r="Q108" s="483" t="s">
        <v>1481</v>
      </c>
      <c r="R108" s="96" t="s">
        <v>945</v>
      </c>
      <c r="S108" s="232">
        <v>8146</v>
      </c>
      <c r="T108" s="245" t="s">
        <v>1345</v>
      </c>
      <c r="U108" s="106">
        <v>3</v>
      </c>
      <c r="V108" s="442">
        <v>45712</v>
      </c>
      <c r="W108" s="99">
        <f t="shared" si="2"/>
        <v>1</v>
      </c>
      <c r="X108" s="437"/>
      <c r="Y108" s="437"/>
      <c r="Z108" s="437"/>
      <c r="AA108" s="437"/>
      <c r="AB108" s="437"/>
      <c r="AC108" s="437"/>
      <c r="AD108" s="437"/>
      <c r="AE108" s="437"/>
      <c r="AF108" s="437"/>
      <c r="AG108" s="437"/>
      <c r="AH108" s="437"/>
      <c r="AI108" s="437"/>
      <c r="AJ108" s="437"/>
      <c r="AK108" s="437"/>
    </row>
    <row r="109" spans="1:37" ht="12.75" customHeight="1">
      <c r="A109" s="246" t="s">
        <v>1384</v>
      </c>
      <c r="B109" s="247" t="s">
        <v>1140</v>
      </c>
      <c r="C109" s="479" t="s">
        <v>1096</v>
      </c>
      <c r="D109" s="248">
        <v>80111600</v>
      </c>
      <c r="E109" s="480" t="s">
        <v>1499</v>
      </c>
      <c r="F109" s="248" t="s">
        <v>479</v>
      </c>
      <c r="G109" s="479" t="s">
        <v>479</v>
      </c>
      <c r="H109" s="480">
        <v>6</v>
      </c>
      <c r="I109" s="479">
        <v>1</v>
      </c>
      <c r="J109" s="248" t="s">
        <v>949</v>
      </c>
      <c r="K109" s="480" t="s">
        <v>950</v>
      </c>
      <c r="L109" s="481">
        <v>3000000</v>
      </c>
      <c r="M109" s="482">
        <v>18000000</v>
      </c>
      <c r="N109" s="249" t="s">
        <v>1478</v>
      </c>
      <c r="O109" s="480" t="s">
        <v>970</v>
      </c>
      <c r="P109" s="480" t="s">
        <v>952</v>
      </c>
      <c r="Q109" s="483" t="s">
        <v>1481</v>
      </c>
      <c r="R109" s="96" t="s">
        <v>945</v>
      </c>
      <c r="S109" s="232">
        <v>8146</v>
      </c>
      <c r="T109" s="245" t="s">
        <v>1345</v>
      </c>
      <c r="U109" s="106">
        <v>3</v>
      </c>
      <c r="V109" s="442">
        <v>45712</v>
      </c>
      <c r="W109" s="99">
        <f t="shared" si="2"/>
        <v>1</v>
      </c>
      <c r="X109" s="437"/>
      <c r="Y109" s="437"/>
      <c r="Z109" s="437"/>
      <c r="AA109" s="437"/>
      <c r="AB109" s="437"/>
      <c r="AC109" s="437"/>
      <c r="AD109" s="437"/>
      <c r="AE109" s="437"/>
      <c r="AF109" s="437"/>
      <c r="AG109" s="437"/>
      <c r="AH109" s="437"/>
      <c r="AI109" s="437"/>
      <c r="AJ109" s="437"/>
      <c r="AK109" s="437"/>
    </row>
    <row r="110" spans="1:37" ht="12.75" customHeight="1">
      <c r="A110" s="246" t="s">
        <v>1384</v>
      </c>
      <c r="B110" s="247" t="s">
        <v>1141</v>
      </c>
      <c r="C110" s="479" t="s">
        <v>1096</v>
      </c>
      <c r="D110" s="248">
        <v>80111600</v>
      </c>
      <c r="E110" s="480" t="s">
        <v>1500</v>
      </c>
      <c r="F110" s="248" t="s">
        <v>479</v>
      </c>
      <c r="G110" s="479" t="s">
        <v>479</v>
      </c>
      <c r="H110" s="480">
        <v>6</v>
      </c>
      <c r="I110" s="479">
        <v>1</v>
      </c>
      <c r="J110" s="248" t="s">
        <v>949</v>
      </c>
      <c r="K110" s="480" t="s">
        <v>950</v>
      </c>
      <c r="L110" s="481">
        <v>2500000</v>
      </c>
      <c r="M110" s="482">
        <v>15000000</v>
      </c>
      <c r="N110" s="249" t="s">
        <v>1478</v>
      </c>
      <c r="O110" s="480" t="s">
        <v>970</v>
      </c>
      <c r="P110" s="480" t="s">
        <v>952</v>
      </c>
      <c r="Q110" s="483" t="s">
        <v>1481</v>
      </c>
      <c r="R110" s="96" t="s">
        <v>945</v>
      </c>
      <c r="S110" s="232">
        <v>8146</v>
      </c>
      <c r="T110" s="245" t="s">
        <v>1345</v>
      </c>
      <c r="U110" s="106">
        <v>3</v>
      </c>
      <c r="V110" s="442">
        <v>45712</v>
      </c>
      <c r="W110" s="99">
        <f t="shared" si="2"/>
        <v>1</v>
      </c>
      <c r="X110" s="437"/>
      <c r="Y110" s="437"/>
      <c r="Z110" s="437"/>
      <c r="AA110" s="437"/>
      <c r="AB110" s="437"/>
      <c r="AC110" s="437"/>
      <c r="AD110" s="437"/>
      <c r="AE110" s="437"/>
      <c r="AF110" s="437"/>
      <c r="AG110" s="437"/>
      <c r="AH110" s="437"/>
      <c r="AI110" s="437"/>
      <c r="AJ110" s="437"/>
      <c r="AK110" s="437"/>
    </row>
    <row r="111" spans="1:37" ht="12.75" customHeight="1">
      <c r="A111" s="246" t="s">
        <v>1384</v>
      </c>
      <c r="B111" s="247" t="s">
        <v>1143</v>
      </c>
      <c r="C111" s="479" t="s">
        <v>1096</v>
      </c>
      <c r="D111" s="248">
        <v>80111600</v>
      </c>
      <c r="E111" s="480" t="s">
        <v>1501</v>
      </c>
      <c r="F111" s="248" t="s">
        <v>479</v>
      </c>
      <c r="G111" s="479" t="s">
        <v>479</v>
      </c>
      <c r="H111" s="480">
        <v>5</v>
      </c>
      <c r="I111" s="479">
        <v>1</v>
      </c>
      <c r="J111" s="248" t="s">
        <v>949</v>
      </c>
      <c r="K111" s="480" t="s">
        <v>950</v>
      </c>
      <c r="L111" s="481">
        <v>2250000</v>
      </c>
      <c r="M111" s="482">
        <v>11250000</v>
      </c>
      <c r="N111" s="249" t="s">
        <v>1478</v>
      </c>
      <c r="O111" s="480" t="s">
        <v>970</v>
      </c>
      <c r="P111" s="480" t="s">
        <v>952</v>
      </c>
      <c r="Q111" s="483" t="s">
        <v>1485</v>
      </c>
      <c r="R111" s="96" t="s">
        <v>945</v>
      </c>
      <c r="S111" s="232">
        <v>8146</v>
      </c>
      <c r="T111" s="245" t="s">
        <v>1345</v>
      </c>
      <c r="U111" s="106">
        <v>3</v>
      </c>
      <c r="V111" s="442">
        <v>45712</v>
      </c>
      <c r="W111" s="99">
        <f t="shared" si="2"/>
        <v>1</v>
      </c>
      <c r="X111" s="437"/>
      <c r="Y111" s="437"/>
      <c r="Z111" s="437"/>
      <c r="AA111" s="437"/>
      <c r="AB111" s="437"/>
      <c r="AC111" s="437"/>
      <c r="AD111" s="437"/>
      <c r="AE111" s="437"/>
      <c r="AF111" s="437"/>
      <c r="AG111" s="437"/>
      <c r="AH111" s="437"/>
      <c r="AI111" s="437"/>
      <c r="AJ111" s="437"/>
      <c r="AK111" s="437"/>
    </row>
    <row r="112" spans="1:37" ht="12.75" customHeight="1">
      <c r="A112" s="246" t="s">
        <v>1384</v>
      </c>
      <c r="B112" s="247" t="s">
        <v>1154</v>
      </c>
      <c r="C112" s="479" t="s">
        <v>1096</v>
      </c>
      <c r="D112" s="248" t="s">
        <v>1146</v>
      </c>
      <c r="E112" s="480" t="s">
        <v>1502</v>
      </c>
      <c r="F112" s="249" t="s">
        <v>1156</v>
      </c>
      <c r="G112" s="480" t="s">
        <v>1156</v>
      </c>
      <c r="H112" s="480">
        <v>1</v>
      </c>
      <c r="I112" s="479">
        <v>1</v>
      </c>
      <c r="J112" s="248" t="s">
        <v>949</v>
      </c>
      <c r="K112" s="480" t="s">
        <v>950</v>
      </c>
      <c r="L112" s="481" t="s">
        <v>1464</v>
      </c>
      <c r="M112" s="482">
        <v>179550000</v>
      </c>
      <c r="N112" s="249" t="s">
        <v>1478</v>
      </c>
      <c r="O112" s="480" t="s">
        <v>970</v>
      </c>
      <c r="P112" s="480" t="s">
        <v>952</v>
      </c>
      <c r="Q112" s="483" t="s">
        <v>1376</v>
      </c>
      <c r="R112" s="96" t="s">
        <v>945</v>
      </c>
      <c r="S112" s="232">
        <v>8146</v>
      </c>
      <c r="T112" s="245" t="s">
        <v>1345</v>
      </c>
      <c r="U112" s="106">
        <v>3</v>
      </c>
      <c r="V112" s="442">
        <v>45712</v>
      </c>
      <c r="W112" s="99">
        <f t="shared" si="2"/>
        <v>1</v>
      </c>
      <c r="X112" s="437"/>
      <c r="Y112" s="437"/>
      <c r="Z112" s="437"/>
      <c r="AA112" s="437"/>
      <c r="AB112" s="437"/>
      <c r="AC112" s="437"/>
      <c r="AD112" s="437"/>
      <c r="AE112" s="437"/>
      <c r="AF112" s="437"/>
      <c r="AG112" s="437"/>
      <c r="AH112" s="437"/>
      <c r="AI112" s="437"/>
      <c r="AJ112" s="437"/>
      <c r="AK112" s="437"/>
    </row>
    <row r="113" spans="1:37" ht="12.75" customHeight="1">
      <c r="A113" s="243" t="s">
        <v>1384</v>
      </c>
      <c r="B113" s="244" t="s">
        <v>1270</v>
      </c>
      <c r="C113" s="475" t="s">
        <v>1242</v>
      </c>
      <c r="D113" s="244">
        <v>80111600</v>
      </c>
      <c r="E113" s="484" t="s">
        <v>1503</v>
      </c>
      <c r="F113" s="244" t="s">
        <v>479</v>
      </c>
      <c r="G113" s="475" t="s">
        <v>479</v>
      </c>
      <c r="H113" s="475">
        <v>5</v>
      </c>
      <c r="I113" s="475">
        <v>1</v>
      </c>
      <c r="J113" s="244" t="s">
        <v>949</v>
      </c>
      <c r="K113" s="475" t="s">
        <v>45</v>
      </c>
      <c r="L113" s="476">
        <v>4800000</v>
      </c>
      <c r="M113" s="477">
        <v>24000000</v>
      </c>
      <c r="N113" s="244" t="s">
        <v>1244</v>
      </c>
      <c r="O113" s="475" t="s">
        <v>47</v>
      </c>
      <c r="P113" s="475" t="s">
        <v>1245</v>
      </c>
      <c r="Q113" s="485" t="s">
        <v>1504</v>
      </c>
      <c r="R113" s="96" t="s">
        <v>945</v>
      </c>
      <c r="S113" s="232">
        <v>8146</v>
      </c>
      <c r="T113" s="245" t="s">
        <v>1345</v>
      </c>
      <c r="U113" s="106">
        <v>3</v>
      </c>
      <c r="V113" s="442">
        <v>45712</v>
      </c>
      <c r="W113" s="99">
        <f t="shared" si="2"/>
        <v>1</v>
      </c>
      <c r="X113" s="437"/>
      <c r="Y113" s="437"/>
      <c r="Z113" s="437"/>
      <c r="AA113" s="437"/>
      <c r="AB113" s="437"/>
      <c r="AC113" s="437"/>
      <c r="AD113" s="437"/>
      <c r="AE113" s="437"/>
      <c r="AF113" s="437"/>
      <c r="AG113" s="437"/>
      <c r="AH113" s="437"/>
      <c r="AI113" s="437"/>
      <c r="AJ113" s="437"/>
      <c r="AK113" s="437"/>
    </row>
    <row r="114" spans="1:37" ht="12.75" customHeight="1">
      <c r="A114" s="243" t="s">
        <v>1384</v>
      </c>
      <c r="B114" s="244" t="s">
        <v>1246</v>
      </c>
      <c r="C114" s="475" t="s">
        <v>1242</v>
      </c>
      <c r="D114" s="244">
        <v>80111600</v>
      </c>
      <c r="E114" s="484" t="s">
        <v>1505</v>
      </c>
      <c r="F114" s="244" t="s">
        <v>479</v>
      </c>
      <c r="G114" s="475" t="s">
        <v>479</v>
      </c>
      <c r="H114" s="475">
        <v>5</v>
      </c>
      <c r="I114" s="475">
        <v>1</v>
      </c>
      <c r="J114" s="244" t="s">
        <v>949</v>
      </c>
      <c r="K114" s="475" t="s">
        <v>45</v>
      </c>
      <c r="L114" s="476">
        <v>6500000</v>
      </c>
      <c r="M114" s="477">
        <v>32500000</v>
      </c>
      <c r="N114" s="244" t="s">
        <v>1244</v>
      </c>
      <c r="O114" s="475" t="s">
        <v>47</v>
      </c>
      <c r="P114" s="475" t="s">
        <v>1245</v>
      </c>
      <c r="Q114" s="486" t="s">
        <v>1506</v>
      </c>
      <c r="R114" s="96" t="s">
        <v>945</v>
      </c>
      <c r="S114" s="232">
        <v>8146</v>
      </c>
      <c r="T114" s="245" t="s">
        <v>1345</v>
      </c>
      <c r="U114" s="106">
        <v>3</v>
      </c>
      <c r="V114" s="442">
        <v>45712</v>
      </c>
      <c r="W114" s="99">
        <f t="shared" si="2"/>
        <v>1</v>
      </c>
      <c r="X114" s="437"/>
      <c r="Y114" s="437"/>
      <c r="Z114" s="437"/>
      <c r="AA114" s="437"/>
      <c r="AB114" s="437"/>
      <c r="AC114" s="437"/>
      <c r="AD114" s="437"/>
      <c r="AE114" s="437"/>
      <c r="AF114" s="437"/>
      <c r="AG114" s="437"/>
      <c r="AH114" s="437"/>
      <c r="AI114" s="437"/>
      <c r="AJ114" s="437"/>
      <c r="AK114" s="437"/>
    </row>
    <row r="115" spans="1:37" ht="12.75" customHeight="1">
      <c r="A115" s="243" t="s">
        <v>1384</v>
      </c>
      <c r="B115" s="244" t="s">
        <v>1250</v>
      </c>
      <c r="C115" s="475" t="s">
        <v>1242</v>
      </c>
      <c r="D115" s="244">
        <v>80111600</v>
      </c>
      <c r="E115" s="484" t="s">
        <v>1507</v>
      </c>
      <c r="F115" s="244" t="s">
        <v>479</v>
      </c>
      <c r="G115" s="475" t="s">
        <v>479</v>
      </c>
      <c r="H115" s="475">
        <v>2</v>
      </c>
      <c r="I115" s="475">
        <v>1</v>
      </c>
      <c r="J115" s="244" t="s">
        <v>949</v>
      </c>
      <c r="K115" s="475" t="s">
        <v>45</v>
      </c>
      <c r="L115" s="476">
        <v>4508000</v>
      </c>
      <c r="M115" s="477">
        <v>9016000</v>
      </c>
      <c r="N115" s="244" t="s">
        <v>1244</v>
      </c>
      <c r="O115" s="475" t="s">
        <v>47</v>
      </c>
      <c r="P115" s="475" t="s">
        <v>1245</v>
      </c>
      <c r="Q115" s="486" t="s">
        <v>1508</v>
      </c>
      <c r="R115" s="96" t="s">
        <v>945</v>
      </c>
      <c r="S115" s="232">
        <v>8146</v>
      </c>
      <c r="T115" s="245" t="s">
        <v>1345</v>
      </c>
      <c r="U115" s="106">
        <v>3</v>
      </c>
      <c r="V115" s="442">
        <v>45712</v>
      </c>
      <c r="W115" s="99">
        <f t="shared" si="2"/>
        <v>1</v>
      </c>
      <c r="X115" s="437"/>
      <c r="Y115" s="437"/>
      <c r="Z115" s="437"/>
      <c r="AA115" s="437"/>
      <c r="AB115" s="437"/>
      <c r="AC115" s="437"/>
      <c r="AD115" s="437"/>
      <c r="AE115" s="437"/>
      <c r="AF115" s="437"/>
      <c r="AG115" s="437"/>
      <c r="AH115" s="437"/>
      <c r="AI115" s="437"/>
      <c r="AJ115" s="437"/>
      <c r="AK115" s="437"/>
    </row>
    <row r="116" spans="1:37" ht="12.75" customHeight="1">
      <c r="A116" s="243" t="s">
        <v>1384</v>
      </c>
      <c r="B116" s="244" t="s">
        <v>1268</v>
      </c>
      <c r="C116" s="475" t="s">
        <v>1242</v>
      </c>
      <c r="D116" s="244">
        <v>80111600</v>
      </c>
      <c r="E116" s="484" t="s">
        <v>1509</v>
      </c>
      <c r="F116" s="244" t="s">
        <v>479</v>
      </c>
      <c r="G116" s="475" t="s">
        <v>479</v>
      </c>
      <c r="H116" s="475">
        <v>3</v>
      </c>
      <c r="I116" s="475">
        <v>1</v>
      </c>
      <c r="J116" s="244" t="s">
        <v>949</v>
      </c>
      <c r="K116" s="475" t="s">
        <v>45</v>
      </c>
      <c r="L116" s="476">
        <v>6500000</v>
      </c>
      <c r="M116" s="477">
        <v>19500000</v>
      </c>
      <c r="N116" s="244" t="s">
        <v>1244</v>
      </c>
      <c r="O116" s="475" t="s">
        <v>47</v>
      </c>
      <c r="P116" s="475" t="s">
        <v>1245</v>
      </c>
      <c r="Q116" s="486" t="s">
        <v>1508</v>
      </c>
      <c r="R116" s="96" t="s">
        <v>945</v>
      </c>
      <c r="S116" s="232">
        <v>8146</v>
      </c>
      <c r="T116" s="245" t="s">
        <v>1345</v>
      </c>
      <c r="U116" s="106">
        <v>3</v>
      </c>
      <c r="V116" s="442">
        <v>45712</v>
      </c>
      <c r="W116" s="99">
        <f t="shared" si="2"/>
        <v>1</v>
      </c>
      <c r="X116" s="437"/>
      <c r="Y116" s="437"/>
      <c r="Z116" s="437"/>
      <c r="AA116" s="437"/>
      <c r="AB116" s="437"/>
      <c r="AC116" s="437"/>
      <c r="AD116" s="437"/>
      <c r="AE116" s="437"/>
      <c r="AF116" s="437"/>
      <c r="AG116" s="437"/>
      <c r="AH116" s="437"/>
      <c r="AI116" s="437"/>
      <c r="AJ116" s="437"/>
      <c r="AK116" s="437"/>
    </row>
    <row r="117" spans="1:37" ht="12.75" customHeight="1">
      <c r="A117" s="115" t="s">
        <v>1510</v>
      </c>
      <c r="B117" s="116">
        <v>9</v>
      </c>
      <c r="C117" s="445" t="s">
        <v>1242</v>
      </c>
      <c r="D117" s="116">
        <v>80111600</v>
      </c>
      <c r="E117" s="446" t="s">
        <v>1346</v>
      </c>
      <c r="F117" s="116" t="s">
        <v>479</v>
      </c>
      <c r="G117" s="445" t="s">
        <v>479</v>
      </c>
      <c r="H117" s="447">
        <v>5</v>
      </c>
      <c r="I117" s="447">
        <v>1</v>
      </c>
      <c r="J117" s="116" t="s">
        <v>44</v>
      </c>
      <c r="K117" s="447" t="s">
        <v>45</v>
      </c>
      <c r="L117" s="448">
        <v>3600000</v>
      </c>
      <c r="M117" s="449">
        <v>18000000</v>
      </c>
      <c r="N117" s="116" t="s">
        <v>1244</v>
      </c>
      <c r="O117" s="445" t="s">
        <v>92</v>
      </c>
      <c r="P117" s="445" t="s">
        <v>952</v>
      </c>
      <c r="Q117" s="447"/>
      <c r="R117" s="96" t="s">
        <v>945</v>
      </c>
      <c r="S117" s="96">
        <v>8146</v>
      </c>
      <c r="T117" s="113" t="s">
        <v>1345</v>
      </c>
      <c r="U117" s="95">
        <v>3</v>
      </c>
      <c r="V117" s="450">
        <v>45712</v>
      </c>
      <c r="W117" s="99">
        <f t="shared" si="2"/>
        <v>1</v>
      </c>
      <c r="X117" s="451"/>
      <c r="Y117" s="451"/>
      <c r="Z117" s="451"/>
      <c r="AA117" s="451"/>
      <c r="AB117" s="451"/>
      <c r="AC117" s="451"/>
      <c r="AD117" s="451"/>
      <c r="AE117" s="451"/>
      <c r="AF117" s="451"/>
      <c r="AG117" s="451"/>
      <c r="AH117" s="451"/>
      <c r="AI117" s="451"/>
      <c r="AJ117" s="451"/>
      <c r="AK117" s="451"/>
    </row>
    <row r="118" spans="1:37" ht="12.75" customHeight="1">
      <c r="A118" s="243" t="s">
        <v>1384</v>
      </c>
      <c r="B118" s="244" t="s">
        <v>1299</v>
      </c>
      <c r="C118" s="475" t="s">
        <v>1242</v>
      </c>
      <c r="D118" s="244">
        <v>43222610</v>
      </c>
      <c r="E118" s="475" t="s">
        <v>1511</v>
      </c>
      <c r="F118" s="244" t="s">
        <v>295</v>
      </c>
      <c r="G118" s="475" t="s">
        <v>295</v>
      </c>
      <c r="H118" s="475">
        <v>5</v>
      </c>
      <c r="I118" s="475">
        <v>1</v>
      </c>
      <c r="J118" s="244" t="s">
        <v>748</v>
      </c>
      <c r="K118" s="475" t="s">
        <v>45</v>
      </c>
      <c r="L118" s="476" t="s">
        <v>1291</v>
      </c>
      <c r="M118" s="477">
        <v>5500000</v>
      </c>
      <c r="N118" s="244" t="s">
        <v>1244</v>
      </c>
      <c r="O118" s="475" t="s">
        <v>47</v>
      </c>
      <c r="P118" s="475" t="s">
        <v>1245</v>
      </c>
      <c r="Q118" s="486" t="s">
        <v>1512</v>
      </c>
      <c r="R118" s="96" t="s">
        <v>945</v>
      </c>
      <c r="S118" s="232">
        <v>8146</v>
      </c>
      <c r="T118" s="245" t="s">
        <v>1345</v>
      </c>
      <c r="U118" s="106">
        <v>3</v>
      </c>
      <c r="V118" s="442">
        <v>45712</v>
      </c>
      <c r="W118" s="99">
        <f t="shared" si="2"/>
        <v>1</v>
      </c>
      <c r="X118" s="437"/>
      <c r="Y118" s="437"/>
      <c r="Z118" s="437"/>
      <c r="AA118" s="437"/>
      <c r="AB118" s="437"/>
      <c r="AC118" s="437"/>
      <c r="AD118" s="437"/>
      <c r="AE118" s="437"/>
      <c r="AF118" s="437"/>
      <c r="AG118" s="437"/>
      <c r="AH118" s="437"/>
      <c r="AI118" s="437"/>
      <c r="AJ118" s="437"/>
      <c r="AK118" s="437"/>
    </row>
    <row r="119" spans="1:37" ht="12.75" customHeight="1">
      <c r="A119" s="243" t="s">
        <v>1384</v>
      </c>
      <c r="B119" s="244" t="s">
        <v>1256</v>
      </c>
      <c r="C119" s="475" t="s">
        <v>1242</v>
      </c>
      <c r="D119" s="244">
        <v>80111600</v>
      </c>
      <c r="E119" s="485" t="s">
        <v>1513</v>
      </c>
      <c r="F119" s="244" t="s">
        <v>729</v>
      </c>
      <c r="G119" s="475" t="s">
        <v>729</v>
      </c>
      <c r="H119" s="475">
        <v>5</v>
      </c>
      <c r="I119" s="475">
        <v>1</v>
      </c>
      <c r="J119" s="244" t="s">
        <v>949</v>
      </c>
      <c r="K119" s="475" t="s">
        <v>45</v>
      </c>
      <c r="L119" s="476">
        <v>4700000</v>
      </c>
      <c r="M119" s="477">
        <v>23500000</v>
      </c>
      <c r="N119" s="244" t="s">
        <v>1244</v>
      </c>
      <c r="O119" s="475" t="s">
        <v>47</v>
      </c>
      <c r="P119" s="475" t="s">
        <v>1245</v>
      </c>
      <c r="Q119" s="486" t="s">
        <v>1512</v>
      </c>
      <c r="R119" s="96" t="s">
        <v>945</v>
      </c>
      <c r="S119" s="232">
        <v>8146</v>
      </c>
      <c r="T119" s="245" t="s">
        <v>1345</v>
      </c>
      <c r="U119" s="106">
        <v>3</v>
      </c>
      <c r="V119" s="442">
        <v>45712</v>
      </c>
      <c r="W119" s="99">
        <f t="shared" si="2"/>
        <v>1</v>
      </c>
      <c r="X119" s="437"/>
      <c r="Y119" s="437"/>
      <c r="Z119" s="437"/>
      <c r="AA119" s="437"/>
      <c r="AB119" s="437"/>
      <c r="AC119" s="437"/>
      <c r="AD119" s="437"/>
      <c r="AE119" s="437"/>
      <c r="AF119" s="437"/>
      <c r="AG119" s="437"/>
      <c r="AH119" s="437"/>
      <c r="AI119" s="437"/>
      <c r="AJ119" s="437"/>
      <c r="AK119" s="437"/>
    </row>
    <row r="120" spans="1:37" ht="12.75" customHeight="1">
      <c r="A120" s="243" t="s">
        <v>1384</v>
      </c>
      <c r="B120" s="244" t="s">
        <v>1303</v>
      </c>
      <c r="C120" s="475" t="s">
        <v>1242</v>
      </c>
      <c r="D120" s="244">
        <v>80111600</v>
      </c>
      <c r="E120" s="475" t="s">
        <v>1304</v>
      </c>
      <c r="F120" s="244" t="s">
        <v>729</v>
      </c>
      <c r="G120" s="475" t="s">
        <v>729</v>
      </c>
      <c r="H120" s="475">
        <v>1</v>
      </c>
      <c r="I120" s="475">
        <v>1</v>
      </c>
      <c r="J120" s="244" t="s">
        <v>949</v>
      </c>
      <c r="K120" s="475" t="s">
        <v>45</v>
      </c>
      <c r="L120" s="476">
        <v>19909460</v>
      </c>
      <c r="M120" s="477">
        <v>19909460</v>
      </c>
      <c r="N120" s="244" t="s">
        <v>1244</v>
      </c>
      <c r="O120" s="475" t="s">
        <v>47</v>
      </c>
      <c r="P120" s="475" t="s">
        <v>1245</v>
      </c>
      <c r="Q120" s="486" t="s">
        <v>1514</v>
      </c>
      <c r="R120" s="96" t="s">
        <v>945</v>
      </c>
      <c r="S120" s="232">
        <v>8146</v>
      </c>
      <c r="T120" s="245" t="s">
        <v>1345</v>
      </c>
      <c r="U120" s="106">
        <v>3</v>
      </c>
      <c r="V120" s="442">
        <v>45712</v>
      </c>
      <c r="W120" s="99">
        <f t="shared" si="2"/>
        <v>1</v>
      </c>
      <c r="X120" s="437"/>
      <c r="Y120" s="437"/>
      <c r="Z120" s="437"/>
      <c r="AA120" s="437"/>
      <c r="AB120" s="437"/>
      <c r="AC120" s="437"/>
      <c r="AD120" s="437"/>
      <c r="AE120" s="437"/>
      <c r="AF120" s="437"/>
      <c r="AG120" s="437"/>
      <c r="AH120" s="437"/>
      <c r="AI120" s="437"/>
      <c r="AJ120" s="437"/>
      <c r="AK120" s="437"/>
    </row>
    <row r="121" spans="1:37" ht="12.75" customHeight="1">
      <c r="A121" s="232" t="s">
        <v>1384</v>
      </c>
      <c r="B121" s="235" t="s">
        <v>318</v>
      </c>
      <c r="C121" s="232" t="s">
        <v>267</v>
      </c>
      <c r="D121" s="232">
        <v>80111600</v>
      </c>
      <c r="E121" s="232" t="s">
        <v>1515</v>
      </c>
      <c r="F121" s="232" t="s">
        <v>280</v>
      </c>
      <c r="G121" s="232" t="str">
        <f t="shared" ref="G121:G129" si="6">+F121</f>
        <v>MARZO</v>
      </c>
      <c r="H121" s="232">
        <v>8</v>
      </c>
      <c r="I121" s="232">
        <v>1</v>
      </c>
      <c r="J121" s="232" t="s">
        <v>44</v>
      </c>
      <c r="K121" s="232" t="s">
        <v>45</v>
      </c>
      <c r="L121" s="236">
        <v>7000000</v>
      </c>
      <c r="M121" s="236">
        <f t="shared" ref="M121:M122" si="7">+L121*H121</f>
        <v>56000000</v>
      </c>
      <c r="N121" s="232" t="s">
        <v>269</v>
      </c>
      <c r="O121" s="232" t="s">
        <v>1390</v>
      </c>
      <c r="P121" s="232" t="s">
        <v>270</v>
      </c>
      <c r="Q121" s="232"/>
      <c r="R121" s="232" t="s">
        <v>1387</v>
      </c>
      <c r="S121" s="232">
        <v>8080</v>
      </c>
      <c r="T121" s="250">
        <v>2024110010212</v>
      </c>
      <c r="U121" s="487">
        <v>4</v>
      </c>
      <c r="V121" s="488"/>
      <c r="W121" s="99">
        <f t="shared" si="2"/>
        <v>1</v>
      </c>
      <c r="X121" s="488"/>
      <c r="Y121" s="488"/>
      <c r="Z121" s="488"/>
      <c r="AA121" s="488"/>
      <c r="AB121" s="488"/>
      <c r="AC121" s="488"/>
      <c r="AD121" s="488"/>
      <c r="AE121" s="488"/>
      <c r="AF121" s="488"/>
      <c r="AG121" s="488"/>
      <c r="AH121" s="488"/>
      <c r="AI121" s="488"/>
      <c r="AJ121" s="488"/>
      <c r="AK121" s="488"/>
    </row>
    <row r="122" spans="1:37" ht="12.75" customHeight="1">
      <c r="A122" s="232" t="s">
        <v>1384</v>
      </c>
      <c r="B122" s="235" t="s">
        <v>381</v>
      </c>
      <c r="C122" s="232" t="s">
        <v>267</v>
      </c>
      <c r="D122" s="232">
        <v>80111600</v>
      </c>
      <c r="E122" s="232" t="s">
        <v>1516</v>
      </c>
      <c r="F122" s="232" t="s">
        <v>295</v>
      </c>
      <c r="G122" s="232" t="str">
        <f t="shared" si="6"/>
        <v>Marzo</v>
      </c>
      <c r="H122" s="232">
        <v>7</v>
      </c>
      <c r="I122" s="232">
        <v>1</v>
      </c>
      <c r="J122" s="232" t="s">
        <v>44</v>
      </c>
      <c r="K122" s="232" t="s">
        <v>45</v>
      </c>
      <c r="L122" s="236">
        <v>2500000</v>
      </c>
      <c r="M122" s="236">
        <f t="shared" si="7"/>
        <v>17500000</v>
      </c>
      <c r="N122" s="232" t="s">
        <v>269</v>
      </c>
      <c r="O122" s="232" t="s">
        <v>1386</v>
      </c>
      <c r="P122" s="232" t="s">
        <v>270</v>
      </c>
      <c r="Q122" s="232"/>
      <c r="R122" s="232" t="s">
        <v>1387</v>
      </c>
      <c r="S122" s="232">
        <v>8080</v>
      </c>
      <c r="T122" s="250">
        <v>2024110010212</v>
      </c>
      <c r="U122" s="487">
        <v>4</v>
      </c>
      <c r="V122" s="488"/>
      <c r="W122" s="99">
        <f t="shared" si="2"/>
        <v>1</v>
      </c>
      <c r="X122" s="488"/>
      <c r="Y122" s="488"/>
      <c r="Z122" s="488"/>
      <c r="AA122" s="488"/>
      <c r="AB122" s="488"/>
      <c r="AC122" s="488"/>
      <c r="AD122" s="488"/>
      <c r="AE122" s="488"/>
      <c r="AF122" s="488"/>
      <c r="AG122" s="488"/>
      <c r="AH122" s="488"/>
      <c r="AI122" s="488"/>
      <c r="AJ122" s="488"/>
      <c r="AK122" s="488"/>
    </row>
    <row r="123" spans="1:37" ht="12.75" customHeight="1">
      <c r="A123" s="232" t="s">
        <v>1436</v>
      </c>
      <c r="B123" s="487">
        <v>10</v>
      </c>
      <c r="C123" s="232" t="s">
        <v>267</v>
      </c>
      <c r="D123" s="232">
        <v>80111600</v>
      </c>
      <c r="E123" s="232" t="s">
        <v>1347</v>
      </c>
      <c r="F123" s="232" t="s">
        <v>43</v>
      </c>
      <c r="G123" s="232" t="str">
        <f t="shared" si="6"/>
        <v>FEBRERO</v>
      </c>
      <c r="H123" s="232">
        <v>6</v>
      </c>
      <c r="I123" s="232">
        <v>1</v>
      </c>
      <c r="J123" s="232" t="s">
        <v>44</v>
      </c>
      <c r="K123" s="232" t="s">
        <v>45</v>
      </c>
      <c r="L123" s="236">
        <v>7000000</v>
      </c>
      <c r="M123" s="236">
        <f>+H123*L123</f>
        <v>42000000</v>
      </c>
      <c r="N123" s="232" t="s">
        <v>269</v>
      </c>
      <c r="O123" s="232" t="s">
        <v>47</v>
      </c>
      <c r="P123" s="232" t="s">
        <v>270</v>
      </c>
      <c r="Q123" s="540" t="s">
        <v>1517</v>
      </c>
      <c r="R123" s="232" t="s">
        <v>1387</v>
      </c>
      <c r="S123" s="232">
        <v>8080</v>
      </c>
      <c r="T123" s="250">
        <v>2024110010212</v>
      </c>
      <c r="U123" s="487">
        <v>4</v>
      </c>
      <c r="V123" s="434"/>
      <c r="W123" s="99">
        <f t="shared" si="2"/>
        <v>1</v>
      </c>
      <c r="X123" s="434"/>
      <c r="Y123" s="434"/>
      <c r="Z123" s="434"/>
      <c r="AA123" s="434"/>
      <c r="AB123" s="434"/>
      <c r="AC123" s="434"/>
      <c r="AD123" s="434"/>
      <c r="AE123" s="434"/>
      <c r="AF123" s="434"/>
      <c r="AG123" s="434"/>
      <c r="AH123" s="434"/>
      <c r="AI123" s="434"/>
      <c r="AJ123" s="434"/>
      <c r="AK123" s="434"/>
    </row>
    <row r="124" spans="1:37" ht="12.75" customHeight="1">
      <c r="A124" s="232" t="s">
        <v>1436</v>
      </c>
      <c r="B124" s="487">
        <v>11</v>
      </c>
      <c r="C124" s="232" t="s">
        <v>267</v>
      </c>
      <c r="D124" s="232">
        <v>80111600</v>
      </c>
      <c r="E124" s="232" t="s">
        <v>1348</v>
      </c>
      <c r="F124" s="232" t="s">
        <v>43</v>
      </c>
      <c r="G124" s="232" t="str">
        <f t="shared" si="6"/>
        <v>FEBRERO</v>
      </c>
      <c r="H124" s="232">
        <v>5</v>
      </c>
      <c r="I124" s="232">
        <v>1</v>
      </c>
      <c r="J124" s="232" t="s">
        <v>44</v>
      </c>
      <c r="K124" s="232" t="s">
        <v>45</v>
      </c>
      <c r="L124" s="236">
        <v>5000000</v>
      </c>
      <c r="M124" s="236">
        <f>+L124*H124</f>
        <v>25000000</v>
      </c>
      <c r="N124" s="232" t="s">
        <v>269</v>
      </c>
      <c r="O124" s="232" t="s">
        <v>1390</v>
      </c>
      <c r="P124" s="232" t="s">
        <v>270</v>
      </c>
      <c r="Q124" s="529"/>
      <c r="R124" s="232" t="s">
        <v>1387</v>
      </c>
      <c r="S124" s="232">
        <v>8080</v>
      </c>
      <c r="T124" s="250">
        <v>2024110010212</v>
      </c>
      <c r="U124" s="487">
        <v>4</v>
      </c>
      <c r="V124" s="434"/>
      <c r="W124" s="99">
        <f t="shared" si="2"/>
        <v>1</v>
      </c>
      <c r="X124" s="434"/>
      <c r="Y124" s="434"/>
      <c r="Z124" s="434"/>
      <c r="AA124" s="434"/>
      <c r="AB124" s="434"/>
      <c r="AC124" s="434"/>
      <c r="AD124" s="434"/>
      <c r="AE124" s="434"/>
      <c r="AF124" s="434"/>
      <c r="AG124" s="434"/>
      <c r="AH124" s="434"/>
      <c r="AI124" s="434"/>
      <c r="AJ124" s="434"/>
      <c r="AK124" s="434"/>
    </row>
    <row r="125" spans="1:37" ht="12.75" customHeight="1">
      <c r="A125" s="232" t="s">
        <v>1384</v>
      </c>
      <c r="B125" s="235" t="s">
        <v>422</v>
      </c>
      <c r="C125" s="232" t="s">
        <v>267</v>
      </c>
      <c r="D125" s="232">
        <v>80111671</v>
      </c>
      <c r="E125" s="232" t="s">
        <v>423</v>
      </c>
      <c r="F125" s="232" t="s">
        <v>418</v>
      </c>
      <c r="G125" s="232" t="str">
        <f t="shared" si="6"/>
        <v>Enero</v>
      </c>
      <c r="H125" s="232">
        <v>1</v>
      </c>
      <c r="I125" s="232">
        <v>1</v>
      </c>
      <c r="J125" s="232" t="s">
        <v>44</v>
      </c>
      <c r="K125" s="232" t="s">
        <v>45</v>
      </c>
      <c r="L125" s="251">
        <v>210486000</v>
      </c>
      <c r="M125" s="252">
        <f>+L125</f>
        <v>210486000</v>
      </c>
      <c r="N125" s="232" t="s">
        <v>269</v>
      </c>
      <c r="O125" s="232" t="s">
        <v>47</v>
      </c>
      <c r="P125" s="232" t="s">
        <v>270</v>
      </c>
      <c r="Q125" s="232"/>
      <c r="R125" s="232" t="s">
        <v>1387</v>
      </c>
      <c r="S125" s="232">
        <v>8080</v>
      </c>
      <c r="T125" s="250">
        <v>2024110010212</v>
      </c>
      <c r="U125" s="487">
        <v>4</v>
      </c>
      <c r="V125" s="488"/>
      <c r="W125" s="99">
        <f t="shared" si="2"/>
        <v>1</v>
      </c>
      <c r="X125" s="488"/>
      <c r="Y125" s="488"/>
      <c r="Z125" s="488"/>
      <c r="AA125" s="488"/>
      <c r="AB125" s="488"/>
      <c r="AC125" s="488"/>
      <c r="AD125" s="488"/>
      <c r="AE125" s="488"/>
      <c r="AF125" s="488"/>
      <c r="AG125" s="488"/>
      <c r="AH125" s="488"/>
      <c r="AI125" s="488"/>
      <c r="AJ125" s="488"/>
      <c r="AK125" s="488"/>
    </row>
    <row r="126" spans="1:37" ht="12.75" customHeight="1">
      <c r="A126" s="232" t="s">
        <v>1384</v>
      </c>
      <c r="B126" s="235" t="s">
        <v>424</v>
      </c>
      <c r="C126" s="232" t="s">
        <v>426</v>
      </c>
      <c r="D126" s="232">
        <v>80111600</v>
      </c>
      <c r="E126" s="232" t="s">
        <v>1518</v>
      </c>
      <c r="F126" s="232" t="s">
        <v>280</v>
      </c>
      <c r="G126" s="232" t="str">
        <f t="shared" si="6"/>
        <v>MARZO</v>
      </c>
      <c r="H126" s="232">
        <v>6</v>
      </c>
      <c r="I126" s="232">
        <v>1</v>
      </c>
      <c r="J126" s="232" t="s">
        <v>44</v>
      </c>
      <c r="K126" s="232" t="s">
        <v>45</v>
      </c>
      <c r="L126" s="236">
        <v>5000000</v>
      </c>
      <c r="M126" s="236">
        <f t="shared" ref="M126:M128" si="8">+L126*H126</f>
        <v>30000000</v>
      </c>
      <c r="N126" s="232" t="s">
        <v>269</v>
      </c>
      <c r="O126" s="232" t="s">
        <v>1390</v>
      </c>
      <c r="P126" s="232" t="s">
        <v>270</v>
      </c>
      <c r="Q126" s="232"/>
      <c r="R126" s="232" t="s">
        <v>1387</v>
      </c>
      <c r="S126" s="232">
        <v>8080</v>
      </c>
      <c r="T126" s="250">
        <v>2024110010212</v>
      </c>
      <c r="U126" s="487">
        <v>4</v>
      </c>
      <c r="V126" s="488"/>
      <c r="W126" s="99">
        <f t="shared" si="2"/>
        <v>1</v>
      </c>
      <c r="X126" s="488"/>
      <c r="Y126" s="488"/>
      <c r="Z126" s="488"/>
      <c r="AA126" s="488"/>
      <c r="AB126" s="488"/>
      <c r="AC126" s="488"/>
      <c r="AD126" s="488"/>
      <c r="AE126" s="488"/>
      <c r="AF126" s="488"/>
      <c r="AG126" s="488"/>
      <c r="AH126" s="488"/>
      <c r="AI126" s="488"/>
      <c r="AJ126" s="488"/>
      <c r="AK126" s="488"/>
    </row>
    <row r="127" spans="1:37" ht="12.75" customHeight="1">
      <c r="A127" s="232" t="s">
        <v>1384</v>
      </c>
      <c r="B127" s="235" t="s">
        <v>433</v>
      </c>
      <c r="C127" s="232" t="s">
        <v>426</v>
      </c>
      <c r="D127" s="232">
        <v>80111600</v>
      </c>
      <c r="E127" s="232" t="s">
        <v>1519</v>
      </c>
      <c r="F127" s="232" t="s">
        <v>280</v>
      </c>
      <c r="G127" s="232" t="str">
        <f t="shared" si="6"/>
        <v>MARZO</v>
      </c>
      <c r="H127" s="232">
        <v>5</v>
      </c>
      <c r="I127" s="232">
        <v>1</v>
      </c>
      <c r="J127" s="232" t="s">
        <v>44</v>
      </c>
      <c r="K127" s="232" t="s">
        <v>45</v>
      </c>
      <c r="L127" s="236">
        <v>4000000</v>
      </c>
      <c r="M127" s="236">
        <f t="shared" si="8"/>
        <v>20000000</v>
      </c>
      <c r="N127" s="232" t="s">
        <v>269</v>
      </c>
      <c r="O127" s="232" t="s">
        <v>1390</v>
      </c>
      <c r="P127" s="232" t="s">
        <v>270</v>
      </c>
      <c r="Q127" s="232"/>
      <c r="R127" s="232" t="s">
        <v>1387</v>
      </c>
      <c r="S127" s="232">
        <v>8080</v>
      </c>
      <c r="T127" s="250">
        <v>2024110010212</v>
      </c>
      <c r="U127" s="487">
        <v>4</v>
      </c>
      <c r="V127" s="488"/>
      <c r="W127" s="99">
        <f t="shared" si="2"/>
        <v>1</v>
      </c>
      <c r="X127" s="488"/>
      <c r="Y127" s="488"/>
      <c r="Z127" s="488"/>
      <c r="AA127" s="488"/>
      <c r="AB127" s="488"/>
      <c r="AC127" s="488"/>
      <c r="AD127" s="488"/>
      <c r="AE127" s="488"/>
      <c r="AF127" s="488"/>
      <c r="AG127" s="488"/>
      <c r="AH127" s="488"/>
      <c r="AI127" s="488"/>
      <c r="AJ127" s="488"/>
      <c r="AK127" s="488"/>
    </row>
    <row r="128" spans="1:37" ht="12.75" customHeight="1">
      <c r="A128" s="232" t="s">
        <v>1384</v>
      </c>
      <c r="B128" s="235" t="s">
        <v>447</v>
      </c>
      <c r="C128" s="232" t="s">
        <v>426</v>
      </c>
      <c r="D128" s="232">
        <v>80111600</v>
      </c>
      <c r="E128" s="232" t="s">
        <v>1520</v>
      </c>
      <c r="F128" s="232" t="s">
        <v>280</v>
      </c>
      <c r="G128" s="232" t="str">
        <f t="shared" si="6"/>
        <v>MARZO</v>
      </c>
      <c r="H128" s="232">
        <v>6</v>
      </c>
      <c r="I128" s="232">
        <v>1</v>
      </c>
      <c r="J128" s="232" t="s">
        <v>44</v>
      </c>
      <c r="K128" s="232" t="s">
        <v>45</v>
      </c>
      <c r="L128" s="236">
        <v>5500000</v>
      </c>
      <c r="M128" s="236">
        <f t="shared" si="8"/>
        <v>33000000</v>
      </c>
      <c r="N128" s="232" t="s">
        <v>269</v>
      </c>
      <c r="O128" s="232" t="s">
        <v>1390</v>
      </c>
      <c r="P128" s="232" t="s">
        <v>270</v>
      </c>
      <c r="Q128" s="232"/>
      <c r="R128" s="232" t="s">
        <v>1387</v>
      </c>
      <c r="S128" s="232">
        <v>8080</v>
      </c>
      <c r="T128" s="250">
        <v>2024110010212</v>
      </c>
      <c r="U128" s="487">
        <v>4</v>
      </c>
      <c r="V128" s="488"/>
      <c r="W128" s="99">
        <f t="shared" si="2"/>
        <v>1</v>
      </c>
      <c r="X128" s="488"/>
      <c r="Y128" s="488"/>
      <c r="Z128" s="488"/>
      <c r="AA128" s="488"/>
      <c r="AB128" s="488"/>
      <c r="AC128" s="488"/>
      <c r="AD128" s="488"/>
      <c r="AE128" s="488"/>
      <c r="AF128" s="488"/>
      <c r="AG128" s="488"/>
      <c r="AH128" s="488"/>
      <c r="AI128" s="488"/>
      <c r="AJ128" s="488"/>
      <c r="AK128" s="488"/>
    </row>
    <row r="129" spans="1:37" ht="12.75" customHeight="1">
      <c r="A129" s="232" t="s">
        <v>1384</v>
      </c>
      <c r="B129" s="235" t="s">
        <v>469</v>
      </c>
      <c r="C129" s="232" t="s">
        <v>426</v>
      </c>
      <c r="D129" s="232">
        <v>80111600</v>
      </c>
      <c r="E129" s="232" t="s">
        <v>470</v>
      </c>
      <c r="F129" s="232" t="s">
        <v>418</v>
      </c>
      <c r="G129" s="232" t="str">
        <f t="shared" si="6"/>
        <v>Enero</v>
      </c>
      <c r="H129" s="232">
        <v>1</v>
      </c>
      <c r="I129" s="232">
        <v>1</v>
      </c>
      <c r="J129" s="232" t="s">
        <v>44</v>
      </c>
      <c r="K129" s="232" t="s">
        <v>45</v>
      </c>
      <c r="L129" s="236">
        <f>+M129</f>
        <v>42400000</v>
      </c>
      <c r="M129" s="236">
        <v>42400000</v>
      </c>
      <c r="N129" s="232" t="s">
        <v>269</v>
      </c>
      <c r="O129" s="232" t="s">
        <v>47</v>
      </c>
      <c r="P129" s="232" t="s">
        <v>270</v>
      </c>
      <c r="Q129" s="232"/>
      <c r="R129" s="232" t="s">
        <v>1387</v>
      </c>
      <c r="S129" s="232">
        <v>8080</v>
      </c>
      <c r="T129" s="250">
        <v>2024110010212</v>
      </c>
      <c r="U129" s="487">
        <v>4</v>
      </c>
      <c r="V129" s="488"/>
      <c r="W129" s="99">
        <f t="shared" si="2"/>
        <v>1</v>
      </c>
      <c r="X129" s="488"/>
      <c r="Y129" s="488"/>
      <c r="Z129" s="488"/>
      <c r="AA129" s="488"/>
      <c r="AB129" s="488"/>
      <c r="AC129" s="488"/>
      <c r="AD129" s="488"/>
      <c r="AE129" s="488"/>
      <c r="AF129" s="488"/>
      <c r="AG129" s="488"/>
      <c r="AH129" s="488"/>
      <c r="AI129" s="488"/>
      <c r="AJ129" s="488"/>
      <c r="AK129" s="488"/>
    </row>
    <row r="130" spans="1:37" ht="12.75" customHeight="1">
      <c r="A130" s="232" t="s">
        <v>1384</v>
      </c>
      <c r="B130" s="253" t="s">
        <v>1320</v>
      </c>
      <c r="C130" s="232" t="s">
        <v>1311</v>
      </c>
      <c r="D130" s="232">
        <v>80111604</v>
      </c>
      <c r="E130" s="489" t="s">
        <v>1521</v>
      </c>
      <c r="F130" s="232" t="s">
        <v>280</v>
      </c>
      <c r="G130" s="232" t="s">
        <v>280</v>
      </c>
      <c r="H130" s="232">
        <v>6</v>
      </c>
      <c r="I130" s="235">
        <v>1</v>
      </c>
      <c r="J130" s="232" t="s">
        <v>44</v>
      </c>
      <c r="K130" s="232" t="s">
        <v>45</v>
      </c>
      <c r="L130" s="254">
        <v>5500000</v>
      </c>
      <c r="M130" s="254">
        <f>+L130*H130</f>
        <v>33000000</v>
      </c>
      <c r="N130" s="254" t="s">
        <v>269</v>
      </c>
      <c r="O130" s="232" t="s">
        <v>47</v>
      </c>
      <c r="P130" s="235" t="s">
        <v>1313</v>
      </c>
      <c r="Q130" s="232"/>
      <c r="R130" s="96" t="s">
        <v>1309</v>
      </c>
      <c r="S130" s="232">
        <v>8238</v>
      </c>
      <c r="T130" s="250">
        <v>2024110010322</v>
      </c>
      <c r="U130" s="487">
        <v>5</v>
      </c>
      <c r="V130" s="434"/>
      <c r="W130" s="99">
        <f t="shared" si="2"/>
        <v>0</v>
      </c>
      <c r="X130" s="434"/>
      <c r="Y130" s="434"/>
      <c r="Z130" s="434"/>
      <c r="AA130" s="434"/>
      <c r="AB130" s="434"/>
      <c r="AC130" s="434"/>
      <c r="AD130" s="434"/>
      <c r="AE130" s="434"/>
      <c r="AF130" s="434"/>
      <c r="AG130" s="434"/>
      <c r="AH130" s="434"/>
      <c r="AI130" s="434"/>
      <c r="AJ130" s="434"/>
      <c r="AK130" s="434"/>
    </row>
    <row r="131" spans="1:37" ht="12.75" customHeight="1">
      <c r="A131" s="232" t="s">
        <v>1384</v>
      </c>
      <c r="B131" s="253" t="s">
        <v>1332</v>
      </c>
      <c r="C131" s="158" t="s">
        <v>1311</v>
      </c>
      <c r="D131" s="158">
        <v>80111610</v>
      </c>
      <c r="E131" s="159" t="s">
        <v>1333</v>
      </c>
      <c r="F131" s="158" t="s">
        <v>479</v>
      </c>
      <c r="G131" s="158" t="s">
        <v>479</v>
      </c>
      <c r="H131" s="158">
        <v>6</v>
      </c>
      <c r="I131" s="158">
        <v>1</v>
      </c>
      <c r="J131" s="158" t="s">
        <v>44</v>
      </c>
      <c r="K131" s="158" t="s">
        <v>45</v>
      </c>
      <c r="L131" s="255">
        <f>+M131</f>
        <v>33590000</v>
      </c>
      <c r="M131" s="256">
        <f>39090000-5500000</f>
        <v>33590000</v>
      </c>
      <c r="N131" s="256" t="s">
        <v>269</v>
      </c>
      <c r="O131" s="158" t="s">
        <v>47</v>
      </c>
      <c r="P131" s="167" t="s">
        <v>1313</v>
      </c>
      <c r="Q131" s="158"/>
      <c r="R131" s="96" t="s">
        <v>1309</v>
      </c>
      <c r="S131" s="232">
        <v>8238</v>
      </c>
      <c r="T131" s="250">
        <v>2024110010322</v>
      </c>
      <c r="U131" s="487">
        <v>5</v>
      </c>
      <c r="V131" s="463"/>
      <c r="W131" s="99">
        <f t="shared" si="2"/>
        <v>0</v>
      </c>
      <c r="X131" s="463"/>
      <c r="Y131" s="463"/>
      <c r="Z131" s="463"/>
      <c r="AA131" s="463"/>
      <c r="AB131" s="463"/>
      <c r="AC131" s="463"/>
      <c r="AD131" s="463"/>
      <c r="AE131" s="463"/>
      <c r="AF131" s="463"/>
      <c r="AG131" s="463"/>
      <c r="AH131" s="463"/>
      <c r="AI131" s="463"/>
      <c r="AJ131" s="463"/>
      <c r="AK131" s="463"/>
    </row>
    <row r="132" spans="1:37" ht="12.75" customHeight="1">
      <c r="A132" s="232" t="s">
        <v>1384</v>
      </c>
      <c r="B132" s="232" t="s">
        <v>137</v>
      </c>
      <c r="C132" s="232" t="s">
        <v>88</v>
      </c>
      <c r="D132" s="232">
        <v>80111600</v>
      </c>
      <c r="E132" s="232" t="s">
        <v>138</v>
      </c>
      <c r="F132" s="232" t="s">
        <v>90</v>
      </c>
      <c r="G132" s="232" t="s">
        <v>90</v>
      </c>
      <c r="H132" s="232">
        <v>10</v>
      </c>
      <c r="I132" s="232">
        <v>1</v>
      </c>
      <c r="J132" s="232" t="s">
        <v>44</v>
      </c>
      <c r="K132" s="232" t="s">
        <v>45</v>
      </c>
      <c r="L132" s="257">
        <v>7000000</v>
      </c>
      <c r="M132" s="257">
        <v>70000000</v>
      </c>
      <c r="N132" s="232" t="s">
        <v>126</v>
      </c>
      <c r="O132" s="232" t="s">
        <v>1341</v>
      </c>
      <c r="P132" s="232" t="s">
        <v>93</v>
      </c>
      <c r="Q132" s="232" t="s">
        <v>1522</v>
      </c>
      <c r="R132" s="89" t="s">
        <v>86</v>
      </c>
      <c r="S132" s="154">
        <v>8066</v>
      </c>
      <c r="T132" s="154">
        <v>2024110010194</v>
      </c>
      <c r="U132" s="459">
        <v>6</v>
      </c>
      <c r="V132" s="463"/>
      <c r="W132" s="99">
        <f t="shared" si="2"/>
        <v>0</v>
      </c>
      <c r="X132" s="463"/>
      <c r="Y132" s="463"/>
      <c r="Z132" s="463"/>
      <c r="AA132" s="463"/>
      <c r="AB132" s="463"/>
      <c r="AC132" s="463"/>
      <c r="AD132" s="463"/>
      <c r="AE132" s="463"/>
      <c r="AF132" s="463"/>
      <c r="AG132" s="463"/>
      <c r="AH132" s="463"/>
      <c r="AI132" s="463"/>
      <c r="AJ132" s="463"/>
      <c r="AK132" s="463"/>
    </row>
    <row r="133" spans="1:37" ht="12.75" customHeight="1">
      <c r="A133" s="232" t="s">
        <v>1384</v>
      </c>
      <c r="B133" s="232" t="s">
        <v>142</v>
      </c>
      <c r="C133" s="232" t="s">
        <v>88</v>
      </c>
      <c r="D133" s="232">
        <v>80111600</v>
      </c>
      <c r="E133" s="232" t="s">
        <v>143</v>
      </c>
      <c r="F133" s="232" t="s">
        <v>90</v>
      </c>
      <c r="G133" s="232" t="s">
        <v>90</v>
      </c>
      <c r="H133" s="232">
        <v>9</v>
      </c>
      <c r="I133" s="232">
        <v>1</v>
      </c>
      <c r="J133" s="232" t="s">
        <v>44</v>
      </c>
      <c r="K133" s="232" t="s">
        <v>45</v>
      </c>
      <c r="L133" s="257">
        <v>8000000</v>
      </c>
      <c r="M133" s="257">
        <f>+L133*H133</f>
        <v>72000000</v>
      </c>
      <c r="N133" s="232" t="s">
        <v>141</v>
      </c>
      <c r="O133" s="232" t="s">
        <v>1341</v>
      </c>
      <c r="P133" s="232" t="s">
        <v>93</v>
      </c>
      <c r="Q133" s="232" t="s">
        <v>1523</v>
      </c>
      <c r="R133" s="89" t="s">
        <v>86</v>
      </c>
      <c r="S133" s="154">
        <v>8066</v>
      </c>
      <c r="T133" s="154">
        <v>2024110010194</v>
      </c>
      <c r="U133" s="459">
        <v>6</v>
      </c>
      <c r="V133" s="463"/>
      <c r="W133" s="99">
        <f t="shared" si="2"/>
        <v>0</v>
      </c>
      <c r="X133" s="463"/>
      <c r="Y133" s="463"/>
      <c r="Z133" s="463"/>
      <c r="AA133" s="463"/>
      <c r="AB133" s="463"/>
      <c r="AC133" s="463"/>
      <c r="AD133" s="463"/>
      <c r="AE133" s="463"/>
      <c r="AF133" s="463"/>
      <c r="AG133" s="463"/>
      <c r="AH133" s="463"/>
      <c r="AI133" s="463"/>
      <c r="AJ133" s="463"/>
      <c r="AK133" s="463"/>
    </row>
    <row r="134" spans="1:37" ht="12.75" customHeight="1">
      <c r="A134" s="232" t="s">
        <v>1384</v>
      </c>
      <c r="B134" s="232" t="s">
        <v>146</v>
      </c>
      <c r="C134" s="232" t="s">
        <v>88</v>
      </c>
      <c r="D134" s="232">
        <v>80111600</v>
      </c>
      <c r="E134" s="232" t="s">
        <v>1524</v>
      </c>
      <c r="F134" s="232" t="s">
        <v>150</v>
      </c>
      <c r="G134" s="232" t="s">
        <v>150</v>
      </c>
      <c r="H134" s="232">
        <v>10</v>
      </c>
      <c r="I134" s="232">
        <v>1</v>
      </c>
      <c r="J134" s="232" t="s">
        <v>44</v>
      </c>
      <c r="K134" s="232" t="s">
        <v>45</v>
      </c>
      <c r="L134" s="257">
        <v>3000000</v>
      </c>
      <c r="M134" s="257">
        <v>30000000</v>
      </c>
      <c r="N134" s="232" t="s">
        <v>126</v>
      </c>
      <c r="O134" s="232" t="s">
        <v>1341</v>
      </c>
      <c r="P134" s="232" t="s">
        <v>93</v>
      </c>
      <c r="Q134" s="232" t="s">
        <v>1525</v>
      </c>
      <c r="R134" s="89" t="s">
        <v>86</v>
      </c>
      <c r="S134" s="154">
        <v>8066</v>
      </c>
      <c r="T134" s="154">
        <v>2024110010194</v>
      </c>
      <c r="U134" s="459">
        <v>6</v>
      </c>
      <c r="V134" s="463"/>
      <c r="W134" s="99">
        <f t="shared" si="2"/>
        <v>0</v>
      </c>
      <c r="X134" s="463"/>
      <c r="Y134" s="463"/>
      <c r="Z134" s="463"/>
      <c r="AA134" s="463"/>
      <c r="AB134" s="463"/>
      <c r="AC134" s="463"/>
      <c r="AD134" s="463"/>
      <c r="AE134" s="463"/>
      <c r="AF134" s="463"/>
      <c r="AG134" s="463"/>
      <c r="AH134" s="463"/>
      <c r="AI134" s="463"/>
      <c r="AJ134" s="463"/>
      <c r="AK134" s="463"/>
    </row>
    <row r="135" spans="1:37" ht="12.75" customHeight="1">
      <c r="A135" s="232" t="s">
        <v>1384</v>
      </c>
      <c r="B135" s="232" t="s">
        <v>148</v>
      </c>
      <c r="C135" s="232" t="s">
        <v>88</v>
      </c>
      <c r="D135" s="232">
        <v>80111600</v>
      </c>
      <c r="E135" s="232" t="s">
        <v>149</v>
      </c>
      <c r="F135" s="232" t="s">
        <v>90</v>
      </c>
      <c r="G135" s="232" t="s">
        <v>90</v>
      </c>
      <c r="H135" s="232">
        <v>2</v>
      </c>
      <c r="I135" s="232">
        <v>1</v>
      </c>
      <c r="J135" s="232" t="s">
        <v>44</v>
      </c>
      <c r="K135" s="232" t="s">
        <v>45</v>
      </c>
      <c r="L135" s="257">
        <v>5000000</v>
      </c>
      <c r="M135" s="257">
        <f>+L135*H135</f>
        <v>10000000</v>
      </c>
      <c r="N135" s="232" t="s">
        <v>151</v>
      </c>
      <c r="O135" s="232" t="s">
        <v>1341</v>
      </c>
      <c r="P135" s="232" t="s">
        <v>93</v>
      </c>
      <c r="Q135" s="232" t="s">
        <v>1526</v>
      </c>
      <c r="R135" s="89" t="s">
        <v>86</v>
      </c>
      <c r="S135" s="154">
        <v>8066</v>
      </c>
      <c r="T135" s="154">
        <v>2024110010194</v>
      </c>
      <c r="U135" s="459">
        <v>6</v>
      </c>
      <c r="V135" s="463"/>
      <c r="W135" s="99">
        <f t="shared" si="2"/>
        <v>0</v>
      </c>
      <c r="X135" s="463"/>
      <c r="Y135" s="463"/>
      <c r="Z135" s="463"/>
      <c r="AA135" s="463"/>
      <c r="AB135" s="463"/>
      <c r="AC135" s="463"/>
      <c r="AD135" s="463"/>
      <c r="AE135" s="463"/>
      <c r="AF135" s="463"/>
      <c r="AG135" s="463"/>
      <c r="AH135" s="463"/>
      <c r="AI135" s="463"/>
      <c r="AJ135" s="463"/>
      <c r="AK135" s="463"/>
    </row>
    <row r="136" spans="1:37" ht="12.75" customHeight="1">
      <c r="A136" s="232" t="s">
        <v>1384</v>
      </c>
      <c r="B136" s="235" t="s">
        <v>152</v>
      </c>
      <c r="C136" s="232" t="s">
        <v>88</v>
      </c>
      <c r="D136" s="232">
        <v>80111600</v>
      </c>
      <c r="E136" s="232" t="s">
        <v>1527</v>
      </c>
      <c r="F136" s="232" t="s">
        <v>90</v>
      </c>
      <c r="G136" s="232" t="s">
        <v>90</v>
      </c>
      <c r="H136" s="257">
        <v>6</v>
      </c>
      <c r="I136" s="232">
        <v>1</v>
      </c>
      <c r="J136" s="232" t="s">
        <v>44</v>
      </c>
      <c r="K136" s="232" t="s">
        <v>45</v>
      </c>
      <c r="L136" s="257">
        <v>7600000</v>
      </c>
      <c r="M136" s="257">
        <v>45600000</v>
      </c>
      <c r="N136" s="232" t="s">
        <v>151</v>
      </c>
      <c r="O136" s="232" t="s">
        <v>1341</v>
      </c>
      <c r="P136" s="232" t="s">
        <v>93</v>
      </c>
      <c r="Q136" s="232" t="s">
        <v>1528</v>
      </c>
      <c r="R136" s="89" t="s">
        <v>86</v>
      </c>
      <c r="S136" s="154">
        <v>8066</v>
      </c>
      <c r="T136" s="154">
        <v>2024110010194</v>
      </c>
      <c r="U136" s="459">
        <v>6</v>
      </c>
      <c r="V136" s="463"/>
      <c r="W136" s="99">
        <f t="shared" si="2"/>
        <v>0</v>
      </c>
      <c r="X136" s="463"/>
      <c r="Y136" s="463"/>
      <c r="Z136" s="463"/>
      <c r="AA136" s="463"/>
      <c r="AB136" s="463"/>
      <c r="AC136" s="463"/>
      <c r="AD136" s="463"/>
      <c r="AE136" s="463"/>
      <c r="AF136" s="463"/>
      <c r="AG136" s="463"/>
      <c r="AH136" s="463"/>
      <c r="AI136" s="463"/>
      <c r="AJ136" s="463"/>
      <c r="AK136" s="463"/>
    </row>
    <row r="137" spans="1:37" ht="12.75" customHeight="1">
      <c r="A137" s="232" t="s">
        <v>1384</v>
      </c>
      <c r="B137" s="235" t="s">
        <v>158</v>
      </c>
      <c r="C137" s="232" t="s">
        <v>88</v>
      </c>
      <c r="D137" s="232">
        <v>80111600</v>
      </c>
      <c r="E137" s="232" t="s">
        <v>1529</v>
      </c>
      <c r="F137" s="232" t="s">
        <v>90</v>
      </c>
      <c r="G137" s="232" t="s">
        <v>90</v>
      </c>
      <c r="H137" s="257">
        <v>7</v>
      </c>
      <c r="I137" s="232">
        <v>1</v>
      </c>
      <c r="J137" s="232" t="s">
        <v>44</v>
      </c>
      <c r="K137" s="232" t="s">
        <v>45</v>
      </c>
      <c r="L137" s="257">
        <v>5000000</v>
      </c>
      <c r="M137" s="257">
        <v>35000000</v>
      </c>
      <c r="N137" s="232" t="s">
        <v>151</v>
      </c>
      <c r="O137" s="232" t="s">
        <v>1341</v>
      </c>
      <c r="P137" s="232" t="s">
        <v>93</v>
      </c>
      <c r="Q137" s="232" t="s">
        <v>1528</v>
      </c>
      <c r="R137" s="89" t="s">
        <v>86</v>
      </c>
      <c r="S137" s="154">
        <v>8066</v>
      </c>
      <c r="T137" s="154">
        <v>2024110010194</v>
      </c>
      <c r="U137" s="459">
        <v>6</v>
      </c>
      <c r="V137" s="463"/>
      <c r="W137" s="99">
        <f t="shared" si="2"/>
        <v>0</v>
      </c>
      <c r="X137" s="463"/>
      <c r="Y137" s="463"/>
      <c r="Z137" s="463"/>
      <c r="AA137" s="463"/>
      <c r="AB137" s="463"/>
      <c r="AC137" s="463"/>
      <c r="AD137" s="463"/>
      <c r="AE137" s="463"/>
      <c r="AF137" s="463"/>
      <c r="AG137" s="463"/>
      <c r="AH137" s="463"/>
      <c r="AI137" s="463"/>
      <c r="AJ137" s="463"/>
      <c r="AK137" s="463"/>
    </row>
    <row r="138" spans="1:37" ht="12.75" customHeight="1">
      <c r="A138" s="232" t="s">
        <v>1384</v>
      </c>
      <c r="B138" s="235" t="s">
        <v>199</v>
      </c>
      <c r="C138" s="232" t="s">
        <v>88</v>
      </c>
      <c r="D138" s="232">
        <v>80111600</v>
      </c>
      <c r="E138" s="232" t="s">
        <v>1530</v>
      </c>
      <c r="F138" s="232" t="s">
        <v>90</v>
      </c>
      <c r="G138" s="232" t="s">
        <v>90</v>
      </c>
      <c r="H138" s="257">
        <v>6</v>
      </c>
      <c r="I138" s="232">
        <v>1</v>
      </c>
      <c r="J138" s="232" t="s">
        <v>44</v>
      </c>
      <c r="K138" s="232" t="s">
        <v>45</v>
      </c>
      <c r="L138" s="257">
        <v>4508000</v>
      </c>
      <c r="M138" s="257">
        <v>27048000</v>
      </c>
      <c r="N138" s="232" t="s">
        <v>201</v>
      </c>
      <c r="O138" s="232" t="s">
        <v>1341</v>
      </c>
      <c r="P138" s="232" t="s">
        <v>93</v>
      </c>
      <c r="Q138" s="232" t="s">
        <v>1528</v>
      </c>
      <c r="R138" s="89" t="s">
        <v>86</v>
      </c>
      <c r="S138" s="154">
        <v>8066</v>
      </c>
      <c r="T138" s="154">
        <v>2024110010194</v>
      </c>
      <c r="U138" s="459">
        <v>6</v>
      </c>
      <c r="V138" s="463"/>
      <c r="W138" s="99">
        <f t="shared" si="2"/>
        <v>0</v>
      </c>
      <c r="X138" s="463"/>
      <c r="Y138" s="463"/>
      <c r="Z138" s="463"/>
      <c r="AA138" s="463"/>
      <c r="AB138" s="463"/>
      <c r="AC138" s="463"/>
      <c r="AD138" s="463"/>
      <c r="AE138" s="463"/>
      <c r="AF138" s="463"/>
      <c r="AG138" s="463"/>
      <c r="AH138" s="463"/>
      <c r="AI138" s="463"/>
      <c r="AJ138" s="463"/>
      <c r="AK138" s="463"/>
    </row>
    <row r="139" spans="1:37" ht="12.75" customHeight="1">
      <c r="A139" s="232" t="s">
        <v>1384</v>
      </c>
      <c r="B139" s="235" t="s">
        <v>208</v>
      </c>
      <c r="C139" s="232" t="s">
        <v>88</v>
      </c>
      <c r="D139" s="232">
        <v>80111600</v>
      </c>
      <c r="E139" s="232" t="s">
        <v>209</v>
      </c>
      <c r="F139" s="232" t="s">
        <v>90</v>
      </c>
      <c r="G139" s="232" t="s">
        <v>90</v>
      </c>
      <c r="H139" s="257">
        <v>6</v>
      </c>
      <c r="I139" s="232">
        <v>1</v>
      </c>
      <c r="J139" s="232" t="s">
        <v>44</v>
      </c>
      <c r="K139" s="232" t="s">
        <v>45</v>
      </c>
      <c r="L139" s="257">
        <v>6000000</v>
      </c>
      <c r="M139" s="257">
        <v>36000000</v>
      </c>
      <c r="N139" s="232" t="s">
        <v>141</v>
      </c>
      <c r="O139" s="232" t="s">
        <v>1341</v>
      </c>
      <c r="P139" s="232" t="s">
        <v>93</v>
      </c>
      <c r="Q139" s="232" t="s">
        <v>1531</v>
      </c>
      <c r="R139" s="89" t="s">
        <v>86</v>
      </c>
      <c r="S139" s="154">
        <v>8066</v>
      </c>
      <c r="T139" s="154">
        <v>2024110010194</v>
      </c>
      <c r="U139" s="459">
        <v>6</v>
      </c>
      <c r="V139" s="463"/>
      <c r="W139" s="99">
        <f t="shared" si="2"/>
        <v>0</v>
      </c>
      <c r="X139" s="463"/>
      <c r="Y139" s="463"/>
      <c r="Z139" s="463"/>
      <c r="AA139" s="463"/>
      <c r="AB139" s="463"/>
      <c r="AC139" s="463"/>
      <c r="AD139" s="463"/>
      <c r="AE139" s="463"/>
      <c r="AF139" s="463"/>
      <c r="AG139" s="463"/>
      <c r="AH139" s="463"/>
      <c r="AI139" s="463"/>
      <c r="AJ139" s="463"/>
      <c r="AK139" s="463"/>
    </row>
    <row r="140" spans="1:37" ht="12.75" customHeight="1">
      <c r="A140" s="232" t="s">
        <v>1384</v>
      </c>
      <c r="B140" s="235" t="s">
        <v>210</v>
      </c>
      <c r="C140" s="232" t="s">
        <v>88</v>
      </c>
      <c r="D140" s="232">
        <v>80111600</v>
      </c>
      <c r="E140" s="232" t="s">
        <v>205</v>
      </c>
      <c r="F140" s="232" t="s">
        <v>90</v>
      </c>
      <c r="G140" s="232" t="s">
        <v>90</v>
      </c>
      <c r="H140" s="257">
        <v>7</v>
      </c>
      <c r="I140" s="232">
        <v>1</v>
      </c>
      <c r="J140" s="232" t="s">
        <v>44</v>
      </c>
      <c r="K140" s="232" t="s">
        <v>45</v>
      </c>
      <c r="L140" s="257">
        <v>8000000</v>
      </c>
      <c r="M140" s="257">
        <f>+L140*H140</f>
        <v>56000000</v>
      </c>
      <c r="N140" s="232" t="s">
        <v>91</v>
      </c>
      <c r="O140" s="232" t="s">
        <v>1341</v>
      </c>
      <c r="P140" s="232" t="s">
        <v>93</v>
      </c>
      <c r="Q140" s="232" t="s">
        <v>1531</v>
      </c>
      <c r="R140" s="89" t="s">
        <v>86</v>
      </c>
      <c r="S140" s="154">
        <v>8066</v>
      </c>
      <c r="T140" s="154">
        <v>2024110010194</v>
      </c>
      <c r="U140" s="459">
        <v>6</v>
      </c>
      <c r="V140" s="463"/>
      <c r="W140" s="99">
        <f t="shared" si="2"/>
        <v>0</v>
      </c>
      <c r="X140" s="463"/>
      <c r="Y140" s="463"/>
      <c r="Z140" s="463"/>
      <c r="AA140" s="463"/>
      <c r="AB140" s="463"/>
      <c r="AC140" s="463"/>
      <c r="AD140" s="463"/>
      <c r="AE140" s="463"/>
      <c r="AF140" s="463"/>
      <c r="AG140" s="463"/>
      <c r="AH140" s="463"/>
      <c r="AI140" s="463"/>
      <c r="AJ140" s="463"/>
      <c r="AK140" s="463"/>
    </row>
    <row r="141" spans="1:37" ht="12.75" customHeight="1">
      <c r="A141" s="232" t="s">
        <v>1384</v>
      </c>
      <c r="B141" s="235" t="s">
        <v>218</v>
      </c>
      <c r="C141" s="232" t="s">
        <v>88</v>
      </c>
      <c r="D141" s="232">
        <v>80111600</v>
      </c>
      <c r="E141" s="232" t="s">
        <v>1532</v>
      </c>
      <c r="F141" s="232" t="s">
        <v>90</v>
      </c>
      <c r="G141" s="232" t="s">
        <v>90</v>
      </c>
      <c r="H141" s="257">
        <v>9</v>
      </c>
      <c r="I141" s="232">
        <v>1</v>
      </c>
      <c r="J141" s="232" t="s">
        <v>44</v>
      </c>
      <c r="K141" s="232" t="s">
        <v>45</v>
      </c>
      <c r="L141" s="257">
        <v>7000000</v>
      </c>
      <c r="M141" s="257">
        <v>63000000</v>
      </c>
      <c r="N141" s="232" t="s">
        <v>141</v>
      </c>
      <c r="O141" s="232" t="s">
        <v>1341</v>
      </c>
      <c r="P141" s="232" t="s">
        <v>93</v>
      </c>
      <c r="Q141" s="232" t="s">
        <v>1525</v>
      </c>
      <c r="R141" s="89" t="s">
        <v>86</v>
      </c>
      <c r="S141" s="154">
        <v>8066</v>
      </c>
      <c r="T141" s="154">
        <v>2024110010194</v>
      </c>
      <c r="U141" s="459">
        <v>6</v>
      </c>
      <c r="V141" s="463"/>
      <c r="W141" s="99">
        <f t="shared" si="2"/>
        <v>0</v>
      </c>
      <c r="X141" s="463"/>
      <c r="Y141" s="463"/>
      <c r="Z141" s="463"/>
      <c r="AA141" s="463"/>
      <c r="AB141" s="463"/>
      <c r="AC141" s="463"/>
      <c r="AD141" s="463"/>
      <c r="AE141" s="463"/>
      <c r="AF141" s="463"/>
      <c r="AG141" s="463"/>
      <c r="AH141" s="463"/>
      <c r="AI141" s="463"/>
      <c r="AJ141" s="463"/>
      <c r="AK141" s="463"/>
    </row>
    <row r="142" spans="1:37" ht="12.75" customHeight="1">
      <c r="A142" s="232" t="s">
        <v>1384</v>
      </c>
      <c r="B142" s="235" t="s">
        <v>222</v>
      </c>
      <c r="C142" s="232" t="s">
        <v>88</v>
      </c>
      <c r="D142" s="232">
        <v>80111600</v>
      </c>
      <c r="E142" s="232" t="s">
        <v>1533</v>
      </c>
      <c r="F142" s="232" t="s">
        <v>90</v>
      </c>
      <c r="G142" s="232" t="s">
        <v>90</v>
      </c>
      <c r="H142" s="257">
        <v>9</v>
      </c>
      <c r="I142" s="232">
        <v>1</v>
      </c>
      <c r="J142" s="232" t="s">
        <v>44</v>
      </c>
      <c r="K142" s="232" t="s">
        <v>45</v>
      </c>
      <c r="L142" s="257">
        <v>8000000</v>
      </c>
      <c r="M142" s="257">
        <v>72000000</v>
      </c>
      <c r="N142" s="232" t="s">
        <v>141</v>
      </c>
      <c r="O142" s="232" t="s">
        <v>1341</v>
      </c>
      <c r="P142" s="232" t="s">
        <v>93</v>
      </c>
      <c r="Q142" s="232" t="s">
        <v>1534</v>
      </c>
      <c r="R142" s="89" t="s">
        <v>86</v>
      </c>
      <c r="S142" s="154">
        <v>8066</v>
      </c>
      <c r="T142" s="154">
        <v>2024110010194</v>
      </c>
      <c r="U142" s="459">
        <v>6</v>
      </c>
      <c r="V142" s="463"/>
      <c r="W142" s="99">
        <f t="shared" si="2"/>
        <v>0</v>
      </c>
      <c r="X142" s="463"/>
      <c r="Y142" s="463"/>
      <c r="Z142" s="463"/>
      <c r="AA142" s="463"/>
      <c r="AB142" s="463"/>
      <c r="AC142" s="463"/>
      <c r="AD142" s="463"/>
      <c r="AE142" s="463"/>
      <c r="AF142" s="463"/>
      <c r="AG142" s="463"/>
      <c r="AH142" s="463"/>
      <c r="AI142" s="463"/>
      <c r="AJ142" s="463"/>
      <c r="AK142" s="463"/>
    </row>
    <row r="143" spans="1:37" ht="12.75" customHeight="1">
      <c r="A143" s="232" t="s">
        <v>1384</v>
      </c>
      <c r="B143" s="235" t="s">
        <v>238</v>
      </c>
      <c r="C143" s="232" t="s">
        <v>88</v>
      </c>
      <c r="D143" s="232">
        <v>80111600</v>
      </c>
      <c r="E143" s="232" t="s">
        <v>1535</v>
      </c>
      <c r="F143" s="232" t="s">
        <v>90</v>
      </c>
      <c r="G143" s="232" t="s">
        <v>90</v>
      </c>
      <c r="H143" s="257">
        <v>7</v>
      </c>
      <c r="I143" s="232">
        <v>1</v>
      </c>
      <c r="J143" s="232" t="s">
        <v>44</v>
      </c>
      <c r="K143" s="232" t="s">
        <v>45</v>
      </c>
      <c r="L143" s="257">
        <v>7500000</v>
      </c>
      <c r="M143" s="257">
        <v>52500000</v>
      </c>
      <c r="N143" s="232" t="s">
        <v>141</v>
      </c>
      <c r="O143" s="232" t="s">
        <v>1341</v>
      </c>
      <c r="P143" s="232" t="s">
        <v>93</v>
      </c>
      <c r="Q143" s="232" t="s">
        <v>1523</v>
      </c>
      <c r="R143" s="89" t="s">
        <v>86</v>
      </c>
      <c r="S143" s="154">
        <v>8066</v>
      </c>
      <c r="T143" s="154">
        <v>2024110010194</v>
      </c>
      <c r="U143" s="459">
        <v>6</v>
      </c>
      <c r="V143" s="463"/>
      <c r="W143" s="99">
        <f t="shared" si="2"/>
        <v>0</v>
      </c>
      <c r="X143" s="463"/>
      <c r="Y143" s="463"/>
      <c r="Z143" s="463"/>
      <c r="AA143" s="463"/>
      <c r="AB143" s="463"/>
      <c r="AC143" s="463"/>
      <c r="AD143" s="463"/>
      <c r="AE143" s="463"/>
      <c r="AF143" s="463"/>
      <c r="AG143" s="463"/>
      <c r="AH143" s="463"/>
      <c r="AI143" s="463"/>
      <c r="AJ143" s="463"/>
      <c r="AK143" s="463"/>
    </row>
    <row r="144" spans="1:37" ht="12.75" customHeight="1">
      <c r="A144" s="232" t="s">
        <v>1384</v>
      </c>
      <c r="B144" s="235" t="s">
        <v>240</v>
      </c>
      <c r="C144" s="232" t="s">
        <v>88</v>
      </c>
      <c r="D144" s="232">
        <v>80111600</v>
      </c>
      <c r="E144" s="232" t="s">
        <v>1536</v>
      </c>
      <c r="F144" s="232" t="s">
        <v>90</v>
      </c>
      <c r="G144" s="232" t="s">
        <v>90</v>
      </c>
      <c r="H144" s="257">
        <v>6</v>
      </c>
      <c r="I144" s="232">
        <v>1</v>
      </c>
      <c r="J144" s="232" t="s">
        <v>44</v>
      </c>
      <c r="K144" s="232" t="s">
        <v>45</v>
      </c>
      <c r="L144" s="257">
        <v>9000000</v>
      </c>
      <c r="M144" s="257">
        <v>54000000</v>
      </c>
      <c r="N144" s="232" t="s">
        <v>141</v>
      </c>
      <c r="O144" s="232" t="s">
        <v>1341</v>
      </c>
      <c r="P144" s="232" t="s">
        <v>93</v>
      </c>
      <c r="Q144" s="232" t="s">
        <v>1526</v>
      </c>
      <c r="R144" s="89" t="s">
        <v>86</v>
      </c>
      <c r="S144" s="154">
        <v>8066</v>
      </c>
      <c r="T144" s="154">
        <v>2024110010194</v>
      </c>
      <c r="U144" s="459">
        <v>6</v>
      </c>
      <c r="V144" s="463"/>
      <c r="W144" s="99">
        <f t="shared" si="2"/>
        <v>0</v>
      </c>
      <c r="X144" s="463"/>
      <c r="Y144" s="463"/>
      <c r="Z144" s="463"/>
      <c r="AA144" s="463"/>
      <c r="AB144" s="463"/>
      <c r="AC144" s="463"/>
      <c r="AD144" s="463"/>
      <c r="AE144" s="463"/>
      <c r="AF144" s="463"/>
      <c r="AG144" s="463"/>
      <c r="AH144" s="463"/>
      <c r="AI144" s="463"/>
      <c r="AJ144" s="463"/>
      <c r="AK144" s="463"/>
    </row>
    <row r="145" spans="1:37" ht="12.75" customHeight="1">
      <c r="A145" s="232" t="s">
        <v>1384</v>
      </c>
      <c r="B145" s="235" t="s">
        <v>204</v>
      </c>
      <c r="C145" s="232" t="s">
        <v>88</v>
      </c>
      <c r="D145" s="232">
        <v>80111600</v>
      </c>
      <c r="E145" s="232" t="s">
        <v>205</v>
      </c>
      <c r="F145" s="232" t="s">
        <v>90</v>
      </c>
      <c r="G145" s="232" t="s">
        <v>90</v>
      </c>
      <c r="H145" s="257">
        <v>6</v>
      </c>
      <c r="I145" s="232">
        <v>1</v>
      </c>
      <c r="J145" s="232" t="s">
        <v>44</v>
      </c>
      <c r="K145" s="232" t="s">
        <v>45</v>
      </c>
      <c r="L145" s="257">
        <v>8300000</v>
      </c>
      <c r="M145" s="257">
        <v>49800000</v>
      </c>
      <c r="N145" s="232" t="s">
        <v>201</v>
      </c>
      <c r="O145" s="232" t="s">
        <v>1341</v>
      </c>
      <c r="P145" s="232" t="s">
        <v>93</v>
      </c>
      <c r="Q145" s="232" t="s">
        <v>1537</v>
      </c>
      <c r="R145" s="89" t="s">
        <v>86</v>
      </c>
      <c r="S145" s="154">
        <v>8066</v>
      </c>
      <c r="T145" s="154">
        <v>2024110010194</v>
      </c>
      <c r="U145" s="459">
        <v>6</v>
      </c>
      <c r="V145" s="463"/>
      <c r="W145" s="99">
        <f t="shared" si="2"/>
        <v>0</v>
      </c>
      <c r="X145" s="463"/>
      <c r="Y145" s="463"/>
      <c r="Z145" s="463"/>
      <c r="AA145" s="463"/>
      <c r="AB145" s="463"/>
      <c r="AC145" s="463"/>
      <c r="AD145" s="463"/>
      <c r="AE145" s="463"/>
      <c r="AF145" s="463"/>
      <c r="AG145" s="463"/>
      <c r="AH145" s="463"/>
      <c r="AI145" s="463"/>
      <c r="AJ145" s="463"/>
      <c r="AK145" s="463"/>
    </row>
    <row r="146" spans="1:37" ht="12.75" customHeight="1">
      <c r="A146" s="232" t="s">
        <v>1384</v>
      </c>
      <c r="B146" s="235" t="s">
        <v>191</v>
      </c>
      <c r="C146" s="232" t="s">
        <v>88</v>
      </c>
      <c r="D146" s="232">
        <v>80111600</v>
      </c>
      <c r="E146" s="232" t="s">
        <v>194</v>
      </c>
      <c r="F146" s="232" t="s">
        <v>90</v>
      </c>
      <c r="G146" s="232" t="s">
        <v>90</v>
      </c>
      <c r="H146" s="257">
        <v>6</v>
      </c>
      <c r="I146" s="232">
        <v>1</v>
      </c>
      <c r="J146" s="232" t="s">
        <v>44</v>
      </c>
      <c r="K146" s="232" t="s">
        <v>45</v>
      </c>
      <c r="L146" s="257">
        <v>4300000</v>
      </c>
      <c r="M146" s="257">
        <v>25800000</v>
      </c>
      <c r="N146" s="232" t="s">
        <v>190</v>
      </c>
      <c r="O146" s="232" t="s">
        <v>92</v>
      </c>
      <c r="P146" s="232" t="s">
        <v>93</v>
      </c>
      <c r="Q146" s="232" t="s">
        <v>1538</v>
      </c>
      <c r="R146" s="89" t="s">
        <v>86</v>
      </c>
      <c r="S146" s="154">
        <v>8066</v>
      </c>
      <c r="T146" s="154">
        <v>2024110010194</v>
      </c>
      <c r="U146" s="459">
        <v>6</v>
      </c>
      <c r="V146" s="463"/>
      <c r="W146" s="99">
        <f t="shared" si="2"/>
        <v>0</v>
      </c>
      <c r="X146" s="463"/>
      <c r="Y146" s="463"/>
      <c r="Z146" s="463"/>
      <c r="AA146" s="463"/>
      <c r="AB146" s="463"/>
      <c r="AC146" s="463"/>
      <c r="AD146" s="463"/>
      <c r="AE146" s="463"/>
      <c r="AF146" s="463"/>
      <c r="AG146" s="463"/>
      <c r="AH146" s="463"/>
      <c r="AI146" s="463"/>
      <c r="AJ146" s="463"/>
      <c r="AK146" s="463"/>
    </row>
    <row r="147" spans="1:37" ht="12.75" customHeight="1">
      <c r="A147" s="232" t="s">
        <v>1384</v>
      </c>
      <c r="B147" s="235" t="s">
        <v>226</v>
      </c>
      <c r="C147" s="232" t="s">
        <v>88</v>
      </c>
      <c r="D147" s="232">
        <v>80111600</v>
      </c>
      <c r="E147" s="232" t="s">
        <v>1539</v>
      </c>
      <c r="F147" s="232" t="s">
        <v>90</v>
      </c>
      <c r="G147" s="232" t="s">
        <v>90</v>
      </c>
      <c r="H147" s="257">
        <v>7</v>
      </c>
      <c r="I147" s="232">
        <v>1</v>
      </c>
      <c r="J147" s="232" t="s">
        <v>44</v>
      </c>
      <c r="K147" s="232" t="s">
        <v>45</v>
      </c>
      <c r="L147" s="257">
        <v>9000000</v>
      </c>
      <c r="M147" s="257">
        <v>63000000</v>
      </c>
      <c r="N147" s="232" t="s">
        <v>190</v>
      </c>
      <c r="O147" s="232" t="s">
        <v>92</v>
      </c>
      <c r="P147" s="232" t="s">
        <v>93</v>
      </c>
      <c r="Q147" s="232" t="s">
        <v>1528</v>
      </c>
      <c r="R147" s="89" t="s">
        <v>86</v>
      </c>
      <c r="S147" s="154">
        <v>8066</v>
      </c>
      <c r="T147" s="154">
        <v>2024110010194</v>
      </c>
      <c r="U147" s="459">
        <v>6</v>
      </c>
      <c r="V147" s="463"/>
      <c r="W147" s="99">
        <f t="shared" si="2"/>
        <v>0</v>
      </c>
      <c r="X147" s="463"/>
      <c r="Y147" s="463"/>
      <c r="Z147" s="463"/>
      <c r="AA147" s="463"/>
      <c r="AB147" s="463"/>
      <c r="AC147" s="463"/>
      <c r="AD147" s="463"/>
      <c r="AE147" s="463"/>
      <c r="AF147" s="463"/>
      <c r="AG147" s="463"/>
      <c r="AH147" s="463"/>
      <c r="AI147" s="463"/>
      <c r="AJ147" s="463"/>
      <c r="AK147" s="463"/>
    </row>
    <row r="148" spans="1:37" ht="12.75" customHeight="1">
      <c r="A148" s="232" t="s">
        <v>1384</v>
      </c>
      <c r="B148" s="235" t="s">
        <v>193</v>
      </c>
      <c r="C148" s="232" t="s">
        <v>88</v>
      </c>
      <c r="D148" s="232">
        <v>80111600</v>
      </c>
      <c r="E148" s="232" t="s">
        <v>1540</v>
      </c>
      <c r="F148" s="232" t="s">
        <v>90</v>
      </c>
      <c r="G148" s="232" t="s">
        <v>90</v>
      </c>
      <c r="H148" s="258">
        <v>5.7</v>
      </c>
      <c r="I148" s="232">
        <v>1</v>
      </c>
      <c r="J148" s="232" t="s">
        <v>44</v>
      </c>
      <c r="K148" s="232" t="s">
        <v>45</v>
      </c>
      <c r="L148" s="257">
        <v>3330000</v>
      </c>
      <c r="M148" s="257">
        <v>18981000</v>
      </c>
      <c r="N148" s="232" t="s">
        <v>190</v>
      </c>
      <c r="O148" s="232" t="s">
        <v>92</v>
      </c>
      <c r="P148" s="232" t="s">
        <v>93</v>
      </c>
      <c r="Q148" s="232" t="s">
        <v>1526</v>
      </c>
      <c r="R148" s="89" t="s">
        <v>86</v>
      </c>
      <c r="S148" s="154">
        <v>8066</v>
      </c>
      <c r="T148" s="154">
        <v>2024110010194</v>
      </c>
      <c r="U148" s="459">
        <v>6</v>
      </c>
      <c r="V148" s="463"/>
      <c r="W148" s="99">
        <f t="shared" si="2"/>
        <v>0</v>
      </c>
      <c r="X148" s="463"/>
      <c r="Y148" s="463"/>
      <c r="Z148" s="463"/>
      <c r="AA148" s="463"/>
      <c r="AB148" s="463"/>
      <c r="AC148" s="463"/>
      <c r="AD148" s="463"/>
      <c r="AE148" s="463"/>
      <c r="AF148" s="463"/>
      <c r="AG148" s="463"/>
      <c r="AH148" s="463"/>
      <c r="AI148" s="463"/>
      <c r="AJ148" s="463"/>
      <c r="AK148" s="463"/>
    </row>
    <row r="149" spans="1:37" ht="12.75" customHeight="1">
      <c r="A149" s="232" t="s">
        <v>1384</v>
      </c>
      <c r="B149" s="235" t="s">
        <v>195</v>
      </c>
      <c r="C149" s="232" t="s">
        <v>88</v>
      </c>
      <c r="D149" s="232">
        <v>80111600</v>
      </c>
      <c r="E149" s="232" t="s">
        <v>1541</v>
      </c>
      <c r="F149" s="232" t="s">
        <v>90</v>
      </c>
      <c r="G149" s="232" t="s">
        <v>90</v>
      </c>
      <c r="H149" s="258">
        <v>6</v>
      </c>
      <c r="I149" s="232">
        <v>1</v>
      </c>
      <c r="J149" s="232" t="s">
        <v>44</v>
      </c>
      <c r="K149" s="232" t="s">
        <v>45</v>
      </c>
      <c r="L149" s="257">
        <v>5000000</v>
      </c>
      <c r="M149" s="257">
        <v>30000000</v>
      </c>
      <c r="N149" s="232" t="s">
        <v>190</v>
      </c>
      <c r="O149" s="232" t="s">
        <v>92</v>
      </c>
      <c r="P149" s="232" t="s">
        <v>93</v>
      </c>
      <c r="Q149" s="232" t="s">
        <v>1538</v>
      </c>
      <c r="R149" s="89" t="s">
        <v>86</v>
      </c>
      <c r="S149" s="154">
        <v>8066</v>
      </c>
      <c r="T149" s="154">
        <v>2024110010194</v>
      </c>
      <c r="U149" s="459">
        <v>6</v>
      </c>
      <c r="V149" s="463"/>
      <c r="W149" s="99">
        <f t="shared" si="2"/>
        <v>0</v>
      </c>
      <c r="X149" s="463"/>
      <c r="Y149" s="463"/>
      <c r="Z149" s="463"/>
      <c r="AA149" s="463"/>
      <c r="AB149" s="463"/>
      <c r="AC149" s="463"/>
      <c r="AD149" s="463"/>
      <c r="AE149" s="463"/>
      <c r="AF149" s="463"/>
      <c r="AG149" s="463"/>
      <c r="AH149" s="463"/>
      <c r="AI149" s="463"/>
      <c r="AJ149" s="463"/>
      <c r="AK149" s="463"/>
    </row>
    <row r="150" spans="1:37" ht="12.75" customHeight="1">
      <c r="A150" s="232" t="s">
        <v>1384</v>
      </c>
      <c r="B150" s="235" t="s">
        <v>188</v>
      </c>
      <c r="C150" s="232" t="s">
        <v>88</v>
      </c>
      <c r="D150" s="232">
        <v>80111600</v>
      </c>
      <c r="E150" s="232" t="s">
        <v>1542</v>
      </c>
      <c r="F150" s="232" t="s">
        <v>90</v>
      </c>
      <c r="G150" s="232" t="s">
        <v>90</v>
      </c>
      <c r="H150" s="232">
        <v>6</v>
      </c>
      <c r="I150" s="232">
        <v>1</v>
      </c>
      <c r="J150" s="232" t="s">
        <v>44</v>
      </c>
      <c r="K150" s="232" t="s">
        <v>45</v>
      </c>
      <c r="L150" s="257">
        <v>2900000</v>
      </c>
      <c r="M150" s="257">
        <f>+L150*H150</f>
        <v>17400000</v>
      </c>
      <c r="N150" s="232" t="s">
        <v>190</v>
      </c>
      <c r="O150" s="232" t="s">
        <v>92</v>
      </c>
      <c r="P150" s="232" t="s">
        <v>93</v>
      </c>
      <c r="Q150" s="232" t="s">
        <v>1526</v>
      </c>
      <c r="R150" s="89" t="s">
        <v>86</v>
      </c>
      <c r="S150" s="154">
        <v>8066</v>
      </c>
      <c r="T150" s="154">
        <v>2024110010194</v>
      </c>
      <c r="U150" s="459">
        <v>6</v>
      </c>
      <c r="V150" s="463"/>
      <c r="W150" s="99">
        <f t="shared" si="2"/>
        <v>0</v>
      </c>
      <c r="X150" s="463"/>
      <c r="Y150" s="463"/>
      <c r="Z150" s="463"/>
      <c r="AA150" s="463"/>
      <c r="AB150" s="463"/>
      <c r="AC150" s="463"/>
      <c r="AD150" s="463"/>
      <c r="AE150" s="463"/>
      <c r="AF150" s="463"/>
      <c r="AG150" s="463"/>
      <c r="AH150" s="463"/>
      <c r="AI150" s="463"/>
      <c r="AJ150" s="463"/>
      <c r="AK150" s="463"/>
    </row>
    <row r="151" spans="1:37" ht="12.75" customHeight="1">
      <c r="A151" s="232" t="s">
        <v>1384</v>
      </c>
      <c r="B151" s="235" t="s">
        <v>197</v>
      </c>
      <c r="C151" s="232" t="s">
        <v>88</v>
      </c>
      <c r="D151" s="232">
        <v>80111600</v>
      </c>
      <c r="E151" s="232" t="s">
        <v>1543</v>
      </c>
      <c r="F151" s="232" t="s">
        <v>90</v>
      </c>
      <c r="G151" s="232" t="s">
        <v>90</v>
      </c>
      <c r="H151" s="232">
        <v>6</v>
      </c>
      <c r="I151" s="232">
        <v>1</v>
      </c>
      <c r="J151" s="232" t="s">
        <v>44</v>
      </c>
      <c r="K151" s="232" t="s">
        <v>45</v>
      </c>
      <c r="L151" s="257">
        <v>8000000</v>
      </c>
      <c r="M151" s="257">
        <v>48000000</v>
      </c>
      <c r="N151" s="232" t="s">
        <v>190</v>
      </c>
      <c r="O151" s="232" t="s">
        <v>92</v>
      </c>
      <c r="P151" s="232" t="s">
        <v>93</v>
      </c>
      <c r="Q151" s="232" t="s">
        <v>1526</v>
      </c>
      <c r="R151" s="89" t="s">
        <v>86</v>
      </c>
      <c r="S151" s="154">
        <v>8066</v>
      </c>
      <c r="T151" s="154">
        <v>2024110010194</v>
      </c>
      <c r="U151" s="459">
        <v>6</v>
      </c>
      <c r="V151" s="463"/>
      <c r="W151" s="99">
        <f t="shared" si="2"/>
        <v>0</v>
      </c>
      <c r="X151" s="463"/>
      <c r="Y151" s="463"/>
      <c r="Z151" s="463"/>
      <c r="AA151" s="463"/>
      <c r="AB151" s="463"/>
      <c r="AC151" s="463"/>
      <c r="AD151" s="463"/>
      <c r="AE151" s="463"/>
      <c r="AF151" s="463"/>
      <c r="AG151" s="463"/>
      <c r="AH151" s="463"/>
      <c r="AI151" s="463"/>
      <c r="AJ151" s="463"/>
      <c r="AK151" s="463"/>
    </row>
    <row r="152" spans="1:37" ht="12.75" customHeight="1">
      <c r="A152" s="232" t="s">
        <v>1510</v>
      </c>
      <c r="B152" s="235">
        <v>1</v>
      </c>
      <c r="C152" s="232" t="s">
        <v>88</v>
      </c>
      <c r="D152" s="232">
        <v>80111600</v>
      </c>
      <c r="E152" s="232" t="s">
        <v>1340</v>
      </c>
      <c r="F152" s="232" t="s">
        <v>90</v>
      </c>
      <c r="G152" s="232" t="s">
        <v>90</v>
      </c>
      <c r="H152" s="232">
        <v>6</v>
      </c>
      <c r="I152" s="232">
        <v>1</v>
      </c>
      <c r="J152" s="232" t="s">
        <v>44</v>
      </c>
      <c r="K152" s="232" t="s">
        <v>45</v>
      </c>
      <c r="L152" s="257">
        <v>6000000</v>
      </c>
      <c r="M152" s="257">
        <v>36000000</v>
      </c>
      <c r="N152" s="232" t="s">
        <v>141</v>
      </c>
      <c r="O152" s="232" t="s">
        <v>1341</v>
      </c>
      <c r="P152" s="232" t="s">
        <v>93</v>
      </c>
      <c r="Q152" s="232" t="s">
        <v>1544</v>
      </c>
      <c r="R152" s="89" t="s">
        <v>86</v>
      </c>
      <c r="S152" s="154">
        <v>8066</v>
      </c>
      <c r="T152" s="154">
        <v>2024110010194</v>
      </c>
      <c r="U152" s="459">
        <v>6</v>
      </c>
      <c r="V152" s="434"/>
      <c r="W152" s="99">
        <f t="shared" si="2"/>
        <v>0</v>
      </c>
      <c r="X152" s="434"/>
      <c r="Y152" s="434"/>
      <c r="Z152" s="434"/>
      <c r="AA152" s="434"/>
      <c r="AB152" s="434"/>
      <c r="AC152" s="434"/>
      <c r="AD152" s="434"/>
      <c r="AE152" s="434"/>
      <c r="AF152" s="434"/>
      <c r="AG152" s="434"/>
      <c r="AH152" s="434"/>
      <c r="AI152" s="434"/>
      <c r="AJ152" s="434"/>
      <c r="AK152" s="434"/>
    </row>
    <row r="153" spans="1:37" ht="12.75" customHeight="1">
      <c r="A153" s="232" t="s">
        <v>1384</v>
      </c>
      <c r="B153" s="235" t="s">
        <v>166</v>
      </c>
      <c r="C153" s="232" t="s">
        <v>88</v>
      </c>
      <c r="D153" s="232">
        <v>80111600</v>
      </c>
      <c r="E153" s="232" t="s">
        <v>1545</v>
      </c>
      <c r="F153" s="232" t="s">
        <v>90</v>
      </c>
      <c r="G153" s="232" t="s">
        <v>90</v>
      </c>
      <c r="H153" s="232">
        <v>6</v>
      </c>
      <c r="I153" s="232">
        <v>1</v>
      </c>
      <c r="J153" s="232" t="s">
        <v>44</v>
      </c>
      <c r="K153" s="232" t="s">
        <v>45</v>
      </c>
      <c r="L153" s="257">
        <v>8000000</v>
      </c>
      <c r="M153" s="257">
        <v>48000000</v>
      </c>
      <c r="N153" s="232" t="s">
        <v>168</v>
      </c>
      <c r="O153" s="232" t="s">
        <v>1341</v>
      </c>
      <c r="P153" s="232" t="s">
        <v>93</v>
      </c>
      <c r="Q153" s="232" t="s">
        <v>1546</v>
      </c>
      <c r="R153" s="89" t="s">
        <v>86</v>
      </c>
      <c r="S153" s="154">
        <v>8066</v>
      </c>
      <c r="T153" s="154">
        <v>2024110010194</v>
      </c>
      <c r="U153" s="459">
        <v>6</v>
      </c>
      <c r="V153" s="463"/>
      <c r="W153" s="99">
        <f t="shared" si="2"/>
        <v>0</v>
      </c>
      <c r="X153" s="463"/>
      <c r="Y153" s="463"/>
      <c r="Z153" s="463"/>
      <c r="AA153" s="463"/>
      <c r="AB153" s="463"/>
      <c r="AC153" s="463"/>
      <c r="AD153" s="463"/>
      <c r="AE153" s="463"/>
      <c r="AF153" s="463"/>
      <c r="AG153" s="463"/>
      <c r="AH153" s="463"/>
      <c r="AI153" s="463"/>
      <c r="AJ153" s="463"/>
      <c r="AK153" s="463"/>
    </row>
    <row r="154" spans="1:37" ht="12.75" customHeight="1">
      <c r="A154" s="232" t="s">
        <v>1384</v>
      </c>
      <c r="B154" s="235" t="s">
        <v>169</v>
      </c>
      <c r="C154" s="232" t="s">
        <v>88</v>
      </c>
      <c r="D154" s="232">
        <v>80111600</v>
      </c>
      <c r="E154" s="232" t="s">
        <v>1547</v>
      </c>
      <c r="F154" s="232" t="s">
        <v>90</v>
      </c>
      <c r="G154" s="232" t="s">
        <v>90</v>
      </c>
      <c r="H154" s="232">
        <v>5</v>
      </c>
      <c r="I154" s="232">
        <v>1</v>
      </c>
      <c r="J154" s="232" t="s">
        <v>44</v>
      </c>
      <c r="K154" s="232" t="s">
        <v>45</v>
      </c>
      <c r="L154" s="257">
        <v>6000000</v>
      </c>
      <c r="M154" s="257">
        <v>30000000</v>
      </c>
      <c r="N154" s="232" t="s">
        <v>168</v>
      </c>
      <c r="O154" s="232" t="s">
        <v>1341</v>
      </c>
      <c r="P154" s="232" t="s">
        <v>93</v>
      </c>
      <c r="Q154" s="232" t="s">
        <v>1548</v>
      </c>
      <c r="R154" s="89" t="s">
        <v>86</v>
      </c>
      <c r="S154" s="154">
        <v>8066</v>
      </c>
      <c r="T154" s="154">
        <v>2024110010194</v>
      </c>
      <c r="U154" s="459">
        <v>6</v>
      </c>
      <c r="V154" s="463"/>
      <c r="W154" s="99">
        <f t="shared" si="2"/>
        <v>0</v>
      </c>
      <c r="X154" s="463"/>
      <c r="Y154" s="463"/>
      <c r="Z154" s="463"/>
      <c r="AA154" s="463"/>
      <c r="AB154" s="463"/>
      <c r="AC154" s="463"/>
      <c r="AD154" s="463"/>
      <c r="AE154" s="463"/>
      <c r="AF154" s="463"/>
      <c r="AG154" s="463"/>
      <c r="AH154" s="463"/>
      <c r="AI154" s="463"/>
      <c r="AJ154" s="463"/>
      <c r="AK154" s="463"/>
    </row>
    <row r="155" spans="1:37" ht="12.75" customHeight="1">
      <c r="A155" s="232" t="s">
        <v>1384</v>
      </c>
      <c r="B155" s="235" t="s">
        <v>173</v>
      </c>
      <c r="C155" s="232" t="s">
        <v>88</v>
      </c>
      <c r="D155" s="232">
        <v>80111600</v>
      </c>
      <c r="E155" s="232" t="s">
        <v>1549</v>
      </c>
      <c r="F155" s="232" t="s">
        <v>90</v>
      </c>
      <c r="G155" s="232" t="s">
        <v>90</v>
      </c>
      <c r="H155" s="232">
        <v>5</v>
      </c>
      <c r="I155" s="232">
        <v>1</v>
      </c>
      <c r="J155" s="232" t="s">
        <v>44</v>
      </c>
      <c r="K155" s="232" t="s">
        <v>45</v>
      </c>
      <c r="L155" s="257">
        <v>3800000</v>
      </c>
      <c r="M155" s="257">
        <v>19000000</v>
      </c>
      <c r="N155" s="232" t="s">
        <v>168</v>
      </c>
      <c r="O155" s="232" t="s">
        <v>1341</v>
      </c>
      <c r="P155" s="232" t="s">
        <v>93</v>
      </c>
      <c r="Q155" s="232" t="s">
        <v>1550</v>
      </c>
      <c r="R155" s="89" t="s">
        <v>86</v>
      </c>
      <c r="S155" s="154">
        <v>8066</v>
      </c>
      <c r="T155" s="154">
        <v>2024110010194</v>
      </c>
      <c r="U155" s="459">
        <v>6</v>
      </c>
      <c r="V155" s="463"/>
      <c r="W155" s="99">
        <f t="shared" si="2"/>
        <v>0</v>
      </c>
      <c r="X155" s="463"/>
      <c r="Y155" s="463"/>
      <c r="Z155" s="463"/>
      <c r="AA155" s="463"/>
      <c r="AB155" s="463"/>
      <c r="AC155" s="463"/>
      <c r="AD155" s="463"/>
      <c r="AE155" s="463"/>
      <c r="AF155" s="463"/>
      <c r="AG155" s="463"/>
      <c r="AH155" s="463"/>
      <c r="AI155" s="463"/>
      <c r="AJ155" s="463"/>
      <c r="AK155" s="463"/>
    </row>
    <row r="156" spans="1:37" ht="12.75" customHeight="1">
      <c r="A156" s="232" t="s">
        <v>1384</v>
      </c>
      <c r="B156" s="235" t="s">
        <v>175</v>
      </c>
      <c r="C156" s="232" t="s">
        <v>88</v>
      </c>
      <c r="D156" s="232">
        <v>80111600</v>
      </c>
      <c r="E156" s="232" t="s">
        <v>1551</v>
      </c>
      <c r="F156" s="232" t="s">
        <v>150</v>
      </c>
      <c r="G156" s="232" t="s">
        <v>150</v>
      </c>
      <c r="H156" s="232">
        <v>6</v>
      </c>
      <c r="I156" s="232">
        <v>1</v>
      </c>
      <c r="J156" s="232" t="s">
        <v>44</v>
      </c>
      <c r="K156" s="232" t="s">
        <v>45</v>
      </c>
      <c r="L156" s="257">
        <v>6000000</v>
      </c>
      <c r="M156" s="257">
        <v>36000000</v>
      </c>
      <c r="N156" s="232" t="s">
        <v>168</v>
      </c>
      <c r="O156" s="232" t="s">
        <v>1341</v>
      </c>
      <c r="P156" s="232" t="s">
        <v>93</v>
      </c>
      <c r="Q156" s="232" t="s">
        <v>1552</v>
      </c>
      <c r="R156" s="89" t="s">
        <v>86</v>
      </c>
      <c r="S156" s="154">
        <v>8066</v>
      </c>
      <c r="T156" s="154">
        <v>2024110010194</v>
      </c>
      <c r="U156" s="459">
        <v>6</v>
      </c>
      <c r="V156" s="463"/>
      <c r="W156" s="99">
        <f t="shared" si="2"/>
        <v>0</v>
      </c>
      <c r="X156" s="463"/>
      <c r="Y156" s="463"/>
      <c r="Z156" s="463"/>
      <c r="AA156" s="463"/>
      <c r="AB156" s="463"/>
      <c r="AC156" s="463"/>
      <c r="AD156" s="463"/>
      <c r="AE156" s="463"/>
      <c r="AF156" s="463"/>
      <c r="AG156" s="463"/>
      <c r="AH156" s="463"/>
      <c r="AI156" s="463"/>
      <c r="AJ156" s="463"/>
      <c r="AK156" s="463"/>
    </row>
    <row r="157" spans="1:37" ht="12.75" customHeight="1">
      <c r="A157" s="232" t="s">
        <v>1384</v>
      </c>
      <c r="B157" s="235" t="s">
        <v>177</v>
      </c>
      <c r="C157" s="232" t="s">
        <v>88</v>
      </c>
      <c r="D157" s="232">
        <v>80111600</v>
      </c>
      <c r="E157" s="232" t="s">
        <v>178</v>
      </c>
      <c r="F157" s="232" t="s">
        <v>150</v>
      </c>
      <c r="G157" s="232" t="s">
        <v>150</v>
      </c>
      <c r="H157" s="232">
        <v>2</v>
      </c>
      <c r="I157" s="232">
        <v>1</v>
      </c>
      <c r="J157" s="232" t="s">
        <v>44</v>
      </c>
      <c r="K157" s="232" t="s">
        <v>45</v>
      </c>
      <c r="L157" s="257">
        <v>0</v>
      </c>
      <c r="M157" s="257">
        <v>0</v>
      </c>
      <c r="N157" s="232" t="s">
        <v>168</v>
      </c>
      <c r="O157" s="232" t="s">
        <v>1341</v>
      </c>
      <c r="P157" s="232" t="s">
        <v>93</v>
      </c>
      <c r="Q157" s="232" t="s">
        <v>1554</v>
      </c>
      <c r="R157" s="89" t="s">
        <v>86</v>
      </c>
      <c r="S157" s="154">
        <v>8066</v>
      </c>
      <c r="T157" s="154">
        <v>2024110010194</v>
      </c>
      <c r="U157" s="459">
        <v>6</v>
      </c>
      <c r="V157" s="463"/>
      <c r="W157" s="99">
        <f t="shared" si="2"/>
        <v>0</v>
      </c>
      <c r="X157" s="463"/>
      <c r="Y157" s="463"/>
      <c r="Z157" s="463"/>
      <c r="AA157" s="463"/>
      <c r="AB157" s="463"/>
      <c r="AC157" s="463"/>
      <c r="AD157" s="463"/>
      <c r="AE157" s="463"/>
      <c r="AF157" s="463"/>
      <c r="AG157" s="463"/>
      <c r="AH157" s="463"/>
      <c r="AI157" s="463"/>
      <c r="AJ157" s="463"/>
      <c r="AK157" s="463"/>
    </row>
    <row r="158" spans="1:37" ht="12.75" customHeight="1">
      <c r="A158" s="232" t="s">
        <v>1384</v>
      </c>
      <c r="B158" s="235" t="s">
        <v>179</v>
      </c>
      <c r="C158" s="232" t="s">
        <v>88</v>
      </c>
      <c r="D158" s="232">
        <v>80111600</v>
      </c>
      <c r="E158" s="232" t="s">
        <v>1555</v>
      </c>
      <c r="F158" s="232" t="s">
        <v>150</v>
      </c>
      <c r="G158" s="232" t="s">
        <v>150</v>
      </c>
      <c r="H158" s="232">
        <v>7</v>
      </c>
      <c r="I158" s="232">
        <v>1</v>
      </c>
      <c r="J158" s="232" t="s">
        <v>44</v>
      </c>
      <c r="K158" s="232" t="s">
        <v>45</v>
      </c>
      <c r="L158" s="257">
        <v>7300000</v>
      </c>
      <c r="M158" s="257">
        <v>51100000</v>
      </c>
      <c r="N158" s="232" t="s">
        <v>168</v>
      </c>
      <c r="O158" s="232" t="s">
        <v>1341</v>
      </c>
      <c r="P158" s="232" t="s">
        <v>93</v>
      </c>
      <c r="Q158" s="232" t="s">
        <v>1552</v>
      </c>
      <c r="R158" s="89" t="s">
        <v>86</v>
      </c>
      <c r="S158" s="154">
        <v>8066</v>
      </c>
      <c r="T158" s="154">
        <v>2024110010194</v>
      </c>
      <c r="U158" s="459">
        <v>6</v>
      </c>
      <c r="V158" s="463"/>
      <c r="W158" s="99">
        <f t="shared" si="2"/>
        <v>0</v>
      </c>
      <c r="X158" s="463"/>
      <c r="Y158" s="463"/>
      <c r="Z158" s="463"/>
      <c r="AA158" s="463"/>
      <c r="AB158" s="463"/>
      <c r="AC158" s="463"/>
      <c r="AD158" s="463"/>
      <c r="AE158" s="463"/>
      <c r="AF158" s="463"/>
      <c r="AG158" s="463"/>
      <c r="AH158" s="463"/>
      <c r="AI158" s="463"/>
      <c r="AJ158" s="463"/>
      <c r="AK158" s="463"/>
    </row>
    <row r="159" spans="1:37" ht="12.75" customHeight="1">
      <c r="A159" s="232" t="s">
        <v>1384</v>
      </c>
      <c r="B159" s="235" t="s">
        <v>242</v>
      </c>
      <c r="C159" s="232" t="s">
        <v>88</v>
      </c>
      <c r="D159" s="232">
        <v>80111600</v>
      </c>
      <c r="E159" s="232" t="s">
        <v>243</v>
      </c>
      <c r="F159" s="232" t="s">
        <v>232</v>
      </c>
      <c r="G159" s="232" t="s">
        <v>232</v>
      </c>
      <c r="H159" s="232">
        <v>1</v>
      </c>
      <c r="I159" s="232">
        <v>1</v>
      </c>
      <c r="J159" s="232" t="s">
        <v>44</v>
      </c>
      <c r="K159" s="232" t="s">
        <v>45</v>
      </c>
      <c r="L159" s="257">
        <v>0</v>
      </c>
      <c r="M159" s="257">
        <v>71897000</v>
      </c>
      <c r="N159" s="232" t="s">
        <v>141</v>
      </c>
      <c r="O159" s="232" t="s">
        <v>1341</v>
      </c>
      <c r="P159" s="232" t="s">
        <v>93</v>
      </c>
      <c r="Q159" s="232" t="s">
        <v>1556</v>
      </c>
      <c r="R159" s="89" t="s">
        <v>86</v>
      </c>
      <c r="S159" s="154">
        <v>8066</v>
      </c>
      <c r="T159" s="154">
        <v>2024110010194</v>
      </c>
      <c r="U159" s="459">
        <v>6</v>
      </c>
      <c r="V159" s="463"/>
      <c r="W159" s="99">
        <f t="shared" si="2"/>
        <v>0</v>
      </c>
      <c r="X159" s="463"/>
      <c r="Y159" s="463"/>
      <c r="Z159" s="463"/>
      <c r="AA159" s="463"/>
      <c r="AB159" s="463"/>
      <c r="AC159" s="463"/>
      <c r="AD159" s="463"/>
      <c r="AE159" s="463"/>
      <c r="AF159" s="463"/>
      <c r="AG159" s="463"/>
      <c r="AH159" s="463"/>
      <c r="AI159" s="463"/>
      <c r="AJ159" s="463"/>
      <c r="AK159" s="463"/>
    </row>
    <row r="160" spans="1:37" ht="12.75" customHeight="1">
      <c r="A160" s="259" t="s">
        <v>1384</v>
      </c>
      <c r="B160" s="260" t="s">
        <v>846</v>
      </c>
      <c r="C160" s="261" t="s">
        <v>476</v>
      </c>
      <c r="D160" s="259">
        <v>80111600</v>
      </c>
      <c r="E160" s="259" t="s">
        <v>847</v>
      </c>
      <c r="F160" s="259" t="s">
        <v>43</v>
      </c>
      <c r="G160" s="259" t="s">
        <v>43</v>
      </c>
      <c r="H160" s="259">
        <v>5</v>
      </c>
      <c r="I160" s="259">
        <v>1</v>
      </c>
      <c r="J160" s="259" t="s">
        <v>44</v>
      </c>
      <c r="K160" s="259" t="s">
        <v>45</v>
      </c>
      <c r="L160" s="262">
        <v>3600000</v>
      </c>
      <c r="M160" s="262">
        <f t="shared" ref="M160:M166" si="9">+L160*H160</f>
        <v>18000000</v>
      </c>
      <c r="N160" s="259" t="s">
        <v>46</v>
      </c>
      <c r="O160" s="259" t="s">
        <v>47</v>
      </c>
      <c r="P160" s="259" t="s">
        <v>481</v>
      </c>
      <c r="Q160" s="263" t="s">
        <v>1557</v>
      </c>
      <c r="R160" s="264" t="s">
        <v>474</v>
      </c>
      <c r="S160" s="265">
        <v>8131</v>
      </c>
      <c r="T160" s="265">
        <v>2024110010238</v>
      </c>
      <c r="U160" s="265">
        <v>7</v>
      </c>
      <c r="V160" s="266">
        <v>45712</v>
      </c>
      <c r="W160" s="99">
        <f t="shared" si="2"/>
        <v>0</v>
      </c>
      <c r="X160" s="267"/>
      <c r="Y160" s="268"/>
      <c r="Z160" s="268"/>
      <c r="AA160" s="267"/>
      <c r="AB160" s="269"/>
      <c r="AC160" s="267"/>
      <c r="AD160" s="267"/>
      <c r="AE160" s="267"/>
      <c r="AF160" s="267"/>
      <c r="AG160" s="267"/>
      <c r="AH160" s="267"/>
      <c r="AI160" s="267"/>
      <c r="AJ160" s="267"/>
      <c r="AK160" s="267"/>
    </row>
    <row r="161" spans="1:37" ht="12.75" customHeight="1">
      <c r="A161" s="259" t="s">
        <v>1384</v>
      </c>
      <c r="B161" s="261" t="s">
        <v>849</v>
      </c>
      <c r="C161" s="261" t="s">
        <v>476</v>
      </c>
      <c r="D161" s="259">
        <v>80111600</v>
      </c>
      <c r="E161" s="259" t="s">
        <v>850</v>
      </c>
      <c r="F161" s="259" t="s">
        <v>43</v>
      </c>
      <c r="G161" s="259" t="s">
        <v>43</v>
      </c>
      <c r="H161" s="259">
        <v>5</v>
      </c>
      <c r="I161" s="259">
        <v>1</v>
      </c>
      <c r="J161" s="259" t="s">
        <v>44</v>
      </c>
      <c r="K161" s="259" t="s">
        <v>45</v>
      </c>
      <c r="L161" s="262">
        <v>3156000</v>
      </c>
      <c r="M161" s="262">
        <f t="shared" si="9"/>
        <v>15780000</v>
      </c>
      <c r="N161" s="259" t="s">
        <v>46</v>
      </c>
      <c r="O161" s="259" t="s">
        <v>47</v>
      </c>
      <c r="P161" s="259" t="s">
        <v>481</v>
      </c>
      <c r="Q161" s="263" t="s">
        <v>1557</v>
      </c>
      <c r="R161" s="264" t="s">
        <v>474</v>
      </c>
      <c r="S161" s="265">
        <v>8131</v>
      </c>
      <c r="T161" s="265">
        <v>2024110010238</v>
      </c>
      <c r="U161" s="265">
        <v>7</v>
      </c>
      <c r="V161" s="266">
        <v>45712</v>
      </c>
      <c r="W161" s="99">
        <f t="shared" si="2"/>
        <v>0</v>
      </c>
      <c r="X161" s="267"/>
      <c r="Y161" s="268"/>
      <c r="Z161" s="268"/>
      <c r="AA161" s="267"/>
      <c r="AB161" s="269"/>
      <c r="AC161" s="267"/>
      <c r="AD161" s="267"/>
      <c r="AE161" s="267"/>
      <c r="AF161" s="267"/>
      <c r="AG161" s="267"/>
      <c r="AH161" s="267"/>
      <c r="AI161" s="267"/>
      <c r="AJ161" s="267"/>
      <c r="AK161" s="267"/>
    </row>
    <row r="162" spans="1:37" ht="12.75" customHeight="1">
      <c r="A162" s="259" t="s">
        <v>1384</v>
      </c>
      <c r="B162" s="261" t="s">
        <v>853</v>
      </c>
      <c r="C162" s="261" t="s">
        <v>476</v>
      </c>
      <c r="D162" s="259">
        <v>80111600</v>
      </c>
      <c r="E162" s="259" t="s">
        <v>852</v>
      </c>
      <c r="F162" s="259" t="s">
        <v>43</v>
      </c>
      <c r="G162" s="259" t="s">
        <v>43</v>
      </c>
      <c r="H162" s="259">
        <v>5</v>
      </c>
      <c r="I162" s="259">
        <v>1</v>
      </c>
      <c r="J162" s="259" t="s">
        <v>44</v>
      </c>
      <c r="K162" s="259" t="s">
        <v>45</v>
      </c>
      <c r="L162" s="262">
        <v>5200000</v>
      </c>
      <c r="M162" s="262">
        <f t="shared" si="9"/>
        <v>26000000</v>
      </c>
      <c r="N162" s="259" t="s">
        <v>46</v>
      </c>
      <c r="O162" s="259" t="s">
        <v>47</v>
      </c>
      <c r="P162" s="259" t="s">
        <v>481</v>
      </c>
      <c r="Q162" s="263" t="s">
        <v>1557</v>
      </c>
      <c r="R162" s="264" t="s">
        <v>474</v>
      </c>
      <c r="S162" s="265">
        <v>8131</v>
      </c>
      <c r="T162" s="265">
        <v>2024110010238</v>
      </c>
      <c r="U162" s="265">
        <v>7</v>
      </c>
      <c r="V162" s="266">
        <v>45712</v>
      </c>
      <c r="W162" s="99">
        <f t="shared" si="2"/>
        <v>0</v>
      </c>
      <c r="X162" s="270"/>
      <c r="Y162" s="271"/>
      <c r="Z162" s="271"/>
      <c r="AA162" s="270"/>
      <c r="AB162" s="490"/>
      <c r="AC162" s="491"/>
      <c r="AD162" s="491"/>
      <c r="AE162" s="491"/>
      <c r="AF162" s="491"/>
      <c r="AG162" s="491"/>
      <c r="AH162" s="491"/>
      <c r="AI162" s="491"/>
      <c r="AJ162" s="491"/>
      <c r="AK162" s="491"/>
    </row>
    <row r="163" spans="1:37" ht="12.75" customHeight="1">
      <c r="A163" s="259" t="s">
        <v>1384</v>
      </c>
      <c r="B163" s="261" t="s">
        <v>854</v>
      </c>
      <c r="C163" s="261" t="s">
        <v>855</v>
      </c>
      <c r="D163" s="259">
        <v>80111600</v>
      </c>
      <c r="E163" s="259" t="s">
        <v>856</v>
      </c>
      <c r="F163" s="259" t="s">
        <v>43</v>
      </c>
      <c r="G163" s="259" t="s">
        <v>43</v>
      </c>
      <c r="H163" s="259">
        <v>5</v>
      </c>
      <c r="I163" s="259">
        <v>1</v>
      </c>
      <c r="J163" s="259" t="s">
        <v>44</v>
      </c>
      <c r="K163" s="259" t="s">
        <v>45</v>
      </c>
      <c r="L163" s="262">
        <v>6500000</v>
      </c>
      <c r="M163" s="262">
        <f t="shared" si="9"/>
        <v>32500000</v>
      </c>
      <c r="N163" s="259" t="s">
        <v>46</v>
      </c>
      <c r="O163" s="259" t="s">
        <v>47</v>
      </c>
      <c r="P163" s="259" t="s">
        <v>499</v>
      </c>
      <c r="Q163" s="263" t="s">
        <v>1557</v>
      </c>
      <c r="R163" s="264" t="s">
        <v>474</v>
      </c>
      <c r="S163" s="265">
        <v>8131</v>
      </c>
      <c r="T163" s="265">
        <v>2024110010238</v>
      </c>
      <c r="U163" s="265">
        <v>7</v>
      </c>
      <c r="V163" s="266">
        <v>45712</v>
      </c>
      <c r="W163" s="99">
        <f t="shared" si="2"/>
        <v>0</v>
      </c>
      <c r="X163" s="270"/>
      <c r="Y163" s="271"/>
      <c r="Z163" s="271"/>
      <c r="AA163" s="270"/>
      <c r="AB163" s="490"/>
      <c r="AC163" s="491"/>
      <c r="AD163" s="491"/>
      <c r="AE163" s="491"/>
      <c r="AF163" s="491"/>
      <c r="AG163" s="491"/>
      <c r="AH163" s="491"/>
      <c r="AI163" s="491"/>
      <c r="AJ163" s="491"/>
      <c r="AK163" s="491"/>
    </row>
    <row r="164" spans="1:37" ht="12.75" customHeight="1">
      <c r="A164" s="259" t="s">
        <v>1384</v>
      </c>
      <c r="B164" s="261" t="s">
        <v>873</v>
      </c>
      <c r="C164" s="261" t="s">
        <v>855</v>
      </c>
      <c r="D164" s="259">
        <v>80111600</v>
      </c>
      <c r="E164" s="259" t="s">
        <v>856</v>
      </c>
      <c r="F164" s="259" t="s">
        <v>43</v>
      </c>
      <c r="G164" s="259" t="s">
        <v>43</v>
      </c>
      <c r="H164" s="259">
        <v>5</v>
      </c>
      <c r="I164" s="259">
        <v>1</v>
      </c>
      <c r="J164" s="259" t="s">
        <v>44</v>
      </c>
      <c r="K164" s="259" t="s">
        <v>45</v>
      </c>
      <c r="L164" s="262">
        <v>6000000</v>
      </c>
      <c r="M164" s="262">
        <f t="shared" si="9"/>
        <v>30000000</v>
      </c>
      <c r="N164" s="259" t="s">
        <v>46</v>
      </c>
      <c r="O164" s="259" t="s">
        <v>47</v>
      </c>
      <c r="P164" s="259" t="s">
        <v>499</v>
      </c>
      <c r="Q164" s="263" t="s">
        <v>1557</v>
      </c>
      <c r="R164" s="264" t="s">
        <v>474</v>
      </c>
      <c r="S164" s="265">
        <v>8131</v>
      </c>
      <c r="T164" s="265">
        <v>2024110010238</v>
      </c>
      <c r="U164" s="265">
        <v>7</v>
      </c>
      <c r="V164" s="266">
        <v>45712</v>
      </c>
      <c r="W164" s="99">
        <f t="shared" si="2"/>
        <v>0</v>
      </c>
      <c r="X164" s="270"/>
      <c r="Y164" s="271"/>
      <c r="Z164" s="270"/>
      <c r="AA164" s="270"/>
      <c r="AB164" s="490"/>
      <c r="AC164" s="491"/>
      <c r="AD164" s="491"/>
      <c r="AE164" s="491"/>
      <c r="AF164" s="491"/>
      <c r="AG164" s="491"/>
      <c r="AH164" s="491"/>
      <c r="AI164" s="491"/>
      <c r="AJ164" s="491"/>
      <c r="AK164" s="491"/>
    </row>
    <row r="165" spans="1:37" ht="12.75" customHeight="1">
      <c r="A165" s="259" t="s">
        <v>1384</v>
      </c>
      <c r="B165" s="261" t="s">
        <v>879</v>
      </c>
      <c r="C165" s="261" t="s">
        <v>476</v>
      </c>
      <c r="D165" s="259">
        <v>80111600</v>
      </c>
      <c r="E165" s="259" t="s">
        <v>861</v>
      </c>
      <c r="F165" s="259" t="s">
        <v>43</v>
      </c>
      <c r="G165" s="259" t="s">
        <v>43</v>
      </c>
      <c r="H165" s="259">
        <v>5</v>
      </c>
      <c r="I165" s="259">
        <v>1</v>
      </c>
      <c r="J165" s="259" t="s">
        <v>44</v>
      </c>
      <c r="K165" s="259" t="s">
        <v>45</v>
      </c>
      <c r="L165" s="262">
        <v>8000000</v>
      </c>
      <c r="M165" s="262">
        <f t="shared" si="9"/>
        <v>40000000</v>
      </c>
      <c r="N165" s="259" t="s">
        <v>46</v>
      </c>
      <c r="O165" s="259" t="s">
        <v>47</v>
      </c>
      <c r="P165" s="259" t="s">
        <v>481</v>
      </c>
      <c r="Q165" s="263" t="s">
        <v>1557</v>
      </c>
      <c r="R165" s="264" t="s">
        <v>474</v>
      </c>
      <c r="S165" s="265">
        <v>8131</v>
      </c>
      <c r="T165" s="265">
        <v>2024110010238</v>
      </c>
      <c r="U165" s="265">
        <v>7</v>
      </c>
      <c r="V165" s="266">
        <v>45712</v>
      </c>
      <c r="W165" s="99">
        <f t="shared" si="2"/>
        <v>0</v>
      </c>
      <c r="X165" s="270"/>
      <c r="Y165" s="271"/>
      <c r="Z165" s="270"/>
      <c r="AA165" s="270"/>
      <c r="AB165" s="490"/>
      <c r="AC165" s="491"/>
      <c r="AD165" s="491"/>
      <c r="AE165" s="491"/>
      <c r="AF165" s="491"/>
      <c r="AG165" s="491"/>
      <c r="AH165" s="491"/>
      <c r="AI165" s="491"/>
      <c r="AJ165" s="491"/>
      <c r="AK165" s="491"/>
    </row>
    <row r="166" spans="1:37" ht="12.75" customHeight="1">
      <c r="A166" s="259" t="s">
        <v>1384</v>
      </c>
      <c r="B166" s="261" t="s">
        <v>914</v>
      </c>
      <c r="C166" s="261" t="s">
        <v>855</v>
      </c>
      <c r="D166" s="259">
        <v>80111600</v>
      </c>
      <c r="E166" s="259" t="s">
        <v>856</v>
      </c>
      <c r="F166" s="259" t="s">
        <v>43</v>
      </c>
      <c r="G166" s="259" t="s">
        <v>43</v>
      </c>
      <c r="H166" s="259">
        <v>5</v>
      </c>
      <c r="I166" s="259">
        <v>1</v>
      </c>
      <c r="J166" s="259" t="s">
        <v>44</v>
      </c>
      <c r="K166" s="259" t="s">
        <v>45</v>
      </c>
      <c r="L166" s="262">
        <v>4200000</v>
      </c>
      <c r="M166" s="262">
        <f t="shared" si="9"/>
        <v>21000000</v>
      </c>
      <c r="N166" s="259" t="s">
        <v>46</v>
      </c>
      <c r="O166" s="259" t="s">
        <v>47</v>
      </c>
      <c r="P166" s="259" t="s">
        <v>499</v>
      </c>
      <c r="Q166" s="263" t="s">
        <v>1557</v>
      </c>
      <c r="R166" s="264" t="s">
        <v>474</v>
      </c>
      <c r="S166" s="265">
        <v>8131</v>
      </c>
      <c r="T166" s="265">
        <v>2024110010238</v>
      </c>
      <c r="U166" s="265">
        <v>7</v>
      </c>
      <c r="V166" s="266">
        <v>45712</v>
      </c>
      <c r="W166" s="99">
        <f t="shared" si="2"/>
        <v>0</v>
      </c>
      <c r="X166" s="270"/>
      <c r="Y166" s="271"/>
      <c r="Z166" s="270"/>
      <c r="AA166" s="270"/>
      <c r="AB166" s="490"/>
      <c r="AC166" s="491"/>
      <c r="AD166" s="491"/>
      <c r="AE166" s="491"/>
      <c r="AF166" s="491"/>
      <c r="AG166" s="491"/>
      <c r="AH166" s="491"/>
      <c r="AI166" s="491"/>
      <c r="AJ166" s="491"/>
      <c r="AK166" s="491"/>
    </row>
    <row r="167" spans="1:37" ht="12.75" customHeight="1">
      <c r="A167" s="259" t="s">
        <v>1384</v>
      </c>
      <c r="B167" s="261" t="s">
        <v>907</v>
      </c>
      <c r="C167" s="158" t="s">
        <v>476</v>
      </c>
      <c r="D167" s="158">
        <v>80111600</v>
      </c>
      <c r="E167" s="159" t="s">
        <v>908</v>
      </c>
      <c r="F167" s="259" t="s">
        <v>43</v>
      </c>
      <c r="G167" s="259" t="s">
        <v>43</v>
      </c>
      <c r="H167" s="158">
        <v>9</v>
      </c>
      <c r="I167" s="272">
        <v>1</v>
      </c>
      <c r="J167" s="158" t="s">
        <v>44</v>
      </c>
      <c r="K167" s="158" t="s">
        <v>45</v>
      </c>
      <c r="L167" s="273">
        <v>900000000</v>
      </c>
      <c r="M167" s="273">
        <f>+L167*I167</f>
        <v>900000000</v>
      </c>
      <c r="N167" s="158" t="s">
        <v>46</v>
      </c>
      <c r="O167" s="167" t="s">
        <v>47</v>
      </c>
      <c r="P167" s="167" t="s">
        <v>481</v>
      </c>
      <c r="Q167" s="263" t="s">
        <v>1558</v>
      </c>
      <c r="R167" s="264" t="s">
        <v>474</v>
      </c>
      <c r="S167" s="265">
        <v>8131</v>
      </c>
      <c r="T167" s="265">
        <v>2024110010238</v>
      </c>
      <c r="U167" s="265">
        <v>7</v>
      </c>
      <c r="V167" s="266">
        <v>45712</v>
      </c>
      <c r="W167" s="99">
        <f t="shared" si="2"/>
        <v>0</v>
      </c>
      <c r="X167" s="270"/>
      <c r="Y167" s="271"/>
      <c r="Z167" s="270"/>
      <c r="AA167" s="270"/>
      <c r="AB167" s="490"/>
      <c r="AC167" s="491"/>
      <c r="AD167" s="491"/>
      <c r="AE167" s="491"/>
      <c r="AF167" s="491"/>
      <c r="AG167" s="491"/>
      <c r="AH167" s="491"/>
      <c r="AI167" s="491"/>
      <c r="AJ167" s="491"/>
      <c r="AK167" s="491"/>
    </row>
    <row r="168" spans="1:37" ht="12.75" customHeight="1">
      <c r="A168" s="274" t="s">
        <v>1510</v>
      </c>
      <c r="B168" s="275">
        <v>3</v>
      </c>
      <c r="C168" s="274" t="s">
        <v>855</v>
      </c>
      <c r="D168" s="274">
        <v>80111600</v>
      </c>
      <c r="E168" s="274" t="s">
        <v>856</v>
      </c>
      <c r="F168" s="274" t="s">
        <v>43</v>
      </c>
      <c r="G168" s="274" t="s">
        <v>43</v>
      </c>
      <c r="H168" s="274">
        <v>5</v>
      </c>
      <c r="I168" s="274">
        <v>1</v>
      </c>
      <c r="J168" s="274" t="s">
        <v>44</v>
      </c>
      <c r="K168" s="274" t="s">
        <v>45</v>
      </c>
      <c r="L168" s="276">
        <v>4300000</v>
      </c>
      <c r="M168" s="276">
        <f>+L168*H168</f>
        <v>21500000</v>
      </c>
      <c r="N168" s="274" t="s">
        <v>46</v>
      </c>
      <c r="O168" s="274" t="s">
        <v>47</v>
      </c>
      <c r="P168" s="274" t="s">
        <v>499</v>
      </c>
      <c r="Q168" s="277" t="s">
        <v>1559</v>
      </c>
      <c r="R168" s="264" t="s">
        <v>474</v>
      </c>
      <c r="S168" s="265">
        <v>8131</v>
      </c>
      <c r="T168" s="265">
        <v>2024110010238</v>
      </c>
      <c r="U168" s="265">
        <v>7</v>
      </c>
      <c r="V168" s="278">
        <v>45712</v>
      </c>
      <c r="W168" s="99">
        <f t="shared" si="2"/>
        <v>0</v>
      </c>
      <c r="X168" s="279"/>
      <c r="Y168" s="280"/>
      <c r="Z168" s="279"/>
      <c r="AA168" s="279"/>
      <c r="AB168" s="492"/>
      <c r="AC168" s="493"/>
      <c r="AD168" s="493"/>
      <c r="AE168" s="493"/>
      <c r="AF168" s="493"/>
      <c r="AG168" s="493"/>
      <c r="AH168" s="493"/>
      <c r="AI168" s="493"/>
      <c r="AJ168" s="493"/>
      <c r="AK168" s="493"/>
    </row>
    <row r="169" spans="1:37" ht="12.75" customHeight="1">
      <c r="A169" s="274" t="s">
        <v>1510</v>
      </c>
      <c r="B169" s="275">
        <v>4</v>
      </c>
      <c r="C169" s="232" t="s">
        <v>476</v>
      </c>
      <c r="D169" s="232">
        <v>80111600</v>
      </c>
      <c r="E169" s="232" t="s">
        <v>847</v>
      </c>
      <c r="F169" s="274" t="s">
        <v>43</v>
      </c>
      <c r="G169" s="274" t="s">
        <v>43</v>
      </c>
      <c r="H169" s="232">
        <v>6</v>
      </c>
      <c r="I169" s="235">
        <v>1</v>
      </c>
      <c r="J169" s="232" t="s">
        <v>44</v>
      </c>
      <c r="K169" s="232" t="s">
        <v>45</v>
      </c>
      <c r="L169" s="276">
        <v>2900000</v>
      </c>
      <c r="M169" s="276">
        <f t="shared" ref="M169:M170" si="10">+H169*L169</f>
        <v>17400000</v>
      </c>
      <c r="N169" s="232" t="s">
        <v>46</v>
      </c>
      <c r="O169" s="219" t="s">
        <v>47</v>
      </c>
      <c r="P169" s="235" t="s">
        <v>481</v>
      </c>
      <c r="Q169" s="277" t="s">
        <v>1559</v>
      </c>
      <c r="R169" s="264" t="s">
        <v>474</v>
      </c>
      <c r="S169" s="265">
        <v>8131</v>
      </c>
      <c r="T169" s="265">
        <v>2024110010238</v>
      </c>
      <c r="U169" s="265">
        <v>7</v>
      </c>
      <c r="V169" s="278">
        <v>45712</v>
      </c>
      <c r="W169" s="99">
        <f t="shared" si="2"/>
        <v>0</v>
      </c>
      <c r="X169" s="279"/>
      <c r="Y169" s="280"/>
      <c r="Z169" s="279"/>
      <c r="AA169" s="279"/>
      <c r="AB169" s="492"/>
      <c r="AC169" s="493"/>
      <c r="AD169" s="493"/>
      <c r="AE169" s="493"/>
      <c r="AF169" s="493"/>
      <c r="AG169" s="493"/>
      <c r="AH169" s="493"/>
      <c r="AI169" s="493"/>
      <c r="AJ169" s="493"/>
      <c r="AK169" s="493"/>
    </row>
    <row r="170" spans="1:37" ht="12.75" customHeight="1">
      <c r="A170" s="274" t="s">
        <v>1510</v>
      </c>
      <c r="B170" s="275">
        <v>5</v>
      </c>
      <c r="C170" s="232" t="s">
        <v>476</v>
      </c>
      <c r="D170" s="232">
        <v>80111600</v>
      </c>
      <c r="E170" s="232" t="s">
        <v>847</v>
      </c>
      <c r="F170" s="274" t="s">
        <v>43</v>
      </c>
      <c r="G170" s="274" t="s">
        <v>43</v>
      </c>
      <c r="H170" s="232">
        <v>6</v>
      </c>
      <c r="I170" s="235">
        <v>1</v>
      </c>
      <c r="J170" s="232" t="s">
        <v>44</v>
      </c>
      <c r="K170" s="232" t="s">
        <v>45</v>
      </c>
      <c r="L170" s="276">
        <v>2964000</v>
      </c>
      <c r="M170" s="276">
        <f t="shared" si="10"/>
        <v>17784000</v>
      </c>
      <c r="N170" s="232" t="s">
        <v>46</v>
      </c>
      <c r="O170" s="219" t="s">
        <v>47</v>
      </c>
      <c r="P170" s="235" t="s">
        <v>481</v>
      </c>
      <c r="Q170" s="277" t="s">
        <v>1559</v>
      </c>
      <c r="R170" s="264" t="s">
        <v>474</v>
      </c>
      <c r="S170" s="265">
        <v>8131</v>
      </c>
      <c r="T170" s="265">
        <v>2024110010238</v>
      </c>
      <c r="U170" s="265">
        <v>7</v>
      </c>
      <c r="V170" s="278">
        <v>45712</v>
      </c>
      <c r="W170" s="99">
        <f t="shared" si="2"/>
        <v>0</v>
      </c>
      <c r="X170" s="279"/>
      <c r="Y170" s="280"/>
      <c r="Z170" s="279"/>
      <c r="AA170" s="279"/>
      <c r="AB170" s="492"/>
      <c r="AC170" s="493"/>
      <c r="AD170" s="493"/>
      <c r="AE170" s="493"/>
      <c r="AF170" s="493"/>
      <c r="AG170" s="493"/>
      <c r="AH170" s="493"/>
      <c r="AI170" s="493"/>
      <c r="AJ170" s="493"/>
      <c r="AK170" s="493"/>
    </row>
    <row r="171" spans="1:37" ht="12.75" customHeight="1">
      <c r="A171" s="274" t="s">
        <v>1510</v>
      </c>
      <c r="B171" s="275">
        <v>6</v>
      </c>
      <c r="C171" s="274" t="s">
        <v>855</v>
      </c>
      <c r="D171" s="274">
        <v>80111600</v>
      </c>
      <c r="E171" s="274" t="s">
        <v>856</v>
      </c>
      <c r="F171" s="274" t="s">
        <v>43</v>
      </c>
      <c r="G171" s="274" t="s">
        <v>43</v>
      </c>
      <c r="H171" s="274">
        <v>5</v>
      </c>
      <c r="I171" s="274">
        <v>1</v>
      </c>
      <c r="J171" s="274" t="s">
        <v>44</v>
      </c>
      <c r="K171" s="274" t="s">
        <v>45</v>
      </c>
      <c r="L171" s="276">
        <v>4500000</v>
      </c>
      <c r="M171" s="276">
        <f>+L171*H171</f>
        <v>22500000</v>
      </c>
      <c r="N171" s="274" t="s">
        <v>46</v>
      </c>
      <c r="O171" s="274" t="s">
        <v>47</v>
      </c>
      <c r="P171" s="274" t="s">
        <v>499</v>
      </c>
      <c r="Q171" s="277" t="s">
        <v>1559</v>
      </c>
      <c r="R171" s="264" t="s">
        <v>474</v>
      </c>
      <c r="S171" s="265">
        <v>8131</v>
      </c>
      <c r="T171" s="265">
        <v>2024110010238</v>
      </c>
      <c r="U171" s="265">
        <v>7</v>
      </c>
      <c r="V171" s="278">
        <v>45712</v>
      </c>
      <c r="W171" s="99">
        <f t="shared" si="2"/>
        <v>0</v>
      </c>
      <c r="X171" s="279"/>
      <c r="Y171" s="280"/>
      <c r="Z171" s="279"/>
      <c r="AA171" s="279"/>
      <c r="AB171" s="492"/>
      <c r="AC171" s="493"/>
      <c r="AD171" s="493"/>
      <c r="AE171" s="493"/>
      <c r="AF171" s="493"/>
      <c r="AG171" s="493"/>
      <c r="AH171" s="493"/>
      <c r="AI171" s="493"/>
      <c r="AJ171" s="493"/>
      <c r="AK171" s="493"/>
    </row>
    <row r="172" spans="1:37" ht="12.75" customHeight="1">
      <c r="A172" s="259" t="s">
        <v>1384</v>
      </c>
      <c r="B172" s="281" t="s">
        <v>878</v>
      </c>
      <c r="C172" s="158" t="s">
        <v>476</v>
      </c>
      <c r="D172" s="413">
        <v>80111600</v>
      </c>
      <c r="E172" s="159" t="s">
        <v>861</v>
      </c>
      <c r="F172" s="158" t="s">
        <v>42</v>
      </c>
      <c r="G172" s="158" t="s">
        <v>43</v>
      </c>
      <c r="H172" s="158">
        <v>10</v>
      </c>
      <c r="I172" s="272">
        <v>1</v>
      </c>
      <c r="J172" s="158" t="s">
        <v>44</v>
      </c>
      <c r="K172" s="158" t="s">
        <v>45</v>
      </c>
      <c r="L172" s="282">
        <v>6000000</v>
      </c>
      <c r="M172" s="283">
        <f t="shared" ref="M172:M175" si="11">+H172*L172</f>
        <v>60000000</v>
      </c>
      <c r="N172" s="158" t="s">
        <v>46</v>
      </c>
      <c r="O172" s="494" t="s">
        <v>47</v>
      </c>
      <c r="P172" s="167" t="s">
        <v>481</v>
      </c>
      <c r="Q172" s="263" t="s">
        <v>1560</v>
      </c>
      <c r="R172" s="264" t="s">
        <v>474</v>
      </c>
      <c r="S172" s="265">
        <v>8131</v>
      </c>
      <c r="T172" s="265">
        <v>2024110010238</v>
      </c>
      <c r="U172" s="265">
        <v>7</v>
      </c>
      <c r="V172" s="266">
        <v>45712</v>
      </c>
      <c r="W172" s="99">
        <f t="shared" si="2"/>
        <v>0</v>
      </c>
      <c r="X172" s="270"/>
      <c r="Y172" s="271"/>
      <c r="Z172" s="270"/>
      <c r="AA172" s="270"/>
      <c r="AB172" s="490"/>
      <c r="AC172" s="491"/>
      <c r="AD172" s="491"/>
      <c r="AE172" s="491"/>
      <c r="AF172" s="491"/>
      <c r="AG172" s="491"/>
      <c r="AH172" s="491"/>
      <c r="AI172" s="491"/>
      <c r="AJ172" s="491"/>
      <c r="AK172" s="491"/>
    </row>
    <row r="173" spans="1:37" ht="12.75" customHeight="1">
      <c r="A173" s="259" t="s">
        <v>1384</v>
      </c>
      <c r="B173" s="281" t="s">
        <v>883</v>
      </c>
      <c r="C173" s="158" t="s">
        <v>476</v>
      </c>
      <c r="D173" s="158">
        <v>80111600</v>
      </c>
      <c r="E173" s="159" t="s">
        <v>852</v>
      </c>
      <c r="F173" s="158" t="s">
        <v>43</v>
      </c>
      <c r="G173" s="158" t="s">
        <v>43</v>
      </c>
      <c r="H173" s="158">
        <v>10</v>
      </c>
      <c r="I173" s="272">
        <v>1</v>
      </c>
      <c r="J173" s="158" t="s">
        <v>44</v>
      </c>
      <c r="K173" s="158" t="s">
        <v>45</v>
      </c>
      <c r="L173" s="282">
        <v>4500000</v>
      </c>
      <c r="M173" s="283">
        <f t="shared" si="11"/>
        <v>45000000</v>
      </c>
      <c r="N173" s="158" t="s">
        <v>46</v>
      </c>
      <c r="O173" s="494" t="s">
        <v>47</v>
      </c>
      <c r="P173" s="167" t="s">
        <v>481</v>
      </c>
      <c r="Q173" s="263" t="s">
        <v>1560</v>
      </c>
      <c r="R173" s="264" t="s">
        <v>474</v>
      </c>
      <c r="S173" s="265">
        <v>8131</v>
      </c>
      <c r="T173" s="265">
        <v>2024110010238</v>
      </c>
      <c r="U173" s="265">
        <v>7</v>
      </c>
      <c r="V173" s="266">
        <v>45712</v>
      </c>
      <c r="W173" s="99">
        <f t="shared" si="2"/>
        <v>0</v>
      </c>
      <c r="X173" s="270"/>
      <c r="Y173" s="271"/>
      <c r="Z173" s="270"/>
      <c r="AA173" s="270"/>
      <c r="AB173" s="490"/>
      <c r="AC173" s="491"/>
      <c r="AD173" s="491"/>
      <c r="AE173" s="491"/>
      <c r="AF173" s="491"/>
      <c r="AG173" s="491"/>
      <c r="AH173" s="491"/>
      <c r="AI173" s="491"/>
      <c r="AJ173" s="491"/>
      <c r="AK173" s="491"/>
    </row>
    <row r="174" spans="1:37" ht="12.75" customHeight="1">
      <c r="A174" s="259" t="s">
        <v>1384</v>
      </c>
      <c r="B174" s="281" t="s">
        <v>860</v>
      </c>
      <c r="C174" s="158" t="s">
        <v>476</v>
      </c>
      <c r="D174" s="158">
        <v>80111600</v>
      </c>
      <c r="E174" s="159" t="s">
        <v>861</v>
      </c>
      <c r="F174" s="158" t="s">
        <v>42</v>
      </c>
      <c r="G174" s="158" t="s">
        <v>43</v>
      </c>
      <c r="H174" s="158">
        <v>10</v>
      </c>
      <c r="I174" s="495">
        <v>1</v>
      </c>
      <c r="J174" s="413" t="s">
        <v>44</v>
      </c>
      <c r="K174" s="413" t="s">
        <v>45</v>
      </c>
      <c r="L174" s="282">
        <v>6000000</v>
      </c>
      <c r="M174" s="283">
        <f t="shared" si="11"/>
        <v>60000000</v>
      </c>
      <c r="N174" s="158" t="s">
        <v>46</v>
      </c>
      <c r="O174" s="494" t="s">
        <v>47</v>
      </c>
      <c r="P174" s="496" t="s">
        <v>481</v>
      </c>
      <c r="Q174" s="263" t="s">
        <v>1560</v>
      </c>
      <c r="R174" s="264" t="s">
        <v>474</v>
      </c>
      <c r="S174" s="265">
        <v>8131</v>
      </c>
      <c r="T174" s="265">
        <v>2024110010238</v>
      </c>
      <c r="U174" s="265">
        <v>7</v>
      </c>
      <c r="V174" s="266">
        <v>45712</v>
      </c>
      <c r="W174" s="99">
        <f t="shared" si="2"/>
        <v>0</v>
      </c>
      <c r="X174" s="270"/>
      <c r="Y174" s="271"/>
      <c r="Z174" s="270"/>
      <c r="AA174" s="270"/>
      <c r="AB174" s="490"/>
      <c r="AC174" s="491"/>
      <c r="AD174" s="491"/>
      <c r="AE174" s="491"/>
      <c r="AF174" s="491"/>
      <c r="AG174" s="491"/>
      <c r="AH174" s="491"/>
      <c r="AI174" s="491"/>
      <c r="AJ174" s="491"/>
      <c r="AK174" s="491"/>
    </row>
    <row r="175" spans="1:37" ht="12.75" customHeight="1">
      <c r="A175" s="259" t="s">
        <v>1384</v>
      </c>
      <c r="B175" s="281" t="s">
        <v>892</v>
      </c>
      <c r="C175" s="158" t="s">
        <v>476</v>
      </c>
      <c r="D175" s="158">
        <v>80111600</v>
      </c>
      <c r="E175" s="159" t="s">
        <v>843</v>
      </c>
      <c r="F175" s="158" t="s">
        <v>43</v>
      </c>
      <c r="G175" s="158" t="s">
        <v>280</v>
      </c>
      <c r="H175" s="158">
        <v>5</v>
      </c>
      <c r="I175" s="495">
        <v>1</v>
      </c>
      <c r="J175" s="413" t="s">
        <v>44</v>
      </c>
      <c r="K175" s="413" t="s">
        <v>45</v>
      </c>
      <c r="L175" s="282">
        <v>5500000</v>
      </c>
      <c r="M175" s="283">
        <f t="shared" si="11"/>
        <v>27500000</v>
      </c>
      <c r="N175" s="158" t="s">
        <v>46</v>
      </c>
      <c r="O175" s="494" t="s">
        <v>47</v>
      </c>
      <c r="P175" s="167" t="s">
        <v>481</v>
      </c>
      <c r="Q175" s="263" t="s">
        <v>1561</v>
      </c>
      <c r="R175" s="264" t="s">
        <v>474</v>
      </c>
      <c r="S175" s="265">
        <v>8131</v>
      </c>
      <c r="T175" s="265">
        <v>2024110010238</v>
      </c>
      <c r="U175" s="265">
        <v>7</v>
      </c>
      <c r="V175" s="266">
        <v>45712</v>
      </c>
      <c r="W175" s="99">
        <f t="shared" si="2"/>
        <v>0</v>
      </c>
      <c r="X175" s="270"/>
      <c r="Y175" s="271"/>
      <c r="Z175" s="270"/>
      <c r="AA175" s="270"/>
      <c r="AB175" s="490"/>
      <c r="AC175" s="491"/>
      <c r="AD175" s="491"/>
      <c r="AE175" s="491"/>
      <c r="AF175" s="491"/>
      <c r="AG175" s="491"/>
      <c r="AH175" s="491"/>
      <c r="AI175" s="491"/>
      <c r="AJ175" s="491"/>
      <c r="AK175" s="491"/>
    </row>
    <row r="176" spans="1:37" ht="12.75" customHeight="1">
      <c r="A176" s="259" t="s">
        <v>1384</v>
      </c>
      <c r="B176" s="281" t="s">
        <v>862</v>
      </c>
      <c r="C176" s="158" t="s">
        <v>476</v>
      </c>
      <c r="D176" s="158">
        <v>80111600</v>
      </c>
      <c r="E176" s="159" t="s">
        <v>1562</v>
      </c>
      <c r="F176" s="158" t="s">
        <v>43</v>
      </c>
      <c r="G176" s="158" t="s">
        <v>280</v>
      </c>
      <c r="H176" s="158">
        <v>1</v>
      </c>
      <c r="I176" s="272">
        <v>1</v>
      </c>
      <c r="J176" s="158" t="s">
        <v>44</v>
      </c>
      <c r="K176" s="158" t="s">
        <v>45</v>
      </c>
      <c r="L176" s="282">
        <v>4800000</v>
      </c>
      <c r="M176" s="283">
        <v>8500000</v>
      </c>
      <c r="N176" s="158" t="s">
        <v>46</v>
      </c>
      <c r="O176" s="494" t="s">
        <v>47</v>
      </c>
      <c r="P176" s="167" t="s">
        <v>481</v>
      </c>
      <c r="Q176" s="263" t="s">
        <v>1563</v>
      </c>
      <c r="R176" s="264" t="s">
        <v>474</v>
      </c>
      <c r="S176" s="265">
        <v>8131</v>
      </c>
      <c r="T176" s="265">
        <v>2024110010238</v>
      </c>
      <c r="U176" s="265">
        <v>7</v>
      </c>
      <c r="V176" s="266">
        <v>45712</v>
      </c>
      <c r="W176" s="99">
        <f t="shared" si="2"/>
        <v>0</v>
      </c>
      <c r="X176" s="270"/>
      <c r="Y176" s="271"/>
      <c r="Z176" s="270"/>
      <c r="AA176" s="270"/>
      <c r="AB176" s="490"/>
      <c r="AC176" s="491"/>
      <c r="AD176" s="491"/>
      <c r="AE176" s="491"/>
      <c r="AF176" s="491"/>
      <c r="AG176" s="491"/>
      <c r="AH176" s="491"/>
      <c r="AI176" s="491"/>
      <c r="AJ176" s="491"/>
      <c r="AK176" s="491"/>
    </row>
    <row r="177" spans="1:37" ht="12.75" customHeight="1">
      <c r="A177" s="259" t="s">
        <v>1553</v>
      </c>
      <c r="B177" s="281" t="s">
        <v>865</v>
      </c>
      <c r="C177" s="158" t="s">
        <v>476</v>
      </c>
      <c r="D177" s="158">
        <v>80111600</v>
      </c>
      <c r="E177" s="159" t="s">
        <v>843</v>
      </c>
      <c r="F177" s="158" t="s">
        <v>42</v>
      </c>
      <c r="G177" s="158" t="s">
        <v>43</v>
      </c>
      <c r="H177" s="158">
        <v>6</v>
      </c>
      <c r="I177" s="272">
        <v>1</v>
      </c>
      <c r="J177" s="158" t="s">
        <v>44</v>
      </c>
      <c r="K177" s="158" t="s">
        <v>45</v>
      </c>
      <c r="L177" s="282">
        <v>3900000</v>
      </c>
      <c r="M177" s="283">
        <v>23400000</v>
      </c>
      <c r="N177" s="158" t="s">
        <v>46</v>
      </c>
      <c r="O177" s="494" t="s">
        <v>47</v>
      </c>
      <c r="P177" s="167" t="s">
        <v>481</v>
      </c>
      <c r="Q177" s="263" t="s">
        <v>1564</v>
      </c>
      <c r="R177" s="264" t="s">
        <v>474</v>
      </c>
      <c r="S177" s="265">
        <v>8131</v>
      </c>
      <c r="T177" s="265">
        <v>2024110010238</v>
      </c>
      <c r="U177" s="265">
        <v>7</v>
      </c>
      <c r="V177" s="266">
        <v>45712</v>
      </c>
      <c r="W177" s="99">
        <f t="shared" si="2"/>
        <v>0</v>
      </c>
      <c r="X177" s="270"/>
      <c r="Y177" s="271"/>
      <c r="Z177" s="270"/>
      <c r="AA177" s="270"/>
      <c r="AB177" s="490"/>
      <c r="AC177" s="491"/>
      <c r="AD177" s="491"/>
      <c r="AE177" s="491"/>
      <c r="AF177" s="491"/>
      <c r="AG177" s="491"/>
      <c r="AH177" s="491"/>
      <c r="AI177" s="491"/>
      <c r="AJ177" s="491"/>
      <c r="AK177" s="491"/>
    </row>
    <row r="178" spans="1:37" ht="12.75" customHeight="1">
      <c r="A178" s="259" t="s">
        <v>1384</v>
      </c>
      <c r="B178" s="260" t="s">
        <v>471</v>
      </c>
      <c r="C178" s="158" t="s">
        <v>476</v>
      </c>
      <c r="D178" s="284">
        <v>80111600</v>
      </c>
      <c r="E178" s="259" t="s">
        <v>477</v>
      </c>
      <c r="F178" s="259" t="s">
        <v>479</v>
      </c>
      <c r="G178" s="259" t="s">
        <v>479</v>
      </c>
      <c r="H178" s="259">
        <v>6</v>
      </c>
      <c r="I178" s="259">
        <v>1</v>
      </c>
      <c r="J178" s="259" t="s">
        <v>44</v>
      </c>
      <c r="K178" s="259" t="s">
        <v>45</v>
      </c>
      <c r="L178" s="285">
        <v>4766308</v>
      </c>
      <c r="M178" s="286">
        <f t="shared" ref="M178:M181" si="12">+L178*H178</f>
        <v>28597848</v>
      </c>
      <c r="N178" s="259" t="s">
        <v>480</v>
      </c>
      <c r="O178" s="259" t="s">
        <v>92</v>
      </c>
      <c r="P178" s="260" t="s">
        <v>481</v>
      </c>
      <c r="Q178" s="263" t="s">
        <v>1565</v>
      </c>
      <c r="R178" s="264" t="s">
        <v>474</v>
      </c>
      <c r="S178" s="265">
        <v>8131</v>
      </c>
      <c r="T178" s="265">
        <v>2024110010238</v>
      </c>
      <c r="U178" s="265">
        <v>7</v>
      </c>
      <c r="V178" s="266">
        <v>45712</v>
      </c>
      <c r="W178" s="99">
        <f t="shared" si="2"/>
        <v>0</v>
      </c>
      <c r="X178" s="270"/>
      <c r="Y178" s="271"/>
      <c r="Z178" s="270"/>
      <c r="AA178" s="270"/>
      <c r="AB178" s="490"/>
      <c r="AC178" s="491"/>
      <c r="AD178" s="491"/>
      <c r="AE178" s="491"/>
      <c r="AF178" s="491"/>
      <c r="AG178" s="491"/>
      <c r="AH178" s="491"/>
      <c r="AI178" s="491"/>
      <c r="AJ178" s="491"/>
      <c r="AK178" s="491"/>
    </row>
    <row r="179" spans="1:37" ht="12.75" customHeight="1">
      <c r="A179" s="259" t="s">
        <v>1384</v>
      </c>
      <c r="B179" s="260" t="s">
        <v>537</v>
      </c>
      <c r="C179" s="158" t="s">
        <v>476</v>
      </c>
      <c r="D179" s="284">
        <v>80111600</v>
      </c>
      <c r="E179" s="259" t="s">
        <v>536</v>
      </c>
      <c r="F179" s="287" t="s">
        <v>43</v>
      </c>
      <c r="G179" s="287" t="s">
        <v>43</v>
      </c>
      <c r="H179" s="259">
        <v>5</v>
      </c>
      <c r="I179" s="259">
        <v>1</v>
      </c>
      <c r="J179" s="259" t="s">
        <v>44</v>
      </c>
      <c r="K179" s="259" t="s">
        <v>45</v>
      </c>
      <c r="L179" s="288">
        <v>7000000</v>
      </c>
      <c r="M179" s="286">
        <f t="shared" si="12"/>
        <v>35000000</v>
      </c>
      <c r="N179" s="259" t="s">
        <v>480</v>
      </c>
      <c r="O179" s="259" t="s">
        <v>47</v>
      </c>
      <c r="P179" s="260" t="s">
        <v>481</v>
      </c>
      <c r="Q179" s="263" t="s">
        <v>1566</v>
      </c>
      <c r="R179" s="264" t="s">
        <v>474</v>
      </c>
      <c r="S179" s="265">
        <v>8131</v>
      </c>
      <c r="T179" s="265">
        <v>2024110010238</v>
      </c>
      <c r="U179" s="265">
        <v>7</v>
      </c>
      <c r="V179" s="266">
        <v>45712</v>
      </c>
      <c r="W179" s="99">
        <f t="shared" si="2"/>
        <v>0</v>
      </c>
      <c r="X179" s="270"/>
      <c r="Y179" s="271"/>
      <c r="Z179" s="270"/>
      <c r="AA179" s="270"/>
      <c r="AB179" s="490"/>
      <c r="AC179" s="491"/>
      <c r="AD179" s="491"/>
      <c r="AE179" s="491"/>
      <c r="AF179" s="491"/>
      <c r="AG179" s="491"/>
      <c r="AH179" s="491"/>
      <c r="AI179" s="491"/>
      <c r="AJ179" s="491"/>
      <c r="AK179" s="491"/>
    </row>
    <row r="180" spans="1:37" ht="12.75" customHeight="1">
      <c r="A180" s="259" t="s">
        <v>1384</v>
      </c>
      <c r="B180" s="260" t="s">
        <v>541</v>
      </c>
      <c r="C180" s="261" t="s">
        <v>476</v>
      </c>
      <c r="D180" s="284">
        <v>80111600</v>
      </c>
      <c r="E180" s="259" t="s">
        <v>542</v>
      </c>
      <c r="F180" s="261" t="s">
        <v>43</v>
      </c>
      <c r="G180" s="261" t="s">
        <v>43</v>
      </c>
      <c r="H180" s="259">
        <v>10</v>
      </c>
      <c r="I180" s="497">
        <v>1</v>
      </c>
      <c r="J180" s="259" t="s">
        <v>44</v>
      </c>
      <c r="K180" s="259" t="s">
        <v>45</v>
      </c>
      <c r="L180" s="498">
        <v>5000000</v>
      </c>
      <c r="M180" s="499">
        <f t="shared" si="12"/>
        <v>50000000</v>
      </c>
      <c r="N180" s="259" t="s">
        <v>480</v>
      </c>
      <c r="O180" s="259" t="s">
        <v>47</v>
      </c>
      <c r="P180" s="260" t="s">
        <v>481</v>
      </c>
      <c r="Q180" s="263" t="s">
        <v>1567</v>
      </c>
      <c r="R180" s="264" t="s">
        <v>474</v>
      </c>
      <c r="S180" s="265">
        <v>8131</v>
      </c>
      <c r="T180" s="265">
        <v>2024110010238</v>
      </c>
      <c r="U180" s="265">
        <v>7</v>
      </c>
      <c r="V180" s="266">
        <v>45712</v>
      </c>
      <c r="W180" s="99">
        <f t="shared" si="2"/>
        <v>0</v>
      </c>
      <c r="X180" s="270"/>
      <c r="Y180" s="271"/>
      <c r="Z180" s="270"/>
      <c r="AA180" s="270"/>
      <c r="AB180" s="490"/>
      <c r="AC180" s="491"/>
      <c r="AD180" s="491"/>
      <c r="AE180" s="491"/>
      <c r="AF180" s="491"/>
      <c r="AG180" s="491"/>
      <c r="AH180" s="491"/>
      <c r="AI180" s="491"/>
      <c r="AJ180" s="491"/>
      <c r="AK180" s="491"/>
    </row>
    <row r="181" spans="1:37" ht="12.75" customHeight="1">
      <c r="A181" s="259" t="s">
        <v>1384</v>
      </c>
      <c r="B181" s="260" t="s">
        <v>558</v>
      </c>
      <c r="C181" s="261" t="s">
        <v>476</v>
      </c>
      <c r="D181" s="259">
        <v>80111600</v>
      </c>
      <c r="E181" s="259" t="s">
        <v>1568</v>
      </c>
      <c r="F181" s="261" t="s">
        <v>43</v>
      </c>
      <c r="G181" s="261" t="s">
        <v>43</v>
      </c>
      <c r="H181" s="259">
        <v>6</v>
      </c>
      <c r="I181" s="259">
        <v>1</v>
      </c>
      <c r="J181" s="259" t="s">
        <v>44</v>
      </c>
      <c r="K181" s="259" t="s">
        <v>45</v>
      </c>
      <c r="L181" s="498">
        <v>4400000</v>
      </c>
      <c r="M181" s="498">
        <f t="shared" si="12"/>
        <v>26400000</v>
      </c>
      <c r="N181" s="259" t="s">
        <v>480</v>
      </c>
      <c r="O181" s="259" t="s">
        <v>47</v>
      </c>
      <c r="P181" s="260" t="s">
        <v>481</v>
      </c>
      <c r="Q181" s="263" t="s">
        <v>1569</v>
      </c>
      <c r="R181" s="264" t="s">
        <v>474</v>
      </c>
      <c r="S181" s="265">
        <v>8131</v>
      </c>
      <c r="T181" s="265">
        <v>2024110010238</v>
      </c>
      <c r="U181" s="265">
        <v>7</v>
      </c>
      <c r="V181" s="266">
        <v>45712</v>
      </c>
      <c r="W181" s="99">
        <f t="shared" si="2"/>
        <v>0</v>
      </c>
      <c r="X181" s="270"/>
      <c r="Y181" s="271"/>
      <c r="Z181" s="270"/>
      <c r="AA181" s="270"/>
      <c r="AB181" s="490"/>
      <c r="AC181" s="491"/>
      <c r="AD181" s="491"/>
      <c r="AE181" s="491"/>
      <c r="AF181" s="491"/>
      <c r="AG181" s="491"/>
      <c r="AH181" s="491"/>
      <c r="AI181" s="491"/>
      <c r="AJ181" s="491"/>
      <c r="AK181" s="491"/>
    </row>
    <row r="182" spans="1:37" ht="12.75" customHeight="1">
      <c r="A182" s="259" t="s">
        <v>1384</v>
      </c>
      <c r="B182" s="260" t="s">
        <v>568</v>
      </c>
      <c r="C182" s="261" t="s">
        <v>476</v>
      </c>
      <c r="D182" s="259" t="s">
        <v>416</v>
      </c>
      <c r="E182" s="259" t="s">
        <v>569</v>
      </c>
      <c r="F182" s="261" t="s">
        <v>1570</v>
      </c>
      <c r="G182" s="261" t="s">
        <v>1570</v>
      </c>
      <c r="H182" s="259">
        <v>9</v>
      </c>
      <c r="I182" s="259">
        <v>1</v>
      </c>
      <c r="J182" s="259" t="s">
        <v>419</v>
      </c>
      <c r="K182" s="259" t="s">
        <v>45</v>
      </c>
      <c r="L182" s="289"/>
      <c r="M182" s="290">
        <v>316377036</v>
      </c>
      <c r="N182" s="259" t="s">
        <v>480</v>
      </c>
      <c r="O182" s="259" t="s">
        <v>47</v>
      </c>
      <c r="P182" s="281" t="s">
        <v>481</v>
      </c>
      <c r="Q182" s="263" t="s">
        <v>1571</v>
      </c>
      <c r="R182" s="264" t="s">
        <v>474</v>
      </c>
      <c r="S182" s="265">
        <v>8131</v>
      </c>
      <c r="T182" s="265">
        <v>2024110010238</v>
      </c>
      <c r="U182" s="265">
        <v>7</v>
      </c>
      <c r="V182" s="266">
        <v>45712</v>
      </c>
      <c r="W182" s="99">
        <f t="shared" si="2"/>
        <v>0</v>
      </c>
      <c r="X182" s="267"/>
      <c r="Y182" s="268"/>
      <c r="Z182" s="267"/>
      <c r="AA182" s="267"/>
      <c r="AB182" s="269"/>
      <c r="AC182" s="267"/>
      <c r="AD182" s="267"/>
      <c r="AE182" s="267"/>
      <c r="AF182" s="267"/>
      <c r="AG182" s="267"/>
      <c r="AH182" s="267"/>
      <c r="AI182" s="267"/>
      <c r="AJ182" s="267"/>
      <c r="AK182" s="267"/>
    </row>
    <row r="183" spans="1:37" ht="12.75" customHeight="1">
      <c r="A183" s="259" t="s">
        <v>1384</v>
      </c>
      <c r="B183" s="260" t="s">
        <v>535</v>
      </c>
      <c r="C183" s="261" t="s">
        <v>476</v>
      </c>
      <c r="D183" s="259">
        <v>80111600</v>
      </c>
      <c r="E183" s="259" t="s">
        <v>512</v>
      </c>
      <c r="F183" s="261" t="s">
        <v>90</v>
      </c>
      <c r="G183" s="261" t="s">
        <v>150</v>
      </c>
      <c r="H183" s="259">
        <v>8</v>
      </c>
      <c r="I183" s="259">
        <v>1</v>
      </c>
      <c r="J183" s="261" t="s">
        <v>44</v>
      </c>
      <c r="K183" s="261" t="s">
        <v>45</v>
      </c>
      <c r="L183" s="285">
        <v>4766308</v>
      </c>
      <c r="M183" s="286">
        <f>+L183*H183</f>
        <v>38130464</v>
      </c>
      <c r="N183" s="261" t="s">
        <v>480</v>
      </c>
      <c r="O183" s="261" t="s">
        <v>47</v>
      </c>
      <c r="P183" s="261" t="s">
        <v>481</v>
      </c>
      <c r="Q183" s="263" t="s">
        <v>1572</v>
      </c>
      <c r="R183" s="264" t="s">
        <v>474</v>
      </c>
      <c r="S183" s="265">
        <v>8131</v>
      </c>
      <c r="T183" s="265">
        <v>2024110010238</v>
      </c>
      <c r="U183" s="265">
        <v>7</v>
      </c>
      <c r="V183" s="266">
        <v>45712</v>
      </c>
      <c r="W183" s="99">
        <f t="shared" si="2"/>
        <v>0</v>
      </c>
      <c r="X183" s="267"/>
      <c r="Y183" s="268"/>
      <c r="Z183" s="267"/>
      <c r="AA183" s="267"/>
      <c r="AB183" s="269"/>
      <c r="AC183" s="267"/>
      <c r="AD183" s="267"/>
      <c r="AE183" s="267"/>
      <c r="AF183" s="267"/>
      <c r="AG183" s="267"/>
      <c r="AH183" s="267"/>
      <c r="AI183" s="267"/>
      <c r="AJ183" s="267"/>
      <c r="AK183" s="267"/>
    </row>
    <row r="184" spans="1:37" ht="12.75" customHeight="1">
      <c r="A184" s="259" t="s">
        <v>1384</v>
      </c>
      <c r="B184" s="291" t="s">
        <v>749</v>
      </c>
      <c r="C184" s="259" t="s">
        <v>588</v>
      </c>
      <c r="D184" s="259">
        <v>80111600</v>
      </c>
      <c r="E184" s="259" t="s">
        <v>1573</v>
      </c>
      <c r="F184" s="259" t="s">
        <v>418</v>
      </c>
      <c r="G184" s="259" t="s">
        <v>479</v>
      </c>
      <c r="H184" s="259">
        <v>6</v>
      </c>
      <c r="I184" s="281">
        <v>1</v>
      </c>
      <c r="J184" s="259" t="s">
        <v>44</v>
      </c>
      <c r="K184" s="259" t="s">
        <v>45</v>
      </c>
      <c r="L184" s="292">
        <v>5500000</v>
      </c>
      <c r="M184" s="293">
        <v>33000000</v>
      </c>
      <c r="N184" s="259" t="s">
        <v>752</v>
      </c>
      <c r="O184" s="259" t="s">
        <v>92</v>
      </c>
      <c r="P184" s="260" t="s">
        <v>481</v>
      </c>
      <c r="Q184" s="263" t="s">
        <v>1574</v>
      </c>
      <c r="R184" s="264" t="s">
        <v>474</v>
      </c>
      <c r="S184" s="265">
        <v>8131</v>
      </c>
      <c r="T184" s="265">
        <v>2024110010238</v>
      </c>
      <c r="U184" s="265">
        <v>7</v>
      </c>
      <c r="V184" s="266">
        <v>45712</v>
      </c>
      <c r="W184" s="99">
        <f t="shared" si="2"/>
        <v>0</v>
      </c>
      <c r="X184" s="267"/>
      <c r="Y184" s="268"/>
      <c r="Z184" s="267"/>
      <c r="AA184" s="267"/>
      <c r="AB184" s="269"/>
      <c r="AC184" s="267"/>
      <c r="AD184" s="267"/>
      <c r="AE184" s="267"/>
      <c r="AF184" s="267"/>
      <c r="AG184" s="267"/>
      <c r="AH184" s="267"/>
      <c r="AI184" s="267"/>
      <c r="AJ184" s="267"/>
      <c r="AK184" s="267"/>
    </row>
    <row r="185" spans="1:37" ht="12.75" customHeight="1">
      <c r="A185" s="259" t="s">
        <v>1384</v>
      </c>
      <c r="B185" s="291" t="s">
        <v>753</v>
      </c>
      <c r="C185" s="259" t="s">
        <v>588</v>
      </c>
      <c r="D185" s="259">
        <v>80111601</v>
      </c>
      <c r="E185" s="259" t="s">
        <v>1575</v>
      </c>
      <c r="F185" s="259" t="s">
        <v>418</v>
      </c>
      <c r="G185" s="259" t="s">
        <v>479</v>
      </c>
      <c r="H185" s="259">
        <v>6</v>
      </c>
      <c r="I185" s="281">
        <v>1</v>
      </c>
      <c r="J185" s="259" t="s">
        <v>44</v>
      </c>
      <c r="K185" s="259" t="s">
        <v>45</v>
      </c>
      <c r="L185" s="292">
        <v>3400000</v>
      </c>
      <c r="M185" s="292">
        <f t="shared" ref="M185:M204" si="13">+L185/30*180</f>
        <v>20400000</v>
      </c>
      <c r="N185" s="259" t="s">
        <v>752</v>
      </c>
      <c r="O185" s="259" t="s">
        <v>47</v>
      </c>
      <c r="P185" s="260" t="s">
        <v>481</v>
      </c>
      <c r="Q185" s="263" t="s">
        <v>1576</v>
      </c>
      <c r="R185" s="264" t="s">
        <v>474</v>
      </c>
      <c r="S185" s="265">
        <v>8131</v>
      </c>
      <c r="T185" s="265">
        <v>2024110010238</v>
      </c>
      <c r="U185" s="265">
        <v>7</v>
      </c>
      <c r="V185" s="266">
        <v>45712</v>
      </c>
      <c r="W185" s="99">
        <f t="shared" si="2"/>
        <v>0</v>
      </c>
      <c r="X185" s="267"/>
      <c r="Y185" s="268"/>
      <c r="Z185" s="267"/>
      <c r="AA185" s="267"/>
      <c r="AB185" s="269"/>
      <c r="AC185" s="267"/>
      <c r="AD185" s="267"/>
      <c r="AE185" s="267"/>
      <c r="AF185" s="267"/>
      <c r="AG185" s="267"/>
      <c r="AH185" s="267"/>
      <c r="AI185" s="267"/>
      <c r="AJ185" s="267"/>
      <c r="AK185" s="267"/>
    </row>
    <row r="186" spans="1:37" ht="12.75" customHeight="1">
      <c r="A186" s="259" t="s">
        <v>1384</v>
      </c>
      <c r="B186" s="291" t="s">
        <v>755</v>
      </c>
      <c r="C186" s="259" t="s">
        <v>588</v>
      </c>
      <c r="D186" s="259">
        <v>80111601</v>
      </c>
      <c r="E186" s="259" t="s">
        <v>1575</v>
      </c>
      <c r="F186" s="259" t="s">
        <v>418</v>
      </c>
      <c r="G186" s="259" t="s">
        <v>479</v>
      </c>
      <c r="H186" s="259">
        <v>6</v>
      </c>
      <c r="I186" s="281">
        <v>1</v>
      </c>
      <c r="J186" s="259" t="s">
        <v>44</v>
      </c>
      <c r="K186" s="259" t="s">
        <v>45</v>
      </c>
      <c r="L186" s="292">
        <v>3400000</v>
      </c>
      <c r="M186" s="292">
        <f t="shared" si="13"/>
        <v>20400000</v>
      </c>
      <c r="N186" s="259" t="s">
        <v>752</v>
      </c>
      <c r="O186" s="259" t="s">
        <v>47</v>
      </c>
      <c r="P186" s="260" t="s">
        <v>481</v>
      </c>
      <c r="Q186" s="263" t="s">
        <v>1576</v>
      </c>
      <c r="R186" s="264" t="s">
        <v>474</v>
      </c>
      <c r="S186" s="265">
        <v>8131</v>
      </c>
      <c r="T186" s="265">
        <v>2024110010238</v>
      </c>
      <c r="U186" s="265">
        <v>7</v>
      </c>
      <c r="V186" s="266">
        <v>45712</v>
      </c>
      <c r="W186" s="99">
        <f t="shared" si="2"/>
        <v>0</v>
      </c>
      <c r="X186" s="267"/>
      <c r="Y186" s="268"/>
      <c r="Z186" s="267"/>
      <c r="AA186" s="267"/>
      <c r="AB186" s="269"/>
      <c r="AC186" s="267"/>
      <c r="AD186" s="267"/>
      <c r="AE186" s="267"/>
      <c r="AF186" s="267"/>
      <c r="AG186" s="267"/>
      <c r="AH186" s="267"/>
      <c r="AI186" s="267"/>
      <c r="AJ186" s="267"/>
      <c r="AK186" s="267"/>
    </row>
    <row r="187" spans="1:37" ht="12.75" customHeight="1">
      <c r="A187" s="259" t="s">
        <v>1384</v>
      </c>
      <c r="B187" s="291" t="s">
        <v>757</v>
      </c>
      <c r="C187" s="259" t="s">
        <v>588</v>
      </c>
      <c r="D187" s="259">
        <v>80111601</v>
      </c>
      <c r="E187" s="259" t="s">
        <v>1575</v>
      </c>
      <c r="F187" s="259" t="s">
        <v>418</v>
      </c>
      <c r="G187" s="259" t="s">
        <v>479</v>
      </c>
      <c r="H187" s="259">
        <v>6</v>
      </c>
      <c r="I187" s="281">
        <v>1</v>
      </c>
      <c r="J187" s="259" t="s">
        <v>44</v>
      </c>
      <c r="K187" s="259" t="s">
        <v>45</v>
      </c>
      <c r="L187" s="292">
        <v>3400000</v>
      </c>
      <c r="M187" s="292">
        <f t="shared" si="13"/>
        <v>20400000</v>
      </c>
      <c r="N187" s="259" t="s">
        <v>752</v>
      </c>
      <c r="O187" s="259" t="s">
        <v>47</v>
      </c>
      <c r="P187" s="260" t="s">
        <v>481</v>
      </c>
      <c r="Q187" s="263" t="s">
        <v>1576</v>
      </c>
      <c r="R187" s="264" t="s">
        <v>474</v>
      </c>
      <c r="S187" s="265">
        <v>8131</v>
      </c>
      <c r="T187" s="265">
        <v>2024110010238</v>
      </c>
      <c r="U187" s="265">
        <v>7</v>
      </c>
      <c r="V187" s="266">
        <v>45712</v>
      </c>
      <c r="W187" s="99">
        <f t="shared" si="2"/>
        <v>0</v>
      </c>
      <c r="X187" s="267"/>
      <c r="Y187" s="268"/>
      <c r="Z187" s="267"/>
      <c r="AA187" s="267"/>
      <c r="AB187" s="269"/>
      <c r="AC187" s="267"/>
      <c r="AD187" s="267"/>
      <c r="AE187" s="267"/>
      <c r="AF187" s="267"/>
      <c r="AG187" s="267"/>
      <c r="AH187" s="267"/>
      <c r="AI187" s="267"/>
      <c r="AJ187" s="267"/>
      <c r="AK187" s="267"/>
    </row>
    <row r="188" spans="1:37" ht="12.75" customHeight="1">
      <c r="A188" s="259" t="s">
        <v>1384</v>
      </c>
      <c r="B188" s="291" t="s">
        <v>759</v>
      </c>
      <c r="C188" s="259" t="s">
        <v>588</v>
      </c>
      <c r="D188" s="259">
        <v>80111601</v>
      </c>
      <c r="E188" s="259" t="s">
        <v>1575</v>
      </c>
      <c r="F188" s="259" t="s">
        <v>418</v>
      </c>
      <c r="G188" s="259" t="s">
        <v>479</v>
      </c>
      <c r="H188" s="259">
        <v>6</v>
      </c>
      <c r="I188" s="281">
        <v>1</v>
      </c>
      <c r="J188" s="259" t="s">
        <v>44</v>
      </c>
      <c r="K188" s="259" t="s">
        <v>45</v>
      </c>
      <c r="L188" s="292">
        <v>3400000</v>
      </c>
      <c r="M188" s="292">
        <f t="shared" si="13"/>
        <v>20400000</v>
      </c>
      <c r="N188" s="259" t="s">
        <v>752</v>
      </c>
      <c r="O188" s="259" t="s">
        <v>47</v>
      </c>
      <c r="P188" s="260" t="s">
        <v>481</v>
      </c>
      <c r="Q188" s="263" t="s">
        <v>1576</v>
      </c>
      <c r="R188" s="264" t="s">
        <v>474</v>
      </c>
      <c r="S188" s="265">
        <v>8131</v>
      </c>
      <c r="T188" s="265">
        <v>2024110010238</v>
      </c>
      <c r="U188" s="265">
        <v>7</v>
      </c>
      <c r="V188" s="266">
        <v>45712</v>
      </c>
      <c r="W188" s="99">
        <f t="shared" si="2"/>
        <v>0</v>
      </c>
      <c r="X188" s="267"/>
      <c r="Y188" s="268"/>
      <c r="Z188" s="267"/>
      <c r="AA188" s="267"/>
      <c r="AB188" s="269"/>
      <c r="AC188" s="267"/>
      <c r="AD188" s="267"/>
      <c r="AE188" s="267"/>
      <c r="AF188" s="267"/>
      <c r="AG188" s="267"/>
      <c r="AH188" s="267"/>
      <c r="AI188" s="267"/>
      <c r="AJ188" s="267"/>
      <c r="AK188" s="267"/>
    </row>
    <row r="189" spans="1:37" ht="12.75" customHeight="1">
      <c r="A189" s="259" t="s">
        <v>1384</v>
      </c>
      <c r="B189" s="291" t="s">
        <v>761</v>
      </c>
      <c r="C189" s="259" t="s">
        <v>588</v>
      </c>
      <c r="D189" s="259">
        <v>80111601</v>
      </c>
      <c r="E189" s="259" t="s">
        <v>1575</v>
      </c>
      <c r="F189" s="259" t="s">
        <v>418</v>
      </c>
      <c r="G189" s="259" t="s">
        <v>479</v>
      </c>
      <c r="H189" s="259">
        <v>6</v>
      </c>
      <c r="I189" s="281">
        <v>1</v>
      </c>
      <c r="J189" s="259" t="s">
        <v>44</v>
      </c>
      <c r="K189" s="259" t="s">
        <v>45</v>
      </c>
      <c r="L189" s="292">
        <v>3400000</v>
      </c>
      <c r="M189" s="292">
        <f t="shared" si="13"/>
        <v>20400000</v>
      </c>
      <c r="N189" s="259" t="s">
        <v>752</v>
      </c>
      <c r="O189" s="259" t="s">
        <v>47</v>
      </c>
      <c r="P189" s="260" t="s">
        <v>481</v>
      </c>
      <c r="Q189" s="263" t="s">
        <v>1576</v>
      </c>
      <c r="R189" s="264" t="s">
        <v>474</v>
      </c>
      <c r="S189" s="265">
        <v>8131</v>
      </c>
      <c r="T189" s="265">
        <v>2024110010238</v>
      </c>
      <c r="U189" s="265">
        <v>7</v>
      </c>
      <c r="V189" s="266">
        <v>45712</v>
      </c>
      <c r="W189" s="99">
        <f t="shared" si="2"/>
        <v>0</v>
      </c>
      <c r="X189" s="267"/>
      <c r="Y189" s="268"/>
      <c r="Z189" s="267"/>
      <c r="AA189" s="267"/>
      <c r="AB189" s="269"/>
      <c r="AC189" s="267"/>
      <c r="AD189" s="267"/>
      <c r="AE189" s="267"/>
      <c r="AF189" s="267"/>
      <c r="AG189" s="267"/>
      <c r="AH189" s="267"/>
      <c r="AI189" s="267"/>
      <c r="AJ189" s="267"/>
      <c r="AK189" s="267"/>
    </row>
    <row r="190" spans="1:37" ht="12.75" customHeight="1">
      <c r="A190" s="259" t="s">
        <v>1384</v>
      </c>
      <c r="B190" s="291" t="s">
        <v>763</v>
      </c>
      <c r="C190" s="259" t="s">
        <v>588</v>
      </c>
      <c r="D190" s="259">
        <v>80111601</v>
      </c>
      <c r="E190" s="259" t="s">
        <v>1575</v>
      </c>
      <c r="F190" s="259" t="s">
        <v>418</v>
      </c>
      <c r="G190" s="259" t="s">
        <v>479</v>
      </c>
      <c r="H190" s="259">
        <v>6</v>
      </c>
      <c r="I190" s="281">
        <v>1</v>
      </c>
      <c r="J190" s="259" t="s">
        <v>44</v>
      </c>
      <c r="K190" s="259" t="s">
        <v>45</v>
      </c>
      <c r="L190" s="292">
        <v>3400000</v>
      </c>
      <c r="M190" s="292">
        <f t="shared" si="13"/>
        <v>20400000</v>
      </c>
      <c r="N190" s="259" t="s">
        <v>752</v>
      </c>
      <c r="O190" s="259" t="s">
        <v>47</v>
      </c>
      <c r="P190" s="260" t="s">
        <v>481</v>
      </c>
      <c r="Q190" s="263" t="s">
        <v>1576</v>
      </c>
      <c r="R190" s="264" t="s">
        <v>474</v>
      </c>
      <c r="S190" s="265">
        <v>8131</v>
      </c>
      <c r="T190" s="265">
        <v>2024110010238</v>
      </c>
      <c r="U190" s="265">
        <v>7</v>
      </c>
      <c r="V190" s="266">
        <v>45712</v>
      </c>
      <c r="W190" s="99">
        <f t="shared" si="2"/>
        <v>0</v>
      </c>
      <c r="X190" s="267"/>
      <c r="Y190" s="268"/>
      <c r="Z190" s="267"/>
      <c r="AA190" s="267"/>
      <c r="AB190" s="269"/>
      <c r="AC190" s="267"/>
      <c r="AD190" s="267"/>
      <c r="AE190" s="267"/>
      <c r="AF190" s="267"/>
      <c r="AG190" s="267"/>
      <c r="AH190" s="267"/>
      <c r="AI190" s="267"/>
      <c r="AJ190" s="267"/>
      <c r="AK190" s="267"/>
    </row>
    <row r="191" spans="1:37" ht="12.75" customHeight="1">
      <c r="A191" s="259" t="s">
        <v>1384</v>
      </c>
      <c r="B191" s="291" t="s">
        <v>765</v>
      </c>
      <c r="C191" s="259" t="s">
        <v>588</v>
      </c>
      <c r="D191" s="259">
        <v>80111601</v>
      </c>
      <c r="E191" s="259" t="s">
        <v>1575</v>
      </c>
      <c r="F191" s="259" t="s">
        <v>418</v>
      </c>
      <c r="G191" s="259" t="s">
        <v>479</v>
      </c>
      <c r="H191" s="259">
        <v>6</v>
      </c>
      <c r="I191" s="281">
        <v>1</v>
      </c>
      <c r="J191" s="259" t="s">
        <v>44</v>
      </c>
      <c r="K191" s="259" t="s">
        <v>45</v>
      </c>
      <c r="L191" s="292">
        <v>3400000</v>
      </c>
      <c r="M191" s="292">
        <f t="shared" si="13"/>
        <v>20400000</v>
      </c>
      <c r="N191" s="259" t="s">
        <v>752</v>
      </c>
      <c r="O191" s="259" t="s">
        <v>47</v>
      </c>
      <c r="P191" s="260" t="s">
        <v>481</v>
      </c>
      <c r="Q191" s="263" t="s">
        <v>1576</v>
      </c>
      <c r="R191" s="264" t="s">
        <v>474</v>
      </c>
      <c r="S191" s="265">
        <v>8131</v>
      </c>
      <c r="T191" s="265">
        <v>2024110010238</v>
      </c>
      <c r="U191" s="265">
        <v>7</v>
      </c>
      <c r="V191" s="266">
        <v>45712</v>
      </c>
      <c r="W191" s="99">
        <f t="shared" si="2"/>
        <v>0</v>
      </c>
      <c r="X191" s="267"/>
      <c r="Y191" s="268"/>
      <c r="Z191" s="267"/>
      <c r="AA191" s="267"/>
      <c r="AB191" s="269"/>
      <c r="AC191" s="267"/>
      <c r="AD191" s="267"/>
      <c r="AE191" s="267"/>
      <c r="AF191" s="267"/>
      <c r="AG191" s="267"/>
      <c r="AH191" s="267"/>
      <c r="AI191" s="267"/>
      <c r="AJ191" s="267"/>
      <c r="AK191" s="267"/>
    </row>
    <row r="192" spans="1:37" ht="12.75" customHeight="1">
      <c r="A192" s="259" t="s">
        <v>1384</v>
      </c>
      <c r="B192" s="291" t="s">
        <v>767</v>
      </c>
      <c r="C192" s="259" t="s">
        <v>588</v>
      </c>
      <c r="D192" s="259">
        <v>80111601</v>
      </c>
      <c r="E192" s="259" t="s">
        <v>1575</v>
      </c>
      <c r="F192" s="259" t="s">
        <v>418</v>
      </c>
      <c r="G192" s="259" t="s">
        <v>479</v>
      </c>
      <c r="H192" s="259">
        <v>6</v>
      </c>
      <c r="I192" s="281">
        <v>1</v>
      </c>
      <c r="J192" s="259" t="s">
        <v>44</v>
      </c>
      <c r="K192" s="259" t="s">
        <v>45</v>
      </c>
      <c r="L192" s="292">
        <v>3400000</v>
      </c>
      <c r="M192" s="292">
        <f t="shared" si="13"/>
        <v>20400000</v>
      </c>
      <c r="N192" s="259" t="s">
        <v>752</v>
      </c>
      <c r="O192" s="259" t="s">
        <v>47</v>
      </c>
      <c r="P192" s="260" t="s">
        <v>481</v>
      </c>
      <c r="Q192" s="263" t="s">
        <v>1576</v>
      </c>
      <c r="R192" s="264" t="s">
        <v>474</v>
      </c>
      <c r="S192" s="265">
        <v>8131</v>
      </c>
      <c r="T192" s="265">
        <v>2024110010238</v>
      </c>
      <c r="U192" s="265">
        <v>7</v>
      </c>
      <c r="V192" s="266">
        <v>45712</v>
      </c>
      <c r="W192" s="99">
        <f t="shared" si="2"/>
        <v>0</v>
      </c>
      <c r="X192" s="267"/>
      <c r="Y192" s="268"/>
      <c r="Z192" s="267"/>
      <c r="AA192" s="267"/>
      <c r="AB192" s="269"/>
      <c r="AC192" s="267"/>
      <c r="AD192" s="267"/>
      <c r="AE192" s="267"/>
      <c r="AF192" s="267"/>
      <c r="AG192" s="267"/>
      <c r="AH192" s="267"/>
      <c r="AI192" s="267"/>
      <c r="AJ192" s="267"/>
      <c r="AK192" s="267"/>
    </row>
    <row r="193" spans="1:37" ht="12.75" customHeight="1">
      <c r="A193" s="259" t="s">
        <v>1384</v>
      </c>
      <c r="B193" s="291" t="s">
        <v>769</v>
      </c>
      <c r="C193" s="259" t="s">
        <v>588</v>
      </c>
      <c r="D193" s="259">
        <v>80111601</v>
      </c>
      <c r="E193" s="259" t="s">
        <v>1575</v>
      </c>
      <c r="F193" s="259" t="s">
        <v>418</v>
      </c>
      <c r="G193" s="259" t="s">
        <v>479</v>
      </c>
      <c r="H193" s="259">
        <v>6</v>
      </c>
      <c r="I193" s="281">
        <v>1</v>
      </c>
      <c r="J193" s="259" t="s">
        <v>44</v>
      </c>
      <c r="K193" s="259" t="s">
        <v>45</v>
      </c>
      <c r="L193" s="292">
        <v>3400000</v>
      </c>
      <c r="M193" s="292">
        <f t="shared" si="13"/>
        <v>20400000</v>
      </c>
      <c r="N193" s="259" t="s">
        <v>752</v>
      </c>
      <c r="O193" s="259" t="s">
        <v>47</v>
      </c>
      <c r="P193" s="260" t="s">
        <v>481</v>
      </c>
      <c r="Q193" s="263" t="s">
        <v>1576</v>
      </c>
      <c r="R193" s="264" t="s">
        <v>474</v>
      </c>
      <c r="S193" s="265">
        <v>8131</v>
      </c>
      <c r="T193" s="265">
        <v>2024110010238</v>
      </c>
      <c r="U193" s="265">
        <v>7</v>
      </c>
      <c r="V193" s="266">
        <v>45712</v>
      </c>
      <c r="W193" s="99">
        <f t="shared" si="2"/>
        <v>0</v>
      </c>
      <c r="X193" s="267"/>
      <c r="Y193" s="268"/>
      <c r="Z193" s="267"/>
      <c r="AA193" s="267"/>
      <c r="AB193" s="269"/>
      <c r="AC193" s="267"/>
      <c r="AD193" s="267"/>
      <c r="AE193" s="267"/>
      <c r="AF193" s="267"/>
      <c r="AG193" s="267"/>
      <c r="AH193" s="267"/>
      <c r="AI193" s="267"/>
      <c r="AJ193" s="267"/>
      <c r="AK193" s="267"/>
    </row>
    <row r="194" spans="1:37" ht="12.75" customHeight="1">
      <c r="A194" s="259" t="s">
        <v>1384</v>
      </c>
      <c r="B194" s="291" t="s">
        <v>771</v>
      </c>
      <c r="C194" s="259" t="s">
        <v>588</v>
      </c>
      <c r="D194" s="259">
        <v>80111601</v>
      </c>
      <c r="E194" s="259" t="s">
        <v>1575</v>
      </c>
      <c r="F194" s="259" t="s">
        <v>418</v>
      </c>
      <c r="G194" s="259" t="s">
        <v>479</v>
      </c>
      <c r="H194" s="259">
        <v>6</v>
      </c>
      <c r="I194" s="281">
        <v>1</v>
      </c>
      <c r="J194" s="259" t="s">
        <v>44</v>
      </c>
      <c r="K194" s="259" t="s">
        <v>45</v>
      </c>
      <c r="L194" s="292">
        <v>3400000</v>
      </c>
      <c r="M194" s="292">
        <f t="shared" si="13"/>
        <v>20400000</v>
      </c>
      <c r="N194" s="259" t="s">
        <v>752</v>
      </c>
      <c r="O194" s="259" t="s">
        <v>47</v>
      </c>
      <c r="P194" s="260" t="s">
        <v>481</v>
      </c>
      <c r="Q194" s="263" t="s">
        <v>1576</v>
      </c>
      <c r="R194" s="264" t="s">
        <v>474</v>
      </c>
      <c r="S194" s="265">
        <v>8131</v>
      </c>
      <c r="T194" s="265">
        <v>2024110010238</v>
      </c>
      <c r="U194" s="265">
        <v>7</v>
      </c>
      <c r="V194" s="266">
        <v>45712</v>
      </c>
      <c r="W194" s="99">
        <f t="shared" si="2"/>
        <v>0</v>
      </c>
      <c r="X194" s="267"/>
      <c r="Y194" s="268"/>
      <c r="Z194" s="267"/>
      <c r="AA194" s="267"/>
      <c r="AB194" s="269"/>
      <c r="AC194" s="267"/>
      <c r="AD194" s="267"/>
      <c r="AE194" s="267"/>
      <c r="AF194" s="267"/>
      <c r="AG194" s="267"/>
      <c r="AH194" s="267"/>
      <c r="AI194" s="267"/>
      <c r="AJ194" s="267"/>
      <c r="AK194" s="267"/>
    </row>
    <row r="195" spans="1:37" ht="12.75" customHeight="1">
      <c r="A195" s="259" t="s">
        <v>1384</v>
      </c>
      <c r="B195" s="291" t="s">
        <v>773</v>
      </c>
      <c r="C195" s="259" t="s">
        <v>588</v>
      </c>
      <c r="D195" s="259">
        <v>80111601</v>
      </c>
      <c r="E195" s="259" t="s">
        <v>1575</v>
      </c>
      <c r="F195" s="259" t="s">
        <v>418</v>
      </c>
      <c r="G195" s="259" t="s">
        <v>479</v>
      </c>
      <c r="H195" s="259">
        <v>6</v>
      </c>
      <c r="I195" s="281">
        <v>1</v>
      </c>
      <c r="J195" s="259" t="s">
        <v>44</v>
      </c>
      <c r="K195" s="259" t="s">
        <v>45</v>
      </c>
      <c r="L195" s="292">
        <v>3400000</v>
      </c>
      <c r="M195" s="292">
        <f t="shared" si="13"/>
        <v>20400000</v>
      </c>
      <c r="N195" s="259" t="s">
        <v>752</v>
      </c>
      <c r="O195" s="259" t="s">
        <v>47</v>
      </c>
      <c r="P195" s="260" t="s">
        <v>481</v>
      </c>
      <c r="Q195" s="263" t="s">
        <v>1576</v>
      </c>
      <c r="R195" s="264" t="s">
        <v>474</v>
      </c>
      <c r="S195" s="265">
        <v>8131</v>
      </c>
      <c r="T195" s="265">
        <v>2024110010238</v>
      </c>
      <c r="U195" s="265">
        <v>7</v>
      </c>
      <c r="V195" s="266">
        <v>45712</v>
      </c>
      <c r="W195" s="99">
        <f t="shared" si="2"/>
        <v>0</v>
      </c>
      <c r="X195" s="267"/>
      <c r="Y195" s="268"/>
      <c r="Z195" s="267"/>
      <c r="AA195" s="267"/>
      <c r="AB195" s="269"/>
      <c r="AC195" s="267"/>
      <c r="AD195" s="267"/>
      <c r="AE195" s="267"/>
      <c r="AF195" s="267"/>
      <c r="AG195" s="267"/>
      <c r="AH195" s="267"/>
      <c r="AI195" s="267"/>
      <c r="AJ195" s="267"/>
      <c r="AK195" s="267"/>
    </row>
    <row r="196" spans="1:37" ht="12.75" customHeight="1">
      <c r="A196" s="259" t="s">
        <v>1384</v>
      </c>
      <c r="B196" s="291" t="s">
        <v>775</v>
      </c>
      <c r="C196" s="259" t="s">
        <v>588</v>
      </c>
      <c r="D196" s="259">
        <v>80111601</v>
      </c>
      <c r="E196" s="259" t="s">
        <v>1575</v>
      </c>
      <c r="F196" s="259" t="s">
        <v>418</v>
      </c>
      <c r="G196" s="259" t="s">
        <v>479</v>
      </c>
      <c r="H196" s="259">
        <v>6</v>
      </c>
      <c r="I196" s="281">
        <v>1</v>
      </c>
      <c r="J196" s="259" t="s">
        <v>44</v>
      </c>
      <c r="K196" s="259" t="s">
        <v>45</v>
      </c>
      <c r="L196" s="292">
        <v>3400000</v>
      </c>
      <c r="M196" s="292">
        <f t="shared" si="13"/>
        <v>20400000</v>
      </c>
      <c r="N196" s="259" t="s">
        <v>752</v>
      </c>
      <c r="O196" s="259" t="s">
        <v>47</v>
      </c>
      <c r="P196" s="260" t="s">
        <v>481</v>
      </c>
      <c r="Q196" s="263" t="s">
        <v>1576</v>
      </c>
      <c r="R196" s="264" t="s">
        <v>474</v>
      </c>
      <c r="S196" s="265">
        <v>8131</v>
      </c>
      <c r="T196" s="265">
        <v>2024110010238</v>
      </c>
      <c r="U196" s="265">
        <v>7</v>
      </c>
      <c r="V196" s="266">
        <v>45712</v>
      </c>
      <c r="W196" s="99">
        <f t="shared" si="2"/>
        <v>0</v>
      </c>
      <c r="X196" s="267"/>
      <c r="Y196" s="268"/>
      <c r="Z196" s="267"/>
      <c r="AA196" s="267"/>
      <c r="AB196" s="269"/>
      <c r="AC196" s="267"/>
      <c r="AD196" s="267"/>
      <c r="AE196" s="267"/>
      <c r="AF196" s="267"/>
      <c r="AG196" s="267"/>
      <c r="AH196" s="267"/>
      <c r="AI196" s="267"/>
      <c r="AJ196" s="267"/>
      <c r="AK196" s="267"/>
    </row>
    <row r="197" spans="1:37" ht="12.75" customHeight="1">
      <c r="A197" s="259" t="s">
        <v>1384</v>
      </c>
      <c r="B197" s="291" t="s">
        <v>777</v>
      </c>
      <c r="C197" s="259" t="s">
        <v>588</v>
      </c>
      <c r="D197" s="259">
        <v>80111600</v>
      </c>
      <c r="E197" s="259" t="s">
        <v>1575</v>
      </c>
      <c r="F197" s="259" t="s">
        <v>479</v>
      </c>
      <c r="G197" s="259" t="s">
        <v>295</v>
      </c>
      <c r="H197" s="259">
        <v>6</v>
      </c>
      <c r="I197" s="281">
        <v>6</v>
      </c>
      <c r="J197" s="259" t="s">
        <v>44</v>
      </c>
      <c r="K197" s="259" t="s">
        <v>45</v>
      </c>
      <c r="L197" s="292">
        <v>3200000</v>
      </c>
      <c r="M197" s="292">
        <f t="shared" si="13"/>
        <v>19200000</v>
      </c>
      <c r="N197" s="259" t="s">
        <v>752</v>
      </c>
      <c r="O197" s="260" t="s">
        <v>47</v>
      </c>
      <c r="P197" s="260" t="s">
        <v>481</v>
      </c>
      <c r="Q197" s="263" t="s">
        <v>1577</v>
      </c>
      <c r="R197" s="264" t="s">
        <v>474</v>
      </c>
      <c r="S197" s="265">
        <v>8131</v>
      </c>
      <c r="T197" s="265">
        <v>2024110010238</v>
      </c>
      <c r="U197" s="265">
        <v>7</v>
      </c>
      <c r="V197" s="266">
        <v>45712</v>
      </c>
      <c r="W197" s="99">
        <f t="shared" si="2"/>
        <v>0</v>
      </c>
      <c r="X197" s="267"/>
      <c r="Y197" s="268"/>
      <c r="Z197" s="267"/>
      <c r="AA197" s="267"/>
      <c r="AB197" s="269"/>
      <c r="AC197" s="267"/>
      <c r="AD197" s="267"/>
      <c r="AE197" s="267"/>
      <c r="AF197" s="267"/>
      <c r="AG197" s="267"/>
      <c r="AH197" s="267"/>
      <c r="AI197" s="267"/>
      <c r="AJ197" s="267"/>
      <c r="AK197" s="267"/>
    </row>
    <row r="198" spans="1:37" ht="12.75" customHeight="1">
      <c r="A198" s="259" t="s">
        <v>1384</v>
      </c>
      <c r="B198" s="291" t="s">
        <v>779</v>
      </c>
      <c r="C198" s="259" t="s">
        <v>588</v>
      </c>
      <c r="D198" s="259">
        <v>80111601</v>
      </c>
      <c r="E198" s="259" t="s">
        <v>1575</v>
      </c>
      <c r="F198" s="259" t="s">
        <v>418</v>
      </c>
      <c r="G198" s="259" t="s">
        <v>479</v>
      </c>
      <c r="H198" s="259">
        <v>6</v>
      </c>
      <c r="I198" s="281">
        <v>1</v>
      </c>
      <c r="J198" s="259" t="s">
        <v>44</v>
      </c>
      <c r="K198" s="259" t="s">
        <v>45</v>
      </c>
      <c r="L198" s="292">
        <v>3400000</v>
      </c>
      <c r="M198" s="292">
        <f t="shared" si="13"/>
        <v>20400000</v>
      </c>
      <c r="N198" s="259" t="s">
        <v>752</v>
      </c>
      <c r="O198" s="259" t="s">
        <v>47</v>
      </c>
      <c r="P198" s="260" t="s">
        <v>481</v>
      </c>
      <c r="Q198" s="263" t="s">
        <v>1576</v>
      </c>
      <c r="R198" s="264" t="s">
        <v>474</v>
      </c>
      <c r="S198" s="265">
        <v>8131</v>
      </c>
      <c r="T198" s="265">
        <v>2024110010238</v>
      </c>
      <c r="U198" s="265">
        <v>7</v>
      </c>
      <c r="V198" s="266">
        <v>45712</v>
      </c>
      <c r="W198" s="99">
        <f t="shared" si="2"/>
        <v>0</v>
      </c>
      <c r="X198" s="267"/>
      <c r="Y198" s="268"/>
      <c r="Z198" s="267"/>
      <c r="AA198" s="267"/>
      <c r="AB198" s="269"/>
      <c r="AC198" s="267"/>
      <c r="AD198" s="267"/>
      <c r="AE198" s="267"/>
      <c r="AF198" s="267"/>
      <c r="AG198" s="267"/>
      <c r="AH198" s="267"/>
      <c r="AI198" s="267"/>
      <c r="AJ198" s="267"/>
      <c r="AK198" s="267"/>
    </row>
    <row r="199" spans="1:37" ht="12.75" customHeight="1">
      <c r="A199" s="259" t="s">
        <v>1384</v>
      </c>
      <c r="B199" s="291" t="s">
        <v>781</v>
      </c>
      <c r="C199" s="259" t="s">
        <v>588</v>
      </c>
      <c r="D199" s="259">
        <v>80111601</v>
      </c>
      <c r="E199" s="259" t="s">
        <v>1575</v>
      </c>
      <c r="F199" s="259" t="s">
        <v>418</v>
      </c>
      <c r="G199" s="259" t="s">
        <v>479</v>
      </c>
      <c r="H199" s="259">
        <v>6</v>
      </c>
      <c r="I199" s="281">
        <v>1</v>
      </c>
      <c r="J199" s="259" t="s">
        <v>44</v>
      </c>
      <c r="K199" s="259" t="s">
        <v>45</v>
      </c>
      <c r="L199" s="292">
        <v>3400000</v>
      </c>
      <c r="M199" s="292">
        <f t="shared" si="13"/>
        <v>20400000</v>
      </c>
      <c r="N199" s="259" t="s">
        <v>752</v>
      </c>
      <c r="O199" s="259" t="s">
        <v>47</v>
      </c>
      <c r="P199" s="260" t="s">
        <v>481</v>
      </c>
      <c r="Q199" s="263" t="s">
        <v>1576</v>
      </c>
      <c r="R199" s="264" t="s">
        <v>474</v>
      </c>
      <c r="S199" s="265">
        <v>8131</v>
      </c>
      <c r="T199" s="265">
        <v>2024110010238</v>
      </c>
      <c r="U199" s="265">
        <v>7</v>
      </c>
      <c r="V199" s="266">
        <v>45712</v>
      </c>
      <c r="W199" s="99">
        <f t="shared" si="2"/>
        <v>0</v>
      </c>
      <c r="X199" s="267"/>
      <c r="Y199" s="268"/>
      <c r="Z199" s="267"/>
      <c r="AA199" s="267"/>
      <c r="AB199" s="269"/>
      <c r="AC199" s="267"/>
      <c r="AD199" s="267"/>
      <c r="AE199" s="267"/>
      <c r="AF199" s="267"/>
      <c r="AG199" s="267"/>
      <c r="AH199" s="267"/>
      <c r="AI199" s="267"/>
      <c r="AJ199" s="267"/>
      <c r="AK199" s="267"/>
    </row>
    <row r="200" spans="1:37" ht="12.75" customHeight="1">
      <c r="A200" s="259" t="s">
        <v>1384</v>
      </c>
      <c r="B200" s="291" t="s">
        <v>783</v>
      </c>
      <c r="C200" s="259" t="s">
        <v>588</v>
      </c>
      <c r="D200" s="259">
        <v>80111601</v>
      </c>
      <c r="E200" s="259" t="s">
        <v>1575</v>
      </c>
      <c r="F200" s="259" t="s">
        <v>418</v>
      </c>
      <c r="G200" s="259" t="s">
        <v>479</v>
      </c>
      <c r="H200" s="259">
        <v>6</v>
      </c>
      <c r="I200" s="281">
        <v>1</v>
      </c>
      <c r="J200" s="259" t="s">
        <v>44</v>
      </c>
      <c r="K200" s="259" t="s">
        <v>45</v>
      </c>
      <c r="L200" s="292">
        <v>3400000</v>
      </c>
      <c r="M200" s="292">
        <f t="shared" si="13"/>
        <v>20400000</v>
      </c>
      <c r="N200" s="259" t="s">
        <v>752</v>
      </c>
      <c r="O200" s="259" t="s">
        <v>47</v>
      </c>
      <c r="P200" s="260" t="s">
        <v>481</v>
      </c>
      <c r="Q200" s="263" t="s">
        <v>1576</v>
      </c>
      <c r="R200" s="264" t="s">
        <v>474</v>
      </c>
      <c r="S200" s="265">
        <v>8131</v>
      </c>
      <c r="T200" s="265">
        <v>2024110010238</v>
      </c>
      <c r="U200" s="265">
        <v>7</v>
      </c>
      <c r="V200" s="266">
        <v>45712</v>
      </c>
      <c r="W200" s="99">
        <f t="shared" si="2"/>
        <v>0</v>
      </c>
      <c r="X200" s="267"/>
      <c r="Y200" s="268"/>
      <c r="Z200" s="267"/>
      <c r="AA200" s="267"/>
      <c r="AB200" s="269"/>
      <c r="AC200" s="267"/>
      <c r="AD200" s="267"/>
      <c r="AE200" s="267"/>
      <c r="AF200" s="267"/>
      <c r="AG200" s="267"/>
      <c r="AH200" s="267"/>
      <c r="AI200" s="267"/>
      <c r="AJ200" s="267"/>
      <c r="AK200" s="267"/>
    </row>
    <row r="201" spans="1:37" ht="12.75" customHeight="1">
      <c r="A201" s="259" t="s">
        <v>1384</v>
      </c>
      <c r="B201" s="291" t="s">
        <v>785</v>
      </c>
      <c r="C201" s="259" t="s">
        <v>588</v>
      </c>
      <c r="D201" s="259">
        <v>80111601</v>
      </c>
      <c r="E201" s="259" t="s">
        <v>1575</v>
      </c>
      <c r="F201" s="259" t="s">
        <v>418</v>
      </c>
      <c r="G201" s="259" t="s">
        <v>479</v>
      </c>
      <c r="H201" s="259">
        <v>6</v>
      </c>
      <c r="I201" s="281">
        <v>1</v>
      </c>
      <c r="J201" s="259" t="s">
        <v>44</v>
      </c>
      <c r="K201" s="259" t="s">
        <v>45</v>
      </c>
      <c r="L201" s="292">
        <v>3400000</v>
      </c>
      <c r="M201" s="292">
        <f t="shared" si="13"/>
        <v>20400000</v>
      </c>
      <c r="N201" s="259" t="s">
        <v>752</v>
      </c>
      <c r="O201" s="259" t="s">
        <v>47</v>
      </c>
      <c r="P201" s="260" t="s">
        <v>481</v>
      </c>
      <c r="Q201" s="263" t="s">
        <v>1576</v>
      </c>
      <c r="R201" s="264" t="s">
        <v>474</v>
      </c>
      <c r="S201" s="265">
        <v>8131</v>
      </c>
      <c r="T201" s="265">
        <v>2024110010238</v>
      </c>
      <c r="U201" s="265">
        <v>7</v>
      </c>
      <c r="V201" s="266">
        <v>45712</v>
      </c>
      <c r="W201" s="99">
        <f t="shared" si="2"/>
        <v>0</v>
      </c>
      <c r="X201" s="267"/>
      <c r="Y201" s="268"/>
      <c r="Z201" s="267"/>
      <c r="AA201" s="267"/>
      <c r="AB201" s="269"/>
      <c r="AC201" s="267"/>
      <c r="AD201" s="267"/>
      <c r="AE201" s="267"/>
      <c r="AF201" s="267"/>
      <c r="AG201" s="267"/>
      <c r="AH201" s="267"/>
      <c r="AI201" s="267"/>
      <c r="AJ201" s="267"/>
      <c r="AK201" s="267"/>
    </row>
    <row r="202" spans="1:37" ht="12.75" customHeight="1">
      <c r="A202" s="259" t="s">
        <v>1384</v>
      </c>
      <c r="B202" s="291" t="s">
        <v>787</v>
      </c>
      <c r="C202" s="259" t="s">
        <v>588</v>
      </c>
      <c r="D202" s="259">
        <v>80111601</v>
      </c>
      <c r="E202" s="259" t="s">
        <v>1575</v>
      </c>
      <c r="F202" s="259" t="s">
        <v>418</v>
      </c>
      <c r="G202" s="259" t="s">
        <v>479</v>
      </c>
      <c r="H202" s="259">
        <v>6</v>
      </c>
      <c r="I202" s="281">
        <v>1</v>
      </c>
      <c r="J202" s="259" t="s">
        <v>44</v>
      </c>
      <c r="K202" s="259" t="s">
        <v>45</v>
      </c>
      <c r="L202" s="292">
        <v>3400000</v>
      </c>
      <c r="M202" s="292">
        <f t="shared" si="13"/>
        <v>20400000</v>
      </c>
      <c r="N202" s="259" t="s">
        <v>752</v>
      </c>
      <c r="O202" s="259" t="s">
        <v>47</v>
      </c>
      <c r="P202" s="260" t="s">
        <v>481</v>
      </c>
      <c r="Q202" s="263" t="s">
        <v>1576</v>
      </c>
      <c r="R202" s="264" t="s">
        <v>474</v>
      </c>
      <c r="S202" s="265">
        <v>8131</v>
      </c>
      <c r="T202" s="265">
        <v>2024110010238</v>
      </c>
      <c r="U202" s="265">
        <v>7</v>
      </c>
      <c r="V202" s="266">
        <v>45712</v>
      </c>
      <c r="W202" s="99">
        <f t="shared" si="2"/>
        <v>0</v>
      </c>
      <c r="X202" s="267"/>
      <c r="Y202" s="268"/>
      <c r="Z202" s="267"/>
      <c r="AA202" s="267"/>
      <c r="AB202" s="269"/>
      <c r="AC202" s="267"/>
      <c r="AD202" s="267"/>
      <c r="AE202" s="267"/>
      <c r="AF202" s="267"/>
      <c r="AG202" s="267"/>
      <c r="AH202" s="267"/>
      <c r="AI202" s="267"/>
      <c r="AJ202" s="267"/>
      <c r="AK202" s="267"/>
    </row>
    <row r="203" spans="1:37" ht="12.75" customHeight="1">
      <c r="A203" s="259" t="s">
        <v>1384</v>
      </c>
      <c r="B203" s="291" t="s">
        <v>789</v>
      </c>
      <c r="C203" s="259" t="s">
        <v>588</v>
      </c>
      <c r="D203" s="259">
        <v>80111601</v>
      </c>
      <c r="E203" s="259" t="s">
        <v>1575</v>
      </c>
      <c r="F203" s="259" t="s">
        <v>418</v>
      </c>
      <c r="G203" s="259" t="s">
        <v>479</v>
      </c>
      <c r="H203" s="259">
        <v>6</v>
      </c>
      <c r="I203" s="281">
        <v>1</v>
      </c>
      <c r="J203" s="259" t="s">
        <v>44</v>
      </c>
      <c r="K203" s="259" t="s">
        <v>45</v>
      </c>
      <c r="L203" s="292">
        <v>3400000</v>
      </c>
      <c r="M203" s="292">
        <f t="shared" si="13"/>
        <v>20400000</v>
      </c>
      <c r="N203" s="259" t="s">
        <v>752</v>
      </c>
      <c r="O203" s="259" t="s">
        <v>47</v>
      </c>
      <c r="P203" s="260" t="s">
        <v>481</v>
      </c>
      <c r="Q203" s="263" t="s">
        <v>1576</v>
      </c>
      <c r="R203" s="264" t="s">
        <v>474</v>
      </c>
      <c r="S203" s="265">
        <v>8131</v>
      </c>
      <c r="T203" s="265">
        <v>2024110010238</v>
      </c>
      <c r="U203" s="265">
        <v>7</v>
      </c>
      <c r="V203" s="266">
        <v>45712</v>
      </c>
      <c r="W203" s="99">
        <f t="shared" si="2"/>
        <v>0</v>
      </c>
      <c r="X203" s="267"/>
      <c r="Y203" s="268"/>
      <c r="Z203" s="267"/>
      <c r="AA203" s="267"/>
      <c r="AB203" s="269"/>
      <c r="AC203" s="267"/>
      <c r="AD203" s="267"/>
      <c r="AE203" s="267"/>
      <c r="AF203" s="267"/>
      <c r="AG203" s="267"/>
      <c r="AH203" s="267"/>
      <c r="AI203" s="267"/>
      <c r="AJ203" s="267"/>
      <c r="AK203" s="267"/>
    </row>
    <row r="204" spans="1:37" ht="12.75" customHeight="1">
      <c r="A204" s="259" t="s">
        <v>1384</v>
      </c>
      <c r="B204" s="291" t="s">
        <v>791</v>
      </c>
      <c r="C204" s="259" t="s">
        <v>588</v>
      </c>
      <c r="D204" s="259">
        <v>80111601</v>
      </c>
      <c r="E204" s="259" t="s">
        <v>1575</v>
      </c>
      <c r="F204" s="259" t="s">
        <v>418</v>
      </c>
      <c r="G204" s="259" t="s">
        <v>479</v>
      </c>
      <c r="H204" s="259">
        <v>6</v>
      </c>
      <c r="I204" s="281">
        <v>1</v>
      </c>
      <c r="J204" s="259" t="s">
        <v>44</v>
      </c>
      <c r="K204" s="259" t="s">
        <v>45</v>
      </c>
      <c r="L204" s="292">
        <v>3400000</v>
      </c>
      <c r="M204" s="292">
        <f t="shared" si="13"/>
        <v>20400000</v>
      </c>
      <c r="N204" s="259" t="s">
        <v>752</v>
      </c>
      <c r="O204" s="259" t="s">
        <v>47</v>
      </c>
      <c r="P204" s="260" t="s">
        <v>481</v>
      </c>
      <c r="Q204" s="263" t="s">
        <v>1576</v>
      </c>
      <c r="R204" s="264" t="s">
        <v>474</v>
      </c>
      <c r="S204" s="265">
        <v>8131</v>
      </c>
      <c r="T204" s="265">
        <v>2024110010238</v>
      </c>
      <c r="U204" s="265">
        <v>7</v>
      </c>
      <c r="V204" s="266">
        <v>45712</v>
      </c>
      <c r="W204" s="99">
        <f t="shared" si="2"/>
        <v>0</v>
      </c>
      <c r="X204" s="267"/>
      <c r="Y204" s="268"/>
      <c r="Z204" s="267"/>
      <c r="AA204" s="267"/>
      <c r="AB204" s="269"/>
      <c r="AC204" s="267"/>
      <c r="AD204" s="267"/>
      <c r="AE204" s="267"/>
      <c r="AF204" s="267"/>
      <c r="AG204" s="267"/>
      <c r="AH204" s="267"/>
      <c r="AI204" s="267"/>
      <c r="AJ204" s="267"/>
      <c r="AK204" s="267"/>
    </row>
    <row r="205" spans="1:37" ht="12.75" customHeight="1">
      <c r="A205" s="259" t="s">
        <v>1384</v>
      </c>
      <c r="B205" s="291" t="s">
        <v>793</v>
      </c>
      <c r="C205" s="259" t="s">
        <v>484</v>
      </c>
      <c r="D205" s="259">
        <v>80111600</v>
      </c>
      <c r="E205" s="259" t="s">
        <v>1578</v>
      </c>
      <c r="F205" s="259" t="s">
        <v>418</v>
      </c>
      <c r="G205" s="259" t="s">
        <v>479</v>
      </c>
      <c r="H205" s="294">
        <v>7</v>
      </c>
      <c r="I205" s="294">
        <v>7</v>
      </c>
      <c r="J205" s="259" t="s">
        <v>44</v>
      </c>
      <c r="K205" s="259" t="s">
        <v>45</v>
      </c>
      <c r="L205" s="295">
        <v>2200000</v>
      </c>
      <c r="M205" s="293">
        <f>+L205*I205</f>
        <v>15400000</v>
      </c>
      <c r="N205" s="259" t="s">
        <v>752</v>
      </c>
      <c r="O205" s="259" t="s">
        <v>47</v>
      </c>
      <c r="P205" s="260" t="s">
        <v>481</v>
      </c>
      <c r="Q205" s="263" t="s">
        <v>1579</v>
      </c>
      <c r="R205" s="264" t="s">
        <v>474</v>
      </c>
      <c r="S205" s="265">
        <v>8131</v>
      </c>
      <c r="T205" s="265">
        <v>2024110010238</v>
      </c>
      <c r="U205" s="265">
        <v>7</v>
      </c>
      <c r="V205" s="266">
        <v>45712</v>
      </c>
      <c r="W205" s="99">
        <f t="shared" si="2"/>
        <v>0</v>
      </c>
      <c r="X205" s="267"/>
      <c r="Y205" s="268"/>
      <c r="Z205" s="267"/>
      <c r="AA205" s="267"/>
      <c r="AB205" s="269"/>
      <c r="AC205" s="267"/>
      <c r="AD205" s="267"/>
      <c r="AE205" s="267"/>
      <c r="AF205" s="267"/>
      <c r="AG205" s="267"/>
      <c r="AH205" s="267"/>
      <c r="AI205" s="267"/>
      <c r="AJ205" s="267"/>
      <c r="AK205" s="267"/>
    </row>
    <row r="206" spans="1:37" ht="12.75" customHeight="1">
      <c r="A206" s="259" t="s">
        <v>1384</v>
      </c>
      <c r="B206" s="291" t="s">
        <v>796</v>
      </c>
      <c r="C206" s="259" t="s">
        <v>484</v>
      </c>
      <c r="D206" s="259">
        <v>80111600</v>
      </c>
      <c r="E206" s="259" t="s">
        <v>1578</v>
      </c>
      <c r="F206" s="259" t="s">
        <v>418</v>
      </c>
      <c r="G206" s="259" t="s">
        <v>479</v>
      </c>
      <c r="H206" s="294">
        <v>6</v>
      </c>
      <c r="I206" s="294">
        <v>1</v>
      </c>
      <c r="J206" s="259" t="s">
        <v>44</v>
      </c>
      <c r="K206" s="259" t="s">
        <v>45</v>
      </c>
      <c r="L206" s="295">
        <v>2000000</v>
      </c>
      <c r="M206" s="293">
        <v>12000000</v>
      </c>
      <c r="N206" s="259" t="s">
        <v>752</v>
      </c>
      <c r="O206" s="259" t="s">
        <v>47</v>
      </c>
      <c r="P206" s="260" t="s">
        <v>481</v>
      </c>
      <c r="Q206" s="263" t="s">
        <v>1576</v>
      </c>
      <c r="R206" s="264" t="s">
        <v>474</v>
      </c>
      <c r="S206" s="265">
        <v>8131</v>
      </c>
      <c r="T206" s="265">
        <v>2024110010238</v>
      </c>
      <c r="U206" s="265">
        <v>7</v>
      </c>
      <c r="V206" s="266">
        <v>45712</v>
      </c>
      <c r="W206" s="99">
        <f t="shared" si="2"/>
        <v>0</v>
      </c>
      <c r="X206" s="267"/>
      <c r="Y206" s="268"/>
      <c r="Z206" s="267"/>
      <c r="AA206" s="267"/>
      <c r="AB206" s="269"/>
      <c r="AC206" s="267"/>
      <c r="AD206" s="267"/>
      <c r="AE206" s="267"/>
      <c r="AF206" s="267"/>
      <c r="AG206" s="267"/>
      <c r="AH206" s="267"/>
      <c r="AI206" s="267"/>
      <c r="AJ206" s="267"/>
      <c r="AK206" s="267"/>
    </row>
    <row r="207" spans="1:37" ht="12.75" customHeight="1">
      <c r="A207" s="259" t="s">
        <v>1384</v>
      </c>
      <c r="B207" s="296" t="s">
        <v>798</v>
      </c>
      <c r="C207" s="259" t="s">
        <v>588</v>
      </c>
      <c r="D207" s="259">
        <v>80111600</v>
      </c>
      <c r="E207" s="259" t="s">
        <v>1580</v>
      </c>
      <c r="F207" s="259" t="s">
        <v>479</v>
      </c>
      <c r="G207" s="259" t="s">
        <v>479</v>
      </c>
      <c r="H207" s="259">
        <v>7</v>
      </c>
      <c r="I207" s="281">
        <v>7</v>
      </c>
      <c r="J207" s="259" t="s">
        <v>44</v>
      </c>
      <c r="K207" s="259" t="s">
        <v>45</v>
      </c>
      <c r="L207" s="292">
        <v>4500000</v>
      </c>
      <c r="M207" s="293">
        <f>+L207*7</f>
        <v>31500000</v>
      </c>
      <c r="N207" s="259" t="s">
        <v>752</v>
      </c>
      <c r="O207" s="259" t="s">
        <v>92</v>
      </c>
      <c r="P207" s="260" t="s">
        <v>481</v>
      </c>
      <c r="Q207" s="263" t="s">
        <v>1581</v>
      </c>
      <c r="R207" s="264" t="s">
        <v>474</v>
      </c>
      <c r="S207" s="265">
        <v>8131</v>
      </c>
      <c r="T207" s="265">
        <v>2024110010238</v>
      </c>
      <c r="U207" s="265">
        <v>7</v>
      </c>
      <c r="V207" s="266">
        <v>45712</v>
      </c>
      <c r="W207" s="99">
        <f t="shared" si="2"/>
        <v>0</v>
      </c>
      <c r="X207" s="267"/>
      <c r="Y207" s="268"/>
      <c r="Z207" s="267"/>
      <c r="AA207" s="267"/>
      <c r="AB207" s="269"/>
      <c r="AC207" s="267"/>
      <c r="AD207" s="267"/>
      <c r="AE207" s="267"/>
      <c r="AF207" s="267"/>
      <c r="AG207" s="267"/>
      <c r="AH207" s="267"/>
      <c r="AI207" s="267"/>
      <c r="AJ207" s="267"/>
      <c r="AK207" s="267"/>
    </row>
    <row r="208" spans="1:37" ht="12.75" customHeight="1">
      <c r="A208" s="259" t="s">
        <v>1384</v>
      </c>
      <c r="B208" s="291" t="s">
        <v>801</v>
      </c>
      <c r="C208" s="259" t="s">
        <v>588</v>
      </c>
      <c r="D208" s="259">
        <v>80111600</v>
      </c>
      <c r="E208" s="259" t="s">
        <v>1580</v>
      </c>
      <c r="F208" s="259" t="s">
        <v>479</v>
      </c>
      <c r="G208" s="259" t="s">
        <v>295</v>
      </c>
      <c r="H208" s="259">
        <v>6</v>
      </c>
      <c r="I208" s="281">
        <v>1</v>
      </c>
      <c r="J208" s="259" t="s">
        <v>44</v>
      </c>
      <c r="K208" s="259" t="s">
        <v>45</v>
      </c>
      <c r="L208" s="292">
        <v>4200000</v>
      </c>
      <c r="M208" s="293">
        <f t="shared" ref="M208:M211" si="14">+L208/30*180</f>
        <v>25200000</v>
      </c>
      <c r="N208" s="259" t="s">
        <v>752</v>
      </c>
      <c r="O208" s="259" t="s">
        <v>92</v>
      </c>
      <c r="P208" s="260" t="s">
        <v>481</v>
      </c>
      <c r="Q208" s="259" t="s">
        <v>1576</v>
      </c>
      <c r="R208" s="264" t="s">
        <v>474</v>
      </c>
      <c r="S208" s="265">
        <v>8131</v>
      </c>
      <c r="T208" s="265">
        <v>2024110010238</v>
      </c>
      <c r="U208" s="265">
        <v>7</v>
      </c>
      <c r="V208" s="266">
        <v>45712</v>
      </c>
      <c r="W208" s="99">
        <f t="shared" si="2"/>
        <v>0</v>
      </c>
      <c r="X208" s="267"/>
      <c r="Y208" s="268"/>
      <c r="Z208" s="267"/>
      <c r="AA208" s="267"/>
      <c r="AB208" s="269"/>
      <c r="AC208" s="267"/>
      <c r="AD208" s="267"/>
      <c r="AE208" s="267"/>
      <c r="AF208" s="267"/>
      <c r="AG208" s="267"/>
      <c r="AH208" s="267"/>
      <c r="AI208" s="267"/>
      <c r="AJ208" s="267"/>
      <c r="AK208" s="267"/>
    </row>
    <row r="209" spans="1:37" ht="12.75" customHeight="1">
      <c r="A209" s="259" t="s">
        <v>1384</v>
      </c>
      <c r="B209" s="291" t="s">
        <v>803</v>
      </c>
      <c r="C209" s="259" t="s">
        <v>588</v>
      </c>
      <c r="D209" s="259">
        <v>80111600</v>
      </c>
      <c r="E209" s="259" t="s">
        <v>1580</v>
      </c>
      <c r="F209" s="259" t="s">
        <v>479</v>
      </c>
      <c r="G209" s="259" t="s">
        <v>295</v>
      </c>
      <c r="H209" s="259">
        <v>6</v>
      </c>
      <c r="I209" s="281">
        <v>1</v>
      </c>
      <c r="J209" s="259" t="s">
        <v>44</v>
      </c>
      <c r="K209" s="259" t="s">
        <v>45</v>
      </c>
      <c r="L209" s="292">
        <v>4200000</v>
      </c>
      <c r="M209" s="293">
        <f t="shared" si="14"/>
        <v>25200000</v>
      </c>
      <c r="N209" s="259" t="s">
        <v>752</v>
      </c>
      <c r="O209" s="259" t="s">
        <v>92</v>
      </c>
      <c r="P209" s="260" t="s">
        <v>481</v>
      </c>
      <c r="Q209" s="259" t="s">
        <v>1576</v>
      </c>
      <c r="R209" s="264" t="s">
        <v>474</v>
      </c>
      <c r="S209" s="265">
        <v>8131</v>
      </c>
      <c r="T209" s="265">
        <v>2024110010238</v>
      </c>
      <c r="U209" s="265">
        <v>7</v>
      </c>
      <c r="V209" s="266">
        <v>45712</v>
      </c>
      <c r="W209" s="99">
        <f t="shared" si="2"/>
        <v>0</v>
      </c>
      <c r="X209" s="267"/>
      <c r="Y209" s="268"/>
      <c r="Z209" s="267"/>
      <c r="AA209" s="267"/>
      <c r="AB209" s="269"/>
      <c r="AC209" s="267"/>
      <c r="AD209" s="267"/>
      <c r="AE209" s="267"/>
      <c r="AF209" s="267"/>
      <c r="AG209" s="267"/>
      <c r="AH209" s="267"/>
      <c r="AI209" s="267"/>
      <c r="AJ209" s="267"/>
      <c r="AK209" s="267"/>
    </row>
    <row r="210" spans="1:37" ht="12.75" customHeight="1">
      <c r="A210" s="259" t="s">
        <v>1384</v>
      </c>
      <c r="B210" s="291" t="s">
        <v>805</v>
      </c>
      <c r="C210" s="259" t="s">
        <v>588</v>
      </c>
      <c r="D210" s="259">
        <v>80111600</v>
      </c>
      <c r="E210" s="259" t="s">
        <v>1580</v>
      </c>
      <c r="F210" s="259" t="s">
        <v>479</v>
      </c>
      <c r="G210" s="259" t="s">
        <v>295</v>
      </c>
      <c r="H210" s="259">
        <v>6</v>
      </c>
      <c r="I210" s="281">
        <v>1</v>
      </c>
      <c r="J210" s="259" t="s">
        <v>44</v>
      </c>
      <c r="K210" s="259" t="s">
        <v>45</v>
      </c>
      <c r="L210" s="292">
        <v>4200000</v>
      </c>
      <c r="M210" s="293">
        <f t="shared" si="14"/>
        <v>25200000</v>
      </c>
      <c r="N210" s="259" t="s">
        <v>752</v>
      </c>
      <c r="O210" s="259" t="s">
        <v>92</v>
      </c>
      <c r="P210" s="260" t="s">
        <v>481</v>
      </c>
      <c r="Q210" s="259" t="s">
        <v>1576</v>
      </c>
      <c r="R210" s="264" t="s">
        <v>474</v>
      </c>
      <c r="S210" s="265">
        <v>8131</v>
      </c>
      <c r="T210" s="265">
        <v>2024110010238</v>
      </c>
      <c r="U210" s="265">
        <v>7</v>
      </c>
      <c r="V210" s="266">
        <v>45712</v>
      </c>
      <c r="W210" s="99">
        <f t="shared" si="2"/>
        <v>0</v>
      </c>
      <c r="X210" s="267"/>
      <c r="Y210" s="268"/>
      <c r="Z210" s="267"/>
      <c r="AA210" s="267"/>
      <c r="AB210" s="269"/>
      <c r="AC210" s="267"/>
      <c r="AD210" s="267"/>
      <c r="AE210" s="267"/>
      <c r="AF210" s="267"/>
      <c r="AG210" s="267"/>
      <c r="AH210" s="267"/>
      <c r="AI210" s="267"/>
      <c r="AJ210" s="267"/>
      <c r="AK210" s="267"/>
    </row>
    <row r="211" spans="1:37" ht="12.75" customHeight="1">
      <c r="A211" s="259" t="s">
        <v>1384</v>
      </c>
      <c r="B211" s="294" t="s">
        <v>807</v>
      </c>
      <c r="C211" s="259" t="s">
        <v>484</v>
      </c>
      <c r="D211" s="259">
        <v>80111600</v>
      </c>
      <c r="E211" s="259" t="s">
        <v>1582</v>
      </c>
      <c r="F211" s="259" t="s">
        <v>479</v>
      </c>
      <c r="G211" s="259" t="s">
        <v>295</v>
      </c>
      <c r="H211" s="259">
        <v>6</v>
      </c>
      <c r="I211" s="281">
        <v>1</v>
      </c>
      <c r="J211" s="259" t="s">
        <v>44</v>
      </c>
      <c r="K211" s="259" t="s">
        <v>45</v>
      </c>
      <c r="L211" s="292">
        <v>4057001</v>
      </c>
      <c r="M211" s="293">
        <f t="shared" si="14"/>
        <v>24342006</v>
      </c>
      <c r="N211" s="259" t="s">
        <v>752</v>
      </c>
      <c r="O211" s="259" t="s">
        <v>92</v>
      </c>
      <c r="P211" s="260" t="s">
        <v>481</v>
      </c>
      <c r="Q211" s="259" t="s">
        <v>1583</v>
      </c>
      <c r="R211" s="264" t="s">
        <v>474</v>
      </c>
      <c r="S211" s="265">
        <v>8131</v>
      </c>
      <c r="T211" s="265">
        <v>2024110010238</v>
      </c>
      <c r="U211" s="265">
        <v>7</v>
      </c>
      <c r="V211" s="266">
        <v>45712</v>
      </c>
      <c r="W211" s="99">
        <f t="shared" si="2"/>
        <v>0</v>
      </c>
      <c r="X211" s="267"/>
      <c r="Y211" s="268"/>
      <c r="Z211" s="267"/>
      <c r="AA211" s="267"/>
      <c r="AB211" s="269"/>
      <c r="AC211" s="267"/>
      <c r="AD211" s="267"/>
      <c r="AE211" s="267"/>
      <c r="AF211" s="267"/>
      <c r="AG211" s="267"/>
      <c r="AH211" s="267"/>
      <c r="AI211" s="267"/>
      <c r="AJ211" s="267"/>
      <c r="AK211" s="267"/>
    </row>
    <row r="212" spans="1:37" ht="12.75" customHeight="1">
      <c r="A212" s="259" t="s">
        <v>1384</v>
      </c>
      <c r="B212" s="291" t="s">
        <v>810</v>
      </c>
      <c r="C212" s="259" t="s">
        <v>484</v>
      </c>
      <c r="D212" s="259">
        <v>80111600</v>
      </c>
      <c r="E212" s="259" t="s">
        <v>1584</v>
      </c>
      <c r="F212" s="259" t="s">
        <v>704</v>
      </c>
      <c r="G212" s="259" t="s">
        <v>729</v>
      </c>
      <c r="H212" s="281">
        <v>6</v>
      </c>
      <c r="I212" s="281">
        <v>1</v>
      </c>
      <c r="J212" s="259" t="s">
        <v>44</v>
      </c>
      <c r="K212" s="259" t="s">
        <v>45</v>
      </c>
      <c r="L212" s="292">
        <v>4200000</v>
      </c>
      <c r="M212" s="293">
        <v>25200000</v>
      </c>
      <c r="N212" s="259" t="s">
        <v>752</v>
      </c>
      <c r="O212" s="259" t="s">
        <v>92</v>
      </c>
      <c r="P212" s="260" t="s">
        <v>481</v>
      </c>
      <c r="Q212" s="259" t="s">
        <v>1576</v>
      </c>
      <c r="R212" s="264" t="s">
        <v>474</v>
      </c>
      <c r="S212" s="265">
        <v>8131</v>
      </c>
      <c r="T212" s="265">
        <v>2024110010238</v>
      </c>
      <c r="U212" s="265">
        <v>7</v>
      </c>
      <c r="V212" s="266">
        <v>45712</v>
      </c>
      <c r="W212" s="99">
        <f t="shared" si="2"/>
        <v>0</v>
      </c>
      <c r="X212" s="267"/>
      <c r="Y212" s="268"/>
      <c r="Z212" s="267"/>
      <c r="AA212" s="267"/>
      <c r="AB212" s="269"/>
      <c r="AC212" s="267"/>
      <c r="AD212" s="267"/>
      <c r="AE212" s="267"/>
      <c r="AF212" s="267"/>
      <c r="AG212" s="267"/>
      <c r="AH212" s="267"/>
      <c r="AI212" s="267"/>
      <c r="AJ212" s="267"/>
      <c r="AK212" s="267"/>
    </row>
    <row r="213" spans="1:37" ht="12.75" customHeight="1">
      <c r="A213" s="259" t="s">
        <v>1384</v>
      </c>
      <c r="B213" s="291" t="s">
        <v>813</v>
      </c>
      <c r="C213" s="259" t="s">
        <v>484</v>
      </c>
      <c r="D213" s="259">
        <v>80111600</v>
      </c>
      <c r="E213" s="259" t="s">
        <v>1585</v>
      </c>
      <c r="F213" s="259" t="s">
        <v>479</v>
      </c>
      <c r="G213" s="259" t="s">
        <v>295</v>
      </c>
      <c r="H213" s="281">
        <v>6</v>
      </c>
      <c r="I213" s="281">
        <v>1</v>
      </c>
      <c r="J213" s="259" t="s">
        <v>44</v>
      </c>
      <c r="K213" s="259" t="s">
        <v>45</v>
      </c>
      <c r="L213" s="292">
        <v>4200000</v>
      </c>
      <c r="M213" s="293">
        <v>25200000</v>
      </c>
      <c r="N213" s="259" t="s">
        <v>752</v>
      </c>
      <c r="O213" s="259" t="s">
        <v>92</v>
      </c>
      <c r="P213" s="260" t="s">
        <v>481</v>
      </c>
      <c r="Q213" s="259" t="s">
        <v>1576</v>
      </c>
      <c r="R213" s="264" t="s">
        <v>474</v>
      </c>
      <c r="S213" s="265">
        <v>8131</v>
      </c>
      <c r="T213" s="265">
        <v>2024110010238</v>
      </c>
      <c r="U213" s="265">
        <v>7</v>
      </c>
      <c r="V213" s="266">
        <v>45712</v>
      </c>
      <c r="W213" s="99">
        <f t="shared" si="2"/>
        <v>0</v>
      </c>
      <c r="X213" s="267"/>
      <c r="Y213" s="268"/>
      <c r="Z213" s="267"/>
      <c r="AA213" s="267"/>
      <c r="AB213" s="269"/>
      <c r="AC213" s="267"/>
      <c r="AD213" s="267"/>
      <c r="AE213" s="267"/>
      <c r="AF213" s="267"/>
      <c r="AG213" s="267"/>
      <c r="AH213" s="267"/>
      <c r="AI213" s="267"/>
      <c r="AJ213" s="267"/>
      <c r="AK213" s="267"/>
    </row>
    <row r="214" spans="1:37" ht="12.75" customHeight="1">
      <c r="A214" s="259" t="s">
        <v>1384</v>
      </c>
      <c r="B214" s="291" t="s">
        <v>816</v>
      </c>
      <c r="C214" s="259" t="s">
        <v>484</v>
      </c>
      <c r="D214" s="259">
        <v>80111600</v>
      </c>
      <c r="E214" s="259" t="s">
        <v>1586</v>
      </c>
      <c r="F214" s="259" t="s">
        <v>479</v>
      </c>
      <c r="G214" s="259" t="s">
        <v>295</v>
      </c>
      <c r="H214" s="281">
        <v>6</v>
      </c>
      <c r="I214" s="281">
        <v>1</v>
      </c>
      <c r="J214" s="259" t="s">
        <v>44</v>
      </c>
      <c r="K214" s="259" t="s">
        <v>45</v>
      </c>
      <c r="L214" s="292">
        <v>4200000</v>
      </c>
      <c r="M214" s="293">
        <v>25200000</v>
      </c>
      <c r="N214" s="259" t="s">
        <v>752</v>
      </c>
      <c r="O214" s="259" t="s">
        <v>92</v>
      </c>
      <c r="P214" s="260" t="s">
        <v>481</v>
      </c>
      <c r="Q214" s="259" t="s">
        <v>1576</v>
      </c>
      <c r="R214" s="264" t="s">
        <v>474</v>
      </c>
      <c r="S214" s="265">
        <v>8131</v>
      </c>
      <c r="T214" s="265">
        <v>2024110010238</v>
      </c>
      <c r="U214" s="265">
        <v>7</v>
      </c>
      <c r="V214" s="266">
        <v>45712</v>
      </c>
      <c r="W214" s="99">
        <f t="shared" si="2"/>
        <v>0</v>
      </c>
      <c r="X214" s="267"/>
      <c r="Y214" s="268"/>
      <c r="Z214" s="267"/>
      <c r="AA214" s="267"/>
      <c r="AB214" s="269"/>
      <c r="AC214" s="267"/>
      <c r="AD214" s="267"/>
      <c r="AE214" s="267"/>
      <c r="AF214" s="267"/>
      <c r="AG214" s="267"/>
      <c r="AH214" s="267"/>
      <c r="AI214" s="267"/>
      <c r="AJ214" s="267"/>
      <c r="AK214" s="267"/>
    </row>
    <row r="215" spans="1:37" ht="12.75" customHeight="1">
      <c r="A215" s="259" t="s">
        <v>1384</v>
      </c>
      <c r="B215" s="291" t="s">
        <v>818</v>
      </c>
      <c r="C215" s="259" t="s">
        <v>484</v>
      </c>
      <c r="D215" s="259">
        <v>80111600</v>
      </c>
      <c r="E215" s="259" t="s">
        <v>1587</v>
      </c>
      <c r="F215" s="259" t="s">
        <v>479</v>
      </c>
      <c r="G215" s="259" t="s">
        <v>295</v>
      </c>
      <c r="H215" s="281">
        <v>6</v>
      </c>
      <c r="I215" s="281">
        <v>1</v>
      </c>
      <c r="J215" s="259" t="s">
        <v>44</v>
      </c>
      <c r="K215" s="259" t="s">
        <v>45</v>
      </c>
      <c r="L215" s="292">
        <v>4200000</v>
      </c>
      <c r="M215" s="293">
        <v>25200000</v>
      </c>
      <c r="N215" s="259" t="s">
        <v>752</v>
      </c>
      <c r="O215" s="259" t="s">
        <v>92</v>
      </c>
      <c r="P215" s="260" t="s">
        <v>481</v>
      </c>
      <c r="Q215" s="259" t="s">
        <v>1576</v>
      </c>
      <c r="R215" s="264" t="s">
        <v>474</v>
      </c>
      <c r="S215" s="265">
        <v>8131</v>
      </c>
      <c r="T215" s="265">
        <v>2024110010238</v>
      </c>
      <c r="U215" s="265">
        <v>7</v>
      </c>
      <c r="V215" s="266">
        <v>45712</v>
      </c>
      <c r="W215" s="99">
        <f t="shared" si="2"/>
        <v>0</v>
      </c>
      <c r="X215" s="267"/>
      <c r="Y215" s="268"/>
      <c r="Z215" s="267"/>
      <c r="AA215" s="267"/>
      <c r="AB215" s="269"/>
      <c r="AC215" s="267"/>
      <c r="AD215" s="267"/>
      <c r="AE215" s="267"/>
      <c r="AF215" s="267"/>
      <c r="AG215" s="267"/>
      <c r="AH215" s="267"/>
      <c r="AI215" s="267"/>
      <c r="AJ215" s="267"/>
      <c r="AK215" s="267"/>
    </row>
    <row r="216" spans="1:37" ht="12.75" customHeight="1">
      <c r="A216" s="259" t="s">
        <v>1384</v>
      </c>
      <c r="B216" s="291" t="s">
        <v>821</v>
      </c>
      <c r="C216" s="259" t="s">
        <v>484</v>
      </c>
      <c r="D216" s="259">
        <v>80111600</v>
      </c>
      <c r="E216" s="259" t="s">
        <v>1588</v>
      </c>
      <c r="F216" s="259" t="s">
        <v>479</v>
      </c>
      <c r="G216" s="259" t="s">
        <v>295</v>
      </c>
      <c r="H216" s="281">
        <v>6</v>
      </c>
      <c r="I216" s="281">
        <v>1</v>
      </c>
      <c r="J216" s="259" t="s">
        <v>44</v>
      </c>
      <c r="K216" s="259" t="s">
        <v>45</v>
      </c>
      <c r="L216" s="292">
        <v>4200000</v>
      </c>
      <c r="M216" s="293">
        <v>25200000</v>
      </c>
      <c r="N216" s="259" t="s">
        <v>752</v>
      </c>
      <c r="O216" s="259" t="s">
        <v>92</v>
      </c>
      <c r="P216" s="260" t="s">
        <v>481</v>
      </c>
      <c r="Q216" s="259" t="s">
        <v>1576</v>
      </c>
      <c r="R216" s="264" t="s">
        <v>474</v>
      </c>
      <c r="S216" s="265">
        <v>8131</v>
      </c>
      <c r="T216" s="265">
        <v>2024110010238</v>
      </c>
      <c r="U216" s="265">
        <v>7</v>
      </c>
      <c r="V216" s="266">
        <v>45712</v>
      </c>
      <c r="W216" s="99">
        <f t="shared" si="2"/>
        <v>0</v>
      </c>
      <c r="X216" s="267"/>
      <c r="Y216" s="268"/>
      <c r="Z216" s="267"/>
      <c r="AA216" s="267"/>
      <c r="AB216" s="269"/>
      <c r="AC216" s="267"/>
      <c r="AD216" s="267"/>
      <c r="AE216" s="267"/>
      <c r="AF216" s="267"/>
      <c r="AG216" s="267"/>
      <c r="AH216" s="267"/>
      <c r="AI216" s="267"/>
      <c r="AJ216" s="267"/>
      <c r="AK216" s="267"/>
    </row>
    <row r="217" spans="1:37" ht="12.75" customHeight="1">
      <c r="A217" s="259" t="s">
        <v>1384</v>
      </c>
      <c r="B217" s="291" t="s">
        <v>823</v>
      </c>
      <c r="C217" s="261" t="s">
        <v>484</v>
      </c>
      <c r="D217" s="259">
        <v>80111600</v>
      </c>
      <c r="E217" s="259" t="s">
        <v>1589</v>
      </c>
      <c r="F217" s="259" t="s">
        <v>479</v>
      </c>
      <c r="G217" s="259" t="s">
        <v>295</v>
      </c>
      <c r="H217" s="259">
        <v>6</v>
      </c>
      <c r="I217" s="259">
        <v>1</v>
      </c>
      <c r="J217" s="259" t="s">
        <v>44</v>
      </c>
      <c r="K217" s="259" t="s">
        <v>45</v>
      </c>
      <c r="L217" s="292">
        <v>3812623</v>
      </c>
      <c r="M217" s="297">
        <f>+L217/30*180</f>
        <v>22875738</v>
      </c>
      <c r="N217" s="259" t="s">
        <v>752</v>
      </c>
      <c r="O217" s="259" t="s">
        <v>47</v>
      </c>
      <c r="P217" s="260" t="s">
        <v>481</v>
      </c>
      <c r="Q217" s="259" t="s">
        <v>1590</v>
      </c>
      <c r="R217" s="264" t="s">
        <v>474</v>
      </c>
      <c r="S217" s="265">
        <v>8131</v>
      </c>
      <c r="T217" s="265">
        <v>2024110010238</v>
      </c>
      <c r="U217" s="265">
        <v>7</v>
      </c>
      <c r="V217" s="266">
        <v>45712</v>
      </c>
      <c r="W217" s="99">
        <f t="shared" si="2"/>
        <v>0</v>
      </c>
      <c r="X217" s="267"/>
      <c r="Y217" s="268"/>
      <c r="Z217" s="267"/>
      <c r="AA217" s="267"/>
      <c r="AB217" s="269"/>
      <c r="AC217" s="267"/>
      <c r="AD217" s="267"/>
      <c r="AE217" s="267"/>
      <c r="AF217" s="267"/>
      <c r="AG217" s="267"/>
      <c r="AH217" s="267"/>
      <c r="AI217" s="267"/>
      <c r="AJ217" s="267"/>
      <c r="AK217" s="267"/>
    </row>
    <row r="218" spans="1:37" ht="12.75" customHeight="1">
      <c r="A218" s="259" t="s">
        <v>1384</v>
      </c>
      <c r="B218" s="291" t="s">
        <v>826</v>
      </c>
      <c r="C218" s="259" t="s">
        <v>588</v>
      </c>
      <c r="D218" s="259">
        <v>80111600</v>
      </c>
      <c r="E218" s="259" t="s">
        <v>1591</v>
      </c>
      <c r="F218" s="259" t="s">
        <v>479</v>
      </c>
      <c r="G218" s="259" t="s">
        <v>295</v>
      </c>
      <c r="H218" s="281">
        <v>5</v>
      </c>
      <c r="I218" s="281">
        <v>1</v>
      </c>
      <c r="J218" s="259" t="s">
        <v>44</v>
      </c>
      <c r="K218" s="259" t="s">
        <v>45</v>
      </c>
      <c r="L218" s="292">
        <v>10000000</v>
      </c>
      <c r="M218" s="293">
        <f>+L218*H218</f>
        <v>50000000</v>
      </c>
      <c r="N218" s="259" t="s">
        <v>752</v>
      </c>
      <c r="O218" s="259" t="s">
        <v>92</v>
      </c>
      <c r="P218" s="260" t="s">
        <v>481</v>
      </c>
      <c r="Q218" s="259" t="s">
        <v>1592</v>
      </c>
      <c r="R218" s="264" t="s">
        <v>474</v>
      </c>
      <c r="S218" s="265">
        <v>8131</v>
      </c>
      <c r="T218" s="265">
        <v>2024110010238</v>
      </c>
      <c r="U218" s="265">
        <v>7</v>
      </c>
      <c r="V218" s="266">
        <v>45712</v>
      </c>
      <c r="W218" s="99">
        <f t="shared" si="2"/>
        <v>0</v>
      </c>
      <c r="X218" s="267"/>
      <c r="Y218" s="268"/>
      <c r="Z218" s="267"/>
      <c r="AA218" s="267"/>
      <c r="AB218" s="269"/>
      <c r="AC218" s="267"/>
      <c r="AD218" s="267"/>
      <c r="AE218" s="267"/>
      <c r="AF218" s="267"/>
      <c r="AG218" s="267"/>
      <c r="AH218" s="267"/>
      <c r="AI218" s="267"/>
      <c r="AJ218" s="267"/>
      <c r="AK218" s="267"/>
    </row>
    <row r="219" spans="1:37" ht="12.75" customHeight="1">
      <c r="A219" s="259" t="s">
        <v>1384</v>
      </c>
      <c r="B219" s="291" t="s">
        <v>829</v>
      </c>
      <c r="C219" s="259" t="s">
        <v>588</v>
      </c>
      <c r="D219" s="259">
        <v>80111600</v>
      </c>
      <c r="E219" s="259" t="s">
        <v>831</v>
      </c>
      <c r="F219" s="259" t="s">
        <v>704</v>
      </c>
      <c r="G219" s="259" t="s">
        <v>150</v>
      </c>
      <c r="H219" s="281">
        <v>9</v>
      </c>
      <c r="I219" s="281">
        <v>1</v>
      </c>
      <c r="J219" s="281" t="s">
        <v>419</v>
      </c>
      <c r="K219" s="259" t="s">
        <v>45</v>
      </c>
      <c r="L219" s="292">
        <v>33769045</v>
      </c>
      <c r="M219" s="297">
        <f>+L219</f>
        <v>33769045</v>
      </c>
      <c r="N219" s="259" t="s">
        <v>752</v>
      </c>
      <c r="O219" s="259" t="s">
        <v>47</v>
      </c>
      <c r="P219" s="260" t="s">
        <v>481</v>
      </c>
      <c r="Q219" s="259" t="s">
        <v>1593</v>
      </c>
      <c r="R219" s="264" t="s">
        <v>474</v>
      </c>
      <c r="S219" s="265">
        <v>8131</v>
      </c>
      <c r="T219" s="265">
        <v>2024110010238</v>
      </c>
      <c r="U219" s="265">
        <v>7</v>
      </c>
      <c r="V219" s="266">
        <v>45712</v>
      </c>
      <c r="W219" s="99">
        <f t="shared" si="2"/>
        <v>0</v>
      </c>
      <c r="X219" s="267"/>
      <c r="Y219" s="268"/>
      <c r="Z219" s="267"/>
      <c r="AA219" s="267"/>
      <c r="AB219" s="269"/>
      <c r="AC219" s="267"/>
      <c r="AD219" s="267"/>
      <c r="AE219" s="267"/>
      <c r="AF219" s="267"/>
      <c r="AG219" s="267"/>
      <c r="AH219" s="267"/>
      <c r="AI219" s="267"/>
      <c r="AJ219" s="267"/>
      <c r="AK219" s="267"/>
    </row>
    <row r="220" spans="1:37" ht="12.75" customHeight="1">
      <c r="A220" s="298" t="s">
        <v>1510</v>
      </c>
      <c r="B220" s="299">
        <v>7</v>
      </c>
      <c r="C220" s="298" t="s">
        <v>588</v>
      </c>
      <c r="D220" s="298">
        <v>80111600</v>
      </c>
      <c r="E220" s="298" t="s">
        <v>1343</v>
      </c>
      <c r="F220" s="298" t="s">
        <v>295</v>
      </c>
      <c r="G220" s="298" t="s">
        <v>729</v>
      </c>
      <c r="H220" s="298">
        <v>1</v>
      </c>
      <c r="I220" s="298">
        <v>1</v>
      </c>
      <c r="J220" s="298" t="s">
        <v>44</v>
      </c>
      <c r="K220" s="298" t="s">
        <v>45</v>
      </c>
      <c r="L220" s="300">
        <f>224262+10100000+10000000+1200000+857994+22000000</f>
        <v>44382256</v>
      </c>
      <c r="M220" s="300">
        <f>+I220*L220</f>
        <v>44382256</v>
      </c>
      <c r="N220" s="298" t="s">
        <v>752</v>
      </c>
      <c r="O220" s="298" t="s">
        <v>47</v>
      </c>
      <c r="P220" s="301" t="s">
        <v>481</v>
      </c>
      <c r="Q220" s="298" t="s">
        <v>1594</v>
      </c>
      <c r="R220" s="264" t="s">
        <v>474</v>
      </c>
      <c r="S220" s="265">
        <v>8131</v>
      </c>
      <c r="T220" s="265">
        <v>2024110010238</v>
      </c>
      <c r="U220" s="265">
        <v>7</v>
      </c>
      <c r="V220" s="278">
        <v>45712</v>
      </c>
      <c r="W220" s="99">
        <f t="shared" si="2"/>
        <v>0</v>
      </c>
      <c r="X220" s="265"/>
      <c r="Y220" s="302"/>
      <c r="Z220" s="265"/>
      <c r="AA220" s="265"/>
      <c r="AB220" s="303"/>
      <c r="AC220" s="265"/>
      <c r="AD220" s="265"/>
      <c r="AE220" s="265"/>
      <c r="AF220" s="265"/>
      <c r="AG220" s="265"/>
      <c r="AH220" s="265"/>
      <c r="AI220" s="265"/>
      <c r="AJ220" s="265"/>
      <c r="AK220" s="265"/>
    </row>
    <row r="221" spans="1:37" ht="12.75" customHeight="1">
      <c r="A221" s="259" t="s">
        <v>1384</v>
      </c>
      <c r="B221" s="291" t="s">
        <v>590</v>
      </c>
      <c r="C221" s="259" t="s">
        <v>588</v>
      </c>
      <c r="D221" s="259">
        <v>80111600</v>
      </c>
      <c r="E221" s="259" t="s">
        <v>1595</v>
      </c>
      <c r="F221" s="259" t="s">
        <v>479</v>
      </c>
      <c r="G221" s="259" t="s">
        <v>43</v>
      </c>
      <c r="H221" s="259">
        <v>5</v>
      </c>
      <c r="I221" s="259">
        <v>1</v>
      </c>
      <c r="J221" s="259" t="s">
        <v>44</v>
      </c>
      <c r="K221" s="259" t="s">
        <v>45</v>
      </c>
      <c r="L221" s="292">
        <v>2300000</v>
      </c>
      <c r="M221" s="297">
        <f t="shared" ref="M221:M226" si="15">+L221*H221</f>
        <v>11500000</v>
      </c>
      <c r="N221" s="259" t="s">
        <v>580</v>
      </c>
      <c r="O221" s="259" t="s">
        <v>47</v>
      </c>
      <c r="P221" s="260" t="s">
        <v>481</v>
      </c>
      <c r="Q221" s="261" t="s">
        <v>1596</v>
      </c>
      <c r="R221" s="264" t="s">
        <v>474</v>
      </c>
      <c r="S221" s="265">
        <v>8131</v>
      </c>
      <c r="T221" s="265">
        <v>2024110010238</v>
      </c>
      <c r="U221" s="265">
        <v>7</v>
      </c>
      <c r="V221" s="266">
        <v>45712</v>
      </c>
      <c r="W221" s="99">
        <f t="shared" si="2"/>
        <v>0</v>
      </c>
      <c r="X221" s="267"/>
      <c r="Y221" s="268"/>
      <c r="Z221" s="267"/>
      <c r="AA221" s="267"/>
      <c r="AB221" s="269"/>
      <c r="AC221" s="267"/>
      <c r="AD221" s="267"/>
      <c r="AE221" s="267"/>
      <c r="AF221" s="267"/>
      <c r="AG221" s="267"/>
      <c r="AH221" s="267"/>
      <c r="AI221" s="267"/>
      <c r="AJ221" s="267"/>
      <c r="AK221" s="267"/>
    </row>
    <row r="222" spans="1:37" ht="12.75" customHeight="1">
      <c r="A222" s="259" t="s">
        <v>1384</v>
      </c>
      <c r="B222" s="291" t="s">
        <v>592</v>
      </c>
      <c r="C222" s="259" t="s">
        <v>588</v>
      </c>
      <c r="D222" s="259">
        <v>80111600</v>
      </c>
      <c r="E222" s="259" t="s">
        <v>1595</v>
      </c>
      <c r="F222" s="259" t="s">
        <v>479</v>
      </c>
      <c r="G222" s="259" t="s">
        <v>43</v>
      </c>
      <c r="H222" s="259">
        <v>5</v>
      </c>
      <c r="I222" s="259">
        <v>1</v>
      </c>
      <c r="J222" s="259" t="s">
        <v>44</v>
      </c>
      <c r="K222" s="259" t="s">
        <v>45</v>
      </c>
      <c r="L222" s="292">
        <v>2650000</v>
      </c>
      <c r="M222" s="297">
        <f t="shared" si="15"/>
        <v>13250000</v>
      </c>
      <c r="N222" s="259" t="s">
        <v>580</v>
      </c>
      <c r="O222" s="259" t="s">
        <v>47</v>
      </c>
      <c r="P222" s="260" t="s">
        <v>481</v>
      </c>
      <c r="Q222" s="261" t="s">
        <v>1596</v>
      </c>
      <c r="R222" s="264" t="s">
        <v>474</v>
      </c>
      <c r="S222" s="265">
        <v>8131</v>
      </c>
      <c r="T222" s="265">
        <v>2024110010238</v>
      </c>
      <c r="U222" s="265">
        <v>7</v>
      </c>
      <c r="V222" s="266">
        <v>45712</v>
      </c>
      <c r="W222" s="99">
        <f t="shared" si="2"/>
        <v>0</v>
      </c>
      <c r="X222" s="267"/>
      <c r="Y222" s="268"/>
      <c r="Z222" s="267"/>
      <c r="AA222" s="267"/>
      <c r="AB222" s="269"/>
      <c r="AC222" s="267"/>
      <c r="AD222" s="267"/>
      <c r="AE222" s="267"/>
      <c r="AF222" s="267"/>
      <c r="AG222" s="267"/>
      <c r="AH222" s="267"/>
      <c r="AI222" s="267"/>
      <c r="AJ222" s="267"/>
      <c r="AK222" s="267"/>
    </row>
    <row r="223" spans="1:37" ht="12.75" customHeight="1">
      <c r="A223" s="259" t="s">
        <v>1384</v>
      </c>
      <c r="B223" s="291" t="s">
        <v>596</v>
      </c>
      <c r="C223" s="259" t="s">
        <v>588</v>
      </c>
      <c r="D223" s="259">
        <v>80111600</v>
      </c>
      <c r="E223" s="259" t="s">
        <v>1595</v>
      </c>
      <c r="F223" s="259" t="s">
        <v>479</v>
      </c>
      <c r="G223" s="259" t="s">
        <v>43</v>
      </c>
      <c r="H223" s="259">
        <v>7</v>
      </c>
      <c r="I223" s="259">
        <v>1</v>
      </c>
      <c r="J223" s="259" t="s">
        <v>44</v>
      </c>
      <c r="K223" s="259" t="s">
        <v>45</v>
      </c>
      <c r="L223" s="292">
        <v>2500000</v>
      </c>
      <c r="M223" s="297">
        <f t="shared" si="15"/>
        <v>17500000</v>
      </c>
      <c r="N223" s="259" t="s">
        <v>580</v>
      </c>
      <c r="O223" s="259" t="s">
        <v>47</v>
      </c>
      <c r="P223" s="260" t="s">
        <v>481</v>
      </c>
      <c r="Q223" s="261" t="s">
        <v>1596</v>
      </c>
      <c r="R223" s="264" t="s">
        <v>474</v>
      </c>
      <c r="S223" s="265">
        <v>8131</v>
      </c>
      <c r="T223" s="265">
        <v>2024110010238</v>
      </c>
      <c r="U223" s="265">
        <v>7</v>
      </c>
      <c r="V223" s="266">
        <v>45712</v>
      </c>
      <c r="W223" s="99">
        <f t="shared" si="2"/>
        <v>0</v>
      </c>
      <c r="X223" s="267"/>
      <c r="Y223" s="268"/>
      <c r="Z223" s="267"/>
      <c r="AA223" s="267"/>
      <c r="AB223" s="269"/>
      <c r="AC223" s="267"/>
      <c r="AD223" s="267"/>
      <c r="AE223" s="267"/>
      <c r="AF223" s="267"/>
      <c r="AG223" s="267"/>
      <c r="AH223" s="267"/>
      <c r="AI223" s="267"/>
      <c r="AJ223" s="267"/>
      <c r="AK223" s="267"/>
    </row>
    <row r="224" spans="1:37" ht="12.75" customHeight="1">
      <c r="A224" s="259" t="s">
        <v>1384</v>
      </c>
      <c r="B224" s="291" t="s">
        <v>598</v>
      </c>
      <c r="C224" s="259" t="s">
        <v>588</v>
      </c>
      <c r="D224" s="259">
        <v>80111600</v>
      </c>
      <c r="E224" s="259" t="s">
        <v>1595</v>
      </c>
      <c r="F224" s="259" t="s">
        <v>479</v>
      </c>
      <c r="G224" s="259" t="s">
        <v>43</v>
      </c>
      <c r="H224" s="259">
        <v>5</v>
      </c>
      <c r="I224" s="259">
        <v>1</v>
      </c>
      <c r="J224" s="259" t="s">
        <v>44</v>
      </c>
      <c r="K224" s="259" t="s">
        <v>45</v>
      </c>
      <c r="L224" s="292">
        <v>3100000</v>
      </c>
      <c r="M224" s="297">
        <f t="shared" si="15"/>
        <v>15500000</v>
      </c>
      <c r="N224" s="259" t="s">
        <v>580</v>
      </c>
      <c r="O224" s="259" t="s">
        <v>47</v>
      </c>
      <c r="P224" s="260" t="s">
        <v>481</v>
      </c>
      <c r="Q224" s="261" t="s">
        <v>1596</v>
      </c>
      <c r="R224" s="264" t="s">
        <v>474</v>
      </c>
      <c r="S224" s="265">
        <v>8131</v>
      </c>
      <c r="T224" s="265">
        <v>2024110010238</v>
      </c>
      <c r="U224" s="265">
        <v>7</v>
      </c>
      <c r="V224" s="266">
        <v>45712</v>
      </c>
      <c r="W224" s="99">
        <f t="shared" si="2"/>
        <v>0</v>
      </c>
      <c r="X224" s="267"/>
      <c r="Y224" s="268"/>
      <c r="Z224" s="267"/>
      <c r="AA224" s="267"/>
      <c r="AB224" s="269"/>
      <c r="AC224" s="267"/>
      <c r="AD224" s="267"/>
      <c r="AE224" s="267"/>
      <c r="AF224" s="267"/>
      <c r="AG224" s="267"/>
      <c r="AH224" s="267"/>
      <c r="AI224" s="267"/>
      <c r="AJ224" s="267"/>
      <c r="AK224" s="267"/>
    </row>
    <row r="225" spans="1:37" ht="12.75" customHeight="1">
      <c r="A225" s="259" t="s">
        <v>1384</v>
      </c>
      <c r="B225" s="291" t="s">
        <v>638</v>
      </c>
      <c r="C225" s="259" t="s">
        <v>588</v>
      </c>
      <c r="D225" s="259">
        <v>80111600</v>
      </c>
      <c r="E225" s="261" t="s">
        <v>1597</v>
      </c>
      <c r="F225" s="259" t="s">
        <v>479</v>
      </c>
      <c r="G225" s="259" t="s">
        <v>43</v>
      </c>
      <c r="H225" s="259">
        <v>5</v>
      </c>
      <c r="I225" s="259">
        <v>1</v>
      </c>
      <c r="J225" s="259" t="s">
        <v>44</v>
      </c>
      <c r="K225" s="259" t="s">
        <v>45</v>
      </c>
      <c r="L225" s="292">
        <v>4700000</v>
      </c>
      <c r="M225" s="297">
        <f t="shared" si="15"/>
        <v>23500000</v>
      </c>
      <c r="N225" s="259" t="s">
        <v>580</v>
      </c>
      <c r="O225" s="259" t="s">
        <v>47</v>
      </c>
      <c r="P225" s="260" t="s">
        <v>481</v>
      </c>
      <c r="Q225" s="259" t="s">
        <v>1598</v>
      </c>
      <c r="R225" s="264" t="s">
        <v>474</v>
      </c>
      <c r="S225" s="265">
        <v>8131</v>
      </c>
      <c r="T225" s="265">
        <v>2024110010238</v>
      </c>
      <c r="U225" s="265">
        <v>7</v>
      </c>
      <c r="V225" s="266">
        <v>45712</v>
      </c>
      <c r="W225" s="99">
        <f t="shared" si="2"/>
        <v>0</v>
      </c>
      <c r="X225" s="267"/>
      <c r="Y225" s="268"/>
      <c r="Z225" s="267"/>
      <c r="AA225" s="267"/>
      <c r="AB225" s="269"/>
      <c r="AC225" s="267"/>
      <c r="AD225" s="267"/>
      <c r="AE225" s="267"/>
      <c r="AF225" s="267"/>
      <c r="AG225" s="267"/>
      <c r="AH225" s="267"/>
      <c r="AI225" s="267"/>
      <c r="AJ225" s="267"/>
      <c r="AK225" s="267"/>
    </row>
    <row r="226" spans="1:37" ht="12.75" customHeight="1">
      <c r="A226" s="259" t="s">
        <v>1384</v>
      </c>
      <c r="B226" s="291" t="s">
        <v>640</v>
      </c>
      <c r="C226" s="259" t="s">
        <v>588</v>
      </c>
      <c r="D226" s="259">
        <v>80111600</v>
      </c>
      <c r="E226" s="261" t="s">
        <v>641</v>
      </c>
      <c r="F226" s="259" t="s">
        <v>479</v>
      </c>
      <c r="G226" s="259" t="s">
        <v>43</v>
      </c>
      <c r="H226" s="259">
        <v>5</v>
      </c>
      <c r="I226" s="259">
        <v>1</v>
      </c>
      <c r="J226" s="259" t="s">
        <v>44</v>
      </c>
      <c r="K226" s="259" t="s">
        <v>45</v>
      </c>
      <c r="L226" s="292">
        <v>4700000</v>
      </c>
      <c r="M226" s="297">
        <f t="shared" si="15"/>
        <v>23500000</v>
      </c>
      <c r="N226" s="259" t="s">
        <v>580</v>
      </c>
      <c r="O226" s="259" t="s">
        <v>47</v>
      </c>
      <c r="P226" s="260" t="s">
        <v>481</v>
      </c>
      <c r="Q226" s="304"/>
      <c r="R226" s="264" t="s">
        <v>474</v>
      </c>
      <c r="S226" s="265">
        <v>8131</v>
      </c>
      <c r="T226" s="265">
        <v>2024110010238</v>
      </c>
      <c r="U226" s="265">
        <v>7</v>
      </c>
      <c r="V226" s="266">
        <v>45712</v>
      </c>
      <c r="W226" s="99">
        <f t="shared" si="2"/>
        <v>0</v>
      </c>
      <c r="X226" s="267"/>
      <c r="Y226" s="268"/>
      <c r="Z226" s="267"/>
      <c r="AA226" s="267"/>
      <c r="AB226" s="269"/>
      <c r="AC226" s="267"/>
      <c r="AD226" s="267"/>
      <c r="AE226" s="267"/>
      <c r="AF226" s="267"/>
      <c r="AG226" s="267"/>
      <c r="AH226" s="267"/>
      <c r="AI226" s="267"/>
      <c r="AJ226" s="267"/>
      <c r="AK226" s="267"/>
    </row>
    <row r="227" spans="1:37" ht="12.75" customHeight="1">
      <c r="A227" s="259" t="s">
        <v>1553</v>
      </c>
      <c r="B227" s="291" t="s">
        <v>604</v>
      </c>
      <c r="C227" s="259" t="s">
        <v>588</v>
      </c>
      <c r="D227" s="259">
        <v>80111600</v>
      </c>
      <c r="E227" s="261" t="s">
        <v>605</v>
      </c>
      <c r="F227" s="259" t="s">
        <v>479</v>
      </c>
      <c r="G227" s="259" t="s">
        <v>43</v>
      </c>
      <c r="H227" s="259">
        <v>6</v>
      </c>
      <c r="I227" s="259">
        <v>1</v>
      </c>
      <c r="J227" s="259" t="s">
        <v>44</v>
      </c>
      <c r="K227" s="259" t="s">
        <v>45</v>
      </c>
      <c r="L227" s="292">
        <v>3710000</v>
      </c>
      <c r="M227" s="297">
        <v>29680000</v>
      </c>
      <c r="N227" s="259" t="s">
        <v>580</v>
      </c>
      <c r="O227" s="259" t="s">
        <v>47</v>
      </c>
      <c r="P227" s="260" t="s">
        <v>481</v>
      </c>
      <c r="Q227" s="259" t="s">
        <v>1599</v>
      </c>
      <c r="R227" s="264" t="s">
        <v>474</v>
      </c>
      <c r="S227" s="265">
        <v>8131</v>
      </c>
      <c r="T227" s="265">
        <v>2024110010238</v>
      </c>
      <c r="U227" s="265">
        <v>7</v>
      </c>
      <c r="V227" s="266">
        <v>45712</v>
      </c>
      <c r="W227" s="99">
        <f t="shared" si="2"/>
        <v>0</v>
      </c>
      <c r="X227" s="267"/>
      <c r="Y227" s="268"/>
      <c r="Z227" s="267"/>
      <c r="AA227" s="267"/>
      <c r="AB227" s="269"/>
      <c r="AC227" s="267"/>
      <c r="AD227" s="267"/>
      <c r="AE227" s="267"/>
      <c r="AF227" s="267"/>
      <c r="AG227" s="267"/>
      <c r="AH227" s="267"/>
      <c r="AI227" s="267"/>
      <c r="AJ227" s="267"/>
      <c r="AK227" s="267"/>
    </row>
    <row r="228" spans="1:37" ht="12.75" customHeight="1">
      <c r="A228" s="259" t="s">
        <v>1384</v>
      </c>
      <c r="B228" s="291" t="s">
        <v>634</v>
      </c>
      <c r="C228" s="259" t="s">
        <v>588</v>
      </c>
      <c r="D228" s="259">
        <v>80111600</v>
      </c>
      <c r="E228" s="261" t="s">
        <v>1600</v>
      </c>
      <c r="F228" s="304"/>
      <c r="G228" s="304"/>
      <c r="H228" s="304"/>
      <c r="I228" s="304"/>
      <c r="J228" s="259" t="s">
        <v>44</v>
      </c>
      <c r="K228" s="259" t="s">
        <v>45</v>
      </c>
      <c r="L228" s="305"/>
      <c r="M228" s="297">
        <v>12130000</v>
      </c>
      <c r="N228" s="259" t="s">
        <v>580</v>
      </c>
      <c r="O228" s="259" t="s">
        <v>47</v>
      </c>
      <c r="P228" s="260" t="s">
        <v>481</v>
      </c>
      <c r="Q228" s="259" t="s">
        <v>1601</v>
      </c>
      <c r="R228" s="264" t="s">
        <v>474</v>
      </c>
      <c r="S228" s="265">
        <v>8131</v>
      </c>
      <c r="T228" s="265">
        <v>2024110010238</v>
      </c>
      <c r="U228" s="265">
        <v>7</v>
      </c>
      <c r="V228" s="266">
        <v>45712</v>
      </c>
      <c r="W228" s="99">
        <f t="shared" si="2"/>
        <v>0</v>
      </c>
      <c r="X228" s="267"/>
      <c r="Y228" s="268"/>
      <c r="Z228" s="267"/>
      <c r="AA228" s="267"/>
      <c r="AB228" s="269"/>
      <c r="AC228" s="267"/>
      <c r="AD228" s="267"/>
      <c r="AE228" s="267"/>
      <c r="AF228" s="267"/>
      <c r="AG228" s="267"/>
      <c r="AH228" s="267"/>
      <c r="AI228" s="267"/>
      <c r="AJ228" s="267"/>
      <c r="AK228" s="267"/>
    </row>
    <row r="229" spans="1:37" ht="12.75" customHeight="1">
      <c r="A229" s="158"/>
      <c r="B229" s="232"/>
      <c r="C229" s="159"/>
      <c r="D229" s="158"/>
      <c r="E229" s="158"/>
      <c r="F229" s="158"/>
      <c r="G229" s="158"/>
      <c r="H229" s="158"/>
      <c r="I229" s="158"/>
      <c r="J229" s="158"/>
      <c r="K229" s="158"/>
      <c r="L229" s="160"/>
      <c r="M229" s="161"/>
      <c r="N229" s="158"/>
      <c r="O229" s="158"/>
      <c r="P229" s="158"/>
      <c r="Q229" s="162"/>
      <c r="R229" s="89"/>
      <c r="S229" s="90"/>
      <c r="T229" s="459"/>
      <c r="U229" s="459"/>
      <c r="V229" s="463"/>
      <c r="W229" s="99">
        <f t="shared" si="2"/>
        <v>0</v>
      </c>
      <c r="X229" s="463"/>
      <c r="Y229" s="463"/>
      <c r="Z229" s="463"/>
      <c r="AA229" s="463"/>
      <c r="AB229" s="463"/>
      <c r="AC229" s="463"/>
      <c r="AD229" s="463"/>
      <c r="AE229" s="463"/>
      <c r="AF229" s="463"/>
      <c r="AG229" s="463"/>
      <c r="AH229" s="463"/>
      <c r="AI229" s="463"/>
      <c r="AJ229" s="463"/>
      <c r="AK229" s="463"/>
    </row>
    <row r="230" spans="1:37" ht="12.75" customHeight="1">
      <c r="A230" s="158"/>
      <c r="B230" s="164"/>
      <c r="C230" s="159"/>
      <c r="D230" s="158"/>
      <c r="E230" s="158"/>
      <c r="F230" s="158"/>
      <c r="G230" s="158"/>
      <c r="H230" s="158"/>
      <c r="I230" s="158"/>
      <c r="J230" s="158"/>
      <c r="K230" s="158"/>
      <c r="L230" s="165"/>
      <c r="M230" s="166"/>
      <c r="N230" s="158"/>
      <c r="O230" s="158"/>
      <c r="P230" s="167"/>
      <c r="Q230" s="158"/>
      <c r="R230" s="89"/>
      <c r="S230" s="90"/>
      <c r="T230" s="459"/>
      <c r="U230" s="459"/>
      <c r="V230" s="463"/>
      <c r="W230" s="99">
        <f t="shared" si="2"/>
        <v>0</v>
      </c>
      <c r="X230" s="463"/>
      <c r="Y230" s="463"/>
      <c r="Z230" s="463"/>
      <c r="AA230" s="463"/>
      <c r="AB230" s="463"/>
      <c r="AC230" s="463"/>
      <c r="AD230" s="463"/>
      <c r="AE230" s="463"/>
      <c r="AF230" s="463"/>
      <c r="AG230" s="463"/>
      <c r="AH230" s="463"/>
      <c r="AI230" s="463"/>
      <c r="AJ230" s="463"/>
      <c r="AK230" s="463"/>
    </row>
    <row r="231" spans="1:37" ht="12.75" customHeight="1">
      <c r="A231" s="168" t="s">
        <v>1612</v>
      </c>
      <c r="B231" s="464"/>
      <c r="C231" s="169"/>
      <c r="D231" s="169"/>
      <c r="E231" s="169"/>
      <c r="F231" s="169"/>
      <c r="G231" s="169"/>
      <c r="H231" s="169"/>
      <c r="I231" s="169"/>
      <c r="J231" s="169"/>
      <c r="K231" s="169"/>
      <c r="L231" s="169"/>
      <c r="M231" s="170"/>
      <c r="N231" s="169"/>
      <c r="O231" s="513"/>
      <c r="P231" s="514"/>
      <c r="Q231" s="515"/>
      <c r="R231" s="89"/>
      <c r="S231" s="434"/>
      <c r="T231" s="434"/>
      <c r="U231" s="434"/>
      <c r="V231" s="339"/>
      <c r="W231" s="99">
        <f t="shared" si="2"/>
        <v>0</v>
      </c>
      <c r="X231" s="339"/>
      <c r="Y231" s="339"/>
      <c r="Z231" s="339"/>
      <c r="AA231" s="339"/>
      <c r="AB231" s="339"/>
      <c r="AC231" s="339"/>
      <c r="AD231" s="339"/>
      <c r="AE231" s="339"/>
      <c r="AF231" s="339"/>
      <c r="AG231" s="339"/>
      <c r="AH231" s="339"/>
      <c r="AI231" s="339"/>
      <c r="AJ231" s="339"/>
      <c r="AK231" s="339"/>
    </row>
  </sheetData>
  <mergeCells count="7">
    <mergeCell ref="Q123:Q124"/>
    <mergeCell ref="O231:Q231"/>
    <mergeCell ref="A1:C2"/>
    <mergeCell ref="D1:P1"/>
    <mergeCell ref="Q1:Q2"/>
    <mergeCell ref="D2:P2"/>
    <mergeCell ref="A3:Q3"/>
  </mergeCells>
  <conditionalFormatting sqref="A5:V230 X5:AK230 W5:W231">
    <cfRule type="containsText" dxfId="1" priority="1" operator="containsText" text="Modificación propuesta">
      <formula>NOT(ISERROR(SEARCH(("Modificación propuesta"),(A5))))</formula>
    </cfRule>
  </conditionalFormatting>
  <dataValidations count="1">
    <dataValidation type="list" allowBlank="1" showErrorMessage="1" sqref="A152 A160:A183 A221:A228" xr:uid="{00000000-0002-0000-0D00-000000000000}">
      <formula1>#REF!</formula1>
    </dataValidation>
  </dataValidation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outlinePr summaryBelow="0" summaryRight="0"/>
  </sheetPr>
  <dimension ref="A1:Z1000"/>
  <sheetViews>
    <sheetView showGridLines="0" workbookViewId="0"/>
  </sheetViews>
  <sheetFormatPr baseColWidth="10" defaultColWidth="12.7109375" defaultRowHeight="15" customHeight="1"/>
  <cols>
    <col min="1" max="1" width="23.85546875" customWidth="1"/>
    <col min="2" max="2" width="29.28515625" customWidth="1"/>
    <col min="3" max="3" width="36.7109375" customWidth="1"/>
    <col min="4" max="4" width="11.7109375" customWidth="1"/>
    <col min="5" max="5" width="93" customWidth="1"/>
    <col min="6" max="6" width="20.140625" customWidth="1"/>
  </cols>
  <sheetData>
    <row r="1" spans="1:26">
      <c r="A1" s="5" t="e">
        <v>#REF!</v>
      </c>
      <c r="B1" s="5"/>
      <c r="C1" s="5"/>
      <c r="D1" s="306"/>
      <c r="E1" s="306"/>
      <c r="F1" s="2"/>
      <c r="G1" s="2"/>
      <c r="H1" s="5"/>
      <c r="I1" s="5"/>
      <c r="J1" s="5"/>
      <c r="K1" s="5"/>
      <c r="L1" s="5"/>
      <c r="M1" s="5"/>
      <c r="N1" s="5"/>
      <c r="O1" s="5"/>
      <c r="P1" s="5"/>
      <c r="Q1" s="5"/>
      <c r="R1" s="5"/>
      <c r="S1" s="5"/>
      <c r="T1" s="5"/>
      <c r="U1" s="5"/>
      <c r="V1" s="5"/>
      <c r="W1" s="5"/>
      <c r="X1" s="5"/>
      <c r="Y1" s="5"/>
      <c r="Z1" s="5"/>
    </row>
    <row r="2" spans="1:26">
      <c r="C2" s="5"/>
      <c r="D2" s="225"/>
      <c r="E2" s="225"/>
      <c r="F2" s="1"/>
      <c r="G2" s="1"/>
    </row>
    <row r="3" spans="1:26">
      <c r="C3" s="5"/>
      <c r="D3" s="225"/>
      <c r="E3" s="225"/>
      <c r="F3" s="1"/>
      <c r="G3" s="1"/>
    </row>
    <row r="4" spans="1:26">
      <c r="C4" s="5"/>
      <c r="D4" s="225"/>
      <c r="E4" s="225"/>
      <c r="F4" s="1"/>
      <c r="G4" s="1"/>
    </row>
    <row r="5" spans="1:26">
      <c r="C5" s="5"/>
      <c r="D5" s="225"/>
      <c r="E5" s="225"/>
      <c r="F5" s="1"/>
      <c r="G5" s="1"/>
    </row>
    <row r="6" spans="1:26">
      <c r="C6" s="5"/>
      <c r="D6" s="225"/>
      <c r="E6" s="225"/>
      <c r="F6" s="1"/>
      <c r="G6" s="1"/>
    </row>
    <row r="7" spans="1:26">
      <c r="C7" s="5"/>
      <c r="D7" s="225"/>
      <c r="E7" s="225"/>
      <c r="F7" s="1"/>
      <c r="G7" s="1"/>
    </row>
    <row r="8" spans="1:26">
      <c r="C8" s="5"/>
      <c r="D8" s="225"/>
      <c r="E8" s="225"/>
      <c r="F8" s="1"/>
      <c r="G8" s="1"/>
    </row>
    <row r="9" spans="1:26">
      <c r="C9" s="307"/>
      <c r="D9" s="225"/>
      <c r="E9" s="225"/>
      <c r="F9" s="1"/>
      <c r="G9" s="1"/>
    </row>
    <row r="10" spans="1:26">
      <c r="C10" s="307"/>
      <c r="D10" s="225"/>
      <c r="E10" s="225"/>
      <c r="F10" s="1"/>
      <c r="G10" s="1"/>
    </row>
    <row r="11" spans="1:26">
      <c r="C11" s="5"/>
      <c r="D11" s="225"/>
      <c r="E11" s="225"/>
      <c r="F11" s="1"/>
      <c r="G11" s="1"/>
    </row>
    <row r="12" spans="1:26">
      <c r="B12" s="4"/>
      <c r="C12" s="307"/>
      <c r="D12" s="225"/>
      <c r="E12" s="225"/>
      <c r="F12" s="1"/>
      <c r="G12" s="1"/>
    </row>
    <row r="13" spans="1:26">
      <c r="C13" s="5"/>
      <c r="D13" s="225"/>
      <c r="E13" s="225"/>
      <c r="F13" s="1"/>
      <c r="G13" s="1"/>
    </row>
    <row r="14" spans="1:26">
      <c r="C14" s="5"/>
      <c r="D14" s="225"/>
      <c r="E14" s="225"/>
      <c r="F14" s="1"/>
      <c r="G14" s="1"/>
    </row>
    <row r="15" spans="1:26">
      <c r="C15" s="5"/>
      <c r="D15" s="225"/>
      <c r="E15" s="225"/>
      <c r="F15" s="1"/>
      <c r="G15" s="1"/>
    </row>
    <row r="16" spans="1:26">
      <c r="C16" s="5"/>
      <c r="D16" s="225"/>
      <c r="E16" s="225"/>
      <c r="F16" s="1"/>
      <c r="G16" s="1"/>
    </row>
    <row r="17" spans="3:7">
      <c r="C17" s="5"/>
      <c r="D17" s="225"/>
      <c r="E17" s="225"/>
      <c r="F17" s="1"/>
      <c r="G17" s="1"/>
    </row>
    <row r="18" spans="3:7">
      <c r="C18" s="5"/>
      <c r="D18" s="225"/>
      <c r="E18" s="225"/>
      <c r="F18" s="1"/>
      <c r="G18" s="1"/>
    </row>
    <row r="19" spans="3:7">
      <c r="C19" s="5"/>
      <c r="D19" s="225"/>
      <c r="E19" s="225"/>
      <c r="F19" s="1"/>
      <c r="G19" s="1"/>
    </row>
    <row r="20" spans="3:7">
      <c r="C20" s="5"/>
      <c r="D20" s="225"/>
      <c r="E20" s="225"/>
      <c r="F20" s="1"/>
      <c r="G20" s="1"/>
    </row>
    <row r="21" spans="3:7">
      <c r="C21" s="5"/>
      <c r="D21" s="225"/>
      <c r="E21" s="225"/>
      <c r="F21" s="1"/>
      <c r="G21" s="1"/>
    </row>
    <row r="22" spans="3:7">
      <c r="C22" s="5"/>
      <c r="D22" s="225"/>
      <c r="E22" s="225"/>
      <c r="F22" s="1"/>
      <c r="G22" s="1"/>
    </row>
    <row r="23" spans="3:7">
      <c r="C23" s="5"/>
      <c r="D23" s="225"/>
      <c r="E23" s="225"/>
      <c r="F23" s="1"/>
      <c r="G23" s="1"/>
    </row>
    <row r="24" spans="3:7">
      <c r="C24" s="5"/>
      <c r="D24" s="225"/>
      <c r="E24" s="225"/>
      <c r="F24" s="1"/>
      <c r="G24" s="1"/>
    </row>
    <row r="25" spans="3:7">
      <c r="C25" s="5"/>
      <c r="D25" s="225"/>
      <c r="E25" s="225"/>
      <c r="F25" s="1"/>
      <c r="G25" s="1"/>
    </row>
    <row r="26" spans="3:7">
      <c r="C26" s="5"/>
      <c r="D26" s="225"/>
      <c r="E26" s="225"/>
      <c r="F26" s="1"/>
      <c r="G26" s="1"/>
    </row>
    <row r="27" spans="3:7">
      <c r="C27" s="5"/>
      <c r="D27" s="225"/>
      <c r="E27" s="225"/>
      <c r="F27" s="1"/>
      <c r="G27" s="1"/>
    </row>
    <row r="28" spans="3:7">
      <c r="C28" s="5"/>
      <c r="D28" s="225"/>
      <c r="E28" s="225"/>
      <c r="F28" s="1"/>
      <c r="G28" s="1"/>
    </row>
    <row r="29" spans="3:7">
      <c r="C29" s="5"/>
      <c r="D29" s="225"/>
      <c r="E29" s="225"/>
      <c r="F29" s="1"/>
      <c r="G29" s="1"/>
    </row>
    <row r="30" spans="3:7">
      <c r="C30" s="5"/>
      <c r="D30" s="225"/>
      <c r="E30" s="225"/>
      <c r="F30" s="1"/>
      <c r="G30" s="1"/>
    </row>
    <row r="31" spans="3:7">
      <c r="C31" s="5"/>
      <c r="D31" s="225"/>
      <c r="E31" s="225"/>
      <c r="F31" s="1"/>
      <c r="G31" s="1"/>
    </row>
    <row r="32" spans="3:7">
      <c r="C32" s="5"/>
      <c r="D32" s="225"/>
      <c r="E32" s="225"/>
      <c r="F32" s="1"/>
      <c r="G32" s="1"/>
    </row>
    <row r="33" spans="3:7">
      <c r="C33" s="5"/>
      <c r="D33" s="225"/>
      <c r="E33" s="225"/>
      <c r="F33" s="1"/>
      <c r="G33" s="1"/>
    </row>
    <row r="34" spans="3:7">
      <c r="C34" s="5"/>
      <c r="D34" s="225"/>
      <c r="E34" s="225"/>
      <c r="F34" s="1"/>
      <c r="G34" s="1"/>
    </row>
    <row r="35" spans="3:7">
      <c r="C35" s="5"/>
      <c r="D35" s="225"/>
      <c r="E35" s="225"/>
      <c r="F35" s="1"/>
      <c r="G35" s="1"/>
    </row>
    <row r="36" spans="3:7">
      <c r="C36" s="5"/>
      <c r="D36" s="225"/>
      <c r="E36" s="225"/>
      <c r="F36" s="1"/>
      <c r="G36" s="1"/>
    </row>
    <row r="37" spans="3:7">
      <c r="C37" s="5"/>
      <c r="D37" s="225"/>
      <c r="E37" s="225"/>
      <c r="F37" s="1"/>
      <c r="G37" s="1"/>
    </row>
    <row r="38" spans="3:7">
      <c r="C38" s="5"/>
      <c r="D38" s="225"/>
      <c r="E38" s="225"/>
      <c r="F38" s="1"/>
      <c r="G38" s="1"/>
    </row>
    <row r="39" spans="3:7">
      <c r="C39" s="5"/>
      <c r="D39" s="225"/>
      <c r="E39" s="225"/>
      <c r="F39" s="1"/>
      <c r="G39" s="1"/>
    </row>
    <row r="40" spans="3:7">
      <c r="C40" s="5"/>
      <c r="D40" s="225"/>
      <c r="E40" s="225"/>
      <c r="F40" s="1"/>
      <c r="G40" s="1"/>
    </row>
    <row r="41" spans="3:7">
      <c r="C41" s="5"/>
      <c r="D41" s="225"/>
      <c r="E41" s="225"/>
      <c r="F41" s="1"/>
      <c r="G41" s="1"/>
    </row>
    <row r="42" spans="3:7">
      <c r="C42" s="5"/>
      <c r="D42" s="225"/>
      <c r="E42" s="225"/>
      <c r="F42" s="1"/>
      <c r="G42" s="1"/>
    </row>
    <row r="43" spans="3:7">
      <c r="C43" s="5"/>
      <c r="D43" s="225"/>
      <c r="E43" s="225"/>
      <c r="F43" s="1"/>
      <c r="G43" s="1"/>
    </row>
    <row r="44" spans="3:7">
      <c r="C44" s="5"/>
      <c r="D44" s="225"/>
      <c r="E44" s="225"/>
      <c r="F44" s="1"/>
      <c r="G44" s="1"/>
    </row>
    <row r="45" spans="3:7">
      <c r="C45" s="5"/>
      <c r="D45" s="225"/>
      <c r="E45" s="225"/>
      <c r="F45" s="1"/>
      <c r="G45" s="1"/>
    </row>
    <row r="46" spans="3:7">
      <c r="C46" s="5"/>
      <c r="D46" s="225"/>
      <c r="E46" s="225"/>
      <c r="F46" s="1"/>
      <c r="G46" s="1"/>
    </row>
    <row r="47" spans="3:7">
      <c r="C47" s="5"/>
      <c r="D47" s="225"/>
      <c r="E47" s="225"/>
      <c r="F47" s="1"/>
      <c r="G47" s="1"/>
    </row>
    <row r="48" spans="3:7">
      <c r="C48" s="5"/>
      <c r="D48" s="225"/>
      <c r="E48" s="225"/>
      <c r="F48" s="1"/>
      <c r="G48" s="1"/>
    </row>
    <row r="49" spans="3:7">
      <c r="C49" s="5"/>
      <c r="D49" s="225"/>
      <c r="E49" s="225"/>
      <c r="F49" s="1"/>
      <c r="G49" s="1"/>
    </row>
    <row r="50" spans="3:7">
      <c r="C50" s="5"/>
      <c r="D50" s="225"/>
      <c r="E50" s="225"/>
      <c r="F50" s="1"/>
      <c r="G50" s="1"/>
    </row>
    <row r="51" spans="3:7">
      <c r="C51" s="5"/>
      <c r="D51" s="225"/>
      <c r="E51" s="225"/>
      <c r="F51" s="1"/>
      <c r="G51" s="1"/>
    </row>
    <row r="52" spans="3:7">
      <c r="C52" s="5"/>
      <c r="D52" s="225"/>
      <c r="E52" s="225"/>
      <c r="F52" s="1"/>
      <c r="G52" s="1"/>
    </row>
    <row r="53" spans="3:7">
      <c r="C53" s="5"/>
      <c r="D53" s="225"/>
      <c r="E53" s="225"/>
      <c r="F53" s="1"/>
      <c r="G53" s="1"/>
    </row>
    <row r="54" spans="3:7">
      <c r="C54" s="5"/>
      <c r="D54" s="225"/>
      <c r="E54" s="225"/>
      <c r="F54" s="1"/>
      <c r="G54" s="1"/>
    </row>
    <row r="55" spans="3:7">
      <c r="C55" s="5"/>
      <c r="D55" s="225"/>
      <c r="E55" s="225"/>
      <c r="F55" s="1"/>
      <c r="G55" s="1"/>
    </row>
    <row r="56" spans="3:7">
      <c r="C56" s="5"/>
      <c r="D56" s="225"/>
      <c r="E56" s="225"/>
      <c r="F56" s="1"/>
      <c r="G56" s="1"/>
    </row>
    <row r="57" spans="3:7">
      <c r="C57" s="5"/>
      <c r="D57" s="225"/>
      <c r="E57" s="225"/>
      <c r="F57" s="1"/>
      <c r="G57" s="1"/>
    </row>
    <row r="58" spans="3:7">
      <c r="C58" s="5"/>
      <c r="D58" s="225"/>
      <c r="E58" s="225"/>
      <c r="F58" s="1"/>
      <c r="G58" s="1"/>
    </row>
    <row r="59" spans="3:7">
      <c r="C59" s="5"/>
      <c r="D59" s="225"/>
      <c r="E59" s="225"/>
      <c r="F59" s="1"/>
      <c r="G59" s="1"/>
    </row>
    <row r="60" spans="3:7">
      <c r="C60" s="5"/>
      <c r="D60" s="225"/>
      <c r="E60" s="225"/>
      <c r="F60" s="1"/>
      <c r="G60" s="1"/>
    </row>
    <row r="61" spans="3:7">
      <c r="C61" s="5"/>
      <c r="D61" s="225"/>
      <c r="E61" s="225"/>
      <c r="F61" s="1"/>
      <c r="G61" s="1"/>
    </row>
    <row r="62" spans="3:7">
      <c r="C62" s="5"/>
      <c r="D62" s="225"/>
      <c r="E62" s="225"/>
      <c r="F62" s="1"/>
      <c r="G62" s="1"/>
    </row>
    <row r="63" spans="3:7">
      <c r="C63" s="5"/>
      <c r="D63" s="225"/>
      <c r="E63" s="225"/>
      <c r="F63" s="1"/>
      <c r="G63" s="1"/>
    </row>
    <row r="64" spans="3:7">
      <c r="C64" s="5"/>
      <c r="D64" s="225"/>
      <c r="E64" s="225"/>
      <c r="F64" s="1"/>
      <c r="G64" s="1"/>
    </row>
    <row r="65" spans="3:7">
      <c r="C65" s="5"/>
      <c r="D65" s="225"/>
      <c r="E65" s="225"/>
      <c r="F65" s="1"/>
      <c r="G65" s="1"/>
    </row>
    <row r="66" spans="3:7">
      <c r="C66" s="5"/>
      <c r="D66" s="225"/>
      <c r="E66" s="225"/>
      <c r="F66" s="1"/>
      <c r="G66" s="1"/>
    </row>
    <row r="67" spans="3:7">
      <c r="C67" s="5"/>
      <c r="D67" s="225"/>
      <c r="E67" s="225"/>
      <c r="F67" s="1"/>
      <c r="G67" s="1"/>
    </row>
    <row r="68" spans="3:7">
      <c r="C68" s="5"/>
      <c r="D68" s="225"/>
      <c r="E68" s="225"/>
      <c r="F68" s="1"/>
      <c r="G68" s="1"/>
    </row>
    <row r="69" spans="3:7">
      <c r="C69" s="5"/>
      <c r="D69" s="225"/>
      <c r="E69" s="225"/>
      <c r="F69" s="1"/>
      <c r="G69" s="1"/>
    </row>
    <row r="70" spans="3:7">
      <c r="C70" s="5"/>
      <c r="D70" s="225"/>
      <c r="E70" s="225"/>
      <c r="F70" s="1"/>
      <c r="G70" s="1"/>
    </row>
    <row r="71" spans="3:7">
      <c r="C71" s="5"/>
      <c r="D71" s="225"/>
      <c r="E71" s="225"/>
      <c r="F71" s="1"/>
      <c r="G71" s="1"/>
    </row>
    <row r="72" spans="3:7">
      <c r="C72" s="5"/>
      <c r="D72" s="225"/>
      <c r="E72" s="225"/>
      <c r="F72" s="1"/>
      <c r="G72" s="1"/>
    </row>
    <row r="73" spans="3:7">
      <c r="C73" s="5"/>
      <c r="D73" s="225"/>
      <c r="E73" s="225"/>
      <c r="F73" s="1"/>
      <c r="G73" s="1"/>
    </row>
    <row r="74" spans="3:7">
      <c r="C74" s="5"/>
      <c r="D74" s="225"/>
      <c r="E74" s="225"/>
      <c r="F74" s="1"/>
      <c r="G74" s="1"/>
    </row>
    <row r="75" spans="3:7">
      <c r="C75" s="5"/>
      <c r="D75" s="225"/>
      <c r="E75" s="225"/>
      <c r="F75" s="1"/>
      <c r="G75" s="1"/>
    </row>
    <row r="76" spans="3:7">
      <c r="C76" s="5"/>
      <c r="D76" s="225"/>
      <c r="E76" s="225"/>
      <c r="F76" s="1"/>
      <c r="G76" s="1"/>
    </row>
    <row r="77" spans="3:7">
      <c r="C77" s="5"/>
      <c r="D77" s="225"/>
      <c r="E77" s="225"/>
      <c r="F77" s="1"/>
      <c r="G77" s="1"/>
    </row>
    <row r="78" spans="3:7">
      <c r="C78" s="5"/>
      <c r="D78" s="225"/>
      <c r="E78" s="225"/>
      <c r="F78" s="1"/>
      <c r="G78" s="1"/>
    </row>
    <row r="79" spans="3:7">
      <c r="C79" s="5"/>
      <c r="D79" s="225"/>
      <c r="E79" s="225"/>
      <c r="F79" s="1"/>
      <c r="G79" s="1"/>
    </row>
    <row r="80" spans="3:7">
      <c r="C80" s="5"/>
      <c r="D80" s="225"/>
      <c r="E80" s="225"/>
      <c r="F80" s="1"/>
      <c r="G80" s="1"/>
    </row>
    <row r="81" spans="3:7">
      <c r="C81" s="5"/>
      <c r="D81" s="225"/>
      <c r="E81" s="225"/>
      <c r="F81" s="1"/>
      <c r="G81" s="1"/>
    </row>
    <row r="82" spans="3:7">
      <c r="C82" s="5"/>
      <c r="D82" s="225"/>
      <c r="E82" s="225"/>
      <c r="F82" s="1"/>
      <c r="G82" s="1"/>
    </row>
    <row r="83" spans="3:7">
      <c r="C83" s="5"/>
      <c r="D83" s="225"/>
      <c r="E83" s="225"/>
      <c r="F83" s="1"/>
      <c r="G83" s="1"/>
    </row>
    <row r="84" spans="3:7">
      <c r="C84" s="5"/>
      <c r="D84" s="225"/>
      <c r="E84" s="225"/>
      <c r="F84" s="1"/>
      <c r="G84" s="1"/>
    </row>
    <row r="85" spans="3:7">
      <c r="C85" s="5"/>
      <c r="D85" s="225"/>
      <c r="E85" s="225"/>
      <c r="F85" s="1"/>
      <c r="G85" s="1"/>
    </row>
    <row r="86" spans="3:7">
      <c r="C86" s="5"/>
      <c r="D86" s="225"/>
      <c r="E86" s="225"/>
      <c r="F86" s="1"/>
      <c r="G86" s="1"/>
    </row>
    <row r="87" spans="3:7">
      <c r="C87" s="5"/>
      <c r="D87" s="225"/>
      <c r="E87" s="225"/>
      <c r="F87" s="1"/>
      <c r="G87" s="1"/>
    </row>
    <row r="88" spans="3:7">
      <c r="C88" s="5"/>
      <c r="D88" s="225"/>
      <c r="E88" s="225"/>
      <c r="F88" s="1"/>
      <c r="G88" s="1"/>
    </row>
    <row r="89" spans="3:7">
      <c r="C89" s="5"/>
      <c r="D89" s="225"/>
      <c r="E89" s="225"/>
      <c r="F89" s="1"/>
      <c r="G89" s="1"/>
    </row>
    <row r="90" spans="3:7">
      <c r="C90" s="5"/>
      <c r="D90" s="225"/>
      <c r="E90" s="225"/>
      <c r="F90" s="1"/>
      <c r="G90" s="1"/>
    </row>
    <row r="91" spans="3:7">
      <c r="C91" s="5"/>
      <c r="D91" s="225"/>
      <c r="E91" s="225"/>
      <c r="F91" s="1"/>
      <c r="G91" s="1"/>
    </row>
    <row r="92" spans="3:7">
      <c r="C92" s="5"/>
      <c r="D92" s="225"/>
      <c r="E92" s="225"/>
      <c r="F92" s="1"/>
      <c r="G92" s="1"/>
    </row>
    <row r="93" spans="3:7">
      <c r="C93" s="5"/>
      <c r="D93" s="225"/>
      <c r="E93" s="225"/>
      <c r="F93" s="1"/>
      <c r="G93" s="1"/>
    </row>
    <row r="94" spans="3:7">
      <c r="C94" s="5"/>
      <c r="D94" s="225"/>
      <c r="E94" s="225"/>
      <c r="F94" s="1"/>
      <c r="G94" s="1"/>
    </row>
    <row r="95" spans="3:7">
      <c r="C95" s="5"/>
      <c r="D95" s="225"/>
      <c r="E95" s="225"/>
      <c r="F95" s="1"/>
      <c r="G95" s="1"/>
    </row>
    <row r="96" spans="3:7">
      <c r="C96" s="5"/>
      <c r="D96" s="225"/>
      <c r="E96" s="225"/>
      <c r="F96" s="1"/>
      <c r="G96" s="1"/>
    </row>
    <row r="97" spans="3:7">
      <c r="C97" s="5"/>
      <c r="D97" s="225"/>
      <c r="E97" s="225"/>
      <c r="F97" s="1"/>
      <c r="G97" s="1"/>
    </row>
    <row r="98" spans="3:7">
      <c r="C98" s="5"/>
      <c r="D98" s="225"/>
      <c r="E98" s="225"/>
      <c r="F98" s="1"/>
      <c r="G98" s="1"/>
    </row>
    <row r="99" spans="3:7">
      <c r="C99" s="5"/>
      <c r="D99" s="225"/>
      <c r="E99" s="225"/>
      <c r="F99" s="1"/>
      <c r="G99" s="1"/>
    </row>
    <row r="100" spans="3:7">
      <c r="C100" s="5"/>
      <c r="D100" s="225"/>
      <c r="E100" s="225"/>
      <c r="F100" s="1"/>
      <c r="G100" s="1"/>
    </row>
    <row r="101" spans="3:7">
      <c r="C101" s="5"/>
      <c r="D101" s="225"/>
      <c r="E101" s="225"/>
      <c r="F101" s="1"/>
      <c r="G101" s="1"/>
    </row>
    <row r="102" spans="3:7">
      <c r="C102" s="5"/>
      <c r="D102" s="225"/>
      <c r="E102" s="225"/>
      <c r="F102" s="1"/>
      <c r="G102" s="1"/>
    </row>
    <row r="103" spans="3:7">
      <c r="C103" s="5"/>
      <c r="D103" s="225"/>
      <c r="E103" s="225"/>
      <c r="F103" s="1"/>
      <c r="G103" s="1"/>
    </row>
    <row r="104" spans="3:7">
      <c r="C104" s="5"/>
      <c r="D104" s="225"/>
      <c r="E104" s="225"/>
      <c r="F104" s="1"/>
      <c r="G104" s="1"/>
    </row>
    <row r="105" spans="3:7">
      <c r="C105" s="5"/>
      <c r="D105" s="225"/>
      <c r="E105" s="225"/>
      <c r="F105" s="1"/>
      <c r="G105" s="1"/>
    </row>
    <row r="106" spans="3:7">
      <c r="C106" s="5"/>
      <c r="D106" s="225"/>
      <c r="E106" s="225"/>
      <c r="F106" s="1"/>
      <c r="G106" s="1"/>
    </row>
    <row r="107" spans="3:7">
      <c r="C107" s="5"/>
      <c r="D107" s="225"/>
      <c r="E107" s="225"/>
      <c r="F107" s="1"/>
      <c r="G107" s="1"/>
    </row>
    <row r="108" spans="3:7">
      <c r="C108" s="5"/>
      <c r="D108" s="225"/>
      <c r="E108" s="225"/>
      <c r="F108" s="1"/>
      <c r="G108" s="1"/>
    </row>
    <row r="109" spans="3:7">
      <c r="C109" s="5"/>
      <c r="D109" s="225"/>
      <c r="E109" s="225"/>
      <c r="F109" s="1"/>
      <c r="G109" s="1"/>
    </row>
    <row r="110" spans="3:7">
      <c r="C110" s="5"/>
      <c r="D110" s="225"/>
      <c r="E110" s="225"/>
      <c r="F110" s="1"/>
      <c r="G110" s="1"/>
    </row>
    <row r="111" spans="3:7">
      <c r="C111" s="5"/>
      <c r="D111" s="225"/>
      <c r="E111" s="225"/>
      <c r="F111" s="1"/>
      <c r="G111" s="1"/>
    </row>
    <row r="112" spans="3:7">
      <c r="C112" s="5"/>
      <c r="D112" s="225"/>
      <c r="E112" s="225"/>
      <c r="F112" s="1"/>
      <c r="G112" s="1"/>
    </row>
    <row r="113" spans="3:7">
      <c r="C113" s="5"/>
      <c r="D113" s="225"/>
      <c r="E113" s="225"/>
      <c r="F113" s="1"/>
      <c r="G113" s="1"/>
    </row>
    <row r="114" spans="3:7">
      <c r="C114" s="5"/>
      <c r="D114" s="225"/>
      <c r="E114" s="225"/>
      <c r="F114" s="1"/>
      <c r="G114" s="1"/>
    </row>
    <row r="115" spans="3:7">
      <c r="C115" s="5"/>
      <c r="D115" s="225"/>
      <c r="E115" s="225"/>
      <c r="F115" s="1"/>
      <c r="G115" s="1"/>
    </row>
    <row r="116" spans="3:7">
      <c r="C116" s="5"/>
      <c r="D116" s="225"/>
      <c r="E116" s="225"/>
      <c r="F116" s="1"/>
      <c r="G116" s="1"/>
    </row>
    <row r="117" spans="3:7">
      <c r="C117" s="5"/>
      <c r="D117" s="225"/>
      <c r="E117" s="225"/>
      <c r="F117" s="1"/>
      <c r="G117" s="1"/>
    </row>
    <row r="118" spans="3:7">
      <c r="C118" s="5"/>
      <c r="D118" s="225"/>
      <c r="E118" s="225"/>
      <c r="F118" s="1"/>
      <c r="G118" s="1"/>
    </row>
    <row r="119" spans="3:7">
      <c r="C119" s="5"/>
      <c r="D119" s="225"/>
      <c r="E119" s="225"/>
      <c r="F119" s="1"/>
      <c r="G119" s="1"/>
    </row>
    <row r="120" spans="3:7">
      <c r="C120" s="5"/>
      <c r="D120" s="225"/>
      <c r="E120" s="225"/>
      <c r="F120" s="1"/>
      <c r="G120" s="1"/>
    </row>
    <row r="121" spans="3:7">
      <c r="C121" s="5"/>
      <c r="D121" s="225"/>
      <c r="E121" s="225"/>
      <c r="F121" s="1"/>
      <c r="G121" s="1"/>
    </row>
    <row r="122" spans="3:7">
      <c r="C122" s="5"/>
      <c r="D122" s="225"/>
      <c r="E122" s="225"/>
      <c r="F122" s="1"/>
      <c r="G122" s="1"/>
    </row>
    <row r="123" spans="3:7">
      <c r="C123" s="5"/>
      <c r="D123" s="225"/>
      <c r="E123" s="225"/>
      <c r="F123" s="1"/>
      <c r="G123" s="1"/>
    </row>
    <row r="124" spans="3:7">
      <c r="C124" s="5"/>
      <c r="D124" s="225"/>
      <c r="E124" s="225"/>
      <c r="F124" s="1"/>
      <c r="G124" s="1"/>
    </row>
    <row r="125" spans="3:7">
      <c r="C125" s="5"/>
      <c r="D125" s="225"/>
      <c r="E125" s="225"/>
      <c r="F125" s="1"/>
      <c r="G125" s="1"/>
    </row>
    <row r="126" spans="3:7">
      <c r="C126" s="5"/>
      <c r="D126" s="225"/>
      <c r="E126" s="225"/>
      <c r="F126" s="1"/>
      <c r="G126" s="1"/>
    </row>
    <row r="127" spans="3:7">
      <c r="C127" s="5"/>
      <c r="D127" s="225"/>
      <c r="E127" s="225"/>
      <c r="F127" s="1"/>
      <c r="G127" s="1"/>
    </row>
    <row r="128" spans="3:7">
      <c r="C128" s="5"/>
      <c r="D128" s="225"/>
      <c r="E128" s="225"/>
      <c r="F128" s="1"/>
      <c r="G128" s="1"/>
    </row>
    <row r="129" spans="3:7">
      <c r="C129" s="5"/>
      <c r="D129" s="225"/>
      <c r="E129" s="225"/>
      <c r="F129" s="1"/>
      <c r="G129" s="1"/>
    </row>
    <row r="130" spans="3:7">
      <c r="C130" s="5"/>
      <c r="D130" s="225"/>
      <c r="E130" s="225"/>
      <c r="F130" s="1"/>
      <c r="G130" s="1"/>
    </row>
    <row r="131" spans="3:7">
      <c r="C131" s="5"/>
      <c r="D131" s="225"/>
      <c r="E131" s="225"/>
      <c r="F131" s="1"/>
      <c r="G131" s="1"/>
    </row>
    <row r="132" spans="3:7">
      <c r="C132" s="5"/>
      <c r="D132" s="225"/>
      <c r="E132" s="225"/>
      <c r="F132" s="1"/>
      <c r="G132" s="1"/>
    </row>
    <row r="133" spans="3:7">
      <c r="C133" s="5"/>
      <c r="D133" s="225"/>
      <c r="E133" s="225"/>
      <c r="F133" s="1"/>
      <c r="G133" s="1"/>
    </row>
    <row r="134" spans="3:7">
      <c r="C134" s="5"/>
      <c r="D134" s="225"/>
      <c r="E134" s="225"/>
      <c r="F134" s="1"/>
      <c r="G134" s="1"/>
    </row>
    <row r="135" spans="3:7">
      <c r="C135" s="5"/>
      <c r="D135" s="225"/>
      <c r="E135" s="225"/>
      <c r="F135" s="1"/>
      <c r="G135" s="1"/>
    </row>
    <row r="136" spans="3:7">
      <c r="C136" s="5"/>
      <c r="D136" s="225"/>
      <c r="E136" s="225"/>
      <c r="F136" s="1"/>
      <c r="G136" s="1"/>
    </row>
    <row r="137" spans="3:7">
      <c r="C137" s="5"/>
      <c r="D137" s="225"/>
      <c r="E137" s="225"/>
      <c r="F137" s="1"/>
      <c r="G137" s="1"/>
    </row>
    <row r="138" spans="3:7">
      <c r="C138" s="5"/>
      <c r="D138" s="225"/>
      <c r="E138" s="225"/>
      <c r="F138" s="1"/>
      <c r="G138" s="1"/>
    </row>
    <row r="139" spans="3:7">
      <c r="C139" s="5"/>
      <c r="D139" s="225"/>
      <c r="E139" s="225"/>
      <c r="F139" s="1"/>
      <c r="G139" s="1"/>
    </row>
    <row r="140" spans="3:7">
      <c r="C140" s="5"/>
      <c r="D140" s="225"/>
      <c r="E140" s="225"/>
      <c r="F140" s="1"/>
      <c r="G140" s="1"/>
    </row>
    <row r="141" spans="3:7">
      <c r="C141" s="5"/>
      <c r="D141" s="225"/>
      <c r="E141" s="225"/>
      <c r="F141" s="1"/>
      <c r="G141" s="1"/>
    </row>
    <row r="142" spans="3:7">
      <c r="C142" s="5"/>
      <c r="D142" s="225"/>
      <c r="E142" s="225"/>
      <c r="F142" s="1"/>
      <c r="G142" s="1"/>
    </row>
    <row r="143" spans="3:7">
      <c r="C143" s="5"/>
      <c r="D143" s="225"/>
      <c r="E143" s="225"/>
      <c r="F143" s="1"/>
      <c r="G143" s="1"/>
    </row>
    <row r="144" spans="3:7">
      <c r="C144" s="5"/>
      <c r="D144" s="225"/>
      <c r="E144" s="225"/>
      <c r="F144" s="1"/>
      <c r="G144" s="1"/>
    </row>
    <row r="145" spans="3:7">
      <c r="C145" s="5"/>
      <c r="D145" s="225"/>
      <c r="E145" s="225"/>
      <c r="F145" s="1"/>
      <c r="G145" s="1"/>
    </row>
    <row r="146" spans="3:7">
      <c r="C146" s="5"/>
      <c r="D146" s="225"/>
      <c r="E146" s="225"/>
      <c r="F146" s="1"/>
      <c r="G146" s="1"/>
    </row>
    <row r="147" spans="3:7">
      <c r="C147" s="5"/>
      <c r="D147" s="225"/>
      <c r="E147" s="225"/>
      <c r="F147" s="1"/>
      <c r="G147" s="1"/>
    </row>
    <row r="148" spans="3:7">
      <c r="C148" s="5"/>
      <c r="D148" s="225"/>
      <c r="E148" s="225"/>
      <c r="F148" s="1"/>
      <c r="G148" s="1"/>
    </row>
    <row r="149" spans="3:7">
      <c r="C149" s="5"/>
      <c r="D149" s="225"/>
      <c r="E149" s="225"/>
      <c r="F149" s="1"/>
      <c r="G149" s="1"/>
    </row>
    <row r="150" spans="3:7">
      <c r="C150" s="5"/>
      <c r="D150" s="225"/>
      <c r="E150" s="225"/>
      <c r="F150" s="1"/>
      <c r="G150" s="1"/>
    </row>
    <row r="151" spans="3:7">
      <c r="C151" s="5"/>
      <c r="D151" s="225"/>
      <c r="E151" s="225"/>
      <c r="F151" s="1"/>
      <c r="G151" s="1"/>
    </row>
    <row r="152" spans="3:7">
      <c r="C152" s="5"/>
      <c r="D152" s="225"/>
      <c r="E152" s="225"/>
      <c r="F152" s="1"/>
      <c r="G152" s="1"/>
    </row>
    <row r="153" spans="3:7">
      <c r="C153" s="5"/>
      <c r="D153" s="225"/>
      <c r="E153" s="225"/>
      <c r="F153" s="1"/>
      <c r="G153" s="1"/>
    </row>
    <row r="154" spans="3:7">
      <c r="C154" s="5"/>
      <c r="D154" s="225"/>
      <c r="E154" s="225"/>
      <c r="F154" s="1"/>
      <c r="G154" s="1"/>
    </row>
    <row r="155" spans="3:7">
      <c r="C155" s="5"/>
      <c r="D155" s="225"/>
      <c r="E155" s="225"/>
      <c r="F155" s="1"/>
      <c r="G155" s="1"/>
    </row>
    <row r="156" spans="3:7">
      <c r="C156" s="5"/>
      <c r="D156" s="225"/>
      <c r="E156" s="225"/>
      <c r="F156" s="1"/>
      <c r="G156" s="1"/>
    </row>
    <row r="157" spans="3:7">
      <c r="C157" s="5"/>
      <c r="D157" s="225"/>
      <c r="E157" s="225"/>
      <c r="F157" s="1"/>
      <c r="G157" s="1"/>
    </row>
    <row r="158" spans="3:7">
      <c r="C158" s="5"/>
      <c r="D158" s="225"/>
      <c r="E158" s="225"/>
      <c r="F158" s="1"/>
      <c r="G158" s="1"/>
    </row>
    <row r="159" spans="3:7">
      <c r="C159" s="5"/>
      <c r="D159" s="225"/>
      <c r="E159" s="225"/>
      <c r="F159" s="1"/>
      <c r="G159" s="1"/>
    </row>
    <row r="160" spans="3:7">
      <c r="C160" s="5"/>
      <c r="D160" s="225"/>
      <c r="E160" s="225"/>
      <c r="F160" s="1"/>
      <c r="G160" s="1"/>
    </row>
    <row r="161" spans="3:7">
      <c r="C161" s="5"/>
      <c r="D161" s="225"/>
      <c r="E161" s="225"/>
      <c r="F161" s="1"/>
      <c r="G161" s="1"/>
    </row>
    <row r="162" spans="3:7">
      <c r="C162" s="5"/>
      <c r="D162" s="225"/>
      <c r="E162" s="225"/>
      <c r="F162" s="1"/>
      <c r="G162" s="1"/>
    </row>
    <row r="163" spans="3:7">
      <c r="C163" s="5"/>
      <c r="D163" s="225"/>
      <c r="E163" s="225"/>
      <c r="F163" s="1"/>
      <c r="G163" s="1"/>
    </row>
    <row r="164" spans="3:7">
      <c r="C164" s="5"/>
      <c r="D164" s="225"/>
      <c r="E164" s="225"/>
      <c r="F164" s="1"/>
      <c r="G164" s="1"/>
    </row>
    <row r="165" spans="3:7">
      <c r="C165" s="5"/>
      <c r="D165" s="225"/>
      <c r="E165" s="225"/>
      <c r="F165" s="1"/>
      <c r="G165" s="1"/>
    </row>
    <row r="166" spans="3:7">
      <c r="C166" s="5"/>
      <c r="D166" s="225"/>
      <c r="E166" s="225"/>
      <c r="F166" s="1"/>
      <c r="G166" s="1"/>
    </row>
    <row r="167" spans="3:7">
      <c r="C167" s="5"/>
      <c r="D167" s="225"/>
      <c r="E167" s="225"/>
      <c r="F167" s="1"/>
      <c r="G167" s="1"/>
    </row>
    <row r="168" spans="3:7">
      <c r="C168" s="5"/>
      <c r="D168" s="225"/>
      <c r="E168" s="225"/>
      <c r="F168" s="1"/>
      <c r="G168" s="1"/>
    </row>
    <row r="169" spans="3:7">
      <c r="C169" s="5"/>
      <c r="D169" s="225"/>
      <c r="E169" s="225"/>
      <c r="F169" s="1"/>
      <c r="G169" s="1"/>
    </row>
    <row r="170" spans="3:7">
      <c r="C170" s="5"/>
      <c r="D170" s="225"/>
      <c r="E170" s="225"/>
      <c r="F170" s="1"/>
      <c r="G170" s="1"/>
    </row>
    <row r="171" spans="3:7">
      <c r="C171" s="5"/>
      <c r="D171" s="225"/>
      <c r="E171" s="225"/>
      <c r="F171" s="1"/>
      <c r="G171" s="1"/>
    </row>
    <row r="172" spans="3:7">
      <c r="C172" s="5"/>
      <c r="D172" s="225"/>
      <c r="E172" s="225"/>
      <c r="F172" s="1"/>
      <c r="G172" s="1"/>
    </row>
    <row r="173" spans="3:7">
      <c r="C173" s="5"/>
      <c r="D173" s="225"/>
      <c r="E173" s="225"/>
      <c r="F173" s="1"/>
      <c r="G173" s="1"/>
    </row>
    <row r="174" spans="3:7">
      <c r="C174" s="5"/>
      <c r="D174" s="225"/>
      <c r="E174" s="225"/>
      <c r="F174" s="1"/>
      <c r="G174" s="1"/>
    </row>
    <row r="175" spans="3:7">
      <c r="C175" s="5"/>
      <c r="D175" s="225"/>
      <c r="E175" s="225"/>
      <c r="F175" s="1"/>
      <c r="G175" s="1"/>
    </row>
    <row r="176" spans="3:7">
      <c r="C176" s="5"/>
      <c r="D176" s="225"/>
      <c r="E176" s="225"/>
      <c r="F176" s="1"/>
      <c r="G176" s="1"/>
    </row>
    <row r="177" spans="3:7">
      <c r="C177" s="5"/>
      <c r="D177" s="225"/>
      <c r="E177" s="225"/>
      <c r="F177" s="1"/>
      <c r="G177" s="1"/>
    </row>
    <row r="178" spans="3:7">
      <c r="C178" s="5"/>
      <c r="D178" s="225"/>
      <c r="E178" s="225"/>
      <c r="F178" s="1"/>
      <c r="G178" s="1"/>
    </row>
    <row r="179" spans="3:7">
      <c r="C179" s="5"/>
      <c r="D179" s="225"/>
      <c r="E179" s="225"/>
      <c r="F179" s="1"/>
      <c r="G179" s="1"/>
    </row>
    <row r="180" spans="3:7">
      <c r="C180" s="5"/>
      <c r="D180" s="225"/>
      <c r="E180" s="225"/>
      <c r="F180" s="1"/>
      <c r="G180" s="1"/>
    </row>
    <row r="181" spans="3:7">
      <c r="C181" s="5"/>
      <c r="D181" s="225"/>
      <c r="E181" s="225"/>
      <c r="F181" s="1"/>
      <c r="G181" s="1"/>
    </row>
    <row r="182" spans="3:7">
      <c r="C182" s="5"/>
      <c r="D182" s="225"/>
      <c r="E182" s="225"/>
      <c r="F182" s="1"/>
      <c r="G182" s="1"/>
    </row>
    <row r="183" spans="3:7">
      <c r="C183" s="5"/>
      <c r="D183" s="225"/>
      <c r="E183" s="225"/>
      <c r="F183" s="1"/>
      <c r="G183" s="1"/>
    </row>
    <row r="184" spans="3:7">
      <c r="C184" s="5"/>
      <c r="D184" s="225"/>
      <c r="E184" s="225"/>
      <c r="F184" s="1"/>
      <c r="G184" s="1"/>
    </row>
    <row r="185" spans="3:7">
      <c r="C185" s="5"/>
      <c r="D185" s="225"/>
      <c r="E185" s="225"/>
      <c r="F185" s="1"/>
      <c r="G185" s="1"/>
    </row>
    <row r="186" spans="3:7">
      <c r="C186" s="5"/>
      <c r="D186" s="225"/>
      <c r="E186" s="225"/>
      <c r="F186" s="1"/>
      <c r="G186" s="1"/>
    </row>
    <row r="187" spans="3:7">
      <c r="C187" s="5"/>
      <c r="D187" s="225"/>
      <c r="E187" s="225"/>
      <c r="F187" s="1"/>
      <c r="G187" s="1"/>
    </row>
    <row r="188" spans="3:7">
      <c r="C188" s="5"/>
      <c r="D188" s="225"/>
      <c r="E188" s="225"/>
      <c r="F188" s="1"/>
      <c r="G188" s="1"/>
    </row>
    <row r="189" spans="3:7">
      <c r="C189" s="5"/>
      <c r="D189" s="225"/>
      <c r="E189" s="225"/>
      <c r="F189" s="1"/>
      <c r="G189" s="1"/>
    </row>
    <row r="190" spans="3:7">
      <c r="C190" s="5"/>
      <c r="D190" s="225"/>
      <c r="E190" s="225"/>
      <c r="F190" s="1"/>
      <c r="G190" s="1"/>
    </row>
    <row r="191" spans="3:7">
      <c r="C191" s="5"/>
      <c r="D191" s="225"/>
      <c r="E191" s="225"/>
      <c r="F191" s="1"/>
      <c r="G191" s="1"/>
    </row>
    <row r="192" spans="3:7">
      <c r="C192" s="5"/>
      <c r="D192" s="225"/>
      <c r="E192" s="225"/>
      <c r="F192" s="1"/>
      <c r="G192" s="1"/>
    </row>
    <row r="193" spans="3:7">
      <c r="C193" s="5"/>
      <c r="D193" s="225"/>
      <c r="E193" s="225"/>
      <c r="F193" s="1"/>
      <c r="G193" s="1"/>
    </row>
    <row r="194" spans="3:7">
      <c r="C194" s="5"/>
      <c r="D194" s="225"/>
      <c r="E194" s="225"/>
      <c r="F194" s="1"/>
      <c r="G194" s="1"/>
    </row>
    <row r="195" spans="3:7">
      <c r="C195" s="5"/>
      <c r="D195" s="225"/>
      <c r="E195" s="225"/>
      <c r="F195" s="1"/>
      <c r="G195" s="1"/>
    </row>
    <row r="196" spans="3:7">
      <c r="C196" s="5"/>
      <c r="D196" s="225"/>
      <c r="E196" s="225"/>
      <c r="F196" s="1"/>
      <c r="G196" s="1"/>
    </row>
    <row r="197" spans="3:7">
      <c r="C197" s="5"/>
      <c r="D197" s="225"/>
      <c r="E197" s="225"/>
      <c r="F197" s="1"/>
      <c r="G197" s="1"/>
    </row>
    <row r="198" spans="3:7">
      <c r="C198" s="5"/>
      <c r="D198" s="225"/>
      <c r="E198" s="225"/>
      <c r="F198" s="1"/>
      <c r="G198" s="1"/>
    </row>
    <row r="199" spans="3:7">
      <c r="C199" s="5"/>
      <c r="D199" s="225"/>
      <c r="E199" s="225"/>
      <c r="F199" s="1"/>
      <c r="G199" s="1"/>
    </row>
    <row r="200" spans="3:7">
      <c r="C200" s="5"/>
      <c r="D200" s="225"/>
      <c r="E200" s="225"/>
      <c r="F200" s="1"/>
      <c r="G200" s="1"/>
    </row>
    <row r="201" spans="3:7">
      <c r="C201" s="5"/>
      <c r="D201" s="225"/>
      <c r="E201" s="225"/>
      <c r="F201" s="1"/>
      <c r="G201" s="1"/>
    </row>
    <row r="202" spans="3:7">
      <c r="C202" s="5"/>
      <c r="D202" s="225"/>
      <c r="E202" s="225"/>
      <c r="F202" s="1"/>
      <c r="G202" s="1"/>
    </row>
    <row r="203" spans="3:7">
      <c r="C203" s="5"/>
      <c r="D203" s="225"/>
      <c r="E203" s="225"/>
      <c r="F203" s="1"/>
      <c r="G203" s="1"/>
    </row>
    <row r="204" spans="3:7">
      <c r="C204" s="5"/>
      <c r="D204" s="225"/>
      <c r="E204" s="225"/>
      <c r="F204" s="1"/>
      <c r="G204" s="1"/>
    </row>
    <row r="205" spans="3:7">
      <c r="C205" s="5"/>
      <c r="D205" s="225"/>
      <c r="E205" s="225"/>
      <c r="F205" s="1"/>
      <c r="G205" s="1"/>
    </row>
    <row r="206" spans="3:7">
      <c r="C206" s="5"/>
      <c r="D206" s="225"/>
      <c r="E206" s="225"/>
      <c r="F206" s="1"/>
      <c r="G206" s="1"/>
    </row>
    <row r="207" spans="3:7">
      <c r="C207" s="5"/>
      <c r="D207" s="225"/>
      <c r="E207" s="225"/>
      <c r="F207" s="1"/>
      <c r="G207" s="1"/>
    </row>
    <row r="208" spans="3:7">
      <c r="C208" s="5"/>
      <c r="D208" s="225"/>
      <c r="E208" s="225"/>
      <c r="F208" s="1"/>
      <c r="G208" s="1"/>
    </row>
    <row r="209" spans="3:7">
      <c r="C209" s="5"/>
      <c r="D209" s="225"/>
      <c r="E209" s="225"/>
      <c r="F209" s="1"/>
      <c r="G209" s="1"/>
    </row>
    <row r="210" spans="3:7">
      <c r="C210" s="5"/>
      <c r="D210" s="225"/>
      <c r="E210" s="225"/>
      <c r="F210" s="1"/>
      <c r="G210" s="1"/>
    </row>
    <row r="211" spans="3:7">
      <c r="C211" s="5"/>
      <c r="D211" s="225"/>
      <c r="E211" s="225"/>
      <c r="F211" s="1"/>
      <c r="G211" s="1"/>
    </row>
    <row r="212" spans="3:7">
      <c r="C212" s="5"/>
      <c r="D212" s="225"/>
      <c r="E212" s="225"/>
      <c r="F212" s="1"/>
      <c r="G212" s="1"/>
    </row>
    <row r="213" spans="3:7">
      <c r="C213" s="5"/>
      <c r="D213" s="225"/>
      <c r="E213" s="225"/>
      <c r="F213" s="1"/>
      <c r="G213" s="1"/>
    </row>
    <row r="214" spans="3:7">
      <c r="C214" s="5"/>
      <c r="D214" s="225"/>
      <c r="E214" s="225"/>
      <c r="F214" s="1"/>
      <c r="G214" s="1"/>
    </row>
    <row r="215" spans="3:7">
      <c r="C215" s="5"/>
      <c r="D215" s="225"/>
      <c r="E215" s="225"/>
      <c r="F215" s="1"/>
      <c r="G215" s="1"/>
    </row>
    <row r="216" spans="3:7">
      <c r="C216" s="5"/>
      <c r="D216" s="225"/>
      <c r="E216" s="225"/>
      <c r="F216" s="1"/>
      <c r="G216" s="1"/>
    </row>
    <row r="217" spans="3:7">
      <c r="C217" s="5"/>
      <c r="D217" s="225"/>
      <c r="E217" s="225"/>
      <c r="F217" s="1"/>
      <c r="G217" s="1"/>
    </row>
    <row r="218" spans="3:7">
      <c r="C218" s="5"/>
      <c r="D218" s="225"/>
      <c r="E218" s="225"/>
      <c r="F218" s="1"/>
      <c r="G218" s="1"/>
    </row>
    <row r="219" spans="3:7">
      <c r="C219" s="5"/>
      <c r="D219" s="225"/>
      <c r="E219" s="225"/>
      <c r="F219" s="1"/>
      <c r="G219" s="1"/>
    </row>
    <row r="220" spans="3:7">
      <c r="C220" s="5"/>
      <c r="D220" s="225"/>
      <c r="E220" s="225"/>
      <c r="F220" s="1"/>
      <c r="G220" s="1"/>
    </row>
    <row r="221" spans="3:7">
      <c r="C221" s="5"/>
      <c r="D221" s="225"/>
      <c r="E221" s="225"/>
      <c r="F221" s="1"/>
      <c r="G221" s="1"/>
    </row>
    <row r="222" spans="3:7">
      <c r="C222" s="5"/>
      <c r="D222" s="225"/>
      <c r="E222" s="225"/>
      <c r="F222" s="1"/>
      <c r="G222" s="1"/>
    </row>
    <row r="223" spans="3:7">
      <c r="C223" s="5"/>
      <c r="D223" s="225"/>
      <c r="E223" s="225"/>
      <c r="F223" s="1"/>
      <c r="G223" s="1"/>
    </row>
    <row r="224" spans="3:7">
      <c r="C224" s="5"/>
      <c r="D224" s="225"/>
      <c r="E224" s="225"/>
      <c r="F224" s="1"/>
      <c r="G224" s="1"/>
    </row>
    <row r="225" spans="3:7">
      <c r="C225" s="5"/>
      <c r="D225" s="225"/>
      <c r="E225" s="225"/>
      <c r="F225" s="1"/>
      <c r="G225" s="1"/>
    </row>
    <row r="226" spans="3:7">
      <c r="C226" s="5"/>
      <c r="D226" s="225"/>
      <c r="E226" s="225"/>
      <c r="F226" s="1"/>
      <c r="G226" s="1"/>
    </row>
    <row r="227" spans="3:7">
      <c r="C227" s="5"/>
      <c r="D227" s="225"/>
      <c r="E227" s="225"/>
      <c r="F227" s="1"/>
      <c r="G227" s="1"/>
    </row>
    <row r="228" spans="3:7">
      <c r="C228" s="5"/>
      <c r="D228" s="225"/>
      <c r="E228" s="225"/>
      <c r="F228" s="1"/>
      <c r="G228" s="1"/>
    </row>
    <row r="229" spans="3:7">
      <c r="C229" s="5"/>
      <c r="D229" s="225"/>
      <c r="E229" s="225"/>
      <c r="F229" s="1"/>
      <c r="G229" s="1"/>
    </row>
    <row r="230" spans="3:7">
      <c r="C230" s="5"/>
      <c r="D230" s="225"/>
      <c r="E230" s="225"/>
      <c r="F230" s="1"/>
      <c r="G230" s="1"/>
    </row>
    <row r="231" spans="3:7">
      <c r="C231" s="5"/>
      <c r="D231" s="225"/>
      <c r="E231" s="225"/>
      <c r="F231" s="1"/>
      <c r="G231" s="1"/>
    </row>
    <row r="232" spans="3:7">
      <c r="C232" s="5"/>
      <c r="D232" s="225"/>
      <c r="E232" s="225"/>
      <c r="F232" s="1"/>
      <c r="G232" s="1"/>
    </row>
    <row r="233" spans="3:7">
      <c r="C233" s="5"/>
      <c r="D233" s="225"/>
      <c r="E233" s="225"/>
      <c r="F233" s="1"/>
      <c r="G233" s="1"/>
    </row>
    <row r="234" spans="3:7">
      <c r="C234" s="5"/>
      <c r="D234" s="225"/>
      <c r="E234" s="225"/>
      <c r="F234" s="1"/>
      <c r="G234" s="1"/>
    </row>
    <row r="235" spans="3:7">
      <c r="C235" s="5"/>
      <c r="D235" s="225"/>
      <c r="E235" s="225"/>
      <c r="F235" s="1"/>
      <c r="G235" s="1"/>
    </row>
    <row r="236" spans="3:7">
      <c r="C236" s="5"/>
      <c r="D236" s="225"/>
      <c r="E236" s="225"/>
      <c r="F236" s="1"/>
      <c r="G236" s="1"/>
    </row>
    <row r="237" spans="3:7">
      <c r="C237" s="5"/>
      <c r="D237" s="225"/>
      <c r="E237" s="225"/>
      <c r="F237" s="1"/>
      <c r="G237" s="1"/>
    </row>
    <row r="238" spans="3:7">
      <c r="C238" s="5"/>
      <c r="D238" s="225"/>
      <c r="E238" s="225"/>
      <c r="F238" s="1"/>
      <c r="G238" s="1"/>
    </row>
    <row r="239" spans="3:7">
      <c r="C239" s="5"/>
      <c r="D239" s="225"/>
      <c r="E239" s="225"/>
      <c r="F239" s="1"/>
      <c r="G239" s="1"/>
    </row>
    <row r="240" spans="3:7">
      <c r="C240" s="5"/>
      <c r="D240" s="225"/>
      <c r="E240" s="225"/>
      <c r="F240" s="1"/>
      <c r="G240" s="1"/>
    </row>
    <row r="241" spans="3:7">
      <c r="C241" s="5"/>
      <c r="D241" s="225"/>
      <c r="E241" s="225"/>
      <c r="F241" s="1"/>
      <c r="G241" s="1"/>
    </row>
    <row r="242" spans="3:7">
      <c r="C242" s="5"/>
      <c r="D242" s="225"/>
      <c r="E242" s="225"/>
      <c r="F242" s="1"/>
      <c r="G242" s="1"/>
    </row>
    <row r="243" spans="3:7">
      <c r="C243" s="5"/>
      <c r="D243" s="225"/>
      <c r="E243" s="225"/>
      <c r="F243" s="1"/>
      <c r="G243" s="1"/>
    </row>
    <row r="244" spans="3:7">
      <c r="C244" s="5"/>
      <c r="D244" s="225"/>
      <c r="E244" s="225"/>
      <c r="F244" s="1"/>
      <c r="G244" s="1"/>
    </row>
    <row r="245" spans="3:7">
      <c r="C245" s="5"/>
      <c r="D245" s="225"/>
      <c r="E245" s="225"/>
      <c r="F245" s="1"/>
      <c r="G245" s="1"/>
    </row>
    <row r="246" spans="3:7">
      <c r="C246" s="5"/>
      <c r="D246" s="225"/>
      <c r="E246" s="225"/>
      <c r="F246" s="1"/>
      <c r="G246" s="1"/>
    </row>
    <row r="247" spans="3:7">
      <c r="C247" s="5"/>
      <c r="D247" s="225"/>
      <c r="E247" s="225"/>
      <c r="F247" s="1"/>
      <c r="G247" s="1"/>
    </row>
    <row r="248" spans="3:7">
      <c r="C248" s="5"/>
      <c r="D248" s="225"/>
      <c r="E248" s="225"/>
      <c r="F248" s="1"/>
      <c r="G248" s="1"/>
    </row>
    <row r="249" spans="3:7">
      <c r="C249" s="5"/>
      <c r="D249" s="225"/>
      <c r="E249" s="225"/>
      <c r="F249" s="1"/>
      <c r="G249" s="1"/>
    </row>
    <row r="250" spans="3:7">
      <c r="C250" s="5"/>
      <c r="D250" s="225"/>
      <c r="E250" s="225"/>
      <c r="F250" s="1"/>
      <c r="G250" s="1"/>
    </row>
    <row r="251" spans="3:7">
      <c r="C251" s="5"/>
      <c r="D251" s="225"/>
      <c r="E251" s="225"/>
      <c r="F251" s="1"/>
      <c r="G251" s="1"/>
    </row>
    <row r="252" spans="3:7">
      <c r="C252" s="5"/>
      <c r="D252" s="225"/>
      <c r="E252" s="225"/>
      <c r="F252" s="1"/>
      <c r="G252" s="1"/>
    </row>
    <row r="253" spans="3:7">
      <c r="C253" s="5"/>
      <c r="D253" s="225"/>
      <c r="E253" s="225"/>
      <c r="F253" s="1"/>
      <c r="G253" s="1"/>
    </row>
    <row r="254" spans="3:7">
      <c r="C254" s="5"/>
      <c r="D254" s="225"/>
      <c r="E254" s="225"/>
      <c r="F254" s="1"/>
      <c r="G254" s="1"/>
    </row>
    <row r="255" spans="3:7">
      <c r="C255" s="5"/>
      <c r="D255" s="225"/>
      <c r="E255" s="225"/>
      <c r="F255" s="1"/>
      <c r="G255" s="1"/>
    </row>
    <row r="256" spans="3:7">
      <c r="C256" s="5"/>
      <c r="D256" s="225"/>
      <c r="E256" s="225"/>
      <c r="F256" s="1"/>
      <c r="G256" s="1"/>
    </row>
    <row r="257" spans="3:7">
      <c r="C257" s="5"/>
      <c r="D257" s="225"/>
      <c r="E257" s="225"/>
      <c r="F257" s="1"/>
      <c r="G257" s="1"/>
    </row>
    <row r="258" spans="3:7">
      <c r="C258" s="5"/>
      <c r="D258" s="225"/>
      <c r="E258" s="225"/>
      <c r="F258" s="1"/>
      <c r="G258" s="1"/>
    </row>
    <row r="259" spans="3:7">
      <c r="C259" s="5"/>
      <c r="D259" s="225"/>
      <c r="E259" s="225"/>
      <c r="F259" s="1"/>
      <c r="G259" s="1"/>
    </row>
    <row r="260" spans="3:7">
      <c r="C260" s="5"/>
      <c r="D260" s="225"/>
      <c r="E260" s="225"/>
      <c r="F260" s="1"/>
      <c r="G260" s="1"/>
    </row>
    <row r="261" spans="3:7">
      <c r="C261" s="5"/>
      <c r="D261" s="225"/>
      <c r="E261" s="225"/>
      <c r="F261" s="1"/>
      <c r="G261" s="1"/>
    </row>
    <row r="262" spans="3:7">
      <c r="C262" s="5"/>
      <c r="D262" s="225"/>
      <c r="E262" s="225"/>
      <c r="F262" s="1"/>
      <c r="G262" s="1"/>
    </row>
    <row r="263" spans="3:7">
      <c r="C263" s="5"/>
      <c r="D263" s="225"/>
      <c r="E263" s="225"/>
      <c r="F263" s="1"/>
      <c r="G263" s="1"/>
    </row>
    <row r="264" spans="3:7">
      <c r="C264" s="5"/>
      <c r="D264" s="225"/>
      <c r="E264" s="225"/>
      <c r="F264" s="1"/>
      <c r="G264" s="1"/>
    </row>
    <row r="265" spans="3:7">
      <c r="C265" s="5"/>
      <c r="D265" s="225"/>
      <c r="E265" s="225"/>
      <c r="F265" s="1"/>
      <c r="G265" s="1"/>
    </row>
    <row r="266" spans="3:7">
      <c r="C266" s="5"/>
      <c r="D266" s="225"/>
      <c r="E266" s="225"/>
      <c r="F266" s="1"/>
      <c r="G266" s="1"/>
    </row>
    <row r="267" spans="3:7">
      <c r="C267" s="5"/>
      <c r="D267" s="225"/>
      <c r="E267" s="225"/>
      <c r="F267" s="1"/>
      <c r="G267" s="1"/>
    </row>
    <row r="268" spans="3:7">
      <c r="C268" s="5"/>
      <c r="D268" s="225"/>
      <c r="E268" s="225"/>
      <c r="F268" s="1"/>
      <c r="G268" s="1"/>
    </row>
    <row r="269" spans="3:7">
      <c r="C269" s="5"/>
      <c r="D269" s="225"/>
      <c r="E269" s="225"/>
      <c r="F269" s="1"/>
      <c r="G269" s="1"/>
    </row>
    <row r="270" spans="3:7">
      <c r="C270" s="5"/>
      <c r="D270" s="225"/>
      <c r="E270" s="225"/>
      <c r="F270" s="1"/>
      <c r="G270" s="1"/>
    </row>
    <row r="271" spans="3:7">
      <c r="C271" s="5"/>
      <c r="D271" s="225"/>
      <c r="E271" s="225"/>
      <c r="F271" s="1"/>
      <c r="G271" s="1"/>
    </row>
    <row r="272" spans="3:7">
      <c r="C272" s="5"/>
      <c r="D272" s="225"/>
      <c r="E272" s="225"/>
      <c r="F272" s="1"/>
      <c r="G272" s="1"/>
    </row>
    <row r="273" spans="3:7">
      <c r="C273" s="5"/>
      <c r="D273" s="225"/>
      <c r="E273" s="225"/>
      <c r="F273" s="1"/>
      <c r="G273" s="1"/>
    </row>
    <row r="274" spans="3:7">
      <c r="C274" s="5"/>
      <c r="D274" s="225"/>
      <c r="E274" s="225"/>
      <c r="F274" s="1"/>
      <c r="G274" s="1"/>
    </row>
    <row r="275" spans="3:7">
      <c r="C275" s="5"/>
      <c r="D275" s="225"/>
      <c r="E275" s="225"/>
      <c r="F275" s="1"/>
      <c r="G275" s="1"/>
    </row>
    <row r="276" spans="3:7">
      <c r="C276" s="5"/>
      <c r="D276" s="225"/>
      <c r="E276" s="225"/>
      <c r="F276" s="1"/>
      <c r="G276" s="1"/>
    </row>
    <row r="277" spans="3:7">
      <c r="C277" s="5"/>
      <c r="D277" s="225"/>
      <c r="E277" s="225"/>
      <c r="F277" s="1"/>
      <c r="G277" s="1"/>
    </row>
    <row r="278" spans="3:7">
      <c r="C278" s="5"/>
      <c r="D278" s="225"/>
      <c r="E278" s="225"/>
      <c r="F278" s="1"/>
      <c r="G278" s="1"/>
    </row>
    <row r="279" spans="3:7">
      <c r="C279" s="5"/>
      <c r="D279" s="225"/>
      <c r="E279" s="225"/>
      <c r="F279" s="1"/>
      <c r="G279" s="1"/>
    </row>
    <row r="280" spans="3:7">
      <c r="C280" s="5"/>
      <c r="D280" s="225"/>
      <c r="E280" s="225"/>
      <c r="F280" s="1"/>
      <c r="G280" s="1"/>
    </row>
    <row r="281" spans="3:7">
      <c r="C281" s="5"/>
      <c r="D281" s="225"/>
      <c r="E281" s="225"/>
      <c r="F281" s="1"/>
      <c r="G281" s="1"/>
    </row>
    <row r="282" spans="3:7">
      <c r="C282" s="5"/>
      <c r="D282" s="225"/>
      <c r="E282" s="225"/>
      <c r="F282" s="1"/>
      <c r="G282" s="1"/>
    </row>
    <row r="283" spans="3:7">
      <c r="C283" s="5"/>
      <c r="D283" s="225"/>
      <c r="E283" s="225"/>
      <c r="F283" s="1"/>
      <c r="G283" s="1"/>
    </row>
    <row r="284" spans="3:7">
      <c r="C284" s="5"/>
      <c r="D284" s="225"/>
      <c r="E284" s="225"/>
      <c r="F284" s="1"/>
      <c r="G284" s="1"/>
    </row>
    <row r="285" spans="3:7">
      <c r="C285" s="5"/>
      <c r="D285" s="225"/>
      <c r="E285" s="225"/>
      <c r="F285" s="1"/>
      <c r="G285" s="1"/>
    </row>
    <row r="286" spans="3:7">
      <c r="C286" s="5"/>
      <c r="D286" s="225"/>
      <c r="E286" s="225"/>
      <c r="F286" s="1"/>
      <c r="G286" s="1"/>
    </row>
    <row r="287" spans="3:7">
      <c r="C287" s="5"/>
      <c r="D287" s="225"/>
      <c r="E287" s="225"/>
      <c r="F287" s="1"/>
      <c r="G287" s="1"/>
    </row>
    <row r="288" spans="3:7">
      <c r="C288" s="5"/>
      <c r="D288" s="225"/>
      <c r="E288" s="225"/>
      <c r="F288" s="1"/>
      <c r="G288" s="1"/>
    </row>
    <row r="289" spans="3:7">
      <c r="C289" s="5"/>
      <c r="D289" s="225"/>
      <c r="E289" s="225"/>
      <c r="F289" s="1"/>
      <c r="G289" s="1"/>
    </row>
    <row r="290" spans="3:7">
      <c r="C290" s="5"/>
      <c r="D290" s="225"/>
      <c r="E290" s="225"/>
      <c r="F290" s="1"/>
      <c r="G290" s="1"/>
    </row>
    <row r="291" spans="3:7">
      <c r="C291" s="5"/>
      <c r="D291" s="225"/>
      <c r="E291" s="225"/>
      <c r="F291" s="1"/>
      <c r="G291" s="1"/>
    </row>
    <row r="292" spans="3:7">
      <c r="C292" s="5"/>
      <c r="D292" s="225"/>
      <c r="E292" s="225"/>
      <c r="F292" s="1"/>
      <c r="G292" s="1"/>
    </row>
    <row r="293" spans="3:7">
      <c r="C293" s="5"/>
      <c r="D293" s="225"/>
      <c r="E293" s="225"/>
      <c r="F293" s="1"/>
      <c r="G293" s="1"/>
    </row>
    <row r="294" spans="3:7">
      <c r="C294" s="5"/>
      <c r="D294" s="225"/>
      <c r="E294" s="225"/>
      <c r="F294" s="1"/>
      <c r="G294" s="1"/>
    </row>
    <row r="295" spans="3:7">
      <c r="C295" s="5"/>
      <c r="D295" s="225"/>
      <c r="E295" s="225"/>
      <c r="F295" s="1"/>
      <c r="G295" s="1"/>
    </row>
    <row r="296" spans="3:7">
      <c r="C296" s="5"/>
      <c r="D296" s="225"/>
      <c r="E296" s="225"/>
      <c r="F296" s="1"/>
      <c r="G296" s="1"/>
    </row>
    <row r="297" spans="3:7">
      <c r="C297" s="5"/>
      <c r="D297" s="225"/>
      <c r="E297" s="225"/>
      <c r="F297" s="1"/>
      <c r="G297" s="1"/>
    </row>
    <row r="298" spans="3:7">
      <c r="C298" s="5"/>
      <c r="D298" s="225"/>
      <c r="E298" s="225"/>
      <c r="F298" s="1"/>
      <c r="G298" s="1"/>
    </row>
    <row r="299" spans="3:7">
      <c r="C299" s="5"/>
      <c r="D299" s="225"/>
      <c r="E299" s="225"/>
      <c r="F299" s="1"/>
      <c r="G299" s="1"/>
    </row>
    <row r="300" spans="3:7">
      <c r="C300" s="5"/>
      <c r="D300" s="225"/>
      <c r="E300" s="225"/>
      <c r="F300" s="1"/>
      <c r="G300" s="1"/>
    </row>
    <row r="301" spans="3:7">
      <c r="C301" s="5"/>
      <c r="D301" s="225"/>
      <c r="E301" s="225"/>
      <c r="F301" s="1"/>
      <c r="G301" s="1"/>
    </row>
    <row r="302" spans="3:7">
      <c r="C302" s="5"/>
      <c r="D302" s="225"/>
      <c r="E302" s="225"/>
      <c r="F302" s="1"/>
      <c r="G302" s="1"/>
    </row>
    <row r="303" spans="3:7">
      <c r="C303" s="5"/>
      <c r="D303" s="225"/>
      <c r="E303" s="225"/>
      <c r="F303" s="1"/>
      <c r="G303" s="1"/>
    </row>
    <row r="304" spans="3:7">
      <c r="C304" s="5"/>
      <c r="D304" s="225"/>
      <c r="E304" s="225"/>
      <c r="F304" s="1"/>
      <c r="G304" s="1"/>
    </row>
    <row r="305" spans="3:7">
      <c r="C305" s="5"/>
      <c r="D305" s="225"/>
      <c r="E305" s="225"/>
      <c r="F305" s="1"/>
      <c r="G305" s="1"/>
    </row>
    <row r="306" spans="3:7">
      <c r="C306" s="5"/>
      <c r="D306" s="225"/>
      <c r="E306" s="225"/>
      <c r="F306" s="1"/>
      <c r="G306" s="1"/>
    </row>
    <row r="307" spans="3:7">
      <c r="C307" s="5"/>
      <c r="D307" s="225"/>
      <c r="E307" s="225"/>
      <c r="F307" s="1"/>
      <c r="G307" s="1"/>
    </row>
    <row r="308" spans="3:7">
      <c r="C308" s="5"/>
      <c r="D308" s="225"/>
      <c r="E308" s="225"/>
      <c r="F308" s="1"/>
      <c r="G308" s="1"/>
    </row>
    <row r="309" spans="3:7">
      <c r="C309" s="5"/>
      <c r="D309" s="225"/>
      <c r="E309" s="225"/>
      <c r="F309" s="1"/>
      <c r="G309" s="1"/>
    </row>
    <row r="310" spans="3:7">
      <c r="C310" s="5"/>
      <c r="D310" s="225"/>
      <c r="E310" s="225"/>
      <c r="F310" s="1"/>
      <c r="G310" s="1"/>
    </row>
    <row r="311" spans="3:7">
      <c r="C311" s="5"/>
      <c r="D311" s="225"/>
      <c r="E311" s="225"/>
      <c r="F311" s="1"/>
      <c r="G311" s="1"/>
    </row>
    <row r="312" spans="3:7">
      <c r="C312" s="5"/>
      <c r="D312" s="225"/>
      <c r="E312" s="225"/>
      <c r="F312" s="1"/>
      <c r="G312" s="1"/>
    </row>
    <row r="313" spans="3:7">
      <c r="C313" s="5"/>
      <c r="D313" s="225"/>
      <c r="E313" s="225"/>
      <c r="F313" s="1"/>
      <c r="G313" s="1"/>
    </row>
    <row r="314" spans="3:7">
      <c r="C314" s="5"/>
      <c r="D314" s="225"/>
      <c r="E314" s="225"/>
      <c r="F314" s="1"/>
      <c r="G314" s="1"/>
    </row>
    <row r="315" spans="3:7">
      <c r="C315" s="5"/>
      <c r="D315" s="225"/>
      <c r="E315" s="225"/>
      <c r="F315" s="1"/>
      <c r="G315" s="1"/>
    </row>
    <row r="316" spans="3:7">
      <c r="C316" s="5"/>
      <c r="D316" s="225"/>
      <c r="E316" s="225"/>
      <c r="F316" s="1"/>
      <c r="G316" s="1"/>
    </row>
    <row r="317" spans="3:7">
      <c r="C317" s="5"/>
      <c r="D317" s="225"/>
      <c r="E317" s="225"/>
      <c r="F317" s="1"/>
      <c r="G317" s="1"/>
    </row>
    <row r="318" spans="3:7">
      <c r="C318" s="5"/>
      <c r="D318" s="225"/>
      <c r="E318" s="225"/>
      <c r="F318" s="1"/>
      <c r="G318" s="1"/>
    </row>
    <row r="319" spans="3:7">
      <c r="C319" s="5"/>
      <c r="D319" s="225"/>
      <c r="E319" s="225"/>
      <c r="F319" s="1"/>
      <c r="G319" s="1"/>
    </row>
    <row r="320" spans="3:7">
      <c r="C320" s="5"/>
      <c r="D320" s="225"/>
      <c r="E320" s="225"/>
      <c r="F320" s="1"/>
      <c r="G320" s="1"/>
    </row>
    <row r="321" spans="3:7">
      <c r="C321" s="5"/>
      <c r="D321" s="225"/>
      <c r="E321" s="225"/>
      <c r="F321" s="1"/>
      <c r="G321" s="1"/>
    </row>
    <row r="322" spans="3:7">
      <c r="C322" s="5"/>
      <c r="D322" s="225"/>
      <c r="E322" s="225"/>
      <c r="F322" s="1"/>
      <c r="G322" s="1"/>
    </row>
    <row r="323" spans="3:7">
      <c r="C323" s="5"/>
      <c r="D323" s="225"/>
      <c r="E323" s="225"/>
      <c r="F323" s="1"/>
      <c r="G323" s="1"/>
    </row>
    <row r="324" spans="3:7">
      <c r="C324" s="5"/>
      <c r="D324" s="225"/>
      <c r="E324" s="225"/>
      <c r="F324" s="1"/>
      <c r="G324" s="1"/>
    </row>
    <row r="325" spans="3:7">
      <c r="C325" s="5"/>
      <c r="D325" s="225"/>
      <c r="E325" s="225"/>
      <c r="F325" s="1"/>
      <c r="G325" s="1"/>
    </row>
    <row r="326" spans="3:7">
      <c r="C326" s="5"/>
      <c r="D326" s="225"/>
      <c r="E326" s="225"/>
      <c r="F326" s="1"/>
      <c r="G326" s="1"/>
    </row>
    <row r="327" spans="3:7">
      <c r="C327" s="5"/>
      <c r="D327" s="225"/>
      <c r="E327" s="225"/>
      <c r="F327" s="1"/>
      <c r="G327" s="1"/>
    </row>
    <row r="328" spans="3:7">
      <c r="C328" s="5"/>
      <c r="D328" s="225"/>
      <c r="E328" s="225"/>
      <c r="F328" s="1"/>
      <c r="G328" s="1"/>
    </row>
    <row r="329" spans="3:7">
      <c r="C329" s="5"/>
      <c r="D329" s="225"/>
      <c r="E329" s="225"/>
      <c r="F329" s="1"/>
      <c r="G329" s="1"/>
    </row>
    <row r="330" spans="3:7">
      <c r="C330" s="5"/>
      <c r="D330" s="225"/>
      <c r="E330" s="225"/>
      <c r="F330" s="1"/>
      <c r="G330" s="1"/>
    </row>
    <row r="331" spans="3:7">
      <c r="C331" s="5"/>
      <c r="D331" s="225"/>
      <c r="E331" s="225"/>
      <c r="F331" s="1"/>
      <c r="G331" s="1"/>
    </row>
    <row r="332" spans="3:7">
      <c r="C332" s="5"/>
      <c r="D332" s="225"/>
      <c r="E332" s="225"/>
      <c r="F332" s="1"/>
      <c r="G332" s="1"/>
    </row>
    <row r="333" spans="3:7">
      <c r="C333" s="5"/>
      <c r="D333" s="225"/>
      <c r="E333" s="225"/>
      <c r="F333" s="1"/>
      <c r="G333" s="1"/>
    </row>
    <row r="334" spans="3:7">
      <c r="C334" s="5"/>
      <c r="D334" s="225"/>
      <c r="E334" s="225"/>
      <c r="F334" s="1"/>
      <c r="G334" s="1"/>
    </row>
    <row r="335" spans="3:7">
      <c r="C335" s="5"/>
      <c r="D335" s="225"/>
      <c r="E335" s="225"/>
      <c r="F335" s="1"/>
      <c r="G335" s="1"/>
    </row>
    <row r="336" spans="3:7">
      <c r="C336" s="5"/>
      <c r="D336" s="225"/>
      <c r="E336" s="225"/>
      <c r="F336" s="1"/>
      <c r="G336" s="1"/>
    </row>
    <row r="337" spans="3:7">
      <c r="C337" s="5"/>
      <c r="D337" s="225"/>
      <c r="E337" s="225"/>
      <c r="F337" s="1"/>
      <c r="G337" s="1"/>
    </row>
    <row r="338" spans="3:7">
      <c r="C338" s="5"/>
      <c r="D338" s="225"/>
      <c r="E338" s="225"/>
      <c r="F338" s="1"/>
      <c r="G338" s="1"/>
    </row>
    <row r="339" spans="3:7">
      <c r="C339" s="5"/>
      <c r="D339" s="225"/>
      <c r="E339" s="225"/>
      <c r="F339" s="1"/>
      <c r="G339" s="1"/>
    </row>
    <row r="340" spans="3:7">
      <c r="C340" s="5"/>
      <c r="D340" s="225"/>
      <c r="E340" s="225"/>
      <c r="F340" s="1"/>
      <c r="G340" s="1"/>
    </row>
    <row r="341" spans="3:7">
      <c r="C341" s="5"/>
      <c r="D341" s="225"/>
      <c r="E341" s="225"/>
      <c r="F341" s="1"/>
      <c r="G341" s="1"/>
    </row>
    <row r="342" spans="3:7">
      <c r="C342" s="5"/>
      <c r="D342" s="225"/>
      <c r="E342" s="225"/>
      <c r="F342" s="1"/>
      <c r="G342" s="1"/>
    </row>
    <row r="343" spans="3:7">
      <c r="C343" s="5"/>
      <c r="D343" s="225"/>
      <c r="E343" s="225"/>
      <c r="F343" s="1"/>
      <c r="G343" s="1"/>
    </row>
    <row r="344" spans="3:7">
      <c r="C344" s="5"/>
      <c r="D344" s="225"/>
      <c r="E344" s="225"/>
      <c r="F344" s="1"/>
      <c r="G344" s="1"/>
    </row>
    <row r="345" spans="3:7">
      <c r="C345" s="5"/>
      <c r="D345" s="225"/>
      <c r="E345" s="225"/>
      <c r="F345" s="1"/>
      <c r="G345" s="1"/>
    </row>
    <row r="346" spans="3:7">
      <c r="C346" s="5"/>
      <c r="D346" s="225"/>
      <c r="E346" s="225"/>
      <c r="F346" s="1"/>
      <c r="G346" s="1"/>
    </row>
    <row r="347" spans="3:7">
      <c r="C347" s="5"/>
      <c r="D347" s="225"/>
      <c r="E347" s="225"/>
      <c r="F347" s="1"/>
      <c r="G347" s="1"/>
    </row>
    <row r="348" spans="3:7">
      <c r="C348" s="5"/>
      <c r="D348" s="225"/>
      <c r="E348" s="225"/>
      <c r="F348" s="1"/>
      <c r="G348" s="1"/>
    </row>
    <row r="349" spans="3:7">
      <c r="C349" s="5"/>
      <c r="D349" s="225"/>
      <c r="E349" s="225"/>
      <c r="F349" s="1"/>
      <c r="G349" s="1"/>
    </row>
    <row r="350" spans="3:7">
      <c r="C350" s="5"/>
      <c r="D350" s="225"/>
      <c r="E350" s="225"/>
      <c r="F350" s="1"/>
      <c r="G350" s="1"/>
    </row>
    <row r="351" spans="3:7">
      <c r="C351" s="5"/>
      <c r="D351" s="225"/>
      <c r="E351" s="225"/>
      <c r="F351" s="1"/>
      <c r="G351" s="1"/>
    </row>
    <row r="352" spans="3:7">
      <c r="C352" s="5"/>
      <c r="D352" s="225"/>
      <c r="E352" s="225"/>
      <c r="F352" s="1"/>
      <c r="G352" s="1"/>
    </row>
    <row r="353" spans="3:7">
      <c r="C353" s="5"/>
      <c r="D353" s="225"/>
      <c r="E353" s="225"/>
      <c r="F353" s="1"/>
      <c r="G353" s="1"/>
    </row>
    <row r="354" spans="3:7">
      <c r="C354" s="5"/>
      <c r="D354" s="225"/>
      <c r="E354" s="225"/>
      <c r="F354" s="1"/>
      <c r="G354" s="1"/>
    </row>
    <row r="355" spans="3:7">
      <c r="C355" s="5"/>
      <c r="D355" s="225"/>
      <c r="E355" s="225"/>
      <c r="F355" s="1"/>
      <c r="G355" s="1"/>
    </row>
    <row r="356" spans="3:7">
      <c r="C356" s="5"/>
      <c r="D356" s="225"/>
      <c r="E356" s="225"/>
      <c r="F356" s="1"/>
      <c r="G356" s="1"/>
    </row>
    <row r="357" spans="3:7">
      <c r="C357" s="5"/>
      <c r="D357" s="225"/>
      <c r="E357" s="225"/>
      <c r="F357" s="1"/>
      <c r="G357" s="1"/>
    </row>
    <row r="358" spans="3:7">
      <c r="C358" s="5"/>
      <c r="D358" s="225"/>
      <c r="E358" s="225"/>
      <c r="F358" s="1"/>
      <c r="G358" s="1"/>
    </row>
    <row r="359" spans="3:7">
      <c r="C359" s="5"/>
      <c r="D359" s="225"/>
      <c r="E359" s="225"/>
      <c r="F359" s="1"/>
      <c r="G359" s="1"/>
    </row>
    <row r="360" spans="3:7">
      <c r="C360" s="5"/>
      <c r="D360" s="225"/>
      <c r="E360" s="225"/>
      <c r="F360" s="1"/>
      <c r="G360" s="1"/>
    </row>
    <row r="361" spans="3:7">
      <c r="C361" s="5"/>
      <c r="D361" s="225"/>
      <c r="E361" s="225"/>
      <c r="F361" s="1"/>
      <c r="G361" s="1"/>
    </row>
    <row r="362" spans="3:7">
      <c r="C362" s="5"/>
      <c r="D362" s="225"/>
      <c r="E362" s="225"/>
      <c r="F362" s="1"/>
      <c r="G362" s="1"/>
    </row>
    <row r="363" spans="3:7">
      <c r="C363" s="5"/>
      <c r="D363" s="225"/>
      <c r="E363" s="225"/>
      <c r="F363" s="1"/>
      <c r="G363" s="1"/>
    </row>
    <row r="364" spans="3:7">
      <c r="C364" s="5"/>
      <c r="D364" s="225"/>
      <c r="E364" s="225"/>
      <c r="F364" s="1"/>
      <c r="G364" s="1"/>
    </row>
    <row r="365" spans="3:7">
      <c r="C365" s="5"/>
      <c r="D365" s="225"/>
      <c r="E365" s="225"/>
      <c r="F365" s="1"/>
      <c r="G365" s="1"/>
    </row>
    <row r="366" spans="3:7">
      <c r="C366" s="5"/>
      <c r="D366" s="225"/>
      <c r="E366" s="225"/>
      <c r="F366" s="1"/>
      <c r="G366" s="1"/>
    </row>
    <row r="367" spans="3:7">
      <c r="C367" s="5"/>
      <c r="D367" s="225"/>
      <c r="E367" s="225"/>
      <c r="F367" s="1"/>
      <c r="G367" s="1"/>
    </row>
    <row r="368" spans="3:7">
      <c r="C368" s="5"/>
      <c r="D368" s="225"/>
      <c r="E368" s="225"/>
      <c r="F368" s="1"/>
      <c r="G368" s="1"/>
    </row>
    <row r="369" spans="3:7">
      <c r="C369" s="5"/>
      <c r="D369" s="225"/>
      <c r="E369" s="225"/>
      <c r="F369" s="1"/>
      <c r="G369" s="1"/>
    </row>
    <row r="370" spans="3:7">
      <c r="C370" s="5"/>
      <c r="D370" s="225"/>
      <c r="E370" s="225"/>
      <c r="F370" s="1"/>
      <c r="G370" s="1"/>
    </row>
    <row r="371" spans="3:7">
      <c r="C371" s="5"/>
      <c r="D371" s="225"/>
      <c r="E371" s="225"/>
      <c r="F371" s="1"/>
      <c r="G371" s="1"/>
    </row>
    <row r="372" spans="3:7">
      <c r="C372" s="5"/>
      <c r="D372" s="225"/>
      <c r="E372" s="225"/>
      <c r="F372" s="1"/>
      <c r="G372" s="1"/>
    </row>
    <row r="373" spans="3:7">
      <c r="C373" s="5"/>
      <c r="D373" s="225"/>
      <c r="E373" s="225"/>
      <c r="F373" s="1"/>
      <c r="G373" s="1"/>
    </row>
    <row r="374" spans="3:7">
      <c r="C374" s="5"/>
      <c r="D374" s="225"/>
      <c r="E374" s="225"/>
      <c r="F374" s="1"/>
      <c r="G374" s="1"/>
    </row>
    <row r="375" spans="3:7">
      <c r="C375" s="5"/>
      <c r="D375" s="225"/>
      <c r="E375" s="225"/>
      <c r="F375" s="1"/>
      <c r="G375" s="1"/>
    </row>
    <row r="376" spans="3:7">
      <c r="C376" s="5"/>
      <c r="D376" s="225"/>
      <c r="E376" s="225"/>
      <c r="F376" s="1"/>
      <c r="G376" s="1"/>
    </row>
    <row r="377" spans="3:7">
      <c r="C377" s="5"/>
      <c r="D377" s="225"/>
      <c r="E377" s="225"/>
      <c r="F377" s="1"/>
      <c r="G377" s="1"/>
    </row>
    <row r="378" spans="3:7">
      <c r="C378" s="5"/>
      <c r="D378" s="225"/>
      <c r="E378" s="225"/>
      <c r="F378" s="1"/>
      <c r="G378" s="1"/>
    </row>
    <row r="379" spans="3:7">
      <c r="C379" s="5"/>
      <c r="D379" s="225"/>
      <c r="E379" s="225"/>
      <c r="F379" s="1"/>
      <c r="G379" s="1"/>
    </row>
    <row r="380" spans="3:7">
      <c r="C380" s="5"/>
      <c r="D380" s="225"/>
      <c r="E380" s="225"/>
      <c r="F380" s="1"/>
      <c r="G380" s="1"/>
    </row>
    <row r="381" spans="3:7">
      <c r="C381" s="5"/>
      <c r="D381" s="225"/>
      <c r="E381" s="225"/>
      <c r="F381" s="1"/>
      <c r="G381" s="1"/>
    </row>
    <row r="382" spans="3:7">
      <c r="C382" s="5"/>
      <c r="D382" s="225"/>
      <c r="E382" s="225"/>
      <c r="F382" s="1"/>
      <c r="G382" s="1"/>
    </row>
    <row r="383" spans="3:7">
      <c r="C383" s="5"/>
      <c r="D383" s="225"/>
      <c r="E383" s="225"/>
      <c r="F383" s="1"/>
      <c r="G383" s="1"/>
    </row>
    <row r="384" spans="3:7">
      <c r="C384" s="5"/>
      <c r="D384" s="225"/>
      <c r="E384" s="225"/>
      <c r="F384" s="1"/>
      <c r="G384" s="1"/>
    </row>
    <row r="385" spans="3:7">
      <c r="C385" s="5"/>
      <c r="D385" s="225"/>
      <c r="E385" s="225"/>
      <c r="F385" s="1"/>
      <c r="G385" s="1"/>
    </row>
    <row r="386" spans="3:7">
      <c r="C386" s="5"/>
      <c r="D386" s="225"/>
      <c r="E386" s="225"/>
      <c r="F386" s="1"/>
      <c r="G386" s="1"/>
    </row>
    <row r="387" spans="3:7">
      <c r="C387" s="5"/>
      <c r="D387" s="225"/>
      <c r="E387" s="225"/>
      <c r="F387" s="1"/>
      <c r="G387" s="1"/>
    </row>
    <row r="388" spans="3:7">
      <c r="C388" s="5"/>
      <c r="D388" s="225"/>
      <c r="E388" s="225"/>
      <c r="F388" s="1"/>
      <c r="G388" s="1"/>
    </row>
    <row r="389" spans="3:7">
      <c r="C389" s="5"/>
      <c r="D389" s="225"/>
      <c r="E389" s="225"/>
      <c r="F389" s="1"/>
      <c r="G389" s="1"/>
    </row>
    <row r="390" spans="3:7">
      <c r="C390" s="5"/>
      <c r="D390" s="225"/>
      <c r="E390" s="225"/>
      <c r="F390" s="1"/>
      <c r="G390" s="1"/>
    </row>
    <row r="391" spans="3:7">
      <c r="C391" s="5"/>
      <c r="D391" s="225"/>
      <c r="E391" s="225"/>
      <c r="F391" s="1"/>
      <c r="G391" s="1"/>
    </row>
    <row r="392" spans="3:7">
      <c r="C392" s="5"/>
      <c r="D392" s="225"/>
      <c r="E392" s="225"/>
      <c r="F392" s="1"/>
      <c r="G392" s="1"/>
    </row>
    <row r="393" spans="3:7">
      <c r="C393" s="5"/>
      <c r="D393" s="225"/>
      <c r="E393" s="225"/>
      <c r="F393" s="1"/>
      <c r="G393" s="1"/>
    </row>
    <row r="394" spans="3:7">
      <c r="C394" s="5"/>
      <c r="D394" s="225"/>
      <c r="E394" s="225"/>
      <c r="F394" s="1"/>
      <c r="G394" s="1"/>
    </row>
    <row r="395" spans="3:7">
      <c r="C395" s="5"/>
      <c r="D395" s="225"/>
      <c r="E395" s="225"/>
      <c r="F395" s="1"/>
      <c r="G395" s="1"/>
    </row>
    <row r="396" spans="3:7">
      <c r="C396" s="5"/>
      <c r="D396" s="225"/>
      <c r="E396" s="225"/>
      <c r="F396" s="1"/>
      <c r="G396" s="1"/>
    </row>
    <row r="397" spans="3:7">
      <c r="C397" s="5"/>
      <c r="D397" s="225"/>
      <c r="E397" s="225"/>
      <c r="F397" s="1"/>
      <c r="G397" s="1"/>
    </row>
    <row r="398" spans="3:7">
      <c r="C398" s="5"/>
      <c r="D398" s="225"/>
      <c r="E398" s="225"/>
      <c r="F398" s="1"/>
      <c r="G398" s="1"/>
    </row>
    <row r="399" spans="3:7">
      <c r="C399" s="5"/>
      <c r="D399" s="225"/>
      <c r="E399" s="225"/>
      <c r="F399" s="1"/>
      <c r="G399" s="1"/>
    </row>
    <row r="400" spans="3:7">
      <c r="C400" s="5"/>
      <c r="D400" s="225"/>
      <c r="E400" s="225"/>
      <c r="F400" s="1"/>
      <c r="G400" s="1"/>
    </row>
    <row r="401" spans="3:7">
      <c r="C401" s="5"/>
      <c r="D401" s="225"/>
      <c r="E401" s="225"/>
      <c r="F401" s="1"/>
      <c r="G401" s="1"/>
    </row>
    <row r="402" spans="3:7">
      <c r="C402" s="5"/>
      <c r="D402" s="225"/>
      <c r="E402" s="225"/>
      <c r="F402" s="1"/>
      <c r="G402" s="1"/>
    </row>
    <row r="403" spans="3:7">
      <c r="C403" s="5"/>
      <c r="D403" s="225"/>
      <c r="E403" s="225"/>
      <c r="F403" s="1"/>
      <c r="G403" s="1"/>
    </row>
    <row r="404" spans="3:7">
      <c r="C404" s="5"/>
      <c r="D404" s="225"/>
      <c r="E404" s="225"/>
      <c r="F404" s="1"/>
      <c r="G404" s="1"/>
    </row>
    <row r="405" spans="3:7">
      <c r="C405" s="5"/>
      <c r="D405" s="225"/>
      <c r="E405" s="225"/>
      <c r="F405" s="1"/>
      <c r="G405" s="1"/>
    </row>
    <row r="406" spans="3:7">
      <c r="C406" s="5"/>
      <c r="D406" s="225"/>
      <c r="E406" s="225"/>
      <c r="F406" s="1"/>
      <c r="G406" s="1"/>
    </row>
    <row r="407" spans="3:7">
      <c r="C407" s="5"/>
      <c r="D407" s="225"/>
      <c r="E407" s="225"/>
      <c r="F407" s="1"/>
      <c r="G407" s="1"/>
    </row>
    <row r="408" spans="3:7">
      <c r="C408" s="5"/>
      <c r="D408" s="225"/>
      <c r="E408" s="225"/>
      <c r="F408" s="1"/>
      <c r="G408" s="1"/>
    </row>
    <row r="409" spans="3:7">
      <c r="C409" s="5"/>
      <c r="D409" s="225"/>
      <c r="E409" s="225"/>
      <c r="F409" s="1"/>
      <c r="G409" s="1"/>
    </row>
    <row r="410" spans="3:7">
      <c r="C410" s="5"/>
      <c r="D410" s="225"/>
      <c r="E410" s="225"/>
      <c r="F410" s="1"/>
      <c r="G410" s="1"/>
    </row>
    <row r="411" spans="3:7">
      <c r="C411" s="5"/>
      <c r="D411" s="225"/>
      <c r="E411" s="225"/>
      <c r="F411" s="1"/>
      <c r="G411" s="1"/>
    </row>
    <row r="412" spans="3:7">
      <c r="C412" s="5"/>
      <c r="D412" s="225"/>
      <c r="E412" s="225"/>
      <c r="F412" s="1"/>
      <c r="G412" s="1"/>
    </row>
    <row r="413" spans="3:7">
      <c r="C413" s="5"/>
      <c r="D413" s="225"/>
      <c r="E413" s="225"/>
      <c r="F413" s="1"/>
      <c r="G413" s="1"/>
    </row>
    <row r="414" spans="3:7">
      <c r="C414" s="5"/>
      <c r="D414" s="225"/>
      <c r="E414" s="225"/>
      <c r="F414" s="1"/>
      <c r="G414" s="1"/>
    </row>
    <row r="415" spans="3:7">
      <c r="C415" s="5"/>
      <c r="D415" s="225"/>
      <c r="E415" s="225"/>
      <c r="F415" s="1"/>
      <c r="G415" s="1"/>
    </row>
    <row r="416" spans="3:7">
      <c r="C416" s="5"/>
      <c r="D416" s="225"/>
      <c r="E416" s="225"/>
      <c r="F416" s="1"/>
      <c r="G416" s="1"/>
    </row>
    <row r="417" spans="3:7">
      <c r="C417" s="5"/>
      <c r="D417" s="225"/>
      <c r="E417" s="225"/>
      <c r="F417" s="1"/>
      <c r="G417" s="1"/>
    </row>
    <row r="418" spans="3:7">
      <c r="C418" s="5"/>
      <c r="D418" s="225"/>
      <c r="E418" s="225"/>
      <c r="F418" s="1"/>
      <c r="G418" s="1"/>
    </row>
    <row r="419" spans="3:7">
      <c r="C419" s="5"/>
      <c r="D419" s="225"/>
      <c r="E419" s="225"/>
      <c r="F419" s="1"/>
      <c r="G419" s="1"/>
    </row>
    <row r="420" spans="3:7">
      <c r="C420" s="5"/>
      <c r="D420" s="225"/>
      <c r="E420" s="225"/>
      <c r="F420" s="1"/>
      <c r="G420" s="1"/>
    </row>
    <row r="421" spans="3:7">
      <c r="C421" s="5"/>
      <c r="D421" s="225"/>
      <c r="E421" s="225"/>
      <c r="F421" s="1"/>
      <c r="G421" s="1"/>
    </row>
    <row r="422" spans="3:7">
      <c r="C422" s="5"/>
      <c r="D422" s="225"/>
      <c r="E422" s="225"/>
      <c r="F422" s="1"/>
      <c r="G422" s="1"/>
    </row>
    <row r="423" spans="3:7">
      <c r="C423" s="5"/>
      <c r="D423" s="225"/>
      <c r="E423" s="225"/>
      <c r="F423" s="1"/>
      <c r="G423" s="1"/>
    </row>
    <row r="424" spans="3:7">
      <c r="C424" s="5"/>
      <c r="D424" s="225"/>
      <c r="E424" s="225"/>
      <c r="F424" s="1"/>
      <c r="G424" s="1"/>
    </row>
    <row r="425" spans="3:7">
      <c r="C425" s="5"/>
      <c r="D425" s="225"/>
      <c r="E425" s="225"/>
      <c r="F425" s="1"/>
      <c r="G425" s="1"/>
    </row>
    <row r="426" spans="3:7">
      <c r="C426" s="5"/>
      <c r="D426" s="225"/>
      <c r="E426" s="225"/>
      <c r="F426" s="1"/>
      <c r="G426" s="1"/>
    </row>
    <row r="427" spans="3:7">
      <c r="C427" s="5"/>
      <c r="D427" s="225"/>
      <c r="E427" s="225"/>
      <c r="F427" s="1"/>
      <c r="G427" s="1"/>
    </row>
    <row r="428" spans="3:7">
      <c r="C428" s="5"/>
      <c r="D428" s="225"/>
      <c r="E428" s="225"/>
      <c r="F428" s="1"/>
      <c r="G428" s="1"/>
    </row>
    <row r="429" spans="3:7">
      <c r="C429" s="5"/>
      <c r="D429" s="225"/>
      <c r="E429" s="225"/>
      <c r="F429" s="1"/>
      <c r="G429" s="1"/>
    </row>
    <row r="430" spans="3:7">
      <c r="C430" s="5"/>
      <c r="D430" s="225"/>
      <c r="E430" s="225"/>
      <c r="F430" s="1"/>
      <c r="G430" s="1"/>
    </row>
    <row r="431" spans="3:7">
      <c r="C431" s="5"/>
      <c r="D431" s="225"/>
      <c r="E431" s="225"/>
      <c r="F431" s="1"/>
      <c r="G431" s="1"/>
    </row>
    <row r="432" spans="3:7">
      <c r="C432" s="5"/>
      <c r="D432" s="225"/>
      <c r="E432" s="225"/>
      <c r="F432" s="1"/>
      <c r="G432" s="1"/>
    </row>
    <row r="433" spans="3:7">
      <c r="C433" s="5"/>
      <c r="D433" s="225"/>
      <c r="E433" s="225"/>
      <c r="F433" s="1"/>
      <c r="G433" s="1"/>
    </row>
    <row r="434" spans="3:7">
      <c r="C434" s="5"/>
      <c r="D434" s="225"/>
      <c r="E434" s="225"/>
      <c r="F434" s="1"/>
      <c r="G434" s="1"/>
    </row>
    <row r="435" spans="3:7">
      <c r="C435" s="5"/>
      <c r="D435" s="225"/>
      <c r="E435" s="225"/>
      <c r="F435" s="1"/>
      <c r="G435" s="1"/>
    </row>
    <row r="436" spans="3:7">
      <c r="C436" s="5"/>
      <c r="D436" s="225"/>
      <c r="E436" s="225"/>
      <c r="F436" s="1"/>
      <c r="G436" s="1"/>
    </row>
    <row r="437" spans="3:7">
      <c r="C437" s="5"/>
      <c r="D437" s="225"/>
      <c r="E437" s="225"/>
      <c r="F437" s="1"/>
      <c r="G437" s="1"/>
    </row>
    <row r="438" spans="3:7">
      <c r="C438" s="5"/>
      <c r="D438" s="225"/>
      <c r="E438" s="225"/>
      <c r="F438" s="1"/>
      <c r="G438" s="1"/>
    </row>
    <row r="439" spans="3:7">
      <c r="C439" s="5"/>
      <c r="D439" s="225"/>
      <c r="E439" s="225"/>
      <c r="F439" s="1"/>
      <c r="G439" s="1"/>
    </row>
    <row r="440" spans="3:7">
      <c r="C440" s="5"/>
      <c r="D440" s="225"/>
      <c r="E440" s="225"/>
      <c r="F440" s="1"/>
      <c r="G440" s="1"/>
    </row>
    <row r="441" spans="3:7">
      <c r="C441" s="5"/>
      <c r="D441" s="225"/>
      <c r="E441" s="225"/>
      <c r="F441" s="1"/>
      <c r="G441" s="1"/>
    </row>
    <row r="442" spans="3:7">
      <c r="C442" s="5"/>
      <c r="D442" s="225"/>
      <c r="E442" s="225"/>
      <c r="F442" s="1"/>
      <c r="G442" s="1"/>
    </row>
    <row r="443" spans="3:7">
      <c r="C443" s="5"/>
      <c r="D443" s="225"/>
      <c r="E443" s="225"/>
      <c r="F443" s="1"/>
      <c r="G443" s="1"/>
    </row>
    <row r="444" spans="3:7">
      <c r="C444" s="5"/>
      <c r="D444" s="225"/>
      <c r="E444" s="225"/>
      <c r="F444" s="1"/>
      <c r="G444" s="1"/>
    </row>
    <row r="445" spans="3:7">
      <c r="C445" s="5"/>
      <c r="D445" s="225"/>
      <c r="E445" s="225"/>
      <c r="F445" s="1"/>
      <c r="G445" s="1"/>
    </row>
    <row r="446" spans="3:7">
      <c r="C446" s="5"/>
      <c r="D446" s="225"/>
      <c r="E446" s="225"/>
      <c r="F446" s="1"/>
      <c r="G446" s="1"/>
    </row>
    <row r="447" spans="3:7">
      <c r="C447" s="5"/>
      <c r="D447" s="225"/>
      <c r="E447" s="225"/>
      <c r="F447" s="1"/>
      <c r="G447" s="1"/>
    </row>
    <row r="448" spans="3:7">
      <c r="C448" s="5"/>
      <c r="D448" s="225"/>
      <c r="E448" s="225"/>
      <c r="F448" s="1"/>
      <c r="G448" s="1"/>
    </row>
    <row r="449" spans="3:7">
      <c r="C449" s="5"/>
      <c r="D449" s="225"/>
      <c r="E449" s="225"/>
      <c r="F449" s="1"/>
      <c r="G449" s="1"/>
    </row>
    <row r="450" spans="3:7">
      <c r="C450" s="5"/>
      <c r="D450" s="225"/>
      <c r="E450" s="225"/>
      <c r="F450" s="1"/>
      <c r="G450" s="1"/>
    </row>
    <row r="451" spans="3:7">
      <c r="C451" s="5"/>
      <c r="D451" s="225"/>
      <c r="E451" s="225"/>
      <c r="F451" s="1"/>
      <c r="G451" s="1"/>
    </row>
    <row r="452" spans="3:7">
      <c r="C452" s="5"/>
      <c r="D452" s="225"/>
      <c r="E452" s="225"/>
      <c r="F452" s="1"/>
      <c r="G452" s="1"/>
    </row>
    <row r="453" spans="3:7">
      <c r="C453" s="5"/>
      <c r="D453" s="225"/>
      <c r="E453" s="225"/>
      <c r="F453" s="1"/>
      <c r="G453" s="1"/>
    </row>
    <row r="454" spans="3:7">
      <c r="C454" s="5"/>
      <c r="D454" s="225"/>
      <c r="E454" s="225"/>
      <c r="F454" s="1"/>
      <c r="G454" s="1"/>
    </row>
    <row r="455" spans="3:7">
      <c r="C455" s="5"/>
      <c r="D455" s="225"/>
      <c r="E455" s="225"/>
      <c r="F455" s="1"/>
      <c r="G455" s="1"/>
    </row>
    <row r="456" spans="3:7">
      <c r="C456" s="5"/>
      <c r="D456" s="225"/>
      <c r="E456" s="225"/>
      <c r="F456" s="1"/>
      <c r="G456" s="1"/>
    </row>
    <row r="457" spans="3:7">
      <c r="C457" s="5"/>
      <c r="D457" s="225"/>
      <c r="E457" s="225"/>
      <c r="F457" s="1"/>
      <c r="G457" s="1"/>
    </row>
    <row r="458" spans="3:7">
      <c r="C458" s="5"/>
      <c r="D458" s="225"/>
      <c r="E458" s="225"/>
      <c r="F458" s="1"/>
      <c r="G458" s="1"/>
    </row>
    <row r="459" spans="3:7">
      <c r="C459" s="5"/>
      <c r="D459" s="225"/>
      <c r="E459" s="225"/>
      <c r="F459" s="1"/>
      <c r="G459" s="1"/>
    </row>
    <row r="460" spans="3:7">
      <c r="C460" s="5"/>
      <c r="D460" s="225"/>
      <c r="E460" s="225"/>
      <c r="F460" s="1"/>
      <c r="G460" s="1"/>
    </row>
    <row r="461" spans="3:7">
      <c r="C461" s="5"/>
      <c r="D461" s="225"/>
      <c r="E461" s="225"/>
      <c r="F461" s="1"/>
      <c r="G461" s="1"/>
    </row>
    <row r="462" spans="3:7">
      <c r="C462" s="5"/>
      <c r="D462" s="225"/>
      <c r="E462" s="225"/>
      <c r="F462" s="1"/>
      <c r="G462" s="1"/>
    </row>
    <row r="463" spans="3:7">
      <c r="C463" s="5"/>
      <c r="D463" s="225"/>
      <c r="E463" s="225"/>
      <c r="F463" s="1"/>
      <c r="G463" s="1"/>
    </row>
    <row r="464" spans="3:7">
      <c r="C464" s="5"/>
      <c r="D464" s="225"/>
      <c r="E464" s="225"/>
      <c r="F464" s="1"/>
      <c r="G464" s="1"/>
    </row>
    <row r="465" spans="3:7">
      <c r="C465" s="5"/>
      <c r="D465" s="225"/>
      <c r="E465" s="225"/>
      <c r="F465" s="1"/>
      <c r="G465" s="1"/>
    </row>
    <row r="466" spans="3:7">
      <c r="C466" s="5"/>
      <c r="D466" s="225"/>
      <c r="E466" s="225"/>
      <c r="F466" s="1"/>
      <c r="G466" s="1"/>
    </row>
    <row r="467" spans="3:7">
      <c r="C467" s="5"/>
      <c r="D467" s="225"/>
      <c r="E467" s="225"/>
      <c r="F467" s="1"/>
      <c r="G467" s="1"/>
    </row>
    <row r="468" spans="3:7">
      <c r="C468" s="5"/>
      <c r="D468" s="225"/>
      <c r="E468" s="225"/>
      <c r="F468" s="1"/>
      <c r="G468" s="1"/>
    </row>
    <row r="469" spans="3:7">
      <c r="C469" s="5"/>
      <c r="D469" s="225"/>
      <c r="E469" s="225"/>
      <c r="F469" s="1"/>
      <c r="G469" s="1"/>
    </row>
    <row r="470" spans="3:7">
      <c r="C470" s="5"/>
      <c r="D470" s="225"/>
      <c r="E470" s="225"/>
      <c r="F470" s="1"/>
      <c r="G470" s="1"/>
    </row>
    <row r="471" spans="3:7">
      <c r="C471" s="5"/>
      <c r="D471" s="225"/>
      <c r="E471" s="225"/>
      <c r="F471" s="1"/>
      <c r="G471" s="1"/>
    </row>
    <row r="472" spans="3:7">
      <c r="C472" s="5"/>
      <c r="D472" s="225"/>
      <c r="E472" s="225"/>
      <c r="F472" s="1"/>
      <c r="G472" s="1"/>
    </row>
    <row r="473" spans="3:7">
      <c r="C473" s="5"/>
      <c r="D473" s="225"/>
      <c r="E473" s="225"/>
      <c r="F473" s="1"/>
      <c r="G473" s="1"/>
    </row>
    <row r="474" spans="3:7">
      <c r="C474" s="5"/>
      <c r="D474" s="225"/>
      <c r="E474" s="225"/>
      <c r="F474" s="1"/>
      <c r="G474" s="1"/>
    </row>
    <row r="475" spans="3:7">
      <c r="C475" s="5"/>
      <c r="D475" s="225"/>
      <c r="E475" s="225"/>
      <c r="F475" s="1"/>
      <c r="G475" s="1"/>
    </row>
    <row r="476" spans="3:7">
      <c r="C476" s="5"/>
      <c r="D476" s="225"/>
      <c r="E476" s="225"/>
      <c r="F476" s="1"/>
      <c r="G476" s="1"/>
    </row>
    <row r="477" spans="3:7">
      <c r="C477" s="5"/>
      <c r="D477" s="225"/>
      <c r="E477" s="225"/>
      <c r="F477" s="1"/>
      <c r="G477" s="1"/>
    </row>
    <row r="478" spans="3:7">
      <c r="C478" s="5"/>
      <c r="D478" s="225"/>
      <c r="E478" s="225"/>
      <c r="F478" s="1"/>
      <c r="G478" s="1"/>
    </row>
    <row r="479" spans="3:7">
      <c r="C479" s="5"/>
      <c r="D479" s="225"/>
      <c r="E479" s="225"/>
      <c r="F479" s="1"/>
      <c r="G479" s="1"/>
    </row>
    <row r="480" spans="3:7">
      <c r="C480" s="5"/>
      <c r="D480" s="225"/>
      <c r="E480" s="225"/>
      <c r="F480" s="1"/>
      <c r="G480" s="1"/>
    </row>
    <row r="481" spans="3:7">
      <c r="C481" s="5"/>
      <c r="D481" s="225"/>
      <c r="E481" s="225"/>
      <c r="F481" s="1"/>
      <c r="G481" s="1"/>
    </row>
    <row r="482" spans="3:7">
      <c r="C482" s="5"/>
      <c r="D482" s="225"/>
      <c r="E482" s="225"/>
      <c r="F482" s="1"/>
      <c r="G482" s="1"/>
    </row>
    <row r="483" spans="3:7">
      <c r="C483" s="5"/>
      <c r="D483" s="225"/>
      <c r="E483" s="225"/>
      <c r="F483" s="1"/>
      <c r="G483" s="1"/>
    </row>
    <row r="484" spans="3:7">
      <c r="C484" s="5"/>
      <c r="D484" s="225"/>
      <c r="E484" s="225"/>
      <c r="F484" s="1"/>
      <c r="G484" s="1"/>
    </row>
    <row r="485" spans="3:7">
      <c r="C485" s="5"/>
      <c r="D485" s="225"/>
      <c r="E485" s="225"/>
      <c r="F485" s="1"/>
      <c r="G485" s="1"/>
    </row>
    <row r="486" spans="3:7">
      <c r="C486" s="5"/>
      <c r="D486" s="225"/>
      <c r="E486" s="225"/>
      <c r="F486" s="1"/>
      <c r="G486" s="1"/>
    </row>
    <row r="487" spans="3:7">
      <c r="C487" s="5"/>
      <c r="D487" s="225"/>
      <c r="E487" s="225"/>
      <c r="F487" s="1"/>
      <c r="G487" s="1"/>
    </row>
    <row r="488" spans="3:7">
      <c r="C488" s="5"/>
      <c r="D488" s="225"/>
      <c r="E488" s="225"/>
      <c r="F488" s="1"/>
      <c r="G488" s="1"/>
    </row>
    <row r="489" spans="3:7">
      <c r="C489" s="5"/>
      <c r="D489" s="225"/>
      <c r="E489" s="225"/>
      <c r="F489" s="1"/>
      <c r="G489" s="1"/>
    </row>
    <row r="490" spans="3:7">
      <c r="C490" s="5"/>
      <c r="D490" s="225"/>
      <c r="E490" s="225"/>
      <c r="F490" s="1"/>
      <c r="G490" s="1"/>
    </row>
    <row r="491" spans="3:7">
      <c r="C491" s="5"/>
      <c r="D491" s="225"/>
      <c r="E491" s="225"/>
      <c r="F491" s="1"/>
      <c r="G491" s="1"/>
    </row>
    <row r="492" spans="3:7">
      <c r="C492" s="5"/>
      <c r="D492" s="225"/>
      <c r="E492" s="225"/>
      <c r="F492" s="1"/>
      <c r="G492" s="1"/>
    </row>
    <row r="493" spans="3:7">
      <c r="C493" s="5"/>
      <c r="D493" s="225"/>
      <c r="E493" s="225"/>
      <c r="F493" s="1"/>
      <c r="G493" s="1"/>
    </row>
    <row r="494" spans="3:7">
      <c r="C494" s="5"/>
      <c r="D494" s="225"/>
      <c r="E494" s="225"/>
      <c r="F494" s="1"/>
      <c r="G494" s="1"/>
    </row>
    <row r="495" spans="3:7">
      <c r="C495" s="5"/>
      <c r="D495" s="225"/>
      <c r="E495" s="225"/>
      <c r="F495" s="1"/>
      <c r="G495" s="1"/>
    </row>
    <row r="496" spans="3:7">
      <c r="C496" s="5"/>
      <c r="D496" s="225"/>
      <c r="E496" s="225"/>
      <c r="F496" s="1"/>
      <c r="G496" s="1"/>
    </row>
    <row r="497" spans="3:7">
      <c r="C497" s="5"/>
      <c r="D497" s="225"/>
      <c r="E497" s="225"/>
      <c r="F497" s="1"/>
      <c r="G497" s="1"/>
    </row>
    <row r="498" spans="3:7">
      <c r="C498" s="5"/>
      <c r="D498" s="225"/>
      <c r="E498" s="225"/>
      <c r="F498" s="1"/>
      <c r="G498" s="1"/>
    </row>
    <row r="499" spans="3:7">
      <c r="C499" s="5"/>
      <c r="D499" s="225"/>
      <c r="E499" s="225"/>
      <c r="F499" s="1"/>
      <c r="G499" s="1"/>
    </row>
    <row r="500" spans="3:7">
      <c r="C500" s="5"/>
      <c r="D500" s="225"/>
      <c r="E500" s="225"/>
      <c r="F500" s="1"/>
      <c r="G500" s="1"/>
    </row>
    <row r="501" spans="3:7">
      <c r="C501" s="5"/>
      <c r="D501" s="225"/>
      <c r="E501" s="225"/>
      <c r="F501" s="1"/>
      <c r="G501" s="1"/>
    </row>
    <row r="502" spans="3:7">
      <c r="C502" s="5"/>
      <c r="D502" s="225"/>
      <c r="E502" s="225"/>
      <c r="F502" s="1"/>
      <c r="G502" s="1"/>
    </row>
    <row r="503" spans="3:7">
      <c r="C503" s="5"/>
      <c r="D503" s="225"/>
      <c r="E503" s="225"/>
      <c r="F503" s="1"/>
      <c r="G503" s="1"/>
    </row>
    <row r="504" spans="3:7">
      <c r="C504" s="5"/>
      <c r="D504" s="225"/>
      <c r="E504" s="225"/>
      <c r="F504" s="1"/>
      <c r="G504" s="1"/>
    </row>
    <row r="505" spans="3:7">
      <c r="C505" s="5"/>
      <c r="D505" s="225"/>
      <c r="E505" s="225"/>
      <c r="F505" s="1"/>
      <c r="G505" s="1"/>
    </row>
    <row r="506" spans="3:7">
      <c r="C506" s="5"/>
      <c r="D506" s="225"/>
      <c r="E506" s="225"/>
      <c r="F506" s="1"/>
      <c r="G506" s="1"/>
    </row>
    <row r="507" spans="3:7">
      <c r="C507" s="5"/>
      <c r="D507" s="225"/>
      <c r="E507" s="225"/>
      <c r="F507" s="1"/>
      <c r="G507" s="1"/>
    </row>
    <row r="508" spans="3:7">
      <c r="C508" s="5"/>
      <c r="D508" s="225"/>
      <c r="E508" s="225"/>
      <c r="F508" s="1"/>
      <c r="G508" s="1"/>
    </row>
    <row r="509" spans="3:7">
      <c r="C509" s="5"/>
      <c r="D509" s="225"/>
      <c r="E509" s="225"/>
      <c r="F509" s="1"/>
      <c r="G509" s="1"/>
    </row>
    <row r="510" spans="3:7">
      <c r="C510" s="5"/>
      <c r="D510" s="225"/>
      <c r="E510" s="225"/>
      <c r="F510" s="1"/>
      <c r="G510" s="1"/>
    </row>
    <row r="511" spans="3:7">
      <c r="C511" s="5"/>
      <c r="D511" s="225"/>
      <c r="E511" s="225"/>
      <c r="F511" s="1"/>
      <c r="G511" s="1"/>
    </row>
    <row r="512" spans="3:7">
      <c r="C512" s="5"/>
      <c r="D512" s="225"/>
      <c r="E512" s="225"/>
      <c r="F512" s="1"/>
      <c r="G512" s="1"/>
    </row>
    <row r="513" spans="3:7">
      <c r="C513" s="5"/>
      <c r="D513" s="225"/>
      <c r="E513" s="225"/>
      <c r="F513" s="1"/>
      <c r="G513" s="1"/>
    </row>
    <row r="514" spans="3:7">
      <c r="C514" s="5"/>
      <c r="D514" s="225"/>
      <c r="E514" s="225"/>
      <c r="F514" s="1"/>
      <c r="G514" s="1"/>
    </row>
    <row r="515" spans="3:7">
      <c r="C515" s="5"/>
      <c r="D515" s="225"/>
      <c r="E515" s="225"/>
      <c r="F515" s="1"/>
      <c r="G515" s="1"/>
    </row>
    <row r="516" spans="3:7">
      <c r="C516" s="5"/>
      <c r="D516" s="225"/>
      <c r="E516" s="225"/>
      <c r="F516" s="1"/>
      <c r="G516" s="1"/>
    </row>
    <row r="517" spans="3:7">
      <c r="C517" s="5"/>
      <c r="D517" s="225"/>
      <c r="E517" s="225"/>
      <c r="F517" s="1"/>
      <c r="G517" s="1"/>
    </row>
    <row r="518" spans="3:7">
      <c r="C518" s="5"/>
      <c r="D518" s="225"/>
      <c r="E518" s="225"/>
      <c r="F518" s="1"/>
      <c r="G518" s="1"/>
    </row>
    <row r="519" spans="3:7">
      <c r="C519" s="5"/>
      <c r="D519" s="225"/>
      <c r="E519" s="225"/>
      <c r="F519" s="1"/>
      <c r="G519" s="1"/>
    </row>
    <row r="520" spans="3:7">
      <c r="C520" s="5"/>
      <c r="D520" s="225"/>
      <c r="E520" s="225"/>
      <c r="F520" s="1"/>
      <c r="G520" s="1"/>
    </row>
    <row r="521" spans="3:7">
      <c r="C521" s="5"/>
      <c r="D521" s="225"/>
      <c r="E521" s="225"/>
      <c r="F521" s="1"/>
      <c r="G521" s="1"/>
    </row>
    <row r="522" spans="3:7">
      <c r="C522" s="5"/>
      <c r="D522" s="225"/>
      <c r="E522" s="225"/>
      <c r="F522" s="1"/>
      <c r="G522" s="1"/>
    </row>
    <row r="523" spans="3:7">
      <c r="C523" s="5"/>
      <c r="D523" s="225"/>
      <c r="E523" s="225"/>
      <c r="F523" s="1"/>
      <c r="G523" s="1"/>
    </row>
    <row r="524" spans="3:7">
      <c r="C524" s="5"/>
      <c r="D524" s="225"/>
      <c r="E524" s="225"/>
      <c r="F524" s="1"/>
      <c r="G524" s="1"/>
    </row>
    <row r="525" spans="3:7">
      <c r="C525" s="5"/>
      <c r="D525" s="225"/>
      <c r="E525" s="225"/>
      <c r="F525" s="1"/>
      <c r="G525" s="1"/>
    </row>
    <row r="526" spans="3:7">
      <c r="C526" s="5"/>
      <c r="D526" s="225"/>
      <c r="E526" s="225"/>
      <c r="F526" s="1"/>
      <c r="G526" s="1"/>
    </row>
    <row r="527" spans="3:7">
      <c r="C527" s="5"/>
      <c r="D527" s="225"/>
      <c r="E527" s="225"/>
      <c r="F527" s="1"/>
      <c r="G527" s="1"/>
    </row>
    <row r="528" spans="3:7">
      <c r="C528" s="5"/>
      <c r="D528" s="225"/>
      <c r="E528" s="225"/>
      <c r="F528" s="1"/>
      <c r="G528" s="1"/>
    </row>
    <row r="529" spans="3:7">
      <c r="C529" s="5"/>
      <c r="D529" s="225"/>
      <c r="E529" s="225"/>
      <c r="F529" s="1"/>
      <c r="G529" s="1"/>
    </row>
    <row r="530" spans="3:7">
      <c r="C530" s="5"/>
      <c r="D530" s="225"/>
      <c r="E530" s="225"/>
      <c r="F530" s="1"/>
      <c r="G530" s="1"/>
    </row>
    <row r="531" spans="3:7">
      <c r="C531" s="5"/>
      <c r="D531" s="225"/>
      <c r="E531" s="225"/>
      <c r="F531" s="1"/>
      <c r="G531" s="1"/>
    </row>
    <row r="532" spans="3:7">
      <c r="C532" s="5"/>
      <c r="D532" s="225"/>
      <c r="E532" s="225"/>
      <c r="F532" s="1"/>
      <c r="G532" s="1"/>
    </row>
    <row r="533" spans="3:7">
      <c r="C533" s="5"/>
      <c r="D533" s="225"/>
      <c r="E533" s="225"/>
      <c r="F533" s="1"/>
      <c r="G533" s="1"/>
    </row>
    <row r="534" spans="3:7">
      <c r="C534" s="5"/>
      <c r="D534" s="225"/>
      <c r="E534" s="225"/>
      <c r="F534" s="1"/>
      <c r="G534" s="1"/>
    </row>
    <row r="535" spans="3:7">
      <c r="C535" s="5"/>
      <c r="D535" s="225"/>
      <c r="E535" s="225"/>
      <c r="F535" s="1"/>
      <c r="G535" s="1"/>
    </row>
    <row r="536" spans="3:7">
      <c r="C536" s="5"/>
      <c r="D536" s="225"/>
      <c r="E536" s="225"/>
      <c r="F536" s="1"/>
      <c r="G536" s="1"/>
    </row>
    <row r="537" spans="3:7">
      <c r="C537" s="5"/>
      <c r="D537" s="225"/>
      <c r="E537" s="225"/>
      <c r="F537" s="1"/>
      <c r="G537" s="1"/>
    </row>
    <row r="538" spans="3:7">
      <c r="C538" s="5"/>
      <c r="D538" s="225"/>
      <c r="E538" s="225"/>
      <c r="F538" s="1"/>
      <c r="G538" s="1"/>
    </row>
    <row r="539" spans="3:7">
      <c r="C539" s="5"/>
      <c r="D539" s="225"/>
      <c r="E539" s="225"/>
      <c r="F539" s="1"/>
      <c r="G539" s="1"/>
    </row>
    <row r="540" spans="3:7">
      <c r="C540" s="5"/>
      <c r="D540" s="225"/>
      <c r="E540" s="225"/>
      <c r="F540" s="1"/>
      <c r="G540" s="1"/>
    </row>
    <row r="541" spans="3:7">
      <c r="C541" s="5"/>
      <c r="D541" s="225"/>
      <c r="E541" s="225"/>
      <c r="F541" s="1"/>
      <c r="G541" s="1"/>
    </row>
    <row r="542" spans="3:7">
      <c r="C542" s="5"/>
      <c r="D542" s="225"/>
      <c r="E542" s="225"/>
      <c r="F542" s="1"/>
      <c r="G542" s="1"/>
    </row>
    <row r="543" spans="3:7">
      <c r="C543" s="5"/>
      <c r="D543" s="225"/>
      <c r="E543" s="225"/>
      <c r="F543" s="1"/>
      <c r="G543" s="1"/>
    </row>
    <row r="544" spans="3:7">
      <c r="C544" s="5"/>
      <c r="D544" s="225"/>
      <c r="E544" s="225"/>
      <c r="F544" s="1"/>
      <c r="G544" s="1"/>
    </row>
    <row r="545" spans="3:7">
      <c r="C545" s="5"/>
      <c r="D545" s="225"/>
      <c r="E545" s="225"/>
      <c r="F545" s="1"/>
      <c r="G545" s="1"/>
    </row>
    <row r="546" spans="3:7">
      <c r="C546" s="5"/>
      <c r="D546" s="225"/>
      <c r="E546" s="225"/>
      <c r="F546" s="1"/>
      <c r="G546" s="1"/>
    </row>
    <row r="547" spans="3:7">
      <c r="C547" s="5"/>
      <c r="D547" s="225"/>
      <c r="E547" s="225"/>
      <c r="F547" s="1"/>
      <c r="G547" s="1"/>
    </row>
    <row r="548" spans="3:7">
      <c r="C548" s="5"/>
      <c r="D548" s="225"/>
      <c r="E548" s="225"/>
      <c r="F548" s="1"/>
      <c r="G548" s="1"/>
    </row>
    <row r="549" spans="3:7">
      <c r="C549" s="5"/>
      <c r="D549" s="225"/>
      <c r="E549" s="225"/>
      <c r="F549" s="1"/>
      <c r="G549" s="1"/>
    </row>
    <row r="550" spans="3:7">
      <c r="C550" s="5"/>
      <c r="D550" s="225"/>
      <c r="E550" s="225"/>
      <c r="F550" s="1"/>
      <c r="G550" s="1"/>
    </row>
    <row r="551" spans="3:7">
      <c r="C551" s="5"/>
      <c r="D551" s="225"/>
      <c r="E551" s="225"/>
      <c r="F551" s="1"/>
      <c r="G551" s="1"/>
    </row>
    <row r="552" spans="3:7">
      <c r="C552" s="5"/>
      <c r="D552" s="225"/>
      <c r="E552" s="225"/>
      <c r="F552" s="1"/>
      <c r="G552" s="1"/>
    </row>
    <row r="553" spans="3:7">
      <c r="C553" s="5"/>
      <c r="D553" s="225"/>
      <c r="E553" s="225"/>
      <c r="F553" s="1"/>
      <c r="G553" s="1"/>
    </row>
    <row r="554" spans="3:7">
      <c r="C554" s="5"/>
      <c r="D554" s="225"/>
      <c r="E554" s="225"/>
      <c r="F554" s="1"/>
      <c r="G554" s="1"/>
    </row>
    <row r="555" spans="3:7">
      <c r="C555" s="5"/>
      <c r="D555" s="225"/>
      <c r="E555" s="225"/>
      <c r="F555" s="1"/>
      <c r="G555" s="1"/>
    </row>
    <row r="556" spans="3:7">
      <c r="C556" s="5"/>
      <c r="D556" s="225"/>
      <c r="E556" s="225"/>
      <c r="F556" s="1"/>
      <c r="G556" s="1"/>
    </row>
    <row r="557" spans="3:7">
      <c r="C557" s="5"/>
      <c r="D557" s="225"/>
      <c r="E557" s="225"/>
      <c r="F557" s="1"/>
      <c r="G557" s="1"/>
    </row>
    <row r="558" spans="3:7">
      <c r="C558" s="5"/>
      <c r="D558" s="225"/>
      <c r="E558" s="225"/>
      <c r="F558" s="1"/>
      <c r="G558" s="1"/>
    </row>
    <row r="559" spans="3:7">
      <c r="C559" s="5"/>
      <c r="D559" s="225"/>
      <c r="E559" s="225"/>
      <c r="F559" s="1"/>
      <c r="G559" s="1"/>
    </row>
    <row r="560" spans="3:7">
      <c r="C560" s="5"/>
      <c r="D560" s="225"/>
      <c r="E560" s="225"/>
      <c r="F560" s="1"/>
      <c r="G560" s="1"/>
    </row>
    <row r="561" spans="3:7">
      <c r="C561" s="5"/>
      <c r="D561" s="225"/>
      <c r="E561" s="225"/>
      <c r="F561" s="1"/>
      <c r="G561" s="1"/>
    </row>
    <row r="562" spans="3:7">
      <c r="C562" s="5"/>
      <c r="D562" s="225"/>
      <c r="E562" s="225"/>
      <c r="F562" s="1"/>
      <c r="G562" s="1"/>
    </row>
    <row r="563" spans="3:7">
      <c r="C563" s="5"/>
      <c r="D563" s="225"/>
      <c r="E563" s="225"/>
      <c r="F563" s="1"/>
      <c r="G563" s="1"/>
    </row>
    <row r="564" spans="3:7">
      <c r="C564" s="5"/>
      <c r="D564" s="225"/>
      <c r="E564" s="225"/>
      <c r="F564" s="1"/>
      <c r="G564" s="1"/>
    </row>
    <row r="565" spans="3:7">
      <c r="C565" s="5"/>
      <c r="D565" s="225"/>
      <c r="E565" s="225"/>
      <c r="F565" s="1"/>
      <c r="G565" s="1"/>
    </row>
    <row r="566" spans="3:7">
      <c r="C566" s="5"/>
      <c r="D566" s="225"/>
      <c r="E566" s="225"/>
      <c r="F566" s="1"/>
      <c r="G566" s="1"/>
    </row>
    <row r="567" spans="3:7">
      <c r="C567" s="5"/>
      <c r="D567" s="225"/>
      <c r="E567" s="225"/>
      <c r="F567" s="1"/>
      <c r="G567" s="1"/>
    </row>
    <row r="568" spans="3:7">
      <c r="C568" s="5"/>
      <c r="D568" s="225"/>
      <c r="E568" s="225"/>
      <c r="F568" s="1"/>
      <c r="G568" s="1"/>
    </row>
    <row r="569" spans="3:7">
      <c r="C569" s="5"/>
      <c r="D569" s="225"/>
      <c r="E569" s="225"/>
      <c r="F569" s="1"/>
      <c r="G569" s="1"/>
    </row>
    <row r="570" spans="3:7">
      <c r="C570" s="5"/>
      <c r="D570" s="225"/>
      <c r="E570" s="225"/>
      <c r="F570" s="1"/>
      <c r="G570" s="1"/>
    </row>
    <row r="571" spans="3:7">
      <c r="C571" s="5"/>
      <c r="D571" s="225"/>
      <c r="E571" s="225"/>
      <c r="F571" s="1"/>
      <c r="G571" s="1"/>
    </row>
    <row r="572" spans="3:7">
      <c r="C572" s="5"/>
      <c r="D572" s="225"/>
      <c r="E572" s="225"/>
      <c r="F572" s="1"/>
      <c r="G572" s="1"/>
    </row>
    <row r="573" spans="3:7">
      <c r="C573" s="5"/>
      <c r="D573" s="225"/>
      <c r="E573" s="225"/>
      <c r="F573" s="1"/>
      <c r="G573" s="1"/>
    </row>
    <row r="574" spans="3:7">
      <c r="C574" s="5"/>
      <c r="D574" s="225"/>
      <c r="E574" s="225"/>
      <c r="F574" s="1"/>
      <c r="G574" s="1"/>
    </row>
    <row r="575" spans="3:7">
      <c r="C575" s="5"/>
      <c r="D575" s="225"/>
      <c r="E575" s="225"/>
      <c r="F575" s="1"/>
      <c r="G575" s="1"/>
    </row>
    <row r="576" spans="3:7">
      <c r="C576" s="5"/>
      <c r="D576" s="225"/>
      <c r="E576" s="225"/>
      <c r="F576" s="1"/>
      <c r="G576" s="1"/>
    </row>
    <row r="577" spans="3:7">
      <c r="C577" s="5"/>
      <c r="D577" s="225"/>
      <c r="E577" s="225"/>
      <c r="F577" s="1"/>
      <c r="G577" s="1"/>
    </row>
    <row r="578" spans="3:7">
      <c r="C578" s="5"/>
      <c r="D578" s="225"/>
      <c r="E578" s="225"/>
      <c r="F578" s="1"/>
      <c r="G578" s="1"/>
    </row>
    <row r="579" spans="3:7">
      <c r="C579" s="5"/>
      <c r="D579" s="225"/>
      <c r="E579" s="225"/>
      <c r="F579" s="1"/>
      <c r="G579" s="1"/>
    </row>
    <row r="580" spans="3:7">
      <c r="C580" s="5"/>
      <c r="D580" s="225"/>
      <c r="E580" s="225"/>
      <c r="F580" s="1"/>
      <c r="G580" s="1"/>
    </row>
    <row r="581" spans="3:7">
      <c r="C581" s="5"/>
      <c r="D581" s="225"/>
      <c r="E581" s="225"/>
      <c r="F581" s="1"/>
      <c r="G581" s="1"/>
    </row>
    <row r="582" spans="3:7">
      <c r="C582" s="5"/>
      <c r="D582" s="225"/>
      <c r="E582" s="225"/>
      <c r="F582" s="1"/>
      <c r="G582" s="1"/>
    </row>
    <row r="583" spans="3:7">
      <c r="C583" s="5"/>
      <c r="D583" s="225"/>
      <c r="E583" s="225"/>
      <c r="F583" s="1"/>
      <c r="G583" s="1"/>
    </row>
    <row r="584" spans="3:7">
      <c r="C584" s="5"/>
      <c r="D584" s="225"/>
      <c r="E584" s="225"/>
      <c r="F584" s="1"/>
      <c r="G584" s="1"/>
    </row>
    <row r="585" spans="3:7">
      <c r="C585" s="5"/>
      <c r="D585" s="225"/>
      <c r="E585" s="225"/>
      <c r="F585" s="1"/>
      <c r="G585" s="1"/>
    </row>
    <row r="586" spans="3:7">
      <c r="C586" s="5"/>
      <c r="D586" s="225"/>
      <c r="E586" s="225"/>
      <c r="F586" s="1"/>
      <c r="G586" s="1"/>
    </row>
    <row r="587" spans="3:7">
      <c r="C587" s="5"/>
      <c r="D587" s="225"/>
      <c r="E587" s="225"/>
      <c r="F587" s="1"/>
      <c r="G587" s="1"/>
    </row>
    <row r="588" spans="3:7">
      <c r="C588" s="5"/>
      <c r="D588" s="225"/>
      <c r="E588" s="225"/>
      <c r="F588" s="1"/>
      <c r="G588" s="1"/>
    </row>
    <row r="589" spans="3:7">
      <c r="C589" s="5"/>
      <c r="D589" s="225"/>
      <c r="E589" s="225"/>
      <c r="F589" s="1"/>
      <c r="G589" s="1"/>
    </row>
    <row r="590" spans="3:7">
      <c r="C590" s="5"/>
      <c r="D590" s="225"/>
      <c r="E590" s="225"/>
      <c r="F590" s="1"/>
      <c r="G590" s="1"/>
    </row>
    <row r="591" spans="3:7">
      <c r="C591" s="5"/>
      <c r="D591" s="225"/>
      <c r="E591" s="225"/>
      <c r="F591" s="1"/>
      <c r="G591" s="1"/>
    </row>
    <row r="592" spans="3:7">
      <c r="C592" s="5"/>
      <c r="D592" s="225"/>
      <c r="E592" s="225"/>
      <c r="F592" s="1"/>
      <c r="G592" s="1"/>
    </row>
    <row r="593" spans="3:7">
      <c r="C593" s="5"/>
      <c r="D593" s="225"/>
      <c r="E593" s="225"/>
      <c r="F593" s="1"/>
      <c r="G593" s="1"/>
    </row>
    <row r="594" spans="3:7">
      <c r="C594" s="5"/>
      <c r="D594" s="225"/>
      <c r="E594" s="225"/>
      <c r="F594" s="1"/>
      <c r="G594" s="1"/>
    </row>
    <row r="595" spans="3:7">
      <c r="C595" s="5"/>
      <c r="D595" s="225"/>
      <c r="E595" s="225"/>
      <c r="F595" s="1"/>
      <c r="G595" s="1"/>
    </row>
    <row r="596" spans="3:7">
      <c r="C596" s="5"/>
      <c r="D596" s="225"/>
      <c r="E596" s="225"/>
      <c r="F596" s="1"/>
      <c r="G596" s="1"/>
    </row>
    <row r="597" spans="3:7">
      <c r="C597" s="5"/>
      <c r="D597" s="225"/>
      <c r="E597" s="225"/>
      <c r="F597" s="1"/>
      <c r="G597" s="1"/>
    </row>
    <row r="598" spans="3:7">
      <c r="C598" s="5"/>
      <c r="D598" s="225"/>
      <c r="E598" s="225"/>
      <c r="F598" s="1"/>
      <c r="G598" s="1"/>
    </row>
    <row r="599" spans="3:7">
      <c r="C599" s="5"/>
      <c r="D599" s="225"/>
      <c r="E599" s="225"/>
      <c r="F599" s="1"/>
      <c r="G599" s="1"/>
    </row>
    <row r="600" spans="3:7">
      <c r="C600" s="5"/>
      <c r="D600" s="225"/>
      <c r="E600" s="225"/>
      <c r="F600" s="1"/>
      <c r="G600" s="1"/>
    </row>
    <row r="601" spans="3:7">
      <c r="C601" s="5"/>
      <c r="D601" s="225"/>
      <c r="E601" s="225"/>
      <c r="F601" s="1"/>
      <c r="G601" s="1"/>
    </row>
    <row r="602" spans="3:7">
      <c r="C602" s="5"/>
      <c r="D602" s="225"/>
      <c r="E602" s="225"/>
      <c r="F602" s="1"/>
      <c r="G602" s="1"/>
    </row>
    <row r="603" spans="3:7">
      <c r="C603" s="5"/>
      <c r="D603" s="225"/>
      <c r="E603" s="225"/>
      <c r="F603" s="1"/>
      <c r="G603" s="1"/>
    </row>
    <row r="604" spans="3:7">
      <c r="C604" s="5"/>
      <c r="D604" s="225"/>
      <c r="E604" s="225"/>
      <c r="F604" s="1"/>
      <c r="G604" s="1"/>
    </row>
    <row r="605" spans="3:7">
      <c r="C605" s="5"/>
      <c r="D605" s="225"/>
      <c r="E605" s="225"/>
      <c r="F605" s="1"/>
      <c r="G605" s="1"/>
    </row>
    <row r="606" spans="3:7">
      <c r="C606" s="5"/>
      <c r="D606" s="225"/>
      <c r="E606" s="225"/>
      <c r="F606" s="1"/>
      <c r="G606" s="1"/>
    </row>
    <row r="607" spans="3:7">
      <c r="C607" s="5"/>
      <c r="D607" s="225"/>
      <c r="E607" s="225"/>
      <c r="F607" s="1"/>
      <c r="G607" s="1"/>
    </row>
    <row r="608" spans="3:7">
      <c r="C608" s="5"/>
      <c r="D608" s="225"/>
      <c r="E608" s="225"/>
      <c r="F608" s="1"/>
      <c r="G608" s="1"/>
    </row>
    <row r="609" spans="3:7">
      <c r="C609" s="5"/>
      <c r="D609" s="225"/>
      <c r="E609" s="225"/>
      <c r="F609" s="1"/>
      <c r="G609" s="1"/>
    </row>
    <row r="610" spans="3:7">
      <c r="C610" s="5"/>
      <c r="D610" s="225"/>
      <c r="E610" s="225"/>
      <c r="F610" s="1"/>
      <c r="G610" s="1"/>
    </row>
    <row r="611" spans="3:7">
      <c r="C611" s="5"/>
      <c r="D611" s="225"/>
      <c r="E611" s="225"/>
      <c r="F611" s="1"/>
      <c r="G611" s="1"/>
    </row>
    <row r="612" spans="3:7">
      <c r="C612" s="5"/>
      <c r="D612" s="225"/>
      <c r="E612" s="225"/>
      <c r="F612" s="1"/>
      <c r="G612" s="1"/>
    </row>
    <row r="613" spans="3:7">
      <c r="C613" s="5"/>
      <c r="D613" s="225"/>
      <c r="E613" s="225"/>
      <c r="F613" s="1"/>
      <c r="G613" s="1"/>
    </row>
    <row r="614" spans="3:7">
      <c r="C614" s="5"/>
      <c r="D614" s="225"/>
      <c r="E614" s="225"/>
      <c r="F614" s="1"/>
      <c r="G614" s="1"/>
    </row>
    <row r="615" spans="3:7">
      <c r="C615" s="5"/>
      <c r="D615" s="225"/>
      <c r="E615" s="225"/>
      <c r="F615" s="1"/>
      <c r="G615" s="1"/>
    </row>
    <row r="616" spans="3:7">
      <c r="C616" s="5"/>
      <c r="D616" s="225"/>
      <c r="E616" s="225"/>
      <c r="F616" s="1"/>
      <c r="G616" s="1"/>
    </row>
    <row r="617" spans="3:7">
      <c r="C617" s="5"/>
      <c r="D617" s="225"/>
      <c r="E617" s="225"/>
      <c r="F617" s="1"/>
      <c r="G617" s="1"/>
    </row>
    <row r="618" spans="3:7">
      <c r="C618" s="5"/>
      <c r="D618" s="225"/>
      <c r="E618" s="225"/>
      <c r="F618" s="1"/>
      <c r="G618" s="1"/>
    </row>
    <row r="619" spans="3:7">
      <c r="C619" s="5"/>
      <c r="D619" s="225"/>
      <c r="E619" s="225"/>
      <c r="F619" s="1"/>
      <c r="G619" s="1"/>
    </row>
    <row r="620" spans="3:7">
      <c r="C620" s="5"/>
      <c r="D620" s="225"/>
      <c r="E620" s="225"/>
      <c r="F620" s="1"/>
      <c r="G620" s="1"/>
    </row>
    <row r="621" spans="3:7">
      <c r="C621" s="5"/>
      <c r="D621" s="225"/>
      <c r="E621" s="225"/>
      <c r="F621" s="1"/>
      <c r="G621" s="1"/>
    </row>
    <row r="622" spans="3:7">
      <c r="C622" s="5"/>
      <c r="D622" s="225"/>
      <c r="E622" s="225"/>
      <c r="F622" s="1"/>
      <c r="G622" s="1"/>
    </row>
    <row r="623" spans="3:7">
      <c r="C623" s="5"/>
      <c r="D623" s="225"/>
      <c r="E623" s="225"/>
      <c r="F623" s="1"/>
      <c r="G623" s="1"/>
    </row>
    <row r="624" spans="3:7">
      <c r="C624" s="5"/>
      <c r="D624" s="225"/>
      <c r="E624" s="225"/>
      <c r="F624" s="1"/>
      <c r="G624" s="1"/>
    </row>
    <row r="625" spans="3:7">
      <c r="C625" s="5"/>
      <c r="D625" s="225"/>
      <c r="E625" s="225"/>
      <c r="F625" s="1"/>
      <c r="G625" s="1"/>
    </row>
    <row r="626" spans="3:7">
      <c r="C626" s="5"/>
      <c r="D626" s="225"/>
      <c r="E626" s="225"/>
      <c r="F626" s="1"/>
      <c r="G626" s="1"/>
    </row>
    <row r="627" spans="3:7">
      <c r="C627" s="5"/>
      <c r="D627" s="225"/>
      <c r="E627" s="225"/>
      <c r="F627" s="1"/>
      <c r="G627" s="1"/>
    </row>
    <row r="628" spans="3:7">
      <c r="C628" s="5"/>
      <c r="D628" s="225"/>
      <c r="E628" s="225"/>
      <c r="F628" s="1"/>
      <c r="G628" s="1"/>
    </row>
    <row r="629" spans="3:7">
      <c r="C629" s="5"/>
      <c r="D629" s="225"/>
      <c r="E629" s="225"/>
      <c r="F629" s="1"/>
      <c r="G629" s="1"/>
    </row>
    <row r="630" spans="3:7">
      <c r="C630" s="5"/>
      <c r="D630" s="225"/>
      <c r="E630" s="225"/>
      <c r="F630" s="1"/>
      <c r="G630" s="1"/>
    </row>
    <row r="631" spans="3:7">
      <c r="C631" s="5"/>
      <c r="D631" s="225"/>
      <c r="E631" s="225"/>
      <c r="F631" s="1"/>
      <c r="G631" s="1"/>
    </row>
    <row r="632" spans="3:7">
      <c r="C632" s="5"/>
      <c r="D632" s="225"/>
      <c r="E632" s="225"/>
      <c r="F632" s="1"/>
      <c r="G632" s="1"/>
    </row>
    <row r="633" spans="3:7">
      <c r="C633" s="5"/>
      <c r="D633" s="225"/>
      <c r="E633" s="225"/>
      <c r="F633" s="1"/>
      <c r="G633" s="1"/>
    </row>
    <row r="634" spans="3:7">
      <c r="C634" s="5"/>
      <c r="D634" s="225"/>
      <c r="E634" s="225"/>
      <c r="F634" s="1"/>
      <c r="G634" s="1"/>
    </row>
    <row r="635" spans="3:7">
      <c r="C635" s="5"/>
      <c r="D635" s="225"/>
      <c r="E635" s="225"/>
      <c r="F635" s="1"/>
      <c r="G635" s="1"/>
    </row>
    <row r="636" spans="3:7">
      <c r="C636" s="5"/>
      <c r="D636" s="225"/>
      <c r="E636" s="225"/>
      <c r="F636" s="1"/>
      <c r="G636" s="1"/>
    </row>
    <row r="637" spans="3:7">
      <c r="C637" s="5"/>
      <c r="D637" s="225"/>
      <c r="E637" s="225"/>
      <c r="F637" s="1"/>
      <c r="G637" s="1"/>
    </row>
    <row r="638" spans="3:7">
      <c r="C638" s="5"/>
      <c r="D638" s="225"/>
      <c r="E638" s="225"/>
      <c r="F638" s="1"/>
      <c r="G638" s="1"/>
    </row>
    <row r="639" spans="3:7">
      <c r="C639" s="5"/>
      <c r="D639" s="225"/>
      <c r="E639" s="225"/>
      <c r="F639" s="1"/>
      <c r="G639" s="1"/>
    </row>
    <row r="640" spans="3:7">
      <c r="C640" s="5"/>
      <c r="D640" s="225"/>
      <c r="E640" s="225"/>
      <c r="F640" s="1"/>
      <c r="G640" s="1"/>
    </row>
    <row r="641" spans="3:7">
      <c r="C641" s="5"/>
      <c r="D641" s="225"/>
      <c r="E641" s="225"/>
      <c r="F641" s="1"/>
      <c r="G641" s="1"/>
    </row>
    <row r="642" spans="3:7">
      <c r="C642" s="5"/>
      <c r="D642" s="225"/>
      <c r="E642" s="225"/>
      <c r="F642" s="1"/>
      <c r="G642" s="1"/>
    </row>
    <row r="643" spans="3:7">
      <c r="C643" s="5"/>
      <c r="D643" s="225"/>
      <c r="E643" s="225"/>
      <c r="F643" s="1"/>
      <c r="G643" s="1"/>
    </row>
    <row r="644" spans="3:7">
      <c r="C644" s="5"/>
      <c r="D644" s="225"/>
      <c r="E644" s="225"/>
      <c r="F644" s="1"/>
      <c r="G644" s="1"/>
    </row>
    <row r="645" spans="3:7">
      <c r="C645" s="5"/>
      <c r="D645" s="225"/>
      <c r="E645" s="225"/>
      <c r="F645" s="1"/>
      <c r="G645" s="1"/>
    </row>
    <row r="646" spans="3:7">
      <c r="C646" s="5"/>
      <c r="D646" s="225"/>
      <c r="E646" s="225"/>
      <c r="F646" s="1"/>
      <c r="G646" s="1"/>
    </row>
    <row r="647" spans="3:7">
      <c r="C647" s="5"/>
      <c r="D647" s="225"/>
      <c r="E647" s="225"/>
      <c r="F647" s="1"/>
      <c r="G647" s="1"/>
    </row>
    <row r="648" spans="3:7">
      <c r="C648" s="5"/>
      <c r="D648" s="225"/>
      <c r="E648" s="225"/>
      <c r="F648" s="1"/>
      <c r="G648" s="1"/>
    </row>
    <row r="649" spans="3:7">
      <c r="C649" s="5"/>
      <c r="D649" s="225"/>
      <c r="E649" s="225"/>
      <c r="F649" s="1"/>
      <c r="G649" s="1"/>
    </row>
    <row r="650" spans="3:7">
      <c r="C650" s="5"/>
      <c r="D650" s="225"/>
      <c r="E650" s="225"/>
      <c r="F650" s="1"/>
      <c r="G650" s="1"/>
    </row>
    <row r="651" spans="3:7">
      <c r="C651" s="5"/>
      <c r="D651" s="225"/>
      <c r="E651" s="225"/>
      <c r="F651" s="1"/>
      <c r="G651" s="1"/>
    </row>
    <row r="652" spans="3:7">
      <c r="C652" s="5"/>
      <c r="D652" s="225"/>
      <c r="E652" s="225"/>
      <c r="F652" s="1"/>
      <c r="G652" s="1"/>
    </row>
    <row r="653" spans="3:7">
      <c r="C653" s="5"/>
      <c r="D653" s="225"/>
      <c r="E653" s="225"/>
      <c r="F653" s="1"/>
      <c r="G653" s="1"/>
    </row>
    <row r="654" spans="3:7">
      <c r="C654" s="5"/>
      <c r="D654" s="225"/>
      <c r="E654" s="225"/>
      <c r="F654" s="1"/>
      <c r="G654" s="1"/>
    </row>
    <row r="655" spans="3:7">
      <c r="C655" s="5"/>
      <c r="D655" s="225"/>
      <c r="E655" s="225"/>
      <c r="F655" s="1"/>
      <c r="G655" s="1"/>
    </row>
    <row r="656" spans="3:7">
      <c r="C656" s="5"/>
      <c r="D656" s="225"/>
      <c r="E656" s="225"/>
      <c r="F656" s="1"/>
      <c r="G656" s="1"/>
    </row>
    <row r="657" spans="3:7">
      <c r="C657" s="5"/>
      <c r="D657" s="225"/>
      <c r="E657" s="225"/>
      <c r="F657" s="1"/>
      <c r="G657" s="1"/>
    </row>
    <row r="658" spans="3:7">
      <c r="C658" s="5"/>
      <c r="D658" s="225"/>
      <c r="E658" s="225"/>
      <c r="F658" s="1"/>
      <c r="G658" s="1"/>
    </row>
    <row r="659" spans="3:7">
      <c r="C659" s="5"/>
      <c r="D659" s="225"/>
      <c r="E659" s="225"/>
      <c r="F659" s="1"/>
      <c r="G659" s="1"/>
    </row>
    <row r="660" spans="3:7">
      <c r="C660" s="5"/>
      <c r="D660" s="225"/>
      <c r="E660" s="225"/>
      <c r="F660" s="1"/>
      <c r="G660" s="1"/>
    </row>
    <row r="661" spans="3:7">
      <c r="C661" s="5"/>
      <c r="D661" s="225"/>
      <c r="E661" s="225"/>
      <c r="F661" s="1"/>
      <c r="G661" s="1"/>
    </row>
    <row r="662" spans="3:7">
      <c r="C662" s="5"/>
      <c r="D662" s="225"/>
      <c r="E662" s="225"/>
      <c r="F662" s="1"/>
      <c r="G662" s="1"/>
    </row>
    <row r="663" spans="3:7">
      <c r="C663" s="5"/>
      <c r="D663" s="225"/>
      <c r="E663" s="225"/>
      <c r="F663" s="1"/>
      <c r="G663" s="1"/>
    </row>
    <row r="664" spans="3:7">
      <c r="C664" s="5"/>
      <c r="D664" s="225"/>
      <c r="E664" s="225"/>
      <c r="F664" s="1"/>
      <c r="G664" s="1"/>
    </row>
    <row r="665" spans="3:7">
      <c r="C665" s="5"/>
      <c r="D665" s="225"/>
      <c r="E665" s="225"/>
      <c r="F665" s="1"/>
      <c r="G665" s="1"/>
    </row>
    <row r="666" spans="3:7">
      <c r="C666" s="5"/>
      <c r="D666" s="225"/>
      <c r="E666" s="225"/>
      <c r="F666" s="1"/>
      <c r="G666" s="1"/>
    </row>
    <row r="667" spans="3:7">
      <c r="C667" s="5"/>
      <c r="D667" s="225"/>
      <c r="E667" s="225"/>
      <c r="F667" s="1"/>
      <c r="G667" s="1"/>
    </row>
    <row r="668" spans="3:7">
      <c r="C668" s="5"/>
      <c r="D668" s="225"/>
      <c r="E668" s="225"/>
      <c r="F668" s="1"/>
      <c r="G668" s="1"/>
    </row>
    <row r="669" spans="3:7">
      <c r="C669" s="5"/>
      <c r="D669" s="225"/>
      <c r="E669" s="225"/>
      <c r="F669" s="1"/>
      <c r="G669" s="1"/>
    </row>
    <row r="670" spans="3:7">
      <c r="C670" s="5"/>
      <c r="D670" s="225"/>
      <c r="E670" s="225"/>
      <c r="F670" s="1"/>
      <c r="G670" s="1"/>
    </row>
    <row r="671" spans="3:7">
      <c r="C671" s="5"/>
      <c r="D671" s="225"/>
      <c r="E671" s="225"/>
      <c r="F671" s="1"/>
      <c r="G671" s="1"/>
    </row>
    <row r="672" spans="3:7">
      <c r="C672" s="5"/>
      <c r="D672" s="225"/>
      <c r="E672" s="225"/>
      <c r="F672" s="1"/>
      <c r="G672" s="1"/>
    </row>
    <row r="673" spans="3:7">
      <c r="C673" s="5"/>
      <c r="D673" s="225"/>
      <c r="E673" s="225"/>
      <c r="F673" s="1"/>
      <c r="G673" s="1"/>
    </row>
    <row r="674" spans="3:7">
      <c r="C674" s="5"/>
      <c r="D674" s="225"/>
      <c r="E674" s="225"/>
      <c r="F674" s="1"/>
      <c r="G674" s="1"/>
    </row>
    <row r="675" spans="3:7">
      <c r="C675" s="5"/>
      <c r="D675" s="225"/>
      <c r="E675" s="225"/>
      <c r="F675" s="1"/>
      <c r="G675" s="1"/>
    </row>
    <row r="676" spans="3:7">
      <c r="C676" s="5"/>
      <c r="D676" s="225"/>
      <c r="E676" s="225"/>
      <c r="F676" s="1"/>
      <c r="G676" s="1"/>
    </row>
    <row r="677" spans="3:7">
      <c r="C677" s="5"/>
      <c r="D677" s="225"/>
      <c r="E677" s="225"/>
      <c r="F677" s="1"/>
      <c r="G677" s="1"/>
    </row>
    <row r="678" spans="3:7">
      <c r="C678" s="5"/>
      <c r="D678" s="225"/>
      <c r="E678" s="225"/>
      <c r="F678" s="1"/>
      <c r="G678" s="1"/>
    </row>
    <row r="679" spans="3:7">
      <c r="C679" s="5"/>
      <c r="D679" s="225"/>
      <c r="E679" s="225"/>
      <c r="F679" s="1"/>
      <c r="G679" s="1"/>
    </row>
    <row r="680" spans="3:7">
      <c r="C680" s="5"/>
      <c r="D680" s="225"/>
      <c r="E680" s="225"/>
      <c r="F680" s="1"/>
      <c r="G680" s="1"/>
    </row>
    <row r="681" spans="3:7">
      <c r="C681" s="5"/>
      <c r="D681" s="225"/>
      <c r="E681" s="225"/>
      <c r="F681" s="1"/>
      <c r="G681" s="1"/>
    </row>
    <row r="682" spans="3:7">
      <c r="C682" s="5"/>
      <c r="D682" s="225"/>
      <c r="E682" s="225"/>
      <c r="F682" s="1"/>
      <c r="G682" s="1"/>
    </row>
    <row r="683" spans="3:7">
      <c r="C683" s="5"/>
      <c r="D683" s="225"/>
      <c r="E683" s="225"/>
      <c r="F683" s="1"/>
      <c r="G683" s="1"/>
    </row>
    <row r="684" spans="3:7">
      <c r="C684" s="5"/>
      <c r="D684" s="225"/>
      <c r="E684" s="225"/>
      <c r="F684" s="1"/>
      <c r="G684" s="1"/>
    </row>
    <row r="685" spans="3:7">
      <c r="C685" s="5"/>
      <c r="D685" s="225"/>
      <c r="E685" s="225"/>
      <c r="F685" s="1"/>
      <c r="G685" s="1"/>
    </row>
    <row r="686" spans="3:7">
      <c r="C686" s="5"/>
      <c r="D686" s="225"/>
      <c r="E686" s="225"/>
      <c r="F686" s="1"/>
      <c r="G686" s="1"/>
    </row>
    <row r="687" spans="3:7">
      <c r="C687" s="5"/>
      <c r="D687" s="225"/>
      <c r="E687" s="225"/>
      <c r="F687" s="1"/>
      <c r="G687" s="1"/>
    </row>
    <row r="688" spans="3:7">
      <c r="C688" s="5"/>
      <c r="D688" s="225"/>
      <c r="E688" s="225"/>
      <c r="F688" s="1"/>
      <c r="G688" s="1"/>
    </row>
    <row r="689" spans="3:7">
      <c r="C689" s="5"/>
      <c r="D689" s="225"/>
      <c r="E689" s="225"/>
      <c r="F689" s="1"/>
      <c r="G689" s="1"/>
    </row>
    <row r="690" spans="3:7">
      <c r="C690" s="5"/>
      <c r="D690" s="225"/>
      <c r="E690" s="225"/>
      <c r="F690" s="1"/>
      <c r="G690" s="1"/>
    </row>
    <row r="691" spans="3:7">
      <c r="C691" s="5"/>
      <c r="D691" s="225"/>
      <c r="E691" s="225"/>
      <c r="F691" s="1"/>
      <c r="G691" s="1"/>
    </row>
    <row r="692" spans="3:7">
      <c r="C692" s="5"/>
      <c r="D692" s="225"/>
      <c r="E692" s="225"/>
      <c r="F692" s="1"/>
      <c r="G692" s="1"/>
    </row>
    <row r="693" spans="3:7">
      <c r="C693" s="5"/>
      <c r="D693" s="225"/>
      <c r="E693" s="225"/>
      <c r="F693" s="1"/>
      <c r="G693" s="1"/>
    </row>
    <row r="694" spans="3:7">
      <c r="C694" s="5"/>
      <c r="D694" s="225"/>
      <c r="E694" s="225"/>
      <c r="F694" s="1"/>
      <c r="G694" s="1"/>
    </row>
    <row r="695" spans="3:7">
      <c r="C695" s="5"/>
      <c r="D695" s="225"/>
      <c r="E695" s="225"/>
      <c r="F695" s="1"/>
      <c r="G695" s="1"/>
    </row>
    <row r="696" spans="3:7">
      <c r="C696" s="5"/>
      <c r="D696" s="225"/>
      <c r="E696" s="225"/>
      <c r="F696" s="1"/>
      <c r="G696" s="1"/>
    </row>
    <row r="697" spans="3:7">
      <c r="C697" s="5"/>
      <c r="D697" s="225"/>
      <c r="E697" s="225"/>
      <c r="F697" s="1"/>
      <c r="G697" s="1"/>
    </row>
    <row r="698" spans="3:7">
      <c r="C698" s="5"/>
      <c r="D698" s="225"/>
      <c r="E698" s="225"/>
      <c r="F698" s="1"/>
      <c r="G698" s="1"/>
    </row>
    <row r="699" spans="3:7">
      <c r="C699" s="5"/>
      <c r="D699" s="225"/>
      <c r="E699" s="225"/>
      <c r="F699" s="1"/>
      <c r="G699" s="1"/>
    </row>
    <row r="700" spans="3:7">
      <c r="C700" s="5"/>
      <c r="D700" s="225"/>
      <c r="E700" s="225"/>
      <c r="F700" s="1"/>
      <c r="G700" s="1"/>
    </row>
    <row r="701" spans="3:7">
      <c r="C701" s="5"/>
      <c r="D701" s="225"/>
      <c r="E701" s="225"/>
      <c r="F701" s="1"/>
      <c r="G701" s="1"/>
    </row>
    <row r="702" spans="3:7">
      <c r="C702" s="5"/>
      <c r="D702" s="225"/>
      <c r="E702" s="225"/>
      <c r="F702" s="1"/>
      <c r="G702" s="1"/>
    </row>
    <row r="703" spans="3:7">
      <c r="C703" s="5"/>
      <c r="D703" s="225"/>
      <c r="E703" s="225"/>
      <c r="F703" s="1"/>
      <c r="G703" s="1"/>
    </row>
    <row r="704" spans="3:7">
      <c r="C704" s="5"/>
      <c r="D704" s="225"/>
      <c r="E704" s="225"/>
      <c r="F704" s="1"/>
      <c r="G704" s="1"/>
    </row>
    <row r="705" spans="3:7">
      <c r="C705" s="5"/>
      <c r="D705" s="225"/>
      <c r="E705" s="225"/>
      <c r="F705" s="1"/>
      <c r="G705" s="1"/>
    </row>
    <row r="706" spans="3:7">
      <c r="C706" s="5"/>
      <c r="D706" s="225"/>
      <c r="E706" s="225"/>
      <c r="F706" s="1"/>
      <c r="G706" s="1"/>
    </row>
    <row r="707" spans="3:7">
      <c r="C707" s="5"/>
      <c r="D707" s="225"/>
      <c r="E707" s="225"/>
      <c r="F707" s="1"/>
      <c r="G707" s="1"/>
    </row>
    <row r="708" spans="3:7">
      <c r="C708" s="5"/>
      <c r="D708" s="225"/>
      <c r="E708" s="225"/>
      <c r="F708" s="1"/>
      <c r="G708" s="1"/>
    </row>
    <row r="709" spans="3:7">
      <c r="C709" s="5"/>
      <c r="D709" s="225"/>
      <c r="E709" s="225"/>
      <c r="F709" s="1"/>
      <c r="G709" s="1"/>
    </row>
    <row r="710" spans="3:7">
      <c r="C710" s="5"/>
      <c r="D710" s="225"/>
      <c r="E710" s="225"/>
      <c r="F710" s="1"/>
      <c r="G710" s="1"/>
    </row>
    <row r="711" spans="3:7">
      <c r="C711" s="5"/>
      <c r="D711" s="225"/>
      <c r="E711" s="225"/>
      <c r="F711" s="1"/>
      <c r="G711" s="1"/>
    </row>
    <row r="712" spans="3:7">
      <c r="C712" s="5"/>
      <c r="D712" s="225"/>
      <c r="E712" s="225"/>
      <c r="F712" s="1"/>
      <c r="G712" s="1"/>
    </row>
    <row r="713" spans="3:7">
      <c r="C713" s="5"/>
      <c r="D713" s="225"/>
      <c r="E713" s="225"/>
      <c r="F713" s="1"/>
      <c r="G713" s="1"/>
    </row>
    <row r="714" spans="3:7">
      <c r="C714" s="5"/>
      <c r="D714" s="225"/>
      <c r="E714" s="225"/>
      <c r="F714" s="1"/>
      <c r="G714" s="1"/>
    </row>
    <row r="715" spans="3:7">
      <c r="C715" s="5"/>
      <c r="D715" s="225"/>
      <c r="E715" s="225"/>
      <c r="F715" s="1"/>
      <c r="G715" s="1"/>
    </row>
    <row r="716" spans="3:7">
      <c r="C716" s="5"/>
      <c r="D716" s="225"/>
      <c r="E716" s="225"/>
      <c r="F716" s="1"/>
      <c r="G716" s="1"/>
    </row>
    <row r="717" spans="3:7">
      <c r="C717" s="5"/>
      <c r="D717" s="225"/>
      <c r="E717" s="225"/>
      <c r="F717" s="1"/>
      <c r="G717" s="1"/>
    </row>
    <row r="718" spans="3:7">
      <c r="C718" s="5"/>
      <c r="D718" s="225"/>
      <c r="E718" s="225"/>
      <c r="F718" s="1"/>
      <c r="G718" s="1"/>
    </row>
    <row r="719" spans="3:7">
      <c r="C719" s="5"/>
      <c r="D719" s="225"/>
      <c r="E719" s="225"/>
      <c r="F719" s="1"/>
      <c r="G719" s="1"/>
    </row>
    <row r="720" spans="3:7">
      <c r="C720" s="5"/>
      <c r="D720" s="225"/>
      <c r="E720" s="225"/>
      <c r="F720" s="1"/>
      <c r="G720" s="1"/>
    </row>
    <row r="721" spans="3:7">
      <c r="C721" s="5"/>
      <c r="D721" s="225"/>
      <c r="E721" s="225"/>
      <c r="F721" s="1"/>
      <c r="G721" s="1"/>
    </row>
    <row r="722" spans="3:7">
      <c r="C722" s="5"/>
      <c r="D722" s="225"/>
      <c r="E722" s="225"/>
      <c r="F722" s="1"/>
      <c r="G722" s="1"/>
    </row>
    <row r="723" spans="3:7">
      <c r="C723" s="5"/>
      <c r="D723" s="225"/>
      <c r="E723" s="225"/>
      <c r="F723" s="1"/>
      <c r="G723" s="1"/>
    </row>
    <row r="724" spans="3:7">
      <c r="C724" s="5"/>
      <c r="D724" s="225"/>
      <c r="E724" s="225"/>
      <c r="F724" s="1"/>
      <c r="G724" s="1"/>
    </row>
    <row r="725" spans="3:7">
      <c r="C725" s="5"/>
      <c r="D725" s="225"/>
      <c r="E725" s="225"/>
      <c r="F725" s="1"/>
      <c r="G725" s="1"/>
    </row>
    <row r="726" spans="3:7">
      <c r="C726" s="5"/>
      <c r="D726" s="225"/>
      <c r="E726" s="225"/>
      <c r="F726" s="1"/>
      <c r="G726" s="1"/>
    </row>
    <row r="727" spans="3:7">
      <c r="C727" s="5"/>
      <c r="D727" s="225"/>
      <c r="E727" s="225"/>
      <c r="F727" s="1"/>
      <c r="G727" s="1"/>
    </row>
    <row r="728" spans="3:7">
      <c r="C728" s="5"/>
      <c r="D728" s="225"/>
      <c r="E728" s="225"/>
      <c r="F728" s="1"/>
      <c r="G728" s="1"/>
    </row>
    <row r="729" spans="3:7">
      <c r="C729" s="5"/>
      <c r="D729" s="225"/>
      <c r="E729" s="225"/>
      <c r="F729" s="1"/>
      <c r="G729" s="1"/>
    </row>
    <row r="730" spans="3:7">
      <c r="C730" s="5"/>
      <c r="D730" s="225"/>
      <c r="E730" s="225"/>
      <c r="F730" s="1"/>
      <c r="G730" s="1"/>
    </row>
    <row r="731" spans="3:7">
      <c r="C731" s="5"/>
      <c r="D731" s="225"/>
      <c r="E731" s="225"/>
      <c r="F731" s="1"/>
      <c r="G731" s="1"/>
    </row>
    <row r="732" spans="3:7">
      <c r="C732" s="5"/>
      <c r="D732" s="225"/>
      <c r="E732" s="225"/>
      <c r="F732" s="1"/>
      <c r="G732" s="1"/>
    </row>
    <row r="733" spans="3:7">
      <c r="C733" s="5"/>
      <c r="D733" s="225"/>
      <c r="E733" s="225"/>
      <c r="F733" s="1"/>
      <c r="G733" s="1"/>
    </row>
    <row r="734" spans="3:7">
      <c r="C734" s="5"/>
      <c r="D734" s="225"/>
      <c r="E734" s="225"/>
      <c r="F734" s="1"/>
      <c r="G734" s="1"/>
    </row>
    <row r="735" spans="3:7">
      <c r="C735" s="5"/>
      <c r="D735" s="225"/>
      <c r="E735" s="225"/>
      <c r="F735" s="1"/>
      <c r="G735" s="1"/>
    </row>
    <row r="736" spans="3:7">
      <c r="C736" s="5"/>
      <c r="D736" s="225"/>
      <c r="E736" s="225"/>
      <c r="F736" s="1"/>
      <c r="G736" s="1"/>
    </row>
    <row r="737" spans="3:7">
      <c r="C737" s="5"/>
      <c r="D737" s="225"/>
      <c r="E737" s="225"/>
      <c r="F737" s="1"/>
      <c r="G737" s="1"/>
    </row>
    <row r="738" spans="3:7">
      <c r="C738" s="5"/>
      <c r="D738" s="225"/>
      <c r="E738" s="225"/>
      <c r="F738" s="1"/>
      <c r="G738" s="1"/>
    </row>
    <row r="739" spans="3:7">
      <c r="C739" s="5"/>
      <c r="D739" s="225"/>
      <c r="E739" s="225"/>
      <c r="F739" s="1"/>
      <c r="G739" s="1"/>
    </row>
    <row r="740" spans="3:7">
      <c r="C740" s="5"/>
      <c r="D740" s="225"/>
      <c r="E740" s="225"/>
      <c r="F740" s="1"/>
      <c r="G740" s="1"/>
    </row>
    <row r="741" spans="3:7">
      <c r="C741" s="5"/>
      <c r="D741" s="225"/>
      <c r="E741" s="225"/>
      <c r="F741" s="1"/>
      <c r="G741" s="1"/>
    </row>
    <row r="742" spans="3:7">
      <c r="C742" s="5"/>
      <c r="D742" s="225"/>
      <c r="E742" s="225"/>
      <c r="F742" s="1"/>
      <c r="G742" s="1"/>
    </row>
    <row r="743" spans="3:7">
      <c r="C743" s="5"/>
      <c r="D743" s="225"/>
      <c r="E743" s="225"/>
      <c r="F743" s="1"/>
      <c r="G743" s="1"/>
    </row>
    <row r="744" spans="3:7">
      <c r="C744" s="5"/>
      <c r="D744" s="225"/>
      <c r="E744" s="225"/>
      <c r="F744" s="1"/>
      <c r="G744" s="1"/>
    </row>
    <row r="745" spans="3:7">
      <c r="C745" s="5"/>
      <c r="D745" s="225"/>
      <c r="E745" s="225"/>
      <c r="F745" s="1"/>
      <c r="G745" s="1"/>
    </row>
    <row r="746" spans="3:7">
      <c r="C746" s="5"/>
      <c r="D746" s="225"/>
      <c r="E746" s="225"/>
      <c r="F746" s="1"/>
      <c r="G746" s="1"/>
    </row>
    <row r="747" spans="3:7">
      <c r="C747" s="5"/>
      <c r="D747" s="225"/>
      <c r="E747" s="225"/>
      <c r="F747" s="1"/>
      <c r="G747" s="1"/>
    </row>
    <row r="748" spans="3:7">
      <c r="C748" s="5"/>
      <c r="D748" s="225"/>
      <c r="E748" s="225"/>
      <c r="F748" s="1"/>
      <c r="G748" s="1"/>
    </row>
    <row r="749" spans="3:7">
      <c r="C749" s="5"/>
      <c r="D749" s="225"/>
      <c r="E749" s="225"/>
      <c r="F749" s="1"/>
      <c r="G749" s="1"/>
    </row>
    <row r="750" spans="3:7">
      <c r="C750" s="5"/>
      <c r="D750" s="225"/>
      <c r="E750" s="225"/>
      <c r="F750" s="1"/>
      <c r="G750" s="1"/>
    </row>
    <row r="751" spans="3:7">
      <c r="C751" s="5"/>
      <c r="D751" s="225"/>
      <c r="E751" s="225"/>
      <c r="F751" s="1"/>
      <c r="G751" s="1"/>
    </row>
    <row r="752" spans="3:7">
      <c r="C752" s="5"/>
      <c r="D752" s="225"/>
      <c r="E752" s="225"/>
      <c r="F752" s="1"/>
      <c r="G752" s="1"/>
    </row>
    <row r="753" spans="3:7">
      <c r="C753" s="5"/>
      <c r="D753" s="225"/>
      <c r="E753" s="225"/>
      <c r="F753" s="1"/>
      <c r="G753" s="1"/>
    </row>
    <row r="754" spans="3:7">
      <c r="C754" s="5"/>
      <c r="D754" s="225"/>
      <c r="E754" s="225"/>
      <c r="F754" s="1"/>
      <c r="G754" s="1"/>
    </row>
    <row r="755" spans="3:7">
      <c r="C755" s="5"/>
      <c r="D755" s="225"/>
      <c r="E755" s="225"/>
      <c r="F755" s="1"/>
      <c r="G755" s="1"/>
    </row>
    <row r="756" spans="3:7">
      <c r="C756" s="5"/>
      <c r="D756" s="225"/>
      <c r="E756" s="225"/>
      <c r="F756" s="1"/>
      <c r="G756" s="1"/>
    </row>
    <row r="757" spans="3:7">
      <c r="C757" s="5"/>
      <c r="D757" s="225"/>
      <c r="E757" s="225"/>
      <c r="F757" s="1"/>
      <c r="G757" s="1"/>
    </row>
    <row r="758" spans="3:7">
      <c r="C758" s="5"/>
      <c r="D758" s="225"/>
      <c r="E758" s="225"/>
      <c r="F758" s="1"/>
      <c r="G758" s="1"/>
    </row>
    <row r="759" spans="3:7">
      <c r="C759" s="5"/>
      <c r="D759" s="225"/>
      <c r="E759" s="225"/>
      <c r="F759" s="1"/>
      <c r="G759" s="1"/>
    </row>
    <row r="760" spans="3:7">
      <c r="C760" s="5"/>
      <c r="D760" s="225"/>
      <c r="E760" s="225"/>
      <c r="F760" s="1"/>
      <c r="G760" s="1"/>
    </row>
    <row r="761" spans="3:7">
      <c r="C761" s="5"/>
      <c r="D761" s="225"/>
      <c r="E761" s="225"/>
      <c r="F761" s="1"/>
      <c r="G761" s="1"/>
    </row>
    <row r="762" spans="3:7">
      <c r="C762" s="5"/>
      <c r="D762" s="225"/>
      <c r="E762" s="225"/>
      <c r="F762" s="1"/>
      <c r="G762" s="1"/>
    </row>
    <row r="763" spans="3:7">
      <c r="C763" s="5"/>
      <c r="D763" s="225"/>
      <c r="E763" s="225"/>
      <c r="F763" s="1"/>
      <c r="G763" s="1"/>
    </row>
    <row r="764" spans="3:7">
      <c r="C764" s="5"/>
      <c r="D764" s="225"/>
      <c r="E764" s="225"/>
      <c r="F764" s="1"/>
      <c r="G764" s="1"/>
    </row>
    <row r="765" spans="3:7">
      <c r="C765" s="5"/>
      <c r="D765" s="225"/>
      <c r="E765" s="225"/>
      <c r="F765" s="1"/>
      <c r="G765" s="1"/>
    </row>
    <row r="766" spans="3:7">
      <c r="C766" s="5"/>
      <c r="D766" s="225"/>
      <c r="E766" s="225"/>
      <c r="F766" s="1"/>
      <c r="G766" s="1"/>
    </row>
    <row r="767" spans="3:7">
      <c r="C767" s="5"/>
      <c r="D767" s="225"/>
      <c r="E767" s="225"/>
      <c r="F767" s="1"/>
      <c r="G767" s="1"/>
    </row>
    <row r="768" spans="3:7">
      <c r="C768" s="5"/>
      <c r="D768" s="225"/>
      <c r="E768" s="225"/>
      <c r="F768" s="1"/>
      <c r="G768" s="1"/>
    </row>
    <row r="769" spans="3:7">
      <c r="C769" s="5"/>
      <c r="D769" s="225"/>
      <c r="E769" s="225"/>
      <c r="F769" s="1"/>
      <c r="G769" s="1"/>
    </row>
    <row r="770" spans="3:7">
      <c r="C770" s="5"/>
      <c r="D770" s="225"/>
      <c r="E770" s="225"/>
      <c r="F770" s="1"/>
      <c r="G770" s="1"/>
    </row>
    <row r="771" spans="3:7">
      <c r="C771" s="5"/>
      <c r="D771" s="225"/>
      <c r="E771" s="225"/>
      <c r="F771" s="1"/>
      <c r="G771" s="1"/>
    </row>
    <row r="772" spans="3:7">
      <c r="C772" s="5"/>
      <c r="D772" s="225"/>
      <c r="E772" s="225"/>
      <c r="F772" s="1"/>
      <c r="G772" s="1"/>
    </row>
    <row r="773" spans="3:7">
      <c r="C773" s="5"/>
      <c r="D773" s="225"/>
      <c r="E773" s="225"/>
      <c r="F773" s="1"/>
      <c r="G773" s="1"/>
    </row>
    <row r="774" spans="3:7">
      <c r="C774" s="5"/>
      <c r="D774" s="225"/>
      <c r="E774" s="225"/>
      <c r="F774" s="1"/>
      <c r="G774" s="1"/>
    </row>
    <row r="775" spans="3:7">
      <c r="C775" s="5"/>
      <c r="D775" s="225"/>
      <c r="E775" s="225"/>
      <c r="F775" s="1"/>
      <c r="G775" s="1"/>
    </row>
    <row r="776" spans="3:7">
      <c r="C776" s="5"/>
      <c r="D776" s="225"/>
      <c r="E776" s="225"/>
      <c r="F776" s="1"/>
      <c r="G776" s="1"/>
    </row>
    <row r="777" spans="3:7">
      <c r="C777" s="5"/>
      <c r="D777" s="225"/>
      <c r="E777" s="225"/>
      <c r="F777" s="1"/>
      <c r="G777" s="1"/>
    </row>
    <row r="778" spans="3:7">
      <c r="C778" s="5"/>
      <c r="D778" s="225"/>
      <c r="E778" s="225"/>
      <c r="F778" s="1"/>
      <c r="G778" s="1"/>
    </row>
    <row r="779" spans="3:7">
      <c r="C779" s="5"/>
      <c r="D779" s="225"/>
      <c r="E779" s="225"/>
      <c r="F779" s="1"/>
      <c r="G779" s="1"/>
    </row>
    <row r="780" spans="3:7">
      <c r="C780" s="5"/>
      <c r="D780" s="225"/>
      <c r="E780" s="225"/>
      <c r="F780" s="1"/>
      <c r="G780" s="1"/>
    </row>
    <row r="781" spans="3:7">
      <c r="C781" s="5"/>
      <c r="D781" s="225"/>
      <c r="E781" s="225"/>
      <c r="F781" s="1"/>
      <c r="G781" s="1"/>
    </row>
    <row r="782" spans="3:7">
      <c r="C782" s="5"/>
      <c r="D782" s="225"/>
      <c r="E782" s="225"/>
      <c r="F782" s="1"/>
      <c r="G782" s="1"/>
    </row>
    <row r="783" spans="3:7">
      <c r="C783" s="5"/>
      <c r="D783" s="225"/>
      <c r="E783" s="225"/>
      <c r="F783" s="1"/>
      <c r="G783" s="1"/>
    </row>
    <row r="784" spans="3:7">
      <c r="C784" s="5"/>
      <c r="D784" s="225"/>
      <c r="E784" s="225"/>
      <c r="F784" s="1"/>
      <c r="G784" s="1"/>
    </row>
    <row r="785" spans="3:7">
      <c r="C785" s="5"/>
      <c r="D785" s="225"/>
      <c r="E785" s="225"/>
      <c r="F785" s="1"/>
      <c r="G785" s="1"/>
    </row>
    <row r="786" spans="3:7">
      <c r="C786" s="5"/>
      <c r="D786" s="225"/>
      <c r="E786" s="225"/>
      <c r="F786" s="1"/>
      <c r="G786" s="1"/>
    </row>
    <row r="787" spans="3:7">
      <c r="C787" s="5"/>
      <c r="D787" s="225"/>
      <c r="E787" s="225"/>
      <c r="F787" s="1"/>
      <c r="G787" s="1"/>
    </row>
    <row r="788" spans="3:7">
      <c r="C788" s="5"/>
      <c r="D788" s="225"/>
      <c r="E788" s="225"/>
      <c r="F788" s="1"/>
      <c r="G788" s="1"/>
    </row>
    <row r="789" spans="3:7">
      <c r="C789" s="5"/>
      <c r="D789" s="225"/>
      <c r="E789" s="225"/>
      <c r="F789" s="1"/>
      <c r="G789" s="1"/>
    </row>
    <row r="790" spans="3:7">
      <c r="C790" s="5"/>
      <c r="D790" s="225"/>
      <c r="E790" s="225"/>
      <c r="F790" s="1"/>
      <c r="G790" s="1"/>
    </row>
    <row r="791" spans="3:7">
      <c r="C791" s="5"/>
      <c r="D791" s="225"/>
      <c r="E791" s="225"/>
      <c r="F791" s="1"/>
      <c r="G791" s="1"/>
    </row>
    <row r="792" spans="3:7">
      <c r="C792" s="5"/>
      <c r="D792" s="225"/>
      <c r="E792" s="225"/>
      <c r="F792" s="1"/>
      <c r="G792" s="1"/>
    </row>
    <row r="793" spans="3:7">
      <c r="C793" s="5"/>
      <c r="D793" s="225"/>
      <c r="E793" s="225"/>
      <c r="F793" s="1"/>
      <c r="G793" s="1"/>
    </row>
    <row r="794" spans="3:7">
      <c r="C794" s="5"/>
      <c r="D794" s="225"/>
      <c r="E794" s="225"/>
      <c r="F794" s="1"/>
      <c r="G794" s="1"/>
    </row>
    <row r="795" spans="3:7">
      <c r="C795" s="5"/>
      <c r="D795" s="225"/>
      <c r="E795" s="225"/>
      <c r="F795" s="1"/>
      <c r="G795" s="1"/>
    </row>
    <row r="796" spans="3:7">
      <c r="C796" s="5"/>
      <c r="D796" s="225"/>
      <c r="E796" s="225"/>
      <c r="F796" s="1"/>
      <c r="G796" s="1"/>
    </row>
    <row r="797" spans="3:7">
      <c r="C797" s="5"/>
      <c r="D797" s="225"/>
      <c r="E797" s="225"/>
      <c r="F797" s="1"/>
      <c r="G797" s="1"/>
    </row>
    <row r="798" spans="3:7">
      <c r="C798" s="5"/>
      <c r="D798" s="225"/>
      <c r="E798" s="225"/>
      <c r="F798" s="1"/>
      <c r="G798" s="1"/>
    </row>
    <row r="799" spans="3:7">
      <c r="C799" s="5"/>
      <c r="D799" s="225"/>
      <c r="E799" s="225"/>
      <c r="F799" s="1"/>
      <c r="G799" s="1"/>
    </row>
    <row r="800" spans="3:7">
      <c r="C800" s="5"/>
      <c r="D800" s="225"/>
      <c r="E800" s="225"/>
      <c r="F800" s="1"/>
      <c r="G800" s="1"/>
    </row>
    <row r="801" spans="3:7">
      <c r="C801" s="5"/>
      <c r="D801" s="225"/>
      <c r="E801" s="225"/>
      <c r="F801" s="1"/>
      <c r="G801" s="1"/>
    </row>
    <row r="802" spans="3:7">
      <c r="C802" s="5"/>
      <c r="D802" s="225"/>
      <c r="E802" s="225"/>
      <c r="F802" s="1"/>
      <c r="G802" s="1"/>
    </row>
    <row r="803" spans="3:7">
      <c r="C803" s="5"/>
      <c r="D803" s="225"/>
      <c r="E803" s="225"/>
      <c r="F803" s="1"/>
      <c r="G803" s="1"/>
    </row>
    <row r="804" spans="3:7">
      <c r="C804" s="5"/>
      <c r="D804" s="225"/>
      <c r="E804" s="225"/>
      <c r="F804" s="1"/>
      <c r="G804" s="1"/>
    </row>
    <row r="805" spans="3:7">
      <c r="C805" s="5"/>
      <c r="D805" s="225"/>
      <c r="E805" s="225"/>
      <c r="F805" s="1"/>
      <c r="G805" s="1"/>
    </row>
    <row r="806" spans="3:7">
      <c r="C806" s="5"/>
      <c r="D806" s="225"/>
      <c r="E806" s="225"/>
      <c r="F806" s="1"/>
      <c r="G806" s="1"/>
    </row>
    <row r="807" spans="3:7">
      <c r="C807" s="5"/>
      <c r="D807" s="225"/>
      <c r="E807" s="225"/>
      <c r="F807" s="1"/>
      <c r="G807" s="1"/>
    </row>
    <row r="808" spans="3:7">
      <c r="C808" s="5"/>
      <c r="D808" s="225"/>
      <c r="E808" s="225"/>
      <c r="F808" s="1"/>
      <c r="G808" s="1"/>
    </row>
    <row r="809" spans="3:7">
      <c r="C809" s="5"/>
      <c r="D809" s="225"/>
      <c r="E809" s="225"/>
      <c r="F809" s="1"/>
      <c r="G809" s="1"/>
    </row>
    <row r="810" spans="3:7">
      <c r="C810" s="5"/>
      <c r="D810" s="225"/>
      <c r="E810" s="225"/>
      <c r="F810" s="1"/>
      <c r="G810" s="1"/>
    </row>
    <row r="811" spans="3:7">
      <c r="C811" s="5"/>
      <c r="D811" s="225"/>
      <c r="E811" s="225"/>
      <c r="F811" s="1"/>
      <c r="G811" s="1"/>
    </row>
    <row r="812" spans="3:7">
      <c r="C812" s="5"/>
      <c r="D812" s="225"/>
      <c r="E812" s="225"/>
      <c r="F812" s="1"/>
      <c r="G812" s="1"/>
    </row>
    <row r="813" spans="3:7">
      <c r="C813" s="5"/>
      <c r="D813" s="225"/>
      <c r="E813" s="225"/>
      <c r="F813" s="1"/>
      <c r="G813" s="1"/>
    </row>
    <row r="814" spans="3:7">
      <c r="C814" s="5"/>
      <c r="D814" s="225"/>
      <c r="E814" s="225"/>
      <c r="F814" s="1"/>
      <c r="G814" s="1"/>
    </row>
    <row r="815" spans="3:7">
      <c r="C815" s="5"/>
      <c r="D815" s="225"/>
      <c r="E815" s="225"/>
      <c r="F815" s="1"/>
      <c r="G815" s="1"/>
    </row>
    <row r="816" spans="3:7">
      <c r="C816" s="5"/>
      <c r="D816" s="225"/>
      <c r="E816" s="225"/>
      <c r="F816" s="1"/>
      <c r="G816" s="1"/>
    </row>
    <row r="817" spans="3:7">
      <c r="C817" s="5"/>
      <c r="D817" s="225"/>
      <c r="E817" s="225"/>
      <c r="F817" s="1"/>
      <c r="G817" s="1"/>
    </row>
    <row r="818" spans="3:7">
      <c r="C818" s="5"/>
      <c r="D818" s="225"/>
      <c r="E818" s="225"/>
      <c r="F818" s="1"/>
      <c r="G818" s="1"/>
    </row>
    <row r="819" spans="3:7">
      <c r="C819" s="5"/>
      <c r="D819" s="225"/>
      <c r="E819" s="225"/>
      <c r="F819" s="1"/>
      <c r="G819" s="1"/>
    </row>
    <row r="820" spans="3:7">
      <c r="C820" s="5"/>
      <c r="D820" s="225"/>
      <c r="E820" s="225"/>
      <c r="F820" s="1"/>
      <c r="G820" s="1"/>
    </row>
    <row r="821" spans="3:7">
      <c r="C821" s="5"/>
      <c r="D821" s="225"/>
      <c r="E821" s="225"/>
      <c r="F821" s="1"/>
      <c r="G821" s="1"/>
    </row>
    <row r="822" spans="3:7">
      <c r="C822" s="5"/>
      <c r="D822" s="225"/>
      <c r="E822" s="225"/>
      <c r="F822" s="1"/>
      <c r="G822" s="1"/>
    </row>
    <row r="823" spans="3:7">
      <c r="C823" s="5"/>
      <c r="D823" s="225"/>
      <c r="E823" s="225"/>
      <c r="F823" s="1"/>
      <c r="G823" s="1"/>
    </row>
    <row r="824" spans="3:7">
      <c r="C824" s="5"/>
      <c r="D824" s="225"/>
      <c r="E824" s="225"/>
      <c r="F824" s="1"/>
      <c r="G824" s="1"/>
    </row>
    <row r="825" spans="3:7">
      <c r="C825" s="5"/>
      <c r="D825" s="225"/>
      <c r="E825" s="225"/>
      <c r="F825" s="1"/>
      <c r="G825" s="1"/>
    </row>
    <row r="826" spans="3:7">
      <c r="C826" s="5"/>
      <c r="D826" s="225"/>
      <c r="E826" s="225"/>
      <c r="F826" s="1"/>
      <c r="G826" s="1"/>
    </row>
    <row r="827" spans="3:7">
      <c r="C827" s="5"/>
      <c r="D827" s="225"/>
      <c r="E827" s="225"/>
      <c r="F827" s="1"/>
      <c r="G827" s="1"/>
    </row>
    <row r="828" spans="3:7">
      <c r="C828" s="5"/>
      <c r="D828" s="225"/>
      <c r="E828" s="225"/>
      <c r="F828" s="1"/>
      <c r="G828" s="1"/>
    </row>
    <row r="829" spans="3:7">
      <c r="C829" s="5"/>
      <c r="D829" s="225"/>
      <c r="E829" s="225"/>
      <c r="F829" s="1"/>
      <c r="G829" s="1"/>
    </row>
    <row r="830" spans="3:7">
      <c r="C830" s="5"/>
      <c r="D830" s="225"/>
      <c r="E830" s="225"/>
      <c r="F830" s="1"/>
      <c r="G830" s="1"/>
    </row>
    <row r="831" spans="3:7">
      <c r="C831" s="5"/>
      <c r="D831" s="225"/>
      <c r="E831" s="225"/>
      <c r="F831" s="1"/>
      <c r="G831" s="1"/>
    </row>
    <row r="832" spans="3:7">
      <c r="C832" s="5"/>
      <c r="D832" s="225"/>
      <c r="E832" s="225"/>
      <c r="F832" s="1"/>
      <c r="G832" s="1"/>
    </row>
    <row r="833" spans="3:7">
      <c r="C833" s="5"/>
      <c r="D833" s="225"/>
      <c r="E833" s="225"/>
      <c r="F833" s="1"/>
      <c r="G833" s="1"/>
    </row>
    <row r="834" spans="3:7">
      <c r="C834" s="5"/>
      <c r="D834" s="225"/>
      <c r="E834" s="225"/>
      <c r="F834" s="1"/>
      <c r="G834" s="1"/>
    </row>
    <row r="835" spans="3:7">
      <c r="C835" s="5"/>
      <c r="D835" s="225"/>
      <c r="E835" s="225"/>
      <c r="F835" s="1"/>
      <c r="G835" s="1"/>
    </row>
    <row r="836" spans="3:7">
      <c r="C836" s="5"/>
      <c r="D836" s="225"/>
      <c r="E836" s="225"/>
      <c r="F836" s="1"/>
      <c r="G836" s="1"/>
    </row>
    <row r="837" spans="3:7">
      <c r="C837" s="5"/>
      <c r="D837" s="225"/>
      <c r="E837" s="225"/>
      <c r="F837" s="1"/>
      <c r="G837" s="1"/>
    </row>
    <row r="838" spans="3:7">
      <c r="C838" s="5"/>
      <c r="D838" s="225"/>
      <c r="E838" s="225"/>
      <c r="F838" s="1"/>
      <c r="G838" s="1"/>
    </row>
    <row r="839" spans="3:7">
      <c r="C839" s="5"/>
      <c r="D839" s="225"/>
      <c r="E839" s="225"/>
      <c r="F839" s="1"/>
      <c r="G839" s="1"/>
    </row>
    <row r="840" spans="3:7">
      <c r="C840" s="5"/>
      <c r="D840" s="225"/>
      <c r="E840" s="225"/>
      <c r="F840" s="1"/>
      <c r="G840" s="1"/>
    </row>
    <row r="841" spans="3:7">
      <c r="C841" s="5"/>
      <c r="D841" s="225"/>
      <c r="E841" s="225"/>
      <c r="F841" s="1"/>
      <c r="G841" s="1"/>
    </row>
    <row r="842" spans="3:7">
      <c r="C842" s="5"/>
      <c r="D842" s="225"/>
      <c r="E842" s="225"/>
      <c r="F842" s="1"/>
      <c r="G842" s="1"/>
    </row>
    <row r="843" spans="3:7">
      <c r="C843" s="5"/>
      <c r="D843" s="225"/>
      <c r="E843" s="225"/>
      <c r="F843" s="1"/>
      <c r="G843" s="1"/>
    </row>
    <row r="844" spans="3:7">
      <c r="C844" s="5"/>
      <c r="D844" s="225"/>
      <c r="E844" s="225"/>
      <c r="F844" s="1"/>
      <c r="G844" s="1"/>
    </row>
    <row r="845" spans="3:7">
      <c r="C845" s="5"/>
      <c r="D845" s="225"/>
      <c r="E845" s="225"/>
      <c r="F845" s="1"/>
      <c r="G845" s="1"/>
    </row>
    <row r="846" spans="3:7">
      <c r="C846" s="5"/>
      <c r="D846" s="225"/>
      <c r="E846" s="225"/>
      <c r="F846" s="1"/>
      <c r="G846" s="1"/>
    </row>
    <row r="847" spans="3:7">
      <c r="C847" s="5"/>
      <c r="D847" s="225"/>
      <c r="E847" s="225"/>
      <c r="F847" s="1"/>
      <c r="G847" s="1"/>
    </row>
    <row r="848" spans="3:7">
      <c r="C848" s="5"/>
      <c r="D848" s="225"/>
      <c r="E848" s="225"/>
      <c r="F848" s="1"/>
      <c r="G848" s="1"/>
    </row>
    <row r="849" spans="3:7">
      <c r="C849" s="5"/>
      <c r="D849" s="225"/>
      <c r="E849" s="225"/>
      <c r="F849" s="1"/>
      <c r="G849" s="1"/>
    </row>
    <row r="850" spans="3:7">
      <c r="C850" s="5"/>
      <c r="D850" s="225"/>
      <c r="E850" s="225"/>
      <c r="F850" s="1"/>
      <c r="G850" s="1"/>
    </row>
    <row r="851" spans="3:7">
      <c r="C851" s="5"/>
      <c r="D851" s="225"/>
      <c r="E851" s="225"/>
      <c r="F851" s="1"/>
      <c r="G851" s="1"/>
    </row>
    <row r="852" spans="3:7">
      <c r="C852" s="5"/>
      <c r="D852" s="225"/>
      <c r="E852" s="225"/>
      <c r="F852" s="1"/>
      <c r="G852" s="1"/>
    </row>
    <row r="853" spans="3:7">
      <c r="C853" s="5"/>
      <c r="D853" s="225"/>
      <c r="E853" s="225"/>
      <c r="F853" s="1"/>
      <c r="G853" s="1"/>
    </row>
    <row r="854" spans="3:7">
      <c r="C854" s="5"/>
      <c r="D854" s="225"/>
      <c r="E854" s="225"/>
      <c r="F854" s="1"/>
      <c r="G854" s="1"/>
    </row>
    <row r="855" spans="3:7">
      <c r="C855" s="5"/>
      <c r="D855" s="225"/>
      <c r="E855" s="225"/>
      <c r="F855" s="1"/>
      <c r="G855" s="1"/>
    </row>
    <row r="856" spans="3:7">
      <c r="C856" s="5"/>
      <c r="D856" s="225"/>
      <c r="E856" s="225"/>
      <c r="F856" s="1"/>
      <c r="G856" s="1"/>
    </row>
    <row r="857" spans="3:7">
      <c r="C857" s="5"/>
      <c r="D857" s="225"/>
      <c r="E857" s="225"/>
      <c r="F857" s="1"/>
      <c r="G857" s="1"/>
    </row>
    <row r="858" spans="3:7">
      <c r="C858" s="5"/>
      <c r="D858" s="225"/>
      <c r="E858" s="225"/>
      <c r="F858" s="1"/>
      <c r="G858" s="1"/>
    </row>
    <row r="859" spans="3:7">
      <c r="C859" s="5"/>
      <c r="D859" s="225"/>
      <c r="E859" s="225"/>
      <c r="F859" s="1"/>
      <c r="G859" s="1"/>
    </row>
    <row r="860" spans="3:7">
      <c r="C860" s="5"/>
      <c r="D860" s="225"/>
      <c r="E860" s="225"/>
      <c r="F860" s="1"/>
      <c r="G860" s="1"/>
    </row>
    <row r="861" spans="3:7">
      <c r="C861" s="5"/>
      <c r="D861" s="225"/>
      <c r="E861" s="225"/>
      <c r="F861" s="1"/>
      <c r="G861" s="1"/>
    </row>
    <row r="862" spans="3:7">
      <c r="C862" s="5"/>
      <c r="D862" s="225"/>
      <c r="E862" s="225"/>
      <c r="F862" s="1"/>
      <c r="G862" s="1"/>
    </row>
    <row r="863" spans="3:7">
      <c r="C863" s="5"/>
      <c r="D863" s="225"/>
      <c r="E863" s="225"/>
      <c r="F863" s="1"/>
      <c r="G863" s="1"/>
    </row>
    <row r="864" spans="3:7">
      <c r="C864" s="5"/>
      <c r="D864" s="225"/>
      <c r="E864" s="225"/>
      <c r="F864" s="1"/>
      <c r="G864" s="1"/>
    </row>
    <row r="865" spans="3:7">
      <c r="C865" s="5"/>
      <c r="D865" s="225"/>
      <c r="E865" s="225"/>
      <c r="F865" s="1"/>
      <c r="G865" s="1"/>
    </row>
    <row r="866" spans="3:7">
      <c r="C866" s="5"/>
      <c r="D866" s="225"/>
      <c r="E866" s="225"/>
      <c r="F866" s="1"/>
      <c r="G866" s="1"/>
    </row>
    <row r="867" spans="3:7">
      <c r="C867" s="5"/>
      <c r="D867" s="225"/>
      <c r="E867" s="225"/>
      <c r="F867" s="1"/>
      <c r="G867" s="1"/>
    </row>
    <row r="868" spans="3:7">
      <c r="C868" s="5"/>
      <c r="D868" s="225"/>
      <c r="E868" s="225"/>
      <c r="F868" s="1"/>
      <c r="G868" s="1"/>
    </row>
    <row r="869" spans="3:7">
      <c r="C869" s="5"/>
      <c r="D869" s="225"/>
      <c r="E869" s="225"/>
      <c r="F869" s="1"/>
      <c r="G869" s="1"/>
    </row>
    <row r="870" spans="3:7">
      <c r="C870" s="5"/>
      <c r="D870" s="225"/>
      <c r="E870" s="225"/>
      <c r="F870" s="1"/>
      <c r="G870" s="1"/>
    </row>
    <row r="871" spans="3:7">
      <c r="C871" s="5"/>
      <c r="D871" s="225"/>
      <c r="E871" s="225"/>
      <c r="F871" s="1"/>
      <c r="G871" s="1"/>
    </row>
    <row r="872" spans="3:7">
      <c r="C872" s="5"/>
      <c r="D872" s="225"/>
      <c r="E872" s="225"/>
      <c r="F872" s="1"/>
      <c r="G872" s="1"/>
    </row>
    <row r="873" spans="3:7">
      <c r="C873" s="5"/>
      <c r="D873" s="225"/>
      <c r="E873" s="225"/>
      <c r="F873" s="1"/>
      <c r="G873" s="1"/>
    </row>
    <row r="874" spans="3:7">
      <c r="C874" s="5"/>
      <c r="D874" s="225"/>
      <c r="E874" s="225"/>
      <c r="F874" s="1"/>
      <c r="G874" s="1"/>
    </row>
    <row r="875" spans="3:7">
      <c r="C875" s="5"/>
      <c r="D875" s="225"/>
      <c r="E875" s="225"/>
      <c r="F875" s="1"/>
      <c r="G875" s="1"/>
    </row>
    <row r="876" spans="3:7">
      <c r="C876" s="5"/>
      <c r="D876" s="225"/>
      <c r="E876" s="225"/>
      <c r="F876" s="1"/>
      <c r="G876" s="1"/>
    </row>
    <row r="877" spans="3:7">
      <c r="C877" s="5"/>
      <c r="D877" s="225"/>
      <c r="E877" s="225"/>
      <c r="F877" s="1"/>
      <c r="G877" s="1"/>
    </row>
    <row r="878" spans="3:7">
      <c r="C878" s="5"/>
      <c r="D878" s="225"/>
      <c r="E878" s="225"/>
      <c r="F878" s="1"/>
      <c r="G878" s="1"/>
    </row>
    <row r="879" spans="3:7">
      <c r="C879" s="5"/>
      <c r="D879" s="225"/>
      <c r="E879" s="225"/>
      <c r="F879" s="1"/>
      <c r="G879" s="1"/>
    </row>
    <row r="880" spans="3:7">
      <c r="C880" s="5"/>
      <c r="D880" s="225"/>
      <c r="E880" s="225"/>
      <c r="F880" s="1"/>
      <c r="G880" s="1"/>
    </row>
    <row r="881" spans="3:7">
      <c r="C881" s="5"/>
      <c r="D881" s="225"/>
      <c r="E881" s="225"/>
      <c r="F881" s="1"/>
      <c r="G881" s="1"/>
    </row>
    <row r="882" spans="3:7">
      <c r="C882" s="5"/>
      <c r="D882" s="225"/>
      <c r="E882" s="225"/>
      <c r="F882" s="1"/>
      <c r="G882" s="1"/>
    </row>
    <row r="883" spans="3:7">
      <c r="C883" s="5"/>
      <c r="D883" s="225"/>
      <c r="E883" s="225"/>
      <c r="F883" s="1"/>
      <c r="G883" s="1"/>
    </row>
    <row r="884" spans="3:7">
      <c r="C884" s="5"/>
      <c r="D884" s="225"/>
      <c r="E884" s="225"/>
      <c r="F884" s="1"/>
      <c r="G884" s="1"/>
    </row>
    <row r="885" spans="3:7">
      <c r="C885" s="5"/>
      <c r="D885" s="225"/>
      <c r="E885" s="225"/>
      <c r="F885" s="1"/>
      <c r="G885" s="1"/>
    </row>
    <row r="886" spans="3:7">
      <c r="C886" s="5"/>
      <c r="D886" s="225"/>
      <c r="E886" s="225"/>
      <c r="F886" s="1"/>
      <c r="G886" s="1"/>
    </row>
    <row r="887" spans="3:7">
      <c r="C887" s="5"/>
      <c r="D887" s="225"/>
      <c r="E887" s="225"/>
      <c r="F887" s="1"/>
      <c r="G887" s="1"/>
    </row>
    <row r="888" spans="3:7">
      <c r="C888" s="5"/>
      <c r="D888" s="225"/>
      <c r="E888" s="225"/>
      <c r="F888" s="1"/>
      <c r="G888" s="1"/>
    </row>
    <row r="889" spans="3:7">
      <c r="C889" s="5"/>
      <c r="D889" s="225"/>
      <c r="E889" s="225"/>
      <c r="F889" s="1"/>
      <c r="G889" s="1"/>
    </row>
    <row r="890" spans="3:7">
      <c r="C890" s="5"/>
      <c r="D890" s="225"/>
      <c r="E890" s="225"/>
      <c r="F890" s="1"/>
      <c r="G890" s="1"/>
    </row>
    <row r="891" spans="3:7">
      <c r="C891" s="5"/>
      <c r="D891" s="225"/>
      <c r="E891" s="225"/>
      <c r="F891" s="1"/>
      <c r="G891" s="1"/>
    </row>
    <row r="892" spans="3:7">
      <c r="C892" s="5"/>
      <c r="D892" s="225"/>
      <c r="E892" s="225"/>
      <c r="F892" s="1"/>
      <c r="G892" s="1"/>
    </row>
    <row r="893" spans="3:7">
      <c r="C893" s="5"/>
      <c r="D893" s="225"/>
      <c r="E893" s="225"/>
      <c r="F893" s="1"/>
      <c r="G893" s="1"/>
    </row>
    <row r="894" spans="3:7">
      <c r="C894" s="5"/>
      <c r="D894" s="225"/>
      <c r="E894" s="225"/>
      <c r="F894" s="1"/>
      <c r="G894" s="1"/>
    </row>
    <row r="895" spans="3:7">
      <c r="C895" s="5"/>
      <c r="D895" s="225"/>
      <c r="E895" s="225"/>
      <c r="F895" s="1"/>
      <c r="G895" s="1"/>
    </row>
    <row r="896" spans="3:7">
      <c r="C896" s="5"/>
      <c r="D896" s="225"/>
      <c r="E896" s="225"/>
      <c r="F896" s="1"/>
      <c r="G896" s="1"/>
    </row>
    <row r="897" spans="3:7">
      <c r="C897" s="5"/>
      <c r="D897" s="225"/>
      <c r="E897" s="225"/>
      <c r="F897" s="1"/>
      <c r="G897" s="1"/>
    </row>
    <row r="898" spans="3:7">
      <c r="C898" s="5"/>
      <c r="D898" s="225"/>
      <c r="E898" s="225"/>
      <c r="F898" s="1"/>
      <c r="G898" s="1"/>
    </row>
    <row r="899" spans="3:7">
      <c r="C899" s="5"/>
      <c r="D899" s="225"/>
      <c r="E899" s="225"/>
      <c r="F899" s="1"/>
      <c r="G899" s="1"/>
    </row>
    <row r="900" spans="3:7">
      <c r="C900" s="5"/>
      <c r="D900" s="225"/>
      <c r="E900" s="225"/>
      <c r="F900" s="1"/>
      <c r="G900" s="1"/>
    </row>
    <row r="901" spans="3:7">
      <c r="C901" s="5"/>
      <c r="D901" s="225"/>
      <c r="E901" s="225"/>
      <c r="F901" s="1"/>
      <c r="G901" s="1"/>
    </row>
    <row r="902" spans="3:7">
      <c r="C902" s="5"/>
      <c r="D902" s="225"/>
      <c r="E902" s="225"/>
      <c r="F902" s="1"/>
      <c r="G902" s="1"/>
    </row>
    <row r="903" spans="3:7">
      <c r="C903" s="5"/>
      <c r="D903" s="225"/>
      <c r="E903" s="225"/>
      <c r="F903" s="1"/>
      <c r="G903" s="1"/>
    </row>
    <row r="904" spans="3:7">
      <c r="C904" s="5"/>
      <c r="D904" s="225"/>
      <c r="E904" s="225"/>
      <c r="F904" s="1"/>
      <c r="G904" s="1"/>
    </row>
    <row r="905" spans="3:7">
      <c r="C905" s="5"/>
      <c r="D905" s="225"/>
      <c r="E905" s="225"/>
      <c r="F905" s="1"/>
      <c r="G905" s="1"/>
    </row>
    <row r="906" spans="3:7">
      <c r="C906" s="5"/>
      <c r="D906" s="225"/>
      <c r="E906" s="225"/>
      <c r="F906" s="1"/>
      <c r="G906" s="1"/>
    </row>
    <row r="907" spans="3:7">
      <c r="C907" s="5"/>
      <c r="D907" s="225"/>
      <c r="E907" s="225"/>
      <c r="F907" s="1"/>
      <c r="G907" s="1"/>
    </row>
    <row r="908" spans="3:7">
      <c r="C908" s="5"/>
      <c r="D908" s="225"/>
      <c r="E908" s="225"/>
      <c r="F908" s="1"/>
      <c r="G908" s="1"/>
    </row>
    <row r="909" spans="3:7">
      <c r="C909" s="5"/>
      <c r="D909" s="225"/>
      <c r="E909" s="225"/>
      <c r="F909" s="1"/>
      <c r="G909" s="1"/>
    </row>
    <row r="910" spans="3:7">
      <c r="C910" s="5"/>
      <c r="D910" s="225"/>
      <c r="E910" s="225"/>
      <c r="F910" s="1"/>
      <c r="G910" s="1"/>
    </row>
    <row r="911" spans="3:7">
      <c r="C911" s="5"/>
      <c r="D911" s="225"/>
      <c r="E911" s="225"/>
      <c r="F911" s="1"/>
      <c r="G911" s="1"/>
    </row>
    <row r="912" spans="3:7">
      <c r="C912" s="5"/>
      <c r="D912" s="225"/>
      <c r="E912" s="225"/>
      <c r="F912" s="1"/>
      <c r="G912" s="1"/>
    </row>
    <row r="913" spans="3:7">
      <c r="C913" s="5"/>
      <c r="D913" s="225"/>
      <c r="E913" s="225"/>
      <c r="F913" s="1"/>
      <c r="G913" s="1"/>
    </row>
    <row r="914" spans="3:7">
      <c r="C914" s="5"/>
      <c r="D914" s="225"/>
      <c r="E914" s="225"/>
      <c r="F914" s="1"/>
      <c r="G914" s="1"/>
    </row>
    <row r="915" spans="3:7">
      <c r="C915" s="5"/>
      <c r="D915" s="225"/>
      <c r="E915" s="225"/>
      <c r="F915" s="1"/>
      <c r="G915" s="1"/>
    </row>
    <row r="916" spans="3:7">
      <c r="C916" s="5"/>
      <c r="D916" s="225"/>
      <c r="E916" s="225"/>
      <c r="F916" s="1"/>
      <c r="G916" s="1"/>
    </row>
    <row r="917" spans="3:7">
      <c r="C917" s="5"/>
      <c r="D917" s="225"/>
      <c r="E917" s="225"/>
      <c r="F917" s="1"/>
      <c r="G917" s="1"/>
    </row>
    <row r="918" spans="3:7">
      <c r="C918" s="5"/>
      <c r="D918" s="225"/>
      <c r="E918" s="225"/>
      <c r="F918" s="1"/>
      <c r="G918" s="1"/>
    </row>
    <row r="919" spans="3:7">
      <c r="C919" s="5"/>
      <c r="D919" s="225"/>
      <c r="E919" s="225"/>
      <c r="F919" s="1"/>
      <c r="G919" s="1"/>
    </row>
    <row r="920" spans="3:7">
      <c r="C920" s="5"/>
      <c r="D920" s="225"/>
      <c r="E920" s="225"/>
      <c r="F920" s="1"/>
      <c r="G920" s="1"/>
    </row>
    <row r="921" spans="3:7">
      <c r="C921" s="5"/>
      <c r="D921" s="225"/>
      <c r="E921" s="225"/>
      <c r="F921" s="1"/>
      <c r="G921" s="1"/>
    </row>
    <row r="922" spans="3:7">
      <c r="C922" s="5"/>
      <c r="D922" s="225"/>
      <c r="E922" s="225"/>
      <c r="F922" s="1"/>
      <c r="G922" s="1"/>
    </row>
    <row r="923" spans="3:7">
      <c r="C923" s="5"/>
      <c r="D923" s="225"/>
      <c r="E923" s="225"/>
      <c r="F923" s="1"/>
      <c r="G923" s="1"/>
    </row>
    <row r="924" spans="3:7">
      <c r="C924" s="5"/>
      <c r="D924" s="225"/>
      <c r="E924" s="225"/>
      <c r="F924" s="1"/>
      <c r="G924" s="1"/>
    </row>
    <row r="925" spans="3:7">
      <c r="C925" s="5"/>
      <c r="D925" s="225"/>
      <c r="E925" s="225"/>
      <c r="F925" s="1"/>
      <c r="G925" s="1"/>
    </row>
    <row r="926" spans="3:7">
      <c r="C926" s="5"/>
      <c r="D926" s="225"/>
      <c r="E926" s="225"/>
      <c r="F926" s="1"/>
      <c r="G926" s="1"/>
    </row>
    <row r="927" spans="3:7">
      <c r="C927" s="5"/>
      <c r="D927" s="225"/>
      <c r="E927" s="225"/>
      <c r="F927" s="1"/>
      <c r="G927" s="1"/>
    </row>
    <row r="928" spans="3:7">
      <c r="C928" s="5"/>
      <c r="D928" s="225"/>
      <c r="E928" s="225"/>
      <c r="F928" s="1"/>
      <c r="G928" s="1"/>
    </row>
    <row r="929" spans="3:7">
      <c r="C929" s="5"/>
      <c r="D929" s="225"/>
      <c r="E929" s="225"/>
      <c r="F929" s="1"/>
      <c r="G929" s="1"/>
    </row>
    <row r="930" spans="3:7">
      <c r="C930" s="5"/>
      <c r="D930" s="225"/>
      <c r="E930" s="225"/>
      <c r="F930" s="1"/>
      <c r="G930" s="1"/>
    </row>
    <row r="931" spans="3:7">
      <c r="C931" s="5"/>
      <c r="D931" s="225"/>
      <c r="E931" s="225"/>
      <c r="F931" s="1"/>
      <c r="G931" s="1"/>
    </row>
    <row r="932" spans="3:7">
      <c r="C932" s="5"/>
      <c r="D932" s="225"/>
      <c r="E932" s="225"/>
      <c r="F932" s="1"/>
      <c r="G932" s="1"/>
    </row>
    <row r="933" spans="3:7">
      <c r="C933" s="5"/>
      <c r="D933" s="225"/>
      <c r="E933" s="225"/>
      <c r="F933" s="1"/>
      <c r="G933" s="1"/>
    </row>
    <row r="934" spans="3:7">
      <c r="C934" s="5"/>
      <c r="D934" s="225"/>
      <c r="E934" s="225"/>
      <c r="F934" s="1"/>
      <c r="G934" s="1"/>
    </row>
    <row r="935" spans="3:7">
      <c r="C935" s="5"/>
      <c r="D935" s="225"/>
      <c r="E935" s="225"/>
      <c r="F935" s="1"/>
      <c r="G935" s="1"/>
    </row>
    <row r="936" spans="3:7">
      <c r="C936" s="5"/>
      <c r="D936" s="225"/>
      <c r="E936" s="225"/>
      <c r="F936" s="1"/>
      <c r="G936" s="1"/>
    </row>
    <row r="937" spans="3:7">
      <c r="C937" s="5"/>
      <c r="D937" s="225"/>
      <c r="E937" s="225"/>
      <c r="F937" s="1"/>
      <c r="G937" s="1"/>
    </row>
    <row r="938" spans="3:7">
      <c r="C938" s="5"/>
      <c r="D938" s="225"/>
      <c r="E938" s="225"/>
      <c r="F938" s="1"/>
      <c r="G938" s="1"/>
    </row>
    <row r="939" spans="3:7">
      <c r="C939" s="5"/>
      <c r="D939" s="225"/>
      <c r="E939" s="225"/>
      <c r="F939" s="1"/>
      <c r="G939" s="1"/>
    </row>
    <row r="940" spans="3:7">
      <c r="C940" s="5"/>
      <c r="D940" s="225"/>
      <c r="E940" s="225"/>
      <c r="F940" s="1"/>
      <c r="G940" s="1"/>
    </row>
    <row r="941" spans="3:7">
      <c r="C941" s="5"/>
      <c r="D941" s="225"/>
      <c r="E941" s="225"/>
      <c r="F941" s="1"/>
      <c r="G941" s="1"/>
    </row>
    <row r="942" spans="3:7">
      <c r="C942" s="5"/>
      <c r="D942" s="225"/>
      <c r="E942" s="225"/>
      <c r="F942" s="1"/>
      <c r="G942" s="1"/>
    </row>
    <row r="943" spans="3:7">
      <c r="C943" s="5"/>
      <c r="D943" s="225"/>
      <c r="E943" s="225"/>
      <c r="F943" s="1"/>
      <c r="G943" s="1"/>
    </row>
    <row r="944" spans="3:7">
      <c r="C944" s="5"/>
      <c r="D944" s="225"/>
      <c r="E944" s="225"/>
      <c r="F944" s="1"/>
      <c r="G944" s="1"/>
    </row>
    <row r="945" spans="3:7">
      <c r="C945" s="5"/>
      <c r="D945" s="225"/>
      <c r="E945" s="225"/>
      <c r="F945" s="1"/>
      <c r="G945" s="1"/>
    </row>
    <row r="946" spans="3:7">
      <c r="C946" s="5"/>
      <c r="D946" s="225"/>
      <c r="E946" s="225"/>
      <c r="F946" s="1"/>
      <c r="G946" s="1"/>
    </row>
    <row r="947" spans="3:7">
      <c r="C947" s="5"/>
      <c r="D947" s="225"/>
      <c r="E947" s="225"/>
      <c r="F947" s="1"/>
      <c r="G947" s="1"/>
    </row>
    <row r="948" spans="3:7">
      <c r="C948" s="5"/>
      <c r="D948" s="225"/>
      <c r="E948" s="225"/>
      <c r="F948" s="1"/>
      <c r="G948" s="1"/>
    </row>
    <row r="949" spans="3:7">
      <c r="C949" s="5"/>
      <c r="D949" s="225"/>
      <c r="E949" s="225"/>
      <c r="F949" s="1"/>
      <c r="G949" s="1"/>
    </row>
    <row r="950" spans="3:7">
      <c r="C950" s="5"/>
      <c r="D950" s="225"/>
      <c r="E950" s="225"/>
      <c r="F950" s="1"/>
      <c r="G950" s="1"/>
    </row>
    <row r="951" spans="3:7">
      <c r="C951" s="5"/>
      <c r="D951" s="225"/>
      <c r="E951" s="225"/>
      <c r="F951" s="1"/>
      <c r="G951" s="1"/>
    </row>
    <row r="952" spans="3:7">
      <c r="C952" s="5"/>
      <c r="D952" s="225"/>
      <c r="E952" s="225"/>
      <c r="F952" s="1"/>
      <c r="G952" s="1"/>
    </row>
    <row r="953" spans="3:7">
      <c r="C953" s="5"/>
      <c r="D953" s="225"/>
      <c r="E953" s="225"/>
      <c r="F953" s="1"/>
      <c r="G953" s="1"/>
    </row>
    <row r="954" spans="3:7">
      <c r="C954" s="5"/>
      <c r="D954" s="225"/>
      <c r="E954" s="225"/>
      <c r="F954" s="1"/>
      <c r="G954" s="1"/>
    </row>
    <row r="955" spans="3:7">
      <c r="C955" s="5"/>
      <c r="D955" s="225"/>
      <c r="E955" s="225"/>
      <c r="F955" s="1"/>
      <c r="G955" s="1"/>
    </row>
    <row r="956" spans="3:7">
      <c r="C956" s="5"/>
      <c r="D956" s="225"/>
      <c r="E956" s="225"/>
      <c r="F956" s="1"/>
      <c r="G956" s="1"/>
    </row>
    <row r="957" spans="3:7">
      <c r="C957" s="5"/>
      <c r="D957" s="225"/>
      <c r="E957" s="225"/>
      <c r="F957" s="1"/>
      <c r="G957" s="1"/>
    </row>
    <row r="958" spans="3:7">
      <c r="C958" s="5"/>
      <c r="D958" s="225"/>
      <c r="E958" s="225"/>
      <c r="F958" s="1"/>
      <c r="G958" s="1"/>
    </row>
    <row r="959" spans="3:7">
      <c r="C959" s="5"/>
      <c r="D959" s="225"/>
      <c r="E959" s="225"/>
      <c r="F959" s="1"/>
      <c r="G959" s="1"/>
    </row>
    <row r="960" spans="3:7">
      <c r="C960" s="5"/>
      <c r="D960" s="225"/>
      <c r="E960" s="225"/>
      <c r="F960" s="1"/>
      <c r="G960" s="1"/>
    </row>
    <row r="961" spans="3:7">
      <c r="C961" s="5"/>
      <c r="D961" s="225"/>
      <c r="E961" s="225"/>
      <c r="F961" s="1"/>
      <c r="G961" s="1"/>
    </row>
    <row r="962" spans="3:7">
      <c r="C962" s="5"/>
      <c r="D962" s="225"/>
      <c r="E962" s="225"/>
      <c r="F962" s="1"/>
      <c r="G962" s="1"/>
    </row>
    <row r="963" spans="3:7">
      <c r="C963" s="5"/>
      <c r="D963" s="225"/>
      <c r="E963" s="225"/>
      <c r="F963" s="1"/>
      <c r="G963" s="1"/>
    </row>
    <row r="964" spans="3:7">
      <c r="C964" s="5"/>
      <c r="D964" s="225"/>
      <c r="E964" s="225"/>
      <c r="F964" s="1"/>
      <c r="G964" s="1"/>
    </row>
    <row r="965" spans="3:7">
      <c r="C965" s="5"/>
      <c r="D965" s="225"/>
      <c r="E965" s="225"/>
      <c r="F965" s="1"/>
      <c r="G965" s="1"/>
    </row>
    <row r="966" spans="3:7">
      <c r="C966" s="5"/>
      <c r="D966" s="225"/>
      <c r="E966" s="225"/>
      <c r="F966" s="1"/>
      <c r="G966" s="1"/>
    </row>
    <row r="967" spans="3:7">
      <c r="C967" s="5"/>
      <c r="D967" s="225"/>
      <c r="E967" s="225"/>
      <c r="F967" s="1"/>
      <c r="G967" s="1"/>
    </row>
    <row r="968" spans="3:7">
      <c r="C968" s="5"/>
      <c r="D968" s="225"/>
      <c r="E968" s="225"/>
      <c r="F968" s="1"/>
      <c r="G968" s="1"/>
    </row>
    <row r="969" spans="3:7">
      <c r="C969" s="5"/>
      <c r="D969" s="225"/>
      <c r="E969" s="225"/>
      <c r="F969" s="1"/>
      <c r="G969" s="1"/>
    </row>
    <row r="970" spans="3:7">
      <c r="C970" s="5"/>
      <c r="D970" s="225"/>
      <c r="E970" s="225"/>
      <c r="F970" s="1"/>
      <c r="G970" s="1"/>
    </row>
    <row r="971" spans="3:7">
      <c r="C971" s="5"/>
      <c r="D971" s="225"/>
      <c r="E971" s="225"/>
      <c r="F971" s="1"/>
      <c r="G971" s="1"/>
    </row>
    <row r="972" spans="3:7">
      <c r="C972" s="5"/>
      <c r="D972" s="225"/>
      <c r="E972" s="225"/>
      <c r="F972" s="1"/>
      <c r="G972" s="1"/>
    </row>
    <row r="973" spans="3:7">
      <c r="C973" s="5"/>
      <c r="D973" s="225"/>
      <c r="E973" s="225"/>
      <c r="F973" s="1"/>
      <c r="G973" s="1"/>
    </row>
    <row r="974" spans="3:7">
      <c r="C974" s="5"/>
      <c r="D974" s="225"/>
      <c r="E974" s="225"/>
      <c r="F974" s="1"/>
      <c r="G974" s="1"/>
    </row>
    <row r="975" spans="3:7">
      <c r="C975" s="5"/>
      <c r="D975" s="225"/>
      <c r="E975" s="225"/>
      <c r="F975" s="1"/>
      <c r="G975" s="1"/>
    </row>
    <row r="976" spans="3:7">
      <c r="C976" s="5"/>
      <c r="D976" s="225"/>
      <c r="E976" s="225"/>
      <c r="F976" s="1"/>
      <c r="G976" s="1"/>
    </row>
    <row r="977" spans="3:7">
      <c r="C977" s="5"/>
      <c r="D977" s="225"/>
      <c r="E977" s="225"/>
      <c r="F977" s="1"/>
      <c r="G977" s="1"/>
    </row>
    <row r="978" spans="3:7">
      <c r="C978" s="5"/>
      <c r="D978" s="225"/>
      <c r="E978" s="225"/>
      <c r="F978" s="1"/>
      <c r="G978" s="1"/>
    </row>
    <row r="979" spans="3:7">
      <c r="C979" s="5"/>
      <c r="D979" s="225"/>
      <c r="E979" s="225"/>
      <c r="F979" s="1"/>
      <c r="G979" s="1"/>
    </row>
    <row r="980" spans="3:7">
      <c r="C980" s="5"/>
      <c r="D980" s="225"/>
      <c r="E980" s="225"/>
      <c r="F980" s="1"/>
      <c r="G980" s="1"/>
    </row>
    <row r="981" spans="3:7">
      <c r="C981" s="5"/>
      <c r="D981" s="225"/>
      <c r="E981" s="225"/>
      <c r="F981" s="1"/>
      <c r="G981" s="1"/>
    </row>
    <row r="982" spans="3:7">
      <c r="C982" s="5"/>
      <c r="D982" s="225"/>
      <c r="E982" s="225"/>
      <c r="F982" s="1"/>
      <c r="G982" s="1"/>
    </row>
    <row r="983" spans="3:7">
      <c r="C983" s="5"/>
      <c r="D983" s="225"/>
      <c r="E983" s="225"/>
      <c r="F983" s="1"/>
      <c r="G983" s="1"/>
    </row>
    <row r="984" spans="3:7">
      <c r="C984" s="5"/>
      <c r="D984" s="225"/>
      <c r="E984" s="225"/>
      <c r="F984" s="1"/>
      <c r="G984" s="1"/>
    </row>
    <row r="985" spans="3:7">
      <c r="C985" s="5"/>
      <c r="D985" s="225"/>
      <c r="E985" s="225"/>
      <c r="F985" s="1"/>
      <c r="G985" s="1"/>
    </row>
    <row r="986" spans="3:7">
      <c r="C986" s="5"/>
      <c r="D986" s="225"/>
      <c r="E986" s="225"/>
      <c r="F986" s="1"/>
      <c r="G986" s="1"/>
    </row>
    <row r="987" spans="3:7">
      <c r="C987" s="5"/>
      <c r="D987" s="225"/>
      <c r="E987" s="225"/>
      <c r="F987" s="1"/>
      <c r="G987" s="1"/>
    </row>
    <row r="988" spans="3:7">
      <c r="C988" s="5"/>
      <c r="D988" s="225"/>
      <c r="E988" s="225"/>
      <c r="F988" s="1"/>
      <c r="G988" s="1"/>
    </row>
    <row r="989" spans="3:7">
      <c r="C989" s="5"/>
      <c r="D989" s="225"/>
      <c r="E989" s="225"/>
      <c r="F989" s="1"/>
      <c r="G989" s="1"/>
    </row>
    <row r="990" spans="3:7">
      <c r="C990" s="5"/>
      <c r="D990" s="225"/>
      <c r="E990" s="225"/>
      <c r="F990" s="1"/>
      <c r="G990" s="1"/>
    </row>
    <row r="991" spans="3:7">
      <c r="C991" s="5"/>
      <c r="D991" s="225"/>
      <c r="E991" s="225"/>
      <c r="F991" s="1"/>
      <c r="G991" s="1"/>
    </row>
    <row r="992" spans="3:7">
      <c r="C992" s="5"/>
      <c r="D992" s="225"/>
      <c r="E992" s="225"/>
      <c r="F992" s="1"/>
      <c r="G992" s="1"/>
    </row>
    <row r="993" spans="3:7">
      <c r="C993" s="5"/>
      <c r="D993" s="225"/>
      <c r="E993" s="225"/>
      <c r="F993" s="1"/>
      <c r="G993" s="1"/>
    </row>
    <row r="994" spans="3:7">
      <c r="C994" s="5"/>
      <c r="D994" s="225"/>
      <c r="E994" s="225"/>
      <c r="F994" s="1"/>
      <c r="G994" s="1"/>
    </row>
    <row r="995" spans="3:7">
      <c r="C995" s="5"/>
      <c r="D995" s="225"/>
      <c r="E995" s="225"/>
      <c r="F995" s="1"/>
      <c r="G995" s="1"/>
    </row>
    <row r="996" spans="3:7">
      <c r="C996" s="5"/>
      <c r="D996" s="225"/>
      <c r="E996" s="225"/>
      <c r="F996" s="1"/>
      <c r="G996" s="1"/>
    </row>
    <row r="997" spans="3:7">
      <c r="C997" s="5"/>
      <c r="D997" s="225"/>
      <c r="E997" s="225"/>
      <c r="F997" s="1"/>
      <c r="G997" s="1"/>
    </row>
    <row r="998" spans="3:7">
      <c r="C998" s="5"/>
      <c r="D998" s="225"/>
      <c r="E998" s="225"/>
      <c r="F998" s="1"/>
      <c r="G998" s="1"/>
    </row>
    <row r="999" spans="3:7">
      <c r="C999" s="5"/>
      <c r="D999" s="225"/>
      <c r="E999" s="225"/>
      <c r="F999" s="1"/>
      <c r="G999" s="1"/>
    </row>
    <row r="1000" spans="3:7">
      <c r="C1000" s="5"/>
      <c r="D1000" s="225"/>
      <c r="E1000" s="225"/>
      <c r="F1000" s="1"/>
      <c r="G1000" s="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FF"/>
    <outlinePr summaryBelow="0" summaryRight="0"/>
  </sheetPr>
  <dimension ref="A1:W1000"/>
  <sheetViews>
    <sheetView showGridLines="0" workbookViewId="0"/>
  </sheetViews>
  <sheetFormatPr baseColWidth="10" defaultColWidth="12.7109375" defaultRowHeight="15" customHeight="1"/>
  <cols>
    <col min="1" max="1" width="96.28515625" customWidth="1"/>
    <col min="2" max="2" width="45.28515625" customWidth="1"/>
    <col min="3" max="3" width="9.42578125" customWidth="1"/>
    <col min="4" max="4" width="23.42578125" customWidth="1"/>
    <col min="5" max="5" width="25.85546875" customWidth="1"/>
    <col min="8" max="8" width="14.7109375" customWidth="1"/>
    <col min="9" max="9" width="13.7109375" customWidth="1"/>
    <col min="12" max="12" width="20.7109375" customWidth="1"/>
  </cols>
  <sheetData>
    <row r="1" spans="1:23" ht="26.25" customHeight="1">
      <c r="A1" s="612" t="s">
        <v>27</v>
      </c>
      <c r="B1" s="614">
        <v>0</v>
      </c>
      <c r="G1" s="1"/>
      <c r="H1" s="308"/>
      <c r="I1" s="308"/>
      <c r="J1" s="1"/>
      <c r="K1" s="1"/>
      <c r="L1" s="1"/>
      <c r="M1" s="1"/>
      <c r="N1" s="1"/>
      <c r="O1" s="1"/>
      <c r="P1" s="1"/>
      <c r="Q1" s="1"/>
      <c r="R1" s="1"/>
      <c r="S1" s="1"/>
      <c r="T1" s="1"/>
      <c r="U1" s="1"/>
      <c r="V1" s="1"/>
      <c r="W1" s="1"/>
    </row>
    <row r="2" spans="1:23">
      <c r="H2" s="224"/>
      <c r="I2" s="224"/>
      <c r="M2" s="224"/>
    </row>
    <row r="3" spans="1:23">
      <c r="A3" s="591"/>
      <c r="B3" s="592"/>
      <c r="C3" s="592"/>
      <c r="D3" s="593" t="s">
        <v>1689</v>
      </c>
      <c r="E3" s="592"/>
      <c r="F3" s="594"/>
      <c r="H3" s="309"/>
      <c r="I3" s="309"/>
    </row>
    <row r="4" spans="1:23">
      <c r="A4" s="593" t="s">
        <v>7</v>
      </c>
      <c r="B4" s="593" t="s">
        <v>9</v>
      </c>
      <c r="C4" s="593" t="s">
        <v>0</v>
      </c>
      <c r="D4" s="591" t="s">
        <v>1692</v>
      </c>
      <c r="E4" s="595" t="s">
        <v>1691</v>
      </c>
      <c r="F4" s="596" t="s">
        <v>1706</v>
      </c>
      <c r="H4" s="309"/>
      <c r="I4" s="224"/>
    </row>
    <row r="5" spans="1:23">
      <c r="A5" s="591" t="s">
        <v>86</v>
      </c>
      <c r="B5" s="591" t="s">
        <v>88</v>
      </c>
      <c r="C5" s="591" t="s">
        <v>240</v>
      </c>
      <c r="D5" s="598">
        <v>54000000</v>
      </c>
      <c r="E5" s="599">
        <v>0</v>
      </c>
      <c r="F5" s="600">
        <v>54000000</v>
      </c>
      <c r="H5" s="309"/>
      <c r="I5" s="224"/>
    </row>
    <row r="6" spans="1:23">
      <c r="A6" s="601"/>
      <c r="B6" s="601"/>
      <c r="C6" s="602" t="s">
        <v>82</v>
      </c>
      <c r="D6" s="603">
        <v>55000000</v>
      </c>
      <c r="E6" s="604">
        <v>0</v>
      </c>
      <c r="F6" s="605">
        <v>55000000</v>
      </c>
      <c r="H6" s="309"/>
      <c r="I6" s="224"/>
    </row>
    <row r="7" spans="1:23">
      <c r="A7" s="601"/>
      <c r="B7" s="601"/>
      <c r="C7" s="602" t="s">
        <v>94</v>
      </c>
      <c r="D7" s="603">
        <v>95000000</v>
      </c>
      <c r="E7" s="604">
        <v>0</v>
      </c>
      <c r="F7" s="605">
        <v>95000000</v>
      </c>
      <c r="H7" s="309"/>
      <c r="I7" s="224"/>
    </row>
    <row r="8" spans="1:23">
      <c r="A8" s="601"/>
      <c r="B8" s="601"/>
      <c r="C8" s="602" t="s">
        <v>97</v>
      </c>
      <c r="D8" s="603">
        <v>27000000</v>
      </c>
      <c r="E8" s="604">
        <v>0</v>
      </c>
      <c r="F8" s="605">
        <v>27000000</v>
      </c>
      <c r="H8" s="309"/>
      <c r="I8" s="224"/>
    </row>
    <row r="9" spans="1:23">
      <c r="A9" s="601"/>
      <c r="B9" s="601"/>
      <c r="C9" s="602" t="s">
        <v>99</v>
      </c>
      <c r="D9" s="603">
        <v>31556000</v>
      </c>
      <c r="E9" s="604">
        <v>0</v>
      </c>
      <c r="F9" s="605">
        <v>31556000</v>
      </c>
      <c r="H9" s="309"/>
      <c r="I9" s="224"/>
    </row>
    <row r="10" spans="1:23">
      <c r="A10" s="601"/>
      <c r="B10" s="601"/>
      <c r="C10" s="602" t="s">
        <v>101</v>
      </c>
      <c r="D10" s="603">
        <v>80000000</v>
      </c>
      <c r="E10" s="604">
        <v>0</v>
      </c>
      <c r="F10" s="605">
        <v>80000000</v>
      </c>
      <c r="H10" s="309"/>
      <c r="I10" s="224"/>
    </row>
    <row r="11" spans="1:23">
      <c r="A11" s="601"/>
      <c r="B11" s="601"/>
      <c r="C11" s="602" t="s">
        <v>103</v>
      </c>
      <c r="D11" s="603">
        <v>90000000</v>
      </c>
      <c r="E11" s="604">
        <v>0</v>
      </c>
      <c r="F11" s="605">
        <v>90000000</v>
      </c>
      <c r="H11" s="309"/>
      <c r="I11" s="309"/>
    </row>
    <row r="12" spans="1:23">
      <c r="A12" s="601"/>
      <c r="B12" s="601"/>
      <c r="C12" s="602" t="s">
        <v>105</v>
      </c>
      <c r="D12" s="603">
        <v>55000000</v>
      </c>
      <c r="E12" s="604">
        <v>0</v>
      </c>
      <c r="F12" s="605">
        <v>55000000</v>
      </c>
      <c r="H12" s="309"/>
      <c r="I12" s="224"/>
    </row>
    <row r="13" spans="1:23">
      <c r="A13" s="601"/>
      <c r="B13" s="601"/>
      <c r="C13" s="602" t="s">
        <v>107</v>
      </c>
      <c r="D13" s="603">
        <v>72000000</v>
      </c>
      <c r="E13" s="604">
        <v>0</v>
      </c>
      <c r="F13" s="605">
        <v>72000000</v>
      </c>
      <c r="H13" s="309"/>
      <c r="I13" s="224"/>
    </row>
    <row r="14" spans="1:23">
      <c r="A14" s="601"/>
      <c r="B14" s="601"/>
      <c r="C14" s="602" t="s">
        <v>109</v>
      </c>
      <c r="D14" s="603">
        <v>12624000</v>
      </c>
      <c r="E14" s="604">
        <v>0</v>
      </c>
      <c r="F14" s="605">
        <v>12624000</v>
      </c>
      <c r="H14" s="309"/>
      <c r="I14" s="224"/>
    </row>
    <row r="15" spans="1:23">
      <c r="A15" s="601"/>
      <c r="B15" s="601"/>
      <c r="C15" s="602" t="s">
        <v>112</v>
      </c>
      <c r="D15" s="603">
        <v>48000000</v>
      </c>
      <c r="E15" s="604">
        <v>0</v>
      </c>
      <c r="F15" s="605">
        <v>48000000</v>
      </c>
      <c r="H15" s="309"/>
      <c r="I15" s="224"/>
    </row>
    <row r="16" spans="1:23">
      <c r="A16" s="601"/>
      <c r="B16" s="601"/>
      <c r="C16" s="602" t="s">
        <v>114</v>
      </c>
      <c r="D16" s="603">
        <v>30000000</v>
      </c>
      <c r="E16" s="604">
        <v>0</v>
      </c>
      <c r="F16" s="605">
        <v>30000000</v>
      </c>
      <c r="H16" s="224"/>
      <c r="I16" s="224"/>
    </row>
    <row r="17" spans="1:13">
      <c r="A17" s="601"/>
      <c r="B17" s="601"/>
      <c r="C17" s="602" t="s">
        <v>116</v>
      </c>
      <c r="D17" s="603">
        <v>47000000</v>
      </c>
      <c r="E17" s="604">
        <v>0</v>
      </c>
      <c r="F17" s="605">
        <v>47000000</v>
      </c>
      <c r="H17" s="224"/>
      <c r="I17" s="224"/>
    </row>
    <row r="18" spans="1:13">
      <c r="A18" s="601"/>
      <c r="B18" s="601"/>
      <c r="C18" s="602" t="s">
        <v>118</v>
      </c>
      <c r="D18" s="603">
        <v>42000000</v>
      </c>
      <c r="E18" s="604">
        <v>0</v>
      </c>
      <c r="F18" s="605">
        <v>42000000</v>
      </c>
      <c r="H18" s="224"/>
      <c r="I18" s="224"/>
      <c r="M18" s="224"/>
    </row>
    <row r="19" spans="1:13">
      <c r="A19" s="601"/>
      <c r="B19" s="601"/>
      <c r="C19" s="602" t="s">
        <v>120</v>
      </c>
      <c r="D19" s="603">
        <v>120000000</v>
      </c>
      <c r="E19" s="604">
        <v>0</v>
      </c>
      <c r="F19" s="605">
        <v>120000000</v>
      </c>
      <c r="H19" s="224"/>
      <c r="I19" s="224"/>
    </row>
    <row r="20" spans="1:13">
      <c r="A20" s="601"/>
      <c r="B20" s="601"/>
      <c r="C20" s="602" t="s">
        <v>123</v>
      </c>
      <c r="D20" s="603">
        <v>25000000</v>
      </c>
      <c r="E20" s="604">
        <v>0</v>
      </c>
      <c r="F20" s="605">
        <v>25000000</v>
      </c>
      <c r="H20" s="224"/>
      <c r="I20" s="224"/>
    </row>
    <row r="21" spans="1:13">
      <c r="A21" s="601"/>
      <c r="B21" s="601"/>
      <c r="C21" s="602" t="s">
        <v>124</v>
      </c>
      <c r="D21" s="603">
        <v>15000000</v>
      </c>
      <c r="E21" s="604">
        <v>0</v>
      </c>
      <c r="F21" s="605">
        <v>15000000</v>
      </c>
      <c r="H21" s="224"/>
      <c r="I21" s="224"/>
    </row>
    <row r="22" spans="1:13">
      <c r="A22" s="601"/>
      <c r="B22" s="601"/>
      <c r="C22" s="602" t="s">
        <v>127</v>
      </c>
      <c r="D22" s="603">
        <v>36000000</v>
      </c>
      <c r="E22" s="604">
        <v>0</v>
      </c>
      <c r="F22" s="605">
        <v>36000000</v>
      </c>
      <c r="H22" s="224"/>
      <c r="I22" s="224"/>
    </row>
    <row r="23" spans="1:13">
      <c r="A23" s="601"/>
      <c r="B23" s="601"/>
      <c r="C23" s="602" t="s">
        <v>129</v>
      </c>
      <c r="D23" s="603">
        <v>27500000</v>
      </c>
      <c r="E23" s="604">
        <v>0</v>
      </c>
      <c r="F23" s="605">
        <v>27500000</v>
      </c>
      <c r="H23" s="224"/>
      <c r="I23" s="224"/>
    </row>
    <row r="24" spans="1:13">
      <c r="A24" s="601"/>
      <c r="B24" s="601"/>
      <c r="C24" s="602" t="s">
        <v>131</v>
      </c>
      <c r="D24" s="603">
        <v>28392000</v>
      </c>
      <c r="E24" s="604">
        <v>0</v>
      </c>
      <c r="F24" s="605">
        <v>28392000</v>
      </c>
      <c r="H24" s="224"/>
      <c r="I24" s="224"/>
    </row>
    <row r="25" spans="1:13">
      <c r="A25" s="601"/>
      <c r="B25" s="601"/>
      <c r="C25" s="602" t="s">
        <v>132</v>
      </c>
      <c r="D25" s="603">
        <v>27240000</v>
      </c>
      <c r="E25" s="604">
        <v>0</v>
      </c>
      <c r="F25" s="605">
        <v>27240000</v>
      </c>
      <c r="H25" s="224"/>
      <c r="I25" s="224"/>
    </row>
    <row r="26" spans="1:13">
      <c r="A26" s="601"/>
      <c r="B26" s="601"/>
      <c r="C26" s="602" t="s">
        <v>134</v>
      </c>
      <c r="D26" s="603">
        <v>25200000</v>
      </c>
      <c r="E26" s="604">
        <v>0</v>
      </c>
      <c r="F26" s="605">
        <v>25200000</v>
      </c>
      <c r="H26" s="224"/>
      <c r="I26" s="224"/>
    </row>
    <row r="27" spans="1:13">
      <c r="A27" s="601"/>
      <c r="B27" s="601"/>
      <c r="C27" s="602" t="s">
        <v>136</v>
      </c>
      <c r="D27" s="603">
        <v>25686000</v>
      </c>
      <c r="E27" s="604">
        <v>0</v>
      </c>
      <c r="F27" s="605">
        <v>25686000</v>
      </c>
      <c r="H27" s="224"/>
      <c r="I27" s="224"/>
    </row>
    <row r="28" spans="1:13">
      <c r="A28" s="601"/>
      <c r="B28" s="601"/>
      <c r="C28" s="602" t="s">
        <v>139</v>
      </c>
      <c r="D28" s="603">
        <v>42000000</v>
      </c>
      <c r="E28" s="604">
        <v>0</v>
      </c>
      <c r="F28" s="605">
        <v>42000000</v>
      </c>
      <c r="H28" s="224"/>
      <c r="I28" s="224"/>
    </row>
    <row r="29" spans="1:13">
      <c r="A29" s="601"/>
      <c r="B29" s="601"/>
      <c r="C29" s="602" t="s">
        <v>144</v>
      </c>
      <c r="D29" s="603">
        <v>40800000</v>
      </c>
      <c r="E29" s="604">
        <v>0</v>
      </c>
      <c r="F29" s="605">
        <v>40800000</v>
      </c>
      <c r="H29" s="224"/>
      <c r="I29" s="224"/>
    </row>
    <row r="30" spans="1:13">
      <c r="A30" s="601"/>
      <c r="B30" s="601"/>
      <c r="C30" s="602" t="s">
        <v>146</v>
      </c>
      <c r="D30" s="603">
        <v>30000000</v>
      </c>
      <c r="E30" s="604">
        <v>0</v>
      </c>
      <c r="F30" s="605">
        <v>30000000</v>
      </c>
      <c r="H30" s="224"/>
      <c r="I30" s="224"/>
    </row>
    <row r="31" spans="1:13">
      <c r="A31" s="601"/>
      <c r="B31" s="601"/>
      <c r="C31" s="602" t="s">
        <v>152</v>
      </c>
      <c r="D31" s="603">
        <v>45600000</v>
      </c>
      <c r="E31" s="604">
        <v>0</v>
      </c>
      <c r="F31" s="605">
        <v>45600000</v>
      </c>
      <c r="H31" s="224"/>
      <c r="I31" s="224"/>
    </row>
    <row r="32" spans="1:13">
      <c r="A32" s="601"/>
      <c r="B32" s="601"/>
      <c r="C32" s="602" t="s">
        <v>154</v>
      </c>
      <c r="D32" s="603">
        <v>80000000</v>
      </c>
      <c r="E32" s="604">
        <v>0</v>
      </c>
      <c r="F32" s="605">
        <v>80000000</v>
      </c>
      <c r="H32" s="224"/>
      <c r="I32" s="224"/>
    </row>
    <row r="33" spans="1:9">
      <c r="A33" s="601"/>
      <c r="B33" s="601"/>
      <c r="C33" s="602" t="s">
        <v>156</v>
      </c>
      <c r="D33" s="603">
        <v>27000000</v>
      </c>
      <c r="E33" s="604">
        <v>0</v>
      </c>
      <c r="F33" s="605">
        <v>27000000</v>
      </c>
      <c r="H33" s="224"/>
      <c r="I33" s="224"/>
    </row>
    <row r="34" spans="1:9">
      <c r="A34" s="601"/>
      <c r="B34" s="601"/>
      <c r="C34" s="602" t="s">
        <v>158</v>
      </c>
      <c r="D34" s="603">
        <v>35000000</v>
      </c>
      <c r="E34" s="604">
        <v>0</v>
      </c>
      <c r="F34" s="605">
        <v>35000000</v>
      </c>
      <c r="H34" s="224"/>
      <c r="I34" s="224"/>
    </row>
    <row r="35" spans="1:9">
      <c r="A35" s="601"/>
      <c r="B35" s="601"/>
      <c r="C35" s="602" t="s">
        <v>159</v>
      </c>
      <c r="D35" s="603">
        <v>30000000</v>
      </c>
      <c r="E35" s="604">
        <v>0</v>
      </c>
      <c r="F35" s="605">
        <v>30000000</v>
      </c>
      <c r="H35" s="224"/>
      <c r="I35" s="224"/>
    </row>
    <row r="36" spans="1:9">
      <c r="A36" s="601"/>
      <c r="B36" s="601"/>
      <c r="C36" s="602" t="s">
        <v>161</v>
      </c>
      <c r="D36" s="603">
        <v>72000000</v>
      </c>
      <c r="E36" s="604">
        <v>0</v>
      </c>
      <c r="F36" s="605">
        <v>72000000</v>
      </c>
      <c r="H36" s="224"/>
      <c r="I36" s="224"/>
    </row>
    <row r="37" spans="1:9">
      <c r="A37" s="601"/>
      <c r="B37" s="601"/>
      <c r="C37" s="602" t="s">
        <v>162</v>
      </c>
      <c r="D37" s="603">
        <v>56000000</v>
      </c>
      <c r="E37" s="604">
        <v>0</v>
      </c>
      <c r="F37" s="605">
        <v>56000000</v>
      </c>
      <c r="H37" s="224"/>
      <c r="I37" s="224"/>
    </row>
    <row r="38" spans="1:9">
      <c r="A38" s="601"/>
      <c r="B38" s="601"/>
      <c r="C38" s="602" t="s">
        <v>164</v>
      </c>
      <c r="D38" s="603">
        <v>60000000</v>
      </c>
      <c r="E38" s="604">
        <v>0</v>
      </c>
      <c r="F38" s="605">
        <v>60000000</v>
      </c>
      <c r="H38" s="224"/>
      <c r="I38" s="224"/>
    </row>
    <row r="39" spans="1:9">
      <c r="A39" s="601"/>
      <c r="B39" s="601"/>
      <c r="C39" s="602" t="s">
        <v>171</v>
      </c>
      <c r="D39" s="603">
        <v>60000000</v>
      </c>
      <c r="E39" s="604">
        <v>0</v>
      </c>
      <c r="F39" s="605">
        <v>60000000</v>
      </c>
      <c r="H39" s="224"/>
      <c r="I39" s="224"/>
    </row>
    <row r="40" spans="1:9">
      <c r="A40" s="601"/>
      <c r="B40" s="601"/>
      <c r="C40" s="602" t="s">
        <v>181</v>
      </c>
      <c r="D40" s="603">
        <v>25500000</v>
      </c>
      <c r="E40" s="604">
        <v>0</v>
      </c>
      <c r="F40" s="605">
        <v>25500000</v>
      </c>
      <c r="H40" s="224"/>
      <c r="I40" s="224"/>
    </row>
    <row r="41" spans="1:9">
      <c r="A41" s="601"/>
      <c r="B41" s="601"/>
      <c r="C41" s="602" t="s">
        <v>184</v>
      </c>
      <c r="D41" s="603">
        <v>33000000</v>
      </c>
      <c r="E41" s="604">
        <v>0</v>
      </c>
      <c r="F41" s="605">
        <v>33000000</v>
      </c>
      <c r="H41" s="224"/>
      <c r="I41" s="224"/>
    </row>
    <row r="42" spans="1:9">
      <c r="A42" s="601"/>
      <c r="B42" s="601"/>
      <c r="C42" s="602" t="s">
        <v>186</v>
      </c>
      <c r="D42" s="603">
        <v>33000000</v>
      </c>
      <c r="E42" s="604">
        <v>0</v>
      </c>
      <c r="F42" s="605">
        <v>33000000</v>
      </c>
      <c r="H42" s="224"/>
      <c r="I42" s="224"/>
    </row>
    <row r="43" spans="1:9">
      <c r="A43" s="601"/>
      <c r="B43" s="601"/>
      <c r="C43" s="602" t="s">
        <v>199</v>
      </c>
      <c r="D43" s="603">
        <v>27048000</v>
      </c>
      <c r="E43" s="604">
        <v>0</v>
      </c>
      <c r="F43" s="605">
        <v>27048000</v>
      </c>
      <c r="H43" s="224"/>
      <c r="I43" s="224"/>
    </row>
    <row r="44" spans="1:9">
      <c r="A44" s="601"/>
      <c r="B44" s="601"/>
      <c r="C44" s="602" t="s">
        <v>202</v>
      </c>
      <c r="D44" s="603">
        <v>33000000</v>
      </c>
      <c r="E44" s="604">
        <v>0</v>
      </c>
      <c r="F44" s="605">
        <v>33000000</v>
      </c>
      <c r="H44" s="224"/>
      <c r="I44" s="224"/>
    </row>
    <row r="45" spans="1:9">
      <c r="A45" s="601"/>
      <c r="B45" s="601"/>
      <c r="C45" s="602" t="s">
        <v>204</v>
      </c>
      <c r="D45" s="603">
        <v>49800000</v>
      </c>
      <c r="E45" s="604">
        <v>0</v>
      </c>
      <c r="F45" s="605">
        <v>49800000</v>
      </c>
      <c r="H45" s="224"/>
      <c r="I45" s="224"/>
    </row>
    <row r="46" spans="1:9">
      <c r="A46" s="601"/>
      <c r="B46" s="601"/>
      <c r="C46" s="602" t="s">
        <v>206</v>
      </c>
      <c r="D46" s="603">
        <v>35000000</v>
      </c>
      <c r="E46" s="604">
        <v>0</v>
      </c>
      <c r="F46" s="605">
        <v>35000000</v>
      </c>
      <c r="H46" s="224"/>
      <c r="I46" s="224"/>
    </row>
    <row r="47" spans="1:9">
      <c r="A47" s="601"/>
      <c r="B47" s="601"/>
      <c r="C47" s="602" t="s">
        <v>211</v>
      </c>
      <c r="D47" s="603">
        <v>10500000</v>
      </c>
      <c r="E47" s="604">
        <v>0</v>
      </c>
      <c r="F47" s="605">
        <v>10500000</v>
      </c>
      <c r="H47" s="224"/>
      <c r="I47" s="224"/>
    </row>
    <row r="48" spans="1:9">
      <c r="A48" s="601"/>
      <c r="B48" s="601"/>
      <c r="C48" s="602" t="s">
        <v>213</v>
      </c>
      <c r="D48" s="603">
        <v>10500000</v>
      </c>
      <c r="E48" s="604">
        <v>0</v>
      </c>
      <c r="F48" s="605">
        <v>10500000</v>
      </c>
      <c r="H48" s="224"/>
      <c r="I48" s="224"/>
    </row>
    <row r="49" spans="1:9">
      <c r="A49" s="601"/>
      <c r="B49" s="601"/>
      <c r="C49" s="602" t="s">
        <v>214</v>
      </c>
      <c r="D49" s="603">
        <v>10500000</v>
      </c>
      <c r="E49" s="604">
        <v>0</v>
      </c>
      <c r="F49" s="605">
        <v>10500000</v>
      </c>
      <c r="H49" s="224"/>
      <c r="I49" s="224"/>
    </row>
    <row r="50" spans="1:9">
      <c r="A50" s="601"/>
      <c r="B50" s="601"/>
      <c r="C50" s="602" t="s">
        <v>215</v>
      </c>
      <c r="D50" s="603">
        <v>12600000</v>
      </c>
      <c r="E50" s="604">
        <v>0</v>
      </c>
      <c r="F50" s="605">
        <v>12600000</v>
      </c>
      <c r="H50" s="224"/>
      <c r="I50" s="224"/>
    </row>
    <row r="51" spans="1:9">
      <c r="A51" s="601"/>
      <c r="B51" s="601"/>
      <c r="C51" s="602" t="s">
        <v>220</v>
      </c>
      <c r="D51" s="603">
        <v>81000000</v>
      </c>
      <c r="E51" s="604">
        <v>0</v>
      </c>
      <c r="F51" s="605">
        <v>81000000</v>
      </c>
      <c r="H51" s="224"/>
      <c r="I51" s="224"/>
    </row>
    <row r="52" spans="1:9">
      <c r="A52" s="601"/>
      <c r="B52" s="601"/>
      <c r="C52" s="602" t="s">
        <v>222</v>
      </c>
      <c r="D52" s="603">
        <v>72000000</v>
      </c>
      <c r="E52" s="604">
        <v>0</v>
      </c>
      <c r="F52" s="605">
        <v>72000000</v>
      </c>
      <c r="H52" s="224"/>
      <c r="I52" s="224"/>
    </row>
    <row r="53" spans="1:9">
      <c r="A53" s="601"/>
      <c r="B53" s="601"/>
      <c r="C53" s="602" t="s">
        <v>224</v>
      </c>
      <c r="D53" s="603">
        <v>36000000</v>
      </c>
      <c r="E53" s="604">
        <v>0</v>
      </c>
      <c r="F53" s="605">
        <v>36000000</v>
      </c>
      <c r="H53" s="224"/>
      <c r="I53" s="224"/>
    </row>
    <row r="54" spans="1:9">
      <c r="A54" s="601"/>
      <c r="B54" s="601"/>
      <c r="C54" s="602" t="s">
        <v>226</v>
      </c>
      <c r="D54" s="603">
        <v>63000000</v>
      </c>
      <c r="E54" s="604">
        <v>0</v>
      </c>
      <c r="F54" s="605">
        <v>63000000</v>
      </c>
      <c r="H54" s="224"/>
      <c r="I54" s="224"/>
    </row>
    <row r="55" spans="1:9">
      <c r="A55" s="601"/>
      <c r="B55" s="601"/>
      <c r="C55" s="602" t="s">
        <v>228</v>
      </c>
      <c r="D55" s="603">
        <v>21600000</v>
      </c>
      <c r="E55" s="604">
        <v>0</v>
      </c>
      <c r="F55" s="605">
        <v>21600000</v>
      </c>
      <c r="H55" s="224"/>
      <c r="I55" s="224"/>
    </row>
    <row r="56" spans="1:9">
      <c r="A56" s="601"/>
      <c r="B56" s="601"/>
      <c r="C56" s="602" t="s">
        <v>230</v>
      </c>
      <c r="D56" s="603">
        <v>54674000</v>
      </c>
      <c r="E56" s="604">
        <v>0</v>
      </c>
      <c r="F56" s="605">
        <v>54674000</v>
      </c>
      <c r="H56" s="224"/>
      <c r="I56" s="224"/>
    </row>
    <row r="57" spans="1:9">
      <c r="A57" s="601"/>
      <c r="B57" s="601"/>
      <c r="C57" s="602" t="s">
        <v>234</v>
      </c>
      <c r="D57" s="603">
        <v>16902000</v>
      </c>
      <c r="E57" s="604">
        <v>0</v>
      </c>
      <c r="F57" s="605">
        <v>16902000</v>
      </c>
      <c r="H57" s="224"/>
      <c r="I57" s="224"/>
    </row>
    <row r="58" spans="1:9">
      <c r="A58" s="601"/>
      <c r="B58" s="601"/>
      <c r="C58" s="602" t="s">
        <v>236</v>
      </c>
      <c r="D58" s="603">
        <v>35100000</v>
      </c>
      <c r="E58" s="604">
        <v>0</v>
      </c>
      <c r="F58" s="605">
        <v>35100000</v>
      </c>
      <c r="H58" s="224"/>
      <c r="I58" s="224"/>
    </row>
    <row r="59" spans="1:9">
      <c r="A59" s="601"/>
      <c r="B59" s="591" t="s">
        <v>1712</v>
      </c>
      <c r="C59" s="592"/>
      <c r="D59" s="598">
        <v>2308322000</v>
      </c>
      <c r="E59" s="599">
        <v>0</v>
      </c>
      <c r="F59" s="600">
        <v>2308322000</v>
      </c>
      <c r="H59" s="224"/>
      <c r="I59" s="224"/>
    </row>
    <row r="60" spans="1:9">
      <c r="A60" s="591" t="s">
        <v>1698</v>
      </c>
      <c r="B60" s="592"/>
      <c r="C60" s="592"/>
      <c r="D60" s="598">
        <v>2308322000</v>
      </c>
      <c r="E60" s="599">
        <v>0</v>
      </c>
      <c r="F60" s="600">
        <v>2308322000</v>
      </c>
      <c r="H60" s="224"/>
      <c r="I60" s="224"/>
    </row>
    <row r="61" spans="1:9">
      <c r="A61" s="606" t="s">
        <v>1705</v>
      </c>
      <c r="B61" s="607"/>
      <c r="C61" s="607"/>
      <c r="D61" s="608">
        <v>2308322000</v>
      </c>
      <c r="E61" s="609">
        <v>0</v>
      </c>
      <c r="F61" s="610">
        <v>2308322000</v>
      </c>
      <c r="H61" s="224"/>
      <c r="I61" s="224"/>
    </row>
    <row r="62" spans="1:9">
      <c r="H62" s="224"/>
      <c r="I62" s="224"/>
    </row>
    <row r="63" spans="1:9">
      <c r="H63" s="224"/>
      <c r="I63" s="224"/>
    </row>
    <row r="64" spans="1:9">
      <c r="H64" s="224"/>
      <c r="I64" s="224"/>
    </row>
    <row r="65" spans="8:9">
      <c r="H65" s="224"/>
      <c r="I65" s="224"/>
    </row>
    <row r="66" spans="8:9">
      <c r="H66" s="224"/>
      <c r="I66" s="224"/>
    </row>
    <row r="67" spans="8:9">
      <c r="H67" s="224"/>
      <c r="I67" s="224"/>
    </row>
    <row r="68" spans="8:9">
      <c r="H68" s="224"/>
      <c r="I68" s="224"/>
    </row>
    <row r="69" spans="8:9">
      <c r="H69" s="224"/>
      <c r="I69" s="224"/>
    </row>
    <row r="70" spans="8:9">
      <c r="H70" s="224"/>
      <c r="I70" s="224"/>
    </row>
    <row r="71" spans="8:9">
      <c r="H71" s="224"/>
      <c r="I71" s="224"/>
    </row>
    <row r="72" spans="8:9">
      <c r="H72" s="224"/>
      <c r="I72" s="224"/>
    </row>
    <row r="73" spans="8:9">
      <c r="H73" s="224"/>
      <c r="I73" s="224"/>
    </row>
    <row r="74" spans="8:9">
      <c r="H74" s="224"/>
      <c r="I74" s="224"/>
    </row>
    <row r="75" spans="8:9">
      <c r="H75" s="224"/>
      <c r="I75" s="224"/>
    </row>
    <row r="76" spans="8:9">
      <c r="H76" s="224"/>
      <c r="I76" s="224"/>
    </row>
    <row r="77" spans="8:9">
      <c r="H77" s="224"/>
      <c r="I77" s="224"/>
    </row>
    <row r="78" spans="8:9">
      <c r="H78" s="224"/>
      <c r="I78" s="224"/>
    </row>
    <row r="79" spans="8:9">
      <c r="H79" s="224"/>
      <c r="I79" s="224"/>
    </row>
    <row r="80" spans="8:9">
      <c r="H80" s="224"/>
      <c r="I80" s="224"/>
    </row>
    <row r="81" spans="8:9">
      <c r="H81" s="224"/>
      <c r="I81" s="224"/>
    </row>
    <row r="82" spans="8:9">
      <c r="H82" s="224"/>
      <c r="I82" s="224"/>
    </row>
    <row r="83" spans="8:9">
      <c r="H83" s="224"/>
      <c r="I83" s="224"/>
    </row>
    <row r="84" spans="8:9">
      <c r="H84" s="224"/>
      <c r="I84" s="224"/>
    </row>
    <row r="85" spans="8:9">
      <c r="H85" s="224"/>
      <c r="I85" s="224"/>
    </row>
    <row r="86" spans="8:9">
      <c r="H86" s="224"/>
      <c r="I86" s="224"/>
    </row>
    <row r="87" spans="8:9">
      <c r="H87" s="224"/>
      <c r="I87" s="224"/>
    </row>
    <row r="88" spans="8:9">
      <c r="H88" s="224"/>
      <c r="I88" s="224"/>
    </row>
    <row r="89" spans="8:9">
      <c r="H89" s="224"/>
      <c r="I89" s="224"/>
    </row>
    <row r="90" spans="8:9">
      <c r="H90" s="224"/>
      <c r="I90" s="224"/>
    </row>
    <row r="91" spans="8:9">
      <c r="H91" s="224"/>
      <c r="I91" s="224"/>
    </row>
    <row r="92" spans="8:9">
      <c r="H92" s="224"/>
      <c r="I92" s="224"/>
    </row>
    <row r="93" spans="8:9">
      <c r="H93" s="224"/>
      <c r="I93" s="224"/>
    </row>
    <row r="94" spans="8:9">
      <c r="H94" s="224"/>
      <c r="I94" s="224"/>
    </row>
    <row r="95" spans="8:9">
      <c r="H95" s="224"/>
      <c r="I95" s="224"/>
    </row>
    <row r="96" spans="8:9">
      <c r="H96" s="224"/>
      <c r="I96" s="224"/>
    </row>
    <row r="97" spans="8:9">
      <c r="H97" s="224"/>
      <c r="I97" s="224"/>
    </row>
    <row r="98" spans="8:9">
      <c r="H98" s="224"/>
      <c r="I98" s="224"/>
    </row>
    <row r="99" spans="8:9">
      <c r="H99" s="224"/>
      <c r="I99" s="224"/>
    </row>
    <row r="100" spans="8:9">
      <c r="H100" s="224"/>
      <c r="I100" s="224"/>
    </row>
    <row r="101" spans="8:9">
      <c r="H101" s="224"/>
      <c r="I101" s="224"/>
    </row>
    <row r="102" spans="8:9">
      <c r="H102" s="224"/>
      <c r="I102" s="224"/>
    </row>
    <row r="103" spans="8:9">
      <c r="H103" s="224"/>
      <c r="I103" s="224"/>
    </row>
    <row r="104" spans="8:9">
      <c r="H104" s="224"/>
      <c r="I104" s="224"/>
    </row>
    <row r="105" spans="8:9">
      <c r="H105" s="224"/>
      <c r="I105" s="224"/>
    </row>
    <row r="106" spans="8:9">
      <c r="H106" s="224"/>
      <c r="I106" s="224"/>
    </row>
    <row r="107" spans="8:9">
      <c r="H107" s="224"/>
      <c r="I107" s="224"/>
    </row>
    <row r="108" spans="8:9">
      <c r="H108" s="224"/>
      <c r="I108" s="224"/>
    </row>
    <row r="109" spans="8:9">
      <c r="H109" s="224"/>
      <c r="I109" s="224"/>
    </row>
    <row r="110" spans="8:9">
      <c r="H110" s="224"/>
      <c r="I110" s="224"/>
    </row>
    <row r="111" spans="8:9">
      <c r="H111" s="224"/>
      <c r="I111" s="224"/>
    </row>
    <row r="112" spans="8:9">
      <c r="H112" s="224"/>
      <c r="I112" s="224"/>
    </row>
    <row r="113" spans="8:9">
      <c r="H113" s="224"/>
      <c r="I113" s="224"/>
    </row>
    <row r="114" spans="8:9">
      <c r="H114" s="224"/>
      <c r="I114" s="224"/>
    </row>
    <row r="115" spans="8:9">
      <c r="H115" s="224"/>
      <c r="I115" s="224"/>
    </row>
    <row r="116" spans="8:9">
      <c r="H116" s="224"/>
      <c r="I116" s="224"/>
    </row>
    <row r="117" spans="8:9">
      <c r="H117" s="224"/>
      <c r="I117" s="224"/>
    </row>
    <row r="118" spans="8:9">
      <c r="H118" s="224"/>
      <c r="I118" s="224"/>
    </row>
    <row r="119" spans="8:9">
      <c r="H119" s="224"/>
      <c r="I119" s="224"/>
    </row>
    <row r="120" spans="8:9">
      <c r="H120" s="224"/>
      <c r="I120" s="224"/>
    </row>
    <row r="121" spans="8:9">
      <c r="H121" s="224"/>
      <c r="I121" s="224"/>
    </row>
    <row r="122" spans="8:9">
      <c r="H122" s="224"/>
      <c r="I122" s="224"/>
    </row>
    <row r="123" spans="8:9">
      <c r="H123" s="224"/>
      <c r="I123" s="224"/>
    </row>
    <row r="124" spans="8:9">
      <c r="H124" s="224"/>
      <c r="I124" s="224"/>
    </row>
    <row r="125" spans="8:9">
      <c r="H125" s="224"/>
      <c r="I125" s="224"/>
    </row>
    <row r="126" spans="8:9">
      <c r="H126" s="224"/>
      <c r="I126" s="224"/>
    </row>
    <row r="127" spans="8:9">
      <c r="H127" s="224"/>
      <c r="I127" s="224"/>
    </row>
    <row r="128" spans="8:9">
      <c r="H128" s="224"/>
      <c r="I128" s="224"/>
    </row>
    <row r="129" spans="8:9">
      <c r="H129" s="224"/>
      <c r="I129" s="224"/>
    </row>
    <row r="130" spans="8:9">
      <c r="H130" s="224"/>
      <c r="I130" s="224"/>
    </row>
    <row r="131" spans="8:9">
      <c r="H131" s="224"/>
      <c r="I131" s="224"/>
    </row>
    <row r="132" spans="8:9">
      <c r="H132" s="224"/>
      <c r="I132" s="224"/>
    </row>
    <row r="133" spans="8:9">
      <c r="H133" s="224"/>
      <c r="I133" s="224"/>
    </row>
    <row r="134" spans="8:9">
      <c r="H134" s="224"/>
      <c r="I134" s="224"/>
    </row>
    <row r="135" spans="8:9">
      <c r="H135" s="224"/>
      <c r="I135" s="224"/>
    </row>
    <row r="136" spans="8:9">
      <c r="H136" s="224"/>
      <c r="I136" s="224"/>
    </row>
    <row r="137" spans="8:9">
      <c r="H137" s="224"/>
      <c r="I137" s="224"/>
    </row>
    <row r="138" spans="8:9">
      <c r="H138" s="224"/>
      <c r="I138" s="224"/>
    </row>
    <row r="139" spans="8:9">
      <c r="H139" s="224"/>
      <c r="I139" s="224"/>
    </row>
    <row r="140" spans="8:9">
      <c r="H140" s="224"/>
      <c r="I140" s="224"/>
    </row>
    <row r="141" spans="8:9">
      <c r="H141" s="224"/>
      <c r="I141" s="224"/>
    </row>
    <row r="142" spans="8:9">
      <c r="H142" s="224"/>
      <c r="I142" s="224"/>
    </row>
    <row r="143" spans="8:9">
      <c r="H143" s="224"/>
      <c r="I143" s="224"/>
    </row>
    <row r="144" spans="8:9">
      <c r="H144" s="224"/>
      <c r="I144" s="224"/>
    </row>
    <row r="145" spans="8:9">
      <c r="H145" s="224"/>
      <c r="I145" s="224"/>
    </row>
    <row r="146" spans="8:9">
      <c r="H146" s="224"/>
      <c r="I146" s="224"/>
    </row>
    <row r="147" spans="8:9">
      <c r="H147" s="224"/>
      <c r="I147" s="224"/>
    </row>
    <row r="148" spans="8:9">
      <c r="H148" s="224"/>
      <c r="I148" s="224"/>
    </row>
    <row r="149" spans="8:9">
      <c r="H149" s="224"/>
      <c r="I149" s="224"/>
    </row>
    <row r="150" spans="8:9">
      <c r="H150" s="224"/>
      <c r="I150" s="224"/>
    </row>
    <row r="151" spans="8:9">
      <c r="H151" s="224"/>
      <c r="I151" s="224"/>
    </row>
    <row r="152" spans="8:9">
      <c r="H152" s="224"/>
      <c r="I152" s="224"/>
    </row>
    <row r="153" spans="8:9">
      <c r="H153" s="224"/>
      <c r="I153" s="224"/>
    </row>
    <row r="154" spans="8:9">
      <c r="H154" s="224"/>
      <c r="I154" s="224"/>
    </row>
    <row r="155" spans="8:9">
      <c r="H155" s="224"/>
      <c r="I155" s="224"/>
    </row>
    <row r="156" spans="8:9">
      <c r="H156" s="224"/>
      <c r="I156" s="224"/>
    </row>
    <row r="157" spans="8:9">
      <c r="H157" s="224"/>
      <c r="I157" s="224"/>
    </row>
    <row r="158" spans="8:9">
      <c r="H158" s="224"/>
      <c r="I158" s="224"/>
    </row>
    <row r="159" spans="8:9">
      <c r="H159" s="224"/>
      <c r="I159" s="224"/>
    </row>
    <row r="160" spans="8:9">
      <c r="H160" s="224"/>
      <c r="I160" s="224"/>
    </row>
    <row r="161" spans="8:9">
      <c r="H161" s="224"/>
      <c r="I161" s="224"/>
    </row>
    <row r="162" spans="8:9">
      <c r="H162" s="224"/>
      <c r="I162" s="224"/>
    </row>
    <row r="163" spans="8:9">
      <c r="H163" s="224"/>
      <c r="I163" s="224"/>
    </row>
    <row r="164" spans="8:9">
      <c r="H164" s="224"/>
      <c r="I164" s="224"/>
    </row>
    <row r="165" spans="8:9">
      <c r="H165" s="224"/>
      <c r="I165" s="224"/>
    </row>
    <row r="166" spans="8:9">
      <c r="H166" s="224"/>
      <c r="I166" s="224"/>
    </row>
    <row r="167" spans="8:9">
      <c r="H167" s="224"/>
      <c r="I167" s="224"/>
    </row>
    <row r="168" spans="8:9">
      <c r="H168" s="224"/>
      <c r="I168" s="224"/>
    </row>
    <row r="169" spans="8:9">
      <c r="H169" s="224"/>
      <c r="I169" s="224"/>
    </row>
    <row r="170" spans="8:9">
      <c r="H170" s="224"/>
      <c r="I170" s="224"/>
    </row>
    <row r="171" spans="8:9">
      <c r="H171" s="224"/>
      <c r="I171" s="224"/>
    </row>
    <row r="172" spans="8:9">
      <c r="H172" s="224"/>
      <c r="I172" s="224"/>
    </row>
    <row r="173" spans="8:9">
      <c r="H173" s="224"/>
      <c r="I173" s="224"/>
    </row>
    <row r="174" spans="8:9">
      <c r="H174" s="224"/>
      <c r="I174" s="224"/>
    </row>
    <row r="175" spans="8:9">
      <c r="H175" s="224"/>
      <c r="I175" s="224"/>
    </row>
    <row r="176" spans="8:9">
      <c r="H176" s="224"/>
      <c r="I176" s="224"/>
    </row>
    <row r="177" spans="8:9">
      <c r="H177" s="224"/>
      <c r="I177" s="224"/>
    </row>
    <row r="178" spans="8:9">
      <c r="H178" s="224"/>
      <c r="I178" s="224"/>
    </row>
    <row r="179" spans="8:9">
      <c r="H179" s="224"/>
      <c r="I179" s="224"/>
    </row>
    <row r="180" spans="8:9">
      <c r="H180" s="224"/>
      <c r="I180" s="224"/>
    </row>
    <row r="181" spans="8:9">
      <c r="H181" s="224"/>
      <c r="I181" s="224"/>
    </row>
    <row r="182" spans="8:9">
      <c r="H182" s="224"/>
      <c r="I182" s="224"/>
    </row>
    <row r="183" spans="8:9">
      <c r="H183" s="224"/>
      <c r="I183" s="224"/>
    </row>
    <row r="184" spans="8:9">
      <c r="H184" s="224"/>
      <c r="I184" s="224"/>
    </row>
    <row r="185" spans="8:9">
      <c r="H185" s="224"/>
      <c r="I185" s="224"/>
    </row>
    <row r="186" spans="8:9">
      <c r="H186" s="224"/>
      <c r="I186" s="224"/>
    </row>
    <row r="187" spans="8:9">
      <c r="H187" s="224"/>
      <c r="I187" s="224"/>
    </row>
    <row r="188" spans="8:9">
      <c r="H188" s="224"/>
      <c r="I188" s="224"/>
    </row>
    <row r="189" spans="8:9">
      <c r="H189" s="224"/>
      <c r="I189" s="224"/>
    </row>
    <row r="190" spans="8:9">
      <c r="H190" s="224"/>
      <c r="I190" s="224"/>
    </row>
    <row r="191" spans="8:9">
      <c r="H191" s="224"/>
      <c r="I191" s="224"/>
    </row>
    <row r="192" spans="8:9">
      <c r="H192" s="224"/>
      <c r="I192" s="224"/>
    </row>
    <row r="193" spans="8:9">
      <c r="H193" s="224"/>
      <c r="I193" s="224"/>
    </row>
    <row r="194" spans="8:9">
      <c r="H194" s="224"/>
      <c r="I194" s="224"/>
    </row>
    <row r="195" spans="8:9">
      <c r="H195" s="224"/>
      <c r="I195" s="224"/>
    </row>
    <row r="196" spans="8:9">
      <c r="H196" s="224"/>
      <c r="I196" s="224"/>
    </row>
    <row r="197" spans="8:9">
      <c r="H197" s="224"/>
      <c r="I197" s="224"/>
    </row>
    <row r="198" spans="8:9">
      <c r="H198" s="224"/>
      <c r="I198" s="224"/>
    </row>
    <row r="199" spans="8:9">
      <c r="H199" s="224"/>
      <c r="I199" s="224"/>
    </row>
    <row r="200" spans="8:9">
      <c r="H200" s="224"/>
      <c r="I200" s="224"/>
    </row>
    <row r="201" spans="8:9">
      <c r="H201" s="224"/>
      <c r="I201" s="224"/>
    </row>
    <row r="202" spans="8:9">
      <c r="H202" s="224"/>
      <c r="I202" s="224"/>
    </row>
    <row r="203" spans="8:9">
      <c r="H203" s="224"/>
      <c r="I203" s="224"/>
    </row>
    <row r="204" spans="8:9">
      <c r="H204" s="224"/>
      <c r="I204" s="224"/>
    </row>
    <row r="205" spans="8:9">
      <c r="H205" s="224"/>
      <c r="I205" s="224"/>
    </row>
    <row r="206" spans="8:9">
      <c r="H206" s="224"/>
      <c r="I206" s="224"/>
    </row>
    <row r="207" spans="8:9">
      <c r="H207" s="224"/>
      <c r="I207" s="224"/>
    </row>
    <row r="208" spans="8:9">
      <c r="H208" s="224"/>
      <c r="I208" s="224"/>
    </row>
    <row r="209" spans="8:9">
      <c r="H209" s="224"/>
      <c r="I209" s="224"/>
    </row>
    <row r="210" spans="8:9">
      <c r="H210" s="224"/>
      <c r="I210" s="224"/>
    </row>
    <row r="211" spans="8:9">
      <c r="H211" s="224"/>
      <c r="I211" s="224"/>
    </row>
    <row r="212" spans="8:9">
      <c r="H212" s="224"/>
      <c r="I212" s="224"/>
    </row>
    <row r="213" spans="8:9">
      <c r="H213" s="224"/>
      <c r="I213" s="224"/>
    </row>
    <row r="214" spans="8:9">
      <c r="H214" s="224"/>
      <c r="I214" s="224"/>
    </row>
    <row r="215" spans="8:9">
      <c r="H215" s="224"/>
      <c r="I215" s="224"/>
    </row>
    <row r="216" spans="8:9">
      <c r="H216" s="224"/>
      <c r="I216" s="224"/>
    </row>
    <row r="217" spans="8:9">
      <c r="H217" s="224"/>
      <c r="I217" s="224"/>
    </row>
    <row r="218" spans="8:9">
      <c r="H218" s="224"/>
      <c r="I218" s="224"/>
    </row>
    <row r="219" spans="8:9">
      <c r="H219" s="224"/>
      <c r="I219" s="224"/>
    </row>
    <row r="220" spans="8:9">
      <c r="H220" s="224"/>
      <c r="I220" s="224"/>
    </row>
    <row r="221" spans="8:9">
      <c r="H221" s="224"/>
      <c r="I221" s="224"/>
    </row>
    <row r="222" spans="8:9">
      <c r="H222" s="224"/>
      <c r="I222" s="224"/>
    </row>
    <row r="223" spans="8:9">
      <c r="H223" s="224"/>
      <c r="I223" s="224"/>
    </row>
    <row r="224" spans="8:9">
      <c r="H224" s="224"/>
      <c r="I224" s="224"/>
    </row>
    <row r="225" spans="8:9">
      <c r="H225" s="224"/>
      <c r="I225" s="224"/>
    </row>
    <row r="226" spans="8:9">
      <c r="H226" s="224"/>
      <c r="I226" s="224"/>
    </row>
    <row r="227" spans="8:9">
      <c r="H227" s="224"/>
      <c r="I227" s="224"/>
    </row>
    <row r="228" spans="8:9">
      <c r="H228" s="224"/>
      <c r="I228" s="224"/>
    </row>
    <row r="229" spans="8:9">
      <c r="H229" s="224"/>
      <c r="I229" s="224"/>
    </row>
    <row r="230" spans="8:9">
      <c r="H230" s="224"/>
      <c r="I230" s="224"/>
    </row>
    <row r="231" spans="8:9">
      <c r="H231" s="224"/>
      <c r="I231" s="224"/>
    </row>
    <row r="232" spans="8:9">
      <c r="H232" s="224"/>
      <c r="I232" s="224"/>
    </row>
    <row r="233" spans="8:9">
      <c r="H233" s="224"/>
      <c r="I233" s="224"/>
    </row>
    <row r="234" spans="8:9">
      <c r="H234" s="224"/>
      <c r="I234" s="224"/>
    </row>
    <row r="235" spans="8:9">
      <c r="H235" s="224"/>
      <c r="I235" s="224"/>
    </row>
    <row r="236" spans="8:9">
      <c r="H236" s="224"/>
      <c r="I236" s="224"/>
    </row>
    <row r="237" spans="8:9">
      <c r="H237" s="224"/>
      <c r="I237" s="224"/>
    </row>
    <row r="238" spans="8:9">
      <c r="H238" s="224"/>
      <c r="I238" s="224"/>
    </row>
    <row r="239" spans="8:9">
      <c r="H239" s="224"/>
      <c r="I239" s="224"/>
    </row>
    <row r="240" spans="8:9">
      <c r="H240" s="224"/>
      <c r="I240" s="224"/>
    </row>
    <row r="241" spans="8:9">
      <c r="H241" s="224"/>
      <c r="I241" s="224"/>
    </row>
    <row r="242" spans="8:9">
      <c r="H242" s="224"/>
      <c r="I242" s="224"/>
    </row>
    <row r="243" spans="8:9">
      <c r="H243" s="224"/>
      <c r="I243" s="224"/>
    </row>
    <row r="244" spans="8:9">
      <c r="H244" s="224"/>
      <c r="I244" s="224"/>
    </row>
    <row r="245" spans="8:9">
      <c r="H245" s="224"/>
      <c r="I245" s="224"/>
    </row>
    <row r="246" spans="8:9">
      <c r="H246" s="224"/>
      <c r="I246" s="224"/>
    </row>
    <row r="247" spans="8:9">
      <c r="H247" s="224"/>
      <c r="I247" s="224"/>
    </row>
    <row r="248" spans="8:9">
      <c r="H248" s="224"/>
      <c r="I248" s="224"/>
    </row>
    <row r="249" spans="8:9">
      <c r="H249" s="224"/>
      <c r="I249" s="224"/>
    </row>
    <row r="250" spans="8:9">
      <c r="H250" s="224"/>
      <c r="I250" s="224"/>
    </row>
    <row r="251" spans="8:9">
      <c r="H251" s="224"/>
      <c r="I251" s="224"/>
    </row>
    <row r="252" spans="8:9">
      <c r="H252" s="224"/>
      <c r="I252" s="224"/>
    </row>
    <row r="253" spans="8:9">
      <c r="H253" s="224"/>
      <c r="I253" s="224"/>
    </row>
    <row r="254" spans="8:9">
      <c r="H254" s="224"/>
      <c r="I254" s="224"/>
    </row>
    <row r="255" spans="8:9">
      <c r="H255" s="224"/>
      <c r="I255" s="224"/>
    </row>
    <row r="256" spans="8:9">
      <c r="H256" s="224"/>
      <c r="I256" s="224"/>
    </row>
    <row r="257" spans="8:9">
      <c r="H257" s="224"/>
      <c r="I257" s="224"/>
    </row>
    <row r="258" spans="8:9">
      <c r="H258" s="224"/>
      <c r="I258" s="224"/>
    </row>
    <row r="259" spans="8:9">
      <c r="H259" s="224"/>
      <c r="I259" s="224"/>
    </row>
    <row r="260" spans="8:9">
      <c r="H260" s="224"/>
      <c r="I260" s="224"/>
    </row>
    <row r="261" spans="8:9">
      <c r="H261" s="224"/>
      <c r="I261" s="224"/>
    </row>
    <row r="262" spans="8:9">
      <c r="H262" s="224"/>
      <c r="I262" s="224"/>
    </row>
    <row r="263" spans="8:9">
      <c r="H263" s="224"/>
      <c r="I263" s="224"/>
    </row>
    <row r="264" spans="8:9">
      <c r="H264" s="224"/>
      <c r="I264" s="224"/>
    </row>
    <row r="265" spans="8:9">
      <c r="H265" s="224"/>
      <c r="I265" s="224"/>
    </row>
    <row r="266" spans="8:9">
      <c r="H266" s="224"/>
      <c r="I266" s="224"/>
    </row>
    <row r="267" spans="8:9">
      <c r="H267" s="224"/>
      <c r="I267" s="224"/>
    </row>
    <row r="268" spans="8:9">
      <c r="H268" s="224"/>
      <c r="I268" s="224"/>
    </row>
    <row r="269" spans="8:9">
      <c r="H269" s="224"/>
      <c r="I269" s="224"/>
    </row>
    <row r="270" spans="8:9">
      <c r="H270" s="224"/>
      <c r="I270" s="224"/>
    </row>
    <row r="271" spans="8:9">
      <c r="H271" s="224"/>
      <c r="I271" s="224"/>
    </row>
    <row r="272" spans="8:9">
      <c r="H272" s="224"/>
      <c r="I272" s="224"/>
    </row>
    <row r="273" spans="8:9">
      <c r="H273" s="224"/>
      <c r="I273" s="224"/>
    </row>
    <row r="274" spans="8:9">
      <c r="H274" s="224"/>
      <c r="I274" s="224"/>
    </row>
    <row r="275" spans="8:9">
      <c r="H275" s="224"/>
      <c r="I275" s="224"/>
    </row>
    <row r="276" spans="8:9">
      <c r="H276" s="224"/>
      <c r="I276" s="224"/>
    </row>
    <row r="277" spans="8:9">
      <c r="H277" s="224"/>
      <c r="I277" s="224"/>
    </row>
    <row r="278" spans="8:9">
      <c r="H278" s="224"/>
      <c r="I278" s="224"/>
    </row>
    <row r="279" spans="8:9">
      <c r="H279" s="224"/>
      <c r="I279" s="224"/>
    </row>
    <row r="280" spans="8:9">
      <c r="H280" s="224"/>
      <c r="I280" s="224"/>
    </row>
    <row r="281" spans="8:9">
      <c r="H281" s="224"/>
      <c r="I281" s="224"/>
    </row>
    <row r="282" spans="8:9">
      <c r="H282" s="224"/>
      <c r="I282" s="224"/>
    </row>
    <row r="283" spans="8:9">
      <c r="H283" s="224"/>
      <c r="I283" s="224"/>
    </row>
    <row r="284" spans="8:9">
      <c r="H284" s="224"/>
      <c r="I284" s="224"/>
    </row>
    <row r="285" spans="8:9">
      <c r="H285" s="224"/>
      <c r="I285" s="224"/>
    </row>
    <row r="286" spans="8:9">
      <c r="H286" s="224"/>
      <c r="I286" s="224"/>
    </row>
    <row r="287" spans="8:9">
      <c r="H287" s="224"/>
      <c r="I287" s="224"/>
    </row>
    <row r="288" spans="8:9">
      <c r="H288" s="224"/>
      <c r="I288" s="224"/>
    </row>
    <row r="289" spans="8:9">
      <c r="H289" s="224"/>
      <c r="I289" s="224"/>
    </row>
    <row r="290" spans="8:9">
      <c r="H290" s="224"/>
      <c r="I290" s="224"/>
    </row>
    <row r="291" spans="8:9">
      <c r="H291" s="224"/>
      <c r="I291" s="224"/>
    </row>
    <row r="292" spans="8:9">
      <c r="H292" s="224"/>
      <c r="I292" s="224"/>
    </row>
    <row r="293" spans="8:9">
      <c r="H293" s="224"/>
      <c r="I293" s="224"/>
    </row>
    <row r="294" spans="8:9">
      <c r="H294" s="224"/>
      <c r="I294" s="224"/>
    </row>
    <row r="295" spans="8:9">
      <c r="H295" s="224"/>
      <c r="I295" s="224"/>
    </row>
    <row r="296" spans="8:9">
      <c r="H296" s="224"/>
      <c r="I296" s="224"/>
    </row>
    <row r="297" spans="8:9">
      <c r="H297" s="224"/>
      <c r="I297" s="224"/>
    </row>
    <row r="298" spans="8:9">
      <c r="H298" s="224"/>
      <c r="I298" s="224"/>
    </row>
    <row r="299" spans="8:9">
      <c r="H299" s="224"/>
      <c r="I299" s="224"/>
    </row>
    <row r="300" spans="8:9">
      <c r="H300" s="224"/>
      <c r="I300" s="224"/>
    </row>
    <row r="301" spans="8:9">
      <c r="H301" s="224"/>
      <c r="I301" s="224"/>
    </row>
    <row r="302" spans="8:9">
      <c r="H302" s="224"/>
      <c r="I302" s="224"/>
    </row>
    <row r="303" spans="8:9">
      <c r="H303" s="224"/>
      <c r="I303" s="224"/>
    </row>
    <row r="304" spans="8:9">
      <c r="H304" s="224"/>
      <c r="I304" s="224"/>
    </row>
    <row r="305" spans="8:9">
      <c r="H305" s="224"/>
      <c r="I305" s="224"/>
    </row>
    <row r="306" spans="8:9">
      <c r="H306" s="224"/>
      <c r="I306" s="224"/>
    </row>
    <row r="307" spans="8:9">
      <c r="H307" s="224"/>
      <c r="I307" s="224"/>
    </row>
    <row r="308" spans="8:9">
      <c r="H308" s="224"/>
      <c r="I308" s="224"/>
    </row>
    <row r="309" spans="8:9">
      <c r="H309" s="224"/>
      <c r="I309" s="224"/>
    </row>
    <row r="310" spans="8:9">
      <c r="H310" s="224"/>
      <c r="I310" s="224"/>
    </row>
    <row r="311" spans="8:9">
      <c r="H311" s="224"/>
      <c r="I311" s="224"/>
    </row>
    <row r="312" spans="8:9">
      <c r="H312" s="224"/>
      <c r="I312" s="224"/>
    </row>
    <row r="313" spans="8:9">
      <c r="H313" s="224"/>
      <c r="I313" s="224"/>
    </row>
    <row r="314" spans="8:9">
      <c r="H314" s="224"/>
      <c r="I314" s="224"/>
    </row>
    <row r="315" spans="8:9">
      <c r="H315" s="224"/>
      <c r="I315" s="224"/>
    </row>
    <row r="316" spans="8:9">
      <c r="H316" s="224"/>
      <c r="I316" s="224"/>
    </row>
    <row r="317" spans="8:9">
      <c r="H317" s="224"/>
      <c r="I317" s="224"/>
    </row>
    <row r="318" spans="8:9">
      <c r="H318" s="224"/>
      <c r="I318" s="224"/>
    </row>
    <row r="319" spans="8:9">
      <c r="H319" s="224"/>
      <c r="I319" s="224"/>
    </row>
    <row r="320" spans="8:9">
      <c r="H320" s="224"/>
      <c r="I320" s="224"/>
    </row>
    <row r="321" spans="8:9">
      <c r="H321" s="224"/>
      <c r="I321" s="224"/>
    </row>
    <row r="322" spans="8:9">
      <c r="H322" s="224"/>
      <c r="I322" s="224"/>
    </row>
    <row r="323" spans="8:9">
      <c r="H323" s="224"/>
      <c r="I323" s="224"/>
    </row>
    <row r="324" spans="8:9">
      <c r="H324" s="224"/>
      <c r="I324" s="224"/>
    </row>
    <row r="325" spans="8:9">
      <c r="H325" s="224"/>
      <c r="I325" s="224"/>
    </row>
    <row r="326" spans="8:9">
      <c r="H326" s="224"/>
      <c r="I326" s="224"/>
    </row>
    <row r="327" spans="8:9">
      <c r="H327" s="224"/>
      <c r="I327" s="224"/>
    </row>
    <row r="328" spans="8:9">
      <c r="H328" s="224"/>
      <c r="I328" s="224"/>
    </row>
    <row r="329" spans="8:9">
      <c r="H329" s="224"/>
      <c r="I329" s="224"/>
    </row>
    <row r="330" spans="8:9">
      <c r="H330" s="224"/>
      <c r="I330" s="224"/>
    </row>
    <row r="331" spans="8:9">
      <c r="H331" s="224"/>
      <c r="I331" s="224"/>
    </row>
    <row r="332" spans="8:9">
      <c r="H332" s="224"/>
      <c r="I332" s="224"/>
    </row>
    <row r="333" spans="8:9">
      <c r="H333" s="224"/>
      <c r="I333" s="224"/>
    </row>
    <row r="334" spans="8:9">
      <c r="H334" s="224"/>
      <c r="I334" s="224"/>
    </row>
    <row r="335" spans="8:9">
      <c r="H335" s="224"/>
      <c r="I335" s="224"/>
    </row>
    <row r="336" spans="8:9">
      <c r="H336" s="224"/>
      <c r="I336" s="224"/>
    </row>
    <row r="337" spans="8:9">
      <c r="H337" s="224"/>
      <c r="I337" s="224"/>
    </row>
    <row r="338" spans="8:9">
      <c r="H338" s="224"/>
      <c r="I338" s="224"/>
    </row>
    <row r="339" spans="8:9">
      <c r="H339" s="224"/>
      <c r="I339" s="224"/>
    </row>
    <row r="340" spans="8:9">
      <c r="H340" s="224"/>
      <c r="I340" s="224"/>
    </row>
    <row r="341" spans="8:9">
      <c r="H341" s="224"/>
      <c r="I341" s="224"/>
    </row>
    <row r="342" spans="8:9">
      <c r="H342" s="224"/>
      <c r="I342" s="224"/>
    </row>
    <row r="343" spans="8:9">
      <c r="H343" s="224"/>
      <c r="I343" s="224"/>
    </row>
    <row r="344" spans="8:9">
      <c r="H344" s="224"/>
      <c r="I344" s="224"/>
    </row>
    <row r="345" spans="8:9">
      <c r="H345" s="224"/>
      <c r="I345" s="224"/>
    </row>
    <row r="346" spans="8:9">
      <c r="H346" s="224"/>
      <c r="I346" s="224"/>
    </row>
    <row r="347" spans="8:9">
      <c r="H347" s="224"/>
      <c r="I347" s="224"/>
    </row>
    <row r="348" spans="8:9">
      <c r="H348" s="224"/>
      <c r="I348" s="224"/>
    </row>
    <row r="349" spans="8:9">
      <c r="H349" s="224"/>
      <c r="I349" s="224"/>
    </row>
    <row r="350" spans="8:9">
      <c r="H350" s="224"/>
      <c r="I350" s="224"/>
    </row>
    <row r="351" spans="8:9">
      <c r="H351" s="224"/>
      <c r="I351" s="224"/>
    </row>
    <row r="352" spans="8:9">
      <c r="H352" s="224"/>
      <c r="I352" s="224"/>
    </row>
    <row r="353" spans="8:9">
      <c r="H353" s="224"/>
      <c r="I353" s="224"/>
    </row>
    <row r="354" spans="8:9">
      <c r="H354" s="224"/>
      <c r="I354" s="224"/>
    </row>
    <row r="355" spans="8:9">
      <c r="H355" s="224"/>
      <c r="I355" s="224"/>
    </row>
    <row r="356" spans="8:9">
      <c r="H356" s="224"/>
      <c r="I356" s="224"/>
    </row>
    <row r="357" spans="8:9">
      <c r="H357" s="224"/>
      <c r="I357" s="224"/>
    </row>
    <row r="358" spans="8:9">
      <c r="H358" s="224"/>
      <c r="I358" s="224"/>
    </row>
    <row r="359" spans="8:9">
      <c r="H359" s="224"/>
      <c r="I359" s="224"/>
    </row>
    <row r="360" spans="8:9">
      <c r="H360" s="224"/>
      <c r="I360" s="224"/>
    </row>
    <row r="361" spans="8:9">
      <c r="H361" s="224"/>
      <c r="I361" s="224"/>
    </row>
    <row r="362" spans="8:9">
      <c r="H362" s="224"/>
      <c r="I362" s="224"/>
    </row>
    <row r="363" spans="8:9">
      <c r="H363" s="224"/>
      <c r="I363" s="224"/>
    </row>
    <row r="364" spans="8:9">
      <c r="H364" s="224"/>
      <c r="I364" s="224"/>
    </row>
    <row r="365" spans="8:9">
      <c r="H365" s="224"/>
      <c r="I365" s="224"/>
    </row>
    <row r="366" spans="8:9">
      <c r="H366" s="224"/>
      <c r="I366" s="224"/>
    </row>
    <row r="367" spans="8:9">
      <c r="H367" s="224"/>
      <c r="I367" s="224"/>
    </row>
    <row r="368" spans="8:9">
      <c r="H368" s="224"/>
      <c r="I368" s="224"/>
    </row>
    <row r="369" spans="8:9">
      <c r="H369" s="224"/>
      <c r="I369" s="224"/>
    </row>
    <row r="370" spans="8:9">
      <c r="H370" s="224"/>
      <c r="I370" s="224"/>
    </row>
    <row r="371" spans="8:9">
      <c r="H371" s="224"/>
      <c r="I371" s="224"/>
    </row>
    <row r="372" spans="8:9">
      <c r="H372" s="224"/>
      <c r="I372" s="224"/>
    </row>
    <row r="373" spans="8:9">
      <c r="H373" s="224"/>
      <c r="I373" s="224"/>
    </row>
    <row r="374" spans="8:9">
      <c r="H374" s="224"/>
      <c r="I374" s="224"/>
    </row>
    <row r="375" spans="8:9">
      <c r="H375" s="224"/>
      <c r="I375" s="224"/>
    </row>
    <row r="376" spans="8:9">
      <c r="H376" s="224"/>
      <c r="I376" s="224"/>
    </row>
    <row r="377" spans="8:9">
      <c r="H377" s="224"/>
      <c r="I377" s="224"/>
    </row>
    <row r="378" spans="8:9">
      <c r="H378" s="224"/>
      <c r="I378" s="224"/>
    </row>
    <row r="379" spans="8:9">
      <c r="H379" s="224"/>
      <c r="I379" s="224"/>
    </row>
    <row r="380" spans="8:9">
      <c r="H380" s="224"/>
      <c r="I380" s="224"/>
    </row>
    <row r="381" spans="8:9">
      <c r="H381" s="224"/>
      <c r="I381" s="224"/>
    </row>
    <row r="382" spans="8:9">
      <c r="H382" s="224"/>
      <c r="I382" s="224"/>
    </row>
    <row r="383" spans="8:9">
      <c r="H383" s="224"/>
      <c r="I383" s="224"/>
    </row>
    <row r="384" spans="8:9">
      <c r="H384" s="224"/>
      <c r="I384" s="224"/>
    </row>
    <row r="385" spans="8:9">
      <c r="H385" s="224"/>
      <c r="I385" s="224"/>
    </row>
    <row r="386" spans="8:9">
      <c r="H386" s="224"/>
      <c r="I386" s="224"/>
    </row>
    <row r="387" spans="8:9">
      <c r="H387" s="224"/>
      <c r="I387" s="224"/>
    </row>
    <row r="388" spans="8:9">
      <c r="H388" s="224"/>
      <c r="I388" s="224"/>
    </row>
    <row r="389" spans="8:9">
      <c r="H389" s="224"/>
      <c r="I389" s="224"/>
    </row>
    <row r="390" spans="8:9">
      <c r="H390" s="224"/>
      <c r="I390" s="224"/>
    </row>
    <row r="391" spans="8:9">
      <c r="H391" s="224"/>
      <c r="I391" s="224"/>
    </row>
    <row r="392" spans="8:9">
      <c r="H392" s="224"/>
      <c r="I392" s="224"/>
    </row>
    <row r="393" spans="8:9">
      <c r="H393" s="224"/>
      <c r="I393" s="224"/>
    </row>
    <row r="394" spans="8:9">
      <c r="H394" s="224"/>
      <c r="I394" s="224"/>
    </row>
    <row r="395" spans="8:9">
      <c r="H395" s="224"/>
      <c r="I395" s="224"/>
    </row>
    <row r="396" spans="8:9">
      <c r="H396" s="224"/>
      <c r="I396" s="224"/>
    </row>
    <row r="397" spans="8:9">
      <c r="H397" s="224"/>
      <c r="I397" s="224"/>
    </row>
    <row r="398" spans="8:9">
      <c r="H398" s="224"/>
      <c r="I398" s="224"/>
    </row>
    <row r="399" spans="8:9">
      <c r="H399" s="224"/>
      <c r="I399" s="224"/>
    </row>
    <row r="400" spans="8:9">
      <c r="H400" s="224"/>
      <c r="I400" s="224"/>
    </row>
    <row r="401" spans="8:9">
      <c r="H401" s="224"/>
      <c r="I401" s="224"/>
    </row>
    <row r="402" spans="8:9">
      <c r="H402" s="224"/>
      <c r="I402" s="224"/>
    </row>
    <row r="403" spans="8:9">
      <c r="H403" s="224"/>
      <c r="I403" s="224"/>
    </row>
    <row r="404" spans="8:9">
      <c r="H404" s="224"/>
      <c r="I404" s="224"/>
    </row>
    <row r="405" spans="8:9">
      <c r="H405" s="224"/>
      <c r="I405" s="224"/>
    </row>
    <row r="406" spans="8:9">
      <c r="H406" s="224"/>
      <c r="I406" s="224"/>
    </row>
    <row r="407" spans="8:9">
      <c r="H407" s="224"/>
      <c r="I407" s="224"/>
    </row>
    <row r="408" spans="8:9">
      <c r="H408" s="224"/>
      <c r="I408" s="224"/>
    </row>
    <row r="409" spans="8:9">
      <c r="H409" s="224"/>
      <c r="I409" s="224"/>
    </row>
    <row r="410" spans="8:9">
      <c r="H410" s="224"/>
      <c r="I410" s="224"/>
    </row>
    <row r="411" spans="8:9">
      <c r="H411" s="224"/>
      <c r="I411" s="224"/>
    </row>
    <row r="412" spans="8:9">
      <c r="H412" s="224"/>
      <c r="I412" s="224"/>
    </row>
    <row r="413" spans="8:9">
      <c r="H413" s="224"/>
      <c r="I413" s="224"/>
    </row>
    <row r="414" spans="8:9">
      <c r="H414" s="224"/>
      <c r="I414" s="224"/>
    </row>
    <row r="415" spans="8:9">
      <c r="H415" s="224"/>
      <c r="I415" s="224"/>
    </row>
    <row r="416" spans="8:9">
      <c r="H416" s="224"/>
      <c r="I416" s="224"/>
    </row>
    <row r="417" spans="8:9">
      <c r="H417" s="224"/>
      <c r="I417" s="224"/>
    </row>
    <row r="418" spans="8:9">
      <c r="H418" s="224"/>
      <c r="I418" s="224"/>
    </row>
    <row r="419" spans="8:9">
      <c r="H419" s="224"/>
      <c r="I419" s="224"/>
    </row>
    <row r="420" spans="8:9">
      <c r="H420" s="224"/>
      <c r="I420" s="224"/>
    </row>
    <row r="421" spans="8:9">
      <c r="H421" s="224"/>
      <c r="I421" s="224"/>
    </row>
    <row r="422" spans="8:9">
      <c r="H422" s="224"/>
      <c r="I422" s="224"/>
    </row>
    <row r="423" spans="8:9">
      <c r="H423" s="224"/>
      <c r="I423" s="224"/>
    </row>
    <row r="424" spans="8:9">
      <c r="H424" s="224"/>
      <c r="I424" s="224"/>
    </row>
    <row r="425" spans="8:9">
      <c r="H425" s="224"/>
      <c r="I425" s="224"/>
    </row>
    <row r="426" spans="8:9">
      <c r="H426" s="224"/>
      <c r="I426" s="224"/>
    </row>
    <row r="427" spans="8:9">
      <c r="H427" s="224"/>
      <c r="I427" s="224"/>
    </row>
    <row r="428" spans="8:9">
      <c r="H428" s="224"/>
      <c r="I428" s="224"/>
    </row>
    <row r="429" spans="8:9">
      <c r="H429" s="224"/>
      <c r="I429" s="224"/>
    </row>
    <row r="430" spans="8:9">
      <c r="H430" s="224"/>
      <c r="I430" s="224"/>
    </row>
    <row r="431" spans="8:9">
      <c r="H431" s="224"/>
      <c r="I431" s="224"/>
    </row>
    <row r="432" spans="8:9">
      <c r="H432" s="224"/>
      <c r="I432" s="224"/>
    </row>
    <row r="433" spans="8:9">
      <c r="H433" s="224"/>
      <c r="I433" s="224"/>
    </row>
    <row r="434" spans="8:9">
      <c r="H434" s="224"/>
      <c r="I434" s="224"/>
    </row>
    <row r="435" spans="8:9">
      <c r="H435" s="224"/>
      <c r="I435" s="224"/>
    </row>
    <row r="436" spans="8:9">
      <c r="H436" s="224"/>
      <c r="I436" s="224"/>
    </row>
    <row r="437" spans="8:9">
      <c r="H437" s="224"/>
      <c r="I437" s="224"/>
    </row>
    <row r="438" spans="8:9">
      <c r="H438" s="224"/>
      <c r="I438" s="224"/>
    </row>
    <row r="439" spans="8:9">
      <c r="H439" s="224"/>
      <c r="I439" s="224"/>
    </row>
    <row r="440" spans="8:9">
      <c r="H440" s="224"/>
      <c r="I440" s="224"/>
    </row>
    <row r="441" spans="8:9">
      <c r="H441" s="224"/>
      <c r="I441" s="224"/>
    </row>
    <row r="442" spans="8:9">
      <c r="H442" s="224"/>
      <c r="I442" s="224"/>
    </row>
    <row r="443" spans="8:9">
      <c r="H443" s="224"/>
      <c r="I443" s="224"/>
    </row>
    <row r="444" spans="8:9">
      <c r="H444" s="224"/>
      <c r="I444" s="224"/>
    </row>
    <row r="445" spans="8:9">
      <c r="H445" s="224"/>
      <c r="I445" s="224"/>
    </row>
    <row r="446" spans="8:9">
      <c r="H446" s="224"/>
      <c r="I446" s="224"/>
    </row>
    <row r="447" spans="8:9">
      <c r="H447" s="224"/>
      <c r="I447" s="224"/>
    </row>
    <row r="448" spans="8:9">
      <c r="H448" s="224"/>
      <c r="I448" s="224"/>
    </row>
    <row r="449" spans="8:9">
      <c r="H449" s="224"/>
      <c r="I449" s="224"/>
    </row>
    <row r="450" spans="8:9">
      <c r="H450" s="224"/>
      <c r="I450" s="224"/>
    </row>
    <row r="451" spans="8:9">
      <c r="H451" s="224"/>
      <c r="I451" s="224"/>
    </row>
    <row r="452" spans="8:9">
      <c r="H452" s="224"/>
      <c r="I452" s="224"/>
    </row>
    <row r="453" spans="8:9">
      <c r="H453" s="224"/>
      <c r="I453" s="224"/>
    </row>
    <row r="454" spans="8:9">
      <c r="H454" s="224"/>
      <c r="I454" s="224"/>
    </row>
    <row r="455" spans="8:9">
      <c r="H455" s="224"/>
      <c r="I455" s="224"/>
    </row>
    <row r="456" spans="8:9">
      <c r="H456" s="224"/>
      <c r="I456" s="224"/>
    </row>
    <row r="457" spans="8:9">
      <c r="H457" s="224"/>
      <c r="I457" s="224"/>
    </row>
    <row r="458" spans="8:9">
      <c r="H458" s="224"/>
      <c r="I458" s="224"/>
    </row>
    <row r="459" spans="8:9">
      <c r="H459" s="224"/>
      <c r="I459" s="224"/>
    </row>
    <row r="460" spans="8:9">
      <c r="H460" s="224"/>
      <c r="I460" s="224"/>
    </row>
    <row r="461" spans="8:9">
      <c r="H461" s="224"/>
      <c r="I461" s="224"/>
    </row>
    <row r="462" spans="8:9">
      <c r="H462" s="224"/>
      <c r="I462" s="224"/>
    </row>
    <row r="463" spans="8:9">
      <c r="H463" s="224"/>
      <c r="I463" s="224"/>
    </row>
    <row r="464" spans="8:9">
      <c r="H464" s="224"/>
      <c r="I464" s="224"/>
    </row>
    <row r="465" spans="8:9">
      <c r="H465" s="224"/>
      <c r="I465" s="224"/>
    </row>
    <row r="466" spans="8:9">
      <c r="H466" s="224"/>
      <c r="I466" s="224"/>
    </row>
    <row r="467" spans="8:9">
      <c r="H467" s="224"/>
      <c r="I467" s="224"/>
    </row>
    <row r="468" spans="8:9">
      <c r="H468" s="224"/>
      <c r="I468" s="224"/>
    </row>
    <row r="469" spans="8:9">
      <c r="H469" s="224"/>
      <c r="I469" s="224"/>
    </row>
    <row r="470" spans="8:9">
      <c r="H470" s="224"/>
      <c r="I470" s="224"/>
    </row>
    <row r="471" spans="8:9">
      <c r="H471" s="224"/>
      <c r="I471" s="224"/>
    </row>
    <row r="472" spans="8:9">
      <c r="H472" s="224"/>
      <c r="I472" s="224"/>
    </row>
    <row r="473" spans="8:9">
      <c r="H473" s="224"/>
      <c r="I473" s="224"/>
    </row>
    <row r="474" spans="8:9">
      <c r="H474" s="224"/>
      <c r="I474" s="224"/>
    </row>
    <row r="475" spans="8:9">
      <c r="H475" s="224"/>
      <c r="I475" s="224"/>
    </row>
    <row r="476" spans="8:9">
      <c r="H476" s="224"/>
      <c r="I476" s="224"/>
    </row>
    <row r="477" spans="8:9">
      <c r="H477" s="224"/>
      <c r="I477" s="224"/>
    </row>
    <row r="478" spans="8:9">
      <c r="H478" s="224"/>
      <c r="I478" s="224"/>
    </row>
    <row r="479" spans="8:9">
      <c r="H479" s="224"/>
      <c r="I479" s="224"/>
    </row>
    <row r="480" spans="8:9">
      <c r="H480" s="224"/>
      <c r="I480" s="224"/>
    </row>
    <row r="481" spans="8:9">
      <c r="H481" s="224"/>
      <c r="I481" s="224"/>
    </row>
    <row r="482" spans="8:9">
      <c r="H482" s="224"/>
      <c r="I482" s="224"/>
    </row>
    <row r="483" spans="8:9">
      <c r="H483" s="224"/>
      <c r="I483" s="224"/>
    </row>
    <row r="484" spans="8:9">
      <c r="H484" s="224"/>
      <c r="I484" s="224"/>
    </row>
    <row r="485" spans="8:9">
      <c r="H485" s="224"/>
      <c r="I485" s="224"/>
    </row>
    <row r="486" spans="8:9">
      <c r="H486" s="224"/>
      <c r="I486" s="224"/>
    </row>
    <row r="487" spans="8:9">
      <c r="H487" s="224"/>
      <c r="I487" s="224"/>
    </row>
    <row r="488" spans="8:9">
      <c r="H488" s="224"/>
      <c r="I488" s="224"/>
    </row>
    <row r="489" spans="8:9">
      <c r="H489" s="224"/>
      <c r="I489" s="224"/>
    </row>
    <row r="490" spans="8:9">
      <c r="H490" s="224"/>
      <c r="I490" s="224"/>
    </row>
    <row r="491" spans="8:9">
      <c r="H491" s="224"/>
      <c r="I491" s="224"/>
    </row>
    <row r="492" spans="8:9">
      <c r="H492" s="224"/>
      <c r="I492" s="224"/>
    </row>
    <row r="493" spans="8:9">
      <c r="H493" s="224"/>
      <c r="I493" s="224"/>
    </row>
    <row r="494" spans="8:9">
      <c r="H494" s="224"/>
      <c r="I494" s="224"/>
    </row>
    <row r="495" spans="8:9">
      <c r="H495" s="224"/>
      <c r="I495" s="224"/>
    </row>
    <row r="496" spans="8:9">
      <c r="H496" s="224"/>
      <c r="I496" s="224"/>
    </row>
    <row r="497" spans="8:9">
      <c r="H497" s="224"/>
      <c r="I497" s="224"/>
    </row>
    <row r="498" spans="8:9">
      <c r="H498" s="224"/>
      <c r="I498" s="224"/>
    </row>
    <row r="499" spans="8:9">
      <c r="H499" s="224"/>
      <c r="I499" s="224"/>
    </row>
    <row r="500" spans="8:9">
      <c r="H500" s="224"/>
      <c r="I500" s="224"/>
    </row>
    <row r="501" spans="8:9">
      <c r="H501" s="224"/>
      <c r="I501" s="224"/>
    </row>
    <row r="502" spans="8:9">
      <c r="H502" s="224"/>
      <c r="I502" s="224"/>
    </row>
    <row r="503" spans="8:9">
      <c r="H503" s="224"/>
      <c r="I503" s="224"/>
    </row>
    <row r="504" spans="8:9">
      <c r="H504" s="224"/>
      <c r="I504" s="224"/>
    </row>
    <row r="505" spans="8:9">
      <c r="H505" s="224"/>
      <c r="I505" s="224"/>
    </row>
    <row r="506" spans="8:9">
      <c r="H506" s="224"/>
      <c r="I506" s="224"/>
    </row>
    <row r="507" spans="8:9">
      <c r="H507" s="224"/>
      <c r="I507" s="224"/>
    </row>
    <row r="508" spans="8:9">
      <c r="H508" s="224"/>
      <c r="I508" s="224"/>
    </row>
    <row r="509" spans="8:9">
      <c r="H509" s="224"/>
      <c r="I509" s="224"/>
    </row>
    <row r="510" spans="8:9">
      <c r="H510" s="224"/>
      <c r="I510" s="224"/>
    </row>
    <row r="511" spans="8:9">
      <c r="H511" s="224"/>
      <c r="I511" s="224"/>
    </row>
    <row r="512" spans="8:9">
      <c r="H512" s="224"/>
      <c r="I512" s="224"/>
    </row>
    <row r="513" spans="8:9">
      <c r="H513" s="224"/>
      <c r="I513" s="224"/>
    </row>
    <row r="514" spans="8:9">
      <c r="H514" s="224"/>
      <c r="I514" s="224"/>
    </row>
    <row r="515" spans="8:9">
      <c r="H515" s="224"/>
      <c r="I515" s="224"/>
    </row>
    <row r="516" spans="8:9">
      <c r="H516" s="224"/>
      <c r="I516" s="224"/>
    </row>
    <row r="517" spans="8:9">
      <c r="H517" s="224"/>
      <c r="I517" s="224"/>
    </row>
    <row r="518" spans="8:9">
      <c r="H518" s="224"/>
      <c r="I518" s="224"/>
    </row>
    <row r="519" spans="8:9">
      <c r="H519" s="224"/>
      <c r="I519" s="224"/>
    </row>
    <row r="520" spans="8:9">
      <c r="H520" s="224"/>
      <c r="I520" s="224"/>
    </row>
    <row r="521" spans="8:9">
      <c r="H521" s="224"/>
      <c r="I521" s="224"/>
    </row>
    <row r="522" spans="8:9">
      <c r="H522" s="224"/>
      <c r="I522" s="224"/>
    </row>
    <row r="523" spans="8:9">
      <c r="H523" s="224"/>
      <c r="I523" s="224"/>
    </row>
    <row r="524" spans="8:9">
      <c r="H524" s="224"/>
      <c r="I524" s="224"/>
    </row>
    <row r="525" spans="8:9">
      <c r="H525" s="224"/>
      <c r="I525" s="224"/>
    </row>
    <row r="526" spans="8:9">
      <c r="H526" s="224"/>
      <c r="I526" s="224"/>
    </row>
    <row r="527" spans="8:9">
      <c r="H527" s="224"/>
      <c r="I527" s="224"/>
    </row>
    <row r="528" spans="8:9">
      <c r="H528" s="224"/>
      <c r="I528" s="224"/>
    </row>
    <row r="529" spans="8:9">
      <c r="H529" s="224"/>
      <c r="I529" s="224"/>
    </row>
    <row r="530" spans="8:9">
      <c r="H530" s="224"/>
      <c r="I530" s="224"/>
    </row>
    <row r="531" spans="8:9">
      <c r="H531" s="224"/>
      <c r="I531" s="224"/>
    </row>
    <row r="532" spans="8:9">
      <c r="H532" s="224"/>
      <c r="I532" s="224"/>
    </row>
    <row r="533" spans="8:9">
      <c r="H533" s="224"/>
      <c r="I533" s="224"/>
    </row>
    <row r="534" spans="8:9">
      <c r="H534" s="224"/>
      <c r="I534" s="224"/>
    </row>
    <row r="535" spans="8:9">
      <c r="H535" s="224"/>
      <c r="I535" s="224"/>
    </row>
    <row r="536" spans="8:9">
      <c r="H536" s="224"/>
      <c r="I536" s="224"/>
    </row>
    <row r="537" spans="8:9">
      <c r="H537" s="224"/>
      <c r="I537" s="224"/>
    </row>
    <row r="538" spans="8:9">
      <c r="H538" s="224"/>
      <c r="I538" s="224"/>
    </row>
    <row r="539" spans="8:9">
      <c r="H539" s="224"/>
      <c r="I539" s="224"/>
    </row>
    <row r="540" spans="8:9">
      <c r="H540" s="224"/>
      <c r="I540" s="224"/>
    </row>
    <row r="541" spans="8:9">
      <c r="H541" s="224"/>
      <c r="I541" s="224"/>
    </row>
    <row r="542" spans="8:9">
      <c r="H542" s="224"/>
      <c r="I542" s="224"/>
    </row>
    <row r="543" spans="8:9">
      <c r="H543" s="224"/>
      <c r="I543" s="224"/>
    </row>
    <row r="544" spans="8:9">
      <c r="H544" s="224"/>
      <c r="I544" s="224"/>
    </row>
    <row r="545" spans="8:9">
      <c r="H545" s="224"/>
      <c r="I545" s="224"/>
    </row>
    <row r="546" spans="8:9">
      <c r="H546" s="224"/>
      <c r="I546" s="224"/>
    </row>
    <row r="547" spans="8:9">
      <c r="H547" s="224"/>
      <c r="I547" s="224"/>
    </row>
    <row r="548" spans="8:9">
      <c r="H548" s="224"/>
      <c r="I548" s="224"/>
    </row>
    <row r="549" spans="8:9">
      <c r="H549" s="224"/>
      <c r="I549" s="224"/>
    </row>
    <row r="550" spans="8:9">
      <c r="H550" s="224"/>
      <c r="I550" s="224"/>
    </row>
    <row r="551" spans="8:9">
      <c r="H551" s="224"/>
      <c r="I551" s="224"/>
    </row>
    <row r="552" spans="8:9">
      <c r="H552" s="224"/>
      <c r="I552" s="224"/>
    </row>
    <row r="553" spans="8:9">
      <c r="H553" s="224"/>
      <c r="I553" s="224"/>
    </row>
    <row r="554" spans="8:9">
      <c r="H554" s="224"/>
      <c r="I554" s="224"/>
    </row>
    <row r="555" spans="8:9">
      <c r="H555" s="224"/>
      <c r="I555" s="224"/>
    </row>
    <row r="556" spans="8:9">
      <c r="H556" s="224"/>
      <c r="I556" s="224"/>
    </row>
    <row r="557" spans="8:9">
      <c r="H557" s="224"/>
      <c r="I557" s="224"/>
    </row>
    <row r="558" spans="8:9">
      <c r="H558" s="224"/>
      <c r="I558" s="224"/>
    </row>
    <row r="559" spans="8:9">
      <c r="H559" s="224"/>
      <c r="I559" s="224"/>
    </row>
    <row r="560" spans="8:9">
      <c r="H560" s="224"/>
      <c r="I560" s="224"/>
    </row>
    <row r="561" spans="8:9">
      <c r="H561" s="224"/>
      <c r="I561" s="224"/>
    </row>
    <row r="562" spans="8:9">
      <c r="H562" s="224"/>
      <c r="I562" s="224"/>
    </row>
    <row r="563" spans="8:9">
      <c r="H563" s="224"/>
      <c r="I563" s="224"/>
    </row>
    <row r="564" spans="8:9">
      <c r="H564" s="224"/>
      <c r="I564" s="224"/>
    </row>
    <row r="565" spans="8:9">
      <c r="H565" s="224"/>
      <c r="I565" s="224"/>
    </row>
    <row r="566" spans="8:9">
      <c r="H566" s="224"/>
      <c r="I566" s="224"/>
    </row>
    <row r="567" spans="8:9">
      <c r="H567" s="224"/>
      <c r="I567" s="224"/>
    </row>
    <row r="568" spans="8:9">
      <c r="H568" s="224"/>
      <c r="I568" s="224"/>
    </row>
    <row r="569" spans="8:9">
      <c r="H569" s="224"/>
      <c r="I569" s="224"/>
    </row>
    <row r="570" spans="8:9">
      <c r="H570" s="224"/>
      <c r="I570" s="224"/>
    </row>
    <row r="571" spans="8:9">
      <c r="H571" s="224"/>
      <c r="I571" s="224"/>
    </row>
    <row r="572" spans="8:9">
      <c r="H572" s="224"/>
      <c r="I572" s="224"/>
    </row>
    <row r="573" spans="8:9">
      <c r="H573" s="224"/>
      <c r="I573" s="224"/>
    </row>
    <row r="574" spans="8:9">
      <c r="H574" s="224"/>
      <c r="I574" s="224"/>
    </row>
    <row r="575" spans="8:9">
      <c r="H575" s="224"/>
      <c r="I575" s="224"/>
    </row>
    <row r="576" spans="8:9">
      <c r="H576" s="224"/>
      <c r="I576" s="224"/>
    </row>
    <row r="577" spans="8:9">
      <c r="H577" s="224"/>
      <c r="I577" s="224"/>
    </row>
    <row r="578" spans="8:9">
      <c r="H578" s="224"/>
      <c r="I578" s="224"/>
    </row>
    <row r="579" spans="8:9">
      <c r="H579" s="224"/>
      <c r="I579" s="224"/>
    </row>
    <row r="580" spans="8:9">
      <c r="H580" s="224"/>
      <c r="I580" s="224"/>
    </row>
    <row r="581" spans="8:9">
      <c r="H581" s="224"/>
      <c r="I581" s="224"/>
    </row>
    <row r="582" spans="8:9">
      <c r="H582" s="224"/>
      <c r="I582" s="224"/>
    </row>
    <row r="583" spans="8:9">
      <c r="H583" s="224"/>
      <c r="I583" s="224"/>
    </row>
    <row r="584" spans="8:9">
      <c r="H584" s="224"/>
      <c r="I584" s="224"/>
    </row>
    <row r="585" spans="8:9">
      <c r="H585" s="224"/>
      <c r="I585" s="224"/>
    </row>
    <row r="586" spans="8:9">
      <c r="H586" s="224"/>
      <c r="I586" s="224"/>
    </row>
    <row r="587" spans="8:9">
      <c r="H587" s="224"/>
      <c r="I587" s="224"/>
    </row>
    <row r="588" spans="8:9">
      <c r="H588" s="224"/>
      <c r="I588" s="224"/>
    </row>
    <row r="589" spans="8:9">
      <c r="H589" s="224"/>
      <c r="I589" s="224"/>
    </row>
    <row r="590" spans="8:9">
      <c r="H590" s="224"/>
      <c r="I590" s="224"/>
    </row>
    <row r="591" spans="8:9">
      <c r="H591" s="224"/>
      <c r="I591" s="224"/>
    </row>
    <row r="592" spans="8:9">
      <c r="H592" s="224"/>
      <c r="I592" s="224"/>
    </row>
    <row r="593" spans="8:9">
      <c r="H593" s="224"/>
      <c r="I593" s="224"/>
    </row>
    <row r="594" spans="8:9">
      <c r="H594" s="224"/>
      <c r="I594" s="224"/>
    </row>
    <row r="595" spans="8:9">
      <c r="H595" s="224"/>
      <c r="I595" s="224"/>
    </row>
    <row r="596" spans="8:9">
      <c r="H596" s="224"/>
      <c r="I596" s="224"/>
    </row>
    <row r="597" spans="8:9">
      <c r="H597" s="224"/>
      <c r="I597" s="224"/>
    </row>
    <row r="598" spans="8:9">
      <c r="H598" s="224"/>
      <c r="I598" s="224"/>
    </row>
    <row r="599" spans="8:9">
      <c r="H599" s="224"/>
      <c r="I599" s="224"/>
    </row>
    <row r="600" spans="8:9">
      <c r="H600" s="224"/>
      <c r="I600" s="224"/>
    </row>
    <row r="601" spans="8:9">
      <c r="H601" s="224"/>
      <c r="I601" s="224"/>
    </row>
    <row r="602" spans="8:9">
      <c r="H602" s="224"/>
      <c r="I602" s="224"/>
    </row>
    <row r="603" spans="8:9">
      <c r="H603" s="224"/>
      <c r="I603" s="224"/>
    </row>
    <row r="604" spans="8:9">
      <c r="H604" s="224"/>
      <c r="I604" s="224"/>
    </row>
    <row r="605" spans="8:9">
      <c r="H605" s="224"/>
      <c r="I605" s="224"/>
    </row>
    <row r="606" spans="8:9">
      <c r="H606" s="224"/>
      <c r="I606" s="224"/>
    </row>
    <row r="607" spans="8:9">
      <c r="H607" s="224"/>
      <c r="I607" s="224"/>
    </row>
    <row r="608" spans="8:9">
      <c r="H608" s="224"/>
      <c r="I608" s="224"/>
    </row>
    <row r="609" spans="8:9">
      <c r="H609" s="224"/>
      <c r="I609" s="224"/>
    </row>
    <row r="610" spans="8:9">
      <c r="H610" s="224"/>
      <c r="I610" s="224"/>
    </row>
    <row r="611" spans="8:9">
      <c r="H611" s="224"/>
      <c r="I611" s="224"/>
    </row>
    <row r="612" spans="8:9">
      <c r="H612" s="224"/>
      <c r="I612" s="224"/>
    </row>
    <row r="613" spans="8:9">
      <c r="H613" s="224"/>
      <c r="I613" s="224"/>
    </row>
    <row r="614" spans="8:9">
      <c r="H614" s="224"/>
      <c r="I614" s="224"/>
    </row>
    <row r="615" spans="8:9">
      <c r="H615" s="224"/>
      <c r="I615" s="224"/>
    </row>
    <row r="616" spans="8:9">
      <c r="H616" s="224"/>
      <c r="I616" s="224"/>
    </row>
    <row r="617" spans="8:9">
      <c r="H617" s="224"/>
      <c r="I617" s="224"/>
    </row>
    <row r="618" spans="8:9">
      <c r="H618" s="224"/>
      <c r="I618" s="224"/>
    </row>
    <row r="619" spans="8:9">
      <c r="H619" s="224"/>
      <c r="I619" s="224"/>
    </row>
    <row r="620" spans="8:9">
      <c r="H620" s="224"/>
      <c r="I620" s="224"/>
    </row>
    <row r="621" spans="8:9">
      <c r="H621" s="224"/>
      <c r="I621" s="224"/>
    </row>
    <row r="622" spans="8:9">
      <c r="H622" s="224"/>
      <c r="I622" s="224"/>
    </row>
    <row r="623" spans="8:9">
      <c r="H623" s="224"/>
      <c r="I623" s="224"/>
    </row>
    <row r="624" spans="8:9">
      <c r="H624" s="224"/>
      <c r="I624" s="224"/>
    </row>
    <row r="625" spans="8:9">
      <c r="H625" s="224"/>
      <c r="I625" s="224"/>
    </row>
    <row r="626" spans="8:9">
      <c r="H626" s="224"/>
      <c r="I626" s="224"/>
    </row>
    <row r="627" spans="8:9">
      <c r="H627" s="224"/>
      <c r="I627" s="224"/>
    </row>
    <row r="628" spans="8:9">
      <c r="H628" s="224"/>
      <c r="I628" s="224"/>
    </row>
    <row r="629" spans="8:9">
      <c r="H629" s="224"/>
      <c r="I629" s="224"/>
    </row>
    <row r="630" spans="8:9">
      <c r="H630" s="224"/>
      <c r="I630" s="224"/>
    </row>
    <row r="631" spans="8:9">
      <c r="H631" s="224"/>
      <c r="I631" s="224"/>
    </row>
    <row r="632" spans="8:9">
      <c r="H632" s="224"/>
      <c r="I632" s="224"/>
    </row>
    <row r="633" spans="8:9">
      <c r="H633" s="224"/>
      <c r="I633" s="224"/>
    </row>
    <row r="634" spans="8:9">
      <c r="H634" s="224"/>
      <c r="I634" s="224"/>
    </row>
    <row r="635" spans="8:9">
      <c r="H635" s="224"/>
      <c r="I635" s="224"/>
    </row>
    <row r="636" spans="8:9">
      <c r="H636" s="224"/>
      <c r="I636" s="224"/>
    </row>
    <row r="637" spans="8:9">
      <c r="H637" s="224"/>
      <c r="I637" s="224"/>
    </row>
    <row r="638" spans="8:9">
      <c r="H638" s="224"/>
      <c r="I638" s="224"/>
    </row>
    <row r="639" spans="8:9">
      <c r="H639" s="224"/>
      <c r="I639" s="224"/>
    </row>
    <row r="640" spans="8:9">
      <c r="H640" s="224"/>
      <c r="I640" s="224"/>
    </row>
    <row r="641" spans="8:9">
      <c r="H641" s="224"/>
      <c r="I641" s="224"/>
    </row>
    <row r="642" spans="8:9">
      <c r="H642" s="224"/>
      <c r="I642" s="224"/>
    </row>
    <row r="643" spans="8:9">
      <c r="H643" s="224"/>
      <c r="I643" s="224"/>
    </row>
    <row r="644" spans="8:9">
      <c r="H644" s="224"/>
      <c r="I644" s="224"/>
    </row>
    <row r="645" spans="8:9">
      <c r="H645" s="224"/>
      <c r="I645" s="224"/>
    </row>
    <row r="646" spans="8:9">
      <c r="H646" s="224"/>
      <c r="I646" s="224"/>
    </row>
    <row r="647" spans="8:9">
      <c r="H647" s="224"/>
      <c r="I647" s="224"/>
    </row>
    <row r="648" spans="8:9">
      <c r="H648" s="224"/>
      <c r="I648" s="224"/>
    </row>
    <row r="649" spans="8:9">
      <c r="H649" s="224"/>
      <c r="I649" s="224"/>
    </row>
    <row r="650" spans="8:9">
      <c r="H650" s="224"/>
      <c r="I650" s="224"/>
    </row>
    <row r="651" spans="8:9">
      <c r="H651" s="224"/>
      <c r="I651" s="224"/>
    </row>
    <row r="652" spans="8:9">
      <c r="H652" s="224"/>
      <c r="I652" s="224"/>
    </row>
    <row r="653" spans="8:9">
      <c r="H653" s="224"/>
      <c r="I653" s="224"/>
    </row>
    <row r="654" spans="8:9">
      <c r="H654" s="224"/>
      <c r="I654" s="224"/>
    </row>
    <row r="655" spans="8:9">
      <c r="H655" s="224"/>
      <c r="I655" s="224"/>
    </row>
    <row r="656" spans="8:9">
      <c r="H656" s="224"/>
      <c r="I656" s="224"/>
    </row>
    <row r="657" spans="8:9">
      <c r="H657" s="224"/>
      <c r="I657" s="224"/>
    </row>
    <row r="658" spans="8:9">
      <c r="H658" s="224"/>
      <c r="I658" s="224"/>
    </row>
    <row r="659" spans="8:9">
      <c r="H659" s="224"/>
      <c r="I659" s="224"/>
    </row>
    <row r="660" spans="8:9">
      <c r="H660" s="224"/>
      <c r="I660" s="224"/>
    </row>
    <row r="661" spans="8:9">
      <c r="H661" s="224"/>
      <c r="I661" s="224"/>
    </row>
    <row r="662" spans="8:9">
      <c r="H662" s="224"/>
      <c r="I662" s="224"/>
    </row>
    <row r="663" spans="8:9">
      <c r="H663" s="224"/>
      <c r="I663" s="224"/>
    </row>
    <row r="664" spans="8:9">
      <c r="H664" s="224"/>
      <c r="I664" s="224"/>
    </row>
    <row r="665" spans="8:9">
      <c r="H665" s="224"/>
      <c r="I665" s="224"/>
    </row>
    <row r="666" spans="8:9">
      <c r="H666" s="224"/>
      <c r="I666" s="224"/>
    </row>
    <row r="667" spans="8:9">
      <c r="H667" s="224"/>
      <c r="I667" s="224"/>
    </row>
    <row r="668" spans="8:9">
      <c r="H668" s="224"/>
      <c r="I668" s="224"/>
    </row>
    <row r="669" spans="8:9">
      <c r="H669" s="224"/>
      <c r="I669" s="224"/>
    </row>
    <row r="670" spans="8:9">
      <c r="H670" s="224"/>
      <c r="I670" s="224"/>
    </row>
    <row r="671" spans="8:9">
      <c r="H671" s="224"/>
      <c r="I671" s="224"/>
    </row>
    <row r="672" spans="8:9">
      <c r="H672" s="224"/>
      <c r="I672" s="224"/>
    </row>
    <row r="673" spans="8:9">
      <c r="H673" s="224"/>
      <c r="I673" s="224"/>
    </row>
    <row r="674" spans="8:9">
      <c r="H674" s="224"/>
      <c r="I674" s="224"/>
    </row>
    <row r="675" spans="8:9">
      <c r="H675" s="224"/>
      <c r="I675" s="224"/>
    </row>
    <row r="676" spans="8:9">
      <c r="H676" s="224"/>
      <c r="I676" s="224"/>
    </row>
    <row r="677" spans="8:9">
      <c r="H677" s="224"/>
      <c r="I677" s="224"/>
    </row>
    <row r="678" spans="8:9">
      <c r="H678" s="224"/>
      <c r="I678" s="224"/>
    </row>
    <row r="679" spans="8:9">
      <c r="H679" s="224"/>
      <c r="I679" s="224"/>
    </row>
    <row r="680" spans="8:9">
      <c r="H680" s="224"/>
      <c r="I680" s="224"/>
    </row>
    <row r="681" spans="8:9">
      <c r="H681" s="224"/>
      <c r="I681" s="224"/>
    </row>
    <row r="682" spans="8:9">
      <c r="H682" s="224"/>
      <c r="I682" s="224"/>
    </row>
    <row r="683" spans="8:9">
      <c r="H683" s="224"/>
      <c r="I683" s="224"/>
    </row>
    <row r="684" spans="8:9">
      <c r="H684" s="224"/>
      <c r="I684" s="224"/>
    </row>
    <row r="685" spans="8:9">
      <c r="H685" s="224"/>
      <c r="I685" s="224"/>
    </row>
    <row r="686" spans="8:9">
      <c r="H686" s="224"/>
      <c r="I686" s="224"/>
    </row>
    <row r="687" spans="8:9">
      <c r="H687" s="224"/>
      <c r="I687" s="224"/>
    </row>
    <row r="688" spans="8:9">
      <c r="H688" s="224"/>
      <c r="I688" s="224"/>
    </row>
    <row r="689" spans="8:9">
      <c r="H689" s="224"/>
      <c r="I689" s="224"/>
    </row>
    <row r="690" spans="8:9">
      <c r="H690" s="224"/>
      <c r="I690" s="224"/>
    </row>
    <row r="691" spans="8:9">
      <c r="H691" s="224"/>
      <c r="I691" s="224"/>
    </row>
    <row r="692" spans="8:9">
      <c r="H692" s="224"/>
      <c r="I692" s="224"/>
    </row>
    <row r="693" spans="8:9">
      <c r="H693" s="224"/>
      <c r="I693" s="224"/>
    </row>
    <row r="694" spans="8:9">
      <c r="H694" s="224"/>
      <c r="I694" s="224"/>
    </row>
    <row r="695" spans="8:9">
      <c r="H695" s="224"/>
      <c r="I695" s="224"/>
    </row>
    <row r="696" spans="8:9">
      <c r="H696" s="224"/>
      <c r="I696" s="224"/>
    </row>
    <row r="697" spans="8:9">
      <c r="H697" s="224"/>
      <c r="I697" s="224"/>
    </row>
    <row r="698" spans="8:9">
      <c r="H698" s="224"/>
      <c r="I698" s="224"/>
    </row>
    <row r="699" spans="8:9">
      <c r="H699" s="224"/>
      <c r="I699" s="224"/>
    </row>
    <row r="700" spans="8:9">
      <c r="H700" s="224"/>
      <c r="I700" s="224"/>
    </row>
    <row r="701" spans="8:9">
      <c r="H701" s="224"/>
      <c r="I701" s="224"/>
    </row>
    <row r="702" spans="8:9">
      <c r="H702" s="224"/>
      <c r="I702" s="224"/>
    </row>
    <row r="703" spans="8:9">
      <c r="H703" s="224"/>
      <c r="I703" s="224"/>
    </row>
    <row r="704" spans="8:9">
      <c r="H704" s="224"/>
      <c r="I704" s="224"/>
    </row>
    <row r="705" spans="8:9">
      <c r="H705" s="224"/>
      <c r="I705" s="224"/>
    </row>
    <row r="706" spans="8:9">
      <c r="H706" s="224"/>
      <c r="I706" s="224"/>
    </row>
    <row r="707" spans="8:9">
      <c r="H707" s="224"/>
      <c r="I707" s="224"/>
    </row>
    <row r="708" spans="8:9">
      <c r="H708" s="224"/>
      <c r="I708" s="224"/>
    </row>
    <row r="709" spans="8:9">
      <c r="H709" s="224"/>
      <c r="I709" s="224"/>
    </row>
    <row r="710" spans="8:9">
      <c r="H710" s="224"/>
      <c r="I710" s="224"/>
    </row>
    <row r="711" spans="8:9">
      <c r="H711" s="224"/>
      <c r="I711" s="224"/>
    </row>
    <row r="712" spans="8:9">
      <c r="H712" s="224"/>
      <c r="I712" s="224"/>
    </row>
    <row r="713" spans="8:9">
      <c r="H713" s="224"/>
      <c r="I713" s="224"/>
    </row>
    <row r="714" spans="8:9">
      <c r="H714" s="224"/>
      <c r="I714" s="224"/>
    </row>
    <row r="715" spans="8:9">
      <c r="H715" s="224"/>
      <c r="I715" s="224"/>
    </row>
    <row r="716" spans="8:9">
      <c r="H716" s="224"/>
      <c r="I716" s="224"/>
    </row>
    <row r="717" spans="8:9">
      <c r="H717" s="224"/>
      <c r="I717" s="224"/>
    </row>
    <row r="718" spans="8:9">
      <c r="H718" s="224"/>
      <c r="I718" s="224"/>
    </row>
    <row r="719" spans="8:9">
      <c r="H719" s="224"/>
      <c r="I719" s="224"/>
    </row>
    <row r="720" spans="8:9">
      <c r="H720" s="224"/>
      <c r="I720" s="224"/>
    </row>
    <row r="721" spans="8:9">
      <c r="H721" s="224"/>
      <c r="I721" s="224"/>
    </row>
    <row r="722" spans="8:9">
      <c r="H722" s="224"/>
      <c r="I722" s="224"/>
    </row>
    <row r="723" spans="8:9">
      <c r="H723" s="224"/>
      <c r="I723" s="224"/>
    </row>
    <row r="724" spans="8:9">
      <c r="H724" s="224"/>
      <c r="I724" s="224"/>
    </row>
    <row r="725" spans="8:9">
      <c r="H725" s="224"/>
      <c r="I725" s="224"/>
    </row>
    <row r="726" spans="8:9">
      <c r="H726" s="224"/>
      <c r="I726" s="224"/>
    </row>
    <row r="727" spans="8:9">
      <c r="H727" s="224"/>
      <c r="I727" s="224"/>
    </row>
    <row r="728" spans="8:9">
      <c r="H728" s="224"/>
      <c r="I728" s="224"/>
    </row>
    <row r="729" spans="8:9">
      <c r="H729" s="224"/>
      <c r="I729" s="224"/>
    </row>
    <row r="730" spans="8:9">
      <c r="H730" s="224"/>
      <c r="I730" s="224"/>
    </row>
    <row r="731" spans="8:9">
      <c r="H731" s="224"/>
      <c r="I731" s="224"/>
    </row>
    <row r="732" spans="8:9">
      <c r="H732" s="224"/>
      <c r="I732" s="224"/>
    </row>
    <row r="733" spans="8:9">
      <c r="H733" s="224"/>
      <c r="I733" s="224"/>
    </row>
    <row r="734" spans="8:9">
      <c r="H734" s="224"/>
      <c r="I734" s="224"/>
    </row>
    <row r="735" spans="8:9">
      <c r="H735" s="224"/>
      <c r="I735" s="224"/>
    </row>
    <row r="736" spans="8:9">
      <c r="H736" s="224"/>
      <c r="I736" s="224"/>
    </row>
    <row r="737" spans="8:9">
      <c r="H737" s="224"/>
      <c r="I737" s="224"/>
    </row>
    <row r="738" spans="8:9">
      <c r="H738" s="224"/>
      <c r="I738" s="224"/>
    </row>
    <row r="739" spans="8:9">
      <c r="H739" s="224"/>
      <c r="I739" s="224"/>
    </row>
    <row r="740" spans="8:9">
      <c r="H740" s="224"/>
      <c r="I740" s="224"/>
    </row>
    <row r="741" spans="8:9">
      <c r="H741" s="224"/>
      <c r="I741" s="224"/>
    </row>
    <row r="742" spans="8:9">
      <c r="H742" s="224"/>
      <c r="I742" s="224"/>
    </row>
    <row r="743" spans="8:9">
      <c r="H743" s="224"/>
      <c r="I743" s="224"/>
    </row>
    <row r="744" spans="8:9">
      <c r="H744" s="224"/>
      <c r="I744" s="224"/>
    </row>
    <row r="745" spans="8:9">
      <c r="H745" s="224"/>
      <c r="I745" s="224"/>
    </row>
    <row r="746" spans="8:9">
      <c r="H746" s="224"/>
      <c r="I746" s="224"/>
    </row>
    <row r="747" spans="8:9">
      <c r="H747" s="224"/>
      <c r="I747" s="224"/>
    </row>
    <row r="748" spans="8:9">
      <c r="H748" s="224"/>
      <c r="I748" s="224"/>
    </row>
    <row r="749" spans="8:9">
      <c r="H749" s="224"/>
      <c r="I749" s="224"/>
    </row>
    <row r="750" spans="8:9">
      <c r="H750" s="224"/>
      <c r="I750" s="224"/>
    </row>
    <row r="751" spans="8:9">
      <c r="H751" s="224"/>
      <c r="I751" s="224"/>
    </row>
    <row r="752" spans="8:9">
      <c r="H752" s="224"/>
      <c r="I752" s="224"/>
    </row>
    <row r="753" spans="8:9">
      <c r="H753" s="224"/>
      <c r="I753" s="224"/>
    </row>
    <row r="754" spans="8:9">
      <c r="H754" s="224"/>
      <c r="I754" s="224"/>
    </row>
    <row r="755" spans="8:9">
      <c r="H755" s="224"/>
      <c r="I755" s="224"/>
    </row>
    <row r="756" spans="8:9">
      <c r="H756" s="224"/>
      <c r="I756" s="224"/>
    </row>
    <row r="757" spans="8:9">
      <c r="H757" s="224"/>
      <c r="I757" s="224"/>
    </row>
    <row r="758" spans="8:9">
      <c r="H758" s="224"/>
      <c r="I758" s="224"/>
    </row>
    <row r="759" spans="8:9">
      <c r="H759" s="224"/>
      <c r="I759" s="224"/>
    </row>
    <row r="760" spans="8:9">
      <c r="H760" s="224"/>
      <c r="I760" s="224"/>
    </row>
    <row r="761" spans="8:9">
      <c r="H761" s="224"/>
      <c r="I761" s="224"/>
    </row>
    <row r="762" spans="8:9">
      <c r="H762" s="224"/>
      <c r="I762" s="224"/>
    </row>
    <row r="763" spans="8:9">
      <c r="H763" s="224"/>
      <c r="I763" s="224"/>
    </row>
    <row r="764" spans="8:9">
      <c r="H764" s="224"/>
      <c r="I764" s="224"/>
    </row>
    <row r="765" spans="8:9">
      <c r="H765" s="224"/>
      <c r="I765" s="224"/>
    </row>
    <row r="766" spans="8:9">
      <c r="H766" s="224"/>
      <c r="I766" s="224"/>
    </row>
    <row r="767" spans="8:9">
      <c r="H767" s="224"/>
      <c r="I767" s="224"/>
    </row>
    <row r="768" spans="8:9">
      <c r="H768" s="224"/>
      <c r="I768" s="224"/>
    </row>
    <row r="769" spans="8:9">
      <c r="H769" s="224"/>
      <c r="I769" s="224"/>
    </row>
    <row r="770" spans="8:9">
      <c r="H770" s="224"/>
      <c r="I770" s="224"/>
    </row>
    <row r="771" spans="8:9">
      <c r="H771" s="224"/>
      <c r="I771" s="224"/>
    </row>
    <row r="772" spans="8:9">
      <c r="H772" s="224"/>
      <c r="I772" s="224"/>
    </row>
    <row r="773" spans="8:9">
      <c r="H773" s="224"/>
      <c r="I773" s="224"/>
    </row>
    <row r="774" spans="8:9">
      <c r="H774" s="224"/>
      <c r="I774" s="224"/>
    </row>
    <row r="775" spans="8:9">
      <c r="H775" s="224"/>
      <c r="I775" s="224"/>
    </row>
    <row r="776" spans="8:9">
      <c r="H776" s="224"/>
      <c r="I776" s="224"/>
    </row>
    <row r="777" spans="8:9">
      <c r="H777" s="224"/>
      <c r="I777" s="224"/>
    </row>
    <row r="778" spans="8:9">
      <c r="H778" s="224"/>
      <c r="I778" s="224"/>
    </row>
    <row r="779" spans="8:9">
      <c r="H779" s="224"/>
      <c r="I779" s="224"/>
    </row>
    <row r="780" spans="8:9">
      <c r="H780" s="224"/>
      <c r="I780" s="224"/>
    </row>
    <row r="781" spans="8:9">
      <c r="H781" s="224"/>
      <c r="I781" s="224"/>
    </row>
    <row r="782" spans="8:9">
      <c r="H782" s="224"/>
      <c r="I782" s="224"/>
    </row>
    <row r="783" spans="8:9">
      <c r="H783" s="224"/>
      <c r="I783" s="224"/>
    </row>
    <row r="784" spans="8:9">
      <c r="H784" s="224"/>
      <c r="I784" s="224"/>
    </row>
    <row r="785" spans="8:9">
      <c r="H785" s="224"/>
      <c r="I785" s="224"/>
    </row>
    <row r="786" spans="8:9">
      <c r="H786" s="224"/>
      <c r="I786" s="224"/>
    </row>
    <row r="787" spans="8:9">
      <c r="H787" s="224"/>
      <c r="I787" s="224"/>
    </row>
    <row r="788" spans="8:9">
      <c r="H788" s="224"/>
      <c r="I788" s="224"/>
    </row>
    <row r="789" spans="8:9">
      <c r="H789" s="224"/>
      <c r="I789" s="224"/>
    </row>
    <row r="790" spans="8:9">
      <c r="H790" s="224"/>
      <c r="I790" s="224"/>
    </row>
    <row r="791" spans="8:9">
      <c r="H791" s="224"/>
      <c r="I791" s="224"/>
    </row>
    <row r="792" spans="8:9">
      <c r="H792" s="224"/>
      <c r="I792" s="224"/>
    </row>
    <row r="793" spans="8:9">
      <c r="H793" s="224"/>
      <c r="I793" s="224"/>
    </row>
    <row r="794" spans="8:9">
      <c r="H794" s="224"/>
      <c r="I794" s="224"/>
    </row>
    <row r="795" spans="8:9">
      <c r="H795" s="224"/>
      <c r="I795" s="224"/>
    </row>
    <row r="796" spans="8:9">
      <c r="H796" s="224"/>
      <c r="I796" s="224"/>
    </row>
    <row r="797" spans="8:9">
      <c r="H797" s="224"/>
      <c r="I797" s="224"/>
    </row>
    <row r="798" spans="8:9">
      <c r="H798" s="224"/>
      <c r="I798" s="224"/>
    </row>
    <row r="799" spans="8:9">
      <c r="H799" s="224"/>
      <c r="I799" s="224"/>
    </row>
    <row r="800" spans="8:9">
      <c r="H800" s="224"/>
      <c r="I800" s="224"/>
    </row>
    <row r="801" spans="8:9">
      <c r="H801" s="224"/>
      <c r="I801" s="224"/>
    </row>
    <row r="802" spans="8:9">
      <c r="H802" s="224"/>
      <c r="I802" s="224"/>
    </row>
    <row r="803" spans="8:9">
      <c r="H803" s="224"/>
      <c r="I803" s="224"/>
    </row>
    <row r="804" spans="8:9">
      <c r="H804" s="224"/>
      <c r="I804" s="224"/>
    </row>
    <row r="805" spans="8:9">
      <c r="H805" s="224"/>
      <c r="I805" s="224"/>
    </row>
    <row r="806" spans="8:9">
      <c r="H806" s="224"/>
      <c r="I806" s="224"/>
    </row>
    <row r="807" spans="8:9">
      <c r="H807" s="224"/>
      <c r="I807" s="224"/>
    </row>
    <row r="808" spans="8:9">
      <c r="H808" s="224"/>
      <c r="I808" s="224"/>
    </row>
    <row r="809" spans="8:9">
      <c r="H809" s="224"/>
      <c r="I809" s="224"/>
    </row>
    <row r="810" spans="8:9">
      <c r="H810" s="224"/>
      <c r="I810" s="224"/>
    </row>
    <row r="811" spans="8:9">
      <c r="H811" s="224"/>
      <c r="I811" s="224"/>
    </row>
    <row r="812" spans="8:9">
      <c r="H812" s="224"/>
      <c r="I812" s="224"/>
    </row>
    <row r="813" spans="8:9">
      <c r="H813" s="224"/>
      <c r="I813" s="224"/>
    </row>
    <row r="814" spans="8:9">
      <c r="H814" s="224"/>
      <c r="I814" s="224"/>
    </row>
    <row r="815" spans="8:9">
      <c r="H815" s="224"/>
      <c r="I815" s="224"/>
    </row>
    <row r="816" spans="8:9">
      <c r="H816" s="224"/>
      <c r="I816" s="224"/>
    </row>
    <row r="817" spans="8:9">
      <c r="H817" s="224"/>
      <c r="I817" s="224"/>
    </row>
    <row r="818" spans="8:9">
      <c r="H818" s="224"/>
      <c r="I818" s="224"/>
    </row>
    <row r="819" spans="8:9">
      <c r="H819" s="224"/>
      <c r="I819" s="224"/>
    </row>
    <row r="820" spans="8:9">
      <c r="H820" s="224"/>
      <c r="I820" s="224"/>
    </row>
    <row r="821" spans="8:9">
      <c r="H821" s="224"/>
      <c r="I821" s="224"/>
    </row>
    <row r="822" spans="8:9">
      <c r="H822" s="224"/>
      <c r="I822" s="224"/>
    </row>
    <row r="823" spans="8:9">
      <c r="H823" s="224"/>
      <c r="I823" s="224"/>
    </row>
    <row r="824" spans="8:9">
      <c r="H824" s="224"/>
      <c r="I824" s="224"/>
    </row>
    <row r="825" spans="8:9">
      <c r="H825" s="224"/>
      <c r="I825" s="224"/>
    </row>
    <row r="826" spans="8:9">
      <c r="H826" s="224"/>
      <c r="I826" s="224"/>
    </row>
    <row r="827" spans="8:9">
      <c r="H827" s="224"/>
      <c r="I827" s="224"/>
    </row>
    <row r="828" spans="8:9">
      <c r="H828" s="224"/>
      <c r="I828" s="224"/>
    </row>
    <row r="829" spans="8:9">
      <c r="H829" s="224"/>
      <c r="I829" s="224"/>
    </row>
    <row r="830" spans="8:9">
      <c r="H830" s="224"/>
      <c r="I830" s="224"/>
    </row>
    <row r="831" spans="8:9">
      <c r="H831" s="224"/>
      <c r="I831" s="224"/>
    </row>
    <row r="832" spans="8:9">
      <c r="H832" s="224"/>
      <c r="I832" s="224"/>
    </row>
    <row r="833" spans="8:9">
      <c r="H833" s="224"/>
      <c r="I833" s="224"/>
    </row>
    <row r="834" spans="8:9">
      <c r="H834" s="224"/>
      <c r="I834" s="224"/>
    </row>
    <row r="835" spans="8:9">
      <c r="H835" s="224"/>
      <c r="I835" s="224"/>
    </row>
    <row r="836" spans="8:9">
      <c r="H836" s="224"/>
      <c r="I836" s="224"/>
    </row>
    <row r="837" spans="8:9">
      <c r="H837" s="224"/>
      <c r="I837" s="224"/>
    </row>
    <row r="838" spans="8:9">
      <c r="H838" s="224"/>
      <c r="I838" s="224"/>
    </row>
    <row r="839" spans="8:9">
      <c r="H839" s="224"/>
      <c r="I839" s="224"/>
    </row>
    <row r="840" spans="8:9">
      <c r="H840" s="224"/>
      <c r="I840" s="224"/>
    </row>
    <row r="841" spans="8:9">
      <c r="H841" s="224"/>
      <c r="I841" s="224"/>
    </row>
    <row r="842" spans="8:9">
      <c r="H842" s="224"/>
      <c r="I842" s="224"/>
    </row>
    <row r="843" spans="8:9">
      <c r="H843" s="224"/>
      <c r="I843" s="224"/>
    </row>
    <row r="844" spans="8:9">
      <c r="H844" s="224"/>
      <c r="I844" s="224"/>
    </row>
    <row r="845" spans="8:9">
      <c r="H845" s="224"/>
      <c r="I845" s="224"/>
    </row>
    <row r="846" spans="8:9">
      <c r="H846" s="224"/>
      <c r="I846" s="224"/>
    </row>
    <row r="847" spans="8:9">
      <c r="H847" s="224"/>
      <c r="I847" s="224"/>
    </row>
    <row r="848" spans="8:9">
      <c r="H848" s="224"/>
      <c r="I848" s="224"/>
    </row>
    <row r="849" spans="8:9">
      <c r="H849" s="224"/>
      <c r="I849" s="224"/>
    </row>
    <row r="850" spans="8:9">
      <c r="H850" s="224"/>
      <c r="I850" s="224"/>
    </row>
    <row r="851" spans="8:9">
      <c r="H851" s="224"/>
      <c r="I851" s="224"/>
    </row>
    <row r="852" spans="8:9">
      <c r="H852" s="224"/>
      <c r="I852" s="224"/>
    </row>
    <row r="853" spans="8:9">
      <c r="H853" s="224"/>
      <c r="I853" s="224"/>
    </row>
    <row r="854" spans="8:9">
      <c r="H854" s="224"/>
      <c r="I854" s="224"/>
    </row>
    <row r="855" spans="8:9">
      <c r="H855" s="224"/>
      <c r="I855" s="224"/>
    </row>
    <row r="856" spans="8:9">
      <c r="H856" s="224"/>
      <c r="I856" s="224"/>
    </row>
    <row r="857" spans="8:9">
      <c r="H857" s="224"/>
      <c r="I857" s="224"/>
    </row>
    <row r="858" spans="8:9">
      <c r="H858" s="224"/>
      <c r="I858" s="224"/>
    </row>
    <row r="859" spans="8:9">
      <c r="H859" s="224"/>
      <c r="I859" s="224"/>
    </row>
    <row r="860" spans="8:9">
      <c r="H860" s="224"/>
      <c r="I860" s="224"/>
    </row>
    <row r="861" spans="8:9">
      <c r="H861" s="224"/>
      <c r="I861" s="224"/>
    </row>
    <row r="862" spans="8:9">
      <c r="H862" s="224"/>
      <c r="I862" s="224"/>
    </row>
    <row r="863" spans="8:9">
      <c r="H863" s="224"/>
      <c r="I863" s="224"/>
    </row>
    <row r="864" spans="8:9">
      <c r="H864" s="224"/>
      <c r="I864" s="224"/>
    </row>
    <row r="865" spans="8:9">
      <c r="H865" s="224"/>
      <c r="I865" s="224"/>
    </row>
    <row r="866" spans="8:9">
      <c r="H866" s="224"/>
      <c r="I866" s="224"/>
    </row>
    <row r="867" spans="8:9">
      <c r="H867" s="224"/>
      <c r="I867" s="224"/>
    </row>
    <row r="868" spans="8:9">
      <c r="H868" s="224"/>
      <c r="I868" s="224"/>
    </row>
    <row r="869" spans="8:9">
      <c r="H869" s="224"/>
      <c r="I869" s="224"/>
    </row>
    <row r="870" spans="8:9">
      <c r="H870" s="224"/>
      <c r="I870" s="224"/>
    </row>
    <row r="871" spans="8:9">
      <c r="H871" s="224"/>
      <c r="I871" s="224"/>
    </row>
    <row r="872" spans="8:9">
      <c r="H872" s="224"/>
      <c r="I872" s="224"/>
    </row>
    <row r="873" spans="8:9">
      <c r="H873" s="224"/>
      <c r="I873" s="224"/>
    </row>
    <row r="874" spans="8:9">
      <c r="H874" s="224"/>
      <c r="I874" s="224"/>
    </row>
    <row r="875" spans="8:9">
      <c r="H875" s="224"/>
      <c r="I875" s="224"/>
    </row>
    <row r="876" spans="8:9">
      <c r="H876" s="224"/>
      <c r="I876" s="224"/>
    </row>
    <row r="877" spans="8:9">
      <c r="H877" s="224"/>
      <c r="I877" s="224"/>
    </row>
    <row r="878" spans="8:9">
      <c r="H878" s="224"/>
      <c r="I878" s="224"/>
    </row>
    <row r="879" spans="8:9">
      <c r="H879" s="224"/>
      <c r="I879" s="224"/>
    </row>
    <row r="880" spans="8:9">
      <c r="H880" s="224"/>
      <c r="I880" s="224"/>
    </row>
    <row r="881" spans="8:9">
      <c r="H881" s="224"/>
      <c r="I881" s="224"/>
    </row>
    <row r="882" spans="8:9">
      <c r="H882" s="224"/>
      <c r="I882" s="224"/>
    </row>
    <row r="883" spans="8:9">
      <c r="H883" s="224"/>
      <c r="I883" s="224"/>
    </row>
    <row r="884" spans="8:9">
      <c r="H884" s="224"/>
      <c r="I884" s="224"/>
    </row>
    <row r="885" spans="8:9">
      <c r="H885" s="224"/>
      <c r="I885" s="224"/>
    </row>
    <row r="886" spans="8:9">
      <c r="H886" s="224"/>
      <c r="I886" s="224"/>
    </row>
    <row r="887" spans="8:9">
      <c r="H887" s="224"/>
      <c r="I887" s="224"/>
    </row>
    <row r="888" spans="8:9">
      <c r="H888" s="224"/>
      <c r="I888" s="224"/>
    </row>
    <row r="889" spans="8:9">
      <c r="H889" s="224"/>
      <c r="I889" s="224"/>
    </row>
    <row r="890" spans="8:9">
      <c r="H890" s="224"/>
      <c r="I890" s="224"/>
    </row>
    <row r="891" spans="8:9">
      <c r="H891" s="224"/>
      <c r="I891" s="224"/>
    </row>
    <row r="892" spans="8:9">
      <c r="H892" s="224"/>
      <c r="I892" s="224"/>
    </row>
    <row r="893" spans="8:9">
      <c r="H893" s="224"/>
      <c r="I893" s="224"/>
    </row>
    <row r="894" spans="8:9">
      <c r="H894" s="224"/>
      <c r="I894" s="224"/>
    </row>
    <row r="895" spans="8:9">
      <c r="H895" s="224"/>
      <c r="I895" s="224"/>
    </row>
    <row r="896" spans="8:9">
      <c r="H896" s="224"/>
      <c r="I896" s="224"/>
    </row>
    <row r="897" spans="8:9">
      <c r="H897" s="224"/>
      <c r="I897" s="224"/>
    </row>
    <row r="898" spans="8:9">
      <c r="H898" s="224"/>
      <c r="I898" s="224"/>
    </row>
    <row r="899" spans="8:9">
      <c r="H899" s="224"/>
      <c r="I899" s="224"/>
    </row>
    <row r="900" spans="8:9">
      <c r="H900" s="224"/>
      <c r="I900" s="224"/>
    </row>
    <row r="901" spans="8:9">
      <c r="H901" s="224"/>
      <c r="I901" s="224"/>
    </row>
    <row r="902" spans="8:9">
      <c r="H902" s="224"/>
      <c r="I902" s="224"/>
    </row>
    <row r="903" spans="8:9">
      <c r="H903" s="224"/>
      <c r="I903" s="224"/>
    </row>
    <row r="904" spans="8:9">
      <c r="H904" s="224"/>
      <c r="I904" s="224"/>
    </row>
    <row r="905" spans="8:9">
      <c r="H905" s="224"/>
      <c r="I905" s="224"/>
    </row>
    <row r="906" spans="8:9">
      <c r="H906" s="224"/>
      <c r="I906" s="224"/>
    </row>
    <row r="907" spans="8:9">
      <c r="H907" s="224"/>
      <c r="I907" s="224"/>
    </row>
    <row r="908" spans="8:9">
      <c r="H908" s="224"/>
      <c r="I908" s="224"/>
    </row>
    <row r="909" spans="8:9">
      <c r="H909" s="224"/>
      <c r="I909" s="224"/>
    </row>
    <row r="910" spans="8:9">
      <c r="H910" s="224"/>
      <c r="I910" s="224"/>
    </row>
    <row r="911" spans="8:9">
      <c r="H911" s="224"/>
      <c r="I911" s="224"/>
    </row>
    <row r="912" spans="8:9">
      <c r="H912" s="224"/>
      <c r="I912" s="224"/>
    </row>
    <row r="913" spans="8:9">
      <c r="H913" s="224"/>
      <c r="I913" s="224"/>
    </row>
    <row r="914" spans="8:9">
      <c r="H914" s="224"/>
      <c r="I914" s="224"/>
    </row>
    <row r="915" spans="8:9">
      <c r="H915" s="224"/>
      <c r="I915" s="224"/>
    </row>
    <row r="916" spans="8:9">
      <c r="H916" s="224"/>
      <c r="I916" s="224"/>
    </row>
    <row r="917" spans="8:9">
      <c r="H917" s="224"/>
      <c r="I917" s="224"/>
    </row>
    <row r="918" spans="8:9">
      <c r="H918" s="224"/>
      <c r="I918" s="224"/>
    </row>
    <row r="919" spans="8:9">
      <c r="H919" s="224"/>
      <c r="I919" s="224"/>
    </row>
    <row r="920" spans="8:9">
      <c r="H920" s="224"/>
      <c r="I920" s="224"/>
    </row>
    <row r="921" spans="8:9">
      <c r="H921" s="224"/>
      <c r="I921" s="224"/>
    </row>
    <row r="922" spans="8:9">
      <c r="H922" s="224"/>
      <c r="I922" s="224"/>
    </row>
    <row r="923" spans="8:9">
      <c r="H923" s="224"/>
      <c r="I923" s="224"/>
    </row>
    <row r="924" spans="8:9">
      <c r="H924" s="224"/>
      <c r="I924" s="224"/>
    </row>
    <row r="925" spans="8:9">
      <c r="H925" s="224"/>
      <c r="I925" s="224"/>
    </row>
    <row r="926" spans="8:9">
      <c r="H926" s="224"/>
      <c r="I926" s="224"/>
    </row>
    <row r="927" spans="8:9">
      <c r="H927" s="224"/>
      <c r="I927" s="224"/>
    </row>
    <row r="928" spans="8:9">
      <c r="H928" s="224"/>
      <c r="I928" s="224"/>
    </row>
    <row r="929" spans="8:9">
      <c r="H929" s="224"/>
      <c r="I929" s="224"/>
    </row>
    <row r="930" spans="8:9">
      <c r="H930" s="224"/>
      <c r="I930" s="224"/>
    </row>
    <row r="931" spans="8:9">
      <c r="H931" s="224"/>
      <c r="I931" s="224"/>
    </row>
    <row r="932" spans="8:9">
      <c r="H932" s="224"/>
      <c r="I932" s="224"/>
    </row>
    <row r="933" spans="8:9">
      <c r="H933" s="224"/>
      <c r="I933" s="224"/>
    </row>
    <row r="934" spans="8:9">
      <c r="H934" s="224"/>
      <c r="I934" s="224"/>
    </row>
    <row r="935" spans="8:9">
      <c r="H935" s="224"/>
      <c r="I935" s="224"/>
    </row>
    <row r="936" spans="8:9">
      <c r="H936" s="224"/>
      <c r="I936" s="224"/>
    </row>
    <row r="937" spans="8:9">
      <c r="H937" s="224"/>
      <c r="I937" s="224"/>
    </row>
    <row r="938" spans="8:9">
      <c r="H938" s="224"/>
      <c r="I938" s="224"/>
    </row>
    <row r="939" spans="8:9">
      <c r="H939" s="224"/>
      <c r="I939" s="224"/>
    </row>
    <row r="940" spans="8:9">
      <c r="H940" s="224"/>
      <c r="I940" s="224"/>
    </row>
    <row r="941" spans="8:9">
      <c r="H941" s="224"/>
      <c r="I941" s="224"/>
    </row>
    <row r="942" spans="8:9">
      <c r="H942" s="224"/>
      <c r="I942" s="224"/>
    </row>
    <row r="943" spans="8:9">
      <c r="H943" s="224"/>
      <c r="I943" s="224"/>
    </row>
    <row r="944" spans="8:9">
      <c r="H944" s="224"/>
      <c r="I944" s="224"/>
    </row>
    <row r="945" spans="8:9">
      <c r="H945" s="224"/>
      <c r="I945" s="224"/>
    </row>
    <row r="946" spans="8:9">
      <c r="H946" s="224"/>
      <c r="I946" s="224"/>
    </row>
    <row r="947" spans="8:9">
      <c r="H947" s="224"/>
      <c r="I947" s="224"/>
    </row>
    <row r="948" spans="8:9">
      <c r="H948" s="224"/>
      <c r="I948" s="224"/>
    </row>
    <row r="949" spans="8:9">
      <c r="H949" s="224"/>
      <c r="I949" s="224"/>
    </row>
    <row r="950" spans="8:9">
      <c r="H950" s="224"/>
      <c r="I950" s="224"/>
    </row>
    <row r="951" spans="8:9">
      <c r="H951" s="224"/>
      <c r="I951" s="224"/>
    </row>
    <row r="952" spans="8:9">
      <c r="H952" s="224"/>
      <c r="I952" s="224"/>
    </row>
    <row r="953" spans="8:9">
      <c r="H953" s="224"/>
      <c r="I953" s="224"/>
    </row>
    <row r="954" spans="8:9">
      <c r="H954" s="224"/>
      <c r="I954" s="224"/>
    </row>
    <row r="955" spans="8:9">
      <c r="H955" s="224"/>
      <c r="I955" s="224"/>
    </row>
    <row r="956" spans="8:9">
      <c r="H956" s="224"/>
      <c r="I956" s="224"/>
    </row>
    <row r="957" spans="8:9">
      <c r="H957" s="224"/>
      <c r="I957" s="224"/>
    </row>
    <row r="958" spans="8:9">
      <c r="H958" s="224"/>
      <c r="I958" s="224"/>
    </row>
    <row r="959" spans="8:9">
      <c r="H959" s="224"/>
      <c r="I959" s="224"/>
    </row>
    <row r="960" spans="8:9">
      <c r="H960" s="224"/>
      <c r="I960" s="224"/>
    </row>
    <row r="961" spans="8:9">
      <c r="H961" s="224"/>
      <c r="I961" s="224"/>
    </row>
    <row r="962" spans="8:9">
      <c r="H962" s="224"/>
      <c r="I962" s="224"/>
    </row>
    <row r="963" spans="8:9">
      <c r="H963" s="224"/>
      <c r="I963" s="224"/>
    </row>
    <row r="964" spans="8:9">
      <c r="H964" s="224"/>
      <c r="I964" s="224"/>
    </row>
    <row r="965" spans="8:9">
      <c r="H965" s="224"/>
      <c r="I965" s="224"/>
    </row>
    <row r="966" spans="8:9">
      <c r="H966" s="224"/>
      <c r="I966" s="224"/>
    </row>
    <row r="967" spans="8:9">
      <c r="H967" s="224"/>
      <c r="I967" s="224"/>
    </row>
    <row r="968" spans="8:9">
      <c r="H968" s="224"/>
      <c r="I968" s="224"/>
    </row>
    <row r="969" spans="8:9">
      <c r="H969" s="224"/>
      <c r="I969" s="224"/>
    </row>
    <row r="970" spans="8:9">
      <c r="H970" s="224"/>
      <c r="I970" s="224"/>
    </row>
    <row r="971" spans="8:9">
      <c r="H971" s="224"/>
      <c r="I971" s="224"/>
    </row>
    <row r="972" spans="8:9">
      <c r="H972" s="224"/>
      <c r="I972" s="224"/>
    </row>
    <row r="973" spans="8:9">
      <c r="H973" s="224"/>
      <c r="I973" s="224"/>
    </row>
    <row r="974" spans="8:9">
      <c r="H974" s="224"/>
      <c r="I974" s="224"/>
    </row>
    <row r="975" spans="8:9">
      <c r="H975" s="224"/>
      <c r="I975" s="224"/>
    </row>
    <row r="976" spans="8:9">
      <c r="H976" s="224"/>
      <c r="I976" s="224"/>
    </row>
    <row r="977" spans="8:9">
      <c r="H977" s="224"/>
      <c r="I977" s="224"/>
    </row>
    <row r="978" spans="8:9">
      <c r="H978" s="224"/>
      <c r="I978" s="224"/>
    </row>
    <row r="979" spans="8:9">
      <c r="H979" s="224"/>
      <c r="I979" s="224"/>
    </row>
    <row r="980" spans="8:9">
      <c r="H980" s="224"/>
      <c r="I980" s="224"/>
    </row>
    <row r="981" spans="8:9">
      <c r="H981" s="224"/>
      <c r="I981" s="224"/>
    </row>
    <row r="982" spans="8:9">
      <c r="H982" s="224"/>
      <c r="I982" s="224"/>
    </row>
    <row r="983" spans="8:9">
      <c r="H983" s="224"/>
      <c r="I983" s="224"/>
    </row>
    <row r="984" spans="8:9">
      <c r="H984" s="224"/>
      <c r="I984" s="224"/>
    </row>
    <row r="985" spans="8:9">
      <c r="H985" s="224"/>
      <c r="I985" s="224"/>
    </row>
    <row r="986" spans="8:9">
      <c r="H986" s="224"/>
      <c r="I986" s="224"/>
    </row>
    <row r="987" spans="8:9">
      <c r="H987" s="224"/>
      <c r="I987" s="224"/>
    </row>
    <row r="988" spans="8:9">
      <c r="H988" s="224"/>
      <c r="I988" s="224"/>
    </row>
    <row r="989" spans="8:9">
      <c r="H989" s="224"/>
      <c r="I989" s="224"/>
    </row>
    <row r="990" spans="8:9">
      <c r="H990" s="224"/>
      <c r="I990" s="224"/>
    </row>
    <row r="991" spans="8:9">
      <c r="H991" s="224"/>
      <c r="I991" s="224"/>
    </row>
    <row r="992" spans="8:9">
      <c r="H992" s="224"/>
      <c r="I992" s="224"/>
    </row>
    <row r="993" spans="8:9">
      <c r="H993" s="224"/>
      <c r="I993" s="224"/>
    </row>
    <row r="994" spans="8:9">
      <c r="H994" s="224"/>
      <c r="I994" s="224"/>
    </row>
    <row r="995" spans="8:9">
      <c r="H995" s="224"/>
      <c r="I995" s="224"/>
    </row>
    <row r="996" spans="8:9">
      <c r="H996" s="224"/>
      <c r="I996" s="224"/>
    </row>
    <row r="997" spans="8:9">
      <c r="H997" s="224"/>
      <c r="I997" s="224"/>
    </row>
    <row r="998" spans="8:9">
      <c r="H998" s="224"/>
      <c r="I998" s="224"/>
    </row>
    <row r="999" spans="8:9">
      <c r="H999" s="224"/>
      <c r="I999" s="224"/>
    </row>
    <row r="1000" spans="8:9">
      <c r="H1000" s="224"/>
      <c r="I1000" s="224"/>
    </row>
  </sheetData>
  <conditionalFormatting sqref="E2:E4">
    <cfRule type="cellIs" dxfId="0" priority="1" operator="greaterThan">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103"/>
  <sheetViews>
    <sheetView workbookViewId="0"/>
  </sheetViews>
  <sheetFormatPr baseColWidth="10" defaultColWidth="12.7109375" defaultRowHeight="15" customHeight="1"/>
  <cols>
    <col min="1" max="1" width="28.140625" customWidth="1"/>
    <col min="2" max="2" width="20" customWidth="1"/>
    <col min="3" max="3" width="31.42578125" customWidth="1"/>
    <col min="4" max="4" width="14" customWidth="1"/>
    <col min="5" max="5" width="42.7109375" customWidth="1"/>
    <col min="6" max="6" width="22.42578125" customWidth="1"/>
    <col min="7" max="7" width="25.42578125" customWidth="1"/>
    <col min="8" max="8" width="16.42578125" customWidth="1"/>
    <col min="9" max="9" width="24.42578125" customWidth="1"/>
    <col min="10" max="10" width="26.42578125" customWidth="1"/>
    <col min="11" max="11" width="21.140625" customWidth="1"/>
    <col min="12" max="12" width="26" customWidth="1"/>
    <col min="13" max="13" width="22.42578125" customWidth="1"/>
    <col min="14" max="14" width="20.42578125" customWidth="1"/>
    <col min="15" max="15" width="19.42578125" customWidth="1"/>
    <col min="16" max="16" width="32.140625" customWidth="1"/>
    <col min="17" max="17" width="56.42578125" customWidth="1"/>
    <col min="18" max="18" width="8.85546875" customWidth="1"/>
    <col min="19" max="19" width="28.140625" customWidth="1"/>
    <col min="20" max="20" width="16.42578125" customWidth="1"/>
    <col min="21" max="21" width="17" customWidth="1"/>
    <col min="22" max="24" width="16.42578125" customWidth="1"/>
    <col min="25" max="38" width="11.42578125" customWidth="1"/>
  </cols>
  <sheetData>
    <row r="1" spans="1:38" ht="54" customHeight="1">
      <c r="A1" s="524"/>
      <c r="B1" s="521"/>
      <c r="C1" s="525"/>
      <c r="D1" s="527" t="s">
        <v>1365</v>
      </c>
      <c r="E1" s="514"/>
      <c r="F1" s="514"/>
      <c r="G1" s="514"/>
      <c r="H1" s="514"/>
      <c r="I1" s="514"/>
      <c r="J1" s="514"/>
      <c r="K1" s="514"/>
      <c r="L1" s="514"/>
      <c r="M1" s="514"/>
      <c r="N1" s="514"/>
      <c r="O1" s="514"/>
      <c r="P1" s="515"/>
      <c r="Q1" s="528" t="s">
        <v>1366</v>
      </c>
      <c r="R1" s="339"/>
      <c r="S1" s="310"/>
      <c r="T1" s="90"/>
      <c r="U1" s="90"/>
      <c r="V1" s="339"/>
      <c r="W1" s="339"/>
      <c r="X1" s="339"/>
      <c r="Y1" s="339"/>
      <c r="Z1" s="339"/>
      <c r="AA1" s="339"/>
      <c r="AB1" s="339"/>
      <c r="AC1" s="339"/>
      <c r="AD1" s="339"/>
      <c r="AE1" s="339"/>
      <c r="AF1" s="339"/>
      <c r="AG1" s="339"/>
      <c r="AH1" s="339"/>
      <c r="AI1" s="339"/>
      <c r="AJ1" s="339"/>
      <c r="AK1" s="339"/>
      <c r="AL1" s="339"/>
    </row>
    <row r="2" spans="1:38" ht="54" customHeight="1">
      <c r="A2" s="526"/>
      <c r="B2" s="517"/>
      <c r="C2" s="518"/>
      <c r="D2" s="527" t="s">
        <v>1367</v>
      </c>
      <c r="E2" s="514"/>
      <c r="F2" s="514"/>
      <c r="G2" s="514"/>
      <c r="H2" s="514"/>
      <c r="I2" s="514"/>
      <c r="J2" s="514"/>
      <c r="K2" s="514"/>
      <c r="L2" s="514"/>
      <c r="M2" s="514"/>
      <c r="N2" s="514"/>
      <c r="O2" s="514"/>
      <c r="P2" s="515"/>
      <c r="Q2" s="529"/>
      <c r="R2" s="339"/>
      <c r="S2" s="310"/>
      <c r="T2" s="90"/>
      <c r="U2" s="90"/>
      <c r="V2" s="339"/>
      <c r="W2" s="339"/>
      <c r="X2" s="339"/>
      <c r="Y2" s="339"/>
      <c r="Z2" s="339"/>
      <c r="AA2" s="339"/>
      <c r="AB2" s="339"/>
      <c r="AC2" s="339"/>
      <c r="AD2" s="339"/>
      <c r="AE2" s="339"/>
      <c r="AF2" s="339"/>
      <c r="AG2" s="339"/>
      <c r="AH2" s="339"/>
      <c r="AI2" s="339"/>
      <c r="AJ2" s="339"/>
      <c r="AK2" s="339"/>
      <c r="AL2" s="339"/>
    </row>
    <row r="3" spans="1:38" ht="12.75" customHeight="1">
      <c r="A3" s="541"/>
      <c r="B3" s="514"/>
      <c r="C3" s="514"/>
      <c r="D3" s="514"/>
      <c r="E3" s="514"/>
      <c r="F3" s="514"/>
      <c r="G3" s="514"/>
      <c r="H3" s="514"/>
      <c r="I3" s="514"/>
      <c r="J3" s="514"/>
      <c r="K3" s="514"/>
      <c r="L3" s="514"/>
      <c r="M3" s="514"/>
      <c r="N3" s="514"/>
      <c r="O3" s="514"/>
      <c r="P3" s="514"/>
      <c r="Q3" s="515"/>
      <c r="R3" s="339"/>
      <c r="S3" s="310"/>
      <c r="T3" s="90"/>
      <c r="U3" s="90"/>
      <c r="V3" s="339"/>
      <c r="W3" s="339"/>
      <c r="X3" s="339"/>
      <c r="Y3" s="339"/>
      <c r="Z3" s="339"/>
      <c r="AA3" s="339"/>
      <c r="AB3" s="339"/>
      <c r="AC3" s="339"/>
      <c r="AD3" s="339"/>
      <c r="AE3" s="339"/>
      <c r="AF3" s="339"/>
      <c r="AG3" s="339"/>
      <c r="AH3" s="339"/>
      <c r="AI3" s="339"/>
      <c r="AJ3" s="339"/>
      <c r="AK3" s="339"/>
      <c r="AL3" s="339"/>
    </row>
    <row r="4" spans="1:38" ht="12.75" customHeight="1">
      <c r="A4" s="542" t="s">
        <v>1713</v>
      </c>
      <c r="B4" s="514"/>
      <c r="C4" s="514"/>
      <c r="D4" s="514"/>
      <c r="E4" s="514"/>
      <c r="F4" s="514"/>
      <c r="G4" s="514"/>
      <c r="H4" s="514"/>
      <c r="I4" s="514"/>
      <c r="J4" s="514"/>
      <c r="K4" s="514"/>
      <c r="L4" s="514"/>
      <c r="M4" s="514"/>
      <c r="N4" s="514"/>
      <c r="O4" s="514"/>
      <c r="P4" s="514"/>
      <c r="Q4" s="515"/>
      <c r="R4" s="339"/>
      <c r="S4" s="311"/>
      <c r="T4" s="90"/>
      <c r="U4" s="90"/>
      <c r="V4" s="339"/>
      <c r="W4" s="339"/>
      <c r="X4" s="339"/>
      <c r="Y4" s="339"/>
      <c r="Z4" s="339"/>
      <c r="AA4" s="339"/>
      <c r="AB4" s="339"/>
      <c r="AC4" s="339"/>
      <c r="AD4" s="339"/>
      <c r="AE4" s="339"/>
      <c r="AF4" s="339"/>
      <c r="AG4" s="339"/>
      <c r="AH4" s="339"/>
      <c r="AI4" s="339"/>
      <c r="AJ4" s="339"/>
      <c r="AK4" s="339"/>
      <c r="AL4" s="339"/>
    </row>
    <row r="5" spans="1:38" ht="45.75" customHeight="1">
      <c r="A5" s="527" t="s">
        <v>1714</v>
      </c>
      <c r="B5" s="515"/>
      <c r="C5" s="543" t="s">
        <v>1715</v>
      </c>
      <c r="D5" s="514"/>
      <c r="E5" s="515"/>
      <c r="F5" s="312" t="s">
        <v>1716</v>
      </c>
      <c r="G5" s="543" t="s">
        <v>1717</v>
      </c>
      <c r="H5" s="514"/>
      <c r="I5" s="514"/>
      <c r="J5" s="515"/>
      <c r="K5" s="544" t="s">
        <v>1718</v>
      </c>
      <c r="L5" s="525"/>
      <c r="M5" s="545" t="s">
        <v>1719</v>
      </c>
      <c r="N5" s="521"/>
      <c r="O5" s="525"/>
      <c r="P5" s="546" t="s">
        <v>1720</v>
      </c>
      <c r="Q5" s="548"/>
      <c r="R5" s="339"/>
      <c r="S5" s="171"/>
      <c r="T5" s="90"/>
      <c r="U5" s="90"/>
      <c r="V5" s="339"/>
      <c r="W5" s="339"/>
      <c r="X5" s="339"/>
      <c r="Y5" s="339"/>
      <c r="Z5" s="339"/>
      <c r="AA5" s="339"/>
      <c r="AB5" s="339"/>
      <c r="AC5" s="339"/>
      <c r="AD5" s="339"/>
      <c r="AE5" s="339"/>
      <c r="AF5" s="339"/>
      <c r="AG5" s="339"/>
      <c r="AH5" s="339"/>
      <c r="AI5" s="339"/>
      <c r="AJ5" s="339"/>
      <c r="AK5" s="339"/>
      <c r="AL5" s="339"/>
    </row>
    <row r="6" spans="1:38" ht="12.75" customHeight="1">
      <c r="A6" s="547" t="s">
        <v>1721</v>
      </c>
      <c r="B6" s="515"/>
      <c r="C6" s="313" t="s">
        <v>1722</v>
      </c>
      <c r="D6" s="314">
        <v>8080</v>
      </c>
      <c r="E6" s="313" t="s">
        <v>1723</v>
      </c>
      <c r="F6" s="315">
        <v>2024110010212</v>
      </c>
      <c r="G6" s="316" t="s">
        <v>1724</v>
      </c>
      <c r="H6" s="543" t="s">
        <v>1387</v>
      </c>
      <c r="I6" s="514"/>
      <c r="J6" s="515"/>
      <c r="K6" s="526"/>
      <c r="L6" s="518"/>
      <c r="M6" s="526"/>
      <c r="N6" s="517"/>
      <c r="O6" s="518"/>
      <c r="P6" s="529"/>
      <c r="Q6" s="529"/>
      <c r="R6" s="339"/>
      <c r="S6" s="171"/>
      <c r="T6" s="90"/>
      <c r="U6" s="90"/>
      <c r="V6" s="339"/>
      <c r="W6" s="339"/>
      <c r="X6" s="339"/>
      <c r="Y6" s="339"/>
      <c r="Z6" s="339"/>
      <c r="AA6" s="339"/>
      <c r="AB6" s="339"/>
      <c r="AC6" s="339"/>
      <c r="AD6" s="339"/>
      <c r="AE6" s="339"/>
      <c r="AF6" s="339"/>
      <c r="AG6" s="339"/>
      <c r="AH6" s="339"/>
      <c r="AI6" s="339"/>
      <c r="AJ6" s="339"/>
      <c r="AK6" s="339"/>
      <c r="AL6" s="339"/>
    </row>
    <row r="7" spans="1:38" ht="12.75" customHeight="1">
      <c r="A7" s="233" t="s">
        <v>1708</v>
      </c>
      <c r="B7" s="233" t="s">
        <v>1369</v>
      </c>
      <c r="C7" s="233" t="s">
        <v>9</v>
      </c>
      <c r="D7" s="233" t="s">
        <v>10</v>
      </c>
      <c r="E7" s="233" t="s">
        <v>1709</v>
      </c>
      <c r="F7" s="233" t="s">
        <v>12</v>
      </c>
      <c r="G7" s="233" t="s">
        <v>13</v>
      </c>
      <c r="H7" s="233" t="s">
        <v>14</v>
      </c>
      <c r="I7" s="233" t="s">
        <v>15</v>
      </c>
      <c r="J7" s="233" t="s">
        <v>16</v>
      </c>
      <c r="K7" s="233" t="s">
        <v>17</v>
      </c>
      <c r="L7" s="233" t="s">
        <v>18</v>
      </c>
      <c r="M7" s="234" t="s">
        <v>1710</v>
      </c>
      <c r="N7" s="233" t="s">
        <v>20</v>
      </c>
      <c r="O7" s="233" t="s">
        <v>21</v>
      </c>
      <c r="P7" s="233" t="s">
        <v>22</v>
      </c>
      <c r="Q7" s="233" t="s">
        <v>1379</v>
      </c>
      <c r="R7" s="339"/>
      <c r="S7" s="311"/>
      <c r="T7" s="90"/>
      <c r="U7" s="90"/>
      <c r="V7" s="339"/>
      <c r="W7" s="339"/>
      <c r="X7" s="339"/>
      <c r="Y7" s="339"/>
      <c r="Z7" s="339"/>
      <c r="AA7" s="339"/>
      <c r="AB7" s="339"/>
      <c r="AC7" s="339"/>
      <c r="AD7" s="339"/>
      <c r="AE7" s="339"/>
      <c r="AF7" s="339"/>
      <c r="AG7" s="339"/>
      <c r="AH7" s="339"/>
      <c r="AI7" s="339"/>
      <c r="AJ7" s="339"/>
      <c r="AK7" s="339"/>
      <c r="AL7" s="339"/>
    </row>
    <row r="8" spans="1:38" ht="12.75" customHeight="1">
      <c r="A8" s="274" t="s">
        <v>1655</v>
      </c>
      <c r="B8" s="218" t="s">
        <v>272</v>
      </c>
      <c r="C8" s="317" t="s">
        <v>267</v>
      </c>
      <c r="D8" s="317">
        <v>80111600</v>
      </c>
      <c r="E8" s="274" t="s">
        <v>273</v>
      </c>
      <c r="F8" s="317" t="s">
        <v>43</v>
      </c>
      <c r="G8" s="317" t="str">
        <f t="shared" ref="G8:G120" si="0">+F8</f>
        <v>FEBRERO</v>
      </c>
      <c r="H8" s="317">
        <v>6</v>
      </c>
      <c r="I8" s="317">
        <v>1</v>
      </c>
      <c r="J8" s="317" t="s">
        <v>44</v>
      </c>
      <c r="K8" s="317" t="s">
        <v>45</v>
      </c>
      <c r="L8" s="318">
        <v>5000000</v>
      </c>
      <c r="M8" s="318">
        <f>-L8*H8</f>
        <v>-30000000</v>
      </c>
      <c r="N8" s="317" t="s">
        <v>269</v>
      </c>
      <c r="O8" s="317" t="s">
        <v>47</v>
      </c>
      <c r="P8" s="317" t="s">
        <v>270</v>
      </c>
      <c r="Q8" s="549" t="s">
        <v>1657</v>
      </c>
      <c r="R8" s="319"/>
      <c r="S8" s="320" t="s">
        <v>1387</v>
      </c>
      <c r="T8" s="319">
        <v>8080</v>
      </c>
      <c r="U8" s="319">
        <v>2024110010212</v>
      </c>
      <c r="V8" s="319"/>
      <c r="W8" s="319"/>
      <c r="X8" s="319"/>
      <c r="Y8" s="319"/>
      <c r="Z8" s="321"/>
      <c r="AA8" s="321"/>
      <c r="AB8" s="319"/>
      <c r="AC8" s="322"/>
      <c r="AD8" s="323"/>
      <c r="AE8" s="323"/>
      <c r="AF8" s="323"/>
      <c r="AG8" s="323"/>
      <c r="AH8" s="323"/>
      <c r="AI8" s="323"/>
      <c r="AJ8" s="323"/>
      <c r="AK8" s="323"/>
      <c r="AL8" s="323"/>
    </row>
    <row r="9" spans="1:38" ht="12.75" customHeight="1">
      <c r="A9" s="324" t="s">
        <v>1384</v>
      </c>
      <c r="B9" s="325" t="s">
        <v>272</v>
      </c>
      <c r="C9" s="324" t="s">
        <v>267</v>
      </c>
      <c r="D9" s="324">
        <v>80111600</v>
      </c>
      <c r="E9" s="324" t="s">
        <v>1385</v>
      </c>
      <c r="F9" s="324" t="s">
        <v>43</v>
      </c>
      <c r="G9" s="324" t="str">
        <f t="shared" si="0"/>
        <v>FEBRERO</v>
      </c>
      <c r="H9" s="324">
        <v>6</v>
      </c>
      <c r="I9" s="324">
        <v>1</v>
      </c>
      <c r="J9" s="324" t="s">
        <v>44</v>
      </c>
      <c r="K9" s="324" t="s">
        <v>45</v>
      </c>
      <c r="L9" s="326">
        <v>5000000</v>
      </c>
      <c r="M9" s="326">
        <f>+L9*H9</f>
        <v>30000000</v>
      </c>
      <c r="N9" s="324" t="s">
        <v>269</v>
      </c>
      <c r="O9" s="324" t="s">
        <v>1386</v>
      </c>
      <c r="P9" s="324" t="s">
        <v>270</v>
      </c>
      <c r="Q9" s="529"/>
      <c r="R9" s="327"/>
      <c r="S9" s="320" t="s">
        <v>1387</v>
      </c>
      <c r="T9" s="319">
        <v>8080</v>
      </c>
      <c r="U9" s="319">
        <v>2024110010212</v>
      </c>
      <c r="V9" s="327"/>
      <c r="W9" s="327"/>
      <c r="X9" s="327"/>
      <c r="Y9" s="327"/>
      <c r="Z9" s="328"/>
      <c r="AA9" s="328"/>
      <c r="AB9" s="327"/>
      <c r="AC9" s="329"/>
      <c r="AD9" s="330"/>
      <c r="AE9" s="330"/>
      <c r="AF9" s="330"/>
      <c r="AG9" s="330"/>
      <c r="AH9" s="330"/>
      <c r="AI9" s="330"/>
      <c r="AJ9" s="330"/>
      <c r="AK9" s="330"/>
      <c r="AL9" s="330"/>
    </row>
    <row r="10" spans="1:38" ht="12.75" customHeight="1">
      <c r="A10" s="274" t="s">
        <v>1655</v>
      </c>
      <c r="B10" s="218" t="s">
        <v>278</v>
      </c>
      <c r="C10" s="317" t="s">
        <v>267</v>
      </c>
      <c r="D10" s="317">
        <v>80111600</v>
      </c>
      <c r="E10" s="317" t="s">
        <v>279</v>
      </c>
      <c r="F10" s="317" t="s">
        <v>280</v>
      </c>
      <c r="G10" s="317" t="str">
        <f t="shared" si="0"/>
        <v>MARZO</v>
      </c>
      <c r="H10" s="317">
        <v>4</v>
      </c>
      <c r="I10" s="317">
        <v>1</v>
      </c>
      <c r="J10" s="317" t="s">
        <v>44</v>
      </c>
      <c r="K10" s="317" t="s">
        <v>45</v>
      </c>
      <c r="L10" s="318">
        <v>4000000</v>
      </c>
      <c r="M10" s="318">
        <f>-L10*H10</f>
        <v>-16000000</v>
      </c>
      <c r="N10" s="317" t="s">
        <v>269</v>
      </c>
      <c r="O10" s="317" t="s">
        <v>47</v>
      </c>
      <c r="P10" s="317" t="s">
        <v>270</v>
      </c>
      <c r="Q10" s="549" t="s">
        <v>1657</v>
      </c>
      <c r="R10" s="327"/>
      <c r="S10" s="320" t="s">
        <v>1387</v>
      </c>
      <c r="T10" s="319">
        <v>8080</v>
      </c>
      <c r="U10" s="319">
        <v>2024110010212</v>
      </c>
      <c r="V10" s="327"/>
      <c r="W10" s="327"/>
      <c r="X10" s="327"/>
      <c r="Y10" s="327"/>
      <c r="Z10" s="328"/>
      <c r="AA10" s="328"/>
      <c r="AB10" s="327"/>
      <c r="AC10" s="329"/>
      <c r="AD10" s="330"/>
      <c r="AE10" s="330"/>
      <c r="AF10" s="330"/>
      <c r="AG10" s="330"/>
      <c r="AH10" s="330"/>
      <c r="AI10" s="330"/>
      <c r="AJ10" s="330"/>
      <c r="AK10" s="330"/>
      <c r="AL10" s="330"/>
    </row>
    <row r="11" spans="1:38" ht="12.75" customHeight="1">
      <c r="A11" s="324" t="s">
        <v>1384</v>
      </c>
      <c r="B11" s="325" t="s">
        <v>278</v>
      </c>
      <c r="C11" s="324" t="s">
        <v>267</v>
      </c>
      <c r="D11" s="324">
        <v>80111600</v>
      </c>
      <c r="E11" s="324" t="s">
        <v>1388</v>
      </c>
      <c r="F11" s="324" t="s">
        <v>280</v>
      </c>
      <c r="G11" s="324" t="str">
        <f t="shared" si="0"/>
        <v>MARZO</v>
      </c>
      <c r="H11" s="324">
        <v>4</v>
      </c>
      <c r="I11" s="324">
        <v>1</v>
      </c>
      <c r="J11" s="324" t="s">
        <v>44</v>
      </c>
      <c r="K11" s="324" t="s">
        <v>45</v>
      </c>
      <c r="L11" s="326">
        <v>4000000</v>
      </c>
      <c r="M11" s="326">
        <f>+L11*H11</f>
        <v>16000000</v>
      </c>
      <c r="N11" s="324" t="s">
        <v>269</v>
      </c>
      <c r="O11" s="324" t="s">
        <v>1386</v>
      </c>
      <c r="P11" s="324" t="s">
        <v>270</v>
      </c>
      <c r="Q11" s="529"/>
      <c r="R11" s="327"/>
      <c r="S11" s="320" t="s">
        <v>1387</v>
      </c>
      <c r="T11" s="319">
        <v>8080</v>
      </c>
      <c r="U11" s="319">
        <v>2024110010212</v>
      </c>
      <c r="V11" s="327"/>
      <c r="W11" s="327"/>
      <c r="X11" s="327"/>
      <c r="Y11" s="327"/>
      <c r="Z11" s="328"/>
      <c r="AA11" s="328"/>
      <c r="AB11" s="327"/>
      <c r="AC11" s="329"/>
      <c r="AD11" s="330"/>
      <c r="AE11" s="330"/>
      <c r="AF11" s="330"/>
      <c r="AG11" s="330"/>
      <c r="AH11" s="330"/>
      <c r="AI11" s="330"/>
      <c r="AJ11" s="330"/>
      <c r="AK11" s="330"/>
      <c r="AL11" s="330"/>
    </row>
    <row r="12" spans="1:38" ht="12.75" customHeight="1">
      <c r="A12" s="274" t="s">
        <v>1655</v>
      </c>
      <c r="B12" s="218" t="s">
        <v>283</v>
      </c>
      <c r="C12" s="317" t="s">
        <v>267</v>
      </c>
      <c r="D12" s="317">
        <v>80111600</v>
      </c>
      <c r="E12" s="317" t="s">
        <v>284</v>
      </c>
      <c r="F12" s="317" t="s">
        <v>43</v>
      </c>
      <c r="G12" s="317" t="str">
        <f t="shared" si="0"/>
        <v>FEBRERO</v>
      </c>
      <c r="H12" s="317">
        <v>5</v>
      </c>
      <c r="I12" s="317">
        <v>1</v>
      </c>
      <c r="J12" s="317" t="s">
        <v>44</v>
      </c>
      <c r="K12" s="317" t="s">
        <v>45</v>
      </c>
      <c r="L12" s="318">
        <v>5000000</v>
      </c>
      <c r="M12" s="318">
        <f>-L12*H12</f>
        <v>-25000000</v>
      </c>
      <c r="N12" s="317" t="s">
        <v>269</v>
      </c>
      <c r="O12" s="317" t="s">
        <v>47</v>
      </c>
      <c r="P12" s="317" t="s">
        <v>270</v>
      </c>
      <c r="Q12" s="549" t="s">
        <v>1657</v>
      </c>
      <c r="R12" s="327"/>
      <c r="S12" s="320" t="s">
        <v>1387</v>
      </c>
      <c r="T12" s="319">
        <v>8080</v>
      </c>
      <c r="U12" s="319">
        <v>2024110010212</v>
      </c>
      <c r="V12" s="327"/>
      <c r="W12" s="327"/>
      <c r="X12" s="327"/>
      <c r="Y12" s="327"/>
      <c r="Z12" s="328"/>
      <c r="AA12" s="328"/>
      <c r="AB12" s="327"/>
      <c r="AC12" s="329"/>
      <c r="AD12" s="330"/>
      <c r="AE12" s="330"/>
      <c r="AF12" s="330"/>
      <c r="AG12" s="330"/>
      <c r="AH12" s="330"/>
      <c r="AI12" s="330"/>
      <c r="AJ12" s="330"/>
      <c r="AK12" s="330"/>
      <c r="AL12" s="330"/>
    </row>
    <row r="13" spans="1:38" ht="12.75" customHeight="1">
      <c r="A13" s="324" t="s">
        <v>1384</v>
      </c>
      <c r="B13" s="325" t="s">
        <v>283</v>
      </c>
      <c r="C13" s="324" t="s">
        <v>267</v>
      </c>
      <c r="D13" s="324">
        <v>80111600</v>
      </c>
      <c r="E13" s="324" t="s">
        <v>1389</v>
      </c>
      <c r="F13" s="324" t="s">
        <v>43</v>
      </c>
      <c r="G13" s="324" t="str">
        <f t="shared" si="0"/>
        <v>FEBRERO</v>
      </c>
      <c r="H13" s="324">
        <v>5</v>
      </c>
      <c r="I13" s="324">
        <v>1</v>
      </c>
      <c r="J13" s="324" t="s">
        <v>44</v>
      </c>
      <c r="K13" s="324" t="s">
        <v>45</v>
      </c>
      <c r="L13" s="326">
        <v>5000000</v>
      </c>
      <c r="M13" s="326">
        <f>L13*H13</f>
        <v>25000000</v>
      </c>
      <c r="N13" s="324" t="s">
        <v>269</v>
      </c>
      <c r="O13" s="324" t="s">
        <v>1390</v>
      </c>
      <c r="P13" s="324" t="s">
        <v>270</v>
      </c>
      <c r="Q13" s="529"/>
      <c r="R13" s="327"/>
      <c r="S13" s="320" t="s">
        <v>1387</v>
      </c>
      <c r="T13" s="319">
        <v>8080</v>
      </c>
      <c r="U13" s="319">
        <v>2024110010212</v>
      </c>
      <c r="V13" s="327"/>
      <c r="W13" s="327"/>
      <c r="X13" s="327"/>
      <c r="Y13" s="327"/>
      <c r="Z13" s="328"/>
      <c r="AA13" s="328"/>
      <c r="AB13" s="327"/>
      <c r="AC13" s="329"/>
      <c r="AD13" s="330"/>
      <c r="AE13" s="330"/>
      <c r="AF13" s="330"/>
      <c r="AG13" s="330"/>
      <c r="AH13" s="330"/>
      <c r="AI13" s="330"/>
      <c r="AJ13" s="330"/>
      <c r="AK13" s="330"/>
      <c r="AL13" s="330"/>
    </row>
    <row r="14" spans="1:38" ht="12.75" customHeight="1">
      <c r="A14" s="274" t="s">
        <v>1655</v>
      </c>
      <c r="B14" s="218" t="s">
        <v>287</v>
      </c>
      <c r="C14" s="317" t="s">
        <v>267</v>
      </c>
      <c r="D14" s="317">
        <v>80111600</v>
      </c>
      <c r="E14" s="317" t="s">
        <v>288</v>
      </c>
      <c r="F14" s="317" t="s">
        <v>280</v>
      </c>
      <c r="G14" s="317" t="str">
        <f t="shared" si="0"/>
        <v>MARZO</v>
      </c>
      <c r="H14" s="317">
        <v>4</v>
      </c>
      <c r="I14" s="317">
        <v>1</v>
      </c>
      <c r="J14" s="317" t="s">
        <v>44</v>
      </c>
      <c r="K14" s="317" t="s">
        <v>45</v>
      </c>
      <c r="L14" s="318">
        <v>4000000</v>
      </c>
      <c r="M14" s="318">
        <f>-L14*H14</f>
        <v>-16000000</v>
      </c>
      <c r="N14" s="317" t="s">
        <v>269</v>
      </c>
      <c r="O14" s="317" t="s">
        <v>47</v>
      </c>
      <c r="P14" s="317" t="s">
        <v>270</v>
      </c>
      <c r="Q14" s="549" t="s">
        <v>1657</v>
      </c>
      <c r="R14" s="327"/>
      <c r="S14" s="320" t="s">
        <v>1387</v>
      </c>
      <c r="T14" s="319">
        <v>8080</v>
      </c>
      <c r="U14" s="319">
        <v>2024110010212</v>
      </c>
      <c r="V14" s="327"/>
      <c r="W14" s="327"/>
      <c r="X14" s="327"/>
      <c r="Y14" s="327"/>
      <c r="Z14" s="328"/>
      <c r="AA14" s="328"/>
      <c r="AB14" s="327"/>
      <c r="AC14" s="329"/>
      <c r="AD14" s="330"/>
      <c r="AE14" s="330"/>
      <c r="AF14" s="330"/>
      <c r="AG14" s="330"/>
      <c r="AH14" s="330"/>
      <c r="AI14" s="330"/>
      <c r="AJ14" s="330"/>
      <c r="AK14" s="330"/>
      <c r="AL14" s="330"/>
    </row>
    <row r="15" spans="1:38" ht="12.75" customHeight="1">
      <c r="A15" s="324" t="s">
        <v>1384</v>
      </c>
      <c r="B15" s="325" t="s">
        <v>287</v>
      </c>
      <c r="C15" s="324" t="s">
        <v>267</v>
      </c>
      <c r="D15" s="324">
        <v>80111600</v>
      </c>
      <c r="E15" s="324" t="s">
        <v>1391</v>
      </c>
      <c r="F15" s="324" t="s">
        <v>280</v>
      </c>
      <c r="G15" s="324" t="str">
        <f t="shared" si="0"/>
        <v>MARZO</v>
      </c>
      <c r="H15" s="324">
        <v>4</v>
      </c>
      <c r="I15" s="324">
        <v>1</v>
      </c>
      <c r="J15" s="324" t="s">
        <v>44</v>
      </c>
      <c r="K15" s="324" t="s">
        <v>45</v>
      </c>
      <c r="L15" s="326">
        <v>4000000</v>
      </c>
      <c r="M15" s="326">
        <f>+L15*H15</f>
        <v>16000000</v>
      </c>
      <c r="N15" s="324" t="s">
        <v>269</v>
      </c>
      <c r="O15" s="324" t="s">
        <v>1386</v>
      </c>
      <c r="P15" s="324" t="s">
        <v>270</v>
      </c>
      <c r="Q15" s="529"/>
      <c r="R15" s="327"/>
      <c r="S15" s="320" t="s">
        <v>1387</v>
      </c>
      <c r="T15" s="319">
        <v>8080</v>
      </c>
      <c r="U15" s="319">
        <v>2024110010212</v>
      </c>
      <c r="V15" s="327"/>
      <c r="W15" s="327"/>
      <c r="X15" s="327"/>
      <c r="Y15" s="327"/>
      <c r="Z15" s="328"/>
      <c r="AA15" s="328"/>
      <c r="AB15" s="327"/>
      <c r="AC15" s="329"/>
      <c r="AD15" s="330"/>
      <c r="AE15" s="330"/>
      <c r="AF15" s="330"/>
      <c r="AG15" s="330"/>
      <c r="AH15" s="330"/>
      <c r="AI15" s="330"/>
      <c r="AJ15" s="330"/>
      <c r="AK15" s="330"/>
      <c r="AL15" s="330"/>
    </row>
    <row r="16" spans="1:38" ht="12.75" customHeight="1">
      <c r="A16" s="274" t="s">
        <v>1655</v>
      </c>
      <c r="B16" s="218" t="s">
        <v>293</v>
      </c>
      <c r="C16" s="317" t="s">
        <v>267</v>
      </c>
      <c r="D16" s="317">
        <v>80111600</v>
      </c>
      <c r="E16" s="317" t="s">
        <v>294</v>
      </c>
      <c r="F16" s="317" t="s">
        <v>295</v>
      </c>
      <c r="G16" s="317" t="str">
        <f t="shared" si="0"/>
        <v>Marzo</v>
      </c>
      <c r="H16" s="317">
        <v>4</v>
      </c>
      <c r="I16" s="317">
        <v>1</v>
      </c>
      <c r="J16" s="317" t="s">
        <v>44</v>
      </c>
      <c r="K16" s="317" t="s">
        <v>45</v>
      </c>
      <c r="L16" s="318">
        <v>4000000</v>
      </c>
      <c r="M16" s="318">
        <f>-L16*H16</f>
        <v>-16000000</v>
      </c>
      <c r="N16" s="317" t="s">
        <v>269</v>
      </c>
      <c r="O16" s="317" t="s">
        <v>47</v>
      </c>
      <c r="P16" s="317" t="s">
        <v>270</v>
      </c>
      <c r="Q16" s="549" t="s">
        <v>1657</v>
      </c>
      <c r="R16" s="327"/>
      <c r="S16" s="320" t="s">
        <v>1387</v>
      </c>
      <c r="T16" s="319">
        <v>8080</v>
      </c>
      <c r="U16" s="319">
        <v>2024110010212</v>
      </c>
      <c r="V16" s="327"/>
      <c r="W16" s="327"/>
      <c r="X16" s="327"/>
      <c r="Y16" s="327"/>
      <c r="Z16" s="328"/>
      <c r="AA16" s="328"/>
      <c r="AB16" s="327"/>
      <c r="AC16" s="329"/>
      <c r="AD16" s="330"/>
      <c r="AE16" s="330"/>
      <c r="AF16" s="330"/>
      <c r="AG16" s="330"/>
      <c r="AH16" s="330"/>
      <c r="AI16" s="330"/>
      <c r="AJ16" s="330"/>
      <c r="AK16" s="330"/>
      <c r="AL16" s="330"/>
    </row>
    <row r="17" spans="1:38" ht="12.75" customHeight="1">
      <c r="A17" s="324" t="s">
        <v>1384</v>
      </c>
      <c r="B17" s="325" t="s">
        <v>293</v>
      </c>
      <c r="C17" s="324" t="s">
        <v>267</v>
      </c>
      <c r="D17" s="324">
        <v>80111600</v>
      </c>
      <c r="E17" s="324" t="s">
        <v>1392</v>
      </c>
      <c r="F17" s="324" t="s">
        <v>295</v>
      </c>
      <c r="G17" s="324" t="str">
        <f t="shared" si="0"/>
        <v>Marzo</v>
      </c>
      <c r="H17" s="324">
        <v>4</v>
      </c>
      <c r="I17" s="324">
        <v>1</v>
      </c>
      <c r="J17" s="324" t="s">
        <v>44</v>
      </c>
      <c r="K17" s="324" t="s">
        <v>45</v>
      </c>
      <c r="L17" s="326">
        <v>4000000</v>
      </c>
      <c r="M17" s="326">
        <f>+L17*H17</f>
        <v>16000000</v>
      </c>
      <c r="N17" s="324" t="s">
        <v>269</v>
      </c>
      <c r="O17" s="324" t="s">
        <v>1386</v>
      </c>
      <c r="P17" s="324" t="s">
        <v>270</v>
      </c>
      <c r="Q17" s="529"/>
      <c r="R17" s="327"/>
      <c r="S17" s="320" t="s">
        <v>1387</v>
      </c>
      <c r="T17" s="319">
        <v>8080</v>
      </c>
      <c r="U17" s="319">
        <v>2024110010212</v>
      </c>
      <c r="V17" s="327"/>
      <c r="W17" s="327"/>
      <c r="X17" s="327"/>
      <c r="Y17" s="327"/>
      <c r="Z17" s="328"/>
      <c r="AA17" s="328"/>
      <c r="AB17" s="327"/>
      <c r="AC17" s="329"/>
      <c r="AD17" s="330"/>
      <c r="AE17" s="330"/>
      <c r="AF17" s="330"/>
      <c r="AG17" s="330"/>
      <c r="AH17" s="330"/>
      <c r="AI17" s="330"/>
      <c r="AJ17" s="330"/>
      <c r="AK17" s="330"/>
      <c r="AL17" s="330"/>
    </row>
    <row r="18" spans="1:38" ht="12.75" customHeight="1">
      <c r="A18" s="274" t="s">
        <v>1655</v>
      </c>
      <c r="B18" s="218" t="s">
        <v>296</v>
      </c>
      <c r="C18" s="317" t="s">
        <v>267</v>
      </c>
      <c r="D18" s="317">
        <v>80111600</v>
      </c>
      <c r="E18" s="317" t="s">
        <v>297</v>
      </c>
      <c r="F18" s="317" t="s">
        <v>43</v>
      </c>
      <c r="G18" s="317" t="str">
        <f t="shared" si="0"/>
        <v>FEBRERO</v>
      </c>
      <c r="H18" s="317">
        <v>5</v>
      </c>
      <c r="I18" s="317">
        <v>1</v>
      </c>
      <c r="J18" s="317" t="s">
        <v>44</v>
      </c>
      <c r="K18" s="317" t="s">
        <v>45</v>
      </c>
      <c r="L18" s="318">
        <v>6000000</v>
      </c>
      <c r="M18" s="318">
        <f>-L18*H18</f>
        <v>-30000000</v>
      </c>
      <c r="N18" s="317" t="s">
        <v>269</v>
      </c>
      <c r="O18" s="317" t="s">
        <v>47</v>
      </c>
      <c r="P18" s="317" t="s">
        <v>270</v>
      </c>
      <c r="Q18" s="549" t="s">
        <v>1657</v>
      </c>
      <c r="R18" s="327"/>
      <c r="S18" s="320" t="s">
        <v>1387</v>
      </c>
      <c r="T18" s="319">
        <v>8080</v>
      </c>
      <c r="U18" s="319">
        <v>2024110010212</v>
      </c>
      <c r="V18" s="327"/>
      <c r="W18" s="327"/>
      <c r="X18" s="327"/>
      <c r="Y18" s="327"/>
      <c r="Z18" s="328"/>
      <c r="AA18" s="328"/>
      <c r="AB18" s="327"/>
      <c r="AC18" s="329"/>
      <c r="AD18" s="330"/>
      <c r="AE18" s="330"/>
      <c r="AF18" s="330"/>
      <c r="AG18" s="330"/>
      <c r="AH18" s="330"/>
      <c r="AI18" s="330"/>
      <c r="AJ18" s="330"/>
      <c r="AK18" s="330"/>
      <c r="AL18" s="330"/>
    </row>
    <row r="19" spans="1:38" ht="12.75" customHeight="1">
      <c r="A19" s="324" t="s">
        <v>1384</v>
      </c>
      <c r="B19" s="325" t="s">
        <v>296</v>
      </c>
      <c r="C19" s="324" t="s">
        <v>267</v>
      </c>
      <c r="D19" s="324">
        <v>80111600</v>
      </c>
      <c r="E19" s="324" t="s">
        <v>1393</v>
      </c>
      <c r="F19" s="324" t="s">
        <v>43</v>
      </c>
      <c r="G19" s="324" t="str">
        <f t="shared" si="0"/>
        <v>FEBRERO</v>
      </c>
      <c r="H19" s="324">
        <v>5</v>
      </c>
      <c r="I19" s="324">
        <v>1</v>
      </c>
      <c r="J19" s="324" t="s">
        <v>44</v>
      </c>
      <c r="K19" s="324" t="s">
        <v>45</v>
      </c>
      <c r="L19" s="326">
        <v>6000000</v>
      </c>
      <c r="M19" s="326">
        <f>+L19*H19</f>
        <v>30000000</v>
      </c>
      <c r="N19" s="324" t="s">
        <v>269</v>
      </c>
      <c r="O19" s="324" t="s">
        <v>1386</v>
      </c>
      <c r="P19" s="324" t="s">
        <v>270</v>
      </c>
      <c r="Q19" s="529"/>
      <c r="R19" s="327"/>
      <c r="S19" s="320" t="s">
        <v>1387</v>
      </c>
      <c r="T19" s="319">
        <v>8080</v>
      </c>
      <c r="U19" s="319">
        <v>2024110010212</v>
      </c>
      <c r="V19" s="327"/>
      <c r="W19" s="327"/>
      <c r="X19" s="327"/>
      <c r="Y19" s="327"/>
      <c r="Z19" s="328"/>
      <c r="AA19" s="328"/>
      <c r="AB19" s="327"/>
      <c r="AC19" s="329"/>
      <c r="AD19" s="330"/>
      <c r="AE19" s="330"/>
      <c r="AF19" s="330"/>
      <c r="AG19" s="330"/>
      <c r="AH19" s="330"/>
      <c r="AI19" s="330"/>
      <c r="AJ19" s="330"/>
      <c r="AK19" s="330"/>
      <c r="AL19" s="330"/>
    </row>
    <row r="20" spans="1:38" ht="12.75" customHeight="1">
      <c r="A20" s="274" t="s">
        <v>1655</v>
      </c>
      <c r="B20" s="218" t="s">
        <v>298</v>
      </c>
      <c r="C20" s="317" t="s">
        <v>267</v>
      </c>
      <c r="D20" s="317">
        <v>80111600</v>
      </c>
      <c r="E20" s="317" t="s">
        <v>299</v>
      </c>
      <c r="F20" s="317" t="s">
        <v>280</v>
      </c>
      <c r="G20" s="317" t="str">
        <f t="shared" si="0"/>
        <v>MARZO</v>
      </c>
      <c r="H20" s="317">
        <v>4</v>
      </c>
      <c r="I20" s="317">
        <v>1</v>
      </c>
      <c r="J20" s="317" t="s">
        <v>44</v>
      </c>
      <c r="K20" s="317" t="s">
        <v>45</v>
      </c>
      <c r="L20" s="318">
        <v>6000000</v>
      </c>
      <c r="M20" s="318">
        <f>-L20*H20</f>
        <v>-24000000</v>
      </c>
      <c r="N20" s="317" t="s">
        <v>269</v>
      </c>
      <c r="O20" s="317" t="s">
        <v>47</v>
      </c>
      <c r="P20" s="317" t="s">
        <v>270</v>
      </c>
      <c r="Q20" s="549" t="s">
        <v>1657</v>
      </c>
      <c r="R20" s="327"/>
      <c r="S20" s="320" t="s">
        <v>1387</v>
      </c>
      <c r="T20" s="319">
        <v>8080</v>
      </c>
      <c r="U20" s="319">
        <v>2024110010212</v>
      </c>
      <c r="V20" s="327"/>
      <c r="W20" s="327"/>
      <c r="X20" s="327"/>
      <c r="Y20" s="327"/>
      <c r="Z20" s="328"/>
      <c r="AA20" s="328"/>
      <c r="AB20" s="327"/>
      <c r="AC20" s="329"/>
      <c r="AD20" s="330"/>
      <c r="AE20" s="330"/>
      <c r="AF20" s="330"/>
      <c r="AG20" s="330"/>
      <c r="AH20" s="330"/>
      <c r="AI20" s="330"/>
      <c r="AJ20" s="330"/>
      <c r="AK20" s="330"/>
      <c r="AL20" s="330"/>
    </row>
    <row r="21" spans="1:38" ht="12.75" customHeight="1">
      <c r="A21" s="324" t="s">
        <v>1384</v>
      </c>
      <c r="B21" s="325" t="s">
        <v>298</v>
      </c>
      <c r="C21" s="324" t="s">
        <v>267</v>
      </c>
      <c r="D21" s="324">
        <v>80111600</v>
      </c>
      <c r="E21" s="324" t="s">
        <v>1394</v>
      </c>
      <c r="F21" s="324" t="s">
        <v>280</v>
      </c>
      <c r="G21" s="324" t="str">
        <f t="shared" si="0"/>
        <v>MARZO</v>
      </c>
      <c r="H21" s="324">
        <v>10</v>
      </c>
      <c r="I21" s="324">
        <v>1</v>
      </c>
      <c r="J21" s="324" t="s">
        <v>44</v>
      </c>
      <c r="K21" s="324" t="s">
        <v>45</v>
      </c>
      <c r="L21" s="326">
        <v>6000000</v>
      </c>
      <c r="M21" s="326">
        <f>L21*H21</f>
        <v>60000000</v>
      </c>
      <c r="N21" s="324" t="s">
        <v>269</v>
      </c>
      <c r="O21" s="324" t="s">
        <v>1390</v>
      </c>
      <c r="P21" s="324" t="s">
        <v>270</v>
      </c>
      <c r="Q21" s="529"/>
      <c r="R21" s="327"/>
      <c r="S21" s="320" t="s">
        <v>1387</v>
      </c>
      <c r="T21" s="319">
        <v>8080</v>
      </c>
      <c r="U21" s="319">
        <v>2024110010212</v>
      </c>
      <c r="V21" s="327"/>
      <c r="W21" s="327"/>
      <c r="X21" s="327"/>
      <c r="Y21" s="327"/>
      <c r="Z21" s="328"/>
      <c r="AA21" s="328"/>
      <c r="AB21" s="327"/>
      <c r="AC21" s="329"/>
      <c r="AD21" s="330"/>
      <c r="AE21" s="330"/>
      <c r="AF21" s="330"/>
      <c r="AG21" s="330"/>
      <c r="AH21" s="330"/>
      <c r="AI21" s="330"/>
      <c r="AJ21" s="330"/>
      <c r="AK21" s="330"/>
      <c r="AL21" s="330"/>
    </row>
    <row r="22" spans="1:38" ht="12.75" customHeight="1">
      <c r="A22" s="274" t="s">
        <v>1655</v>
      </c>
      <c r="B22" s="218" t="s">
        <v>301</v>
      </c>
      <c r="C22" s="317" t="s">
        <v>267</v>
      </c>
      <c r="D22" s="317">
        <v>80111600</v>
      </c>
      <c r="E22" s="317" t="s">
        <v>290</v>
      </c>
      <c r="F22" s="317" t="s">
        <v>43</v>
      </c>
      <c r="G22" s="317" t="str">
        <f t="shared" si="0"/>
        <v>FEBRERO</v>
      </c>
      <c r="H22" s="317">
        <v>5</v>
      </c>
      <c r="I22" s="317">
        <v>1</v>
      </c>
      <c r="J22" s="317" t="s">
        <v>44</v>
      </c>
      <c r="K22" s="317" t="s">
        <v>45</v>
      </c>
      <c r="L22" s="318">
        <v>5000000</v>
      </c>
      <c r="M22" s="318">
        <f>+L22*-H22</f>
        <v>-25000000</v>
      </c>
      <c r="N22" s="317" t="s">
        <v>269</v>
      </c>
      <c r="O22" s="317" t="s">
        <v>47</v>
      </c>
      <c r="P22" s="317" t="s">
        <v>270</v>
      </c>
      <c r="Q22" s="549" t="s">
        <v>1657</v>
      </c>
      <c r="R22" s="327"/>
      <c r="S22" s="320" t="s">
        <v>1387</v>
      </c>
      <c r="T22" s="319">
        <v>8080</v>
      </c>
      <c r="U22" s="319">
        <v>2024110010212</v>
      </c>
      <c r="V22" s="327"/>
      <c r="W22" s="327"/>
      <c r="X22" s="327"/>
      <c r="Y22" s="327"/>
      <c r="Z22" s="328"/>
      <c r="AA22" s="328"/>
      <c r="AB22" s="327"/>
      <c r="AC22" s="329"/>
      <c r="AD22" s="330"/>
      <c r="AE22" s="330"/>
      <c r="AF22" s="330"/>
      <c r="AG22" s="330"/>
      <c r="AH22" s="330"/>
      <c r="AI22" s="330"/>
      <c r="AJ22" s="330"/>
      <c r="AK22" s="330"/>
      <c r="AL22" s="330"/>
    </row>
    <row r="23" spans="1:38" ht="12.75" customHeight="1">
      <c r="A23" s="324" t="s">
        <v>1384</v>
      </c>
      <c r="B23" s="325" t="s">
        <v>301</v>
      </c>
      <c r="C23" s="324" t="s">
        <v>267</v>
      </c>
      <c r="D23" s="324">
        <v>80111600</v>
      </c>
      <c r="E23" s="324" t="s">
        <v>1395</v>
      </c>
      <c r="F23" s="324" t="s">
        <v>43</v>
      </c>
      <c r="G23" s="324" t="str">
        <f t="shared" si="0"/>
        <v>FEBRERO</v>
      </c>
      <c r="H23" s="324">
        <v>10</v>
      </c>
      <c r="I23" s="324">
        <v>1</v>
      </c>
      <c r="J23" s="324" t="s">
        <v>44</v>
      </c>
      <c r="K23" s="324" t="s">
        <v>45</v>
      </c>
      <c r="L23" s="326">
        <v>6000000</v>
      </c>
      <c r="M23" s="326">
        <f>+L23*H23</f>
        <v>60000000</v>
      </c>
      <c r="N23" s="324" t="s">
        <v>269</v>
      </c>
      <c r="O23" s="324" t="s">
        <v>1386</v>
      </c>
      <c r="P23" s="324" t="s">
        <v>270</v>
      </c>
      <c r="Q23" s="529"/>
      <c r="R23" s="327"/>
      <c r="S23" s="320" t="s">
        <v>1387</v>
      </c>
      <c r="T23" s="319">
        <v>8080</v>
      </c>
      <c r="U23" s="319">
        <v>2024110010212</v>
      </c>
      <c r="V23" s="327"/>
      <c r="W23" s="327"/>
      <c r="X23" s="327"/>
      <c r="Y23" s="327"/>
      <c r="Z23" s="328"/>
      <c r="AA23" s="328"/>
      <c r="AB23" s="327"/>
      <c r="AC23" s="329"/>
      <c r="AD23" s="330"/>
      <c r="AE23" s="330"/>
      <c r="AF23" s="330"/>
      <c r="AG23" s="330"/>
      <c r="AH23" s="330"/>
      <c r="AI23" s="330"/>
      <c r="AJ23" s="330"/>
      <c r="AK23" s="330"/>
      <c r="AL23" s="330"/>
    </row>
    <row r="24" spans="1:38" ht="12.75" customHeight="1">
      <c r="A24" s="274" t="s">
        <v>1655</v>
      </c>
      <c r="B24" s="218" t="s">
        <v>304</v>
      </c>
      <c r="C24" s="317" t="s">
        <v>267</v>
      </c>
      <c r="D24" s="317">
        <v>80111600</v>
      </c>
      <c r="E24" s="317" t="s">
        <v>305</v>
      </c>
      <c r="F24" s="317" t="s">
        <v>42</v>
      </c>
      <c r="G24" s="317" t="str">
        <f t="shared" si="0"/>
        <v>ENERO</v>
      </c>
      <c r="H24" s="317">
        <v>6</v>
      </c>
      <c r="I24" s="317">
        <v>1</v>
      </c>
      <c r="J24" s="317" t="s">
        <v>44</v>
      </c>
      <c r="K24" s="317" t="s">
        <v>45</v>
      </c>
      <c r="L24" s="318">
        <v>7300000</v>
      </c>
      <c r="M24" s="318">
        <f>-L24*H24</f>
        <v>-43800000</v>
      </c>
      <c r="N24" s="317" t="s">
        <v>269</v>
      </c>
      <c r="O24" s="317" t="s">
        <v>47</v>
      </c>
      <c r="P24" s="317" t="s">
        <v>270</v>
      </c>
      <c r="Q24" s="549" t="s">
        <v>1657</v>
      </c>
      <c r="R24" s="327"/>
      <c r="S24" s="320" t="s">
        <v>1387</v>
      </c>
      <c r="T24" s="319">
        <v>8080</v>
      </c>
      <c r="U24" s="319">
        <v>2024110010212</v>
      </c>
      <c r="V24" s="327"/>
      <c r="W24" s="327"/>
      <c r="X24" s="327"/>
      <c r="Y24" s="327"/>
      <c r="Z24" s="328"/>
      <c r="AA24" s="328"/>
      <c r="AB24" s="327"/>
      <c r="AC24" s="329"/>
      <c r="AD24" s="330"/>
      <c r="AE24" s="330"/>
      <c r="AF24" s="330"/>
      <c r="AG24" s="330"/>
      <c r="AH24" s="330"/>
      <c r="AI24" s="330"/>
      <c r="AJ24" s="330"/>
      <c r="AK24" s="330"/>
      <c r="AL24" s="330"/>
    </row>
    <row r="25" spans="1:38" ht="12.75" customHeight="1">
      <c r="A25" s="324" t="s">
        <v>1384</v>
      </c>
      <c r="B25" s="325" t="s">
        <v>304</v>
      </c>
      <c r="C25" s="324" t="s">
        <v>267</v>
      </c>
      <c r="D25" s="324">
        <v>80111600</v>
      </c>
      <c r="E25" s="324" t="s">
        <v>1396</v>
      </c>
      <c r="F25" s="324" t="s">
        <v>42</v>
      </c>
      <c r="G25" s="324" t="str">
        <f t="shared" si="0"/>
        <v>ENERO</v>
      </c>
      <c r="H25" s="324">
        <v>6</v>
      </c>
      <c r="I25" s="324">
        <v>1</v>
      </c>
      <c r="J25" s="324" t="s">
        <v>44</v>
      </c>
      <c r="K25" s="324" t="s">
        <v>45</v>
      </c>
      <c r="L25" s="326">
        <v>7300000</v>
      </c>
      <c r="M25" s="326">
        <f>+L25*H25</f>
        <v>43800000</v>
      </c>
      <c r="N25" s="324" t="s">
        <v>269</v>
      </c>
      <c r="O25" s="324" t="s">
        <v>1390</v>
      </c>
      <c r="P25" s="324" t="s">
        <v>270</v>
      </c>
      <c r="Q25" s="529"/>
      <c r="R25" s="327"/>
      <c r="S25" s="320" t="s">
        <v>1387</v>
      </c>
      <c r="T25" s="319">
        <v>8080</v>
      </c>
      <c r="U25" s="319">
        <v>2024110010212</v>
      </c>
      <c r="V25" s="327"/>
      <c r="W25" s="327"/>
      <c r="X25" s="327"/>
      <c r="Y25" s="327"/>
      <c r="Z25" s="328"/>
      <c r="AA25" s="328"/>
      <c r="AB25" s="327"/>
      <c r="AC25" s="329"/>
      <c r="AD25" s="330"/>
      <c r="AE25" s="330"/>
      <c r="AF25" s="330"/>
      <c r="AG25" s="330"/>
      <c r="AH25" s="330"/>
      <c r="AI25" s="330"/>
      <c r="AJ25" s="330"/>
      <c r="AK25" s="330"/>
      <c r="AL25" s="330"/>
    </row>
    <row r="26" spans="1:38" ht="12.75" customHeight="1">
      <c r="A26" s="274" t="s">
        <v>1655</v>
      </c>
      <c r="B26" s="218" t="s">
        <v>306</v>
      </c>
      <c r="C26" s="317" t="s">
        <v>267</v>
      </c>
      <c r="D26" s="317">
        <v>80111600</v>
      </c>
      <c r="E26" s="317" t="s">
        <v>307</v>
      </c>
      <c r="F26" s="317" t="s">
        <v>43</v>
      </c>
      <c r="G26" s="317" t="str">
        <f t="shared" si="0"/>
        <v>FEBRERO</v>
      </c>
      <c r="H26" s="317">
        <v>5</v>
      </c>
      <c r="I26" s="317">
        <v>1</v>
      </c>
      <c r="J26" s="317" t="s">
        <v>44</v>
      </c>
      <c r="K26" s="317" t="s">
        <v>45</v>
      </c>
      <c r="L26" s="318">
        <v>5000000</v>
      </c>
      <c r="M26" s="318">
        <f>-L26*H26</f>
        <v>-25000000</v>
      </c>
      <c r="N26" s="317" t="s">
        <v>269</v>
      </c>
      <c r="O26" s="317" t="s">
        <v>47</v>
      </c>
      <c r="P26" s="317" t="s">
        <v>270</v>
      </c>
      <c r="Q26" s="549" t="s">
        <v>1657</v>
      </c>
      <c r="R26" s="327"/>
      <c r="S26" s="320" t="s">
        <v>1387</v>
      </c>
      <c r="T26" s="319">
        <v>8080</v>
      </c>
      <c r="U26" s="319">
        <v>2024110010212</v>
      </c>
      <c r="V26" s="327"/>
      <c r="W26" s="327"/>
      <c r="X26" s="327"/>
      <c r="Y26" s="327"/>
      <c r="Z26" s="328"/>
      <c r="AA26" s="328"/>
      <c r="AB26" s="327"/>
      <c r="AC26" s="329"/>
      <c r="AD26" s="330"/>
      <c r="AE26" s="330"/>
      <c r="AF26" s="330"/>
      <c r="AG26" s="330"/>
      <c r="AH26" s="330"/>
      <c r="AI26" s="330"/>
      <c r="AJ26" s="330"/>
      <c r="AK26" s="330"/>
      <c r="AL26" s="330"/>
    </row>
    <row r="27" spans="1:38" ht="12.75" customHeight="1">
      <c r="A27" s="324" t="s">
        <v>1384</v>
      </c>
      <c r="B27" s="325" t="s">
        <v>306</v>
      </c>
      <c r="C27" s="324" t="s">
        <v>267</v>
      </c>
      <c r="D27" s="324">
        <v>80111600</v>
      </c>
      <c r="E27" s="324" t="s">
        <v>307</v>
      </c>
      <c r="F27" s="324" t="s">
        <v>43</v>
      </c>
      <c r="G27" s="324" t="str">
        <f t="shared" si="0"/>
        <v>FEBRERO</v>
      </c>
      <c r="H27" s="324">
        <v>5</v>
      </c>
      <c r="I27" s="324">
        <v>1</v>
      </c>
      <c r="J27" s="324" t="s">
        <v>44</v>
      </c>
      <c r="K27" s="324" t="s">
        <v>45</v>
      </c>
      <c r="L27" s="326">
        <v>5000000</v>
      </c>
      <c r="M27" s="326">
        <f>+L27*H27</f>
        <v>25000000</v>
      </c>
      <c r="N27" s="324" t="s">
        <v>269</v>
      </c>
      <c r="O27" s="324" t="s">
        <v>1386</v>
      </c>
      <c r="P27" s="324" t="s">
        <v>270</v>
      </c>
      <c r="Q27" s="529"/>
      <c r="R27" s="327"/>
      <c r="S27" s="320" t="s">
        <v>1387</v>
      </c>
      <c r="T27" s="319">
        <v>8080</v>
      </c>
      <c r="U27" s="319">
        <v>2024110010212</v>
      </c>
      <c r="V27" s="327"/>
      <c r="W27" s="327"/>
      <c r="X27" s="327"/>
      <c r="Y27" s="327"/>
      <c r="Z27" s="328"/>
      <c r="AA27" s="328"/>
      <c r="AB27" s="327"/>
      <c r="AC27" s="329"/>
      <c r="AD27" s="330"/>
      <c r="AE27" s="330"/>
      <c r="AF27" s="330"/>
      <c r="AG27" s="330"/>
      <c r="AH27" s="330"/>
      <c r="AI27" s="330"/>
      <c r="AJ27" s="330"/>
      <c r="AK27" s="330"/>
      <c r="AL27" s="330"/>
    </row>
    <row r="28" spans="1:38" ht="12.75" customHeight="1">
      <c r="A28" s="274" t="s">
        <v>1655</v>
      </c>
      <c r="B28" s="218" t="s">
        <v>308</v>
      </c>
      <c r="C28" s="317" t="s">
        <v>267</v>
      </c>
      <c r="D28" s="317">
        <v>80111600</v>
      </c>
      <c r="E28" s="317" t="s">
        <v>309</v>
      </c>
      <c r="F28" s="317" t="s">
        <v>295</v>
      </c>
      <c r="G28" s="317" t="str">
        <f t="shared" si="0"/>
        <v>Marzo</v>
      </c>
      <c r="H28" s="317">
        <v>4</v>
      </c>
      <c r="I28" s="317">
        <v>1</v>
      </c>
      <c r="J28" s="317" t="s">
        <v>44</v>
      </c>
      <c r="K28" s="317" t="s">
        <v>45</v>
      </c>
      <c r="L28" s="318">
        <v>7000000</v>
      </c>
      <c r="M28" s="318">
        <f>+L28*-H28</f>
        <v>-28000000</v>
      </c>
      <c r="N28" s="317" t="s">
        <v>269</v>
      </c>
      <c r="O28" s="317" t="s">
        <v>47</v>
      </c>
      <c r="P28" s="317" t="s">
        <v>270</v>
      </c>
      <c r="Q28" s="549" t="s">
        <v>1657</v>
      </c>
      <c r="R28" s="327"/>
      <c r="S28" s="320" t="s">
        <v>1387</v>
      </c>
      <c r="T28" s="319">
        <v>8080</v>
      </c>
      <c r="U28" s="319">
        <v>2024110010212</v>
      </c>
      <c r="V28" s="327"/>
      <c r="W28" s="327"/>
      <c r="X28" s="327"/>
      <c r="Y28" s="327"/>
      <c r="Z28" s="328"/>
      <c r="AA28" s="328"/>
      <c r="AB28" s="327"/>
      <c r="AC28" s="329"/>
      <c r="AD28" s="330"/>
      <c r="AE28" s="330"/>
      <c r="AF28" s="330"/>
      <c r="AG28" s="330"/>
      <c r="AH28" s="330"/>
      <c r="AI28" s="330"/>
      <c r="AJ28" s="330"/>
      <c r="AK28" s="330"/>
      <c r="AL28" s="330"/>
    </row>
    <row r="29" spans="1:38" ht="12.75" customHeight="1">
      <c r="A29" s="324" t="s">
        <v>1384</v>
      </c>
      <c r="B29" s="325" t="s">
        <v>308</v>
      </c>
      <c r="C29" s="324" t="s">
        <v>267</v>
      </c>
      <c r="D29" s="324">
        <v>80111600</v>
      </c>
      <c r="E29" s="324" t="s">
        <v>1397</v>
      </c>
      <c r="F29" s="324" t="s">
        <v>295</v>
      </c>
      <c r="G29" s="324" t="str">
        <f t="shared" si="0"/>
        <v>Marzo</v>
      </c>
      <c r="H29" s="324">
        <v>5</v>
      </c>
      <c r="I29" s="324">
        <v>1</v>
      </c>
      <c r="J29" s="324" t="s">
        <v>44</v>
      </c>
      <c r="K29" s="324" t="s">
        <v>45</v>
      </c>
      <c r="L29" s="326">
        <v>7000000</v>
      </c>
      <c r="M29" s="326">
        <f>+L29*H29</f>
        <v>35000000</v>
      </c>
      <c r="N29" s="324" t="s">
        <v>269</v>
      </c>
      <c r="O29" s="324" t="s">
        <v>1386</v>
      </c>
      <c r="P29" s="324" t="s">
        <v>270</v>
      </c>
      <c r="Q29" s="529"/>
      <c r="R29" s="327"/>
      <c r="S29" s="320" t="s">
        <v>1387</v>
      </c>
      <c r="T29" s="319">
        <v>8080</v>
      </c>
      <c r="U29" s="319">
        <v>2024110010212</v>
      </c>
      <c r="V29" s="327"/>
      <c r="W29" s="327"/>
      <c r="X29" s="327"/>
      <c r="Y29" s="327"/>
      <c r="Z29" s="328"/>
      <c r="AA29" s="328"/>
      <c r="AB29" s="327"/>
      <c r="AC29" s="329"/>
      <c r="AD29" s="330"/>
      <c r="AE29" s="330"/>
      <c r="AF29" s="330"/>
      <c r="AG29" s="330"/>
      <c r="AH29" s="330"/>
      <c r="AI29" s="330"/>
      <c r="AJ29" s="330"/>
      <c r="AK29" s="330"/>
      <c r="AL29" s="330"/>
    </row>
    <row r="30" spans="1:38" ht="12.75" customHeight="1">
      <c r="A30" s="274" t="s">
        <v>1655</v>
      </c>
      <c r="B30" s="218" t="s">
        <v>316</v>
      </c>
      <c r="C30" s="317" t="s">
        <v>267</v>
      </c>
      <c r="D30" s="317">
        <v>80111600</v>
      </c>
      <c r="E30" s="317" t="s">
        <v>317</v>
      </c>
      <c r="F30" s="317" t="s">
        <v>280</v>
      </c>
      <c r="G30" s="317" t="str">
        <f t="shared" si="0"/>
        <v>MARZO</v>
      </c>
      <c r="H30" s="317">
        <v>4</v>
      </c>
      <c r="I30" s="317">
        <v>1</v>
      </c>
      <c r="J30" s="317" t="s">
        <v>44</v>
      </c>
      <c r="K30" s="317" t="s">
        <v>45</v>
      </c>
      <c r="L30" s="318">
        <v>4000000</v>
      </c>
      <c r="M30" s="318">
        <f>+L30*-H30</f>
        <v>-16000000</v>
      </c>
      <c r="N30" s="317" t="s">
        <v>269</v>
      </c>
      <c r="O30" s="317" t="s">
        <v>47</v>
      </c>
      <c r="P30" s="317" t="s">
        <v>270</v>
      </c>
      <c r="Q30" s="549" t="s">
        <v>1657</v>
      </c>
      <c r="R30" s="327"/>
      <c r="S30" s="320" t="s">
        <v>1387</v>
      </c>
      <c r="T30" s="319">
        <v>8080</v>
      </c>
      <c r="U30" s="319">
        <v>2024110010212</v>
      </c>
      <c r="V30" s="327"/>
      <c r="W30" s="327"/>
      <c r="X30" s="327"/>
      <c r="Y30" s="327"/>
      <c r="Z30" s="328"/>
      <c r="AA30" s="328"/>
      <c r="AB30" s="327"/>
      <c r="AC30" s="329"/>
      <c r="AD30" s="330"/>
      <c r="AE30" s="330"/>
      <c r="AF30" s="330"/>
      <c r="AG30" s="330"/>
      <c r="AH30" s="330"/>
      <c r="AI30" s="330"/>
      <c r="AJ30" s="330"/>
      <c r="AK30" s="330"/>
      <c r="AL30" s="330"/>
    </row>
    <row r="31" spans="1:38" ht="12.75" customHeight="1">
      <c r="A31" s="324" t="s">
        <v>1384</v>
      </c>
      <c r="B31" s="325" t="s">
        <v>316</v>
      </c>
      <c r="C31" s="324" t="s">
        <v>267</v>
      </c>
      <c r="D31" s="324">
        <v>80111600</v>
      </c>
      <c r="E31" s="324" t="s">
        <v>1398</v>
      </c>
      <c r="F31" s="324" t="s">
        <v>280</v>
      </c>
      <c r="G31" s="324" t="str">
        <f t="shared" si="0"/>
        <v>MARZO</v>
      </c>
      <c r="H31" s="324">
        <v>4</v>
      </c>
      <c r="I31" s="324">
        <v>1</v>
      </c>
      <c r="J31" s="324" t="s">
        <v>44</v>
      </c>
      <c r="K31" s="324" t="s">
        <v>45</v>
      </c>
      <c r="L31" s="326">
        <v>4000000</v>
      </c>
      <c r="M31" s="326">
        <f>+L31*H31</f>
        <v>16000000</v>
      </c>
      <c r="N31" s="324" t="s">
        <v>269</v>
      </c>
      <c r="O31" s="324" t="s">
        <v>1386</v>
      </c>
      <c r="P31" s="324" t="s">
        <v>270</v>
      </c>
      <c r="Q31" s="529"/>
      <c r="R31" s="327"/>
      <c r="S31" s="320" t="s">
        <v>1387</v>
      </c>
      <c r="T31" s="319">
        <v>8080</v>
      </c>
      <c r="U31" s="319">
        <v>2024110010212</v>
      </c>
      <c r="V31" s="327"/>
      <c r="W31" s="327"/>
      <c r="X31" s="327"/>
      <c r="Y31" s="327"/>
      <c r="Z31" s="328"/>
      <c r="AA31" s="328"/>
      <c r="AB31" s="327"/>
      <c r="AC31" s="329"/>
      <c r="AD31" s="330"/>
      <c r="AE31" s="330"/>
      <c r="AF31" s="330"/>
      <c r="AG31" s="330"/>
      <c r="AH31" s="330"/>
      <c r="AI31" s="330"/>
      <c r="AJ31" s="330"/>
      <c r="AK31" s="330"/>
      <c r="AL31" s="330"/>
    </row>
    <row r="32" spans="1:38" ht="12.75" customHeight="1">
      <c r="A32" s="274" t="s">
        <v>1655</v>
      </c>
      <c r="B32" s="218" t="s">
        <v>318</v>
      </c>
      <c r="C32" s="317" t="s">
        <v>267</v>
      </c>
      <c r="D32" s="317">
        <v>80111600</v>
      </c>
      <c r="E32" s="317" t="s">
        <v>319</v>
      </c>
      <c r="F32" s="317" t="s">
        <v>280</v>
      </c>
      <c r="G32" s="317" t="str">
        <f t="shared" si="0"/>
        <v>MARZO</v>
      </c>
      <c r="H32" s="317">
        <v>4</v>
      </c>
      <c r="I32" s="317">
        <v>1</v>
      </c>
      <c r="J32" s="317" t="s">
        <v>44</v>
      </c>
      <c r="K32" s="317" t="s">
        <v>45</v>
      </c>
      <c r="L32" s="318">
        <v>7000000</v>
      </c>
      <c r="M32" s="318">
        <f>+L32*-H32</f>
        <v>-28000000</v>
      </c>
      <c r="N32" s="317" t="s">
        <v>269</v>
      </c>
      <c r="O32" s="317" t="s">
        <v>47</v>
      </c>
      <c r="P32" s="317" t="s">
        <v>270</v>
      </c>
      <c r="Q32" s="549" t="s">
        <v>1657</v>
      </c>
      <c r="R32" s="327"/>
      <c r="S32" s="320" t="s">
        <v>1387</v>
      </c>
      <c r="T32" s="319">
        <v>8080</v>
      </c>
      <c r="U32" s="319">
        <v>2024110010212</v>
      </c>
      <c r="V32" s="327"/>
      <c r="W32" s="327"/>
      <c r="X32" s="327"/>
      <c r="Y32" s="327"/>
      <c r="Z32" s="328"/>
      <c r="AA32" s="328"/>
      <c r="AB32" s="327"/>
      <c r="AC32" s="329"/>
      <c r="AD32" s="330"/>
      <c r="AE32" s="330"/>
      <c r="AF32" s="330"/>
      <c r="AG32" s="330"/>
      <c r="AH32" s="330"/>
      <c r="AI32" s="330"/>
      <c r="AJ32" s="330"/>
      <c r="AK32" s="330"/>
      <c r="AL32" s="330"/>
    </row>
    <row r="33" spans="1:38" ht="12.75" customHeight="1">
      <c r="A33" s="324" t="s">
        <v>1384</v>
      </c>
      <c r="B33" s="325" t="s">
        <v>318</v>
      </c>
      <c r="C33" s="324" t="s">
        <v>267</v>
      </c>
      <c r="D33" s="324">
        <v>80111600</v>
      </c>
      <c r="E33" s="324" t="s">
        <v>1515</v>
      </c>
      <c r="F33" s="324" t="s">
        <v>280</v>
      </c>
      <c r="G33" s="324" t="str">
        <f t="shared" si="0"/>
        <v>MARZO</v>
      </c>
      <c r="H33" s="324">
        <v>4</v>
      </c>
      <c r="I33" s="324">
        <v>1</v>
      </c>
      <c r="J33" s="324" t="s">
        <v>44</v>
      </c>
      <c r="K33" s="324" t="s">
        <v>45</v>
      </c>
      <c r="L33" s="326">
        <v>7000000</v>
      </c>
      <c r="M33" s="326">
        <f>+L33*H33</f>
        <v>28000000</v>
      </c>
      <c r="N33" s="324" t="s">
        <v>269</v>
      </c>
      <c r="O33" s="324" t="s">
        <v>1390</v>
      </c>
      <c r="P33" s="324" t="s">
        <v>270</v>
      </c>
      <c r="Q33" s="529"/>
      <c r="R33" s="327"/>
      <c r="S33" s="320" t="s">
        <v>1387</v>
      </c>
      <c r="T33" s="319">
        <v>8080</v>
      </c>
      <c r="U33" s="319">
        <v>2024110010212</v>
      </c>
      <c r="V33" s="327"/>
      <c r="W33" s="327"/>
      <c r="X33" s="327"/>
      <c r="Y33" s="327"/>
      <c r="Z33" s="328"/>
      <c r="AA33" s="328"/>
      <c r="AB33" s="327"/>
      <c r="AC33" s="329"/>
      <c r="AD33" s="330"/>
      <c r="AE33" s="330"/>
      <c r="AF33" s="330"/>
      <c r="AG33" s="330"/>
      <c r="AH33" s="330"/>
      <c r="AI33" s="330"/>
      <c r="AJ33" s="330"/>
      <c r="AK33" s="330"/>
      <c r="AL33" s="330"/>
    </row>
    <row r="34" spans="1:38" ht="12.75" customHeight="1">
      <c r="A34" s="274" t="s">
        <v>1655</v>
      </c>
      <c r="B34" s="218" t="s">
        <v>326</v>
      </c>
      <c r="C34" s="317" t="s">
        <v>267</v>
      </c>
      <c r="D34" s="317">
        <v>80111600</v>
      </c>
      <c r="E34" s="317" t="s">
        <v>327</v>
      </c>
      <c r="F34" s="317" t="s">
        <v>43</v>
      </c>
      <c r="G34" s="317" t="str">
        <f t="shared" si="0"/>
        <v>FEBRERO</v>
      </c>
      <c r="H34" s="317">
        <v>5</v>
      </c>
      <c r="I34" s="317">
        <v>1</v>
      </c>
      <c r="J34" s="317" t="s">
        <v>44</v>
      </c>
      <c r="K34" s="317" t="s">
        <v>45</v>
      </c>
      <c r="L34" s="318">
        <v>3600000</v>
      </c>
      <c r="M34" s="318">
        <f>-L34*H34</f>
        <v>-18000000</v>
      </c>
      <c r="N34" s="317" t="s">
        <v>269</v>
      </c>
      <c r="O34" s="317" t="s">
        <v>47</v>
      </c>
      <c r="P34" s="317" t="s">
        <v>270</v>
      </c>
      <c r="Q34" s="549" t="s">
        <v>1657</v>
      </c>
      <c r="R34" s="327"/>
      <c r="S34" s="320" t="s">
        <v>1387</v>
      </c>
      <c r="T34" s="319">
        <v>8080</v>
      </c>
      <c r="U34" s="319">
        <v>2024110010212</v>
      </c>
      <c r="V34" s="327"/>
      <c r="W34" s="327"/>
      <c r="X34" s="327"/>
      <c r="Y34" s="327"/>
      <c r="Z34" s="328"/>
      <c r="AA34" s="328"/>
      <c r="AB34" s="327"/>
      <c r="AC34" s="329"/>
      <c r="AD34" s="330"/>
      <c r="AE34" s="330"/>
      <c r="AF34" s="330"/>
      <c r="AG34" s="330"/>
      <c r="AH34" s="330"/>
      <c r="AI34" s="330"/>
      <c r="AJ34" s="330"/>
      <c r="AK34" s="330"/>
      <c r="AL34" s="330"/>
    </row>
    <row r="35" spans="1:38" ht="12.75" customHeight="1">
      <c r="A35" s="324" t="s">
        <v>1384</v>
      </c>
      <c r="B35" s="325" t="s">
        <v>326</v>
      </c>
      <c r="C35" s="324" t="s">
        <v>267</v>
      </c>
      <c r="D35" s="324">
        <v>80111600</v>
      </c>
      <c r="E35" s="324" t="s">
        <v>1399</v>
      </c>
      <c r="F35" s="324" t="s">
        <v>43</v>
      </c>
      <c r="G35" s="324" t="str">
        <f t="shared" si="0"/>
        <v>FEBRERO</v>
      </c>
      <c r="H35" s="324">
        <v>5</v>
      </c>
      <c r="I35" s="324">
        <v>1</v>
      </c>
      <c r="J35" s="324" t="s">
        <v>44</v>
      </c>
      <c r="K35" s="324" t="s">
        <v>45</v>
      </c>
      <c r="L35" s="326">
        <v>3600000</v>
      </c>
      <c r="M35" s="326">
        <f>+L35*H35</f>
        <v>18000000</v>
      </c>
      <c r="N35" s="324" t="s">
        <v>269</v>
      </c>
      <c r="O35" s="324" t="s">
        <v>1386</v>
      </c>
      <c r="P35" s="324" t="s">
        <v>270</v>
      </c>
      <c r="Q35" s="529"/>
      <c r="R35" s="327"/>
      <c r="S35" s="320" t="s">
        <v>1387</v>
      </c>
      <c r="T35" s="319">
        <v>8080</v>
      </c>
      <c r="U35" s="319">
        <v>2024110010212</v>
      </c>
      <c r="V35" s="327"/>
      <c r="W35" s="327"/>
      <c r="X35" s="327"/>
      <c r="Y35" s="327"/>
      <c r="Z35" s="328"/>
      <c r="AA35" s="328"/>
      <c r="AB35" s="327"/>
      <c r="AC35" s="329"/>
      <c r="AD35" s="330"/>
      <c r="AE35" s="330"/>
      <c r="AF35" s="330"/>
      <c r="AG35" s="330"/>
      <c r="AH35" s="330"/>
      <c r="AI35" s="330"/>
      <c r="AJ35" s="330"/>
      <c r="AK35" s="330"/>
      <c r="AL35" s="330"/>
    </row>
    <row r="36" spans="1:38" ht="12.75" customHeight="1">
      <c r="A36" s="274" t="s">
        <v>1655</v>
      </c>
      <c r="B36" s="218" t="s">
        <v>328</v>
      </c>
      <c r="C36" s="317" t="s">
        <v>267</v>
      </c>
      <c r="D36" s="317">
        <v>80111600</v>
      </c>
      <c r="E36" s="317" t="s">
        <v>329</v>
      </c>
      <c r="F36" s="317" t="s">
        <v>43</v>
      </c>
      <c r="G36" s="317" t="str">
        <f t="shared" si="0"/>
        <v>FEBRERO</v>
      </c>
      <c r="H36" s="317">
        <v>5</v>
      </c>
      <c r="I36" s="317">
        <v>1</v>
      </c>
      <c r="J36" s="317" t="s">
        <v>44</v>
      </c>
      <c r="K36" s="317" t="s">
        <v>45</v>
      </c>
      <c r="L36" s="318">
        <v>5500000</v>
      </c>
      <c r="M36" s="318">
        <f>+L36*-H36</f>
        <v>-27500000</v>
      </c>
      <c r="N36" s="317" t="s">
        <v>269</v>
      </c>
      <c r="O36" s="317" t="s">
        <v>47</v>
      </c>
      <c r="P36" s="317" t="s">
        <v>270</v>
      </c>
      <c r="Q36" s="549" t="s">
        <v>1657</v>
      </c>
      <c r="R36" s="327"/>
      <c r="S36" s="320" t="s">
        <v>1387</v>
      </c>
      <c r="T36" s="319">
        <v>8080</v>
      </c>
      <c r="U36" s="319">
        <v>2024110010212</v>
      </c>
      <c r="V36" s="327"/>
      <c r="W36" s="327"/>
      <c r="X36" s="327"/>
      <c r="Y36" s="327"/>
      <c r="Z36" s="328"/>
      <c r="AA36" s="328"/>
      <c r="AB36" s="327"/>
      <c r="AC36" s="329"/>
      <c r="AD36" s="330"/>
      <c r="AE36" s="330"/>
      <c r="AF36" s="330"/>
      <c r="AG36" s="330"/>
      <c r="AH36" s="330"/>
      <c r="AI36" s="330"/>
      <c r="AJ36" s="330"/>
      <c r="AK36" s="330"/>
      <c r="AL36" s="330"/>
    </row>
    <row r="37" spans="1:38" ht="12.75" customHeight="1">
      <c r="A37" s="324" t="s">
        <v>1384</v>
      </c>
      <c r="B37" s="325" t="s">
        <v>328</v>
      </c>
      <c r="C37" s="324" t="s">
        <v>267</v>
      </c>
      <c r="D37" s="324">
        <v>80111600</v>
      </c>
      <c r="E37" s="324" t="s">
        <v>1400</v>
      </c>
      <c r="F37" s="324" t="s">
        <v>43</v>
      </c>
      <c r="G37" s="324" t="str">
        <f t="shared" si="0"/>
        <v>FEBRERO</v>
      </c>
      <c r="H37" s="324">
        <v>5</v>
      </c>
      <c r="I37" s="324">
        <v>1</v>
      </c>
      <c r="J37" s="324" t="s">
        <v>44</v>
      </c>
      <c r="K37" s="324" t="s">
        <v>45</v>
      </c>
      <c r="L37" s="326">
        <v>5500000</v>
      </c>
      <c r="M37" s="326">
        <f>+L37*H37</f>
        <v>27500000</v>
      </c>
      <c r="N37" s="324" t="s">
        <v>269</v>
      </c>
      <c r="O37" s="324" t="s">
        <v>47</v>
      </c>
      <c r="P37" s="324" t="s">
        <v>270</v>
      </c>
      <c r="Q37" s="529"/>
      <c r="R37" s="327"/>
      <c r="S37" s="320" t="s">
        <v>1387</v>
      </c>
      <c r="T37" s="319">
        <v>8080</v>
      </c>
      <c r="U37" s="319">
        <v>2024110010212</v>
      </c>
      <c r="V37" s="327"/>
      <c r="W37" s="327"/>
      <c r="X37" s="327"/>
      <c r="Y37" s="327"/>
      <c r="Z37" s="328"/>
      <c r="AA37" s="328"/>
      <c r="AB37" s="327"/>
      <c r="AC37" s="329"/>
      <c r="AD37" s="330"/>
      <c r="AE37" s="330"/>
      <c r="AF37" s="330"/>
      <c r="AG37" s="330"/>
      <c r="AH37" s="330"/>
      <c r="AI37" s="330"/>
      <c r="AJ37" s="330"/>
      <c r="AK37" s="330"/>
      <c r="AL37" s="330"/>
    </row>
    <row r="38" spans="1:38" ht="12.75" customHeight="1">
      <c r="A38" s="274" t="s">
        <v>1655</v>
      </c>
      <c r="B38" s="218" t="s">
        <v>1658</v>
      </c>
      <c r="C38" s="317" t="s">
        <v>267</v>
      </c>
      <c r="D38" s="317">
        <v>80111600</v>
      </c>
      <c r="E38" s="317" t="s">
        <v>333</v>
      </c>
      <c r="F38" s="317" t="s">
        <v>43</v>
      </c>
      <c r="G38" s="317" t="str">
        <f t="shared" si="0"/>
        <v>FEBRERO</v>
      </c>
      <c r="H38" s="317">
        <v>4</v>
      </c>
      <c r="I38" s="317">
        <v>1</v>
      </c>
      <c r="J38" s="317" t="s">
        <v>44</v>
      </c>
      <c r="K38" s="317" t="s">
        <v>45</v>
      </c>
      <c r="L38" s="318">
        <v>4500000</v>
      </c>
      <c r="M38" s="318">
        <f>+L38*-H38</f>
        <v>-18000000</v>
      </c>
      <c r="N38" s="317" t="s">
        <v>269</v>
      </c>
      <c r="O38" s="317" t="s">
        <v>47</v>
      </c>
      <c r="P38" s="317" t="s">
        <v>270</v>
      </c>
      <c r="Q38" s="549" t="s">
        <v>1657</v>
      </c>
      <c r="R38" s="327"/>
      <c r="S38" s="320" t="s">
        <v>1387</v>
      </c>
      <c r="T38" s="319">
        <v>8080</v>
      </c>
      <c r="U38" s="319">
        <v>2024110010212</v>
      </c>
      <c r="V38" s="327"/>
      <c r="W38" s="327"/>
      <c r="X38" s="327"/>
      <c r="Y38" s="327"/>
      <c r="Z38" s="328"/>
      <c r="AA38" s="328"/>
      <c r="AB38" s="327"/>
      <c r="AC38" s="329"/>
      <c r="AD38" s="330"/>
      <c r="AE38" s="330"/>
      <c r="AF38" s="330"/>
      <c r="AG38" s="330"/>
      <c r="AH38" s="330"/>
      <c r="AI38" s="330"/>
      <c r="AJ38" s="330"/>
      <c r="AK38" s="330"/>
      <c r="AL38" s="330"/>
    </row>
    <row r="39" spans="1:38" ht="12.75" customHeight="1">
      <c r="A39" s="324" t="s">
        <v>1384</v>
      </c>
      <c r="B39" s="325" t="s">
        <v>332</v>
      </c>
      <c r="C39" s="324" t="s">
        <v>267</v>
      </c>
      <c r="D39" s="324">
        <v>80111600</v>
      </c>
      <c r="E39" s="324" t="s">
        <v>1401</v>
      </c>
      <c r="F39" s="324" t="s">
        <v>43</v>
      </c>
      <c r="G39" s="324" t="str">
        <f t="shared" si="0"/>
        <v>FEBRERO</v>
      </c>
      <c r="H39" s="324">
        <v>4</v>
      </c>
      <c r="I39" s="324">
        <v>1</v>
      </c>
      <c r="J39" s="324" t="s">
        <v>44</v>
      </c>
      <c r="K39" s="324" t="s">
        <v>45</v>
      </c>
      <c r="L39" s="326">
        <v>4500000</v>
      </c>
      <c r="M39" s="326">
        <f>+L39*H39</f>
        <v>18000000</v>
      </c>
      <c r="N39" s="324" t="s">
        <v>269</v>
      </c>
      <c r="O39" s="324" t="s">
        <v>1386</v>
      </c>
      <c r="P39" s="324" t="s">
        <v>270</v>
      </c>
      <c r="Q39" s="529"/>
      <c r="R39" s="327"/>
      <c r="S39" s="320" t="s">
        <v>1387</v>
      </c>
      <c r="T39" s="319">
        <v>8080</v>
      </c>
      <c r="U39" s="319">
        <v>2024110010212</v>
      </c>
      <c r="V39" s="327"/>
      <c r="W39" s="327"/>
      <c r="X39" s="327"/>
      <c r="Y39" s="327"/>
      <c r="Z39" s="328"/>
      <c r="AA39" s="328"/>
      <c r="AB39" s="327"/>
      <c r="AC39" s="329"/>
      <c r="AD39" s="330"/>
      <c r="AE39" s="330"/>
      <c r="AF39" s="330"/>
      <c r="AG39" s="330"/>
      <c r="AH39" s="330"/>
      <c r="AI39" s="330"/>
      <c r="AJ39" s="330"/>
      <c r="AK39" s="330"/>
      <c r="AL39" s="330"/>
    </row>
    <row r="40" spans="1:38" ht="12.75" customHeight="1">
      <c r="A40" s="274" t="s">
        <v>1655</v>
      </c>
      <c r="B40" s="218" t="s">
        <v>1659</v>
      </c>
      <c r="C40" s="317" t="s">
        <v>267</v>
      </c>
      <c r="D40" s="317">
        <v>80111600</v>
      </c>
      <c r="E40" s="317" t="s">
        <v>335</v>
      </c>
      <c r="F40" s="317" t="s">
        <v>43</v>
      </c>
      <c r="G40" s="317" t="str">
        <f t="shared" si="0"/>
        <v>FEBRERO</v>
      </c>
      <c r="H40" s="317">
        <v>4</v>
      </c>
      <c r="I40" s="317">
        <v>1</v>
      </c>
      <c r="J40" s="317" t="s">
        <v>44</v>
      </c>
      <c r="K40" s="317" t="s">
        <v>45</v>
      </c>
      <c r="L40" s="318">
        <v>6000000</v>
      </c>
      <c r="M40" s="318">
        <f>-L40*H40</f>
        <v>-24000000</v>
      </c>
      <c r="N40" s="317" t="s">
        <v>269</v>
      </c>
      <c r="O40" s="317" t="s">
        <v>47</v>
      </c>
      <c r="P40" s="317" t="s">
        <v>270</v>
      </c>
      <c r="Q40" s="549" t="s">
        <v>1657</v>
      </c>
      <c r="R40" s="327"/>
      <c r="S40" s="320" t="s">
        <v>1387</v>
      </c>
      <c r="T40" s="319">
        <v>8080</v>
      </c>
      <c r="U40" s="319">
        <v>2024110010212</v>
      </c>
      <c r="V40" s="327"/>
      <c r="W40" s="327"/>
      <c r="X40" s="327"/>
      <c r="Y40" s="327"/>
      <c r="Z40" s="328"/>
      <c r="AA40" s="328"/>
      <c r="AB40" s="327"/>
      <c r="AC40" s="329"/>
      <c r="AD40" s="330"/>
      <c r="AE40" s="330"/>
      <c r="AF40" s="330"/>
      <c r="AG40" s="330"/>
      <c r="AH40" s="330"/>
      <c r="AI40" s="330"/>
      <c r="AJ40" s="330"/>
      <c r="AK40" s="330"/>
      <c r="AL40" s="330"/>
    </row>
    <row r="41" spans="1:38" ht="12.75" customHeight="1">
      <c r="A41" s="324" t="s">
        <v>1384</v>
      </c>
      <c r="B41" s="325" t="s">
        <v>334</v>
      </c>
      <c r="C41" s="324" t="s">
        <v>267</v>
      </c>
      <c r="D41" s="324">
        <v>80111600</v>
      </c>
      <c r="E41" s="324" t="s">
        <v>1402</v>
      </c>
      <c r="F41" s="324" t="s">
        <v>43</v>
      </c>
      <c r="G41" s="324" t="str">
        <f t="shared" si="0"/>
        <v>FEBRERO</v>
      </c>
      <c r="H41" s="324">
        <v>10</v>
      </c>
      <c r="I41" s="324">
        <v>1</v>
      </c>
      <c r="J41" s="324" t="s">
        <v>44</v>
      </c>
      <c r="K41" s="324" t="s">
        <v>45</v>
      </c>
      <c r="L41" s="326">
        <v>6000000</v>
      </c>
      <c r="M41" s="326">
        <f>+L41*H41</f>
        <v>60000000</v>
      </c>
      <c r="N41" s="324" t="s">
        <v>269</v>
      </c>
      <c r="O41" s="324" t="s">
        <v>1390</v>
      </c>
      <c r="P41" s="324" t="s">
        <v>270</v>
      </c>
      <c r="Q41" s="529"/>
      <c r="R41" s="327"/>
      <c r="S41" s="320" t="s">
        <v>1387</v>
      </c>
      <c r="T41" s="319">
        <v>8080</v>
      </c>
      <c r="U41" s="319">
        <v>2024110010212</v>
      </c>
      <c r="V41" s="327"/>
      <c r="W41" s="327"/>
      <c r="X41" s="327"/>
      <c r="Y41" s="327"/>
      <c r="Z41" s="328"/>
      <c r="AA41" s="328"/>
      <c r="AB41" s="327"/>
      <c r="AC41" s="329"/>
      <c r="AD41" s="330"/>
      <c r="AE41" s="330"/>
      <c r="AF41" s="330"/>
      <c r="AG41" s="330"/>
      <c r="AH41" s="330"/>
      <c r="AI41" s="330"/>
      <c r="AJ41" s="330"/>
      <c r="AK41" s="330"/>
      <c r="AL41" s="330"/>
    </row>
    <row r="42" spans="1:38" ht="12.75" customHeight="1">
      <c r="A42" s="274" t="s">
        <v>1655</v>
      </c>
      <c r="B42" s="218" t="s">
        <v>338</v>
      </c>
      <c r="C42" s="317" t="s">
        <v>267</v>
      </c>
      <c r="D42" s="317">
        <v>80111600</v>
      </c>
      <c r="E42" s="317" t="s">
        <v>339</v>
      </c>
      <c r="F42" s="317" t="s">
        <v>43</v>
      </c>
      <c r="G42" s="317" t="str">
        <f t="shared" si="0"/>
        <v>FEBRERO</v>
      </c>
      <c r="H42" s="317">
        <v>5</v>
      </c>
      <c r="I42" s="317">
        <v>1</v>
      </c>
      <c r="J42" s="317" t="s">
        <v>44</v>
      </c>
      <c r="K42" s="317" t="s">
        <v>45</v>
      </c>
      <c r="L42" s="318">
        <v>3600000</v>
      </c>
      <c r="M42" s="318">
        <f>+L42*-H42</f>
        <v>-18000000</v>
      </c>
      <c r="N42" s="317" t="s">
        <v>269</v>
      </c>
      <c r="O42" s="317" t="s">
        <v>47</v>
      </c>
      <c r="P42" s="317" t="s">
        <v>270</v>
      </c>
      <c r="Q42" s="549" t="s">
        <v>1657</v>
      </c>
      <c r="R42" s="327"/>
      <c r="S42" s="320" t="s">
        <v>1387</v>
      </c>
      <c r="T42" s="319">
        <v>8080</v>
      </c>
      <c r="U42" s="319">
        <v>2024110010212</v>
      </c>
      <c r="V42" s="327"/>
      <c r="W42" s="327"/>
      <c r="X42" s="327"/>
      <c r="Y42" s="327"/>
      <c r="Z42" s="328"/>
      <c r="AA42" s="328"/>
      <c r="AB42" s="327"/>
      <c r="AC42" s="329"/>
      <c r="AD42" s="330"/>
      <c r="AE42" s="330"/>
      <c r="AF42" s="330"/>
      <c r="AG42" s="330"/>
      <c r="AH42" s="330"/>
      <c r="AI42" s="330"/>
      <c r="AJ42" s="330"/>
      <c r="AK42" s="330"/>
      <c r="AL42" s="330"/>
    </row>
    <row r="43" spans="1:38" ht="12.75" customHeight="1">
      <c r="A43" s="324" t="s">
        <v>1384</v>
      </c>
      <c r="B43" s="325" t="s">
        <v>338</v>
      </c>
      <c r="C43" s="324" t="s">
        <v>267</v>
      </c>
      <c r="D43" s="324">
        <v>80111600</v>
      </c>
      <c r="E43" s="324" t="s">
        <v>1403</v>
      </c>
      <c r="F43" s="324" t="s">
        <v>43</v>
      </c>
      <c r="G43" s="324" t="str">
        <f t="shared" si="0"/>
        <v>FEBRERO</v>
      </c>
      <c r="H43" s="324">
        <v>5</v>
      </c>
      <c r="I43" s="324">
        <v>1</v>
      </c>
      <c r="J43" s="324" t="s">
        <v>44</v>
      </c>
      <c r="K43" s="324" t="s">
        <v>45</v>
      </c>
      <c r="L43" s="326">
        <v>3600000</v>
      </c>
      <c r="M43" s="326">
        <f>+L43*H43</f>
        <v>18000000</v>
      </c>
      <c r="N43" s="324" t="s">
        <v>269</v>
      </c>
      <c r="O43" s="324" t="s">
        <v>1386</v>
      </c>
      <c r="P43" s="324" t="s">
        <v>270</v>
      </c>
      <c r="Q43" s="529"/>
      <c r="R43" s="327"/>
      <c r="S43" s="320" t="s">
        <v>1387</v>
      </c>
      <c r="T43" s="319">
        <v>8080</v>
      </c>
      <c r="U43" s="319">
        <v>2024110010212</v>
      </c>
      <c r="V43" s="327"/>
      <c r="W43" s="327"/>
      <c r="X43" s="327"/>
      <c r="Y43" s="327"/>
      <c r="Z43" s="328"/>
      <c r="AA43" s="328"/>
      <c r="AB43" s="327"/>
      <c r="AC43" s="329"/>
      <c r="AD43" s="330"/>
      <c r="AE43" s="330"/>
      <c r="AF43" s="330"/>
      <c r="AG43" s="330"/>
      <c r="AH43" s="330"/>
      <c r="AI43" s="330"/>
      <c r="AJ43" s="330"/>
      <c r="AK43" s="330"/>
      <c r="AL43" s="330"/>
    </row>
    <row r="44" spans="1:38" ht="12.75" customHeight="1">
      <c r="A44" s="274" t="s">
        <v>1655</v>
      </c>
      <c r="B44" s="218" t="s">
        <v>342</v>
      </c>
      <c r="C44" s="317" t="s">
        <v>267</v>
      </c>
      <c r="D44" s="317">
        <v>80111600</v>
      </c>
      <c r="E44" s="317" t="s">
        <v>341</v>
      </c>
      <c r="F44" s="317" t="s">
        <v>280</v>
      </c>
      <c r="G44" s="317" t="str">
        <f t="shared" si="0"/>
        <v>MARZO</v>
      </c>
      <c r="H44" s="317">
        <v>4</v>
      </c>
      <c r="I44" s="317">
        <v>1</v>
      </c>
      <c r="J44" s="317" t="s">
        <v>44</v>
      </c>
      <c r="K44" s="317" t="s">
        <v>45</v>
      </c>
      <c r="L44" s="318">
        <v>5000000</v>
      </c>
      <c r="M44" s="318">
        <f>+L44*-H44</f>
        <v>-20000000</v>
      </c>
      <c r="N44" s="317" t="s">
        <v>269</v>
      </c>
      <c r="O44" s="317" t="s">
        <v>47</v>
      </c>
      <c r="P44" s="317" t="s">
        <v>270</v>
      </c>
      <c r="Q44" s="549" t="s">
        <v>1657</v>
      </c>
      <c r="R44" s="327"/>
      <c r="S44" s="320" t="s">
        <v>1387</v>
      </c>
      <c r="T44" s="319">
        <v>8080</v>
      </c>
      <c r="U44" s="319">
        <v>2024110010212</v>
      </c>
      <c r="V44" s="327"/>
      <c r="W44" s="327"/>
      <c r="X44" s="327"/>
      <c r="Y44" s="327"/>
      <c r="Z44" s="328"/>
      <c r="AA44" s="328"/>
      <c r="AB44" s="327"/>
      <c r="AC44" s="329"/>
      <c r="AD44" s="330"/>
      <c r="AE44" s="330"/>
      <c r="AF44" s="330"/>
      <c r="AG44" s="330"/>
      <c r="AH44" s="330"/>
      <c r="AI44" s="330"/>
      <c r="AJ44" s="330"/>
      <c r="AK44" s="330"/>
      <c r="AL44" s="330"/>
    </row>
    <row r="45" spans="1:38" ht="12.75" customHeight="1">
      <c r="A45" s="324" t="s">
        <v>1384</v>
      </c>
      <c r="B45" s="325" t="s">
        <v>342</v>
      </c>
      <c r="C45" s="324" t="s">
        <v>267</v>
      </c>
      <c r="D45" s="324">
        <v>80111600</v>
      </c>
      <c r="E45" s="324" t="s">
        <v>1404</v>
      </c>
      <c r="F45" s="324" t="s">
        <v>280</v>
      </c>
      <c r="G45" s="324" t="str">
        <f t="shared" si="0"/>
        <v>MARZO</v>
      </c>
      <c r="H45" s="324">
        <v>4</v>
      </c>
      <c r="I45" s="324">
        <v>1</v>
      </c>
      <c r="J45" s="324" t="s">
        <v>44</v>
      </c>
      <c r="K45" s="324" t="s">
        <v>45</v>
      </c>
      <c r="L45" s="326">
        <v>5000000</v>
      </c>
      <c r="M45" s="326">
        <f>+L45*H45</f>
        <v>20000000</v>
      </c>
      <c r="N45" s="324" t="s">
        <v>269</v>
      </c>
      <c r="O45" s="324" t="s">
        <v>1386</v>
      </c>
      <c r="P45" s="324" t="s">
        <v>270</v>
      </c>
      <c r="Q45" s="529"/>
      <c r="R45" s="327"/>
      <c r="S45" s="320" t="s">
        <v>1387</v>
      </c>
      <c r="T45" s="319">
        <v>8080</v>
      </c>
      <c r="U45" s="319">
        <v>2024110010212</v>
      </c>
      <c r="V45" s="327"/>
      <c r="W45" s="327"/>
      <c r="X45" s="327"/>
      <c r="Y45" s="327"/>
      <c r="Z45" s="328"/>
      <c r="AA45" s="328"/>
      <c r="AB45" s="327"/>
      <c r="AC45" s="329"/>
      <c r="AD45" s="330"/>
      <c r="AE45" s="330"/>
      <c r="AF45" s="330"/>
      <c r="AG45" s="330"/>
      <c r="AH45" s="330"/>
      <c r="AI45" s="330"/>
      <c r="AJ45" s="330"/>
      <c r="AK45" s="330"/>
      <c r="AL45" s="330"/>
    </row>
    <row r="46" spans="1:38" ht="12.75" customHeight="1">
      <c r="A46" s="274" t="s">
        <v>1655</v>
      </c>
      <c r="B46" s="218" t="s">
        <v>351</v>
      </c>
      <c r="C46" s="317" t="s">
        <v>267</v>
      </c>
      <c r="D46" s="317">
        <v>80111600</v>
      </c>
      <c r="E46" s="317" t="s">
        <v>352</v>
      </c>
      <c r="F46" s="317" t="s">
        <v>43</v>
      </c>
      <c r="G46" s="317" t="str">
        <f t="shared" si="0"/>
        <v>FEBRERO</v>
      </c>
      <c r="H46" s="317">
        <v>8</v>
      </c>
      <c r="I46" s="317">
        <v>1</v>
      </c>
      <c r="J46" s="317" t="s">
        <v>44</v>
      </c>
      <c r="K46" s="317" t="s">
        <v>45</v>
      </c>
      <c r="L46" s="318">
        <v>7000000</v>
      </c>
      <c r="M46" s="318">
        <f>-L46*H46</f>
        <v>-56000000</v>
      </c>
      <c r="N46" s="317" t="s">
        <v>269</v>
      </c>
      <c r="O46" s="317" t="s">
        <v>47</v>
      </c>
      <c r="P46" s="317" t="s">
        <v>270</v>
      </c>
      <c r="Q46" s="549" t="s">
        <v>1657</v>
      </c>
      <c r="R46" s="327"/>
      <c r="S46" s="320" t="s">
        <v>1387</v>
      </c>
      <c r="T46" s="319">
        <v>8080</v>
      </c>
      <c r="U46" s="319">
        <v>2024110010212</v>
      </c>
      <c r="V46" s="327"/>
      <c r="W46" s="327"/>
      <c r="X46" s="327"/>
      <c r="Y46" s="327"/>
      <c r="Z46" s="328"/>
      <c r="AA46" s="328"/>
      <c r="AB46" s="327"/>
      <c r="AC46" s="329"/>
      <c r="AD46" s="330"/>
      <c r="AE46" s="330"/>
      <c r="AF46" s="330"/>
      <c r="AG46" s="330"/>
      <c r="AH46" s="330"/>
      <c r="AI46" s="330"/>
      <c r="AJ46" s="330"/>
      <c r="AK46" s="330"/>
      <c r="AL46" s="330"/>
    </row>
    <row r="47" spans="1:38" ht="12.75" customHeight="1">
      <c r="A47" s="324" t="s">
        <v>1384</v>
      </c>
      <c r="B47" s="325" t="s">
        <v>351</v>
      </c>
      <c r="C47" s="324" t="s">
        <v>267</v>
      </c>
      <c r="D47" s="324">
        <v>80111600</v>
      </c>
      <c r="E47" s="324" t="s">
        <v>1405</v>
      </c>
      <c r="F47" s="324" t="s">
        <v>43</v>
      </c>
      <c r="G47" s="324" t="str">
        <f t="shared" si="0"/>
        <v>FEBRERO</v>
      </c>
      <c r="H47" s="324">
        <v>8</v>
      </c>
      <c r="I47" s="324">
        <v>1</v>
      </c>
      <c r="J47" s="324" t="s">
        <v>44</v>
      </c>
      <c r="K47" s="324" t="s">
        <v>45</v>
      </c>
      <c r="L47" s="326">
        <v>7000000</v>
      </c>
      <c r="M47" s="326">
        <f>+L47*H47</f>
        <v>56000000</v>
      </c>
      <c r="N47" s="324" t="s">
        <v>269</v>
      </c>
      <c r="O47" s="324" t="s">
        <v>1386</v>
      </c>
      <c r="P47" s="324" t="s">
        <v>270</v>
      </c>
      <c r="Q47" s="529"/>
      <c r="R47" s="327"/>
      <c r="S47" s="320" t="s">
        <v>1387</v>
      </c>
      <c r="T47" s="319">
        <v>8080</v>
      </c>
      <c r="U47" s="319">
        <v>2024110010212</v>
      </c>
      <c r="V47" s="327"/>
      <c r="W47" s="327"/>
      <c r="X47" s="327"/>
      <c r="Y47" s="327"/>
      <c r="Z47" s="328"/>
      <c r="AA47" s="328"/>
      <c r="AB47" s="327"/>
      <c r="AC47" s="329"/>
      <c r="AD47" s="330"/>
      <c r="AE47" s="330"/>
      <c r="AF47" s="330"/>
      <c r="AG47" s="330"/>
      <c r="AH47" s="330"/>
      <c r="AI47" s="330"/>
      <c r="AJ47" s="330"/>
      <c r="AK47" s="330"/>
      <c r="AL47" s="330"/>
    </row>
    <row r="48" spans="1:38" ht="12.75" customHeight="1">
      <c r="A48" s="274" t="s">
        <v>1655</v>
      </c>
      <c r="B48" s="218" t="s">
        <v>353</v>
      </c>
      <c r="C48" s="317" t="s">
        <v>267</v>
      </c>
      <c r="D48" s="317">
        <v>80111600</v>
      </c>
      <c r="E48" s="317" t="s">
        <v>354</v>
      </c>
      <c r="F48" s="317" t="s">
        <v>280</v>
      </c>
      <c r="G48" s="317" t="str">
        <f t="shared" si="0"/>
        <v>MARZO</v>
      </c>
      <c r="H48" s="317">
        <v>4</v>
      </c>
      <c r="I48" s="317">
        <v>1</v>
      </c>
      <c r="J48" s="317" t="s">
        <v>44</v>
      </c>
      <c r="K48" s="317" t="s">
        <v>45</v>
      </c>
      <c r="L48" s="318">
        <v>2253000</v>
      </c>
      <c r="M48" s="318">
        <f>+L48*-H48</f>
        <v>-9012000</v>
      </c>
      <c r="N48" s="317" t="s">
        <v>269</v>
      </c>
      <c r="O48" s="317" t="s">
        <v>47</v>
      </c>
      <c r="P48" s="317" t="s">
        <v>270</v>
      </c>
      <c r="Q48" s="549" t="s">
        <v>1657</v>
      </c>
      <c r="R48" s="327"/>
      <c r="S48" s="320" t="s">
        <v>1387</v>
      </c>
      <c r="T48" s="319">
        <v>8080</v>
      </c>
      <c r="U48" s="319">
        <v>2024110010212</v>
      </c>
      <c r="V48" s="327"/>
      <c r="W48" s="327"/>
      <c r="X48" s="327"/>
      <c r="Y48" s="327"/>
      <c r="Z48" s="328"/>
      <c r="AA48" s="328"/>
      <c r="AB48" s="327"/>
      <c r="AC48" s="329"/>
      <c r="AD48" s="330"/>
      <c r="AE48" s="330"/>
      <c r="AF48" s="330"/>
      <c r="AG48" s="330"/>
      <c r="AH48" s="330"/>
      <c r="AI48" s="330"/>
      <c r="AJ48" s="330"/>
      <c r="AK48" s="330"/>
      <c r="AL48" s="330"/>
    </row>
    <row r="49" spans="1:38" ht="12.75" customHeight="1">
      <c r="A49" s="324" t="s">
        <v>1384</v>
      </c>
      <c r="B49" s="325" t="s">
        <v>353</v>
      </c>
      <c r="C49" s="324" t="s">
        <v>267</v>
      </c>
      <c r="D49" s="324">
        <v>80111600</v>
      </c>
      <c r="E49" s="324" t="s">
        <v>1406</v>
      </c>
      <c r="F49" s="324" t="s">
        <v>280</v>
      </c>
      <c r="G49" s="324" t="str">
        <f t="shared" si="0"/>
        <v>MARZO</v>
      </c>
      <c r="H49" s="324">
        <v>4</v>
      </c>
      <c r="I49" s="324">
        <v>1</v>
      </c>
      <c r="J49" s="324" t="s">
        <v>44</v>
      </c>
      <c r="K49" s="324" t="s">
        <v>45</v>
      </c>
      <c r="L49" s="326">
        <v>2253000</v>
      </c>
      <c r="M49" s="326">
        <f>L49*H49</f>
        <v>9012000</v>
      </c>
      <c r="N49" s="324" t="s">
        <v>269</v>
      </c>
      <c r="O49" s="324" t="s">
        <v>1386</v>
      </c>
      <c r="P49" s="324" t="s">
        <v>270</v>
      </c>
      <c r="Q49" s="529"/>
      <c r="R49" s="327"/>
      <c r="S49" s="320" t="s">
        <v>1387</v>
      </c>
      <c r="T49" s="319">
        <v>8080</v>
      </c>
      <c r="U49" s="319">
        <v>2024110010212</v>
      </c>
      <c r="V49" s="327"/>
      <c r="W49" s="327"/>
      <c r="X49" s="327"/>
      <c r="Y49" s="327"/>
      <c r="Z49" s="328"/>
      <c r="AA49" s="328"/>
      <c r="AB49" s="327"/>
      <c r="AC49" s="329"/>
      <c r="AD49" s="330"/>
      <c r="AE49" s="330"/>
      <c r="AF49" s="330"/>
      <c r="AG49" s="330"/>
      <c r="AH49" s="330"/>
      <c r="AI49" s="330"/>
      <c r="AJ49" s="330"/>
      <c r="AK49" s="330"/>
      <c r="AL49" s="330"/>
    </row>
    <row r="50" spans="1:38" ht="12.75" customHeight="1">
      <c r="A50" s="274" t="s">
        <v>1655</v>
      </c>
      <c r="B50" s="218" t="s">
        <v>355</v>
      </c>
      <c r="C50" s="317" t="s">
        <v>267</v>
      </c>
      <c r="D50" s="317">
        <v>80111600</v>
      </c>
      <c r="E50" s="317" t="s">
        <v>356</v>
      </c>
      <c r="F50" s="317" t="s">
        <v>280</v>
      </c>
      <c r="G50" s="317" t="str">
        <f t="shared" si="0"/>
        <v>MARZO</v>
      </c>
      <c r="H50" s="317">
        <v>4</v>
      </c>
      <c r="I50" s="317">
        <v>1</v>
      </c>
      <c r="J50" s="317" t="s">
        <v>44</v>
      </c>
      <c r="K50" s="317" t="s">
        <v>45</v>
      </c>
      <c r="L50" s="318">
        <v>2253000</v>
      </c>
      <c r="M50" s="318">
        <f>+L50*-H50</f>
        <v>-9012000</v>
      </c>
      <c r="N50" s="317" t="s">
        <v>269</v>
      </c>
      <c r="O50" s="317" t="s">
        <v>47</v>
      </c>
      <c r="P50" s="317" t="s">
        <v>270</v>
      </c>
      <c r="Q50" s="549" t="s">
        <v>1657</v>
      </c>
      <c r="R50" s="327"/>
      <c r="S50" s="320" t="s">
        <v>1387</v>
      </c>
      <c r="T50" s="319">
        <v>8080</v>
      </c>
      <c r="U50" s="319">
        <v>2024110010212</v>
      </c>
      <c r="V50" s="327"/>
      <c r="W50" s="327"/>
      <c r="X50" s="327"/>
      <c r="Y50" s="327"/>
      <c r="Z50" s="328"/>
      <c r="AA50" s="328"/>
      <c r="AB50" s="327"/>
      <c r="AC50" s="329"/>
      <c r="AD50" s="330"/>
      <c r="AE50" s="330"/>
      <c r="AF50" s="330"/>
      <c r="AG50" s="330"/>
      <c r="AH50" s="330"/>
      <c r="AI50" s="330"/>
      <c r="AJ50" s="330"/>
      <c r="AK50" s="330"/>
      <c r="AL50" s="330"/>
    </row>
    <row r="51" spans="1:38" ht="12.75" customHeight="1">
      <c r="A51" s="324" t="s">
        <v>1384</v>
      </c>
      <c r="B51" s="325" t="s">
        <v>355</v>
      </c>
      <c r="C51" s="324" t="s">
        <v>267</v>
      </c>
      <c r="D51" s="324">
        <v>80111600</v>
      </c>
      <c r="E51" s="324" t="s">
        <v>1407</v>
      </c>
      <c r="F51" s="324" t="s">
        <v>280</v>
      </c>
      <c r="G51" s="324" t="str">
        <f t="shared" si="0"/>
        <v>MARZO</v>
      </c>
      <c r="H51" s="324">
        <v>4</v>
      </c>
      <c r="I51" s="324">
        <v>1</v>
      </c>
      <c r="J51" s="324" t="s">
        <v>44</v>
      </c>
      <c r="K51" s="324" t="s">
        <v>45</v>
      </c>
      <c r="L51" s="326">
        <v>2253000</v>
      </c>
      <c r="M51" s="326">
        <f>+L51*H51</f>
        <v>9012000</v>
      </c>
      <c r="N51" s="324" t="s">
        <v>269</v>
      </c>
      <c r="O51" s="324" t="s">
        <v>1390</v>
      </c>
      <c r="P51" s="324" t="s">
        <v>270</v>
      </c>
      <c r="Q51" s="529"/>
      <c r="R51" s="327"/>
      <c r="S51" s="320" t="s">
        <v>1387</v>
      </c>
      <c r="T51" s="319">
        <v>8080</v>
      </c>
      <c r="U51" s="319">
        <v>2024110010212</v>
      </c>
      <c r="V51" s="327"/>
      <c r="W51" s="327"/>
      <c r="X51" s="327"/>
      <c r="Y51" s="327"/>
      <c r="Z51" s="328"/>
      <c r="AA51" s="328"/>
      <c r="AB51" s="327"/>
      <c r="AC51" s="329"/>
      <c r="AD51" s="330"/>
      <c r="AE51" s="330"/>
      <c r="AF51" s="330"/>
      <c r="AG51" s="330"/>
      <c r="AH51" s="330"/>
      <c r="AI51" s="330"/>
      <c r="AJ51" s="330"/>
      <c r="AK51" s="330"/>
      <c r="AL51" s="330"/>
    </row>
    <row r="52" spans="1:38" ht="12.75" customHeight="1">
      <c r="A52" s="274" t="s">
        <v>1655</v>
      </c>
      <c r="B52" s="218" t="s">
        <v>361</v>
      </c>
      <c r="C52" s="317" t="s">
        <v>267</v>
      </c>
      <c r="D52" s="317">
        <v>80111600</v>
      </c>
      <c r="E52" s="317" t="s">
        <v>362</v>
      </c>
      <c r="F52" s="317" t="s">
        <v>43</v>
      </c>
      <c r="G52" s="317" t="str">
        <f t="shared" si="0"/>
        <v>FEBRERO</v>
      </c>
      <c r="H52" s="317">
        <v>5</v>
      </c>
      <c r="I52" s="317">
        <v>1</v>
      </c>
      <c r="J52" s="317" t="s">
        <v>44</v>
      </c>
      <c r="K52" s="317" t="s">
        <v>45</v>
      </c>
      <c r="L52" s="318">
        <v>7000000</v>
      </c>
      <c r="M52" s="318">
        <f>+L52*-H52</f>
        <v>-35000000</v>
      </c>
      <c r="N52" s="317" t="s">
        <v>269</v>
      </c>
      <c r="O52" s="317" t="s">
        <v>47</v>
      </c>
      <c r="P52" s="317" t="s">
        <v>270</v>
      </c>
      <c r="Q52" s="549" t="s">
        <v>1657</v>
      </c>
      <c r="R52" s="327"/>
      <c r="S52" s="320" t="s">
        <v>1387</v>
      </c>
      <c r="T52" s="319">
        <v>8080</v>
      </c>
      <c r="U52" s="319">
        <v>2024110010212</v>
      </c>
      <c r="V52" s="327"/>
      <c r="W52" s="327"/>
      <c r="X52" s="327"/>
      <c r="Y52" s="327"/>
      <c r="Z52" s="328"/>
      <c r="AA52" s="328"/>
      <c r="AB52" s="327"/>
      <c r="AC52" s="329"/>
      <c r="AD52" s="330"/>
      <c r="AE52" s="330"/>
      <c r="AF52" s="330"/>
      <c r="AG52" s="330"/>
      <c r="AH52" s="330"/>
      <c r="AI52" s="330"/>
      <c r="AJ52" s="330"/>
      <c r="AK52" s="330"/>
      <c r="AL52" s="330"/>
    </row>
    <row r="53" spans="1:38" ht="12.75" customHeight="1">
      <c r="A53" s="324" t="s">
        <v>1384</v>
      </c>
      <c r="B53" s="325" t="s">
        <v>361</v>
      </c>
      <c r="C53" s="324" t="s">
        <v>267</v>
      </c>
      <c r="D53" s="324">
        <v>80111600</v>
      </c>
      <c r="E53" s="324" t="s">
        <v>1408</v>
      </c>
      <c r="F53" s="324" t="s">
        <v>43</v>
      </c>
      <c r="G53" s="324" t="str">
        <f t="shared" si="0"/>
        <v>FEBRERO</v>
      </c>
      <c r="H53" s="324">
        <v>5</v>
      </c>
      <c r="I53" s="324">
        <v>1</v>
      </c>
      <c r="J53" s="324" t="s">
        <v>44</v>
      </c>
      <c r="K53" s="324" t="s">
        <v>45</v>
      </c>
      <c r="L53" s="326">
        <v>7000000</v>
      </c>
      <c r="M53" s="326">
        <f>+L53*H53</f>
        <v>35000000</v>
      </c>
      <c r="N53" s="324" t="s">
        <v>269</v>
      </c>
      <c r="O53" s="324" t="s">
        <v>1386</v>
      </c>
      <c r="P53" s="324" t="s">
        <v>270</v>
      </c>
      <c r="Q53" s="529"/>
      <c r="R53" s="327"/>
      <c r="S53" s="320" t="s">
        <v>1387</v>
      </c>
      <c r="T53" s="319">
        <v>8080</v>
      </c>
      <c r="U53" s="319">
        <v>2024110010212</v>
      </c>
      <c r="V53" s="327"/>
      <c r="W53" s="327"/>
      <c r="X53" s="327"/>
      <c r="Y53" s="327"/>
      <c r="Z53" s="328"/>
      <c r="AA53" s="328"/>
      <c r="AB53" s="327"/>
      <c r="AC53" s="329"/>
      <c r="AD53" s="330"/>
      <c r="AE53" s="330"/>
      <c r="AF53" s="330"/>
      <c r="AG53" s="330"/>
      <c r="AH53" s="330"/>
      <c r="AI53" s="330"/>
      <c r="AJ53" s="330"/>
      <c r="AK53" s="330"/>
      <c r="AL53" s="330"/>
    </row>
    <row r="54" spans="1:38" ht="12.75" customHeight="1">
      <c r="A54" s="274" t="s">
        <v>1655</v>
      </c>
      <c r="B54" s="218" t="s">
        <v>363</v>
      </c>
      <c r="C54" s="317" t="s">
        <v>267</v>
      </c>
      <c r="D54" s="317">
        <v>80111600</v>
      </c>
      <c r="E54" s="317" t="s">
        <v>364</v>
      </c>
      <c r="F54" s="317" t="s">
        <v>43</v>
      </c>
      <c r="G54" s="317" t="str">
        <f t="shared" si="0"/>
        <v>FEBRERO</v>
      </c>
      <c r="H54" s="317">
        <v>5.5</v>
      </c>
      <c r="I54" s="317">
        <v>1</v>
      </c>
      <c r="J54" s="317" t="s">
        <v>44</v>
      </c>
      <c r="K54" s="317" t="s">
        <v>45</v>
      </c>
      <c r="L54" s="318">
        <v>6000000</v>
      </c>
      <c r="M54" s="318">
        <f>+L54*-H54</f>
        <v>-33000000</v>
      </c>
      <c r="N54" s="317" t="s">
        <v>269</v>
      </c>
      <c r="O54" s="317" t="s">
        <v>47</v>
      </c>
      <c r="P54" s="317" t="s">
        <v>270</v>
      </c>
      <c r="Q54" s="549" t="s">
        <v>1657</v>
      </c>
      <c r="R54" s="327"/>
      <c r="S54" s="320" t="s">
        <v>1387</v>
      </c>
      <c r="T54" s="319">
        <v>8080</v>
      </c>
      <c r="U54" s="319">
        <v>2024110010212</v>
      </c>
      <c r="V54" s="327"/>
      <c r="W54" s="327"/>
      <c r="X54" s="327"/>
      <c r="Y54" s="327"/>
      <c r="Z54" s="328"/>
      <c r="AA54" s="328"/>
      <c r="AB54" s="327"/>
      <c r="AC54" s="329"/>
      <c r="AD54" s="330"/>
      <c r="AE54" s="330"/>
      <c r="AF54" s="330"/>
      <c r="AG54" s="330"/>
      <c r="AH54" s="330"/>
      <c r="AI54" s="330"/>
      <c r="AJ54" s="330"/>
      <c r="AK54" s="330"/>
      <c r="AL54" s="330"/>
    </row>
    <row r="55" spans="1:38" ht="12.75" customHeight="1">
      <c r="A55" s="324" t="s">
        <v>1384</v>
      </c>
      <c r="B55" s="325" t="s">
        <v>363</v>
      </c>
      <c r="C55" s="324" t="s">
        <v>267</v>
      </c>
      <c r="D55" s="324">
        <v>80111600</v>
      </c>
      <c r="E55" s="324" t="s">
        <v>1409</v>
      </c>
      <c r="F55" s="324" t="s">
        <v>43</v>
      </c>
      <c r="G55" s="324" t="str">
        <f t="shared" si="0"/>
        <v>FEBRERO</v>
      </c>
      <c r="H55" s="324">
        <v>5</v>
      </c>
      <c r="I55" s="324">
        <v>1</v>
      </c>
      <c r="J55" s="324" t="s">
        <v>44</v>
      </c>
      <c r="K55" s="324" t="s">
        <v>45</v>
      </c>
      <c r="L55" s="326">
        <v>5000000</v>
      </c>
      <c r="M55" s="326">
        <f>+L55*H55</f>
        <v>25000000</v>
      </c>
      <c r="N55" s="324" t="s">
        <v>269</v>
      </c>
      <c r="O55" s="324" t="s">
        <v>1390</v>
      </c>
      <c r="P55" s="324" t="s">
        <v>270</v>
      </c>
      <c r="Q55" s="529"/>
      <c r="R55" s="327"/>
      <c r="S55" s="320" t="s">
        <v>1387</v>
      </c>
      <c r="T55" s="319">
        <v>8080</v>
      </c>
      <c r="U55" s="319">
        <v>2024110010212</v>
      </c>
      <c r="V55" s="327"/>
      <c r="W55" s="327"/>
      <c r="X55" s="327"/>
      <c r="Y55" s="327"/>
      <c r="Z55" s="328"/>
      <c r="AA55" s="328"/>
      <c r="AB55" s="327"/>
      <c r="AC55" s="329"/>
      <c r="AD55" s="330"/>
      <c r="AE55" s="330"/>
      <c r="AF55" s="330"/>
      <c r="AG55" s="330"/>
      <c r="AH55" s="330"/>
      <c r="AI55" s="330"/>
      <c r="AJ55" s="330"/>
      <c r="AK55" s="330"/>
      <c r="AL55" s="330"/>
    </row>
    <row r="56" spans="1:38" ht="12.75" customHeight="1">
      <c r="A56" s="274" t="s">
        <v>1655</v>
      </c>
      <c r="B56" s="218" t="s">
        <v>365</v>
      </c>
      <c r="C56" s="317" t="s">
        <v>267</v>
      </c>
      <c r="D56" s="317">
        <v>80111600</v>
      </c>
      <c r="E56" s="317" t="s">
        <v>366</v>
      </c>
      <c r="F56" s="317" t="s">
        <v>43</v>
      </c>
      <c r="G56" s="317" t="str">
        <f t="shared" si="0"/>
        <v>FEBRERO</v>
      </c>
      <c r="H56" s="317">
        <v>5</v>
      </c>
      <c r="I56" s="317">
        <v>1</v>
      </c>
      <c r="J56" s="317" t="s">
        <v>44</v>
      </c>
      <c r="K56" s="317" t="s">
        <v>45</v>
      </c>
      <c r="L56" s="318">
        <v>3600000</v>
      </c>
      <c r="M56" s="318">
        <f>+L56*-H56</f>
        <v>-18000000</v>
      </c>
      <c r="N56" s="317" t="s">
        <v>269</v>
      </c>
      <c r="O56" s="317" t="s">
        <v>47</v>
      </c>
      <c r="P56" s="317" t="s">
        <v>270</v>
      </c>
      <c r="Q56" s="549" t="s">
        <v>1657</v>
      </c>
      <c r="R56" s="327"/>
      <c r="S56" s="320" t="s">
        <v>1387</v>
      </c>
      <c r="T56" s="319">
        <v>8080</v>
      </c>
      <c r="U56" s="319">
        <v>2024110010212</v>
      </c>
      <c r="V56" s="327"/>
      <c r="W56" s="327"/>
      <c r="X56" s="327"/>
      <c r="Y56" s="327"/>
      <c r="Z56" s="328"/>
      <c r="AA56" s="328"/>
      <c r="AB56" s="327"/>
      <c r="AC56" s="329"/>
      <c r="AD56" s="330"/>
      <c r="AE56" s="330"/>
      <c r="AF56" s="330"/>
      <c r="AG56" s="330"/>
      <c r="AH56" s="330"/>
      <c r="AI56" s="330"/>
      <c r="AJ56" s="330"/>
      <c r="AK56" s="330"/>
      <c r="AL56" s="330"/>
    </row>
    <row r="57" spans="1:38" ht="12.75" customHeight="1">
      <c r="A57" s="324" t="s">
        <v>1384</v>
      </c>
      <c r="B57" s="325" t="s">
        <v>365</v>
      </c>
      <c r="C57" s="324" t="s">
        <v>267</v>
      </c>
      <c r="D57" s="324">
        <v>80111600</v>
      </c>
      <c r="E57" s="324" t="s">
        <v>1410</v>
      </c>
      <c r="F57" s="324" t="s">
        <v>43</v>
      </c>
      <c r="G57" s="324" t="str">
        <f t="shared" si="0"/>
        <v>FEBRERO</v>
      </c>
      <c r="H57" s="324">
        <v>5</v>
      </c>
      <c r="I57" s="324">
        <v>1</v>
      </c>
      <c r="J57" s="324" t="s">
        <v>44</v>
      </c>
      <c r="K57" s="324" t="s">
        <v>45</v>
      </c>
      <c r="L57" s="326">
        <v>3600000</v>
      </c>
      <c r="M57" s="326">
        <f>+L57*H57</f>
        <v>18000000</v>
      </c>
      <c r="N57" s="324" t="s">
        <v>269</v>
      </c>
      <c r="O57" s="324" t="s">
        <v>47</v>
      </c>
      <c r="P57" s="324" t="s">
        <v>270</v>
      </c>
      <c r="Q57" s="529"/>
      <c r="R57" s="327"/>
      <c r="S57" s="320" t="s">
        <v>1387</v>
      </c>
      <c r="T57" s="319">
        <v>8080</v>
      </c>
      <c r="U57" s="319">
        <v>2024110010212</v>
      </c>
      <c r="V57" s="327"/>
      <c r="W57" s="327"/>
      <c r="X57" s="327"/>
      <c r="Y57" s="327"/>
      <c r="Z57" s="328"/>
      <c r="AA57" s="328"/>
      <c r="AB57" s="327"/>
      <c r="AC57" s="329"/>
      <c r="AD57" s="330"/>
      <c r="AE57" s="330"/>
      <c r="AF57" s="330"/>
      <c r="AG57" s="330"/>
      <c r="AH57" s="330"/>
      <c r="AI57" s="330"/>
      <c r="AJ57" s="330"/>
      <c r="AK57" s="330"/>
      <c r="AL57" s="330"/>
    </row>
    <row r="58" spans="1:38" ht="12.75" customHeight="1">
      <c r="A58" s="274" t="s">
        <v>1655</v>
      </c>
      <c r="B58" s="218" t="s">
        <v>367</v>
      </c>
      <c r="C58" s="317" t="s">
        <v>267</v>
      </c>
      <c r="D58" s="317">
        <v>80111600</v>
      </c>
      <c r="E58" s="317" t="s">
        <v>368</v>
      </c>
      <c r="F58" s="317" t="s">
        <v>42</v>
      </c>
      <c r="G58" s="317" t="str">
        <f t="shared" si="0"/>
        <v>ENERO</v>
      </c>
      <c r="H58" s="317">
        <v>6</v>
      </c>
      <c r="I58" s="317">
        <v>1</v>
      </c>
      <c r="J58" s="317" t="s">
        <v>44</v>
      </c>
      <c r="K58" s="317" t="s">
        <v>45</v>
      </c>
      <c r="L58" s="318">
        <v>5860000</v>
      </c>
      <c r="M58" s="318">
        <f>+L58*-H58</f>
        <v>-35160000</v>
      </c>
      <c r="N58" s="317" t="s">
        <v>269</v>
      </c>
      <c r="O58" s="317" t="s">
        <v>47</v>
      </c>
      <c r="P58" s="317" t="s">
        <v>270</v>
      </c>
      <c r="Q58" s="549" t="s">
        <v>1657</v>
      </c>
      <c r="R58" s="327"/>
      <c r="S58" s="320" t="s">
        <v>1387</v>
      </c>
      <c r="T58" s="319">
        <v>8080</v>
      </c>
      <c r="U58" s="319">
        <v>2024110010212</v>
      </c>
      <c r="V58" s="327"/>
      <c r="W58" s="327"/>
      <c r="X58" s="327"/>
      <c r="Y58" s="327"/>
      <c r="Z58" s="328"/>
      <c r="AA58" s="328"/>
      <c r="AB58" s="327"/>
      <c r="AC58" s="329"/>
      <c r="AD58" s="330"/>
      <c r="AE58" s="330"/>
      <c r="AF58" s="330"/>
      <c r="AG58" s="330"/>
      <c r="AH58" s="330"/>
      <c r="AI58" s="330"/>
      <c r="AJ58" s="330"/>
      <c r="AK58" s="330"/>
      <c r="AL58" s="330"/>
    </row>
    <row r="59" spans="1:38" ht="12.75" customHeight="1">
      <c r="A59" s="324" t="s">
        <v>1384</v>
      </c>
      <c r="B59" s="325" t="s">
        <v>367</v>
      </c>
      <c r="C59" s="324" t="s">
        <v>267</v>
      </c>
      <c r="D59" s="324">
        <v>80111600</v>
      </c>
      <c r="E59" s="324" t="s">
        <v>1411</v>
      </c>
      <c r="F59" s="324" t="s">
        <v>42</v>
      </c>
      <c r="G59" s="324" t="str">
        <f t="shared" si="0"/>
        <v>ENERO</v>
      </c>
      <c r="H59" s="324">
        <v>6</v>
      </c>
      <c r="I59" s="324">
        <v>1</v>
      </c>
      <c r="J59" s="324" t="s">
        <v>44</v>
      </c>
      <c r="K59" s="324" t="s">
        <v>45</v>
      </c>
      <c r="L59" s="326">
        <v>5860000</v>
      </c>
      <c r="M59" s="326">
        <f>+L59*H59</f>
        <v>35160000</v>
      </c>
      <c r="N59" s="324" t="s">
        <v>269</v>
      </c>
      <c r="O59" s="324" t="s">
        <v>1386</v>
      </c>
      <c r="P59" s="324" t="s">
        <v>270</v>
      </c>
      <c r="Q59" s="529"/>
      <c r="R59" s="327"/>
      <c r="S59" s="320" t="s">
        <v>1387</v>
      </c>
      <c r="T59" s="319">
        <v>8080</v>
      </c>
      <c r="U59" s="319">
        <v>2024110010212</v>
      </c>
      <c r="V59" s="327"/>
      <c r="W59" s="327"/>
      <c r="X59" s="327"/>
      <c r="Y59" s="327"/>
      <c r="Z59" s="328"/>
      <c r="AA59" s="328"/>
      <c r="AB59" s="327"/>
      <c r="AC59" s="329"/>
      <c r="AD59" s="330"/>
      <c r="AE59" s="330"/>
      <c r="AF59" s="330"/>
      <c r="AG59" s="330"/>
      <c r="AH59" s="330"/>
      <c r="AI59" s="330"/>
      <c r="AJ59" s="330"/>
      <c r="AK59" s="330"/>
      <c r="AL59" s="330"/>
    </row>
    <row r="60" spans="1:38" ht="12.75" customHeight="1">
      <c r="A60" s="274" t="s">
        <v>1655</v>
      </c>
      <c r="B60" s="218" t="s">
        <v>371</v>
      </c>
      <c r="C60" s="317" t="s">
        <v>267</v>
      </c>
      <c r="D60" s="317">
        <v>80111600</v>
      </c>
      <c r="E60" s="317" t="s">
        <v>372</v>
      </c>
      <c r="F60" s="317" t="s">
        <v>43</v>
      </c>
      <c r="G60" s="317" t="str">
        <f t="shared" si="0"/>
        <v>FEBRERO</v>
      </c>
      <c r="H60" s="317">
        <v>5</v>
      </c>
      <c r="I60" s="317">
        <v>1</v>
      </c>
      <c r="J60" s="317" t="s">
        <v>44</v>
      </c>
      <c r="K60" s="317" t="s">
        <v>45</v>
      </c>
      <c r="L60" s="318">
        <v>7000000</v>
      </c>
      <c r="M60" s="318">
        <f>+L60*-H60</f>
        <v>-35000000</v>
      </c>
      <c r="N60" s="317" t="s">
        <v>269</v>
      </c>
      <c r="O60" s="317" t="s">
        <v>47</v>
      </c>
      <c r="P60" s="317" t="s">
        <v>270</v>
      </c>
      <c r="Q60" s="549" t="s">
        <v>1657</v>
      </c>
      <c r="R60" s="327"/>
      <c r="S60" s="320" t="s">
        <v>1387</v>
      </c>
      <c r="T60" s="319">
        <v>8080</v>
      </c>
      <c r="U60" s="319">
        <v>2024110010212</v>
      </c>
      <c r="V60" s="327"/>
      <c r="W60" s="327"/>
      <c r="X60" s="327"/>
      <c r="Y60" s="327"/>
      <c r="Z60" s="328"/>
      <c r="AA60" s="328"/>
      <c r="AB60" s="327"/>
      <c r="AC60" s="329"/>
      <c r="AD60" s="330"/>
      <c r="AE60" s="330"/>
      <c r="AF60" s="330"/>
      <c r="AG60" s="330"/>
      <c r="AH60" s="330"/>
      <c r="AI60" s="330"/>
      <c r="AJ60" s="330"/>
      <c r="AK60" s="330"/>
      <c r="AL60" s="330"/>
    </row>
    <row r="61" spans="1:38" ht="12.75" customHeight="1">
      <c r="A61" s="324" t="s">
        <v>1384</v>
      </c>
      <c r="B61" s="325" t="s">
        <v>371</v>
      </c>
      <c r="C61" s="324" t="s">
        <v>267</v>
      </c>
      <c r="D61" s="324">
        <v>80111600</v>
      </c>
      <c r="E61" s="324" t="s">
        <v>1412</v>
      </c>
      <c r="F61" s="324" t="s">
        <v>43</v>
      </c>
      <c r="G61" s="324" t="str">
        <f t="shared" si="0"/>
        <v>FEBRERO</v>
      </c>
      <c r="H61" s="324">
        <v>5</v>
      </c>
      <c r="I61" s="324">
        <v>1</v>
      </c>
      <c r="J61" s="324" t="s">
        <v>44</v>
      </c>
      <c r="K61" s="324" t="s">
        <v>45</v>
      </c>
      <c r="L61" s="326">
        <v>7000000</v>
      </c>
      <c r="M61" s="326">
        <f>+L61*H61</f>
        <v>35000000</v>
      </c>
      <c r="N61" s="324" t="s">
        <v>269</v>
      </c>
      <c r="O61" s="324" t="s">
        <v>47</v>
      </c>
      <c r="P61" s="324" t="s">
        <v>270</v>
      </c>
      <c r="Q61" s="529"/>
      <c r="R61" s="327"/>
      <c r="S61" s="320" t="s">
        <v>1387</v>
      </c>
      <c r="T61" s="319">
        <v>8080</v>
      </c>
      <c r="U61" s="319">
        <v>2024110010212</v>
      </c>
      <c r="V61" s="327"/>
      <c r="W61" s="327"/>
      <c r="X61" s="327"/>
      <c r="Y61" s="327"/>
      <c r="Z61" s="328"/>
      <c r="AA61" s="328"/>
      <c r="AB61" s="327"/>
      <c r="AC61" s="329"/>
      <c r="AD61" s="330"/>
      <c r="AE61" s="330"/>
      <c r="AF61" s="330"/>
      <c r="AG61" s="330"/>
      <c r="AH61" s="330"/>
      <c r="AI61" s="330"/>
      <c r="AJ61" s="330"/>
      <c r="AK61" s="330"/>
      <c r="AL61" s="330"/>
    </row>
    <row r="62" spans="1:38" ht="12.75" customHeight="1">
      <c r="A62" s="274" t="s">
        <v>1655</v>
      </c>
      <c r="B62" s="218" t="s">
        <v>375</v>
      </c>
      <c r="C62" s="317" t="s">
        <v>267</v>
      </c>
      <c r="D62" s="317">
        <v>80111600</v>
      </c>
      <c r="E62" s="317" t="s">
        <v>376</v>
      </c>
      <c r="F62" s="317" t="s">
        <v>43</v>
      </c>
      <c r="G62" s="317" t="str">
        <f t="shared" si="0"/>
        <v>FEBRERO</v>
      </c>
      <c r="H62" s="317">
        <v>5</v>
      </c>
      <c r="I62" s="317">
        <v>1</v>
      </c>
      <c r="J62" s="317" t="s">
        <v>44</v>
      </c>
      <c r="K62" s="317" t="s">
        <v>45</v>
      </c>
      <c r="L62" s="318">
        <v>3600000</v>
      </c>
      <c r="M62" s="318">
        <f>+L62*-H62</f>
        <v>-18000000</v>
      </c>
      <c r="N62" s="317" t="s">
        <v>269</v>
      </c>
      <c r="O62" s="317" t="s">
        <v>47</v>
      </c>
      <c r="P62" s="317" t="s">
        <v>270</v>
      </c>
      <c r="Q62" s="549" t="s">
        <v>1657</v>
      </c>
      <c r="R62" s="327"/>
      <c r="S62" s="320" t="s">
        <v>1387</v>
      </c>
      <c r="T62" s="319">
        <v>8080</v>
      </c>
      <c r="U62" s="319">
        <v>2024110010212</v>
      </c>
      <c r="V62" s="327"/>
      <c r="W62" s="327"/>
      <c r="X62" s="327"/>
      <c r="Y62" s="327"/>
      <c r="Z62" s="328"/>
      <c r="AA62" s="328"/>
      <c r="AB62" s="327"/>
      <c r="AC62" s="329"/>
      <c r="AD62" s="330"/>
      <c r="AE62" s="330"/>
      <c r="AF62" s="330"/>
      <c r="AG62" s="330"/>
      <c r="AH62" s="330"/>
      <c r="AI62" s="330"/>
      <c r="AJ62" s="330"/>
      <c r="AK62" s="330"/>
      <c r="AL62" s="330"/>
    </row>
    <row r="63" spans="1:38" ht="12.75" customHeight="1">
      <c r="A63" s="324" t="s">
        <v>1384</v>
      </c>
      <c r="B63" s="325" t="s">
        <v>375</v>
      </c>
      <c r="C63" s="324" t="s">
        <v>267</v>
      </c>
      <c r="D63" s="324">
        <v>80111600</v>
      </c>
      <c r="E63" s="324" t="s">
        <v>1413</v>
      </c>
      <c r="F63" s="324" t="s">
        <v>43</v>
      </c>
      <c r="G63" s="324" t="str">
        <f t="shared" si="0"/>
        <v>FEBRERO</v>
      </c>
      <c r="H63" s="324">
        <v>5</v>
      </c>
      <c r="I63" s="324">
        <v>1</v>
      </c>
      <c r="J63" s="324" t="s">
        <v>44</v>
      </c>
      <c r="K63" s="324" t="s">
        <v>45</v>
      </c>
      <c r="L63" s="326">
        <v>3600000</v>
      </c>
      <c r="M63" s="326">
        <f>+L63*H63</f>
        <v>18000000</v>
      </c>
      <c r="N63" s="324" t="s">
        <v>269</v>
      </c>
      <c r="O63" s="324" t="s">
        <v>47</v>
      </c>
      <c r="P63" s="324" t="s">
        <v>270</v>
      </c>
      <c r="Q63" s="529"/>
      <c r="R63" s="327"/>
      <c r="S63" s="320" t="s">
        <v>1387</v>
      </c>
      <c r="T63" s="319">
        <v>8080</v>
      </c>
      <c r="U63" s="319">
        <v>2024110010212</v>
      </c>
      <c r="V63" s="327"/>
      <c r="W63" s="327"/>
      <c r="X63" s="327"/>
      <c r="Y63" s="327"/>
      <c r="Z63" s="328"/>
      <c r="AA63" s="328"/>
      <c r="AB63" s="327"/>
      <c r="AC63" s="329"/>
      <c r="AD63" s="330"/>
      <c r="AE63" s="330"/>
      <c r="AF63" s="330"/>
      <c r="AG63" s="330"/>
      <c r="AH63" s="330"/>
      <c r="AI63" s="330"/>
      <c r="AJ63" s="330"/>
      <c r="AK63" s="330"/>
      <c r="AL63" s="330"/>
    </row>
    <row r="64" spans="1:38" ht="12.75" customHeight="1">
      <c r="A64" s="274" t="s">
        <v>1655</v>
      </c>
      <c r="B64" s="218" t="s">
        <v>377</v>
      </c>
      <c r="C64" s="317" t="s">
        <v>267</v>
      </c>
      <c r="D64" s="317">
        <v>80111600</v>
      </c>
      <c r="E64" s="317" t="s">
        <v>378</v>
      </c>
      <c r="F64" s="317" t="s">
        <v>43</v>
      </c>
      <c r="G64" s="317" t="str">
        <f t="shared" si="0"/>
        <v>FEBRERO</v>
      </c>
      <c r="H64" s="317">
        <v>5</v>
      </c>
      <c r="I64" s="317">
        <v>1</v>
      </c>
      <c r="J64" s="317" t="s">
        <v>44</v>
      </c>
      <c r="K64" s="317" t="s">
        <v>45</v>
      </c>
      <c r="L64" s="318">
        <v>2253000</v>
      </c>
      <c r="M64" s="318">
        <f>+L64*-H64</f>
        <v>-11265000</v>
      </c>
      <c r="N64" s="317" t="s">
        <v>269</v>
      </c>
      <c r="O64" s="317" t="s">
        <v>47</v>
      </c>
      <c r="P64" s="317" t="s">
        <v>270</v>
      </c>
      <c r="Q64" s="549" t="s">
        <v>1657</v>
      </c>
      <c r="R64" s="327"/>
      <c r="S64" s="320" t="s">
        <v>1387</v>
      </c>
      <c r="T64" s="319">
        <v>8080</v>
      </c>
      <c r="U64" s="319">
        <v>2024110010212</v>
      </c>
      <c r="V64" s="327"/>
      <c r="W64" s="327"/>
      <c r="X64" s="327"/>
      <c r="Y64" s="327"/>
      <c r="Z64" s="328"/>
      <c r="AA64" s="328"/>
      <c r="AB64" s="327"/>
      <c r="AC64" s="329"/>
      <c r="AD64" s="330"/>
      <c r="AE64" s="330"/>
      <c r="AF64" s="330"/>
      <c r="AG64" s="330"/>
      <c r="AH64" s="330"/>
      <c r="AI64" s="330"/>
      <c r="AJ64" s="330"/>
      <c r="AK64" s="330"/>
      <c r="AL64" s="330"/>
    </row>
    <row r="65" spans="1:38" ht="12.75" customHeight="1">
      <c r="A65" s="324" t="s">
        <v>1384</v>
      </c>
      <c r="B65" s="325" t="s">
        <v>377</v>
      </c>
      <c r="C65" s="324" t="s">
        <v>267</v>
      </c>
      <c r="D65" s="324">
        <v>80111600</v>
      </c>
      <c r="E65" s="324" t="s">
        <v>1414</v>
      </c>
      <c r="F65" s="324" t="s">
        <v>43</v>
      </c>
      <c r="G65" s="324" t="str">
        <f t="shared" si="0"/>
        <v>FEBRERO</v>
      </c>
      <c r="H65" s="324">
        <v>5</v>
      </c>
      <c r="I65" s="324">
        <v>1</v>
      </c>
      <c r="J65" s="324" t="s">
        <v>44</v>
      </c>
      <c r="K65" s="324" t="s">
        <v>45</v>
      </c>
      <c r="L65" s="326">
        <v>2253000</v>
      </c>
      <c r="M65" s="326">
        <f>+L65*H65</f>
        <v>11265000</v>
      </c>
      <c r="N65" s="324" t="s">
        <v>269</v>
      </c>
      <c r="O65" s="324" t="s">
        <v>47</v>
      </c>
      <c r="P65" s="324" t="s">
        <v>270</v>
      </c>
      <c r="Q65" s="529"/>
      <c r="R65" s="327"/>
      <c r="S65" s="320" t="s">
        <v>1387</v>
      </c>
      <c r="T65" s="319">
        <v>8080</v>
      </c>
      <c r="U65" s="319">
        <v>2024110010212</v>
      </c>
      <c r="V65" s="327"/>
      <c r="W65" s="327"/>
      <c r="X65" s="327"/>
      <c r="Y65" s="327"/>
      <c r="Z65" s="328"/>
      <c r="AA65" s="328"/>
      <c r="AB65" s="327"/>
      <c r="AC65" s="329"/>
      <c r="AD65" s="330"/>
      <c r="AE65" s="330"/>
      <c r="AF65" s="330"/>
      <c r="AG65" s="330"/>
      <c r="AH65" s="330"/>
      <c r="AI65" s="330"/>
      <c r="AJ65" s="330"/>
      <c r="AK65" s="330"/>
      <c r="AL65" s="330"/>
    </row>
    <row r="66" spans="1:38" ht="12.75" customHeight="1">
      <c r="A66" s="274" t="s">
        <v>1655</v>
      </c>
      <c r="B66" s="218" t="s">
        <v>379</v>
      </c>
      <c r="C66" s="317" t="s">
        <v>267</v>
      </c>
      <c r="D66" s="317">
        <v>80111600</v>
      </c>
      <c r="E66" s="317" t="s">
        <v>380</v>
      </c>
      <c r="F66" s="317" t="s">
        <v>43</v>
      </c>
      <c r="G66" s="317" t="str">
        <f t="shared" si="0"/>
        <v>FEBRERO</v>
      </c>
      <c r="H66" s="317">
        <v>5</v>
      </c>
      <c r="I66" s="317">
        <v>1</v>
      </c>
      <c r="J66" s="317" t="s">
        <v>44</v>
      </c>
      <c r="K66" s="317" t="s">
        <v>45</v>
      </c>
      <c r="L66" s="318">
        <v>4000000</v>
      </c>
      <c r="M66" s="318">
        <f>+L66*-H66</f>
        <v>-20000000</v>
      </c>
      <c r="N66" s="317" t="s">
        <v>269</v>
      </c>
      <c r="O66" s="317" t="s">
        <v>47</v>
      </c>
      <c r="P66" s="317" t="s">
        <v>270</v>
      </c>
      <c r="Q66" s="549" t="s">
        <v>1657</v>
      </c>
      <c r="R66" s="327"/>
      <c r="S66" s="320" t="s">
        <v>1387</v>
      </c>
      <c r="T66" s="319">
        <v>8080</v>
      </c>
      <c r="U66" s="319">
        <v>2024110010212</v>
      </c>
      <c r="V66" s="327"/>
      <c r="W66" s="327"/>
      <c r="X66" s="327"/>
      <c r="Y66" s="327"/>
      <c r="Z66" s="328"/>
      <c r="AA66" s="328"/>
      <c r="AB66" s="327"/>
      <c r="AC66" s="329"/>
      <c r="AD66" s="330"/>
      <c r="AE66" s="330"/>
      <c r="AF66" s="330"/>
      <c r="AG66" s="330"/>
      <c r="AH66" s="330"/>
      <c r="AI66" s="330"/>
      <c r="AJ66" s="330"/>
      <c r="AK66" s="330"/>
      <c r="AL66" s="330"/>
    </row>
    <row r="67" spans="1:38" ht="12.75" customHeight="1">
      <c r="A67" s="324" t="s">
        <v>1384</v>
      </c>
      <c r="B67" s="325" t="s">
        <v>379</v>
      </c>
      <c r="C67" s="324" t="s">
        <v>267</v>
      </c>
      <c r="D67" s="324">
        <v>80111600</v>
      </c>
      <c r="E67" s="324" t="s">
        <v>1415</v>
      </c>
      <c r="F67" s="324" t="s">
        <v>43</v>
      </c>
      <c r="G67" s="324" t="str">
        <f t="shared" si="0"/>
        <v>FEBRERO</v>
      </c>
      <c r="H67" s="324">
        <v>5</v>
      </c>
      <c r="I67" s="324">
        <v>1</v>
      </c>
      <c r="J67" s="324" t="s">
        <v>44</v>
      </c>
      <c r="K67" s="324" t="s">
        <v>45</v>
      </c>
      <c r="L67" s="326">
        <v>4000000</v>
      </c>
      <c r="M67" s="326">
        <f>+L67*H67</f>
        <v>20000000</v>
      </c>
      <c r="N67" s="324" t="s">
        <v>269</v>
      </c>
      <c r="O67" s="324" t="s">
        <v>1386</v>
      </c>
      <c r="P67" s="324" t="s">
        <v>270</v>
      </c>
      <c r="Q67" s="529"/>
      <c r="R67" s="327"/>
      <c r="S67" s="320" t="s">
        <v>1387</v>
      </c>
      <c r="T67" s="319">
        <v>8080</v>
      </c>
      <c r="U67" s="319">
        <v>2024110010212</v>
      </c>
      <c r="V67" s="327"/>
      <c r="W67" s="327"/>
      <c r="X67" s="327"/>
      <c r="Y67" s="327"/>
      <c r="Z67" s="328"/>
      <c r="AA67" s="328"/>
      <c r="AB67" s="327"/>
      <c r="AC67" s="329"/>
      <c r="AD67" s="330"/>
      <c r="AE67" s="330"/>
      <c r="AF67" s="330"/>
      <c r="AG67" s="330"/>
      <c r="AH67" s="330"/>
      <c r="AI67" s="330"/>
      <c r="AJ67" s="330"/>
      <c r="AK67" s="330"/>
      <c r="AL67" s="330"/>
    </row>
    <row r="68" spans="1:38" ht="12.75" customHeight="1">
      <c r="A68" s="274" t="s">
        <v>1655</v>
      </c>
      <c r="B68" s="218" t="s">
        <v>381</v>
      </c>
      <c r="C68" s="317" t="s">
        <v>267</v>
      </c>
      <c r="D68" s="317">
        <v>80111600</v>
      </c>
      <c r="E68" s="317" t="s">
        <v>382</v>
      </c>
      <c r="F68" s="317" t="s">
        <v>295</v>
      </c>
      <c r="G68" s="317" t="str">
        <f t="shared" si="0"/>
        <v>Marzo</v>
      </c>
      <c r="H68" s="317">
        <v>4</v>
      </c>
      <c r="I68" s="317">
        <v>1</v>
      </c>
      <c r="J68" s="317" t="s">
        <v>44</v>
      </c>
      <c r="K68" s="317" t="s">
        <v>45</v>
      </c>
      <c r="L68" s="318">
        <v>2500000</v>
      </c>
      <c r="M68" s="318">
        <f>+L68*-H68</f>
        <v>-10000000</v>
      </c>
      <c r="N68" s="317" t="s">
        <v>269</v>
      </c>
      <c r="O68" s="317" t="s">
        <v>47</v>
      </c>
      <c r="P68" s="317" t="s">
        <v>270</v>
      </c>
      <c r="Q68" s="549" t="s">
        <v>1657</v>
      </c>
      <c r="R68" s="327"/>
      <c r="S68" s="320" t="s">
        <v>1387</v>
      </c>
      <c r="T68" s="319">
        <v>8080</v>
      </c>
      <c r="U68" s="319">
        <v>2024110010212</v>
      </c>
      <c r="V68" s="327"/>
      <c r="W68" s="327"/>
      <c r="X68" s="327"/>
      <c r="Y68" s="327"/>
      <c r="Z68" s="328"/>
      <c r="AA68" s="328"/>
      <c r="AB68" s="327"/>
      <c r="AC68" s="329"/>
      <c r="AD68" s="330"/>
      <c r="AE68" s="330"/>
      <c r="AF68" s="330"/>
      <c r="AG68" s="330"/>
      <c r="AH68" s="330"/>
      <c r="AI68" s="330"/>
      <c r="AJ68" s="330"/>
      <c r="AK68" s="330"/>
      <c r="AL68" s="330"/>
    </row>
    <row r="69" spans="1:38" ht="12.75" customHeight="1">
      <c r="A69" s="324" t="s">
        <v>1384</v>
      </c>
      <c r="B69" s="325" t="s">
        <v>381</v>
      </c>
      <c r="C69" s="324" t="s">
        <v>267</v>
      </c>
      <c r="D69" s="324">
        <v>80111600</v>
      </c>
      <c r="E69" s="324" t="s">
        <v>1516</v>
      </c>
      <c r="F69" s="324" t="s">
        <v>295</v>
      </c>
      <c r="G69" s="324" t="str">
        <f t="shared" si="0"/>
        <v>Marzo</v>
      </c>
      <c r="H69" s="324">
        <v>4</v>
      </c>
      <c r="I69" s="324">
        <v>1</v>
      </c>
      <c r="J69" s="324" t="s">
        <v>44</v>
      </c>
      <c r="K69" s="324" t="s">
        <v>45</v>
      </c>
      <c r="L69" s="326">
        <v>2500000</v>
      </c>
      <c r="M69" s="326">
        <f>+L69*H69</f>
        <v>10000000</v>
      </c>
      <c r="N69" s="324" t="s">
        <v>269</v>
      </c>
      <c r="O69" s="324" t="s">
        <v>1386</v>
      </c>
      <c r="P69" s="324" t="s">
        <v>270</v>
      </c>
      <c r="Q69" s="529"/>
      <c r="R69" s="327"/>
      <c r="S69" s="320" t="s">
        <v>1387</v>
      </c>
      <c r="T69" s="319">
        <v>8080</v>
      </c>
      <c r="U69" s="319">
        <v>2024110010212</v>
      </c>
      <c r="V69" s="327"/>
      <c r="W69" s="327"/>
      <c r="X69" s="327"/>
      <c r="Y69" s="327"/>
      <c r="Z69" s="328"/>
      <c r="AA69" s="328"/>
      <c r="AB69" s="327"/>
      <c r="AC69" s="329"/>
      <c r="AD69" s="330"/>
      <c r="AE69" s="330"/>
      <c r="AF69" s="330"/>
      <c r="AG69" s="330"/>
      <c r="AH69" s="330"/>
      <c r="AI69" s="330"/>
      <c r="AJ69" s="330"/>
      <c r="AK69" s="330"/>
      <c r="AL69" s="330"/>
    </row>
    <row r="70" spans="1:38" ht="12.75" customHeight="1">
      <c r="A70" s="274" t="s">
        <v>1655</v>
      </c>
      <c r="B70" s="218" t="s">
        <v>383</v>
      </c>
      <c r="C70" s="317" t="s">
        <v>267</v>
      </c>
      <c r="D70" s="317">
        <v>80111600</v>
      </c>
      <c r="E70" s="317" t="s">
        <v>384</v>
      </c>
      <c r="F70" s="317" t="s">
        <v>43</v>
      </c>
      <c r="G70" s="317" t="str">
        <f t="shared" si="0"/>
        <v>FEBRERO</v>
      </c>
      <c r="H70" s="317">
        <v>4</v>
      </c>
      <c r="I70" s="317">
        <v>1</v>
      </c>
      <c r="J70" s="317" t="s">
        <v>44</v>
      </c>
      <c r="K70" s="317" t="s">
        <v>45</v>
      </c>
      <c r="L70" s="318">
        <v>3500000</v>
      </c>
      <c r="M70" s="318">
        <f>+L70*-H70</f>
        <v>-14000000</v>
      </c>
      <c r="N70" s="317" t="s">
        <v>269</v>
      </c>
      <c r="O70" s="317" t="s">
        <v>47</v>
      </c>
      <c r="P70" s="317" t="s">
        <v>270</v>
      </c>
      <c r="Q70" s="549" t="s">
        <v>1657</v>
      </c>
      <c r="R70" s="327"/>
      <c r="S70" s="320" t="s">
        <v>1387</v>
      </c>
      <c r="T70" s="319">
        <v>8080</v>
      </c>
      <c r="U70" s="319">
        <v>2024110010212</v>
      </c>
      <c r="V70" s="327"/>
      <c r="W70" s="327"/>
      <c r="X70" s="327"/>
      <c r="Y70" s="327"/>
      <c r="Z70" s="328"/>
      <c r="AA70" s="328"/>
      <c r="AB70" s="327"/>
      <c r="AC70" s="329"/>
      <c r="AD70" s="330"/>
      <c r="AE70" s="330"/>
      <c r="AF70" s="330"/>
      <c r="AG70" s="330"/>
      <c r="AH70" s="330"/>
      <c r="AI70" s="330"/>
      <c r="AJ70" s="330"/>
      <c r="AK70" s="330"/>
      <c r="AL70" s="330"/>
    </row>
    <row r="71" spans="1:38" ht="12.75" customHeight="1">
      <c r="A71" s="324" t="s">
        <v>1384</v>
      </c>
      <c r="B71" s="325" t="s">
        <v>383</v>
      </c>
      <c r="C71" s="324" t="s">
        <v>267</v>
      </c>
      <c r="D71" s="324">
        <v>80111600</v>
      </c>
      <c r="E71" s="324" t="s">
        <v>1416</v>
      </c>
      <c r="F71" s="324" t="s">
        <v>43</v>
      </c>
      <c r="G71" s="324" t="str">
        <f t="shared" si="0"/>
        <v>FEBRERO</v>
      </c>
      <c r="H71" s="324">
        <v>4</v>
      </c>
      <c r="I71" s="324">
        <v>1</v>
      </c>
      <c r="J71" s="324" t="s">
        <v>44</v>
      </c>
      <c r="K71" s="324" t="s">
        <v>45</v>
      </c>
      <c r="L71" s="326">
        <v>3500000</v>
      </c>
      <c r="M71" s="326">
        <f>+L71*H71</f>
        <v>14000000</v>
      </c>
      <c r="N71" s="324" t="s">
        <v>269</v>
      </c>
      <c r="O71" s="324" t="s">
        <v>1386</v>
      </c>
      <c r="P71" s="324" t="s">
        <v>270</v>
      </c>
      <c r="Q71" s="529"/>
      <c r="R71" s="327"/>
      <c r="S71" s="320" t="s">
        <v>1387</v>
      </c>
      <c r="T71" s="319">
        <v>8080</v>
      </c>
      <c r="U71" s="319">
        <v>2024110010212</v>
      </c>
      <c r="V71" s="327"/>
      <c r="W71" s="327"/>
      <c r="X71" s="327"/>
      <c r="Y71" s="327"/>
      <c r="Z71" s="328"/>
      <c r="AA71" s="328"/>
      <c r="AB71" s="327"/>
      <c r="AC71" s="329"/>
      <c r="AD71" s="330"/>
      <c r="AE71" s="330"/>
      <c r="AF71" s="330"/>
      <c r="AG71" s="330"/>
      <c r="AH71" s="330"/>
      <c r="AI71" s="330"/>
      <c r="AJ71" s="330"/>
      <c r="AK71" s="330"/>
      <c r="AL71" s="330"/>
    </row>
    <row r="72" spans="1:38" ht="12.75" customHeight="1">
      <c r="A72" s="274" t="s">
        <v>1655</v>
      </c>
      <c r="B72" s="218" t="s">
        <v>387</v>
      </c>
      <c r="C72" s="317" t="s">
        <v>267</v>
      </c>
      <c r="D72" s="317">
        <v>80111600</v>
      </c>
      <c r="E72" s="317" t="s">
        <v>388</v>
      </c>
      <c r="F72" s="317" t="s">
        <v>43</v>
      </c>
      <c r="G72" s="317" t="str">
        <f t="shared" si="0"/>
        <v>FEBRERO</v>
      </c>
      <c r="H72" s="317">
        <v>5</v>
      </c>
      <c r="I72" s="317">
        <v>1</v>
      </c>
      <c r="J72" s="317" t="s">
        <v>44</v>
      </c>
      <c r="K72" s="317" t="s">
        <v>45</v>
      </c>
      <c r="L72" s="318">
        <v>2800000</v>
      </c>
      <c r="M72" s="318">
        <f>+L72*-H72</f>
        <v>-14000000</v>
      </c>
      <c r="N72" s="317" t="s">
        <v>269</v>
      </c>
      <c r="O72" s="317" t="s">
        <v>47</v>
      </c>
      <c r="P72" s="317" t="s">
        <v>270</v>
      </c>
      <c r="Q72" s="549" t="s">
        <v>1657</v>
      </c>
      <c r="R72" s="327"/>
      <c r="S72" s="320" t="s">
        <v>1387</v>
      </c>
      <c r="T72" s="319">
        <v>8080</v>
      </c>
      <c r="U72" s="319">
        <v>2024110010212</v>
      </c>
      <c r="V72" s="327"/>
      <c r="W72" s="327"/>
      <c r="X72" s="327"/>
      <c r="Y72" s="327"/>
      <c r="Z72" s="328"/>
      <c r="AA72" s="328"/>
      <c r="AB72" s="327"/>
      <c r="AC72" s="329"/>
      <c r="AD72" s="330"/>
      <c r="AE72" s="330"/>
      <c r="AF72" s="330"/>
      <c r="AG72" s="330"/>
      <c r="AH72" s="330"/>
      <c r="AI72" s="330"/>
      <c r="AJ72" s="330"/>
      <c r="AK72" s="330"/>
      <c r="AL72" s="330"/>
    </row>
    <row r="73" spans="1:38" ht="12.75" customHeight="1">
      <c r="A73" s="324" t="s">
        <v>1384</v>
      </c>
      <c r="B73" s="325" t="s">
        <v>387</v>
      </c>
      <c r="C73" s="324" t="s">
        <v>267</v>
      </c>
      <c r="D73" s="324">
        <v>80111600</v>
      </c>
      <c r="E73" s="324" t="s">
        <v>1417</v>
      </c>
      <c r="F73" s="324" t="s">
        <v>43</v>
      </c>
      <c r="G73" s="324" t="str">
        <f t="shared" si="0"/>
        <v>FEBRERO</v>
      </c>
      <c r="H73" s="324">
        <v>5</v>
      </c>
      <c r="I73" s="324">
        <v>1</v>
      </c>
      <c r="J73" s="324" t="s">
        <v>44</v>
      </c>
      <c r="K73" s="324" t="s">
        <v>45</v>
      </c>
      <c r="L73" s="326">
        <v>2800000</v>
      </c>
      <c r="M73" s="326">
        <f>+L73*H73</f>
        <v>14000000</v>
      </c>
      <c r="N73" s="324" t="s">
        <v>269</v>
      </c>
      <c r="O73" s="324" t="s">
        <v>1386</v>
      </c>
      <c r="P73" s="324" t="s">
        <v>270</v>
      </c>
      <c r="Q73" s="529"/>
      <c r="R73" s="327"/>
      <c r="S73" s="320" t="s">
        <v>1387</v>
      </c>
      <c r="T73" s="319">
        <v>8080</v>
      </c>
      <c r="U73" s="319">
        <v>2024110010212</v>
      </c>
      <c r="V73" s="327"/>
      <c r="W73" s="327"/>
      <c r="X73" s="327"/>
      <c r="Y73" s="327"/>
      <c r="Z73" s="328"/>
      <c r="AA73" s="328"/>
      <c r="AB73" s="327"/>
      <c r="AC73" s="329"/>
      <c r="AD73" s="330"/>
      <c r="AE73" s="330"/>
      <c r="AF73" s="330"/>
      <c r="AG73" s="330"/>
      <c r="AH73" s="330"/>
      <c r="AI73" s="330"/>
      <c r="AJ73" s="330"/>
      <c r="AK73" s="330"/>
      <c r="AL73" s="330"/>
    </row>
    <row r="74" spans="1:38" ht="12.75" customHeight="1">
      <c r="A74" s="274" t="s">
        <v>1655</v>
      </c>
      <c r="B74" s="218" t="s">
        <v>1660</v>
      </c>
      <c r="C74" s="317" t="s">
        <v>267</v>
      </c>
      <c r="D74" s="317">
        <v>80111600</v>
      </c>
      <c r="E74" s="317" t="s">
        <v>390</v>
      </c>
      <c r="F74" s="317" t="s">
        <v>43</v>
      </c>
      <c r="G74" s="317" t="str">
        <f t="shared" si="0"/>
        <v>FEBRERO</v>
      </c>
      <c r="H74" s="317">
        <v>5</v>
      </c>
      <c r="I74" s="317">
        <v>1</v>
      </c>
      <c r="J74" s="317" t="s">
        <v>44</v>
      </c>
      <c r="K74" s="317" t="s">
        <v>45</v>
      </c>
      <c r="L74" s="318">
        <v>2253000</v>
      </c>
      <c r="M74" s="318">
        <f>+L74*-H74</f>
        <v>-11265000</v>
      </c>
      <c r="N74" s="317" t="s">
        <v>269</v>
      </c>
      <c r="O74" s="317" t="s">
        <v>47</v>
      </c>
      <c r="P74" s="317" t="s">
        <v>270</v>
      </c>
      <c r="Q74" s="549" t="s">
        <v>1657</v>
      </c>
      <c r="R74" s="327"/>
      <c r="S74" s="320" t="s">
        <v>1387</v>
      </c>
      <c r="T74" s="319">
        <v>8080</v>
      </c>
      <c r="U74" s="319">
        <v>2024110010212</v>
      </c>
      <c r="V74" s="327"/>
      <c r="W74" s="327"/>
      <c r="X74" s="327"/>
      <c r="Y74" s="327"/>
      <c r="Z74" s="328"/>
      <c r="AA74" s="328"/>
      <c r="AB74" s="327"/>
      <c r="AC74" s="329"/>
      <c r="AD74" s="330"/>
      <c r="AE74" s="330"/>
      <c r="AF74" s="330"/>
      <c r="AG74" s="330"/>
      <c r="AH74" s="330"/>
      <c r="AI74" s="330"/>
      <c r="AJ74" s="330"/>
      <c r="AK74" s="330"/>
      <c r="AL74" s="330"/>
    </row>
    <row r="75" spans="1:38" ht="12.75" customHeight="1">
      <c r="A75" s="324" t="s">
        <v>1384</v>
      </c>
      <c r="B75" s="325" t="s">
        <v>389</v>
      </c>
      <c r="C75" s="324" t="s">
        <v>267</v>
      </c>
      <c r="D75" s="324">
        <v>80111600</v>
      </c>
      <c r="E75" s="324" t="s">
        <v>1418</v>
      </c>
      <c r="F75" s="324" t="s">
        <v>43</v>
      </c>
      <c r="G75" s="324" t="str">
        <f t="shared" si="0"/>
        <v>FEBRERO</v>
      </c>
      <c r="H75" s="324">
        <v>5</v>
      </c>
      <c r="I75" s="324">
        <v>1</v>
      </c>
      <c r="J75" s="324" t="s">
        <v>44</v>
      </c>
      <c r="K75" s="324" t="s">
        <v>45</v>
      </c>
      <c r="L75" s="326">
        <v>2253000</v>
      </c>
      <c r="M75" s="326">
        <f>+L75*H75</f>
        <v>11265000</v>
      </c>
      <c r="N75" s="324" t="s">
        <v>269</v>
      </c>
      <c r="O75" s="324" t="s">
        <v>1386</v>
      </c>
      <c r="P75" s="324" t="s">
        <v>270</v>
      </c>
      <c r="Q75" s="529"/>
      <c r="R75" s="327"/>
      <c r="S75" s="320" t="s">
        <v>1387</v>
      </c>
      <c r="T75" s="319">
        <v>8080</v>
      </c>
      <c r="U75" s="319">
        <v>2024110010212</v>
      </c>
      <c r="V75" s="327"/>
      <c r="W75" s="327"/>
      <c r="X75" s="327"/>
      <c r="Y75" s="327"/>
      <c r="Z75" s="328"/>
      <c r="AA75" s="328"/>
      <c r="AB75" s="327"/>
      <c r="AC75" s="329"/>
      <c r="AD75" s="330"/>
      <c r="AE75" s="330"/>
      <c r="AF75" s="330"/>
      <c r="AG75" s="330"/>
      <c r="AH75" s="330"/>
      <c r="AI75" s="330"/>
      <c r="AJ75" s="330"/>
      <c r="AK75" s="330"/>
      <c r="AL75" s="330"/>
    </row>
    <row r="76" spans="1:38" ht="12.75" customHeight="1">
      <c r="A76" s="274" t="s">
        <v>1655</v>
      </c>
      <c r="B76" s="218" t="s">
        <v>393</v>
      </c>
      <c r="C76" s="317" t="s">
        <v>267</v>
      </c>
      <c r="D76" s="317">
        <v>80111600</v>
      </c>
      <c r="E76" s="317" t="s">
        <v>394</v>
      </c>
      <c r="F76" s="317" t="s">
        <v>280</v>
      </c>
      <c r="G76" s="317" t="str">
        <f t="shared" si="0"/>
        <v>MARZO</v>
      </c>
      <c r="H76" s="317">
        <v>4</v>
      </c>
      <c r="I76" s="317">
        <v>1</v>
      </c>
      <c r="J76" s="317" t="s">
        <v>44</v>
      </c>
      <c r="K76" s="317" t="s">
        <v>45</v>
      </c>
      <c r="L76" s="318">
        <v>3000000</v>
      </c>
      <c r="M76" s="318">
        <f>+L76*-H76</f>
        <v>-12000000</v>
      </c>
      <c r="N76" s="317" t="s">
        <v>269</v>
      </c>
      <c r="O76" s="317" t="s">
        <v>47</v>
      </c>
      <c r="P76" s="317" t="s">
        <v>270</v>
      </c>
      <c r="Q76" s="549" t="s">
        <v>1657</v>
      </c>
      <c r="R76" s="327"/>
      <c r="S76" s="320" t="s">
        <v>1387</v>
      </c>
      <c r="T76" s="319">
        <v>8080</v>
      </c>
      <c r="U76" s="319">
        <v>2024110010212</v>
      </c>
      <c r="V76" s="327"/>
      <c r="W76" s="327"/>
      <c r="X76" s="327"/>
      <c r="Y76" s="327"/>
      <c r="Z76" s="328"/>
      <c r="AA76" s="328"/>
      <c r="AB76" s="327"/>
      <c r="AC76" s="329"/>
      <c r="AD76" s="330"/>
      <c r="AE76" s="330"/>
      <c r="AF76" s="330"/>
      <c r="AG76" s="330"/>
      <c r="AH76" s="330"/>
      <c r="AI76" s="330"/>
      <c r="AJ76" s="330"/>
      <c r="AK76" s="330"/>
      <c r="AL76" s="330"/>
    </row>
    <row r="77" spans="1:38" ht="12.75" customHeight="1">
      <c r="A77" s="324" t="s">
        <v>1384</v>
      </c>
      <c r="B77" s="325" t="s">
        <v>393</v>
      </c>
      <c r="C77" s="324" t="s">
        <v>267</v>
      </c>
      <c r="D77" s="324">
        <v>80111600</v>
      </c>
      <c r="E77" s="324" t="s">
        <v>1419</v>
      </c>
      <c r="F77" s="324" t="s">
        <v>280</v>
      </c>
      <c r="G77" s="324" t="str">
        <f t="shared" si="0"/>
        <v>MARZO</v>
      </c>
      <c r="H77" s="324">
        <v>4</v>
      </c>
      <c r="I77" s="324">
        <v>1</v>
      </c>
      <c r="J77" s="324" t="s">
        <v>44</v>
      </c>
      <c r="K77" s="324" t="s">
        <v>45</v>
      </c>
      <c r="L77" s="326">
        <v>3000000</v>
      </c>
      <c r="M77" s="326">
        <f>+L77*H77</f>
        <v>12000000</v>
      </c>
      <c r="N77" s="324" t="s">
        <v>269</v>
      </c>
      <c r="O77" s="324" t="s">
        <v>1386</v>
      </c>
      <c r="P77" s="324" t="s">
        <v>270</v>
      </c>
      <c r="Q77" s="529"/>
      <c r="R77" s="327"/>
      <c r="S77" s="320" t="s">
        <v>1387</v>
      </c>
      <c r="T77" s="319">
        <v>8080</v>
      </c>
      <c r="U77" s="319">
        <v>2024110010212</v>
      </c>
      <c r="V77" s="327"/>
      <c r="W77" s="327"/>
      <c r="X77" s="327"/>
      <c r="Y77" s="327"/>
      <c r="Z77" s="328"/>
      <c r="AA77" s="328"/>
      <c r="AB77" s="327"/>
      <c r="AC77" s="329"/>
      <c r="AD77" s="330"/>
      <c r="AE77" s="330"/>
      <c r="AF77" s="330"/>
      <c r="AG77" s="330"/>
      <c r="AH77" s="330"/>
      <c r="AI77" s="330"/>
      <c r="AJ77" s="330"/>
      <c r="AK77" s="330"/>
      <c r="AL77" s="330"/>
    </row>
    <row r="78" spans="1:38" ht="12.75" customHeight="1">
      <c r="A78" s="274" t="s">
        <v>1655</v>
      </c>
      <c r="B78" s="218" t="s">
        <v>395</v>
      </c>
      <c r="C78" s="317" t="s">
        <v>267</v>
      </c>
      <c r="D78" s="317">
        <v>80111600</v>
      </c>
      <c r="E78" s="317" t="s">
        <v>396</v>
      </c>
      <c r="F78" s="317" t="s">
        <v>43</v>
      </c>
      <c r="G78" s="317" t="str">
        <f t="shared" si="0"/>
        <v>FEBRERO</v>
      </c>
      <c r="H78" s="317">
        <v>8</v>
      </c>
      <c r="I78" s="317">
        <v>1</v>
      </c>
      <c r="J78" s="317" t="s">
        <v>44</v>
      </c>
      <c r="K78" s="317" t="s">
        <v>45</v>
      </c>
      <c r="L78" s="318">
        <v>5500000</v>
      </c>
      <c r="M78" s="318">
        <f>+L78*-H78</f>
        <v>-44000000</v>
      </c>
      <c r="N78" s="317" t="s">
        <v>269</v>
      </c>
      <c r="O78" s="317" t="s">
        <v>47</v>
      </c>
      <c r="P78" s="317" t="s">
        <v>270</v>
      </c>
      <c r="Q78" s="549" t="s">
        <v>1657</v>
      </c>
      <c r="R78" s="327"/>
      <c r="S78" s="320" t="s">
        <v>1387</v>
      </c>
      <c r="T78" s="319">
        <v>8080</v>
      </c>
      <c r="U78" s="319">
        <v>2024110010212</v>
      </c>
      <c r="V78" s="327"/>
      <c r="W78" s="327"/>
      <c r="X78" s="327"/>
      <c r="Y78" s="327"/>
      <c r="Z78" s="328"/>
      <c r="AA78" s="328"/>
      <c r="AB78" s="327"/>
      <c r="AC78" s="329"/>
      <c r="AD78" s="330"/>
      <c r="AE78" s="330"/>
      <c r="AF78" s="330"/>
      <c r="AG78" s="330"/>
      <c r="AH78" s="330"/>
      <c r="AI78" s="330"/>
      <c r="AJ78" s="330"/>
      <c r="AK78" s="330"/>
      <c r="AL78" s="330"/>
    </row>
    <row r="79" spans="1:38" ht="12.75" customHeight="1">
      <c r="A79" s="324" t="s">
        <v>1384</v>
      </c>
      <c r="B79" s="325" t="s">
        <v>395</v>
      </c>
      <c r="C79" s="324" t="s">
        <v>267</v>
      </c>
      <c r="D79" s="324">
        <v>80111600</v>
      </c>
      <c r="E79" s="324" t="s">
        <v>1420</v>
      </c>
      <c r="F79" s="324" t="s">
        <v>43</v>
      </c>
      <c r="G79" s="324" t="str">
        <f t="shared" si="0"/>
        <v>FEBRERO</v>
      </c>
      <c r="H79" s="324">
        <v>8</v>
      </c>
      <c r="I79" s="324">
        <v>1</v>
      </c>
      <c r="J79" s="324" t="s">
        <v>44</v>
      </c>
      <c r="K79" s="324" t="s">
        <v>45</v>
      </c>
      <c r="L79" s="326">
        <v>5500000</v>
      </c>
      <c r="M79" s="326">
        <f>+L79*H79</f>
        <v>44000000</v>
      </c>
      <c r="N79" s="324" t="s">
        <v>269</v>
      </c>
      <c r="O79" s="324" t="s">
        <v>1386</v>
      </c>
      <c r="P79" s="324" t="s">
        <v>270</v>
      </c>
      <c r="Q79" s="529"/>
      <c r="R79" s="327"/>
      <c r="S79" s="320" t="s">
        <v>1387</v>
      </c>
      <c r="T79" s="319">
        <v>8080</v>
      </c>
      <c r="U79" s="319">
        <v>2024110010212</v>
      </c>
      <c r="V79" s="327"/>
      <c r="W79" s="327"/>
      <c r="X79" s="327"/>
      <c r="Y79" s="327"/>
      <c r="Z79" s="328"/>
      <c r="AA79" s="328"/>
      <c r="AB79" s="327"/>
      <c r="AC79" s="329"/>
      <c r="AD79" s="330"/>
      <c r="AE79" s="330"/>
      <c r="AF79" s="330"/>
      <c r="AG79" s="330"/>
      <c r="AH79" s="330"/>
      <c r="AI79" s="330"/>
      <c r="AJ79" s="330"/>
      <c r="AK79" s="330"/>
      <c r="AL79" s="330"/>
    </row>
    <row r="80" spans="1:38" ht="12.75" customHeight="1">
      <c r="A80" s="274" t="s">
        <v>1655</v>
      </c>
      <c r="B80" s="218" t="s">
        <v>401</v>
      </c>
      <c r="C80" s="317" t="s">
        <v>267</v>
      </c>
      <c r="D80" s="317">
        <v>80111600</v>
      </c>
      <c r="E80" s="317" t="s">
        <v>402</v>
      </c>
      <c r="F80" s="317" t="s">
        <v>280</v>
      </c>
      <c r="G80" s="317" t="str">
        <f t="shared" si="0"/>
        <v>MARZO</v>
      </c>
      <c r="H80" s="317">
        <v>4</v>
      </c>
      <c r="I80" s="317">
        <v>1</v>
      </c>
      <c r="J80" s="317" t="s">
        <v>44</v>
      </c>
      <c r="K80" s="317" t="s">
        <v>45</v>
      </c>
      <c r="L80" s="318">
        <v>7000000</v>
      </c>
      <c r="M80" s="318">
        <f>+L80*-H80</f>
        <v>-28000000</v>
      </c>
      <c r="N80" s="317" t="s">
        <v>269</v>
      </c>
      <c r="O80" s="317" t="s">
        <v>47</v>
      </c>
      <c r="P80" s="317" t="s">
        <v>270</v>
      </c>
      <c r="Q80" s="549" t="s">
        <v>1657</v>
      </c>
      <c r="R80" s="327"/>
      <c r="S80" s="320" t="s">
        <v>1387</v>
      </c>
      <c r="T80" s="319">
        <v>8080</v>
      </c>
      <c r="U80" s="319">
        <v>2024110010212</v>
      </c>
      <c r="V80" s="327"/>
      <c r="W80" s="327"/>
      <c r="X80" s="327"/>
      <c r="Y80" s="327"/>
      <c r="Z80" s="328"/>
      <c r="AA80" s="328"/>
      <c r="AB80" s="327"/>
      <c r="AC80" s="329"/>
      <c r="AD80" s="330"/>
      <c r="AE80" s="330"/>
      <c r="AF80" s="330"/>
      <c r="AG80" s="330"/>
      <c r="AH80" s="330"/>
      <c r="AI80" s="330"/>
      <c r="AJ80" s="330"/>
      <c r="AK80" s="330"/>
      <c r="AL80" s="330"/>
    </row>
    <row r="81" spans="1:38" ht="12.75" customHeight="1">
      <c r="A81" s="324" t="s">
        <v>1384</v>
      </c>
      <c r="B81" s="325" t="s">
        <v>401</v>
      </c>
      <c r="C81" s="324" t="s">
        <v>267</v>
      </c>
      <c r="D81" s="324">
        <v>80111600</v>
      </c>
      <c r="E81" s="324" t="s">
        <v>1421</v>
      </c>
      <c r="F81" s="324" t="s">
        <v>280</v>
      </c>
      <c r="G81" s="324" t="str">
        <f t="shared" si="0"/>
        <v>MARZO</v>
      </c>
      <c r="H81" s="324">
        <v>4</v>
      </c>
      <c r="I81" s="324">
        <v>1</v>
      </c>
      <c r="J81" s="324" t="s">
        <v>44</v>
      </c>
      <c r="K81" s="324" t="s">
        <v>45</v>
      </c>
      <c r="L81" s="326">
        <v>7000000</v>
      </c>
      <c r="M81" s="326">
        <f>+L81*H81</f>
        <v>28000000</v>
      </c>
      <c r="N81" s="324" t="s">
        <v>269</v>
      </c>
      <c r="O81" s="324" t="s">
        <v>1386</v>
      </c>
      <c r="P81" s="324" t="s">
        <v>270</v>
      </c>
      <c r="Q81" s="529"/>
      <c r="R81" s="327"/>
      <c r="S81" s="320" t="s">
        <v>1387</v>
      </c>
      <c r="T81" s="319">
        <v>8080</v>
      </c>
      <c r="U81" s="319">
        <v>2024110010212</v>
      </c>
      <c r="V81" s="327"/>
      <c r="W81" s="327"/>
      <c r="X81" s="327"/>
      <c r="Y81" s="327"/>
      <c r="Z81" s="328"/>
      <c r="AA81" s="328"/>
      <c r="AB81" s="327"/>
      <c r="AC81" s="329"/>
      <c r="AD81" s="330"/>
      <c r="AE81" s="330"/>
      <c r="AF81" s="330"/>
      <c r="AG81" s="330"/>
      <c r="AH81" s="330"/>
      <c r="AI81" s="330"/>
      <c r="AJ81" s="330"/>
      <c r="AK81" s="330"/>
      <c r="AL81" s="330"/>
    </row>
    <row r="82" spans="1:38" ht="12.75" customHeight="1">
      <c r="A82" s="274" t="s">
        <v>1655</v>
      </c>
      <c r="B82" s="218" t="s">
        <v>403</v>
      </c>
      <c r="C82" s="317" t="s">
        <v>267</v>
      </c>
      <c r="D82" s="317">
        <v>80111600</v>
      </c>
      <c r="E82" s="317" t="s">
        <v>404</v>
      </c>
      <c r="F82" s="317" t="s">
        <v>280</v>
      </c>
      <c r="G82" s="317" t="str">
        <f t="shared" si="0"/>
        <v>MARZO</v>
      </c>
      <c r="H82" s="317">
        <v>4</v>
      </c>
      <c r="I82" s="317">
        <v>1</v>
      </c>
      <c r="J82" s="317" t="s">
        <v>44</v>
      </c>
      <c r="K82" s="317" t="s">
        <v>45</v>
      </c>
      <c r="L82" s="318">
        <v>5000000</v>
      </c>
      <c r="M82" s="318">
        <f>+L82*-H82</f>
        <v>-20000000</v>
      </c>
      <c r="N82" s="317" t="s">
        <v>269</v>
      </c>
      <c r="O82" s="317" t="s">
        <v>47</v>
      </c>
      <c r="P82" s="317" t="s">
        <v>270</v>
      </c>
      <c r="Q82" s="549" t="s">
        <v>1657</v>
      </c>
      <c r="R82" s="327"/>
      <c r="S82" s="320" t="s">
        <v>1387</v>
      </c>
      <c r="T82" s="319">
        <v>8080</v>
      </c>
      <c r="U82" s="319">
        <v>2024110010212</v>
      </c>
      <c r="V82" s="327"/>
      <c r="W82" s="327"/>
      <c r="X82" s="327"/>
      <c r="Y82" s="327"/>
      <c r="Z82" s="328"/>
      <c r="AA82" s="328"/>
      <c r="AB82" s="327"/>
      <c r="AC82" s="329"/>
      <c r="AD82" s="330"/>
      <c r="AE82" s="330"/>
      <c r="AF82" s="330"/>
      <c r="AG82" s="330"/>
      <c r="AH82" s="330"/>
      <c r="AI82" s="330"/>
      <c r="AJ82" s="330"/>
      <c r="AK82" s="330"/>
      <c r="AL82" s="330"/>
    </row>
    <row r="83" spans="1:38" ht="12.75" customHeight="1">
      <c r="A83" s="324" t="s">
        <v>1384</v>
      </c>
      <c r="B83" s="325" t="s">
        <v>403</v>
      </c>
      <c r="C83" s="324" t="s">
        <v>267</v>
      </c>
      <c r="D83" s="324">
        <v>80111600</v>
      </c>
      <c r="E83" s="324" t="s">
        <v>1422</v>
      </c>
      <c r="F83" s="324" t="s">
        <v>280</v>
      </c>
      <c r="G83" s="324" t="str">
        <f t="shared" si="0"/>
        <v>MARZO</v>
      </c>
      <c r="H83" s="324">
        <v>4</v>
      </c>
      <c r="I83" s="324">
        <v>1</v>
      </c>
      <c r="J83" s="324" t="s">
        <v>44</v>
      </c>
      <c r="K83" s="324" t="s">
        <v>45</v>
      </c>
      <c r="L83" s="326">
        <v>5000000</v>
      </c>
      <c r="M83" s="326">
        <f>+L83*H83</f>
        <v>20000000</v>
      </c>
      <c r="N83" s="324" t="s">
        <v>269</v>
      </c>
      <c r="O83" s="324" t="s">
        <v>1386</v>
      </c>
      <c r="P83" s="324" t="s">
        <v>270</v>
      </c>
      <c r="Q83" s="529"/>
      <c r="R83" s="327"/>
      <c r="S83" s="320" t="s">
        <v>1387</v>
      </c>
      <c r="T83" s="319">
        <v>8080</v>
      </c>
      <c r="U83" s="319">
        <v>2024110010212</v>
      </c>
      <c r="V83" s="327"/>
      <c r="W83" s="327"/>
      <c r="X83" s="327"/>
      <c r="Y83" s="327"/>
      <c r="Z83" s="328"/>
      <c r="AA83" s="328"/>
      <c r="AB83" s="327"/>
      <c r="AC83" s="329"/>
      <c r="AD83" s="330"/>
      <c r="AE83" s="330"/>
      <c r="AF83" s="330"/>
      <c r="AG83" s="330"/>
      <c r="AH83" s="330"/>
      <c r="AI83" s="330"/>
      <c r="AJ83" s="330"/>
      <c r="AK83" s="330"/>
      <c r="AL83" s="330"/>
    </row>
    <row r="84" spans="1:38" ht="12.75" customHeight="1">
      <c r="A84" s="274" t="s">
        <v>1655</v>
      </c>
      <c r="B84" s="218" t="s">
        <v>407</v>
      </c>
      <c r="C84" s="317" t="s">
        <v>267</v>
      </c>
      <c r="D84" s="317">
        <v>80111600</v>
      </c>
      <c r="E84" s="317" t="s">
        <v>408</v>
      </c>
      <c r="F84" s="317" t="s">
        <v>42</v>
      </c>
      <c r="G84" s="317" t="str">
        <f t="shared" si="0"/>
        <v>ENERO</v>
      </c>
      <c r="H84" s="317">
        <v>6</v>
      </c>
      <c r="I84" s="317">
        <v>1</v>
      </c>
      <c r="J84" s="317" t="s">
        <v>44</v>
      </c>
      <c r="K84" s="317" t="s">
        <v>45</v>
      </c>
      <c r="L84" s="318">
        <v>7000000</v>
      </c>
      <c r="M84" s="318">
        <f>+L84*-H84</f>
        <v>-42000000</v>
      </c>
      <c r="N84" s="317" t="s">
        <v>269</v>
      </c>
      <c r="O84" s="317" t="s">
        <v>47</v>
      </c>
      <c r="P84" s="317" t="s">
        <v>270</v>
      </c>
      <c r="Q84" s="549" t="s">
        <v>1657</v>
      </c>
      <c r="R84" s="327"/>
      <c r="S84" s="320" t="s">
        <v>1387</v>
      </c>
      <c r="T84" s="319">
        <v>8080</v>
      </c>
      <c r="U84" s="319">
        <v>2024110010212</v>
      </c>
      <c r="V84" s="327"/>
      <c r="W84" s="327"/>
      <c r="X84" s="327"/>
      <c r="Y84" s="327"/>
      <c r="Z84" s="328"/>
      <c r="AA84" s="328"/>
      <c r="AB84" s="327"/>
      <c r="AC84" s="329"/>
      <c r="AD84" s="330"/>
      <c r="AE84" s="330"/>
      <c r="AF84" s="330"/>
      <c r="AG84" s="330"/>
      <c r="AH84" s="330"/>
      <c r="AI84" s="330"/>
      <c r="AJ84" s="330"/>
      <c r="AK84" s="330"/>
      <c r="AL84" s="330"/>
    </row>
    <row r="85" spans="1:38" ht="12.75" customHeight="1">
      <c r="A85" s="324" t="s">
        <v>1384</v>
      </c>
      <c r="B85" s="325" t="s">
        <v>407</v>
      </c>
      <c r="C85" s="324" t="s">
        <v>267</v>
      </c>
      <c r="D85" s="324">
        <v>80111600</v>
      </c>
      <c r="E85" s="324" t="s">
        <v>1423</v>
      </c>
      <c r="F85" s="324" t="s">
        <v>42</v>
      </c>
      <c r="G85" s="324" t="str">
        <f t="shared" si="0"/>
        <v>ENERO</v>
      </c>
      <c r="H85" s="324">
        <v>6</v>
      </c>
      <c r="I85" s="324">
        <v>1</v>
      </c>
      <c r="J85" s="324" t="s">
        <v>44</v>
      </c>
      <c r="K85" s="324" t="s">
        <v>45</v>
      </c>
      <c r="L85" s="326">
        <v>7000000</v>
      </c>
      <c r="M85" s="326">
        <f>+L85*H85</f>
        <v>42000000</v>
      </c>
      <c r="N85" s="324" t="s">
        <v>269</v>
      </c>
      <c r="O85" s="324" t="s">
        <v>1386</v>
      </c>
      <c r="P85" s="324" t="s">
        <v>270</v>
      </c>
      <c r="Q85" s="529"/>
      <c r="R85" s="327"/>
      <c r="S85" s="320" t="s">
        <v>1387</v>
      </c>
      <c r="T85" s="319">
        <v>8080</v>
      </c>
      <c r="U85" s="319">
        <v>2024110010212</v>
      </c>
      <c r="V85" s="327"/>
      <c r="W85" s="327"/>
      <c r="X85" s="327"/>
      <c r="Y85" s="327"/>
      <c r="Z85" s="328"/>
      <c r="AA85" s="328"/>
      <c r="AB85" s="327"/>
      <c r="AC85" s="329"/>
      <c r="AD85" s="330"/>
      <c r="AE85" s="330"/>
      <c r="AF85" s="330"/>
      <c r="AG85" s="330"/>
      <c r="AH85" s="330"/>
      <c r="AI85" s="330"/>
      <c r="AJ85" s="330"/>
      <c r="AK85" s="330"/>
      <c r="AL85" s="330"/>
    </row>
    <row r="86" spans="1:38" ht="12.75" customHeight="1">
      <c r="A86" s="274" t="s">
        <v>1655</v>
      </c>
      <c r="B86" s="218" t="s">
        <v>409</v>
      </c>
      <c r="C86" s="317" t="s">
        <v>267</v>
      </c>
      <c r="D86" s="317">
        <v>80111600</v>
      </c>
      <c r="E86" s="317" t="s">
        <v>410</v>
      </c>
      <c r="F86" s="317" t="s">
        <v>43</v>
      </c>
      <c r="G86" s="317" t="str">
        <f t="shared" si="0"/>
        <v>FEBRERO</v>
      </c>
      <c r="H86" s="317">
        <v>6</v>
      </c>
      <c r="I86" s="317">
        <v>1</v>
      </c>
      <c r="J86" s="317" t="s">
        <v>44</v>
      </c>
      <c r="K86" s="317" t="s">
        <v>45</v>
      </c>
      <c r="L86" s="318">
        <v>9000000</v>
      </c>
      <c r="M86" s="318">
        <f>+L86*-H86</f>
        <v>-54000000</v>
      </c>
      <c r="N86" s="317" t="s">
        <v>269</v>
      </c>
      <c r="O86" s="317" t="s">
        <v>47</v>
      </c>
      <c r="P86" s="317" t="s">
        <v>270</v>
      </c>
      <c r="Q86" s="549" t="s">
        <v>1657</v>
      </c>
      <c r="R86" s="327"/>
      <c r="S86" s="320" t="s">
        <v>1387</v>
      </c>
      <c r="T86" s="319">
        <v>8080</v>
      </c>
      <c r="U86" s="319">
        <v>2024110010212</v>
      </c>
      <c r="V86" s="327"/>
      <c r="W86" s="327"/>
      <c r="X86" s="327"/>
      <c r="Y86" s="327"/>
      <c r="Z86" s="328"/>
      <c r="AA86" s="328"/>
      <c r="AB86" s="327"/>
      <c r="AC86" s="329"/>
      <c r="AD86" s="330"/>
      <c r="AE86" s="330"/>
      <c r="AF86" s="330"/>
      <c r="AG86" s="330"/>
      <c r="AH86" s="330"/>
      <c r="AI86" s="330"/>
      <c r="AJ86" s="330"/>
      <c r="AK86" s="330"/>
      <c r="AL86" s="330"/>
    </row>
    <row r="87" spans="1:38" ht="12.75" customHeight="1">
      <c r="A87" s="324" t="s">
        <v>1384</v>
      </c>
      <c r="B87" s="325" t="s">
        <v>409</v>
      </c>
      <c r="C87" s="324" t="s">
        <v>267</v>
      </c>
      <c r="D87" s="324">
        <v>80111600</v>
      </c>
      <c r="E87" s="324" t="s">
        <v>1424</v>
      </c>
      <c r="F87" s="324" t="s">
        <v>43</v>
      </c>
      <c r="G87" s="324" t="str">
        <f t="shared" si="0"/>
        <v>FEBRERO</v>
      </c>
      <c r="H87" s="324">
        <v>6</v>
      </c>
      <c r="I87" s="324">
        <v>1</v>
      </c>
      <c r="J87" s="324" t="s">
        <v>44</v>
      </c>
      <c r="K87" s="324" t="s">
        <v>45</v>
      </c>
      <c r="L87" s="326">
        <v>9000000</v>
      </c>
      <c r="M87" s="326">
        <f>+L87*H87</f>
        <v>54000000</v>
      </c>
      <c r="N87" s="324" t="s">
        <v>269</v>
      </c>
      <c r="O87" s="324" t="s">
        <v>1386</v>
      </c>
      <c r="P87" s="324" t="s">
        <v>270</v>
      </c>
      <c r="Q87" s="529"/>
      <c r="R87" s="327"/>
      <c r="S87" s="320" t="s">
        <v>1387</v>
      </c>
      <c r="T87" s="319">
        <v>8080</v>
      </c>
      <c r="U87" s="319">
        <v>2024110010212</v>
      </c>
      <c r="V87" s="327"/>
      <c r="W87" s="327"/>
      <c r="X87" s="327"/>
      <c r="Y87" s="327"/>
      <c r="Z87" s="328"/>
      <c r="AA87" s="328"/>
      <c r="AB87" s="327"/>
      <c r="AC87" s="329"/>
      <c r="AD87" s="330"/>
      <c r="AE87" s="330"/>
      <c r="AF87" s="330"/>
      <c r="AG87" s="330"/>
      <c r="AH87" s="330"/>
      <c r="AI87" s="330"/>
      <c r="AJ87" s="330"/>
      <c r="AK87" s="330"/>
      <c r="AL87" s="330"/>
    </row>
    <row r="88" spans="1:38" ht="12.75" customHeight="1">
      <c r="A88" s="274" t="s">
        <v>1655</v>
      </c>
      <c r="B88" s="218" t="s">
        <v>422</v>
      </c>
      <c r="C88" s="317" t="s">
        <v>267</v>
      </c>
      <c r="D88" s="317">
        <v>80111671</v>
      </c>
      <c r="E88" s="317" t="s">
        <v>423</v>
      </c>
      <c r="F88" s="317" t="s">
        <v>418</v>
      </c>
      <c r="G88" s="317" t="str">
        <f t="shared" si="0"/>
        <v>Enero</v>
      </c>
      <c r="H88" s="317">
        <v>1</v>
      </c>
      <c r="I88" s="317">
        <v>1</v>
      </c>
      <c r="J88" s="317" t="s">
        <v>44</v>
      </c>
      <c r="K88" s="317" t="s">
        <v>45</v>
      </c>
      <c r="L88" s="318">
        <f>473986000-55000000</f>
        <v>418986000</v>
      </c>
      <c r="M88" s="318">
        <f>-L88</f>
        <v>-418986000</v>
      </c>
      <c r="N88" s="317" t="s">
        <v>269</v>
      </c>
      <c r="O88" s="317" t="s">
        <v>47</v>
      </c>
      <c r="P88" s="317" t="s">
        <v>270</v>
      </c>
      <c r="Q88" s="549" t="s">
        <v>1657</v>
      </c>
      <c r="R88" s="327"/>
      <c r="S88" s="320" t="s">
        <v>1387</v>
      </c>
      <c r="T88" s="319">
        <v>8080</v>
      </c>
      <c r="U88" s="319">
        <v>2024110010212</v>
      </c>
      <c r="V88" s="327"/>
      <c r="W88" s="327"/>
      <c r="X88" s="327"/>
      <c r="Y88" s="327"/>
      <c r="Z88" s="328"/>
      <c r="AA88" s="328"/>
      <c r="AB88" s="327"/>
      <c r="AC88" s="329"/>
      <c r="AD88" s="330"/>
      <c r="AE88" s="330"/>
      <c r="AF88" s="330"/>
      <c r="AG88" s="330"/>
      <c r="AH88" s="330"/>
      <c r="AI88" s="330"/>
      <c r="AJ88" s="330"/>
      <c r="AK88" s="330"/>
      <c r="AL88" s="330"/>
    </row>
    <row r="89" spans="1:38" ht="12.75" customHeight="1">
      <c r="A89" s="324" t="s">
        <v>1384</v>
      </c>
      <c r="B89" s="325" t="s">
        <v>422</v>
      </c>
      <c r="C89" s="324" t="s">
        <v>267</v>
      </c>
      <c r="D89" s="324">
        <v>80111671</v>
      </c>
      <c r="E89" s="324" t="s">
        <v>423</v>
      </c>
      <c r="F89" s="324" t="s">
        <v>418</v>
      </c>
      <c r="G89" s="324" t="str">
        <f t="shared" si="0"/>
        <v>Enero</v>
      </c>
      <c r="H89" s="324">
        <v>1</v>
      </c>
      <c r="I89" s="324">
        <v>1</v>
      </c>
      <c r="J89" s="324" t="s">
        <v>44</v>
      </c>
      <c r="K89" s="324" t="s">
        <v>45</v>
      </c>
      <c r="L89" s="326">
        <f>+M89</f>
        <v>312986000</v>
      </c>
      <c r="M89" s="326">
        <f>-M88-106000000</f>
        <v>312986000</v>
      </c>
      <c r="N89" s="324" t="s">
        <v>269</v>
      </c>
      <c r="O89" s="324" t="s">
        <v>47</v>
      </c>
      <c r="P89" s="324" t="s">
        <v>270</v>
      </c>
      <c r="Q89" s="529"/>
      <c r="R89" s="327"/>
      <c r="S89" s="320" t="s">
        <v>1387</v>
      </c>
      <c r="T89" s="319">
        <v>8080</v>
      </c>
      <c r="U89" s="319">
        <v>2024110010212</v>
      </c>
      <c r="V89" s="327"/>
      <c r="W89" s="327"/>
      <c r="X89" s="327"/>
      <c r="Y89" s="327"/>
      <c r="Z89" s="328"/>
      <c r="AA89" s="328"/>
      <c r="AB89" s="327"/>
      <c r="AC89" s="329"/>
      <c r="AD89" s="330"/>
      <c r="AE89" s="330"/>
      <c r="AF89" s="330"/>
      <c r="AG89" s="330"/>
      <c r="AH89" s="330"/>
      <c r="AI89" s="330"/>
      <c r="AJ89" s="330"/>
      <c r="AK89" s="330"/>
      <c r="AL89" s="330"/>
    </row>
    <row r="90" spans="1:38" ht="12.75" customHeight="1">
      <c r="A90" s="274" t="s">
        <v>1655</v>
      </c>
      <c r="B90" s="218" t="s">
        <v>424</v>
      </c>
      <c r="C90" s="317" t="s">
        <v>426</v>
      </c>
      <c r="D90" s="317">
        <v>80111600</v>
      </c>
      <c r="E90" s="317" t="s">
        <v>414</v>
      </c>
      <c r="F90" s="317" t="s">
        <v>280</v>
      </c>
      <c r="G90" s="317" t="str">
        <f t="shared" si="0"/>
        <v>MARZO</v>
      </c>
      <c r="H90" s="317">
        <v>4</v>
      </c>
      <c r="I90" s="317">
        <v>1</v>
      </c>
      <c r="J90" s="317" t="s">
        <v>44</v>
      </c>
      <c r="K90" s="317" t="s">
        <v>45</v>
      </c>
      <c r="L90" s="318">
        <v>5000000</v>
      </c>
      <c r="M90" s="318">
        <f>+L90*-H90</f>
        <v>-20000000</v>
      </c>
      <c r="N90" s="317" t="s">
        <v>269</v>
      </c>
      <c r="O90" s="317" t="s">
        <v>47</v>
      </c>
      <c r="P90" s="317" t="s">
        <v>270</v>
      </c>
      <c r="Q90" s="549" t="s">
        <v>1657</v>
      </c>
      <c r="R90" s="327"/>
      <c r="S90" s="320" t="s">
        <v>1387</v>
      </c>
      <c r="T90" s="319">
        <v>8080</v>
      </c>
      <c r="U90" s="319">
        <v>2024110010212</v>
      </c>
      <c r="V90" s="327"/>
      <c r="W90" s="327"/>
      <c r="X90" s="327"/>
      <c r="Y90" s="327"/>
      <c r="Z90" s="328"/>
      <c r="AA90" s="328"/>
      <c r="AB90" s="327"/>
      <c r="AC90" s="329"/>
      <c r="AD90" s="330"/>
      <c r="AE90" s="330"/>
      <c r="AF90" s="330"/>
      <c r="AG90" s="330"/>
      <c r="AH90" s="330"/>
      <c r="AI90" s="330"/>
      <c r="AJ90" s="330"/>
      <c r="AK90" s="330"/>
      <c r="AL90" s="330"/>
    </row>
    <row r="91" spans="1:38" ht="12.75" customHeight="1">
      <c r="A91" s="324" t="s">
        <v>1384</v>
      </c>
      <c r="B91" s="325" t="s">
        <v>424</v>
      </c>
      <c r="C91" s="324" t="s">
        <v>426</v>
      </c>
      <c r="D91" s="324">
        <v>80111600</v>
      </c>
      <c r="E91" s="324" t="s">
        <v>1518</v>
      </c>
      <c r="F91" s="324" t="s">
        <v>280</v>
      </c>
      <c r="G91" s="324" t="str">
        <f t="shared" si="0"/>
        <v>MARZO</v>
      </c>
      <c r="H91" s="324">
        <v>5</v>
      </c>
      <c r="I91" s="324">
        <v>1</v>
      </c>
      <c r="J91" s="324" t="s">
        <v>44</v>
      </c>
      <c r="K91" s="324" t="s">
        <v>45</v>
      </c>
      <c r="L91" s="326">
        <v>4500000</v>
      </c>
      <c r="M91" s="326">
        <f>+L91*H91</f>
        <v>22500000</v>
      </c>
      <c r="N91" s="324" t="s">
        <v>269</v>
      </c>
      <c r="O91" s="324" t="s">
        <v>1390</v>
      </c>
      <c r="P91" s="324" t="s">
        <v>270</v>
      </c>
      <c r="Q91" s="529"/>
      <c r="R91" s="327"/>
      <c r="S91" s="320" t="s">
        <v>1387</v>
      </c>
      <c r="T91" s="319">
        <v>8080</v>
      </c>
      <c r="U91" s="319">
        <v>2024110010212</v>
      </c>
      <c r="V91" s="327"/>
      <c r="W91" s="327"/>
      <c r="X91" s="327"/>
      <c r="Y91" s="327"/>
      <c r="Z91" s="328"/>
      <c r="AA91" s="328"/>
      <c r="AB91" s="327"/>
      <c r="AC91" s="329"/>
      <c r="AD91" s="330"/>
      <c r="AE91" s="330"/>
      <c r="AF91" s="330"/>
      <c r="AG91" s="330"/>
      <c r="AH91" s="330"/>
      <c r="AI91" s="330"/>
      <c r="AJ91" s="330"/>
      <c r="AK91" s="330"/>
      <c r="AL91" s="330"/>
    </row>
    <row r="92" spans="1:38" ht="12.75" customHeight="1">
      <c r="A92" s="274" t="s">
        <v>1655</v>
      </c>
      <c r="B92" s="218" t="s">
        <v>427</v>
      </c>
      <c r="C92" s="317" t="s">
        <v>426</v>
      </c>
      <c r="D92" s="317">
        <v>80111600</v>
      </c>
      <c r="E92" s="317" t="s">
        <v>428</v>
      </c>
      <c r="F92" s="317" t="s">
        <v>43</v>
      </c>
      <c r="G92" s="317" t="str">
        <f t="shared" si="0"/>
        <v>FEBRERO</v>
      </c>
      <c r="H92" s="317">
        <v>5</v>
      </c>
      <c r="I92" s="317">
        <v>1</v>
      </c>
      <c r="J92" s="317" t="s">
        <v>44</v>
      </c>
      <c r="K92" s="317" t="s">
        <v>45</v>
      </c>
      <c r="L92" s="318">
        <v>8000000</v>
      </c>
      <c r="M92" s="318">
        <f>+L92*-H92</f>
        <v>-40000000</v>
      </c>
      <c r="N92" s="317" t="s">
        <v>269</v>
      </c>
      <c r="O92" s="317" t="s">
        <v>47</v>
      </c>
      <c r="P92" s="317" t="s">
        <v>270</v>
      </c>
      <c r="Q92" s="549" t="s">
        <v>1657</v>
      </c>
      <c r="R92" s="327"/>
      <c r="S92" s="320" t="s">
        <v>1387</v>
      </c>
      <c r="T92" s="319">
        <v>8080</v>
      </c>
      <c r="U92" s="319">
        <v>2024110010212</v>
      </c>
      <c r="V92" s="327"/>
      <c r="W92" s="327"/>
      <c r="X92" s="327"/>
      <c r="Y92" s="327"/>
      <c r="Z92" s="328"/>
      <c r="AA92" s="328"/>
      <c r="AB92" s="327"/>
      <c r="AC92" s="329"/>
      <c r="AD92" s="330"/>
      <c r="AE92" s="330"/>
      <c r="AF92" s="330"/>
      <c r="AG92" s="330"/>
      <c r="AH92" s="330"/>
      <c r="AI92" s="330"/>
      <c r="AJ92" s="330"/>
      <c r="AK92" s="330"/>
      <c r="AL92" s="330"/>
    </row>
    <row r="93" spans="1:38" ht="12.75" customHeight="1">
      <c r="A93" s="324" t="s">
        <v>1384</v>
      </c>
      <c r="B93" s="325" t="s">
        <v>427</v>
      </c>
      <c r="C93" s="324" t="s">
        <v>426</v>
      </c>
      <c r="D93" s="324">
        <v>80111600</v>
      </c>
      <c r="E93" s="324" t="s">
        <v>1425</v>
      </c>
      <c r="F93" s="324" t="s">
        <v>43</v>
      </c>
      <c r="G93" s="324" t="str">
        <f t="shared" si="0"/>
        <v>FEBRERO</v>
      </c>
      <c r="H93" s="324">
        <v>5</v>
      </c>
      <c r="I93" s="324">
        <v>1</v>
      </c>
      <c r="J93" s="324" t="s">
        <v>44</v>
      </c>
      <c r="K93" s="324" t="s">
        <v>45</v>
      </c>
      <c r="L93" s="326">
        <v>8000000</v>
      </c>
      <c r="M93" s="326">
        <f>+L93*H93</f>
        <v>40000000</v>
      </c>
      <c r="N93" s="324" t="s">
        <v>269</v>
      </c>
      <c r="O93" s="324" t="s">
        <v>47</v>
      </c>
      <c r="P93" s="324" t="s">
        <v>270</v>
      </c>
      <c r="Q93" s="529"/>
      <c r="R93" s="327"/>
      <c r="S93" s="320" t="s">
        <v>1387</v>
      </c>
      <c r="T93" s="319">
        <v>8080</v>
      </c>
      <c r="U93" s="319">
        <v>2024110010212</v>
      </c>
      <c r="V93" s="327"/>
      <c r="W93" s="327"/>
      <c r="X93" s="327"/>
      <c r="Y93" s="327"/>
      <c r="Z93" s="328"/>
      <c r="AA93" s="328"/>
      <c r="AB93" s="327"/>
      <c r="AC93" s="329"/>
      <c r="AD93" s="330"/>
      <c r="AE93" s="330"/>
      <c r="AF93" s="330"/>
      <c r="AG93" s="330"/>
      <c r="AH93" s="330"/>
      <c r="AI93" s="330"/>
      <c r="AJ93" s="330"/>
      <c r="AK93" s="330"/>
      <c r="AL93" s="330"/>
    </row>
    <row r="94" spans="1:38" ht="12.75" customHeight="1">
      <c r="A94" s="274" t="s">
        <v>1655</v>
      </c>
      <c r="B94" s="218" t="s">
        <v>429</v>
      </c>
      <c r="C94" s="317" t="s">
        <v>426</v>
      </c>
      <c r="D94" s="317">
        <v>80111600</v>
      </c>
      <c r="E94" s="317" t="s">
        <v>430</v>
      </c>
      <c r="F94" s="317" t="s">
        <v>280</v>
      </c>
      <c r="G94" s="317" t="str">
        <f t="shared" si="0"/>
        <v>MARZO</v>
      </c>
      <c r="H94" s="317">
        <v>4</v>
      </c>
      <c r="I94" s="317">
        <v>1</v>
      </c>
      <c r="J94" s="317" t="s">
        <v>44</v>
      </c>
      <c r="K94" s="317" t="s">
        <v>45</v>
      </c>
      <c r="L94" s="318">
        <v>6400000</v>
      </c>
      <c r="M94" s="318">
        <f>+L94*-H94</f>
        <v>-25600000</v>
      </c>
      <c r="N94" s="317" t="s">
        <v>269</v>
      </c>
      <c r="O94" s="317" t="s">
        <v>47</v>
      </c>
      <c r="P94" s="317" t="s">
        <v>270</v>
      </c>
      <c r="Q94" s="549" t="s">
        <v>1657</v>
      </c>
      <c r="R94" s="327"/>
      <c r="S94" s="320" t="s">
        <v>1387</v>
      </c>
      <c r="T94" s="319">
        <v>8080</v>
      </c>
      <c r="U94" s="319">
        <v>2024110010212</v>
      </c>
      <c r="V94" s="327"/>
      <c r="W94" s="327"/>
      <c r="X94" s="327"/>
      <c r="Y94" s="327"/>
      <c r="Z94" s="328"/>
      <c r="AA94" s="328"/>
      <c r="AB94" s="327"/>
      <c r="AC94" s="329"/>
      <c r="AD94" s="330"/>
      <c r="AE94" s="330"/>
      <c r="AF94" s="330"/>
      <c r="AG94" s="330"/>
      <c r="AH94" s="330"/>
      <c r="AI94" s="330"/>
      <c r="AJ94" s="330"/>
      <c r="AK94" s="330"/>
      <c r="AL94" s="330"/>
    </row>
    <row r="95" spans="1:38" ht="12.75" customHeight="1">
      <c r="A95" s="324" t="s">
        <v>1384</v>
      </c>
      <c r="B95" s="325" t="s">
        <v>429</v>
      </c>
      <c r="C95" s="324" t="s">
        <v>426</v>
      </c>
      <c r="D95" s="324">
        <v>80111600</v>
      </c>
      <c r="E95" s="324" t="s">
        <v>1426</v>
      </c>
      <c r="F95" s="324" t="s">
        <v>280</v>
      </c>
      <c r="G95" s="324" t="str">
        <f t="shared" si="0"/>
        <v>MARZO</v>
      </c>
      <c r="H95" s="324">
        <v>4</v>
      </c>
      <c r="I95" s="324">
        <v>1</v>
      </c>
      <c r="J95" s="324" t="s">
        <v>44</v>
      </c>
      <c r="K95" s="324" t="s">
        <v>45</v>
      </c>
      <c r="L95" s="326">
        <v>6400000</v>
      </c>
      <c r="M95" s="326">
        <f>+L95*H95</f>
        <v>25600000</v>
      </c>
      <c r="N95" s="324" t="s">
        <v>269</v>
      </c>
      <c r="O95" s="324" t="s">
        <v>1390</v>
      </c>
      <c r="P95" s="324" t="s">
        <v>270</v>
      </c>
      <c r="Q95" s="529"/>
      <c r="R95" s="327"/>
      <c r="S95" s="320" t="s">
        <v>1387</v>
      </c>
      <c r="T95" s="319">
        <v>8080</v>
      </c>
      <c r="U95" s="319">
        <v>2024110010212</v>
      </c>
      <c r="V95" s="327"/>
      <c r="W95" s="327"/>
      <c r="X95" s="327"/>
      <c r="Y95" s="327"/>
      <c r="Z95" s="328"/>
      <c r="AA95" s="328"/>
      <c r="AB95" s="327"/>
      <c r="AC95" s="329"/>
      <c r="AD95" s="330"/>
      <c r="AE95" s="330"/>
      <c r="AF95" s="330"/>
      <c r="AG95" s="330"/>
      <c r="AH95" s="330"/>
      <c r="AI95" s="330"/>
      <c r="AJ95" s="330"/>
      <c r="AK95" s="330"/>
      <c r="AL95" s="330"/>
    </row>
    <row r="96" spans="1:38" ht="12.75" customHeight="1">
      <c r="A96" s="274" t="s">
        <v>1655</v>
      </c>
      <c r="B96" s="218" t="s">
        <v>433</v>
      </c>
      <c r="C96" s="317" t="s">
        <v>426</v>
      </c>
      <c r="D96" s="317">
        <v>80111600</v>
      </c>
      <c r="E96" s="317" t="s">
        <v>434</v>
      </c>
      <c r="F96" s="317" t="s">
        <v>280</v>
      </c>
      <c r="G96" s="317" t="str">
        <f t="shared" si="0"/>
        <v>MARZO</v>
      </c>
      <c r="H96" s="317">
        <v>4</v>
      </c>
      <c r="I96" s="317">
        <v>1</v>
      </c>
      <c r="J96" s="317" t="s">
        <v>44</v>
      </c>
      <c r="K96" s="317" t="s">
        <v>45</v>
      </c>
      <c r="L96" s="318">
        <v>4000000</v>
      </c>
      <c r="M96" s="318">
        <f>+L96*-H96</f>
        <v>-16000000</v>
      </c>
      <c r="N96" s="317" t="s">
        <v>269</v>
      </c>
      <c r="O96" s="317" t="s">
        <v>47</v>
      </c>
      <c r="P96" s="317" t="s">
        <v>270</v>
      </c>
      <c r="Q96" s="549" t="s">
        <v>1657</v>
      </c>
      <c r="R96" s="327"/>
      <c r="S96" s="320" t="s">
        <v>1387</v>
      </c>
      <c r="T96" s="319">
        <v>8080</v>
      </c>
      <c r="U96" s="319">
        <v>2024110010212</v>
      </c>
      <c r="V96" s="327"/>
      <c r="W96" s="327"/>
      <c r="X96" s="327"/>
      <c r="Y96" s="327"/>
      <c r="Z96" s="328"/>
      <c r="AA96" s="328"/>
      <c r="AB96" s="327"/>
      <c r="AC96" s="329"/>
      <c r="AD96" s="330"/>
      <c r="AE96" s="330"/>
      <c r="AF96" s="330"/>
      <c r="AG96" s="330"/>
      <c r="AH96" s="330"/>
      <c r="AI96" s="330"/>
      <c r="AJ96" s="330"/>
      <c r="AK96" s="330"/>
      <c r="AL96" s="330"/>
    </row>
    <row r="97" spans="1:38" ht="12.75" customHeight="1">
      <c r="A97" s="324" t="s">
        <v>1384</v>
      </c>
      <c r="B97" s="325" t="s">
        <v>433</v>
      </c>
      <c r="C97" s="324" t="s">
        <v>426</v>
      </c>
      <c r="D97" s="324">
        <v>80111600</v>
      </c>
      <c r="E97" s="324" t="s">
        <v>1519</v>
      </c>
      <c r="F97" s="324" t="s">
        <v>280</v>
      </c>
      <c r="G97" s="324" t="str">
        <f t="shared" si="0"/>
        <v>MARZO</v>
      </c>
      <c r="H97" s="324">
        <v>4</v>
      </c>
      <c r="I97" s="324">
        <v>1</v>
      </c>
      <c r="J97" s="324" t="s">
        <v>44</v>
      </c>
      <c r="K97" s="324" t="s">
        <v>45</v>
      </c>
      <c r="L97" s="326">
        <v>4000000</v>
      </c>
      <c r="M97" s="326">
        <f>+L97*H97</f>
        <v>16000000</v>
      </c>
      <c r="N97" s="324" t="s">
        <v>269</v>
      </c>
      <c r="O97" s="324" t="s">
        <v>1390</v>
      </c>
      <c r="P97" s="324" t="s">
        <v>270</v>
      </c>
      <c r="Q97" s="529"/>
      <c r="R97" s="327"/>
      <c r="S97" s="320" t="s">
        <v>1387</v>
      </c>
      <c r="T97" s="319">
        <v>8080</v>
      </c>
      <c r="U97" s="319">
        <v>2024110010212</v>
      </c>
      <c r="V97" s="327"/>
      <c r="W97" s="327"/>
      <c r="X97" s="327"/>
      <c r="Y97" s="327"/>
      <c r="Z97" s="328"/>
      <c r="AA97" s="328"/>
      <c r="AB97" s="327"/>
      <c r="AC97" s="329"/>
      <c r="AD97" s="330"/>
      <c r="AE97" s="330"/>
      <c r="AF97" s="330"/>
      <c r="AG97" s="330"/>
      <c r="AH97" s="330"/>
      <c r="AI97" s="330"/>
      <c r="AJ97" s="330"/>
      <c r="AK97" s="330"/>
      <c r="AL97" s="330"/>
    </row>
    <row r="98" spans="1:38" ht="12.75" customHeight="1">
      <c r="A98" s="274" t="s">
        <v>1655</v>
      </c>
      <c r="B98" s="218" t="s">
        <v>435</v>
      </c>
      <c r="C98" s="317" t="s">
        <v>426</v>
      </c>
      <c r="D98" s="317">
        <v>80111600</v>
      </c>
      <c r="E98" s="317" t="s">
        <v>436</v>
      </c>
      <c r="F98" s="317" t="s">
        <v>43</v>
      </c>
      <c r="G98" s="317" t="str">
        <f t="shared" si="0"/>
        <v>FEBRERO</v>
      </c>
      <c r="H98" s="317">
        <v>5</v>
      </c>
      <c r="I98" s="317">
        <v>1</v>
      </c>
      <c r="J98" s="317" t="s">
        <v>44</v>
      </c>
      <c r="K98" s="317" t="s">
        <v>45</v>
      </c>
      <c r="L98" s="318">
        <v>6400000</v>
      </c>
      <c r="M98" s="318">
        <f>+L98*-H98</f>
        <v>-32000000</v>
      </c>
      <c r="N98" s="317" t="s">
        <v>269</v>
      </c>
      <c r="O98" s="317" t="s">
        <v>47</v>
      </c>
      <c r="P98" s="317" t="s">
        <v>270</v>
      </c>
      <c r="Q98" s="549" t="s">
        <v>1657</v>
      </c>
      <c r="R98" s="327"/>
      <c r="S98" s="320" t="s">
        <v>1387</v>
      </c>
      <c r="T98" s="319">
        <v>8080</v>
      </c>
      <c r="U98" s="319">
        <v>2024110010212</v>
      </c>
      <c r="V98" s="327"/>
      <c r="W98" s="327"/>
      <c r="X98" s="327"/>
      <c r="Y98" s="327"/>
      <c r="Z98" s="328"/>
      <c r="AA98" s="328"/>
      <c r="AB98" s="327"/>
      <c r="AC98" s="329"/>
      <c r="AD98" s="330"/>
      <c r="AE98" s="330"/>
      <c r="AF98" s="330"/>
      <c r="AG98" s="330"/>
      <c r="AH98" s="330"/>
      <c r="AI98" s="330"/>
      <c r="AJ98" s="330"/>
      <c r="AK98" s="330"/>
      <c r="AL98" s="330"/>
    </row>
    <row r="99" spans="1:38" ht="12.75" customHeight="1">
      <c r="A99" s="324" t="s">
        <v>1384</v>
      </c>
      <c r="B99" s="325" t="s">
        <v>435</v>
      </c>
      <c r="C99" s="324" t="s">
        <v>426</v>
      </c>
      <c r="D99" s="324">
        <v>80111600</v>
      </c>
      <c r="E99" s="324" t="s">
        <v>1427</v>
      </c>
      <c r="F99" s="324" t="s">
        <v>43</v>
      </c>
      <c r="G99" s="324" t="str">
        <f t="shared" si="0"/>
        <v>FEBRERO</v>
      </c>
      <c r="H99" s="324">
        <v>5</v>
      </c>
      <c r="I99" s="324">
        <v>1</v>
      </c>
      <c r="J99" s="324" t="s">
        <v>44</v>
      </c>
      <c r="K99" s="324" t="s">
        <v>45</v>
      </c>
      <c r="L99" s="326">
        <v>6400000</v>
      </c>
      <c r="M99" s="326">
        <f>+L99*H99</f>
        <v>32000000</v>
      </c>
      <c r="N99" s="324" t="s">
        <v>269</v>
      </c>
      <c r="O99" s="324" t="s">
        <v>47</v>
      </c>
      <c r="P99" s="324" t="s">
        <v>270</v>
      </c>
      <c r="Q99" s="529"/>
      <c r="R99" s="327"/>
      <c r="S99" s="320" t="s">
        <v>1387</v>
      </c>
      <c r="T99" s="319">
        <v>8080</v>
      </c>
      <c r="U99" s="319">
        <v>2024110010212</v>
      </c>
      <c r="V99" s="327"/>
      <c r="W99" s="327"/>
      <c r="X99" s="327"/>
      <c r="Y99" s="327"/>
      <c r="Z99" s="328"/>
      <c r="AA99" s="328"/>
      <c r="AB99" s="327"/>
      <c r="AC99" s="329"/>
      <c r="AD99" s="330"/>
      <c r="AE99" s="330"/>
      <c r="AF99" s="330"/>
      <c r="AG99" s="330"/>
      <c r="AH99" s="330"/>
      <c r="AI99" s="330"/>
      <c r="AJ99" s="330"/>
      <c r="AK99" s="330"/>
      <c r="AL99" s="330"/>
    </row>
    <row r="100" spans="1:38" ht="12.75" customHeight="1">
      <c r="A100" s="274" t="s">
        <v>1655</v>
      </c>
      <c r="B100" s="218" t="s">
        <v>437</v>
      </c>
      <c r="C100" s="317" t="s">
        <v>426</v>
      </c>
      <c r="D100" s="317">
        <v>80111600</v>
      </c>
      <c r="E100" s="317" t="s">
        <v>438</v>
      </c>
      <c r="F100" s="317" t="s">
        <v>43</v>
      </c>
      <c r="G100" s="317" t="str">
        <f t="shared" si="0"/>
        <v>FEBRERO</v>
      </c>
      <c r="H100" s="317">
        <v>5</v>
      </c>
      <c r="I100" s="317">
        <v>1</v>
      </c>
      <c r="J100" s="317" t="s">
        <v>44</v>
      </c>
      <c r="K100" s="317" t="s">
        <v>45</v>
      </c>
      <c r="L100" s="318">
        <v>8000000</v>
      </c>
      <c r="M100" s="318">
        <f>+L100*-H100</f>
        <v>-40000000</v>
      </c>
      <c r="N100" s="317" t="s">
        <v>269</v>
      </c>
      <c r="O100" s="317" t="s">
        <v>47</v>
      </c>
      <c r="P100" s="317" t="s">
        <v>270</v>
      </c>
      <c r="Q100" s="549" t="s">
        <v>1657</v>
      </c>
      <c r="R100" s="327"/>
      <c r="S100" s="320" t="s">
        <v>1387</v>
      </c>
      <c r="T100" s="319">
        <v>8080</v>
      </c>
      <c r="U100" s="319">
        <v>2024110010212</v>
      </c>
      <c r="V100" s="327"/>
      <c r="W100" s="327"/>
      <c r="X100" s="327"/>
      <c r="Y100" s="327"/>
      <c r="Z100" s="328"/>
      <c r="AA100" s="328"/>
      <c r="AB100" s="327"/>
      <c r="AC100" s="329"/>
      <c r="AD100" s="330"/>
      <c r="AE100" s="330"/>
      <c r="AF100" s="330"/>
      <c r="AG100" s="330"/>
      <c r="AH100" s="330"/>
      <c r="AI100" s="330"/>
      <c r="AJ100" s="330"/>
      <c r="AK100" s="330"/>
      <c r="AL100" s="330"/>
    </row>
    <row r="101" spans="1:38" ht="12.75" customHeight="1">
      <c r="A101" s="324" t="s">
        <v>1384</v>
      </c>
      <c r="B101" s="325" t="s">
        <v>437</v>
      </c>
      <c r="C101" s="324" t="s">
        <v>426</v>
      </c>
      <c r="D101" s="324">
        <v>80111600</v>
      </c>
      <c r="E101" s="324" t="s">
        <v>1428</v>
      </c>
      <c r="F101" s="324" t="s">
        <v>43</v>
      </c>
      <c r="G101" s="324" t="str">
        <f t="shared" si="0"/>
        <v>FEBRERO</v>
      </c>
      <c r="H101" s="324">
        <v>5</v>
      </c>
      <c r="I101" s="324">
        <v>1</v>
      </c>
      <c r="J101" s="324" t="s">
        <v>44</v>
      </c>
      <c r="K101" s="324" t="s">
        <v>45</v>
      </c>
      <c r="L101" s="326">
        <v>8000000</v>
      </c>
      <c r="M101" s="326">
        <f>+L101*H101</f>
        <v>40000000</v>
      </c>
      <c r="N101" s="324" t="s">
        <v>269</v>
      </c>
      <c r="O101" s="324" t="s">
        <v>47</v>
      </c>
      <c r="P101" s="324" t="s">
        <v>270</v>
      </c>
      <c r="Q101" s="529"/>
      <c r="R101" s="327"/>
      <c r="S101" s="320" t="s">
        <v>1387</v>
      </c>
      <c r="T101" s="319">
        <v>8080</v>
      </c>
      <c r="U101" s="319">
        <v>2024110010212</v>
      </c>
      <c r="V101" s="327"/>
      <c r="W101" s="327"/>
      <c r="X101" s="327"/>
      <c r="Y101" s="327"/>
      <c r="Z101" s="328"/>
      <c r="AA101" s="328"/>
      <c r="AB101" s="327"/>
      <c r="AC101" s="329"/>
      <c r="AD101" s="330"/>
      <c r="AE101" s="330"/>
      <c r="AF101" s="330"/>
      <c r="AG101" s="330"/>
      <c r="AH101" s="330"/>
      <c r="AI101" s="330"/>
      <c r="AJ101" s="330"/>
      <c r="AK101" s="330"/>
      <c r="AL101" s="330"/>
    </row>
    <row r="102" spans="1:38" ht="12.75" customHeight="1">
      <c r="A102" s="274" t="s">
        <v>1655</v>
      </c>
      <c r="B102" s="218" t="s">
        <v>441</v>
      </c>
      <c r="C102" s="317" t="s">
        <v>426</v>
      </c>
      <c r="D102" s="317">
        <v>80111600</v>
      </c>
      <c r="E102" s="317" t="s">
        <v>442</v>
      </c>
      <c r="F102" s="317" t="s">
        <v>280</v>
      </c>
      <c r="G102" s="317" t="str">
        <f t="shared" si="0"/>
        <v>MARZO</v>
      </c>
      <c r="H102" s="317">
        <v>4</v>
      </c>
      <c r="I102" s="317">
        <v>1</v>
      </c>
      <c r="J102" s="317" t="s">
        <v>44</v>
      </c>
      <c r="K102" s="317" t="s">
        <v>45</v>
      </c>
      <c r="L102" s="318">
        <v>4500000</v>
      </c>
      <c r="M102" s="318">
        <f>+L102*-H102</f>
        <v>-18000000</v>
      </c>
      <c r="N102" s="317" t="s">
        <v>269</v>
      </c>
      <c r="O102" s="317" t="s">
        <v>47</v>
      </c>
      <c r="P102" s="317" t="s">
        <v>270</v>
      </c>
      <c r="Q102" s="549" t="s">
        <v>1657</v>
      </c>
      <c r="R102" s="327"/>
      <c r="S102" s="320" t="s">
        <v>1387</v>
      </c>
      <c r="T102" s="319">
        <v>8080</v>
      </c>
      <c r="U102" s="319">
        <v>2024110010212</v>
      </c>
      <c r="V102" s="327"/>
      <c r="W102" s="327"/>
      <c r="X102" s="327"/>
      <c r="Y102" s="327"/>
      <c r="Z102" s="328"/>
      <c r="AA102" s="328"/>
      <c r="AB102" s="327"/>
      <c r="AC102" s="329"/>
      <c r="AD102" s="330"/>
      <c r="AE102" s="330"/>
      <c r="AF102" s="330"/>
      <c r="AG102" s="330"/>
      <c r="AH102" s="330"/>
      <c r="AI102" s="330"/>
      <c r="AJ102" s="330"/>
      <c r="AK102" s="330"/>
      <c r="AL102" s="330"/>
    </row>
    <row r="103" spans="1:38" ht="12.75" customHeight="1">
      <c r="A103" s="324" t="s">
        <v>1384</v>
      </c>
      <c r="B103" s="325" t="s">
        <v>441</v>
      </c>
      <c r="C103" s="324" t="s">
        <v>426</v>
      </c>
      <c r="D103" s="324">
        <v>80111600</v>
      </c>
      <c r="E103" s="324" t="s">
        <v>1429</v>
      </c>
      <c r="F103" s="324" t="s">
        <v>280</v>
      </c>
      <c r="G103" s="324" t="str">
        <f t="shared" si="0"/>
        <v>MARZO</v>
      </c>
      <c r="H103" s="324">
        <v>4</v>
      </c>
      <c r="I103" s="324">
        <v>1</v>
      </c>
      <c r="J103" s="324" t="s">
        <v>44</v>
      </c>
      <c r="K103" s="324" t="s">
        <v>45</v>
      </c>
      <c r="L103" s="326">
        <v>4500000</v>
      </c>
      <c r="M103" s="326">
        <f>+L103*H103</f>
        <v>18000000</v>
      </c>
      <c r="N103" s="324" t="s">
        <v>269</v>
      </c>
      <c r="O103" s="324" t="s">
        <v>1390</v>
      </c>
      <c r="P103" s="324" t="s">
        <v>270</v>
      </c>
      <c r="Q103" s="529"/>
      <c r="R103" s="327"/>
      <c r="S103" s="320" t="s">
        <v>1387</v>
      </c>
      <c r="T103" s="319">
        <v>8080</v>
      </c>
      <c r="U103" s="319">
        <v>2024110010212</v>
      </c>
      <c r="V103" s="327"/>
      <c r="W103" s="327"/>
      <c r="X103" s="327"/>
      <c r="Y103" s="327"/>
      <c r="Z103" s="328"/>
      <c r="AA103" s="328"/>
      <c r="AB103" s="327"/>
      <c r="AC103" s="329"/>
      <c r="AD103" s="330"/>
      <c r="AE103" s="330"/>
      <c r="AF103" s="330"/>
      <c r="AG103" s="330"/>
      <c r="AH103" s="330"/>
      <c r="AI103" s="330"/>
      <c r="AJ103" s="330"/>
      <c r="AK103" s="330"/>
      <c r="AL103" s="330"/>
    </row>
    <row r="104" spans="1:38" ht="12.75" customHeight="1">
      <c r="A104" s="274" t="s">
        <v>1655</v>
      </c>
      <c r="B104" s="218" t="s">
        <v>443</v>
      </c>
      <c r="C104" s="317" t="s">
        <v>426</v>
      </c>
      <c r="D104" s="317">
        <v>80111600</v>
      </c>
      <c r="E104" s="317" t="s">
        <v>444</v>
      </c>
      <c r="F104" s="317" t="s">
        <v>280</v>
      </c>
      <c r="G104" s="317" t="str">
        <f t="shared" si="0"/>
        <v>MARZO</v>
      </c>
      <c r="H104" s="317">
        <v>4</v>
      </c>
      <c r="I104" s="317">
        <v>1</v>
      </c>
      <c r="J104" s="317" t="s">
        <v>44</v>
      </c>
      <c r="K104" s="317" t="s">
        <v>45</v>
      </c>
      <c r="L104" s="318">
        <v>6500000</v>
      </c>
      <c r="M104" s="318">
        <f>+L104*-H104</f>
        <v>-26000000</v>
      </c>
      <c r="N104" s="317" t="s">
        <v>269</v>
      </c>
      <c r="O104" s="317" t="s">
        <v>47</v>
      </c>
      <c r="P104" s="317" t="s">
        <v>270</v>
      </c>
      <c r="Q104" s="549" t="s">
        <v>1657</v>
      </c>
      <c r="R104" s="327"/>
      <c r="S104" s="320" t="s">
        <v>1387</v>
      </c>
      <c r="T104" s="319">
        <v>8080</v>
      </c>
      <c r="U104" s="319">
        <v>2024110010212</v>
      </c>
      <c r="V104" s="327"/>
      <c r="W104" s="327"/>
      <c r="X104" s="327"/>
      <c r="Y104" s="327"/>
      <c r="Z104" s="328"/>
      <c r="AA104" s="328"/>
      <c r="AB104" s="327"/>
      <c r="AC104" s="329"/>
      <c r="AD104" s="330"/>
      <c r="AE104" s="330"/>
      <c r="AF104" s="330"/>
      <c r="AG104" s="330"/>
      <c r="AH104" s="330"/>
      <c r="AI104" s="330"/>
      <c r="AJ104" s="330"/>
      <c r="AK104" s="330"/>
      <c r="AL104" s="330"/>
    </row>
    <row r="105" spans="1:38" ht="12.75" customHeight="1">
      <c r="A105" s="324" t="s">
        <v>1384</v>
      </c>
      <c r="B105" s="325" t="s">
        <v>443</v>
      </c>
      <c r="C105" s="324" t="s">
        <v>426</v>
      </c>
      <c r="D105" s="324">
        <v>80111600</v>
      </c>
      <c r="E105" s="324" t="s">
        <v>1430</v>
      </c>
      <c r="F105" s="324" t="s">
        <v>280</v>
      </c>
      <c r="G105" s="324" t="str">
        <f t="shared" si="0"/>
        <v>MARZO</v>
      </c>
      <c r="H105" s="324">
        <v>4</v>
      </c>
      <c r="I105" s="324">
        <v>1</v>
      </c>
      <c r="J105" s="324" t="s">
        <v>44</v>
      </c>
      <c r="K105" s="324" t="s">
        <v>45</v>
      </c>
      <c r="L105" s="326">
        <v>6500000</v>
      </c>
      <c r="M105" s="326">
        <f>+L105*H105</f>
        <v>26000000</v>
      </c>
      <c r="N105" s="324" t="s">
        <v>269</v>
      </c>
      <c r="O105" s="324" t="s">
        <v>1390</v>
      </c>
      <c r="P105" s="324" t="s">
        <v>270</v>
      </c>
      <c r="Q105" s="529"/>
      <c r="R105" s="327"/>
      <c r="S105" s="320" t="s">
        <v>1387</v>
      </c>
      <c r="T105" s="319">
        <v>8080</v>
      </c>
      <c r="U105" s="319">
        <v>2024110010212</v>
      </c>
      <c r="V105" s="327"/>
      <c r="W105" s="327"/>
      <c r="X105" s="327"/>
      <c r="Y105" s="327"/>
      <c r="Z105" s="328"/>
      <c r="AA105" s="328"/>
      <c r="AB105" s="327"/>
      <c r="AC105" s="329"/>
      <c r="AD105" s="330"/>
      <c r="AE105" s="330"/>
      <c r="AF105" s="330"/>
      <c r="AG105" s="330"/>
      <c r="AH105" s="330"/>
      <c r="AI105" s="330"/>
      <c r="AJ105" s="330"/>
      <c r="AK105" s="330"/>
      <c r="AL105" s="330"/>
    </row>
    <row r="106" spans="1:38" ht="12.75" customHeight="1">
      <c r="A106" s="274" t="s">
        <v>1655</v>
      </c>
      <c r="B106" s="218" t="s">
        <v>447</v>
      </c>
      <c r="C106" s="317" t="s">
        <v>426</v>
      </c>
      <c r="D106" s="317">
        <v>80111600</v>
      </c>
      <c r="E106" s="317" t="s">
        <v>448</v>
      </c>
      <c r="F106" s="317" t="s">
        <v>280</v>
      </c>
      <c r="G106" s="317" t="str">
        <f t="shared" si="0"/>
        <v>MARZO</v>
      </c>
      <c r="H106" s="317">
        <v>4</v>
      </c>
      <c r="I106" s="317">
        <v>1</v>
      </c>
      <c r="J106" s="317" t="s">
        <v>44</v>
      </c>
      <c r="K106" s="317" t="s">
        <v>45</v>
      </c>
      <c r="L106" s="318">
        <v>5300000</v>
      </c>
      <c r="M106" s="318">
        <f>+L106*-H106</f>
        <v>-21200000</v>
      </c>
      <c r="N106" s="317" t="s">
        <v>269</v>
      </c>
      <c r="O106" s="317" t="s">
        <v>47</v>
      </c>
      <c r="P106" s="317" t="s">
        <v>270</v>
      </c>
      <c r="Q106" s="549" t="s">
        <v>1657</v>
      </c>
      <c r="R106" s="327"/>
      <c r="S106" s="320" t="s">
        <v>1387</v>
      </c>
      <c r="T106" s="319">
        <v>8080</v>
      </c>
      <c r="U106" s="319">
        <v>2024110010212</v>
      </c>
      <c r="V106" s="327"/>
      <c r="W106" s="327"/>
      <c r="X106" s="327"/>
      <c r="Y106" s="327"/>
      <c r="Z106" s="328"/>
      <c r="AA106" s="328"/>
      <c r="AB106" s="327"/>
      <c r="AC106" s="329"/>
      <c r="AD106" s="330"/>
      <c r="AE106" s="330"/>
      <c r="AF106" s="330"/>
      <c r="AG106" s="330"/>
      <c r="AH106" s="330"/>
      <c r="AI106" s="330"/>
      <c r="AJ106" s="330"/>
      <c r="AK106" s="330"/>
      <c r="AL106" s="330"/>
    </row>
    <row r="107" spans="1:38" ht="12.75" customHeight="1">
      <c r="A107" s="324" t="s">
        <v>1384</v>
      </c>
      <c r="B107" s="325" t="s">
        <v>447</v>
      </c>
      <c r="C107" s="324" t="s">
        <v>426</v>
      </c>
      <c r="D107" s="324">
        <v>80111600</v>
      </c>
      <c r="E107" s="324" t="s">
        <v>1520</v>
      </c>
      <c r="F107" s="324" t="s">
        <v>280</v>
      </c>
      <c r="G107" s="324" t="str">
        <f t="shared" si="0"/>
        <v>MARZO</v>
      </c>
      <c r="H107" s="324">
        <v>4</v>
      </c>
      <c r="I107" s="324">
        <v>1</v>
      </c>
      <c r="J107" s="324" t="s">
        <v>44</v>
      </c>
      <c r="K107" s="324" t="s">
        <v>45</v>
      </c>
      <c r="L107" s="326">
        <v>5300000</v>
      </c>
      <c r="M107" s="326">
        <f>+L107*H107</f>
        <v>21200000</v>
      </c>
      <c r="N107" s="324" t="s">
        <v>269</v>
      </c>
      <c r="O107" s="324" t="s">
        <v>1390</v>
      </c>
      <c r="P107" s="324" t="s">
        <v>270</v>
      </c>
      <c r="Q107" s="529"/>
      <c r="R107" s="327"/>
      <c r="S107" s="320" t="s">
        <v>1387</v>
      </c>
      <c r="T107" s="319">
        <v>8080</v>
      </c>
      <c r="U107" s="319">
        <v>2024110010212</v>
      </c>
      <c r="V107" s="327"/>
      <c r="W107" s="327"/>
      <c r="X107" s="327"/>
      <c r="Y107" s="327"/>
      <c r="Z107" s="328"/>
      <c r="AA107" s="328"/>
      <c r="AB107" s="327"/>
      <c r="AC107" s="329"/>
      <c r="AD107" s="330"/>
      <c r="AE107" s="330"/>
      <c r="AF107" s="330"/>
      <c r="AG107" s="330"/>
      <c r="AH107" s="330"/>
      <c r="AI107" s="330"/>
      <c r="AJ107" s="330"/>
      <c r="AK107" s="330"/>
      <c r="AL107" s="330"/>
    </row>
    <row r="108" spans="1:38" ht="12.75" customHeight="1">
      <c r="A108" s="274" t="s">
        <v>1655</v>
      </c>
      <c r="B108" s="218" t="s">
        <v>449</v>
      </c>
      <c r="C108" s="317" t="s">
        <v>426</v>
      </c>
      <c r="D108" s="317">
        <v>80111600</v>
      </c>
      <c r="E108" s="317" t="s">
        <v>450</v>
      </c>
      <c r="F108" s="317" t="s">
        <v>280</v>
      </c>
      <c r="G108" s="317" t="str">
        <f t="shared" si="0"/>
        <v>MARZO</v>
      </c>
      <c r="H108" s="317">
        <v>4</v>
      </c>
      <c r="I108" s="317">
        <v>1</v>
      </c>
      <c r="J108" s="317" t="s">
        <v>44</v>
      </c>
      <c r="K108" s="317" t="s">
        <v>45</v>
      </c>
      <c r="L108" s="318">
        <v>4500000</v>
      </c>
      <c r="M108" s="318">
        <f>+L108*-H108</f>
        <v>-18000000</v>
      </c>
      <c r="N108" s="317" t="s">
        <v>269</v>
      </c>
      <c r="O108" s="317" t="s">
        <v>47</v>
      </c>
      <c r="P108" s="317" t="s">
        <v>270</v>
      </c>
      <c r="Q108" s="549" t="s">
        <v>1657</v>
      </c>
      <c r="R108" s="327"/>
      <c r="S108" s="320" t="s">
        <v>1387</v>
      </c>
      <c r="T108" s="319">
        <v>8080</v>
      </c>
      <c r="U108" s="319">
        <v>2024110010212</v>
      </c>
      <c r="V108" s="327"/>
      <c r="W108" s="327"/>
      <c r="X108" s="327"/>
      <c r="Y108" s="327"/>
      <c r="Z108" s="328"/>
      <c r="AA108" s="328"/>
      <c r="AB108" s="327"/>
      <c r="AC108" s="329"/>
      <c r="AD108" s="330"/>
      <c r="AE108" s="330"/>
      <c r="AF108" s="330"/>
      <c r="AG108" s="330"/>
      <c r="AH108" s="330"/>
      <c r="AI108" s="330"/>
      <c r="AJ108" s="330"/>
      <c r="AK108" s="330"/>
      <c r="AL108" s="330"/>
    </row>
    <row r="109" spans="1:38" ht="12.75" customHeight="1">
      <c r="A109" s="324" t="s">
        <v>1384</v>
      </c>
      <c r="B109" s="325" t="s">
        <v>449</v>
      </c>
      <c r="C109" s="324" t="s">
        <v>426</v>
      </c>
      <c r="D109" s="324">
        <v>80111600</v>
      </c>
      <c r="E109" s="324" t="s">
        <v>1431</v>
      </c>
      <c r="F109" s="324" t="s">
        <v>280</v>
      </c>
      <c r="G109" s="324" t="str">
        <f t="shared" si="0"/>
        <v>MARZO</v>
      </c>
      <c r="H109" s="324">
        <v>4</v>
      </c>
      <c r="I109" s="324">
        <v>1</v>
      </c>
      <c r="J109" s="324" t="s">
        <v>44</v>
      </c>
      <c r="K109" s="324" t="s">
        <v>45</v>
      </c>
      <c r="L109" s="326">
        <v>4500000</v>
      </c>
      <c r="M109" s="326">
        <f>+L109*H109</f>
        <v>18000000</v>
      </c>
      <c r="N109" s="324" t="s">
        <v>269</v>
      </c>
      <c r="O109" s="324" t="s">
        <v>47</v>
      </c>
      <c r="P109" s="324" t="s">
        <v>270</v>
      </c>
      <c r="Q109" s="529"/>
      <c r="R109" s="327"/>
      <c r="S109" s="320" t="s">
        <v>1387</v>
      </c>
      <c r="T109" s="319">
        <v>8080</v>
      </c>
      <c r="U109" s="319">
        <v>2024110010212</v>
      </c>
      <c r="V109" s="327"/>
      <c r="W109" s="327"/>
      <c r="X109" s="327"/>
      <c r="Y109" s="327"/>
      <c r="Z109" s="328"/>
      <c r="AA109" s="328"/>
      <c r="AB109" s="327"/>
      <c r="AC109" s="329"/>
      <c r="AD109" s="330"/>
      <c r="AE109" s="330"/>
      <c r="AF109" s="330"/>
      <c r="AG109" s="330"/>
      <c r="AH109" s="330"/>
      <c r="AI109" s="330"/>
      <c r="AJ109" s="330"/>
      <c r="AK109" s="330"/>
      <c r="AL109" s="330"/>
    </row>
    <row r="110" spans="1:38" ht="12.75" customHeight="1">
      <c r="A110" s="274" t="s">
        <v>1655</v>
      </c>
      <c r="B110" s="218" t="s">
        <v>451</v>
      </c>
      <c r="C110" s="317" t="s">
        <v>426</v>
      </c>
      <c r="D110" s="317">
        <v>80111600</v>
      </c>
      <c r="E110" s="317" t="s">
        <v>452</v>
      </c>
      <c r="F110" s="317" t="s">
        <v>42</v>
      </c>
      <c r="G110" s="317" t="str">
        <f t="shared" si="0"/>
        <v>ENERO</v>
      </c>
      <c r="H110" s="317">
        <v>4</v>
      </c>
      <c r="I110" s="317">
        <v>1</v>
      </c>
      <c r="J110" s="317" t="s">
        <v>44</v>
      </c>
      <c r="K110" s="317" t="s">
        <v>45</v>
      </c>
      <c r="L110" s="318">
        <v>5000000</v>
      </c>
      <c r="M110" s="318">
        <f>+L110*-H110</f>
        <v>-20000000</v>
      </c>
      <c r="N110" s="317" t="s">
        <v>269</v>
      </c>
      <c r="O110" s="317" t="s">
        <v>47</v>
      </c>
      <c r="P110" s="317" t="s">
        <v>270</v>
      </c>
      <c r="Q110" s="549" t="s">
        <v>1657</v>
      </c>
      <c r="R110" s="327"/>
      <c r="S110" s="320" t="s">
        <v>1387</v>
      </c>
      <c r="T110" s="319">
        <v>8080</v>
      </c>
      <c r="U110" s="319">
        <v>2024110010212</v>
      </c>
      <c r="V110" s="327"/>
      <c r="W110" s="327"/>
      <c r="X110" s="327"/>
      <c r="Y110" s="327"/>
      <c r="Z110" s="328"/>
      <c r="AA110" s="328"/>
      <c r="AB110" s="327"/>
      <c r="AC110" s="329"/>
      <c r="AD110" s="330"/>
      <c r="AE110" s="330"/>
      <c r="AF110" s="330"/>
      <c r="AG110" s="330"/>
      <c r="AH110" s="330"/>
      <c r="AI110" s="330"/>
      <c r="AJ110" s="330"/>
      <c r="AK110" s="330"/>
      <c r="AL110" s="330"/>
    </row>
    <row r="111" spans="1:38" ht="12.75" customHeight="1">
      <c r="A111" s="324" t="s">
        <v>1384</v>
      </c>
      <c r="B111" s="325" t="s">
        <v>451</v>
      </c>
      <c r="C111" s="324" t="s">
        <v>426</v>
      </c>
      <c r="D111" s="324">
        <v>80111600</v>
      </c>
      <c r="E111" s="324" t="s">
        <v>1432</v>
      </c>
      <c r="F111" s="324" t="s">
        <v>42</v>
      </c>
      <c r="G111" s="324" t="str">
        <f t="shared" si="0"/>
        <v>ENERO</v>
      </c>
      <c r="H111" s="324">
        <v>4</v>
      </c>
      <c r="I111" s="324">
        <v>1</v>
      </c>
      <c r="J111" s="324" t="s">
        <v>44</v>
      </c>
      <c r="K111" s="324" t="s">
        <v>45</v>
      </c>
      <c r="L111" s="326">
        <v>5000000</v>
      </c>
      <c r="M111" s="326">
        <f>+L111*H111</f>
        <v>20000000</v>
      </c>
      <c r="N111" s="324" t="s">
        <v>269</v>
      </c>
      <c r="O111" s="324" t="s">
        <v>47</v>
      </c>
      <c r="P111" s="324" t="s">
        <v>270</v>
      </c>
      <c r="Q111" s="529"/>
      <c r="R111" s="327"/>
      <c r="S111" s="320" t="s">
        <v>1387</v>
      </c>
      <c r="T111" s="319">
        <v>8080</v>
      </c>
      <c r="U111" s="319">
        <v>2024110010212</v>
      </c>
      <c r="V111" s="327"/>
      <c r="W111" s="327"/>
      <c r="X111" s="327"/>
      <c r="Y111" s="327"/>
      <c r="Z111" s="328"/>
      <c r="AA111" s="328"/>
      <c r="AB111" s="327"/>
      <c r="AC111" s="329"/>
      <c r="AD111" s="330"/>
      <c r="AE111" s="330"/>
      <c r="AF111" s="330"/>
      <c r="AG111" s="330"/>
      <c r="AH111" s="330"/>
      <c r="AI111" s="330"/>
      <c r="AJ111" s="330"/>
      <c r="AK111" s="330"/>
      <c r="AL111" s="330"/>
    </row>
    <row r="112" spans="1:38" ht="12.75" customHeight="1">
      <c r="A112" s="274" t="s">
        <v>1655</v>
      </c>
      <c r="B112" s="218" t="s">
        <v>455</v>
      </c>
      <c r="C112" s="317" t="s">
        <v>426</v>
      </c>
      <c r="D112" s="317">
        <v>80111600</v>
      </c>
      <c r="E112" s="317" t="s">
        <v>456</v>
      </c>
      <c r="F112" s="317" t="s">
        <v>280</v>
      </c>
      <c r="G112" s="317" t="str">
        <f t="shared" si="0"/>
        <v>MARZO</v>
      </c>
      <c r="H112" s="317">
        <v>5</v>
      </c>
      <c r="I112" s="317">
        <v>1</v>
      </c>
      <c r="J112" s="317" t="s">
        <v>44</v>
      </c>
      <c r="K112" s="317" t="s">
        <v>45</v>
      </c>
      <c r="L112" s="318">
        <v>4500000</v>
      </c>
      <c r="M112" s="318">
        <f>+L112*-H112</f>
        <v>-22500000</v>
      </c>
      <c r="N112" s="317" t="s">
        <v>269</v>
      </c>
      <c r="O112" s="317" t="s">
        <v>47</v>
      </c>
      <c r="P112" s="317" t="s">
        <v>270</v>
      </c>
      <c r="Q112" s="549" t="s">
        <v>1657</v>
      </c>
      <c r="R112" s="327"/>
      <c r="S112" s="320" t="s">
        <v>1387</v>
      </c>
      <c r="T112" s="319">
        <v>8080</v>
      </c>
      <c r="U112" s="319">
        <v>2024110010212</v>
      </c>
      <c r="V112" s="327"/>
      <c r="W112" s="327"/>
      <c r="X112" s="327"/>
      <c r="Y112" s="327"/>
      <c r="Z112" s="328"/>
      <c r="AA112" s="328"/>
      <c r="AB112" s="327"/>
      <c r="AC112" s="329"/>
      <c r="AD112" s="330"/>
      <c r="AE112" s="330"/>
      <c r="AF112" s="330"/>
      <c r="AG112" s="330"/>
      <c r="AH112" s="330"/>
      <c r="AI112" s="330"/>
      <c r="AJ112" s="330"/>
      <c r="AK112" s="330"/>
      <c r="AL112" s="330"/>
    </row>
    <row r="113" spans="1:38" ht="12.75" customHeight="1">
      <c r="A113" s="324" t="s">
        <v>1384</v>
      </c>
      <c r="B113" s="325" t="s">
        <v>455</v>
      </c>
      <c r="C113" s="324" t="s">
        <v>426</v>
      </c>
      <c r="D113" s="324">
        <v>80111600</v>
      </c>
      <c r="E113" s="324" t="s">
        <v>1433</v>
      </c>
      <c r="F113" s="324" t="s">
        <v>280</v>
      </c>
      <c r="G113" s="324" t="str">
        <f t="shared" si="0"/>
        <v>MARZO</v>
      </c>
      <c r="H113" s="324">
        <v>5</v>
      </c>
      <c r="I113" s="324">
        <v>1</v>
      </c>
      <c r="J113" s="324" t="s">
        <v>44</v>
      </c>
      <c r="K113" s="324" t="s">
        <v>45</v>
      </c>
      <c r="L113" s="326">
        <v>4500000</v>
      </c>
      <c r="M113" s="326">
        <f>+L113*H113</f>
        <v>22500000</v>
      </c>
      <c r="N113" s="324" t="s">
        <v>269</v>
      </c>
      <c r="O113" s="324" t="s">
        <v>47</v>
      </c>
      <c r="P113" s="324" t="s">
        <v>270</v>
      </c>
      <c r="Q113" s="529"/>
      <c r="R113" s="327"/>
      <c r="S113" s="320" t="s">
        <v>1387</v>
      </c>
      <c r="T113" s="319">
        <v>8080</v>
      </c>
      <c r="U113" s="319">
        <v>2024110010212</v>
      </c>
      <c r="V113" s="327"/>
      <c r="W113" s="327"/>
      <c r="X113" s="327"/>
      <c r="Y113" s="327"/>
      <c r="Z113" s="328"/>
      <c r="AA113" s="328"/>
      <c r="AB113" s="327"/>
      <c r="AC113" s="329"/>
      <c r="AD113" s="330"/>
      <c r="AE113" s="330"/>
      <c r="AF113" s="330"/>
      <c r="AG113" s="330"/>
      <c r="AH113" s="330"/>
      <c r="AI113" s="330"/>
      <c r="AJ113" s="330"/>
      <c r="AK113" s="330"/>
      <c r="AL113" s="330"/>
    </row>
    <row r="114" spans="1:38" ht="12.75" customHeight="1">
      <c r="A114" s="274" t="s">
        <v>1655</v>
      </c>
      <c r="B114" s="218" t="s">
        <v>459</v>
      </c>
      <c r="C114" s="317" t="s">
        <v>426</v>
      </c>
      <c r="D114" s="317">
        <v>80111600</v>
      </c>
      <c r="E114" s="317" t="s">
        <v>460</v>
      </c>
      <c r="F114" s="317" t="s">
        <v>43</v>
      </c>
      <c r="G114" s="317" t="str">
        <f t="shared" si="0"/>
        <v>FEBRERO</v>
      </c>
      <c r="H114" s="317">
        <v>4</v>
      </c>
      <c r="I114" s="317">
        <v>1</v>
      </c>
      <c r="J114" s="317" t="s">
        <v>44</v>
      </c>
      <c r="K114" s="317" t="s">
        <v>45</v>
      </c>
      <c r="L114" s="318">
        <v>7000000</v>
      </c>
      <c r="M114" s="318">
        <f>+L114*-H114</f>
        <v>-28000000</v>
      </c>
      <c r="N114" s="317" t="s">
        <v>269</v>
      </c>
      <c r="O114" s="317" t="s">
        <v>47</v>
      </c>
      <c r="P114" s="317" t="s">
        <v>270</v>
      </c>
      <c r="Q114" s="549" t="s">
        <v>1657</v>
      </c>
      <c r="R114" s="327"/>
      <c r="S114" s="320" t="s">
        <v>1387</v>
      </c>
      <c r="T114" s="319">
        <v>8080</v>
      </c>
      <c r="U114" s="319">
        <v>2024110010212</v>
      </c>
      <c r="V114" s="327"/>
      <c r="W114" s="327"/>
      <c r="X114" s="327"/>
      <c r="Y114" s="327"/>
      <c r="Z114" s="328"/>
      <c r="AA114" s="328"/>
      <c r="AB114" s="327"/>
      <c r="AC114" s="329"/>
      <c r="AD114" s="330"/>
      <c r="AE114" s="330"/>
      <c r="AF114" s="330"/>
      <c r="AG114" s="330"/>
      <c r="AH114" s="330"/>
      <c r="AI114" s="330"/>
      <c r="AJ114" s="330"/>
      <c r="AK114" s="330"/>
      <c r="AL114" s="330"/>
    </row>
    <row r="115" spans="1:38" ht="12.75" customHeight="1">
      <c r="A115" s="324" t="s">
        <v>1384</v>
      </c>
      <c r="B115" s="325" t="s">
        <v>459</v>
      </c>
      <c r="C115" s="324" t="s">
        <v>426</v>
      </c>
      <c r="D115" s="324">
        <v>80111600</v>
      </c>
      <c r="E115" s="324" t="s">
        <v>1434</v>
      </c>
      <c r="F115" s="324" t="s">
        <v>43</v>
      </c>
      <c r="G115" s="324" t="str">
        <f t="shared" si="0"/>
        <v>FEBRERO</v>
      </c>
      <c r="H115" s="324">
        <v>4</v>
      </c>
      <c r="I115" s="324">
        <v>1</v>
      </c>
      <c r="J115" s="324" t="s">
        <v>44</v>
      </c>
      <c r="K115" s="324" t="s">
        <v>45</v>
      </c>
      <c r="L115" s="326">
        <v>7000000</v>
      </c>
      <c r="M115" s="326">
        <f>+L115*H115</f>
        <v>28000000</v>
      </c>
      <c r="N115" s="324" t="s">
        <v>269</v>
      </c>
      <c r="O115" s="324" t="s">
        <v>47</v>
      </c>
      <c r="P115" s="324" t="s">
        <v>270</v>
      </c>
      <c r="Q115" s="529"/>
      <c r="R115" s="327"/>
      <c r="S115" s="320" t="s">
        <v>1387</v>
      </c>
      <c r="T115" s="319">
        <v>8080</v>
      </c>
      <c r="U115" s="319">
        <v>2024110010212</v>
      </c>
      <c r="V115" s="327"/>
      <c r="W115" s="327"/>
      <c r="X115" s="327"/>
      <c r="Y115" s="327"/>
      <c r="Z115" s="328"/>
      <c r="AA115" s="328"/>
      <c r="AB115" s="327"/>
      <c r="AC115" s="329"/>
      <c r="AD115" s="330"/>
      <c r="AE115" s="330"/>
      <c r="AF115" s="330"/>
      <c r="AG115" s="330"/>
      <c r="AH115" s="330"/>
      <c r="AI115" s="330"/>
      <c r="AJ115" s="330"/>
      <c r="AK115" s="330"/>
      <c r="AL115" s="330"/>
    </row>
    <row r="116" spans="1:38" ht="12.75" customHeight="1">
      <c r="A116" s="274" t="s">
        <v>1655</v>
      </c>
      <c r="B116" s="218" t="s">
        <v>461</v>
      </c>
      <c r="C116" s="317" t="s">
        <v>426</v>
      </c>
      <c r="D116" s="317">
        <v>80111600</v>
      </c>
      <c r="E116" s="317" t="s">
        <v>462</v>
      </c>
      <c r="F116" s="317" t="s">
        <v>43</v>
      </c>
      <c r="G116" s="317" t="str">
        <f t="shared" si="0"/>
        <v>FEBRERO</v>
      </c>
      <c r="H116" s="317">
        <v>5</v>
      </c>
      <c r="I116" s="317">
        <v>1</v>
      </c>
      <c r="J116" s="317" t="s">
        <v>44</v>
      </c>
      <c r="K116" s="317" t="s">
        <v>45</v>
      </c>
      <c r="L116" s="318">
        <v>5000000</v>
      </c>
      <c r="M116" s="318">
        <f>+L116*-H116</f>
        <v>-25000000</v>
      </c>
      <c r="N116" s="317" t="s">
        <v>269</v>
      </c>
      <c r="O116" s="317" t="s">
        <v>47</v>
      </c>
      <c r="P116" s="317" t="s">
        <v>270</v>
      </c>
      <c r="Q116" s="549" t="s">
        <v>1657</v>
      </c>
      <c r="R116" s="327"/>
      <c r="S116" s="320" t="s">
        <v>1387</v>
      </c>
      <c r="T116" s="319">
        <v>8080</v>
      </c>
      <c r="U116" s="319">
        <v>2024110010212</v>
      </c>
      <c r="V116" s="327"/>
      <c r="W116" s="327"/>
      <c r="X116" s="327"/>
      <c r="Y116" s="327"/>
      <c r="Z116" s="328"/>
      <c r="AA116" s="328"/>
      <c r="AB116" s="327"/>
      <c r="AC116" s="329"/>
      <c r="AD116" s="330"/>
      <c r="AE116" s="330"/>
      <c r="AF116" s="330"/>
      <c r="AG116" s="330"/>
      <c r="AH116" s="330"/>
      <c r="AI116" s="330"/>
      <c r="AJ116" s="330"/>
      <c r="AK116" s="330"/>
      <c r="AL116" s="330"/>
    </row>
    <row r="117" spans="1:38" ht="12.75" customHeight="1">
      <c r="A117" s="324" t="s">
        <v>1384</v>
      </c>
      <c r="B117" s="325" t="s">
        <v>461</v>
      </c>
      <c r="C117" s="324" t="s">
        <v>426</v>
      </c>
      <c r="D117" s="324">
        <v>80111600</v>
      </c>
      <c r="E117" s="324" t="s">
        <v>1435</v>
      </c>
      <c r="F117" s="324" t="s">
        <v>43</v>
      </c>
      <c r="G117" s="324" t="str">
        <f t="shared" si="0"/>
        <v>FEBRERO</v>
      </c>
      <c r="H117" s="324">
        <v>5</v>
      </c>
      <c r="I117" s="324">
        <v>1</v>
      </c>
      <c r="J117" s="324" t="s">
        <v>44</v>
      </c>
      <c r="K117" s="324" t="s">
        <v>45</v>
      </c>
      <c r="L117" s="326">
        <v>5000000</v>
      </c>
      <c r="M117" s="326">
        <f t="shared" ref="M117:M118" si="1">+L117*H117</f>
        <v>25000000</v>
      </c>
      <c r="N117" s="324" t="s">
        <v>269</v>
      </c>
      <c r="O117" s="324" t="s">
        <v>1390</v>
      </c>
      <c r="P117" s="324" t="s">
        <v>270</v>
      </c>
      <c r="Q117" s="529"/>
      <c r="R117" s="327"/>
      <c r="S117" s="320" t="s">
        <v>1387</v>
      </c>
      <c r="T117" s="319">
        <v>8080</v>
      </c>
      <c r="U117" s="319">
        <v>2024110010212</v>
      </c>
      <c r="V117" s="327"/>
      <c r="W117" s="327"/>
      <c r="X117" s="327"/>
      <c r="Y117" s="327"/>
      <c r="Z117" s="328"/>
      <c r="AA117" s="328"/>
      <c r="AB117" s="327"/>
      <c r="AC117" s="329"/>
      <c r="AD117" s="330"/>
      <c r="AE117" s="330"/>
      <c r="AF117" s="330"/>
      <c r="AG117" s="330"/>
      <c r="AH117" s="330"/>
      <c r="AI117" s="330"/>
      <c r="AJ117" s="330"/>
      <c r="AK117" s="330"/>
      <c r="AL117" s="330"/>
    </row>
    <row r="118" spans="1:38" ht="12.75" customHeight="1">
      <c r="A118" s="324" t="s">
        <v>1436</v>
      </c>
      <c r="B118" s="325"/>
      <c r="C118" s="324" t="s">
        <v>426</v>
      </c>
      <c r="D118" s="324">
        <v>80111600</v>
      </c>
      <c r="E118" s="324" t="s">
        <v>1344</v>
      </c>
      <c r="F118" s="324" t="s">
        <v>43</v>
      </c>
      <c r="G118" s="324" t="str">
        <f t="shared" si="0"/>
        <v>FEBRERO</v>
      </c>
      <c r="H118" s="324">
        <v>6</v>
      </c>
      <c r="I118" s="324">
        <v>1</v>
      </c>
      <c r="J118" s="324" t="s">
        <v>44</v>
      </c>
      <c r="K118" s="324" t="s">
        <v>45</v>
      </c>
      <c r="L118" s="326">
        <v>4000000</v>
      </c>
      <c r="M118" s="326">
        <f t="shared" si="1"/>
        <v>24000000</v>
      </c>
      <c r="N118" s="324" t="s">
        <v>269</v>
      </c>
      <c r="O118" s="324" t="s">
        <v>1390</v>
      </c>
      <c r="P118" s="324" t="s">
        <v>270</v>
      </c>
      <c r="Q118" s="3" t="s">
        <v>1437</v>
      </c>
      <c r="R118" s="327"/>
      <c r="S118" s="320" t="s">
        <v>1387</v>
      </c>
      <c r="T118" s="319">
        <v>8080</v>
      </c>
      <c r="U118" s="319">
        <v>2024110010212</v>
      </c>
      <c r="V118" s="327"/>
      <c r="W118" s="327"/>
      <c r="X118" s="327"/>
      <c r="Y118" s="327"/>
      <c r="Z118" s="328"/>
      <c r="AA118" s="328"/>
      <c r="AB118" s="327"/>
      <c r="AC118" s="329"/>
      <c r="AD118" s="330"/>
      <c r="AE118" s="330"/>
      <c r="AF118" s="330"/>
      <c r="AG118" s="330"/>
      <c r="AH118" s="330"/>
      <c r="AI118" s="330"/>
      <c r="AJ118" s="330"/>
      <c r="AK118" s="330"/>
      <c r="AL118" s="330"/>
    </row>
    <row r="119" spans="1:38" ht="12.75" customHeight="1">
      <c r="A119" s="274" t="s">
        <v>1655</v>
      </c>
      <c r="B119" s="218" t="s">
        <v>469</v>
      </c>
      <c r="C119" s="317" t="s">
        <v>426</v>
      </c>
      <c r="D119" s="317">
        <v>80111600</v>
      </c>
      <c r="E119" s="317" t="s">
        <v>470</v>
      </c>
      <c r="F119" s="317" t="s">
        <v>418</v>
      </c>
      <c r="G119" s="317" t="str">
        <f t="shared" si="0"/>
        <v>Enero</v>
      </c>
      <c r="H119" s="317">
        <v>1</v>
      </c>
      <c r="I119" s="317">
        <v>1</v>
      </c>
      <c r="J119" s="317" t="s">
        <v>44</v>
      </c>
      <c r="K119" s="317" t="s">
        <v>45</v>
      </c>
      <c r="L119" s="318">
        <f>117200000-22500000</f>
        <v>94700000</v>
      </c>
      <c r="M119" s="318">
        <f>-L119</f>
        <v>-94700000</v>
      </c>
      <c r="N119" s="317" t="s">
        <v>269</v>
      </c>
      <c r="O119" s="317" t="s">
        <v>47</v>
      </c>
      <c r="P119" s="317" t="s">
        <v>270</v>
      </c>
      <c r="Q119" s="549" t="s">
        <v>1657</v>
      </c>
      <c r="R119" s="327"/>
      <c r="S119" s="320" t="s">
        <v>1387</v>
      </c>
      <c r="T119" s="319">
        <v>8080</v>
      </c>
      <c r="U119" s="319">
        <v>2024110010212</v>
      </c>
      <c r="V119" s="327"/>
      <c r="W119" s="327"/>
      <c r="X119" s="327"/>
      <c r="Y119" s="327"/>
      <c r="Z119" s="328"/>
      <c r="AA119" s="328"/>
      <c r="AB119" s="327"/>
      <c r="AC119" s="329"/>
      <c r="AD119" s="330"/>
      <c r="AE119" s="330"/>
      <c r="AF119" s="330"/>
      <c r="AG119" s="330"/>
      <c r="AH119" s="330"/>
      <c r="AI119" s="330"/>
      <c r="AJ119" s="330"/>
      <c r="AK119" s="330"/>
      <c r="AL119" s="330"/>
    </row>
    <row r="120" spans="1:38" ht="12.75" customHeight="1">
      <c r="A120" s="324" t="s">
        <v>1384</v>
      </c>
      <c r="B120" s="325" t="s">
        <v>469</v>
      </c>
      <c r="C120" s="324" t="s">
        <v>426</v>
      </c>
      <c r="D120" s="324">
        <v>80111600</v>
      </c>
      <c r="E120" s="324" t="s">
        <v>470</v>
      </c>
      <c r="F120" s="324" t="s">
        <v>418</v>
      </c>
      <c r="G120" s="324" t="str">
        <f t="shared" si="0"/>
        <v>Enero</v>
      </c>
      <c r="H120" s="324">
        <v>1</v>
      </c>
      <c r="I120" s="324">
        <v>1</v>
      </c>
      <c r="J120" s="324" t="s">
        <v>44</v>
      </c>
      <c r="K120" s="324" t="s">
        <v>45</v>
      </c>
      <c r="L120" s="326">
        <f>+M120</f>
        <v>68200000</v>
      </c>
      <c r="M120" s="326">
        <f>-M119-2500000-24000000</f>
        <v>68200000</v>
      </c>
      <c r="N120" s="324" t="s">
        <v>269</v>
      </c>
      <c r="O120" s="324" t="s">
        <v>47</v>
      </c>
      <c r="P120" s="324" t="s">
        <v>270</v>
      </c>
      <c r="Q120" s="529"/>
      <c r="R120" s="327"/>
      <c r="S120" s="320" t="s">
        <v>1387</v>
      </c>
      <c r="T120" s="319">
        <v>8080</v>
      </c>
      <c r="U120" s="319">
        <v>2024110010212</v>
      </c>
      <c r="V120" s="327"/>
      <c r="W120" s="327"/>
      <c r="X120" s="327"/>
      <c r="Y120" s="327"/>
      <c r="Z120" s="328"/>
      <c r="AA120" s="328"/>
      <c r="AB120" s="327"/>
      <c r="AC120" s="329"/>
      <c r="AD120" s="330"/>
      <c r="AE120" s="330"/>
      <c r="AF120" s="330"/>
      <c r="AG120" s="330"/>
      <c r="AH120" s="330"/>
      <c r="AI120" s="330"/>
      <c r="AJ120" s="330"/>
      <c r="AK120" s="330"/>
      <c r="AL120" s="330"/>
    </row>
    <row r="121" spans="1:38" ht="15.75" customHeight="1">
      <c r="A121" s="331" t="s">
        <v>1612</v>
      </c>
      <c r="B121" s="331"/>
      <c r="C121" s="332"/>
      <c r="D121" s="332"/>
      <c r="E121" s="332"/>
      <c r="F121" s="332"/>
      <c r="G121" s="332"/>
      <c r="H121" s="332"/>
      <c r="I121" s="332"/>
      <c r="J121" s="332"/>
      <c r="K121" s="332"/>
      <c r="L121" s="332"/>
      <c r="M121" s="333"/>
      <c r="N121" s="332"/>
      <c r="O121" s="541"/>
      <c r="P121" s="514"/>
      <c r="Q121" s="515"/>
      <c r="R121" s="339"/>
      <c r="S121" s="334"/>
      <c r="T121" s="466"/>
      <c r="U121" s="466"/>
      <c r="V121" s="339"/>
      <c r="W121" s="339"/>
      <c r="X121" s="339"/>
      <c r="Y121" s="339"/>
      <c r="Z121" s="339"/>
      <c r="AA121" s="339"/>
      <c r="AB121" s="339"/>
      <c r="AC121" s="339"/>
      <c r="AD121" s="339"/>
      <c r="AE121" s="339"/>
      <c r="AF121" s="339"/>
      <c r="AG121" s="339"/>
      <c r="AH121" s="339"/>
      <c r="AI121" s="339"/>
      <c r="AJ121" s="339"/>
      <c r="AK121" s="339"/>
      <c r="AL121" s="339"/>
    </row>
    <row r="122" spans="1:38" ht="12.75" customHeight="1">
      <c r="A122" s="577" t="s">
        <v>1613</v>
      </c>
      <c r="B122" s="514"/>
      <c r="C122" s="514"/>
      <c r="D122" s="514"/>
      <c r="E122" s="514"/>
      <c r="F122" s="514"/>
      <c r="G122" s="514"/>
      <c r="H122" s="514"/>
      <c r="I122" s="514"/>
      <c r="J122" s="514"/>
      <c r="K122" s="514"/>
      <c r="L122" s="514"/>
      <c r="M122" s="514"/>
      <c r="N122" s="514"/>
      <c r="O122" s="514"/>
      <c r="P122" s="514"/>
      <c r="Q122" s="515"/>
      <c r="R122" s="339"/>
      <c r="S122" s="335"/>
      <c r="T122" s="466"/>
      <c r="U122" s="466"/>
      <c r="V122" s="339"/>
      <c r="W122" s="339"/>
      <c r="X122" s="339"/>
      <c r="Y122" s="339"/>
      <c r="Z122" s="339"/>
      <c r="AA122" s="339"/>
      <c r="AB122" s="339"/>
      <c r="AC122" s="339"/>
      <c r="AD122" s="339"/>
      <c r="AE122" s="339"/>
      <c r="AF122" s="339"/>
      <c r="AG122" s="339"/>
      <c r="AH122" s="339"/>
      <c r="AI122" s="339"/>
      <c r="AJ122" s="339"/>
      <c r="AK122" s="339"/>
      <c r="AL122" s="339"/>
    </row>
    <row r="123" spans="1:38" ht="72.75" customHeight="1">
      <c r="A123" s="575" t="s">
        <v>1614</v>
      </c>
      <c r="B123" s="515"/>
      <c r="C123" s="578"/>
      <c r="D123" s="514"/>
      <c r="E123" s="515"/>
      <c r="F123" s="579" t="s">
        <v>1615</v>
      </c>
      <c r="G123" s="514"/>
      <c r="H123" s="514"/>
      <c r="I123" s="515"/>
      <c r="J123" s="580">
        <v>2</v>
      </c>
      <c r="K123" s="514"/>
      <c r="L123" s="514"/>
      <c r="M123" s="514"/>
      <c r="N123" s="515"/>
      <c r="O123" s="336" t="s">
        <v>1616</v>
      </c>
      <c r="P123" s="581">
        <v>45698</v>
      </c>
      <c r="Q123" s="515"/>
      <c r="R123" s="339"/>
      <c r="S123" s="337"/>
      <c r="T123" s="466"/>
      <c r="U123" s="466"/>
      <c r="V123" s="339"/>
      <c r="W123" s="339"/>
      <c r="X123" s="339"/>
      <c r="Y123" s="339"/>
      <c r="Z123" s="339"/>
      <c r="AA123" s="339"/>
      <c r="AB123" s="339"/>
      <c r="AC123" s="339"/>
      <c r="AD123" s="339"/>
      <c r="AE123" s="339"/>
      <c r="AF123" s="339"/>
      <c r="AG123" s="339"/>
      <c r="AH123" s="339"/>
      <c r="AI123" s="339"/>
      <c r="AJ123" s="339"/>
      <c r="AK123" s="339"/>
      <c r="AL123" s="339"/>
    </row>
    <row r="124" spans="1:38" ht="12.75" customHeight="1">
      <c r="A124" s="339"/>
      <c r="B124" s="339"/>
      <c r="C124" s="339"/>
      <c r="D124" s="339"/>
      <c r="E124" s="339"/>
      <c r="F124" s="339"/>
      <c r="G124" s="339"/>
      <c r="H124" s="339"/>
      <c r="I124" s="339"/>
      <c r="J124" s="339"/>
      <c r="K124" s="339"/>
      <c r="L124" s="339"/>
      <c r="M124" s="340"/>
      <c r="N124" s="339"/>
      <c r="O124" s="339"/>
      <c r="P124" s="339"/>
      <c r="Q124" s="341"/>
      <c r="R124" s="339"/>
      <c r="S124" s="338"/>
      <c r="T124" s="466"/>
      <c r="U124" s="466"/>
      <c r="V124" s="339"/>
      <c r="W124" s="339"/>
      <c r="X124" s="339"/>
      <c r="Y124" s="339"/>
      <c r="Z124" s="339"/>
      <c r="AA124" s="339"/>
      <c r="AB124" s="339"/>
      <c r="AC124" s="339"/>
      <c r="AD124" s="339"/>
      <c r="AE124" s="339"/>
      <c r="AF124" s="339"/>
      <c r="AG124" s="339"/>
      <c r="AH124" s="339"/>
      <c r="AI124" s="339"/>
      <c r="AJ124" s="339"/>
      <c r="AK124" s="339"/>
      <c r="AL124" s="339"/>
    </row>
    <row r="125" spans="1:38" ht="12.75" customHeight="1">
      <c r="A125" s="339"/>
      <c r="B125" s="339"/>
      <c r="C125" s="339"/>
      <c r="D125" s="339"/>
      <c r="E125" s="339"/>
      <c r="F125" s="339"/>
      <c r="G125" s="339"/>
      <c r="H125" s="339"/>
      <c r="I125" s="339"/>
      <c r="J125" s="339"/>
      <c r="K125" s="339"/>
      <c r="L125" s="339"/>
      <c r="M125" s="340"/>
      <c r="N125" s="339"/>
      <c r="O125" s="339"/>
      <c r="P125" s="339"/>
      <c r="Q125" s="341"/>
      <c r="R125" s="339"/>
      <c r="S125" s="338"/>
      <c r="T125" s="466"/>
      <c r="U125" s="466"/>
      <c r="V125" s="339"/>
      <c r="W125" s="339"/>
      <c r="X125" s="339"/>
      <c r="Y125" s="339"/>
      <c r="Z125" s="339"/>
      <c r="AA125" s="339"/>
      <c r="AB125" s="339"/>
      <c r="AC125" s="339"/>
      <c r="AD125" s="339"/>
      <c r="AE125" s="339"/>
      <c r="AF125" s="339"/>
      <c r="AG125" s="339"/>
      <c r="AH125" s="339"/>
      <c r="AI125" s="339"/>
      <c r="AJ125" s="339"/>
      <c r="AK125" s="339"/>
      <c r="AL125" s="339"/>
    </row>
    <row r="126" spans="1:38" ht="12.75" customHeight="1">
      <c r="A126" s="339"/>
      <c r="B126" s="339"/>
      <c r="C126" s="339"/>
      <c r="D126" s="339"/>
      <c r="E126" s="339"/>
      <c r="F126" s="339"/>
      <c r="G126" s="339"/>
      <c r="H126" s="339"/>
      <c r="I126" s="339"/>
      <c r="J126" s="339"/>
      <c r="K126" s="339"/>
      <c r="L126" s="339"/>
      <c r="M126" s="340"/>
      <c r="N126" s="339"/>
      <c r="O126" s="339"/>
      <c r="P126" s="339"/>
      <c r="Q126" s="341"/>
      <c r="R126" s="339"/>
      <c r="S126" s="338"/>
      <c r="T126" s="466"/>
      <c r="U126" s="466"/>
      <c r="V126" s="339"/>
      <c r="W126" s="339"/>
      <c r="X126" s="339"/>
      <c r="Y126" s="339"/>
      <c r="Z126" s="339"/>
      <c r="AA126" s="339"/>
      <c r="AB126" s="339"/>
      <c r="AC126" s="339"/>
      <c r="AD126" s="339"/>
      <c r="AE126" s="339"/>
      <c r="AF126" s="339"/>
      <c r="AG126" s="339"/>
      <c r="AH126" s="339"/>
      <c r="AI126" s="339"/>
      <c r="AJ126" s="339"/>
      <c r="AK126" s="339"/>
      <c r="AL126" s="339"/>
    </row>
    <row r="127" spans="1:38" ht="12.75" customHeight="1">
      <c r="A127" s="339"/>
      <c r="B127" s="339"/>
      <c r="C127" s="339"/>
      <c r="D127" s="339"/>
      <c r="E127" s="339"/>
      <c r="F127" s="339"/>
      <c r="G127" s="339"/>
      <c r="H127" s="339"/>
      <c r="I127" s="339"/>
      <c r="J127" s="339"/>
      <c r="K127" s="339"/>
      <c r="L127" s="339"/>
      <c r="M127" s="340"/>
      <c r="N127" s="339"/>
      <c r="O127" s="339"/>
      <c r="P127" s="339"/>
      <c r="Q127" s="341"/>
      <c r="R127" s="339"/>
      <c r="S127" s="338"/>
      <c r="T127" s="466"/>
      <c r="U127" s="466"/>
      <c r="V127" s="339"/>
      <c r="W127" s="339"/>
      <c r="X127" s="339"/>
      <c r="Y127" s="339"/>
      <c r="Z127" s="339"/>
      <c r="AA127" s="339"/>
      <c r="AB127" s="339"/>
      <c r="AC127" s="339"/>
      <c r="AD127" s="339"/>
      <c r="AE127" s="339"/>
      <c r="AF127" s="339"/>
      <c r="AG127" s="339"/>
      <c r="AH127" s="339"/>
      <c r="AI127" s="339"/>
      <c r="AJ127" s="339"/>
      <c r="AK127" s="339"/>
      <c r="AL127" s="339"/>
    </row>
    <row r="128" spans="1:38" ht="57" customHeight="1">
      <c r="A128" s="576"/>
      <c r="B128" s="521"/>
      <c r="C128" s="525"/>
      <c r="D128" s="527" t="s">
        <v>1365</v>
      </c>
      <c r="E128" s="514"/>
      <c r="F128" s="514"/>
      <c r="G128" s="514"/>
      <c r="H128" s="514"/>
      <c r="I128" s="514"/>
      <c r="J128" s="514"/>
      <c r="K128" s="514"/>
      <c r="L128" s="514"/>
      <c r="M128" s="514"/>
      <c r="N128" s="514"/>
      <c r="O128" s="514"/>
      <c r="P128" s="515"/>
      <c r="Q128" s="540" t="s">
        <v>1366</v>
      </c>
      <c r="R128" s="339"/>
      <c r="S128" s="342"/>
      <c r="T128" s="466"/>
      <c r="U128" s="466"/>
      <c r="V128" s="339"/>
      <c r="W128" s="339"/>
      <c r="X128" s="339"/>
      <c r="Y128" s="339"/>
      <c r="Z128" s="339"/>
      <c r="AA128" s="339"/>
      <c r="AB128" s="339"/>
      <c r="AC128" s="339"/>
      <c r="AD128" s="339"/>
      <c r="AE128" s="339"/>
      <c r="AF128" s="339"/>
      <c r="AG128" s="339"/>
      <c r="AH128" s="339"/>
      <c r="AI128" s="339"/>
      <c r="AJ128" s="339"/>
      <c r="AK128" s="339"/>
      <c r="AL128" s="339"/>
    </row>
    <row r="129" spans="1:38" ht="57" customHeight="1">
      <c r="A129" s="526"/>
      <c r="B129" s="517"/>
      <c r="C129" s="518"/>
      <c r="D129" s="527" t="s">
        <v>1367</v>
      </c>
      <c r="E129" s="514"/>
      <c r="F129" s="514"/>
      <c r="G129" s="514"/>
      <c r="H129" s="514"/>
      <c r="I129" s="514"/>
      <c r="J129" s="514"/>
      <c r="K129" s="514"/>
      <c r="L129" s="514"/>
      <c r="M129" s="514"/>
      <c r="N129" s="514"/>
      <c r="O129" s="514"/>
      <c r="P129" s="515"/>
      <c r="Q129" s="529"/>
      <c r="R129" s="339"/>
      <c r="S129" s="342"/>
      <c r="T129" s="466"/>
      <c r="U129" s="466"/>
      <c r="V129" s="339"/>
      <c r="W129" s="339"/>
      <c r="X129" s="339"/>
      <c r="Y129" s="339"/>
      <c r="Z129" s="339"/>
      <c r="AA129" s="339"/>
      <c r="AB129" s="339"/>
      <c r="AC129" s="339"/>
      <c r="AD129" s="339"/>
      <c r="AE129" s="339"/>
      <c r="AF129" s="339"/>
      <c r="AG129" s="339"/>
      <c r="AH129" s="339"/>
      <c r="AI129" s="339"/>
      <c r="AJ129" s="339"/>
      <c r="AK129" s="339"/>
      <c r="AL129" s="339"/>
    </row>
    <row r="130" spans="1:38" ht="12.75" customHeight="1">
      <c r="A130" s="552"/>
      <c r="B130" s="514"/>
      <c r="C130" s="514"/>
      <c r="D130" s="514"/>
      <c r="E130" s="514"/>
      <c r="F130" s="514"/>
      <c r="G130" s="514"/>
      <c r="H130" s="514"/>
      <c r="I130" s="514"/>
      <c r="J130" s="514"/>
      <c r="K130" s="514"/>
      <c r="L130" s="514"/>
      <c r="M130" s="514"/>
      <c r="N130" s="514"/>
      <c r="O130" s="514"/>
      <c r="P130" s="514"/>
      <c r="Q130" s="515"/>
      <c r="R130" s="339"/>
      <c r="S130" s="342"/>
      <c r="T130" s="466"/>
      <c r="U130" s="466"/>
      <c r="V130" s="339"/>
      <c r="W130" s="339"/>
      <c r="X130" s="339"/>
      <c r="Y130" s="339"/>
      <c r="Z130" s="339"/>
      <c r="AA130" s="339"/>
      <c r="AB130" s="339"/>
      <c r="AC130" s="339"/>
      <c r="AD130" s="339"/>
      <c r="AE130" s="339"/>
      <c r="AF130" s="339"/>
      <c r="AG130" s="339"/>
      <c r="AH130" s="339"/>
      <c r="AI130" s="339"/>
      <c r="AJ130" s="339"/>
      <c r="AK130" s="339"/>
      <c r="AL130" s="339"/>
    </row>
    <row r="131" spans="1:38" ht="12.75" customHeight="1">
      <c r="A131" s="553" t="s">
        <v>1713</v>
      </c>
      <c r="B131" s="514"/>
      <c r="C131" s="514"/>
      <c r="D131" s="514"/>
      <c r="E131" s="514"/>
      <c r="F131" s="514"/>
      <c r="G131" s="514"/>
      <c r="H131" s="514"/>
      <c r="I131" s="514"/>
      <c r="J131" s="514"/>
      <c r="K131" s="514"/>
      <c r="L131" s="514"/>
      <c r="M131" s="514"/>
      <c r="N131" s="514"/>
      <c r="O131" s="514"/>
      <c r="P131" s="514"/>
      <c r="Q131" s="515"/>
      <c r="R131" s="339"/>
      <c r="S131" s="343"/>
      <c r="T131" s="466"/>
      <c r="U131" s="466"/>
      <c r="V131" s="339"/>
      <c r="W131" s="339"/>
      <c r="X131" s="339"/>
      <c r="Y131" s="339"/>
      <c r="Z131" s="339"/>
      <c r="AA131" s="339"/>
      <c r="AB131" s="339"/>
      <c r="AC131" s="339"/>
      <c r="AD131" s="339"/>
      <c r="AE131" s="339"/>
      <c r="AF131" s="339"/>
      <c r="AG131" s="339"/>
      <c r="AH131" s="339"/>
      <c r="AI131" s="339"/>
      <c r="AJ131" s="339"/>
      <c r="AK131" s="339"/>
      <c r="AL131" s="339"/>
    </row>
    <row r="132" spans="1:38" ht="12.75" customHeight="1">
      <c r="A132" s="527" t="s">
        <v>1714</v>
      </c>
      <c r="B132" s="515"/>
      <c r="C132" s="554" t="s">
        <v>1715</v>
      </c>
      <c r="D132" s="514"/>
      <c r="E132" s="515"/>
      <c r="F132" s="344" t="s">
        <v>1716</v>
      </c>
      <c r="G132" s="554" t="s">
        <v>1717</v>
      </c>
      <c r="H132" s="514"/>
      <c r="I132" s="514"/>
      <c r="J132" s="515"/>
      <c r="K132" s="544" t="s">
        <v>1718</v>
      </c>
      <c r="L132" s="525"/>
      <c r="M132" s="545" t="s">
        <v>1719</v>
      </c>
      <c r="N132" s="521"/>
      <c r="O132" s="525"/>
      <c r="P132" s="546" t="s">
        <v>1720</v>
      </c>
      <c r="Q132" s="555"/>
      <c r="R132" s="339"/>
      <c r="S132" s="345"/>
      <c r="T132" s="466"/>
      <c r="U132" s="466"/>
      <c r="V132" s="339"/>
      <c r="W132" s="339"/>
      <c r="X132" s="339"/>
      <c r="Y132" s="339"/>
      <c r="Z132" s="339"/>
      <c r="AA132" s="339"/>
      <c r="AB132" s="339"/>
      <c r="AC132" s="339"/>
      <c r="AD132" s="339"/>
      <c r="AE132" s="339"/>
      <c r="AF132" s="339"/>
      <c r="AG132" s="339"/>
      <c r="AH132" s="339"/>
      <c r="AI132" s="339"/>
      <c r="AJ132" s="339"/>
      <c r="AK132" s="339"/>
      <c r="AL132" s="339"/>
    </row>
    <row r="133" spans="1:38" ht="12.75" customHeight="1">
      <c r="A133" s="556" t="s">
        <v>1721</v>
      </c>
      <c r="B133" s="515"/>
      <c r="C133" s="346" t="s">
        <v>1722</v>
      </c>
      <c r="D133" s="232">
        <v>8238</v>
      </c>
      <c r="E133" s="346" t="s">
        <v>1723</v>
      </c>
      <c r="F133" s="250">
        <v>2024110010322</v>
      </c>
      <c r="G133" s="346" t="s">
        <v>1724</v>
      </c>
      <c r="H133" s="554" t="s">
        <v>1725</v>
      </c>
      <c r="I133" s="514"/>
      <c r="J133" s="515"/>
      <c r="K133" s="526"/>
      <c r="L133" s="518"/>
      <c r="M133" s="526"/>
      <c r="N133" s="517"/>
      <c r="O133" s="518"/>
      <c r="P133" s="529"/>
      <c r="Q133" s="529"/>
      <c r="R133" s="339"/>
      <c r="S133" s="345"/>
      <c r="T133" s="466"/>
      <c r="U133" s="466"/>
      <c r="V133" s="339"/>
      <c r="W133" s="339"/>
      <c r="X133" s="339"/>
      <c r="Y133" s="339"/>
      <c r="Z133" s="339"/>
      <c r="AA133" s="339"/>
      <c r="AB133" s="339"/>
      <c r="AC133" s="339"/>
      <c r="AD133" s="339"/>
      <c r="AE133" s="339"/>
      <c r="AF133" s="339"/>
      <c r="AG133" s="339"/>
      <c r="AH133" s="339"/>
      <c r="AI133" s="339"/>
      <c r="AJ133" s="339"/>
      <c r="AK133" s="339"/>
      <c r="AL133" s="339"/>
    </row>
    <row r="134" spans="1:38" ht="12.75" customHeight="1">
      <c r="A134" s="92" t="s">
        <v>1708</v>
      </c>
      <c r="B134" s="92" t="s">
        <v>1369</v>
      </c>
      <c r="C134" s="92" t="s">
        <v>9</v>
      </c>
      <c r="D134" s="92" t="s">
        <v>10</v>
      </c>
      <c r="E134" s="92" t="s">
        <v>1709</v>
      </c>
      <c r="F134" s="92" t="s">
        <v>12</v>
      </c>
      <c r="G134" s="92" t="s">
        <v>13</v>
      </c>
      <c r="H134" s="92" t="s">
        <v>14</v>
      </c>
      <c r="I134" s="92" t="s">
        <v>15</v>
      </c>
      <c r="J134" s="92" t="s">
        <v>16</v>
      </c>
      <c r="K134" s="92" t="s">
        <v>17</v>
      </c>
      <c r="L134" s="92" t="s">
        <v>18</v>
      </c>
      <c r="M134" s="347" t="s">
        <v>1710</v>
      </c>
      <c r="N134" s="92" t="s">
        <v>20</v>
      </c>
      <c r="O134" s="92" t="s">
        <v>21</v>
      </c>
      <c r="P134" s="92" t="s">
        <v>22</v>
      </c>
      <c r="Q134" s="92" t="s">
        <v>1379</v>
      </c>
      <c r="R134" s="339"/>
      <c r="S134" s="343"/>
      <c r="T134" s="466"/>
      <c r="U134" s="466"/>
      <c r="V134" s="339"/>
      <c r="W134" s="339"/>
      <c r="X134" s="339"/>
      <c r="Y134" s="339"/>
      <c r="Z134" s="339"/>
      <c r="AA134" s="339"/>
      <c r="AB134" s="339"/>
      <c r="AC134" s="339"/>
      <c r="AD134" s="339"/>
      <c r="AE134" s="339"/>
      <c r="AF134" s="339"/>
      <c r="AG134" s="339"/>
      <c r="AH134" s="339"/>
      <c r="AI134" s="339"/>
      <c r="AJ134" s="339"/>
      <c r="AK134" s="339"/>
      <c r="AL134" s="339"/>
    </row>
    <row r="135" spans="1:38" ht="12.75" customHeight="1">
      <c r="A135" s="122" t="s">
        <v>1655</v>
      </c>
      <c r="B135" s="123" t="s">
        <v>1305</v>
      </c>
      <c r="C135" s="96" t="s">
        <v>1311</v>
      </c>
      <c r="D135" s="96">
        <v>80111600</v>
      </c>
      <c r="E135" s="95" t="s">
        <v>1312</v>
      </c>
      <c r="F135" s="96" t="s">
        <v>479</v>
      </c>
      <c r="G135" s="96" t="s">
        <v>479</v>
      </c>
      <c r="H135" s="96">
        <v>6</v>
      </c>
      <c r="I135" s="97">
        <v>1</v>
      </c>
      <c r="J135" s="96" t="s">
        <v>44</v>
      </c>
      <c r="K135" s="96" t="s">
        <v>45</v>
      </c>
      <c r="L135" s="108">
        <v>9000000</v>
      </c>
      <c r="M135" s="108">
        <f>+L135*-H135</f>
        <v>-54000000</v>
      </c>
      <c r="N135" s="108" t="s">
        <v>269</v>
      </c>
      <c r="O135" s="96" t="s">
        <v>47</v>
      </c>
      <c r="P135" s="97" t="s">
        <v>1313</v>
      </c>
      <c r="Q135" s="550" t="s">
        <v>1661</v>
      </c>
      <c r="R135" s="500"/>
      <c r="S135" s="348" t="s">
        <v>1309</v>
      </c>
      <c r="T135" s="501">
        <v>8238</v>
      </c>
      <c r="U135" s="501">
        <v>2024110010322</v>
      </c>
      <c r="V135" s="500"/>
      <c r="W135" s="500"/>
      <c r="X135" s="500"/>
      <c r="Y135" s="500"/>
      <c r="Z135" s="500"/>
      <c r="AA135" s="500"/>
      <c r="AB135" s="500"/>
      <c r="AC135" s="500"/>
      <c r="AD135" s="500"/>
      <c r="AE135" s="500"/>
      <c r="AF135" s="500"/>
      <c r="AG135" s="500"/>
      <c r="AH135" s="500"/>
      <c r="AI135" s="500"/>
      <c r="AJ135" s="500"/>
      <c r="AK135" s="500"/>
      <c r="AL135" s="500"/>
    </row>
    <row r="136" spans="1:38" ht="12.75" customHeight="1">
      <c r="A136" s="349" t="s">
        <v>1384</v>
      </c>
      <c r="B136" s="350" t="s">
        <v>1305</v>
      </c>
      <c r="C136" s="349" t="s">
        <v>1311</v>
      </c>
      <c r="D136" s="349">
        <v>80111600</v>
      </c>
      <c r="E136" s="351" t="s">
        <v>1438</v>
      </c>
      <c r="F136" s="349" t="s">
        <v>479</v>
      </c>
      <c r="G136" s="349" t="s">
        <v>479</v>
      </c>
      <c r="H136" s="349">
        <v>6</v>
      </c>
      <c r="I136" s="350">
        <v>1</v>
      </c>
      <c r="J136" s="349" t="s">
        <v>44</v>
      </c>
      <c r="K136" s="349" t="s">
        <v>45</v>
      </c>
      <c r="L136" s="352">
        <v>9000000</v>
      </c>
      <c r="M136" s="352">
        <f>+L136*H136</f>
        <v>54000000</v>
      </c>
      <c r="N136" s="352" t="s">
        <v>269</v>
      </c>
      <c r="O136" s="349" t="s">
        <v>47</v>
      </c>
      <c r="P136" s="350" t="s">
        <v>1313</v>
      </c>
      <c r="Q136" s="529"/>
      <c r="R136" s="500"/>
      <c r="S136" s="348" t="s">
        <v>1309</v>
      </c>
      <c r="T136" s="501">
        <v>8238</v>
      </c>
      <c r="U136" s="501">
        <v>2024110010322</v>
      </c>
      <c r="V136" s="500"/>
      <c r="W136" s="500"/>
      <c r="X136" s="500"/>
      <c r="Y136" s="500"/>
      <c r="Z136" s="500"/>
      <c r="AA136" s="500"/>
      <c r="AB136" s="500"/>
      <c r="AC136" s="500"/>
      <c r="AD136" s="500"/>
      <c r="AE136" s="500"/>
      <c r="AF136" s="500"/>
      <c r="AG136" s="500"/>
      <c r="AH136" s="500"/>
      <c r="AI136" s="500"/>
      <c r="AJ136" s="500"/>
      <c r="AK136" s="500"/>
      <c r="AL136" s="500"/>
    </row>
    <row r="137" spans="1:38" ht="12.75" customHeight="1">
      <c r="A137" s="122" t="s">
        <v>1655</v>
      </c>
      <c r="B137" s="123" t="s">
        <v>1316</v>
      </c>
      <c r="C137" s="96" t="s">
        <v>1311</v>
      </c>
      <c r="D137" s="96">
        <v>80111602</v>
      </c>
      <c r="E137" s="95" t="s">
        <v>1317</v>
      </c>
      <c r="F137" s="96" t="s">
        <v>479</v>
      </c>
      <c r="G137" s="96" t="s">
        <v>479</v>
      </c>
      <c r="H137" s="96">
        <v>5</v>
      </c>
      <c r="I137" s="97">
        <v>1</v>
      </c>
      <c r="J137" s="96" t="s">
        <v>44</v>
      </c>
      <c r="K137" s="96" t="s">
        <v>45</v>
      </c>
      <c r="L137" s="108">
        <v>3600000</v>
      </c>
      <c r="M137" s="108">
        <f>+L137*-H137</f>
        <v>-18000000</v>
      </c>
      <c r="N137" s="108" t="s">
        <v>269</v>
      </c>
      <c r="O137" s="96" t="s">
        <v>47</v>
      </c>
      <c r="P137" s="97" t="s">
        <v>1313</v>
      </c>
      <c r="Q137" s="550" t="s">
        <v>1661</v>
      </c>
      <c r="R137" s="500"/>
      <c r="S137" s="348" t="s">
        <v>1309</v>
      </c>
      <c r="T137" s="501">
        <v>8238</v>
      </c>
      <c r="U137" s="501">
        <v>2024110010322</v>
      </c>
      <c r="V137" s="500"/>
      <c r="W137" s="500"/>
      <c r="X137" s="500"/>
      <c r="Y137" s="500"/>
      <c r="Z137" s="500"/>
      <c r="AA137" s="500"/>
      <c r="AB137" s="500"/>
      <c r="AC137" s="500"/>
      <c r="AD137" s="500"/>
      <c r="AE137" s="500"/>
      <c r="AF137" s="500"/>
      <c r="AG137" s="500"/>
      <c r="AH137" s="500"/>
      <c r="AI137" s="500"/>
      <c r="AJ137" s="500"/>
      <c r="AK137" s="500"/>
      <c r="AL137" s="500"/>
    </row>
    <row r="138" spans="1:38" ht="12.75" customHeight="1">
      <c r="A138" s="349" t="s">
        <v>1384</v>
      </c>
      <c r="B138" s="350" t="s">
        <v>1316</v>
      </c>
      <c r="C138" s="349" t="s">
        <v>1311</v>
      </c>
      <c r="D138" s="349">
        <v>80111602</v>
      </c>
      <c r="E138" s="351" t="s">
        <v>1439</v>
      </c>
      <c r="F138" s="349" t="s">
        <v>479</v>
      </c>
      <c r="G138" s="349" t="s">
        <v>479</v>
      </c>
      <c r="H138" s="349">
        <v>5</v>
      </c>
      <c r="I138" s="350">
        <v>1</v>
      </c>
      <c r="J138" s="349" t="s">
        <v>44</v>
      </c>
      <c r="K138" s="349" t="s">
        <v>45</v>
      </c>
      <c r="L138" s="352">
        <v>3600000</v>
      </c>
      <c r="M138" s="352">
        <f>+L138*H138</f>
        <v>18000000</v>
      </c>
      <c r="N138" s="352" t="s">
        <v>269</v>
      </c>
      <c r="O138" s="349" t="s">
        <v>47</v>
      </c>
      <c r="P138" s="350" t="s">
        <v>1313</v>
      </c>
      <c r="Q138" s="529"/>
      <c r="R138" s="500"/>
      <c r="S138" s="348" t="s">
        <v>1309</v>
      </c>
      <c r="T138" s="501">
        <v>8238</v>
      </c>
      <c r="U138" s="501">
        <v>2024110010322</v>
      </c>
      <c r="V138" s="500"/>
      <c r="W138" s="500"/>
      <c r="X138" s="500"/>
      <c r="Y138" s="500"/>
      <c r="Z138" s="500"/>
      <c r="AA138" s="500"/>
      <c r="AB138" s="500"/>
      <c r="AC138" s="500"/>
      <c r="AD138" s="500"/>
      <c r="AE138" s="500"/>
      <c r="AF138" s="500"/>
      <c r="AG138" s="500"/>
      <c r="AH138" s="500"/>
      <c r="AI138" s="500"/>
      <c r="AJ138" s="500"/>
      <c r="AK138" s="500"/>
      <c r="AL138" s="500"/>
    </row>
    <row r="139" spans="1:38" ht="12.75" customHeight="1">
      <c r="A139" s="122" t="s">
        <v>1655</v>
      </c>
      <c r="B139" s="123" t="s">
        <v>1318</v>
      </c>
      <c r="C139" s="96" t="s">
        <v>1311</v>
      </c>
      <c r="D139" s="96">
        <v>80111603</v>
      </c>
      <c r="E139" s="95" t="s">
        <v>1319</v>
      </c>
      <c r="F139" s="96" t="s">
        <v>479</v>
      </c>
      <c r="G139" s="96" t="s">
        <v>479</v>
      </c>
      <c r="H139" s="96">
        <v>5</v>
      </c>
      <c r="I139" s="97">
        <v>1</v>
      </c>
      <c r="J139" s="96" t="s">
        <v>44</v>
      </c>
      <c r="K139" s="96" t="s">
        <v>45</v>
      </c>
      <c r="L139" s="108">
        <v>5500000</v>
      </c>
      <c r="M139" s="108">
        <f>+L139*-H139</f>
        <v>-27500000</v>
      </c>
      <c r="N139" s="108" t="s">
        <v>269</v>
      </c>
      <c r="O139" s="96" t="s">
        <v>47</v>
      </c>
      <c r="P139" s="97" t="s">
        <v>1313</v>
      </c>
      <c r="Q139" s="550" t="s">
        <v>1661</v>
      </c>
      <c r="R139" s="500"/>
      <c r="S139" s="348" t="s">
        <v>1309</v>
      </c>
      <c r="T139" s="501">
        <v>8238</v>
      </c>
      <c r="U139" s="501">
        <v>2024110010322</v>
      </c>
      <c r="V139" s="500"/>
      <c r="W139" s="500"/>
      <c r="X139" s="500"/>
      <c r="Y139" s="500"/>
      <c r="Z139" s="500"/>
      <c r="AA139" s="500"/>
      <c r="AB139" s="500"/>
      <c r="AC139" s="500"/>
      <c r="AD139" s="500"/>
      <c r="AE139" s="500"/>
      <c r="AF139" s="500"/>
      <c r="AG139" s="500"/>
      <c r="AH139" s="500"/>
      <c r="AI139" s="500"/>
      <c r="AJ139" s="500"/>
      <c r="AK139" s="500"/>
      <c r="AL139" s="500"/>
    </row>
    <row r="140" spans="1:38" ht="12.75" customHeight="1">
      <c r="A140" s="349" t="s">
        <v>1384</v>
      </c>
      <c r="B140" s="350" t="s">
        <v>1318</v>
      </c>
      <c r="C140" s="349" t="s">
        <v>1311</v>
      </c>
      <c r="D140" s="349">
        <v>80111603</v>
      </c>
      <c r="E140" s="351" t="s">
        <v>1440</v>
      </c>
      <c r="F140" s="349" t="s">
        <v>479</v>
      </c>
      <c r="G140" s="349" t="s">
        <v>479</v>
      </c>
      <c r="H140" s="349">
        <v>5</v>
      </c>
      <c r="I140" s="350">
        <v>1</v>
      </c>
      <c r="J140" s="349" t="s">
        <v>44</v>
      </c>
      <c r="K140" s="349" t="s">
        <v>45</v>
      </c>
      <c r="L140" s="352">
        <v>5500000</v>
      </c>
      <c r="M140" s="352">
        <f>+L140*H140</f>
        <v>27500000</v>
      </c>
      <c r="N140" s="352" t="s">
        <v>269</v>
      </c>
      <c r="O140" s="349" t="s">
        <v>47</v>
      </c>
      <c r="P140" s="350" t="s">
        <v>1313</v>
      </c>
      <c r="Q140" s="529"/>
      <c r="R140" s="500"/>
      <c r="S140" s="348" t="s">
        <v>1309</v>
      </c>
      <c r="T140" s="501">
        <v>8238</v>
      </c>
      <c r="U140" s="501">
        <v>2024110010322</v>
      </c>
      <c r="V140" s="500"/>
      <c r="W140" s="500"/>
      <c r="X140" s="500"/>
      <c r="Y140" s="500"/>
      <c r="Z140" s="500"/>
      <c r="AA140" s="500"/>
      <c r="AB140" s="500"/>
      <c r="AC140" s="500"/>
      <c r="AD140" s="500"/>
      <c r="AE140" s="500"/>
      <c r="AF140" s="500"/>
      <c r="AG140" s="500"/>
      <c r="AH140" s="500"/>
      <c r="AI140" s="500"/>
      <c r="AJ140" s="500"/>
      <c r="AK140" s="500"/>
      <c r="AL140" s="500"/>
    </row>
    <row r="141" spans="1:38" ht="12.75" customHeight="1">
      <c r="A141" s="122" t="s">
        <v>1655</v>
      </c>
      <c r="B141" s="123" t="s">
        <v>1320</v>
      </c>
      <c r="C141" s="96" t="s">
        <v>1311</v>
      </c>
      <c r="D141" s="96">
        <v>80111604</v>
      </c>
      <c r="E141" s="95" t="s">
        <v>1321</v>
      </c>
      <c r="F141" s="96" t="s">
        <v>280</v>
      </c>
      <c r="G141" s="96" t="s">
        <v>280</v>
      </c>
      <c r="H141" s="96">
        <v>5</v>
      </c>
      <c r="I141" s="97">
        <v>1</v>
      </c>
      <c r="J141" s="96" t="s">
        <v>44</v>
      </c>
      <c r="K141" s="96" t="s">
        <v>45</v>
      </c>
      <c r="L141" s="108">
        <v>5500000</v>
      </c>
      <c r="M141" s="108">
        <f>+L141*-H141</f>
        <v>-27500000</v>
      </c>
      <c r="N141" s="108" t="s">
        <v>269</v>
      </c>
      <c r="O141" s="96" t="s">
        <v>47</v>
      </c>
      <c r="P141" s="97" t="s">
        <v>1313</v>
      </c>
      <c r="Q141" s="550" t="s">
        <v>1661</v>
      </c>
      <c r="R141" s="500"/>
      <c r="S141" s="348" t="s">
        <v>1309</v>
      </c>
      <c r="T141" s="501">
        <v>8238</v>
      </c>
      <c r="U141" s="501">
        <v>2024110010322</v>
      </c>
      <c r="V141" s="500"/>
      <c r="W141" s="500"/>
      <c r="X141" s="500"/>
      <c r="Y141" s="500"/>
      <c r="Z141" s="500"/>
      <c r="AA141" s="500"/>
      <c r="AB141" s="500"/>
      <c r="AC141" s="500"/>
      <c r="AD141" s="500"/>
      <c r="AE141" s="500"/>
      <c r="AF141" s="500"/>
      <c r="AG141" s="500"/>
      <c r="AH141" s="500"/>
      <c r="AI141" s="500"/>
      <c r="AJ141" s="500"/>
      <c r="AK141" s="500"/>
      <c r="AL141" s="500"/>
    </row>
    <row r="142" spans="1:38" ht="12.75" customHeight="1">
      <c r="A142" s="349" t="s">
        <v>1384</v>
      </c>
      <c r="B142" s="350" t="s">
        <v>1320</v>
      </c>
      <c r="C142" s="349" t="s">
        <v>1311</v>
      </c>
      <c r="D142" s="349">
        <v>80111604</v>
      </c>
      <c r="E142" s="351" t="s">
        <v>1521</v>
      </c>
      <c r="F142" s="349" t="s">
        <v>280</v>
      </c>
      <c r="G142" s="349" t="s">
        <v>280</v>
      </c>
      <c r="H142" s="349">
        <v>5</v>
      </c>
      <c r="I142" s="350">
        <v>1</v>
      </c>
      <c r="J142" s="349" t="s">
        <v>44</v>
      </c>
      <c r="K142" s="349" t="s">
        <v>45</v>
      </c>
      <c r="L142" s="352">
        <v>5500000</v>
      </c>
      <c r="M142" s="352">
        <f>+L142*H142</f>
        <v>27500000</v>
      </c>
      <c r="N142" s="352" t="s">
        <v>269</v>
      </c>
      <c r="O142" s="349" t="s">
        <v>47</v>
      </c>
      <c r="P142" s="350" t="s">
        <v>1313</v>
      </c>
      <c r="Q142" s="529"/>
      <c r="R142" s="500"/>
      <c r="S142" s="348" t="s">
        <v>1309</v>
      </c>
      <c r="T142" s="501">
        <v>8238</v>
      </c>
      <c r="U142" s="501">
        <v>2024110010322</v>
      </c>
      <c r="V142" s="500"/>
      <c r="W142" s="500"/>
      <c r="X142" s="500"/>
      <c r="Y142" s="500"/>
      <c r="Z142" s="500"/>
      <c r="AA142" s="500"/>
      <c r="AB142" s="500"/>
      <c r="AC142" s="500"/>
      <c r="AD142" s="500"/>
      <c r="AE142" s="500"/>
      <c r="AF142" s="500"/>
      <c r="AG142" s="500"/>
      <c r="AH142" s="500"/>
      <c r="AI142" s="500"/>
      <c r="AJ142" s="500"/>
      <c r="AK142" s="500"/>
      <c r="AL142" s="500"/>
    </row>
    <row r="143" spans="1:38" ht="12.75" customHeight="1">
      <c r="A143" s="122" t="s">
        <v>1655</v>
      </c>
      <c r="B143" s="123" t="s">
        <v>1322</v>
      </c>
      <c r="C143" s="96" t="s">
        <v>1311</v>
      </c>
      <c r="D143" s="96">
        <v>80111605</v>
      </c>
      <c r="E143" s="95" t="s">
        <v>1323</v>
      </c>
      <c r="F143" s="96" t="s">
        <v>280</v>
      </c>
      <c r="G143" s="96" t="s">
        <v>280</v>
      </c>
      <c r="H143" s="96">
        <v>4</v>
      </c>
      <c r="I143" s="97">
        <v>1</v>
      </c>
      <c r="J143" s="96" t="s">
        <v>44</v>
      </c>
      <c r="K143" s="96" t="s">
        <v>45</v>
      </c>
      <c r="L143" s="108">
        <v>5500000</v>
      </c>
      <c r="M143" s="108">
        <f>+L143*-H143</f>
        <v>-22000000</v>
      </c>
      <c r="N143" s="108" t="s">
        <v>269</v>
      </c>
      <c r="O143" s="96" t="s">
        <v>47</v>
      </c>
      <c r="P143" s="97" t="s">
        <v>1313</v>
      </c>
      <c r="Q143" s="550" t="s">
        <v>1661</v>
      </c>
      <c r="R143" s="500"/>
      <c r="S143" s="348" t="s">
        <v>1309</v>
      </c>
      <c r="T143" s="501">
        <v>8238</v>
      </c>
      <c r="U143" s="501">
        <v>2024110010322</v>
      </c>
      <c r="V143" s="500"/>
      <c r="W143" s="500"/>
      <c r="X143" s="500"/>
      <c r="Y143" s="500"/>
      <c r="Z143" s="500"/>
      <c r="AA143" s="500"/>
      <c r="AB143" s="500"/>
      <c r="AC143" s="500"/>
      <c r="AD143" s="500"/>
      <c r="AE143" s="500"/>
      <c r="AF143" s="500"/>
      <c r="AG143" s="500"/>
      <c r="AH143" s="500"/>
      <c r="AI143" s="500"/>
      <c r="AJ143" s="500"/>
      <c r="AK143" s="500"/>
      <c r="AL143" s="500"/>
    </row>
    <row r="144" spans="1:38" ht="12.75" customHeight="1">
      <c r="A144" s="349" t="s">
        <v>1384</v>
      </c>
      <c r="B144" s="350" t="s">
        <v>1322</v>
      </c>
      <c r="C144" s="349" t="s">
        <v>1311</v>
      </c>
      <c r="D144" s="349">
        <v>80111605</v>
      </c>
      <c r="E144" s="351" t="s">
        <v>1441</v>
      </c>
      <c r="F144" s="349" t="s">
        <v>280</v>
      </c>
      <c r="G144" s="349" t="s">
        <v>280</v>
      </c>
      <c r="H144" s="349">
        <v>4</v>
      </c>
      <c r="I144" s="350">
        <v>1</v>
      </c>
      <c r="J144" s="349" t="s">
        <v>44</v>
      </c>
      <c r="K144" s="349" t="s">
        <v>45</v>
      </c>
      <c r="L144" s="352">
        <v>5500000</v>
      </c>
      <c r="M144" s="352">
        <f>+L144*H144</f>
        <v>22000000</v>
      </c>
      <c r="N144" s="352" t="s">
        <v>269</v>
      </c>
      <c r="O144" s="349" t="s">
        <v>47</v>
      </c>
      <c r="P144" s="350" t="s">
        <v>1313</v>
      </c>
      <c r="Q144" s="529"/>
      <c r="R144" s="500"/>
      <c r="S144" s="348" t="s">
        <v>1309</v>
      </c>
      <c r="T144" s="501">
        <v>8238</v>
      </c>
      <c r="U144" s="501">
        <v>2024110010322</v>
      </c>
      <c r="V144" s="500"/>
      <c r="W144" s="500"/>
      <c r="X144" s="500"/>
      <c r="Y144" s="500"/>
      <c r="Z144" s="500"/>
      <c r="AA144" s="500"/>
      <c r="AB144" s="500"/>
      <c r="AC144" s="500"/>
      <c r="AD144" s="500"/>
      <c r="AE144" s="500"/>
      <c r="AF144" s="500"/>
      <c r="AG144" s="500"/>
      <c r="AH144" s="500"/>
      <c r="AI144" s="500"/>
      <c r="AJ144" s="500"/>
      <c r="AK144" s="500"/>
      <c r="AL144" s="500"/>
    </row>
    <row r="145" spans="1:38" ht="12.75" customHeight="1">
      <c r="A145" s="122" t="s">
        <v>1655</v>
      </c>
      <c r="B145" s="123" t="s">
        <v>1324</v>
      </c>
      <c r="C145" s="96" t="s">
        <v>1311</v>
      </c>
      <c r="D145" s="96">
        <v>80111606</v>
      </c>
      <c r="E145" s="95" t="s">
        <v>1325</v>
      </c>
      <c r="F145" s="96" t="s">
        <v>479</v>
      </c>
      <c r="G145" s="96" t="s">
        <v>479</v>
      </c>
      <c r="H145" s="96">
        <v>4</v>
      </c>
      <c r="I145" s="97">
        <v>1</v>
      </c>
      <c r="J145" s="96" t="s">
        <v>44</v>
      </c>
      <c r="K145" s="96" t="s">
        <v>45</v>
      </c>
      <c r="L145" s="108">
        <v>3600000</v>
      </c>
      <c r="M145" s="108">
        <f>+L145*-H145</f>
        <v>-14400000</v>
      </c>
      <c r="N145" s="108" t="s">
        <v>269</v>
      </c>
      <c r="O145" s="96" t="s">
        <v>47</v>
      </c>
      <c r="P145" s="97" t="s">
        <v>1313</v>
      </c>
      <c r="Q145" s="550" t="s">
        <v>1661</v>
      </c>
      <c r="R145" s="500"/>
      <c r="S145" s="348" t="s">
        <v>1309</v>
      </c>
      <c r="T145" s="501">
        <v>8238</v>
      </c>
      <c r="U145" s="501">
        <v>2024110010322</v>
      </c>
      <c r="V145" s="500"/>
      <c r="W145" s="500"/>
      <c r="X145" s="500"/>
      <c r="Y145" s="500"/>
      <c r="Z145" s="500"/>
      <c r="AA145" s="500"/>
      <c r="AB145" s="500"/>
      <c r="AC145" s="500"/>
      <c r="AD145" s="500"/>
      <c r="AE145" s="500"/>
      <c r="AF145" s="500"/>
      <c r="AG145" s="500"/>
      <c r="AH145" s="500"/>
      <c r="AI145" s="500"/>
      <c r="AJ145" s="500"/>
      <c r="AK145" s="500"/>
      <c r="AL145" s="500"/>
    </row>
    <row r="146" spans="1:38" ht="12.75" customHeight="1">
      <c r="A146" s="349" t="s">
        <v>1384</v>
      </c>
      <c r="B146" s="350" t="s">
        <v>1324</v>
      </c>
      <c r="C146" s="349" t="s">
        <v>1311</v>
      </c>
      <c r="D146" s="349">
        <v>80111606</v>
      </c>
      <c r="E146" s="351" t="s">
        <v>1442</v>
      </c>
      <c r="F146" s="349" t="s">
        <v>479</v>
      </c>
      <c r="G146" s="349" t="s">
        <v>479</v>
      </c>
      <c r="H146" s="349">
        <v>4</v>
      </c>
      <c r="I146" s="350">
        <v>1</v>
      </c>
      <c r="J146" s="349" t="s">
        <v>44</v>
      </c>
      <c r="K146" s="349" t="s">
        <v>45</v>
      </c>
      <c r="L146" s="352">
        <v>3600000</v>
      </c>
      <c r="M146" s="352">
        <f>+L146*H146</f>
        <v>14400000</v>
      </c>
      <c r="N146" s="352" t="s">
        <v>269</v>
      </c>
      <c r="O146" s="349" t="s">
        <v>47</v>
      </c>
      <c r="P146" s="350" t="s">
        <v>1313</v>
      </c>
      <c r="Q146" s="529"/>
      <c r="R146" s="500"/>
      <c r="S146" s="348" t="s">
        <v>1309</v>
      </c>
      <c r="T146" s="501">
        <v>8238</v>
      </c>
      <c r="U146" s="501">
        <v>2024110010322</v>
      </c>
      <c r="V146" s="500"/>
      <c r="W146" s="500"/>
      <c r="X146" s="500"/>
      <c r="Y146" s="500"/>
      <c r="Z146" s="500"/>
      <c r="AA146" s="500"/>
      <c r="AB146" s="500"/>
      <c r="AC146" s="500"/>
      <c r="AD146" s="500"/>
      <c r="AE146" s="500"/>
      <c r="AF146" s="500"/>
      <c r="AG146" s="500"/>
      <c r="AH146" s="500"/>
      <c r="AI146" s="500"/>
      <c r="AJ146" s="500"/>
      <c r="AK146" s="500"/>
      <c r="AL146" s="500"/>
    </row>
    <row r="147" spans="1:38" ht="12.75" customHeight="1">
      <c r="A147" s="122" t="s">
        <v>1655</v>
      </c>
      <c r="B147" s="123" t="s">
        <v>1326</v>
      </c>
      <c r="C147" s="96" t="s">
        <v>1311</v>
      </c>
      <c r="D147" s="96">
        <v>80111607</v>
      </c>
      <c r="E147" s="95" t="s">
        <v>1327</v>
      </c>
      <c r="F147" s="96" t="s">
        <v>479</v>
      </c>
      <c r="G147" s="96" t="s">
        <v>479</v>
      </c>
      <c r="H147" s="96">
        <v>4</v>
      </c>
      <c r="I147" s="97">
        <v>1</v>
      </c>
      <c r="J147" s="96" t="s">
        <v>44</v>
      </c>
      <c r="K147" s="96" t="s">
        <v>45</v>
      </c>
      <c r="L147" s="108">
        <v>3150000</v>
      </c>
      <c r="M147" s="108">
        <f>+L147*-H147</f>
        <v>-12600000</v>
      </c>
      <c r="N147" s="108" t="s">
        <v>269</v>
      </c>
      <c r="O147" s="96" t="s">
        <v>47</v>
      </c>
      <c r="P147" s="97" t="s">
        <v>1313</v>
      </c>
      <c r="Q147" s="550" t="s">
        <v>1661</v>
      </c>
      <c r="R147" s="500"/>
      <c r="S147" s="348" t="s">
        <v>1309</v>
      </c>
      <c r="T147" s="501">
        <v>8238</v>
      </c>
      <c r="U147" s="501">
        <v>2024110010322</v>
      </c>
      <c r="V147" s="500"/>
      <c r="W147" s="500"/>
      <c r="X147" s="500"/>
      <c r="Y147" s="500"/>
      <c r="Z147" s="500"/>
      <c r="AA147" s="500"/>
      <c r="AB147" s="500"/>
      <c r="AC147" s="500"/>
      <c r="AD147" s="500"/>
      <c r="AE147" s="500"/>
      <c r="AF147" s="500"/>
      <c r="AG147" s="500"/>
      <c r="AH147" s="500"/>
      <c r="AI147" s="500"/>
      <c r="AJ147" s="500"/>
      <c r="AK147" s="500"/>
      <c r="AL147" s="500"/>
    </row>
    <row r="148" spans="1:38" ht="12.75" customHeight="1">
      <c r="A148" s="349" t="s">
        <v>1384</v>
      </c>
      <c r="B148" s="350" t="s">
        <v>1326</v>
      </c>
      <c r="C148" s="349" t="s">
        <v>1311</v>
      </c>
      <c r="D148" s="349">
        <v>80111607</v>
      </c>
      <c r="E148" s="351" t="s">
        <v>1443</v>
      </c>
      <c r="F148" s="349" t="s">
        <v>479</v>
      </c>
      <c r="G148" s="349" t="s">
        <v>479</v>
      </c>
      <c r="H148" s="349">
        <v>4</v>
      </c>
      <c r="I148" s="350">
        <v>1</v>
      </c>
      <c r="J148" s="349" t="s">
        <v>44</v>
      </c>
      <c r="K148" s="349" t="s">
        <v>45</v>
      </c>
      <c r="L148" s="352">
        <v>3150000</v>
      </c>
      <c r="M148" s="352">
        <f>+L148*H148</f>
        <v>12600000</v>
      </c>
      <c r="N148" s="352" t="s">
        <v>269</v>
      </c>
      <c r="O148" s="349" t="s">
        <v>47</v>
      </c>
      <c r="P148" s="350" t="s">
        <v>1313</v>
      </c>
      <c r="Q148" s="529"/>
      <c r="R148" s="500"/>
      <c r="S148" s="348" t="s">
        <v>1309</v>
      </c>
      <c r="T148" s="501">
        <v>8238</v>
      </c>
      <c r="U148" s="501">
        <v>2024110010322</v>
      </c>
      <c r="V148" s="500"/>
      <c r="W148" s="500"/>
      <c r="X148" s="500"/>
      <c r="Y148" s="500"/>
      <c r="Z148" s="500"/>
      <c r="AA148" s="500"/>
      <c r="AB148" s="500"/>
      <c r="AC148" s="500"/>
      <c r="AD148" s="500"/>
      <c r="AE148" s="500"/>
      <c r="AF148" s="500"/>
      <c r="AG148" s="500"/>
      <c r="AH148" s="500"/>
      <c r="AI148" s="500"/>
      <c r="AJ148" s="500"/>
      <c r="AK148" s="500"/>
      <c r="AL148" s="500"/>
    </row>
    <row r="149" spans="1:38" ht="12.75" customHeight="1">
      <c r="A149" s="122" t="s">
        <v>1655</v>
      </c>
      <c r="B149" s="123" t="s">
        <v>1328</v>
      </c>
      <c r="C149" s="96" t="s">
        <v>1311</v>
      </c>
      <c r="D149" s="96">
        <v>80111608</v>
      </c>
      <c r="E149" s="95" t="s">
        <v>1329</v>
      </c>
      <c r="F149" s="96" t="s">
        <v>479</v>
      </c>
      <c r="G149" s="96" t="s">
        <v>479</v>
      </c>
      <c r="H149" s="96">
        <v>5</v>
      </c>
      <c r="I149" s="96">
        <v>1</v>
      </c>
      <c r="J149" s="96" t="s">
        <v>44</v>
      </c>
      <c r="K149" s="96" t="s">
        <v>45</v>
      </c>
      <c r="L149" s="98">
        <v>3500000</v>
      </c>
      <c r="M149" s="108">
        <f>+L149*-H149</f>
        <v>-17500000</v>
      </c>
      <c r="N149" s="108" t="s">
        <v>269</v>
      </c>
      <c r="O149" s="96" t="s">
        <v>47</v>
      </c>
      <c r="P149" s="97" t="s">
        <v>1313</v>
      </c>
      <c r="Q149" s="550" t="s">
        <v>1661</v>
      </c>
      <c r="R149" s="500"/>
      <c r="S149" s="348" t="s">
        <v>1309</v>
      </c>
      <c r="T149" s="501">
        <v>8238</v>
      </c>
      <c r="U149" s="501">
        <v>2024110010322</v>
      </c>
      <c r="V149" s="500"/>
      <c r="W149" s="500"/>
      <c r="X149" s="500"/>
      <c r="Y149" s="500"/>
      <c r="Z149" s="500"/>
      <c r="AA149" s="500"/>
      <c r="AB149" s="500"/>
      <c r="AC149" s="500"/>
      <c r="AD149" s="500"/>
      <c r="AE149" s="500"/>
      <c r="AF149" s="500"/>
      <c r="AG149" s="500"/>
      <c r="AH149" s="500"/>
      <c r="AI149" s="500"/>
      <c r="AJ149" s="500"/>
      <c r="AK149" s="500"/>
      <c r="AL149" s="500"/>
    </row>
    <row r="150" spans="1:38" ht="12.75" customHeight="1">
      <c r="A150" s="349" t="s">
        <v>1384</v>
      </c>
      <c r="B150" s="350" t="s">
        <v>1328</v>
      </c>
      <c r="C150" s="349" t="s">
        <v>1311</v>
      </c>
      <c r="D150" s="349">
        <v>80111608</v>
      </c>
      <c r="E150" s="351" t="s">
        <v>1444</v>
      </c>
      <c r="F150" s="349" t="s">
        <v>479</v>
      </c>
      <c r="G150" s="349" t="s">
        <v>479</v>
      </c>
      <c r="H150" s="349">
        <v>5</v>
      </c>
      <c r="I150" s="350">
        <v>1</v>
      </c>
      <c r="J150" s="349" t="s">
        <v>44</v>
      </c>
      <c r="K150" s="349" t="s">
        <v>45</v>
      </c>
      <c r="L150" s="352">
        <v>3500000</v>
      </c>
      <c r="M150" s="352">
        <f>+L150*H150</f>
        <v>17500000</v>
      </c>
      <c r="N150" s="352" t="s">
        <v>269</v>
      </c>
      <c r="O150" s="349" t="s">
        <v>47</v>
      </c>
      <c r="P150" s="350" t="s">
        <v>1313</v>
      </c>
      <c r="Q150" s="529"/>
      <c r="R150" s="500"/>
      <c r="S150" s="348" t="s">
        <v>1309</v>
      </c>
      <c r="T150" s="501">
        <v>8238</v>
      </c>
      <c r="U150" s="501">
        <v>2024110010322</v>
      </c>
      <c r="V150" s="500"/>
      <c r="W150" s="500"/>
      <c r="X150" s="500"/>
      <c r="Y150" s="500"/>
      <c r="Z150" s="500"/>
      <c r="AA150" s="500"/>
      <c r="AB150" s="500"/>
      <c r="AC150" s="500"/>
      <c r="AD150" s="500"/>
      <c r="AE150" s="500"/>
      <c r="AF150" s="500"/>
      <c r="AG150" s="500"/>
      <c r="AH150" s="500"/>
      <c r="AI150" s="500"/>
      <c r="AJ150" s="500"/>
      <c r="AK150" s="500"/>
      <c r="AL150" s="500"/>
    </row>
    <row r="151" spans="1:38" ht="12.75" customHeight="1">
      <c r="A151" s="122" t="s">
        <v>1655</v>
      </c>
      <c r="B151" s="123" t="s">
        <v>1330</v>
      </c>
      <c r="C151" s="96" t="s">
        <v>1311</v>
      </c>
      <c r="D151" s="96">
        <v>80111609</v>
      </c>
      <c r="E151" s="95" t="s">
        <v>1331</v>
      </c>
      <c r="F151" s="96" t="s">
        <v>280</v>
      </c>
      <c r="G151" s="96" t="s">
        <v>280</v>
      </c>
      <c r="H151" s="96">
        <v>4</v>
      </c>
      <c r="I151" s="96">
        <v>1</v>
      </c>
      <c r="J151" s="96" t="s">
        <v>44</v>
      </c>
      <c r="K151" s="96" t="s">
        <v>45</v>
      </c>
      <c r="L151" s="98">
        <v>3000000</v>
      </c>
      <c r="M151" s="108">
        <f>+L151*-H151</f>
        <v>-12000000</v>
      </c>
      <c r="N151" s="108" t="s">
        <v>269</v>
      </c>
      <c r="O151" s="96" t="s">
        <v>47</v>
      </c>
      <c r="P151" s="97" t="s">
        <v>1313</v>
      </c>
      <c r="Q151" s="550" t="s">
        <v>1661</v>
      </c>
      <c r="R151" s="500"/>
      <c r="S151" s="348" t="s">
        <v>1309</v>
      </c>
      <c r="T151" s="501">
        <v>8238</v>
      </c>
      <c r="U151" s="501">
        <v>2024110010322</v>
      </c>
      <c r="V151" s="500"/>
      <c r="W151" s="500"/>
      <c r="X151" s="500"/>
      <c r="Y151" s="500"/>
      <c r="Z151" s="500"/>
      <c r="AA151" s="500"/>
      <c r="AB151" s="500"/>
      <c r="AC151" s="500"/>
      <c r="AD151" s="500"/>
      <c r="AE151" s="500"/>
      <c r="AF151" s="500"/>
      <c r="AG151" s="500"/>
      <c r="AH151" s="500"/>
      <c r="AI151" s="500"/>
      <c r="AJ151" s="500"/>
      <c r="AK151" s="500"/>
      <c r="AL151" s="500"/>
    </row>
    <row r="152" spans="1:38" ht="12.75" customHeight="1">
      <c r="A152" s="349" t="s">
        <v>1384</v>
      </c>
      <c r="B152" s="350" t="s">
        <v>1330</v>
      </c>
      <c r="C152" s="349" t="s">
        <v>1311</v>
      </c>
      <c r="D152" s="349">
        <v>80111609</v>
      </c>
      <c r="E152" s="351" t="s">
        <v>1445</v>
      </c>
      <c r="F152" s="349" t="s">
        <v>280</v>
      </c>
      <c r="G152" s="349" t="s">
        <v>280</v>
      </c>
      <c r="H152" s="349">
        <v>4</v>
      </c>
      <c r="I152" s="350">
        <v>1</v>
      </c>
      <c r="J152" s="349" t="s">
        <v>44</v>
      </c>
      <c r="K152" s="349" t="s">
        <v>45</v>
      </c>
      <c r="L152" s="352">
        <v>3000000</v>
      </c>
      <c r="M152" s="352">
        <f t="shared" ref="M152:M153" si="2">+L152*H152</f>
        <v>12000000</v>
      </c>
      <c r="N152" s="352" t="s">
        <v>269</v>
      </c>
      <c r="O152" s="349" t="s">
        <v>47</v>
      </c>
      <c r="P152" s="350" t="s">
        <v>1313</v>
      </c>
      <c r="Q152" s="529"/>
      <c r="R152" s="500"/>
      <c r="S152" s="348" t="s">
        <v>1309</v>
      </c>
      <c r="T152" s="501">
        <v>8238</v>
      </c>
      <c r="U152" s="501">
        <v>2024110010322</v>
      </c>
      <c r="V152" s="500"/>
      <c r="W152" s="500"/>
      <c r="X152" s="500"/>
      <c r="Y152" s="500"/>
      <c r="Z152" s="500"/>
      <c r="AA152" s="500"/>
      <c r="AB152" s="500"/>
      <c r="AC152" s="500"/>
      <c r="AD152" s="500"/>
      <c r="AE152" s="500"/>
      <c r="AF152" s="500"/>
      <c r="AG152" s="500"/>
      <c r="AH152" s="500"/>
      <c r="AI152" s="500"/>
      <c r="AJ152" s="500"/>
      <c r="AK152" s="500"/>
      <c r="AL152" s="500"/>
    </row>
    <row r="153" spans="1:38" ht="12.75" customHeight="1">
      <c r="A153" s="349" t="s">
        <v>1446</v>
      </c>
      <c r="B153" s="350"/>
      <c r="C153" s="349" t="s">
        <v>1311</v>
      </c>
      <c r="D153" s="349">
        <v>80111609</v>
      </c>
      <c r="E153" s="351" t="s">
        <v>1342</v>
      </c>
      <c r="F153" s="349" t="s">
        <v>280</v>
      </c>
      <c r="G153" s="349" t="s">
        <v>280</v>
      </c>
      <c r="H153" s="349">
        <v>5</v>
      </c>
      <c r="I153" s="350">
        <v>1</v>
      </c>
      <c r="J153" s="349" t="s">
        <v>44</v>
      </c>
      <c r="K153" s="349" t="s">
        <v>45</v>
      </c>
      <c r="L153" s="352">
        <v>4500000</v>
      </c>
      <c r="M153" s="352">
        <f t="shared" si="2"/>
        <v>22500000</v>
      </c>
      <c r="N153" s="352" t="s">
        <v>269</v>
      </c>
      <c r="O153" s="349" t="s">
        <v>47</v>
      </c>
      <c r="P153" s="350" t="s">
        <v>1313</v>
      </c>
      <c r="Q153" s="353" t="s">
        <v>1447</v>
      </c>
      <c r="R153" s="500"/>
      <c r="S153" s="348" t="s">
        <v>1309</v>
      </c>
      <c r="T153" s="501">
        <v>8238</v>
      </c>
      <c r="U153" s="501">
        <v>2024110010322</v>
      </c>
      <c r="V153" s="500"/>
      <c r="W153" s="500"/>
      <c r="X153" s="500"/>
      <c r="Y153" s="500"/>
      <c r="Z153" s="500"/>
      <c r="AA153" s="500"/>
      <c r="AB153" s="500"/>
      <c r="AC153" s="500"/>
      <c r="AD153" s="500"/>
      <c r="AE153" s="500"/>
      <c r="AF153" s="500"/>
      <c r="AG153" s="500"/>
      <c r="AH153" s="500"/>
      <c r="AI153" s="500"/>
      <c r="AJ153" s="500"/>
      <c r="AK153" s="500"/>
      <c r="AL153" s="500"/>
    </row>
    <row r="154" spans="1:38" ht="12.75" customHeight="1">
      <c r="A154" s="122" t="s">
        <v>1655</v>
      </c>
      <c r="B154" s="123" t="s">
        <v>1332</v>
      </c>
      <c r="C154" s="96" t="s">
        <v>1311</v>
      </c>
      <c r="D154" s="96">
        <v>80111610</v>
      </c>
      <c r="E154" s="96" t="s">
        <v>1333</v>
      </c>
      <c r="F154" s="96" t="s">
        <v>479</v>
      </c>
      <c r="G154" s="96" t="s">
        <v>479</v>
      </c>
      <c r="H154" s="96">
        <v>6</v>
      </c>
      <c r="I154" s="96">
        <v>1</v>
      </c>
      <c r="J154" s="96" t="s">
        <v>44</v>
      </c>
      <c r="K154" s="96" t="s">
        <v>45</v>
      </c>
      <c r="L154" s="117">
        <v>61590000</v>
      </c>
      <c r="M154" s="108">
        <f>-L154</f>
        <v>-61590000</v>
      </c>
      <c r="N154" s="108" t="s">
        <v>269</v>
      </c>
      <c r="O154" s="96" t="s">
        <v>47</v>
      </c>
      <c r="P154" s="97" t="s">
        <v>1313</v>
      </c>
      <c r="Q154" s="550" t="s">
        <v>1661</v>
      </c>
      <c r="R154" s="500"/>
      <c r="S154" s="348" t="s">
        <v>1309</v>
      </c>
      <c r="T154" s="501">
        <v>8238</v>
      </c>
      <c r="U154" s="501">
        <v>2024110010322</v>
      </c>
      <c r="V154" s="500"/>
      <c r="W154" s="500"/>
      <c r="X154" s="500"/>
      <c r="Y154" s="500"/>
      <c r="Z154" s="500"/>
      <c r="AA154" s="500"/>
      <c r="AB154" s="500"/>
      <c r="AC154" s="500"/>
      <c r="AD154" s="500"/>
      <c r="AE154" s="500"/>
      <c r="AF154" s="500"/>
      <c r="AG154" s="500"/>
      <c r="AH154" s="500"/>
      <c r="AI154" s="500"/>
      <c r="AJ154" s="500"/>
      <c r="AK154" s="500"/>
      <c r="AL154" s="500"/>
    </row>
    <row r="155" spans="1:38" ht="12.75" customHeight="1">
      <c r="A155" s="349" t="s">
        <v>1384</v>
      </c>
      <c r="B155" s="350" t="s">
        <v>1332</v>
      </c>
      <c r="C155" s="349" t="s">
        <v>1311</v>
      </c>
      <c r="D155" s="349">
        <v>80111610</v>
      </c>
      <c r="E155" s="351" t="s">
        <v>1333</v>
      </c>
      <c r="F155" s="349" t="s">
        <v>479</v>
      </c>
      <c r="G155" s="349" t="s">
        <v>479</v>
      </c>
      <c r="H155" s="349">
        <v>6</v>
      </c>
      <c r="I155" s="350">
        <v>1</v>
      </c>
      <c r="J155" s="349" t="s">
        <v>44</v>
      </c>
      <c r="K155" s="349" t="s">
        <v>45</v>
      </c>
      <c r="L155" s="352">
        <v>39090000</v>
      </c>
      <c r="M155" s="352">
        <v>39090000</v>
      </c>
      <c r="N155" s="352" t="s">
        <v>269</v>
      </c>
      <c r="O155" s="349" t="s">
        <v>47</v>
      </c>
      <c r="P155" s="350" t="s">
        <v>1313</v>
      </c>
      <c r="Q155" s="529"/>
      <c r="R155" s="500"/>
      <c r="S155" s="348" t="s">
        <v>1309</v>
      </c>
      <c r="T155" s="501">
        <v>8238</v>
      </c>
      <c r="U155" s="501">
        <v>2024110010322</v>
      </c>
      <c r="V155" s="500"/>
      <c r="W155" s="500"/>
      <c r="X155" s="500"/>
      <c r="Y155" s="500"/>
      <c r="Z155" s="500"/>
      <c r="AA155" s="500"/>
      <c r="AB155" s="500"/>
      <c r="AC155" s="500"/>
      <c r="AD155" s="500"/>
      <c r="AE155" s="500"/>
      <c r="AF155" s="500"/>
      <c r="AG155" s="500"/>
      <c r="AH155" s="500"/>
      <c r="AI155" s="500"/>
      <c r="AJ155" s="500"/>
      <c r="AK155" s="500"/>
      <c r="AL155" s="500"/>
    </row>
    <row r="156" spans="1:38" ht="12.75" customHeight="1">
      <c r="A156" s="122" t="s">
        <v>1655</v>
      </c>
      <c r="B156" s="123" t="s">
        <v>1334</v>
      </c>
      <c r="C156" s="96" t="s">
        <v>1335</v>
      </c>
      <c r="D156" s="96">
        <v>80111600</v>
      </c>
      <c r="E156" s="96" t="s">
        <v>1336</v>
      </c>
      <c r="F156" s="96" t="s">
        <v>479</v>
      </c>
      <c r="G156" s="96" t="s">
        <v>479</v>
      </c>
      <c r="H156" s="96">
        <v>6</v>
      </c>
      <c r="I156" s="97">
        <v>1</v>
      </c>
      <c r="J156" s="96" t="s">
        <v>44</v>
      </c>
      <c r="K156" s="96" t="s">
        <v>45</v>
      </c>
      <c r="L156" s="206">
        <v>3310000</v>
      </c>
      <c r="M156" s="108">
        <f>+L156*-H156</f>
        <v>-19860000</v>
      </c>
      <c r="N156" s="108" t="s">
        <v>269</v>
      </c>
      <c r="O156" s="96" t="s">
        <v>47</v>
      </c>
      <c r="P156" s="97" t="s">
        <v>1313</v>
      </c>
      <c r="Q156" s="550" t="s">
        <v>1661</v>
      </c>
      <c r="R156" s="500"/>
      <c r="S156" s="348" t="s">
        <v>1309</v>
      </c>
      <c r="T156" s="501">
        <v>8238</v>
      </c>
      <c r="U156" s="501">
        <v>2024110010322</v>
      </c>
      <c r="V156" s="500"/>
      <c r="W156" s="500"/>
      <c r="X156" s="500"/>
      <c r="Y156" s="500"/>
      <c r="Z156" s="500"/>
      <c r="AA156" s="500"/>
      <c r="AB156" s="500"/>
      <c r="AC156" s="500"/>
      <c r="AD156" s="500"/>
      <c r="AE156" s="500"/>
      <c r="AF156" s="500"/>
      <c r="AG156" s="500"/>
      <c r="AH156" s="500"/>
      <c r="AI156" s="500"/>
      <c r="AJ156" s="500"/>
      <c r="AK156" s="500"/>
      <c r="AL156" s="500"/>
    </row>
    <row r="157" spans="1:38" ht="12.75" customHeight="1">
      <c r="A157" s="349" t="s">
        <v>1384</v>
      </c>
      <c r="B157" s="350" t="s">
        <v>1334</v>
      </c>
      <c r="C157" s="349" t="s">
        <v>1335</v>
      </c>
      <c r="D157" s="349">
        <v>80111600</v>
      </c>
      <c r="E157" s="351" t="s">
        <v>1448</v>
      </c>
      <c r="F157" s="349" t="s">
        <v>479</v>
      </c>
      <c r="G157" s="349" t="s">
        <v>479</v>
      </c>
      <c r="H157" s="349">
        <v>6</v>
      </c>
      <c r="I157" s="350">
        <v>1</v>
      </c>
      <c r="J157" s="349" t="s">
        <v>44</v>
      </c>
      <c r="K157" s="349" t="s">
        <v>45</v>
      </c>
      <c r="L157" s="352">
        <v>3310000</v>
      </c>
      <c r="M157" s="352">
        <f>+L157*H157</f>
        <v>19860000</v>
      </c>
      <c r="N157" s="352" t="s">
        <v>269</v>
      </c>
      <c r="O157" s="349" t="s">
        <v>47</v>
      </c>
      <c r="P157" s="350" t="s">
        <v>1313</v>
      </c>
      <c r="Q157" s="529"/>
      <c r="R157" s="500"/>
      <c r="S157" s="348" t="s">
        <v>1309</v>
      </c>
      <c r="T157" s="501">
        <v>8238</v>
      </c>
      <c r="U157" s="501">
        <v>2024110010322</v>
      </c>
      <c r="V157" s="500"/>
      <c r="W157" s="500"/>
      <c r="X157" s="500"/>
      <c r="Y157" s="500"/>
      <c r="Z157" s="500"/>
      <c r="AA157" s="500"/>
      <c r="AB157" s="500"/>
      <c r="AC157" s="500"/>
      <c r="AD157" s="500"/>
      <c r="AE157" s="500"/>
      <c r="AF157" s="500"/>
      <c r="AG157" s="500"/>
      <c r="AH157" s="500"/>
      <c r="AI157" s="500"/>
      <c r="AJ157" s="500"/>
      <c r="AK157" s="500"/>
      <c r="AL157" s="500"/>
    </row>
    <row r="158" spans="1:38" ht="12.75" customHeight="1">
      <c r="A158" s="354" t="s">
        <v>1612</v>
      </c>
      <c r="B158" s="464"/>
      <c r="C158" s="355"/>
      <c r="D158" s="355"/>
      <c r="E158" s="355"/>
      <c r="F158" s="355"/>
      <c r="G158" s="355"/>
      <c r="H158" s="355"/>
      <c r="I158" s="355"/>
      <c r="J158" s="355"/>
      <c r="K158" s="355"/>
      <c r="L158" s="355"/>
      <c r="M158" s="356"/>
      <c r="N158" s="355"/>
      <c r="O158" s="552"/>
      <c r="P158" s="514"/>
      <c r="Q158" s="515"/>
      <c r="R158" s="339"/>
      <c r="S158" s="357"/>
      <c r="T158" s="466"/>
      <c r="U158" s="466"/>
      <c r="V158" s="339"/>
      <c r="W158" s="339"/>
      <c r="X158" s="339"/>
      <c r="Y158" s="339"/>
      <c r="Z158" s="339"/>
      <c r="AA158" s="339"/>
      <c r="AB158" s="339"/>
      <c r="AC158" s="339"/>
      <c r="AD158" s="339"/>
      <c r="AE158" s="339"/>
      <c r="AF158" s="339"/>
      <c r="AG158" s="339"/>
      <c r="AH158" s="339"/>
      <c r="AI158" s="339"/>
      <c r="AJ158" s="339"/>
      <c r="AK158" s="339"/>
      <c r="AL158" s="339"/>
    </row>
    <row r="159" spans="1:38" ht="12.75" customHeight="1">
      <c r="A159" s="574" t="s">
        <v>1613</v>
      </c>
      <c r="B159" s="517"/>
      <c r="C159" s="517"/>
      <c r="D159" s="517"/>
      <c r="E159" s="517"/>
      <c r="F159" s="517"/>
      <c r="G159" s="517"/>
      <c r="H159" s="517"/>
      <c r="I159" s="517"/>
      <c r="J159" s="517"/>
      <c r="K159" s="517"/>
      <c r="L159" s="517"/>
      <c r="M159" s="517"/>
      <c r="N159" s="517"/>
      <c r="O159" s="517"/>
      <c r="P159" s="517"/>
      <c r="Q159" s="518"/>
      <c r="R159" s="339"/>
      <c r="S159" s="345"/>
      <c r="T159" s="466"/>
      <c r="U159" s="466"/>
      <c r="V159" s="339"/>
      <c r="W159" s="339"/>
      <c r="X159" s="339"/>
      <c r="Y159" s="339"/>
      <c r="Z159" s="339"/>
      <c r="AA159" s="339"/>
      <c r="AB159" s="339"/>
      <c r="AC159" s="339"/>
      <c r="AD159" s="339"/>
      <c r="AE159" s="339"/>
      <c r="AF159" s="339"/>
      <c r="AG159" s="339"/>
      <c r="AH159" s="339"/>
      <c r="AI159" s="339"/>
      <c r="AJ159" s="339"/>
      <c r="AK159" s="339"/>
      <c r="AL159" s="339"/>
    </row>
    <row r="160" spans="1:38" ht="99" customHeight="1">
      <c r="A160" s="558" t="s">
        <v>1614</v>
      </c>
      <c r="B160" s="515"/>
      <c r="C160" s="552"/>
      <c r="D160" s="514"/>
      <c r="E160" s="515"/>
      <c r="F160" s="558" t="s">
        <v>1615</v>
      </c>
      <c r="G160" s="514"/>
      <c r="H160" s="514"/>
      <c r="I160" s="515"/>
      <c r="J160" s="565">
        <v>2</v>
      </c>
      <c r="K160" s="514"/>
      <c r="L160" s="514"/>
      <c r="M160" s="514"/>
      <c r="N160" s="515"/>
      <c r="O160" s="358" t="s">
        <v>1616</v>
      </c>
      <c r="P160" s="566">
        <v>45698</v>
      </c>
      <c r="Q160" s="515"/>
      <c r="R160" s="339"/>
      <c r="S160" s="359"/>
      <c r="T160" s="466"/>
      <c r="U160" s="466"/>
      <c r="V160" s="339"/>
      <c r="W160" s="339"/>
      <c r="X160" s="339"/>
      <c r="Y160" s="339"/>
      <c r="Z160" s="339"/>
      <c r="AA160" s="339"/>
      <c r="AB160" s="339"/>
      <c r="AC160" s="339"/>
      <c r="AD160" s="339"/>
      <c r="AE160" s="339"/>
      <c r="AF160" s="339"/>
      <c r="AG160" s="339"/>
      <c r="AH160" s="339"/>
      <c r="AI160" s="339"/>
      <c r="AJ160" s="339"/>
      <c r="AK160" s="339"/>
      <c r="AL160" s="339"/>
    </row>
    <row r="161" spans="1:38" ht="12.75" customHeight="1">
      <c r="A161" s="339"/>
      <c r="B161" s="339"/>
      <c r="C161" s="339"/>
      <c r="D161" s="339"/>
      <c r="E161" s="339"/>
      <c r="F161" s="339"/>
      <c r="G161" s="339"/>
      <c r="H161" s="339"/>
      <c r="I161" s="339"/>
      <c r="J161" s="339"/>
      <c r="K161" s="339"/>
      <c r="L161" s="339"/>
      <c r="M161" s="340"/>
      <c r="N161" s="339"/>
      <c r="O161" s="339"/>
      <c r="P161" s="339"/>
      <c r="Q161" s="341"/>
      <c r="R161" s="339"/>
      <c r="S161" s="338"/>
      <c r="T161" s="466"/>
      <c r="U161" s="466"/>
      <c r="V161" s="339"/>
      <c r="W161" s="339"/>
      <c r="X161" s="339"/>
      <c r="Y161" s="339"/>
      <c r="Z161" s="339"/>
      <c r="AA161" s="339"/>
      <c r="AB161" s="339"/>
      <c r="AC161" s="339"/>
      <c r="AD161" s="339"/>
      <c r="AE161" s="339"/>
      <c r="AF161" s="339"/>
      <c r="AG161" s="339"/>
      <c r="AH161" s="339"/>
      <c r="AI161" s="339"/>
      <c r="AJ161" s="339"/>
      <c r="AK161" s="339"/>
      <c r="AL161" s="339"/>
    </row>
    <row r="162" spans="1:38" ht="12.75" customHeight="1">
      <c r="A162" s="339"/>
      <c r="B162" s="339"/>
      <c r="C162" s="339"/>
      <c r="D162" s="339"/>
      <c r="E162" s="339"/>
      <c r="F162" s="339"/>
      <c r="G162" s="339"/>
      <c r="H162" s="339"/>
      <c r="I162" s="339"/>
      <c r="J162" s="339"/>
      <c r="K162" s="339"/>
      <c r="L162" s="339"/>
      <c r="M162" s="340"/>
      <c r="N162" s="339"/>
      <c r="O162" s="339"/>
      <c r="P162" s="339"/>
      <c r="Q162" s="341"/>
      <c r="R162" s="339"/>
      <c r="S162" s="338"/>
      <c r="T162" s="466"/>
      <c r="U162" s="466"/>
      <c r="V162" s="339"/>
      <c r="W162" s="339"/>
      <c r="X162" s="339"/>
      <c r="Y162" s="339"/>
      <c r="Z162" s="339"/>
      <c r="AA162" s="339"/>
      <c r="AB162" s="339"/>
      <c r="AC162" s="339"/>
      <c r="AD162" s="339"/>
      <c r="AE162" s="339"/>
      <c r="AF162" s="339"/>
      <c r="AG162" s="339"/>
      <c r="AH162" s="339"/>
      <c r="AI162" s="339"/>
      <c r="AJ162" s="339"/>
      <c r="AK162" s="339"/>
      <c r="AL162" s="339"/>
    </row>
    <row r="163" spans="1:38" ht="66" customHeight="1">
      <c r="A163" s="531"/>
      <c r="B163" s="521"/>
      <c r="C163" s="525"/>
      <c r="D163" s="527" t="s">
        <v>1365</v>
      </c>
      <c r="E163" s="514"/>
      <c r="F163" s="514"/>
      <c r="G163" s="514"/>
      <c r="H163" s="514"/>
      <c r="I163" s="514"/>
      <c r="J163" s="514"/>
      <c r="K163" s="514"/>
      <c r="L163" s="514"/>
      <c r="M163" s="514"/>
      <c r="N163" s="514"/>
      <c r="O163" s="514"/>
      <c r="P163" s="515"/>
      <c r="Q163" s="540" t="s">
        <v>1366</v>
      </c>
      <c r="R163" s="466"/>
      <c r="S163" s="360"/>
      <c r="T163" s="466"/>
      <c r="U163" s="466"/>
      <c r="V163" s="466"/>
      <c r="W163" s="466"/>
      <c r="X163" s="466"/>
      <c r="Y163" s="466"/>
      <c r="Z163" s="466"/>
      <c r="AA163" s="466"/>
      <c r="AB163" s="466"/>
      <c r="AC163" s="466"/>
      <c r="AD163" s="466"/>
      <c r="AE163" s="466"/>
      <c r="AF163" s="466"/>
      <c r="AG163" s="466"/>
      <c r="AH163" s="466"/>
      <c r="AI163" s="466"/>
      <c r="AJ163" s="466"/>
      <c r="AK163" s="466"/>
      <c r="AL163" s="466"/>
    </row>
    <row r="164" spans="1:38" ht="66" customHeight="1">
      <c r="A164" s="526"/>
      <c r="B164" s="517"/>
      <c r="C164" s="518"/>
      <c r="D164" s="527" t="s">
        <v>1367</v>
      </c>
      <c r="E164" s="514"/>
      <c r="F164" s="514"/>
      <c r="G164" s="514"/>
      <c r="H164" s="514"/>
      <c r="I164" s="514"/>
      <c r="J164" s="514"/>
      <c r="K164" s="514"/>
      <c r="L164" s="514"/>
      <c r="M164" s="514"/>
      <c r="N164" s="514"/>
      <c r="O164" s="514"/>
      <c r="P164" s="515"/>
      <c r="Q164" s="529"/>
      <c r="R164" s="466"/>
      <c r="S164" s="360"/>
      <c r="T164" s="466"/>
      <c r="U164" s="466"/>
      <c r="V164" s="466"/>
      <c r="W164" s="466"/>
      <c r="X164" s="466"/>
      <c r="Y164" s="466"/>
      <c r="Z164" s="466"/>
      <c r="AA164" s="466"/>
      <c r="AB164" s="466"/>
      <c r="AC164" s="466"/>
      <c r="AD164" s="466"/>
      <c r="AE164" s="466"/>
      <c r="AF164" s="466"/>
      <c r="AG164" s="466"/>
      <c r="AH164" s="466"/>
      <c r="AI164" s="466"/>
      <c r="AJ164" s="466"/>
      <c r="AK164" s="466"/>
      <c r="AL164" s="466"/>
    </row>
    <row r="165" spans="1:38" ht="12.75" customHeight="1">
      <c r="A165" s="536"/>
      <c r="B165" s="514"/>
      <c r="C165" s="514"/>
      <c r="D165" s="514"/>
      <c r="E165" s="514"/>
      <c r="F165" s="514"/>
      <c r="G165" s="514"/>
      <c r="H165" s="514"/>
      <c r="I165" s="514"/>
      <c r="J165" s="514"/>
      <c r="K165" s="514"/>
      <c r="L165" s="514"/>
      <c r="M165" s="514"/>
      <c r="N165" s="514"/>
      <c r="O165" s="514"/>
      <c r="P165" s="514"/>
      <c r="Q165" s="515"/>
      <c r="R165" s="466"/>
      <c r="S165" s="360"/>
      <c r="T165" s="466"/>
      <c r="U165" s="466"/>
      <c r="V165" s="466"/>
      <c r="W165" s="466"/>
      <c r="X165" s="466"/>
      <c r="Y165" s="466"/>
      <c r="Z165" s="466"/>
      <c r="AA165" s="466"/>
      <c r="AB165" s="466"/>
      <c r="AC165" s="466"/>
      <c r="AD165" s="466"/>
      <c r="AE165" s="466"/>
      <c r="AF165" s="466"/>
      <c r="AG165" s="466"/>
      <c r="AH165" s="466"/>
      <c r="AI165" s="466"/>
      <c r="AJ165" s="466"/>
      <c r="AK165" s="466"/>
      <c r="AL165" s="466"/>
    </row>
    <row r="166" spans="1:38" ht="12.75" customHeight="1">
      <c r="A166" s="553" t="s">
        <v>1713</v>
      </c>
      <c r="B166" s="514"/>
      <c r="C166" s="514"/>
      <c r="D166" s="514"/>
      <c r="E166" s="514"/>
      <c r="F166" s="514"/>
      <c r="G166" s="514"/>
      <c r="H166" s="514"/>
      <c r="I166" s="514"/>
      <c r="J166" s="514"/>
      <c r="K166" s="514"/>
      <c r="L166" s="514"/>
      <c r="M166" s="514"/>
      <c r="N166" s="514"/>
      <c r="O166" s="514"/>
      <c r="P166" s="514"/>
      <c r="Q166" s="515"/>
      <c r="R166" s="466"/>
      <c r="S166" s="343"/>
      <c r="T166" s="466"/>
      <c r="U166" s="466"/>
      <c r="V166" s="466"/>
      <c r="W166" s="466"/>
      <c r="X166" s="466"/>
      <c r="Y166" s="466"/>
      <c r="Z166" s="466"/>
      <c r="AA166" s="466"/>
      <c r="AB166" s="466"/>
      <c r="AC166" s="466"/>
      <c r="AD166" s="466"/>
      <c r="AE166" s="466"/>
      <c r="AF166" s="466"/>
      <c r="AG166" s="466"/>
      <c r="AH166" s="466"/>
      <c r="AI166" s="466"/>
      <c r="AJ166" s="466"/>
      <c r="AK166" s="466"/>
      <c r="AL166" s="466"/>
    </row>
    <row r="167" spans="1:38" ht="12.75" customHeight="1">
      <c r="A167" s="527" t="s">
        <v>1714</v>
      </c>
      <c r="B167" s="515"/>
      <c r="C167" s="554" t="s">
        <v>1726</v>
      </c>
      <c r="D167" s="514"/>
      <c r="E167" s="515"/>
      <c r="F167" s="344" t="s">
        <v>1716</v>
      </c>
      <c r="G167" s="554" t="s">
        <v>1727</v>
      </c>
      <c r="H167" s="514"/>
      <c r="I167" s="514"/>
      <c r="J167" s="515"/>
      <c r="K167" s="544" t="s">
        <v>1718</v>
      </c>
      <c r="L167" s="525"/>
      <c r="M167" s="545" t="s">
        <v>1728</v>
      </c>
      <c r="N167" s="521"/>
      <c r="O167" s="525"/>
      <c r="P167" s="546" t="s">
        <v>1720</v>
      </c>
      <c r="Q167" s="583"/>
      <c r="R167" s="466"/>
      <c r="S167" s="345"/>
      <c r="T167" s="466"/>
      <c r="U167" s="466"/>
      <c r="V167" s="466"/>
      <c r="W167" s="466"/>
      <c r="X167" s="466"/>
      <c r="Y167" s="466"/>
      <c r="Z167" s="466"/>
      <c r="AA167" s="466"/>
      <c r="AB167" s="466"/>
      <c r="AC167" s="466"/>
      <c r="AD167" s="466"/>
      <c r="AE167" s="466"/>
      <c r="AF167" s="466"/>
      <c r="AG167" s="466"/>
      <c r="AH167" s="466"/>
      <c r="AI167" s="466"/>
      <c r="AJ167" s="466"/>
      <c r="AK167" s="466"/>
      <c r="AL167" s="466"/>
    </row>
    <row r="168" spans="1:38" ht="12.75" customHeight="1">
      <c r="A168" s="556" t="s">
        <v>1721</v>
      </c>
      <c r="B168" s="515"/>
      <c r="C168" s="346" t="s">
        <v>1722</v>
      </c>
      <c r="D168" s="232">
        <v>8066</v>
      </c>
      <c r="E168" s="346" t="s">
        <v>1729</v>
      </c>
      <c r="F168" s="250">
        <v>2024110010194</v>
      </c>
      <c r="G168" s="346" t="s">
        <v>1724</v>
      </c>
      <c r="H168" s="584" t="s">
        <v>86</v>
      </c>
      <c r="I168" s="514"/>
      <c r="J168" s="515"/>
      <c r="K168" s="526"/>
      <c r="L168" s="518"/>
      <c r="M168" s="526"/>
      <c r="N168" s="517"/>
      <c r="O168" s="518"/>
      <c r="P168" s="529"/>
      <c r="Q168" s="529"/>
      <c r="R168" s="466"/>
      <c r="S168" s="345"/>
      <c r="T168" s="466"/>
      <c r="U168" s="466"/>
      <c r="V168" s="466"/>
      <c r="W168" s="466"/>
      <c r="X168" s="466"/>
      <c r="Y168" s="466"/>
      <c r="Z168" s="466"/>
      <c r="AA168" s="466"/>
      <c r="AB168" s="466"/>
      <c r="AC168" s="466"/>
      <c r="AD168" s="466"/>
      <c r="AE168" s="466"/>
      <c r="AF168" s="466"/>
      <c r="AG168" s="466"/>
      <c r="AH168" s="466"/>
      <c r="AI168" s="466"/>
      <c r="AJ168" s="466"/>
      <c r="AK168" s="466"/>
      <c r="AL168" s="466"/>
    </row>
    <row r="169" spans="1:38" ht="12.75" customHeight="1">
      <c r="A169" s="92" t="s">
        <v>1708</v>
      </c>
      <c r="B169" s="92" t="s">
        <v>1369</v>
      </c>
      <c r="C169" s="92" t="s">
        <v>9</v>
      </c>
      <c r="D169" s="92" t="s">
        <v>10</v>
      </c>
      <c r="E169" s="92" t="s">
        <v>1709</v>
      </c>
      <c r="F169" s="92" t="s">
        <v>12</v>
      </c>
      <c r="G169" s="92" t="s">
        <v>13</v>
      </c>
      <c r="H169" s="92" t="s">
        <v>14</v>
      </c>
      <c r="I169" s="92" t="s">
        <v>15</v>
      </c>
      <c r="J169" s="92" t="s">
        <v>16</v>
      </c>
      <c r="K169" s="92" t="s">
        <v>17</v>
      </c>
      <c r="L169" s="92" t="s">
        <v>18</v>
      </c>
      <c r="M169" s="361" t="s">
        <v>1710</v>
      </c>
      <c r="N169" s="92" t="s">
        <v>20</v>
      </c>
      <c r="O169" s="92" t="s">
        <v>21</v>
      </c>
      <c r="P169" s="92" t="s">
        <v>22</v>
      </c>
      <c r="Q169" s="92" t="s">
        <v>1379</v>
      </c>
      <c r="R169" s="466"/>
      <c r="S169" s="343"/>
      <c r="T169" s="466"/>
      <c r="U169" s="466"/>
      <c r="V169" s="466"/>
      <c r="W169" s="466"/>
      <c r="X169" s="466"/>
      <c r="Y169" s="466"/>
      <c r="Z169" s="466"/>
      <c r="AA169" s="466"/>
      <c r="AB169" s="466"/>
      <c r="AC169" s="466"/>
      <c r="AD169" s="466"/>
      <c r="AE169" s="466"/>
      <c r="AF169" s="466"/>
      <c r="AG169" s="466"/>
      <c r="AH169" s="466"/>
      <c r="AI169" s="466"/>
      <c r="AJ169" s="466"/>
      <c r="AK169" s="466"/>
      <c r="AL169" s="466"/>
    </row>
    <row r="170" spans="1:38" ht="12.75" customHeight="1">
      <c r="A170" s="232" t="s">
        <v>1655</v>
      </c>
      <c r="B170" s="232" t="s">
        <v>137</v>
      </c>
      <c r="C170" s="232" t="s">
        <v>88</v>
      </c>
      <c r="D170" s="232">
        <v>80111600</v>
      </c>
      <c r="E170" s="232" t="s">
        <v>138</v>
      </c>
      <c r="F170" s="232" t="s">
        <v>90</v>
      </c>
      <c r="G170" s="232" t="s">
        <v>90</v>
      </c>
      <c r="H170" s="232">
        <v>10</v>
      </c>
      <c r="I170" s="232">
        <v>1</v>
      </c>
      <c r="J170" s="232" t="s">
        <v>44</v>
      </c>
      <c r="K170" s="232" t="s">
        <v>45</v>
      </c>
      <c r="L170" s="257">
        <v>10000000</v>
      </c>
      <c r="M170" s="257">
        <f>-+H170*L170</f>
        <v>-100000000</v>
      </c>
      <c r="N170" s="232" t="s">
        <v>151</v>
      </c>
      <c r="O170" s="232" t="s">
        <v>1341</v>
      </c>
      <c r="P170" s="232" t="s">
        <v>93</v>
      </c>
      <c r="Q170" s="164"/>
      <c r="R170" s="466"/>
      <c r="S170" s="320" t="s">
        <v>86</v>
      </c>
      <c r="T170" s="232">
        <v>8066</v>
      </c>
      <c r="U170" s="502">
        <v>2024110010194</v>
      </c>
      <c r="V170" s="466"/>
      <c r="W170" s="466"/>
      <c r="X170" s="466"/>
      <c r="Y170" s="466"/>
      <c r="Z170" s="466"/>
      <c r="AA170" s="466"/>
      <c r="AB170" s="466"/>
      <c r="AC170" s="466"/>
      <c r="AD170" s="466"/>
      <c r="AE170" s="466"/>
      <c r="AF170" s="466"/>
      <c r="AG170" s="466"/>
      <c r="AH170" s="466"/>
      <c r="AI170" s="466"/>
      <c r="AJ170" s="466"/>
      <c r="AK170" s="466"/>
      <c r="AL170" s="466"/>
    </row>
    <row r="171" spans="1:38" ht="12.75" customHeight="1">
      <c r="A171" s="362" t="s">
        <v>1384</v>
      </c>
      <c r="B171" s="362" t="s">
        <v>137</v>
      </c>
      <c r="C171" s="362" t="s">
        <v>88</v>
      </c>
      <c r="D171" s="362">
        <v>80111600</v>
      </c>
      <c r="E171" s="362" t="s">
        <v>138</v>
      </c>
      <c r="F171" s="362" t="s">
        <v>90</v>
      </c>
      <c r="G171" s="362" t="s">
        <v>90</v>
      </c>
      <c r="H171" s="362">
        <v>10</v>
      </c>
      <c r="I171" s="362">
        <v>1</v>
      </c>
      <c r="J171" s="362" t="s">
        <v>44</v>
      </c>
      <c r="K171" s="362" t="s">
        <v>45</v>
      </c>
      <c r="L171" s="363">
        <v>7000000</v>
      </c>
      <c r="M171" s="363">
        <v>70000000</v>
      </c>
      <c r="N171" s="362" t="s">
        <v>126</v>
      </c>
      <c r="O171" s="362" t="s">
        <v>1341</v>
      </c>
      <c r="P171" s="362" t="s">
        <v>93</v>
      </c>
      <c r="Q171" s="362" t="s">
        <v>1522</v>
      </c>
      <c r="R171" s="466"/>
      <c r="S171" s="320" t="s">
        <v>86</v>
      </c>
      <c r="T171" s="232">
        <v>8066</v>
      </c>
      <c r="U171" s="502">
        <v>2024110010194</v>
      </c>
      <c r="V171" s="466"/>
      <c r="W171" s="466"/>
      <c r="X171" s="466"/>
      <c r="Y171" s="466"/>
      <c r="Z171" s="466"/>
      <c r="AA171" s="466"/>
      <c r="AB171" s="466"/>
      <c r="AC171" s="466"/>
      <c r="AD171" s="466"/>
      <c r="AE171" s="466"/>
      <c r="AF171" s="466"/>
      <c r="AG171" s="466"/>
      <c r="AH171" s="466"/>
      <c r="AI171" s="466"/>
      <c r="AJ171" s="466"/>
      <c r="AK171" s="466"/>
      <c r="AL171" s="466"/>
    </row>
    <row r="172" spans="1:38" ht="12.75" customHeight="1">
      <c r="A172" s="232" t="s">
        <v>1655</v>
      </c>
      <c r="B172" s="232" t="s">
        <v>142</v>
      </c>
      <c r="C172" s="232" t="s">
        <v>88</v>
      </c>
      <c r="D172" s="232">
        <v>80111600</v>
      </c>
      <c r="E172" s="232" t="s">
        <v>143</v>
      </c>
      <c r="F172" s="232" t="s">
        <v>90</v>
      </c>
      <c r="G172" s="232" t="s">
        <v>90</v>
      </c>
      <c r="H172" s="232">
        <v>7</v>
      </c>
      <c r="I172" s="232">
        <v>1</v>
      </c>
      <c r="J172" s="232" t="s">
        <v>44</v>
      </c>
      <c r="K172" s="232" t="s">
        <v>45</v>
      </c>
      <c r="L172" s="257">
        <v>7000000</v>
      </c>
      <c r="M172" s="257">
        <v>-49000000</v>
      </c>
      <c r="N172" s="232" t="s">
        <v>141</v>
      </c>
      <c r="O172" s="232" t="s">
        <v>1341</v>
      </c>
      <c r="P172" s="232" t="s">
        <v>93</v>
      </c>
      <c r="Q172" s="164"/>
      <c r="R172" s="466"/>
      <c r="S172" s="320" t="s">
        <v>86</v>
      </c>
      <c r="T172" s="232">
        <v>8066</v>
      </c>
      <c r="U172" s="502">
        <v>2024110010194</v>
      </c>
      <c r="V172" s="466"/>
      <c r="W172" s="466"/>
      <c r="X172" s="466"/>
      <c r="Y172" s="466"/>
      <c r="Z172" s="466"/>
      <c r="AA172" s="466"/>
      <c r="AB172" s="466"/>
      <c r="AC172" s="466"/>
      <c r="AD172" s="466"/>
      <c r="AE172" s="466"/>
      <c r="AF172" s="466"/>
      <c r="AG172" s="466"/>
      <c r="AH172" s="466"/>
      <c r="AI172" s="466"/>
      <c r="AJ172" s="466"/>
      <c r="AK172" s="466"/>
      <c r="AL172" s="466"/>
    </row>
    <row r="173" spans="1:38" ht="12.75" customHeight="1">
      <c r="A173" s="362" t="s">
        <v>1384</v>
      </c>
      <c r="B173" s="362" t="s">
        <v>142</v>
      </c>
      <c r="C173" s="362" t="s">
        <v>88</v>
      </c>
      <c r="D173" s="362">
        <v>80111600</v>
      </c>
      <c r="E173" s="362" t="s">
        <v>143</v>
      </c>
      <c r="F173" s="362" t="s">
        <v>90</v>
      </c>
      <c r="G173" s="362" t="s">
        <v>90</v>
      </c>
      <c r="H173" s="362">
        <v>9</v>
      </c>
      <c r="I173" s="362">
        <v>1</v>
      </c>
      <c r="J173" s="362" t="s">
        <v>44</v>
      </c>
      <c r="K173" s="362" t="s">
        <v>45</v>
      </c>
      <c r="L173" s="363">
        <v>8000000</v>
      </c>
      <c r="M173" s="363">
        <f>+L173*H173</f>
        <v>72000000</v>
      </c>
      <c r="N173" s="362" t="s">
        <v>141</v>
      </c>
      <c r="O173" s="362" t="s">
        <v>1341</v>
      </c>
      <c r="P173" s="362" t="s">
        <v>93</v>
      </c>
      <c r="Q173" s="362" t="s">
        <v>1523</v>
      </c>
      <c r="R173" s="466"/>
      <c r="S173" s="320" t="s">
        <v>86</v>
      </c>
      <c r="T173" s="232">
        <v>8066</v>
      </c>
      <c r="U173" s="502">
        <v>2024110010194</v>
      </c>
      <c r="V173" s="466"/>
      <c r="W173" s="466"/>
      <c r="X173" s="466"/>
      <c r="Y173" s="466"/>
      <c r="Z173" s="466"/>
      <c r="AA173" s="466"/>
      <c r="AB173" s="466"/>
      <c r="AC173" s="466"/>
      <c r="AD173" s="466"/>
      <c r="AE173" s="466"/>
      <c r="AF173" s="466"/>
      <c r="AG173" s="466"/>
      <c r="AH173" s="466"/>
      <c r="AI173" s="466"/>
      <c r="AJ173" s="466"/>
      <c r="AK173" s="466"/>
      <c r="AL173" s="466"/>
    </row>
    <row r="174" spans="1:38" ht="12.75" customHeight="1">
      <c r="A174" s="232" t="s">
        <v>1655</v>
      </c>
      <c r="B174" s="232" t="s">
        <v>146</v>
      </c>
      <c r="C174" s="232" t="s">
        <v>88</v>
      </c>
      <c r="D174" s="232">
        <v>80111600</v>
      </c>
      <c r="E174" s="232" t="s">
        <v>147</v>
      </c>
      <c r="F174" s="232" t="s">
        <v>90</v>
      </c>
      <c r="G174" s="232" t="s">
        <v>90</v>
      </c>
      <c r="H174" s="232">
        <v>6</v>
      </c>
      <c r="I174" s="232">
        <v>1</v>
      </c>
      <c r="J174" s="232" t="s">
        <v>44</v>
      </c>
      <c r="K174" s="232" t="s">
        <v>45</v>
      </c>
      <c r="L174" s="257">
        <v>5000000</v>
      </c>
      <c r="M174" s="257">
        <v>-30000000</v>
      </c>
      <c r="N174" s="232" t="s">
        <v>141</v>
      </c>
      <c r="O174" s="232" t="s">
        <v>1341</v>
      </c>
      <c r="P174" s="232" t="s">
        <v>93</v>
      </c>
      <c r="Q174" s="164"/>
      <c r="R174" s="466"/>
      <c r="S174" s="320" t="s">
        <v>86</v>
      </c>
      <c r="T174" s="232">
        <v>8066</v>
      </c>
      <c r="U174" s="502">
        <v>2024110010194</v>
      </c>
      <c r="V174" s="466"/>
      <c r="W174" s="466"/>
      <c r="X174" s="466"/>
      <c r="Y174" s="466"/>
      <c r="Z174" s="466"/>
      <c r="AA174" s="466"/>
      <c r="AB174" s="466"/>
      <c r="AC174" s="466"/>
      <c r="AD174" s="466"/>
      <c r="AE174" s="466"/>
      <c r="AF174" s="466"/>
      <c r="AG174" s="466"/>
      <c r="AH174" s="466"/>
      <c r="AI174" s="466"/>
      <c r="AJ174" s="466"/>
      <c r="AK174" s="466"/>
      <c r="AL174" s="466"/>
    </row>
    <row r="175" spans="1:38" ht="12.75" customHeight="1">
      <c r="A175" s="362" t="s">
        <v>1384</v>
      </c>
      <c r="B175" s="362" t="s">
        <v>146</v>
      </c>
      <c r="C175" s="362" t="s">
        <v>88</v>
      </c>
      <c r="D175" s="362">
        <v>80111600</v>
      </c>
      <c r="E175" s="362" t="s">
        <v>1524</v>
      </c>
      <c r="F175" s="362" t="s">
        <v>150</v>
      </c>
      <c r="G175" s="362" t="s">
        <v>150</v>
      </c>
      <c r="H175" s="362">
        <v>10</v>
      </c>
      <c r="I175" s="362">
        <v>1</v>
      </c>
      <c r="J175" s="362" t="s">
        <v>44</v>
      </c>
      <c r="K175" s="362" t="s">
        <v>45</v>
      </c>
      <c r="L175" s="363">
        <v>3000000</v>
      </c>
      <c r="M175" s="363">
        <v>30000000</v>
      </c>
      <c r="N175" s="362" t="s">
        <v>126</v>
      </c>
      <c r="O175" s="362" t="s">
        <v>1341</v>
      </c>
      <c r="P175" s="362" t="s">
        <v>93</v>
      </c>
      <c r="Q175" s="362" t="s">
        <v>1525</v>
      </c>
      <c r="R175" s="466"/>
      <c r="S175" s="320" t="s">
        <v>86</v>
      </c>
      <c r="T175" s="232">
        <v>8066</v>
      </c>
      <c r="U175" s="502">
        <v>2024110010194</v>
      </c>
      <c r="V175" s="466"/>
      <c r="W175" s="466"/>
      <c r="X175" s="466"/>
      <c r="Y175" s="466"/>
      <c r="Z175" s="466"/>
      <c r="AA175" s="466"/>
      <c r="AB175" s="466"/>
      <c r="AC175" s="466"/>
      <c r="AD175" s="466"/>
      <c r="AE175" s="466"/>
      <c r="AF175" s="466"/>
      <c r="AG175" s="466"/>
      <c r="AH175" s="466"/>
      <c r="AI175" s="466"/>
      <c r="AJ175" s="466"/>
      <c r="AK175" s="466"/>
      <c r="AL175" s="466"/>
    </row>
    <row r="176" spans="1:38" ht="12.75" customHeight="1">
      <c r="A176" s="232" t="s">
        <v>1655</v>
      </c>
      <c r="B176" s="232" t="s">
        <v>148</v>
      </c>
      <c r="C176" s="232" t="s">
        <v>88</v>
      </c>
      <c r="D176" s="232">
        <v>80111600</v>
      </c>
      <c r="E176" s="232" t="s">
        <v>149</v>
      </c>
      <c r="F176" s="232" t="s">
        <v>150</v>
      </c>
      <c r="G176" s="232" t="s">
        <v>150</v>
      </c>
      <c r="H176" s="232">
        <v>4</v>
      </c>
      <c r="I176" s="232">
        <v>1</v>
      </c>
      <c r="J176" s="232" t="s">
        <v>44</v>
      </c>
      <c r="K176" s="232" t="s">
        <v>45</v>
      </c>
      <c r="L176" s="257">
        <v>4508000</v>
      </c>
      <c r="M176" s="257">
        <v>-18032000</v>
      </c>
      <c r="N176" s="232" t="s">
        <v>151</v>
      </c>
      <c r="O176" s="232" t="s">
        <v>1341</v>
      </c>
      <c r="P176" s="232" t="s">
        <v>93</v>
      </c>
      <c r="Q176" s="164"/>
      <c r="R176" s="466"/>
      <c r="S176" s="320" t="s">
        <v>86</v>
      </c>
      <c r="T176" s="232">
        <v>8066</v>
      </c>
      <c r="U176" s="502">
        <v>2024110010194</v>
      </c>
      <c r="V176" s="466"/>
      <c r="W176" s="466"/>
      <c r="X176" s="466"/>
      <c r="Y176" s="466"/>
      <c r="Z176" s="466"/>
      <c r="AA176" s="466"/>
      <c r="AB176" s="466"/>
      <c r="AC176" s="466"/>
      <c r="AD176" s="466"/>
      <c r="AE176" s="466"/>
      <c r="AF176" s="466"/>
      <c r="AG176" s="466"/>
      <c r="AH176" s="466"/>
      <c r="AI176" s="466"/>
      <c r="AJ176" s="466"/>
      <c r="AK176" s="466"/>
      <c r="AL176" s="466"/>
    </row>
    <row r="177" spans="1:38" ht="12.75" customHeight="1">
      <c r="A177" s="362" t="s">
        <v>1384</v>
      </c>
      <c r="B177" s="362" t="s">
        <v>148</v>
      </c>
      <c r="C177" s="362" t="s">
        <v>88</v>
      </c>
      <c r="D177" s="362">
        <v>80111600</v>
      </c>
      <c r="E177" s="362" t="s">
        <v>149</v>
      </c>
      <c r="F177" s="362" t="s">
        <v>90</v>
      </c>
      <c r="G177" s="362" t="s">
        <v>90</v>
      </c>
      <c r="H177" s="362">
        <v>2</v>
      </c>
      <c r="I177" s="362">
        <v>1</v>
      </c>
      <c r="J177" s="362" t="s">
        <v>44</v>
      </c>
      <c r="K177" s="362" t="s">
        <v>45</v>
      </c>
      <c r="L177" s="363">
        <v>5000000</v>
      </c>
      <c r="M177" s="363">
        <f>+L177*H177</f>
        <v>10000000</v>
      </c>
      <c r="N177" s="362" t="s">
        <v>151</v>
      </c>
      <c r="O177" s="362" t="s">
        <v>1341</v>
      </c>
      <c r="P177" s="362" t="s">
        <v>93</v>
      </c>
      <c r="Q177" s="362" t="s">
        <v>1526</v>
      </c>
      <c r="R177" s="466"/>
      <c r="S177" s="320" t="s">
        <v>86</v>
      </c>
      <c r="T177" s="232">
        <v>8066</v>
      </c>
      <c r="U177" s="502">
        <v>2024110010194</v>
      </c>
      <c r="V177" s="466"/>
      <c r="W177" s="466"/>
      <c r="X177" s="466"/>
      <c r="Y177" s="466"/>
      <c r="Z177" s="466"/>
      <c r="AA177" s="466"/>
      <c r="AB177" s="466"/>
      <c r="AC177" s="466"/>
      <c r="AD177" s="466"/>
      <c r="AE177" s="466"/>
      <c r="AF177" s="466"/>
      <c r="AG177" s="466"/>
      <c r="AH177" s="466"/>
      <c r="AI177" s="466"/>
      <c r="AJ177" s="466"/>
      <c r="AK177" s="466"/>
      <c r="AL177" s="466"/>
    </row>
    <row r="178" spans="1:38" ht="12.75" customHeight="1">
      <c r="A178" s="232" t="s">
        <v>1655</v>
      </c>
      <c r="B178" s="235" t="s">
        <v>152</v>
      </c>
      <c r="C178" s="232" t="s">
        <v>88</v>
      </c>
      <c r="D178" s="232">
        <v>80111600</v>
      </c>
      <c r="E178" s="232" t="s">
        <v>153</v>
      </c>
      <c r="F178" s="232" t="s">
        <v>90</v>
      </c>
      <c r="G178" s="232" t="s">
        <v>90</v>
      </c>
      <c r="H178" s="257">
        <v>6</v>
      </c>
      <c r="I178" s="232">
        <v>1</v>
      </c>
      <c r="J178" s="232" t="s">
        <v>44</v>
      </c>
      <c r="K178" s="232" t="s">
        <v>45</v>
      </c>
      <c r="L178" s="257">
        <v>7600000</v>
      </c>
      <c r="M178" s="257">
        <v>-45600000</v>
      </c>
      <c r="N178" s="232" t="s">
        <v>151</v>
      </c>
      <c r="O178" s="232" t="s">
        <v>1341</v>
      </c>
      <c r="P178" s="232" t="s">
        <v>93</v>
      </c>
      <c r="Q178" s="164"/>
      <c r="R178" s="466"/>
      <c r="S178" s="320" t="s">
        <v>86</v>
      </c>
      <c r="T178" s="232">
        <v>8066</v>
      </c>
      <c r="U178" s="502">
        <v>2024110010194</v>
      </c>
      <c r="V178" s="466"/>
      <c r="W178" s="466"/>
      <c r="X178" s="466"/>
      <c r="Y178" s="466"/>
      <c r="Z178" s="466"/>
      <c r="AA178" s="466"/>
      <c r="AB178" s="466"/>
      <c r="AC178" s="466"/>
      <c r="AD178" s="466"/>
      <c r="AE178" s="466"/>
      <c r="AF178" s="466"/>
      <c r="AG178" s="466"/>
      <c r="AH178" s="466"/>
      <c r="AI178" s="466"/>
      <c r="AJ178" s="466"/>
      <c r="AK178" s="466"/>
      <c r="AL178" s="466"/>
    </row>
    <row r="179" spans="1:38" ht="12.75" customHeight="1">
      <c r="A179" s="362" t="s">
        <v>1384</v>
      </c>
      <c r="B179" s="364" t="s">
        <v>152</v>
      </c>
      <c r="C179" s="362" t="s">
        <v>88</v>
      </c>
      <c r="D179" s="362">
        <v>80111600</v>
      </c>
      <c r="E179" s="362" t="s">
        <v>1730</v>
      </c>
      <c r="F179" s="362" t="s">
        <v>90</v>
      </c>
      <c r="G179" s="362" t="s">
        <v>90</v>
      </c>
      <c r="H179" s="363">
        <v>6</v>
      </c>
      <c r="I179" s="362">
        <v>1</v>
      </c>
      <c r="J179" s="362" t="s">
        <v>44</v>
      </c>
      <c r="K179" s="362" t="s">
        <v>45</v>
      </c>
      <c r="L179" s="363">
        <v>7600000</v>
      </c>
      <c r="M179" s="363">
        <v>45600000</v>
      </c>
      <c r="N179" s="362" t="s">
        <v>151</v>
      </c>
      <c r="O179" s="362" t="s">
        <v>1341</v>
      </c>
      <c r="P179" s="362" t="s">
        <v>93</v>
      </c>
      <c r="Q179" s="362" t="s">
        <v>1528</v>
      </c>
      <c r="R179" s="466"/>
      <c r="S179" s="320" t="s">
        <v>86</v>
      </c>
      <c r="T179" s="232">
        <v>8066</v>
      </c>
      <c r="U179" s="502">
        <v>2024110010194</v>
      </c>
      <c r="V179" s="466"/>
      <c r="W179" s="466"/>
      <c r="X179" s="466"/>
      <c r="Y179" s="466"/>
      <c r="Z179" s="466"/>
      <c r="AA179" s="466"/>
      <c r="AB179" s="466"/>
      <c r="AC179" s="466"/>
      <c r="AD179" s="466"/>
      <c r="AE179" s="466"/>
      <c r="AF179" s="466"/>
      <c r="AG179" s="466"/>
      <c r="AH179" s="466"/>
      <c r="AI179" s="466"/>
      <c r="AJ179" s="466"/>
      <c r="AK179" s="466"/>
      <c r="AL179" s="466"/>
    </row>
    <row r="180" spans="1:38" ht="12.75" customHeight="1">
      <c r="A180" s="232" t="s">
        <v>1655</v>
      </c>
      <c r="B180" s="235" t="s">
        <v>158</v>
      </c>
      <c r="C180" s="232" t="s">
        <v>88</v>
      </c>
      <c r="D180" s="232">
        <v>80111600</v>
      </c>
      <c r="E180" s="232" t="s">
        <v>153</v>
      </c>
      <c r="F180" s="232" t="s">
        <v>90</v>
      </c>
      <c r="G180" s="232" t="s">
        <v>90</v>
      </c>
      <c r="H180" s="257">
        <v>7</v>
      </c>
      <c r="I180" s="232">
        <v>1</v>
      </c>
      <c r="J180" s="232" t="s">
        <v>44</v>
      </c>
      <c r="K180" s="232" t="s">
        <v>45</v>
      </c>
      <c r="L180" s="257">
        <v>5000000</v>
      </c>
      <c r="M180" s="257">
        <v>-35000000</v>
      </c>
      <c r="N180" s="232" t="s">
        <v>151</v>
      </c>
      <c r="O180" s="232" t="s">
        <v>1341</v>
      </c>
      <c r="P180" s="232" t="s">
        <v>93</v>
      </c>
      <c r="Q180" s="164"/>
      <c r="R180" s="466"/>
      <c r="S180" s="320" t="s">
        <v>86</v>
      </c>
      <c r="T180" s="232">
        <v>8066</v>
      </c>
      <c r="U180" s="502">
        <v>2024110010194</v>
      </c>
      <c r="V180" s="466"/>
      <c r="W180" s="466"/>
      <c r="X180" s="466"/>
      <c r="Y180" s="466"/>
      <c r="Z180" s="466"/>
      <c r="AA180" s="466"/>
      <c r="AB180" s="466"/>
      <c r="AC180" s="466"/>
      <c r="AD180" s="466"/>
      <c r="AE180" s="466"/>
      <c r="AF180" s="466"/>
      <c r="AG180" s="466"/>
      <c r="AH180" s="466"/>
      <c r="AI180" s="466"/>
      <c r="AJ180" s="466"/>
      <c r="AK180" s="466"/>
      <c r="AL180" s="466"/>
    </row>
    <row r="181" spans="1:38" ht="12.75" customHeight="1">
      <c r="A181" s="362" t="s">
        <v>1384</v>
      </c>
      <c r="B181" s="364" t="s">
        <v>158</v>
      </c>
      <c r="C181" s="362" t="s">
        <v>88</v>
      </c>
      <c r="D181" s="362">
        <v>80111600</v>
      </c>
      <c r="E181" s="362" t="s">
        <v>1529</v>
      </c>
      <c r="F181" s="362" t="s">
        <v>90</v>
      </c>
      <c r="G181" s="362" t="s">
        <v>90</v>
      </c>
      <c r="H181" s="363">
        <v>7</v>
      </c>
      <c r="I181" s="362">
        <v>1</v>
      </c>
      <c r="J181" s="362" t="s">
        <v>44</v>
      </c>
      <c r="K181" s="362" t="s">
        <v>45</v>
      </c>
      <c r="L181" s="363">
        <v>5000000</v>
      </c>
      <c r="M181" s="363">
        <v>35000000</v>
      </c>
      <c r="N181" s="362" t="s">
        <v>151</v>
      </c>
      <c r="O181" s="362" t="s">
        <v>1341</v>
      </c>
      <c r="P181" s="362" t="s">
        <v>93</v>
      </c>
      <c r="Q181" s="362" t="s">
        <v>1528</v>
      </c>
      <c r="R181" s="466"/>
      <c r="S181" s="320" t="s">
        <v>86</v>
      </c>
      <c r="T181" s="232">
        <v>8066</v>
      </c>
      <c r="U181" s="502">
        <v>2024110010194</v>
      </c>
      <c r="V181" s="466"/>
      <c r="W181" s="466"/>
      <c r="X181" s="466"/>
      <c r="Y181" s="466"/>
      <c r="Z181" s="466"/>
      <c r="AA181" s="466"/>
      <c r="AB181" s="466"/>
      <c r="AC181" s="466"/>
      <c r="AD181" s="466"/>
      <c r="AE181" s="466"/>
      <c r="AF181" s="466"/>
      <c r="AG181" s="466"/>
      <c r="AH181" s="466"/>
      <c r="AI181" s="466"/>
      <c r="AJ181" s="466"/>
      <c r="AK181" s="466"/>
      <c r="AL181" s="466"/>
    </row>
    <row r="182" spans="1:38" ht="12.75" customHeight="1">
      <c r="A182" s="232" t="s">
        <v>1655</v>
      </c>
      <c r="B182" s="235" t="s">
        <v>199</v>
      </c>
      <c r="C182" s="232" t="s">
        <v>88</v>
      </c>
      <c r="D182" s="232">
        <v>80111600</v>
      </c>
      <c r="E182" s="232" t="s">
        <v>200</v>
      </c>
      <c r="F182" s="232" t="s">
        <v>90</v>
      </c>
      <c r="G182" s="232" t="s">
        <v>90</v>
      </c>
      <c r="H182" s="257">
        <v>6</v>
      </c>
      <c r="I182" s="232">
        <v>1</v>
      </c>
      <c r="J182" s="232" t="s">
        <v>44</v>
      </c>
      <c r="K182" s="232" t="s">
        <v>45</v>
      </c>
      <c r="L182" s="257">
        <v>4508000</v>
      </c>
      <c r="M182" s="257">
        <v>-27048000</v>
      </c>
      <c r="N182" s="232" t="s">
        <v>201</v>
      </c>
      <c r="O182" s="232" t="s">
        <v>1341</v>
      </c>
      <c r="P182" s="232" t="s">
        <v>93</v>
      </c>
      <c r="Q182" s="164"/>
      <c r="R182" s="466"/>
      <c r="S182" s="320" t="s">
        <v>86</v>
      </c>
      <c r="T182" s="232">
        <v>8066</v>
      </c>
      <c r="U182" s="502">
        <v>2024110010194</v>
      </c>
      <c r="V182" s="466"/>
      <c r="W182" s="466"/>
      <c r="X182" s="466"/>
      <c r="Y182" s="466"/>
      <c r="Z182" s="466"/>
      <c r="AA182" s="466"/>
      <c r="AB182" s="466"/>
      <c r="AC182" s="466"/>
      <c r="AD182" s="466"/>
      <c r="AE182" s="466"/>
      <c r="AF182" s="466"/>
      <c r="AG182" s="466"/>
      <c r="AH182" s="466"/>
      <c r="AI182" s="466"/>
      <c r="AJ182" s="466"/>
      <c r="AK182" s="466"/>
      <c r="AL182" s="466"/>
    </row>
    <row r="183" spans="1:38" ht="12.75" customHeight="1">
      <c r="A183" s="362" t="s">
        <v>1384</v>
      </c>
      <c r="B183" s="364" t="s">
        <v>199</v>
      </c>
      <c r="C183" s="362" t="s">
        <v>88</v>
      </c>
      <c r="D183" s="362">
        <v>80111600</v>
      </c>
      <c r="E183" s="362" t="s">
        <v>1530</v>
      </c>
      <c r="F183" s="362" t="s">
        <v>90</v>
      </c>
      <c r="G183" s="362" t="s">
        <v>90</v>
      </c>
      <c r="H183" s="363">
        <v>6</v>
      </c>
      <c r="I183" s="362">
        <v>1</v>
      </c>
      <c r="J183" s="362" t="s">
        <v>44</v>
      </c>
      <c r="K183" s="362" t="s">
        <v>45</v>
      </c>
      <c r="L183" s="363">
        <v>4508000</v>
      </c>
      <c r="M183" s="363">
        <v>27048000</v>
      </c>
      <c r="N183" s="362" t="s">
        <v>201</v>
      </c>
      <c r="O183" s="362" t="s">
        <v>1341</v>
      </c>
      <c r="P183" s="362" t="s">
        <v>93</v>
      </c>
      <c r="Q183" s="362" t="s">
        <v>1528</v>
      </c>
      <c r="R183" s="466"/>
      <c r="S183" s="320" t="s">
        <v>86</v>
      </c>
      <c r="T183" s="232">
        <v>8066</v>
      </c>
      <c r="U183" s="502">
        <v>2024110010194</v>
      </c>
      <c r="V183" s="466"/>
      <c r="W183" s="466"/>
      <c r="X183" s="466"/>
      <c r="Y183" s="466"/>
      <c r="Z183" s="466"/>
      <c r="AA183" s="466"/>
      <c r="AB183" s="466"/>
      <c r="AC183" s="466"/>
      <c r="AD183" s="466"/>
      <c r="AE183" s="466"/>
      <c r="AF183" s="466"/>
      <c r="AG183" s="466"/>
      <c r="AH183" s="466"/>
      <c r="AI183" s="466"/>
      <c r="AJ183" s="466"/>
      <c r="AK183" s="466"/>
      <c r="AL183" s="466"/>
    </row>
    <row r="184" spans="1:38" ht="12.75" customHeight="1">
      <c r="A184" s="232" t="s">
        <v>1655</v>
      </c>
      <c r="B184" s="235" t="s">
        <v>208</v>
      </c>
      <c r="C184" s="232" t="s">
        <v>88</v>
      </c>
      <c r="D184" s="232">
        <v>80111600</v>
      </c>
      <c r="E184" s="232" t="s">
        <v>209</v>
      </c>
      <c r="F184" s="232" t="s">
        <v>90</v>
      </c>
      <c r="G184" s="232" t="s">
        <v>90</v>
      </c>
      <c r="H184" s="257">
        <v>8</v>
      </c>
      <c r="I184" s="232">
        <v>1</v>
      </c>
      <c r="J184" s="232" t="s">
        <v>44</v>
      </c>
      <c r="K184" s="232" t="s">
        <v>45</v>
      </c>
      <c r="L184" s="257">
        <v>6000000</v>
      </c>
      <c r="M184" s="257">
        <v>-48000000</v>
      </c>
      <c r="N184" s="232" t="s">
        <v>141</v>
      </c>
      <c r="O184" s="232" t="s">
        <v>1341</v>
      </c>
      <c r="P184" s="232" t="s">
        <v>93</v>
      </c>
      <c r="Q184" s="164"/>
      <c r="R184" s="466"/>
      <c r="S184" s="320" t="s">
        <v>86</v>
      </c>
      <c r="T184" s="232">
        <v>8066</v>
      </c>
      <c r="U184" s="502">
        <v>2024110010194</v>
      </c>
      <c r="V184" s="466"/>
      <c r="W184" s="466"/>
      <c r="X184" s="466"/>
      <c r="Y184" s="466"/>
      <c r="Z184" s="466"/>
      <c r="AA184" s="466"/>
      <c r="AB184" s="466"/>
      <c r="AC184" s="466"/>
      <c r="AD184" s="466"/>
      <c r="AE184" s="466"/>
      <c r="AF184" s="466"/>
      <c r="AG184" s="466"/>
      <c r="AH184" s="466"/>
      <c r="AI184" s="466"/>
      <c r="AJ184" s="466"/>
      <c r="AK184" s="466"/>
      <c r="AL184" s="466"/>
    </row>
    <row r="185" spans="1:38" ht="12.75" customHeight="1">
      <c r="A185" s="362" t="s">
        <v>1384</v>
      </c>
      <c r="B185" s="364" t="s">
        <v>208</v>
      </c>
      <c r="C185" s="362" t="s">
        <v>88</v>
      </c>
      <c r="D185" s="362">
        <v>80111600</v>
      </c>
      <c r="E185" s="362" t="s">
        <v>209</v>
      </c>
      <c r="F185" s="362" t="s">
        <v>90</v>
      </c>
      <c r="G185" s="362" t="s">
        <v>90</v>
      </c>
      <c r="H185" s="363">
        <v>6</v>
      </c>
      <c r="I185" s="362">
        <v>1</v>
      </c>
      <c r="J185" s="362" t="s">
        <v>44</v>
      </c>
      <c r="K185" s="362" t="s">
        <v>45</v>
      </c>
      <c r="L185" s="363">
        <v>6000000</v>
      </c>
      <c r="M185" s="363">
        <v>36000000</v>
      </c>
      <c r="N185" s="362" t="s">
        <v>141</v>
      </c>
      <c r="O185" s="362" t="s">
        <v>1341</v>
      </c>
      <c r="P185" s="362" t="s">
        <v>93</v>
      </c>
      <c r="Q185" s="362" t="s">
        <v>1531</v>
      </c>
      <c r="R185" s="466"/>
      <c r="S185" s="320" t="s">
        <v>86</v>
      </c>
      <c r="T185" s="232">
        <v>8066</v>
      </c>
      <c r="U185" s="502">
        <v>2024110010194</v>
      </c>
      <c r="V185" s="466"/>
      <c r="W185" s="466"/>
      <c r="X185" s="466"/>
      <c r="Y185" s="466"/>
      <c r="Z185" s="466"/>
      <c r="AA185" s="466"/>
      <c r="AB185" s="466"/>
      <c r="AC185" s="466"/>
      <c r="AD185" s="466"/>
      <c r="AE185" s="466"/>
      <c r="AF185" s="466"/>
      <c r="AG185" s="466"/>
      <c r="AH185" s="466"/>
      <c r="AI185" s="466"/>
      <c r="AJ185" s="466"/>
      <c r="AK185" s="466"/>
      <c r="AL185" s="466"/>
    </row>
    <row r="186" spans="1:38" ht="12.75" customHeight="1">
      <c r="A186" s="232" t="s">
        <v>1655</v>
      </c>
      <c r="B186" s="235" t="s">
        <v>210</v>
      </c>
      <c r="C186" s="232" t="s">
        <v>88</v>
      </c>
      <c r="D186" s="232">
        <v>80111600</v>
      </c>
      <c r="E186" s="232" t="s">
        <v>205</v>
      </c>
      <c r="F186" s="232" t="s">
        <v>90</v>
      </c>
      <c r="G186" s="232" t="s">
        <v>90</v>
      </c>
      <c r="H186" s="257">
        <v>6</v>
      </c>
      <c r="I186" s="232">
        <v>1</v>
      </c>
      <c r="J186" s="232" t="s">
        <v>44</v>
      </c>
      <c r="K186" s="232" t="s">
        <v>45</v>
      </c>
      <c r="L186" s="257">
        <v>8000000</v>
      </c>
      <c r="M186" s="257">
        <v>-48000000</v>
      </c>
      <c r="N186" s="232" t="s">
        <v>91</v>
      </c>
      <c r="O186" s="232" t="s">
        <v>1341</v>
      </c>
      <c r="P186" s="232" t="s">
        <v>93</v>
      </c>
      <c r="Q186" s="164"/>
      <c r="R186" s="466"/>
      <c r="S186" s="320" t="s">
        <v>86</v>
      </c>
      <c r="T186" s="232">
        <v>8066</v>
      </c>
      <c r="U186" s="502">
        <v>2024110010194</v>
      </c>
      <c r="V186" s="466"/>
      <c r="W186" s="466"/>
      <c r="X186" s="466"/>
      <c r="Y186" s="466"/>
      <c r="Z186" s="466"/>
      <c r="AA186" s="466"/>
      <c r="AB186" s="466"/>
      <c r="AC186" s="466"/>
      <c r="AD186" s="466"/>
      <c r="AE186" s="466"/>
      <c r="AF186" s="466"/>
      <c r="AG186" s="466"/>
      <c r="AH186" s="466"/>
      <c r="AI186" s="466"/>
      <c r="AJ186" s="466"/>
      <c r="AK186" s="466"/>
      <c r="AL186" s="466"/>
    </row>
    <row r="187" spans="1:38" ht="12.75" customHeight="1">
      <c r="A187" s="362" t="s">
        <v>1384</v>
      </c>
      <c r="B187" s="364" t="s">
        <v>210</v>
      </c>
      <c r="C187" s="362" t="s">
        <v>88</v>
      </c>
      <c r="D187" s="362">
        <v>80111600</v>
      </c>
      <c r="E187" s="362" t="s">
        <v>205</v>
      </c>
      <c r="F187" s="362" t="s">
        <v>90</v>
      </c>
      <c r="G187" s="362" t="s">
        <v>90</v>
      </c>
      <c r="H187" s="363">
        <v>7</v>
      </c>
      <c r="I187" s="362">
        <v>1</v>
      </c>
      <c r="J187" s="362" t="s">
        <v>44</v>
      </c>
      <c r="K187" s="362" t="s">
        <v>45</v>
      </c>
      <c r="L187" s="363">
        <v>8000000</v>
      </c>
      <c r="M187" s="363">
        <f>+L187*H187</f>
        <v>56000000</v>
      </c>
      <c r="N187" s="362" t="s">
        <v>91</v>
      </c>
      <c r="O187" s="362" t="s">
        <v>1341</v>
      </c>
      <c r="P187" s="362" t="s">
        <v>93</v>
      </c>
      <c r="Q187" s="362" t="s">
        <v>1531</v>
      </c>
      <c r="R187" s="466"/>
      <c r="S187" s="320" t="s">
        <v>86</v>
      </c>
      <c r="T187" s="232">
        <v>8066</v>
      </c>
      <c r="U187" s="502">
        <v>2024110010194</v>
      </c>
      <c r="V187" s="466"/>
      <c r="W187" s="466"/>
      <c r="X187" s="466"/>
      <c r="Y187" s="466"/>
      <c r="Z187" s="466"/>
      <c r="AA187" s="466"/>
      <c r="AB187" s="466"/>
      <c r="AC187" s="466"/>
      <c r="AD187" s="466"/>
      <c r="AE187" s="466"/>
      <c r="AF187" s="466"/>
      <c r="AG187" s="466"/>
      <c r="AH187" s="466"/>
      <c r="AI187" s="466"/>
      <c r="AJ187" s="466"/>
      <c r="AK187" s="466"/>
      <c r="AL187" s="466"/>
    </row>
    <row r="188" spans="1:38" ht="12.75" customHeight="1">
      <c r="A188" s="232" t="s">
        <v>1655</v>
      </c>
      <c r="B188" s="235" t="s">
        <v>218</v>
      </c>
      <c r="C188" s="232" t="s">
        <v>88</v>
      </c>
      <c r="D188" s="232">
        <v>80111600</v>
      </c>
      <c r="E188" s="232" t="s">
        <v>219</v>
      </c>
      <c r="F188" s="232" t="s">
        <v>90</v>
      </c>
      <c r="G188" s="232" t="s">
        <v>90</v>
      </c>
      <c r="H188" s="257">
        <v>6</v>
      </c>
      <c r="I188" s="232">
        <v>1</v>
      </c>
      <c r="J188" s="232" t="s">
        <v>44</v>
      </c>
      <c r="K188" s="232" t="s">
        <v>45</v>
      </c>
      <c r="L188" s="257">
        <v>5500000</v>
      </c>
      <c r="M188" s="257">
        <v>-33000000</v>
      </c>
      <c r="N188" s="232" t="s">
        <v>201</v>
      </c>
      <c r="O188" s="232" t="s">
        <v>1341</v>
      </c>
      <c r="P188" s="232" t="s">
        <v>93</v>
      </c>
      <c r="Q188" s="164"/>
      <c r="R188" s="466"/>
      <c r="S188" s="320" t="s">
        <v>86</v>
      </c>
      <c r="T188" s="232">
        <v>8066</v>
      </c>
      <c r="U188" s="502">
        <v>2024110010194</v>
      </c>
      <c r="V188" s="466"/>
      <c r="W188" s="466"/>
      <c r="X188" s="466"/>
      <c r="Y188" s="466"/>
      <c r="Z188" s="466"/>
      <c r="AA188" s="466"/>
      <c r="AB188" s="466"/>
      <c r="AC188" s="466"/>
      <c r="AD188" s="466"/>
      <c r="AE188" s="466"/>
      <c r="AF188" s="466"/>
      <c r="AG188" s="466"/>
      <c r="AH188" s="466"/>
      <c r="AI188" s="466"/>
      <c r="AJ188" s="466"/>
      <c r="AK188" s="466"/>
      <c r="AL188" s="466"/>
    </row>
    <row r="189" spans="1:38" ht="12.75" customHeight="1">
      <c r="A189" s="362" t="s">
        <v>1384</v>
      </c>
      <c r="B189" s="364" t="s">
        <v>218</v>
      </c>
      <c r="C189" s="362" t="s">
        <v>88</v>
      </c>
      <c r="D189" s="362">
        <v>80111600</v>
      </c>
      <c r="E189" s="362" t="s">
        <v>1532</v>
      </c>
      <c r="F189" s="362" t="s">
        <v>90</v>
      </c>
      <c r="G189" s="362" t="s">
        <v>90</v>
      </c>
      <c r="H189" s="363">
        <v>9</v>
      </c>
      <c r="I189" s="362">
        <v>1</v>
      </c>
      <c r="J189" s="362" t="s">
        <v>44</v>
      </c>
      <c r="K189" s="362" t="s">
        <v>45</v>
      </c>
      <c r="L189" s="363">
        <v>7000000</v>
      </c>
      <c r="M189" s="363">
        <v>63000000</v>
      </c>
      <c r="N189" s="362" t="s">
        <v>141</v>
      </c>
      <c r="O189" s="362" t="s">
        <v>1341</v>
      </c>
      <c r="P189" s="362" t="s">
        <v>93</v>
      </c>
      <c r="Q189" s="362" t="s">
        <v>1525</v>
      </c>
      <c r="R189" s="466"/>
      <c r="S189" s="320" t="s">
        <v>86</v>
      </c>
      <c r="T189" s="232">
        <v>8066</v>
      </c>
      <c r="U189" s="502">
        <v>2024110010194</v>
      </c>
      <c r="V189" s="466"/>
      <c r="W189" s="466"/>
      <c r="X189" s="466"/>
      <c r="Y189" s="466"/>
      <c r="Z189" s="466"/>
      <c r="AA189" s="466"/>
      <c r="AB189" s="466"/>
      <c r="AC189" s="466"/>
      <c r="AD189" s="466"/>
      <c r="AE189" s="466"/>
      <c r="AF189" s="466"/>
      <c r="AG189" s="466"/>
      <c r="AH189" s="466"/>
      <c r="AI189" s="466"/>
      <c r="AJ189" s="466"/>
      <c r="AK189" s="466"/>
      <c r="AL189" s="466"/>
    </row>
    <row r="190" spans="1:38" ht="12.75" customHeight="1">
      <c r="A190" s="232" t="s">
        <v>1655</v>
      </c>
      <c r="B190" s="235" t="s">
        <v>222</v>
      </c>
      <c r="C190" s="232" t="s">
        <v>88</v>
      </c>
      <c r="D190" s="232">
        <v>80111600</v>
      </c>
      <c r="E190" s="232" t="s">
        <v>223</v>
      </c>
      <c r="F190" s="232" t="s">
        <v>90</v>
      </c>
      <c r="G190" s="232" t="s">
        <v>90</v>
      </c>
      <c r="H190" s="257">
        <v>9</v>
      </c>
      <c r="I190" s="232">
        <v>1</v>
      </c>
      <c r="J190" s="232" t="s">
        <v>44</v>
      </c>
      <c r="K190" s="232" t="s">
        <v>45</v>
      </c>
      <c r="L190" s="257">
        <v>8000000</v>
      </c>
      <c r="M190" s="257">
        <v>-72000000</v>
      </c>
      <c r="N190" s="232" t="s">
        <v>122</v>
      </c>
      <c r="O190" s="232" t="s">
        <v>1341</v>
      </c>
      <c r="P190" s="232" t="s">
        <v>93</v>
      </c>
      <c r="Q190" s="164"/>
      <c r="R190" s="466"/>
      <c r="S190" s="320" t="s">
        <v>86</v>
      </c>
      <c r="T190" s="232">
        <v>8066</v>
      </c>
      <c r="U190" s="502">
        <v>2024110010194</v>
      </c>
      <c r="V190" s="466"/>
      <c r="W190" s="466"/>
      <c r="X190" s="466"/>
      <c r="Y190" s="466"/>
      <c r="Z190" s="466"/>
      <c r="AA190" s="466"/>
      <c r="AB190" s="466"/>
      <c r="AC190" s="466"/>
      <c r="AD190" s="466"/>
      <c r="AE190" s="466"/>
      <c r="AF190" s="466"/>
      <c r="AG190" s="466"/>
      <c r="AH190" s="466"/>
      <c r="AI190" s="466"/>
      <c r="AJ190" s="466"/>
      <c r="AK190" s="466"/>
      <c r="AL190" s="466"/>
    </row>
    <row r="191" spans="1:38" ht="12.75" customHeight="1">
      <c r="A191" s="362" t="s">
        <v>1384</v>
      </c>
      <c r="B191" s="364" t="s">
        <v>222</v>
      </c>
      <c r="C191" s="362" t="s">
        <v>88</v>
      </c>
      <c r="D191" s="362">
        <v>80111600</v>
      </c>
      <c r="E191" s="362" t="s">
        <v>1731</v>
      </c>
      <c r="F191" s="362" t="s">
        <v>90</v>
      </c>
      <c r="G191" s="362" t="s">
        <v>90</v>
      </c>
      <c r="H191" s="363">
        <v>9</v>
      </c>
      <c r="I191" s="362">
        <v>1</v>
      </c>
      <c r="J191" s="362" t="s">
        <v>44</v>
      </c>
      <c r="K191" s="362" t="s">
        <v>45</v>
      </c>
      <c r="L191" s="363">
        <v>8000000</v>
      </c>
      <c r="M191" s="363">
        <v>72000000</v>
      </c>
      <c r="N191" s="362" t="s">
        <v>91</v>
      </c>
      <c r="O191" s="362" t="s">
        <v>1341</v>
      </c>
      <c r="P191" s="362" t="s">
        <v>93</v>
      </c>
      <c r="Q191" s="362" t="s">
        <v>1534</v>
      </c>
      <c r="R191" s="466"/>
      <c r="S191" s="320" t="s">
        <v>86</v>
      </c>
      <c r="T191" s="232">
        <v>8066</v>
      </c>
      <c r="U191" s="502">
        <v>2024110010194</v>
      </c>
      <c r="V191" s="466"/>
      <c r="W191" s="466"/>
      <c r="X191" s="466"/>
      <c r="Y191" s="466"/>
      <c r="Z191" s="466"/>
      <c r="AA191" s="466"/>
      <c r="AB191" s="466"/>
      <c r="AC191" s="466"/>
      <c r="AD191" s="466"/>
      <c r="AE191" s="466"/>
      <c r="AF191" s="466"/>
      <c r="AG191" s="466"/>
      <c r="AH191" s="466"/>
      <c r="AI191" s="466"/>
      <c r="AJ191" s="466"/>
      <c r="AK191" s="466"/>
      <c r="AL191" s="466"/>
    </row>
    <row r="192" spans="1:38" ht="12.75" customHeight="1">
      <c r="A192" s="232" t="s">
        <v>1655</v>
      </c>
      <c r="B192" s="235" t="s">
        <v>238</v>
      </c>
      <c r="C192" s="232" t="s">
        <v>88</v>
      </c>
      <c r="D192" s="232">
        <v>80111600</v>
      </c>
      <c r="E192" s="232" t="s">
        <v>239</v>
      </c>
      <c r="F192" s="232" t="s">
        <v>90</v>
      </c>
      <c r="G192" s="232" t="s">
        <v>90</v>
      </c>
      <c r="H192" s="257">
        <v>9</v>
      </c>
      <c r="I192" s="232">
        <v>1</v>
      </c>
      <c r="J192" s="232" t="s">
        <v>44</v>
      </c>
      <c r="K192" s="232" t="s">
        <v>45</v>
      </c>
      <c r="L192" s="257">
        <v>8000000</v>
      </c>
      <c r="M192" s="257">
        <v>-72000000</v>
      </c>
      <c r="N192" s="232" t="s">
        <v>141</v>
      </c>
      <c r="O192" s="232" t="s">
        <v>1341</v>
      </c>
      <c r="P192" s="232" t="s">
        <v>93</v>
      </c>
      <c r="Q192" s="164"/>
      <c r="R192" s="466"/>
      <c r="S192" s="320" t="s">
        <v>86</v>
      </c>
      <c r="T192" s="232">
        <v>8066</v>
      </c>
      <c r="U192" s="502">
        <v>2024110010194</v>
      </c>
      <c r="V192" s="466"/>
      <c r="W192" s="466"/>
      <c r="X192" s="466"/>
      <c r="Y192" s="466"/>
      <c r="Z192" s="466"/>
      <c r="AA192" s="466"/>
      <c r="AB192" s="466"/>
      <c r="AC192" s="466"/>
      <c r="AD192" s="466"/>
      <c r="AE192" s="466"/>
      <c r="AF192" s="466"/>
      <c r="AG192" s="466"/>
      <c r="AH192" s="466"/>
      <c r="AI192" s="466"/>
      <c r="AJ192" s="466"/>
      <c r="AK192" s="466"/>
      <c r="AL192" s="466"/>
    </row>
    <row r="193" spans="1:38" ht="12.75" customHeight="1">
      <c r="A193" s="362" t="s">
        <v>1384</v>
      </c>
      <c r="B193" s="364" t="s">
        <v>238</v>
      </c>
      <c r="C193" s="362" t="s">
        <v>88</v>
      </c>
      <c r="D193" s="362">
        <v>80111600</v>
      </c>
      <c r="E193" s="362" t="s">
        <v>1535</v>
      </c>
      <c r="F193" s="362" t="s">
        <v>90</v>
      </c>
      <c r="G193" s="362" t="s">
        <v>90</v>
      </c>
      <c r="H193" s="363">
        <v>7</v>
      </c>
      <c r="I193" s="362">
        <v>1</v>
      </c>
      <c r="J193" s="362" t="s">
        <v>44</v>
      </c>
      <c r="K193" s="362" t="s">
        <v>45</v>
      </c>
      <c r="L193" s="363">
        <v>7500000</v>
      </c>
      <c r="M193" s="363">
        <v>52500000</v>
      </c>
      <c r="N193" s="362" t="s">
        <v>141</v>
      </c>
      <c r="O193" s="362" t="s">
        <v>1341</v>
      </c>
      <c r="P193" s="362" t="s">
        <v>93</v>
      </c>
      <c r="Q193" s="362" t="s">
        <v>1523</v>
      </c>
      <c r="R193" s="466"/>
      <c r="S193" s="320" t="s">
        <v>86</v>
      </c>
      <c r="T193" s="232">
        <v>8066</v>
      </c>
      <c r="U193" s="502">
        <v>2024110010194</v>
      </c>
      <c r="V193" s="466"/>
      <c r="W193" s="466"/>
      <c r="X193" s="466"/>
      <c r="Y193" s="466"/>
      <c r="Z193" s="466"/>
      <c r="AA193" s="466"/>
      <c r="AB193" s="466"/>
      <c r="AC193" s="466"/>
      <c r="AD193" s="466"/>
      <c r="AE193" s="466"/>
      <c r="AF193" s="466"/>
      <c r="AG193" s="466"/>
      <c r="AH193" s="466"/>
      <c r="AI193" s="466"/>
      <c r="AJ193" s="466"/>
      <c r="AK193" s="466"/>
      <c r="AL193" s="466"/>
    </row>
    <row r="194" spans="1:38" ht="12.75" customHeight="1">
      <c r="A194" s="232" t="s">
        <v>1655</v>
      </c>
      <c r="B194" s="235" t="s">
        <v>240</v>
      </c>
      <c r="C194" s="232" t="s">
        <v>88</v>
      </c>
      <c r="D194" s="232">
        <v>80111600</v>
      </c>
      <c r="E194" s="232" t="s">
        <v>241</v>
      </c>
      <c r="F194" s="232" t="s">
        <v>90</v>
      </c>
      <c r="G194" s="232" t="s">
        <v>90</v>
      </c>
      <c r="H194" s="257">
        <v>9</v>
      </c>
      <c r="I194" s="232">
        <v>1</v>
      </c>
      <c r="J194" s="232" t="s">
        <v>44</v>
      </c>
      <c r="K194" s="232" t="s">
        <v>45</v>
      </c>
      <c r="L194" s="257">
        <v>6000000</v>
      </c>
      <c r="M194" s="257">
        <v>-54000000</v>
      </c>
      <c r="N194" s="232" t="s">
        <v>141</v>
      </c>
      <c r="O194" s="232" t="s">
        <v>1341</v>
      </c>
      <c r="P194" s="232" t="s">
        <v>93</v>
      </c>
      <c r="Q194" s="164"/>
      <c r="R194" s="466"/>
      <c r="S194" s="320" t="s">
        <v>86</v>
      </c>
      <c r="T194" s="232">
        <v>8066</v>
      </c>
      <c r="U194" s="502">
        <v>2024110010194</v>
      </c>
      <c r="V194" s="466"/>
      <c r="W194" s="466"/>
      <c r="X194" s="466"/>
      <c r="Y194" s="466"/>
      <c r="Z194" s="466"/>
      <c r="AA194" s="466"/>
      <c r="AB194" s="466"/>
      <c r="AC194" s="466"/>
      <c r="AD194" s="466"/>
      <c r="AE194" s="466"/>
      <c r="AF194" s="466"/>
      <c r="AG194" s="466"/>
      <c r="AH194" s="466"/>
      <c r="AI194" s="466"/>
      <c r="AJ194" s="466"/>
      <c r="AK194" s="466"/>
      <c r="AL194" s="466"/>
    </row>
    <row r="195" spans="1:38" ht="12.75" customHeight="1">
      <c r="A195" s="362" t="s">
        <v>1384</v>
      </c>
      <c r="B195" s="364" t="s">
        <v>240</v>
      </c>
      <c r="C195" s="362" t="s">
        <v>88</v>
      </c>
      <c r="D195" s="362">
        <v>80111600</v>
      </c>
      <c r="E195" s="362" t="s">
        <v>1536</v>
      </c>
      <c r="F195" s="362" t="s">
        <v>90</v>
      </c>
      <c r="G195" s="362" t="s">
        <v>90</v>
      </c>
      <c r="H195" s="363">
        <v>6</v>
      </c>
      <c r="I195" s="362">
        <v>1</v>
      </c>
      <c r="J195" s="362" t="s">
        <v>44</v>
      </c>
      <c r="K195" s="362" t="s">
        <v>45</v>
      </c>
      <c r="L195" s="363">
        <v>9000000</v>
      </c>
      <c r="M195" s="363">
        <v>54000000</v>
      </c>
      <c r="N195" s="362" t="s">
        <v>141</v>
      </c>
      <c r="O195" s="362" t="s">
        <v>1341</v>
      </c>
      <c r="P195" s="362" t="s">
        <v>93</v>
      </c>
      <c r="Q195" s="362" t="s">
        <v>1526</v>
      </c>
      <c r="R195" s="466"/>
      <c r="S195" s="320" t="s">
        <v>86</v>
      </c>
      <c r="T195" s="232">
        <v>8066</v>
      </c>
      <c r="U195" s="502">
        <v>2024110010194</v>
      </c>
      <c r="V195" s="466"/>
      <c r="W195" s="466"/>
      <c r="X195" s="466"/>
      <c r="Y195" s="466"/>
      <c r="Z195" s="466"/>
      <c r="AA195" s="466"/>
      <c r="AB195" s="466"/>
      <c r="AC195" s="466"/>
      <c r="AD195" s="466"/>
      <c r="AE195" s="466"/>
      <c r="AF195" s="466"/>
      <c r="AG195" s="466"/>
      <c r="AH195" s="466"/>
      <c r="AI195" s="466"/>
      <c r="AJ195" s="466"/>
      <c r="AK195" s="466"/>
      <c r="AL195" s="466"/>
    </row>
    <row r="196" spans="1:38" ht="12.75" customHeight="1">
      <c r="A196" s="232" t="s">
        <v>1655</v>
      </c>
      <c r="B196" s="235" t="s">
        <v>204</v>
      </c>
      <c r="C196" s="232" t="s">
        <v>88</v>
      </c>
      <c r="D196" s="232">
        <v>80111600</v>
      </c>
      <c r="E196" s="232" t="s">
        <v>205</v>
      </c>
      <c r="F196" s="232" t="s">
        <v>90</v>
      </c>
      <c r="G196" s="232" t="s">
        <v>90</v>
      </c>
      <c r="H196" s="257">
        <v>6</v>
      </c>
      <c r="I196" s="232">
        <v>1</v>
      </c>
      <c r="J196" s="232" t="s">
        <v>44</v>
      </c>
      <c r="K196" s="232" t="s">
        <v>45</v>
      </c>
      <c r="L196" s="257">
        <v>8300000</v>
      </c>
      <c r="M196" s="257">
        <v>-49800000</v>
      </c>
      <c r="N196" s="232" t="s">
        <v>141</v>
      </c>
      <c r="O196" s="232" t="s">
        <v>1341</v>
      </c>
      <c r="P196" s="232" t="s">
        <v>93</v>
      </c>
      <c r="Q196" s="164"/>
      <c r="R196" s="466"/>
      <c r="S196" s="320" t="s">
        <v>86</v>
      </c>
      <c r="T196" s="232">
        <v>8066</v>
      </c>
      <c r="U196" s="502">
        <v>2024110010194</v>
      </c>
      <c r="V196" s="466"/>
      <c r="W196" s="466"/>
      <c r="X196" s="466"/>
      <c r="Y196" s="466"/>
      <c r="Z196" s="466"/>
      <c r="AA196" s="466"/>
      <c r="AB196" s="466"/>
      <c r="AC196" s="466"/>
      <c r="AD196" s="466"/>
      <c r="AE196" s="466"/>
      <c r="AF196" s="466"/>
      <c r="AG196" s="466"/>
      <c r="AH196" s="466"/>
      <c r="AI196" s="466"/>
      <c r="AJ196" s="466"/>
      <c r="AK196" s="466"/>
      <c r="AL196" s="466"/>
    </row>
    <row r="197" spans="1:38" ht="12.75" customHeight="1">
      <c r="A197" s="362" t="s">
        <v>1384</v>
      </c>
      <c r="B197" s="364" t="s">
        <v>204</v>
      </c>
      <c r="C197" s="362" t="s">
        <v>88</v>
      </c>
      <c r="D197" s="362">
        <v>80111600</v>
      </c>
      <c r="E197" s="362" t="s">
        <v>205</v>
      </c>
      <c r="F197" s="362" t="s">
        <v>90</v>
      </c>
      <c r="G197" s="362" t="s">
        <v>90</v>
      </c>
      <c r="H197" s="363">
        <v>6</v>
      </c>
      <c r="I197" s="362">
        <v>1</v>
      </c>
      <c r="J197" s="362" t="s">
        <v>44</v>
      </c>
      <c r="K197" s="362" t="s">
        <v>45</v>
      </c>
      <c r="L197" s="363">
        <v>8300000</v>
      </c>
      <c r="M197" s="363">
        <v>49800000</v>
      </c>
      <c r="N197" s="362" t="s">
        <v>201</v>
      </c>
      <c r="O197" s="362" t="s">
        <v>1341</v>
      </c>
      <c r="P197" s="362" t="s">
        <v>93</v>
      </c>
      <c r="Q197" s="362" t="s">
        <v>1537</v>
      </c>
      <c r="R197" s="466"/>
      <c r="S197" s="320" t="s">
        <v>86</v>
      </c>
      <c r="T197" s="232">
        <v>8066</v>
      </c>
      <c r="U197" s="502">
        <v>2024110010194</v>
      </c>
      <c r="V197" s="466"/>
      <c r="W197" s="466"/>
      <c r="X197" s="466"/>
      <c r="Y197" s="466"/>
      <c r="Z197" s="466"/>
      <c r="AA197" s="466"/>
      <c r="AB197" s="466"/>
      <c r="AC197" s="466"/>
      <c r="AD197" s="466"/>
      <c r="AE197" s="466"/>
      <c r="AF197" s="466"/>
      <c r="AG197" s="466"/>
      <c r="AH197" s="466"/>
      <c r="AI197" s="466"/>
      <c r="AJ197" s="466"/>
      <c r="AK197" s="466"/>
      <c r="AL197" s="466"/>
    </row>
    <row r="198" spans="1:38" ht="12.75" customHeight="1">
      <c r="A198" s="232" t="s">
        <v>1655</v>
      </c>
      <c r="B198" s="235" t="s">
        <v>191</v>
      </c>
      <c r="C198" s="232" t="s">
        <v>88</v>
      </c>
      <c r="D198" s="232">
        <v>80111600</v>
      </c>
      <c r="E198" s="232" t="s">
        <v>192</v>
      </c>
      <c r="F198" s="232" t="s">
        <v>90</v>
      </c>
      <c r="G198" s="232" t="s">
        <v>90</v>
      </c>
      <c r="H198" s="257">
        <v>6</v>
      </c>
      <c r="I198" s="232">
        <v>1</v>
      </c>
      <c r="J198" s="232" t="s">
        <v>44</v>
      </c>
      <c r="K198" s="232" t="s">
        <v>45</v>
      </c>
      <c r="L198" s="257">
        <v>4650000</v>
      </c>
      <c r="M198" s="257">
        <v>-27900000</v>
      </c>
      <c r="N198" s="232" t="s">
        <v>190</v>
      </c>
      <c r="O198" s="232" t="s">
        <v>1341</v>
      </c>
      <c r="P198" s="232" t="s">
        <v>93</v>
      </c>
      <c r="Q198" s="164"/>
      <c r="R198" s="466"/>
      <c r="S198" s="320" t="s">
        <v>86</v>
      </c>
      <c r="T198" s="232">
        <v>8066</v>
      </c>
      <c r="U198" s="502">
        <v>2024110010194</v>
      </c>
      <c r="V198" s="466"/>
      <c r="W198" s="466"/>
      <c r="X198" s="466"/>
      <c r="Y198" s="466"/>
      <c r="Z198" s="466"/>
      <c r="AA198" s="466"/>
      <c r="AB198" s="466"/>
      <c r="AC198" s="466"/>
      <c r="AD198" s="466"/>
      <c r="AE198" s="466"/>
      <c r="AF198" s="466"/>
      <c r="AG198" s="466"/>
      <c r="AH198" s="466"/>
      <c r="AI198" s="466"/>
      <c r="AJ198" s="466"/>
      <c r="AK198" s="466"/>
      <c r="AL198" s="466"/>
    </row>
    <row r="199" spans="1:38" ht="12.75" customHeight="1">
      <c r="A199" s="362" t="s">
        <v>1384</v>
      </c>
      <c r="B199" s="364" t="s">
        <v>191</v>
      </c>
      <c r="C199" s="362" t="s">
        <v>88</v>
      </c>
      <c r="D199" s="362">
        <v>80111600</v>
      </c>
      <c r="E199" s="362" t="s">
        <v>194</v>
      </c>
      <c r="F199" s="362" t="s">
        <v>90</v>
      </c>
      <c r="G199" s="362" t="s">
        <v>90</v>
      </c>
      <c r="H199" s="363">
        <v>6</v>
      </c>
      <c r="I199" s="362">
        <v>1</v>
      </c>
      <c r="J199" s="362" t="s">
        <v>44</v>
      </c>
      <c r="K199" s="362" t="s">
        <v>45</v>
      </c>
      <c r="L199" s="363">
        <v>4300000</v>
      </c>
      <c r="M199" s="363">
        <v>25800000</v>
      </c>
      <c r="N199" s="362" t="s">
        <v>190</v>
      </c>
      <c r="O199" s="362" t="s">
        <v>92</v>
      </c>
      <c r="P199" s="362" t="s">
        <v>93</v>
      </c>
      <c r="Q199" s="362" t="s">
        <v>1538</v>
      </c>
      <c r="R199" s="466"/>
      <c r="S199" s="320" t="s">
        <v>86</v>
      </c>
      <c r="T199" s="232">
        <v>8066</v>
      </c>
      <c r="U199" s="502">
        <v>2024110010194</v>
      </c>
      <c r="V199" s="466"/>
      <c r="W199" s="466"/>
      <c r="X199" s="466"/>
      <c r="Y199" s="466"/>
      <c r="Z199" s="466"/>
      <c r="AA199" s="466"/>
      <c r="AB199" s="466"/>
      <c r="AC199" s="466"/>
      <c r="AD199" s="466"/>
      <c r="AE199" s="466"/>
      <c r="AF199" s="466"/>
      <c r="AG199" s="466"/>
      <c r="AH199" s="466"/>
      <c r="AI199" s="466"/>
      <c r="AJ199" s="466"/>
      <c r="AK199" s="466"/>
      <c r="AL199" s="466"/>
    </row>
    <row r="200" spans="1:38" ht="12.75" customHeight="1">
      <c r="A200" s="232" t="s">
        <v>1655</v>
      </c>
      <c r="B200" s="235" t="s">
        <v>226</v>
      </c>
      <c r="C200" s="232" t="s">
        <v>88</v>
      </c>
      <c r="D200" s="232">
        <v>80111600</v>
      </c>
      <c r="E200" s="232" t="s">
        <v>227</v>
      </c>
      <c r="F200" s="232" t="s">
        <v>90</v>
      </c>
      <c r="G200" s="232" t="s">
        <v>90</v>
      </c>
      <c r="H200" s="257">
        <v>7</v>
      </c>
      <c r="I200" s="232">
        <v>1</v>
      </c>
      <c r="J200" s="232" t="s">
        <v>44</v>
      </c>
      <c r="K200" s="232" t="s">
        <v>45</v>
      </c>
      <c r="L200" s="257">
        <v>9000000</v>
      </c>
      <c r="M200" s="257">
        <v>-63000000</v>
      </c>
      <c r="N200" s="232" t="s">
        <v>190</v>
      </c>
      <c r="O200" s="232" t="s">
        <v>1341</v>
      </c>
      <c r="P200" s="232" t="s">
        <v>93</v>
      </c>
      <c r="Q200" s="164"/>
      <c r="R200" s="466"/>
      <c r="S200" s="320" t="s">
        <v>86</v>
      </c>
      <c r="T200" s="232">
        <v>8066</v>
      </c>
      <c r="U200" s="502">
        <v>2024110010194</v>
      </c>
      <c r="V200" s="466"/>
      <c r="W200" s="466"/>
      <c r="X200" s="466"/>
      <c r="Y200" s="466"/>
      <c r="Z200" s="466"/>
      <c r="AA200" s="466"/>
      <c r="AB200" s="466"/>
      <c r="AC200" s="466"/>
      <c r="AD200" s="466"/>
      <c r="AE200" s="466"/>
      <c r="AF200" s="466"/>
      <c r="AG200" s="466"/>
      <c r="AH200" s="466"/>
      <c r="AI200" s="466"/>
      <c r="AJ200" s="466"/>
      <c r="AK200" s="466"/>
      <c r="AL200" s="466"/>
    </row>
    <row r="201" spans="1:38" ht="12.75" customHeight="1">
      <c r="A201" s="362" t="s">
        <v>1384</v>
      </c>
      <c r="B201" s="364" t="s">
        <v>226</v>
      </c>
      <c r="C201" s="362" t="s">
        <v>88</v>
      </c>
      <c r="D201" s="362">
        <v>80111600</v>
      </c>
      <c r="E201" s="362" t="s">
        <v>1539</v>
      </c>
      <c r="F201" s="362" t="s">
        <v>90</v>
      </c>
      <c r="G201" s="362" t="s">
        <v>90</v>
      </c>
      <c r="H201" s="363">
        <v>7</v>
      </c>
      <c r="I201" s="362">
        <v>1</v>
      </c>
      <c r="J201" s="362" t="s">
        <v>44</v>
      </c>
      <c r="K201" s="362" t="s">
        <v>45</v>
      </c>
      <c r="L201" s="363">
        <v>9000000</v>
      </c>
      <c r="M201" s="363">
        <v>63000000</v>
      </c>
      <c r="N201" s="362" t="s">
        <v>190</v>
      </c>
      <c r="O201" s="362" t="s">
        <v>92</v>
      </c>
      <c r="P201" s="362" t="s">
        <v>93</v>
      </c>
      <c r="Q201" s="362" t="s">
        <v>1528</v>
      </c>
      <c r="R201" s="466"/>
      <c r="S201" s="320" t="s">
        <v>86</v>
      </c>
      <c r="T201" s="232">
        <v>8066</v>
      </c>
      <c r="U201" s="502">
        <v>2024110010194</v>
      </c>
      <c r="V201" s="466"/>
      <c r="W201" s="466"/>
      <c r="X201" s="466"/>
      <c r="Y201" s="466"/>
      <c r="Z201" s="466"/>
      <c r="AA201" s="466"/>
      <c r="AB201" s="466"/>
      <c r="AC201" s="466"/>
      <c r="AD201" s="466"/>
      <c r="AE201" s="466"/>
      <c r="AF201" s="466"/>
      <c r="AG201" s="466"/>
      <c r="AH201" s="466"/>
      <c r="AI201" s="466"/>
      <c r="AJ201" s="466"/>
      <c r="AK201" s="466"/>
      <c r="AL201" s="466"/>
    </row>
    <row r="202" spans="1:38" ht="12.75" customHeight="1">
      <c r="A202" s="232" t="s">
        <v>1655</v>
      </c>
      <c r="B202" s="235" t="s">
        <v>193</v>
      </c>
      <c r="C202" s="232" t="s">
        <v>88</v>
      </c>
      <c r="D202" s="232">
        <v>80111600</v>
      </c>
      <c r="E202" s="232" t="s">
        <v>194</v>
      </c>
      <c r="F202" s="232" t="s">
        <v>90</v>
      </c>
      <c r="G202" s="232" t="s">
        <v>90</v>
      </c>
      <c r="H202" s="257">
        <v>6</v>
      </c>
      <c r="I202" s="232">
        <v>1</v>
      </c>
      <c r="J202" s="232" t="s">
        <v>44</v>
      </c>
      <c r="K202" s="232" t="s">
        <v>45</v>
      </c>
      <c r="L202" s="257">
        <v>3620000</v>
      </c>
      <c r="M202" s="257">
        <v>-21720000</v>
      </c>
      <c r="N202" s="232" t="s">
        <v>190</v>
      </c>
      <c r="O202" s="232" t="s">
        <v>1341</v>
      </c>
      <c r="P202" s="232" t="s">
        <v>93</v>
      </c>
      <c r="Q202" s="164"/>
      <c r="R202" s="466"/>
      <c r="S202" s="320" t="s">
        <v>86</v>
      </c>
      <c r="T202" s="232">
        <v>8066</v>
      </c>
      <c r="U202" s="502">
        <v>2024110010194</v>
      </c>
      <c r="V202" s="466"/>
      <c r="W202" s="466"/>
      <c r="X202" s="466"/>
      <c r="Y202" s="466"/>
      <c r="Z202" s="466"/>
      <c r="AA202" s="466"/>
      <c r="AB202" s="466"/>
      <c r="AC202" s="466"/>
      <c r="AD202" s="466"/>
      <c r="AE202" s="466"/>
      <c r="AF202" s="466"/>
      <c r="AG202" s="466"/>
      <c r="AH202" s="466"/>
      <c r="AI202" s="466"/>
      <c r="AJ202" s="466"/>
      <c r="AK202" s="466"/>
      <c r="AL202" s="466"/>
    </row>
    <row r="203" spans="1:38" ht="12.75" customHeight="1">
      <c r="A203" s="362" t="s">
        <v>1384</v>
      </c>
      <c r="B203" s="364" t="s">
        <v>193</v>
      </c>
      <c r="C203" s="362" t="s">
        <v>88</v>
      </c>
      <c r="D203" s="362">
        <v>80111600</v>
      </c>
      <c r="E203" s="362" t="s">
        <v>1540</v>
      </c>
      <c r="F203" s="362" t="s">
        <v>90</v>
      </c>
      <c r="G203" s="362" t="s">
        <v>90</v>
      </c>
      <c r="H203" s="365">
        <v>5.7</v>
      </c>
      <c r="I203" s="362">
        <v>1</v>
      </c>
      <c r="J203" s="362" t="s">
        <v>44</v>
      </c>
      <c r="K203" s="362" t="s">
        <v>45</v>
      </c>
      <c r="L203" s="363">
        <v>3330000</v>
      </c>
      <c r="M203" s="363">
        <v>18981000</v>
      </c>
      <c r="N203" s="362" t="s">
        <v>190</v>
      </c>
      <c r="O203" s="362" t="s">
        <v>92</v>
      </c>
      <c r="P203" s="362" t="s">
        <v>93</v>
      </c>
      <c r="Q203" s="362" t="s">
        <v>1526</v>
      </c>
      <c r="R203" s="466"/>
      <c r="S203" s="320" t="s">
        <v>86</v>
      </c>
      <c r="T203" s="232">
        <v>8066</v>
      </c>
      <c r="U203" s="502">
        <v>2024110010194</v>
      </c>
      <c r="V203" s="466"/>
      <c r="W203" s="466"/>
      <c r="X203" s="466"/>
      <c r="Y203" s="466"/>
      <c r="Z203" s="466"/>
      <c r="AA203" s="466"/>
      <c r="AB203" s="466"/>
      <c r="AC203" s="466"/>
      <c r="AD203" s="466"/>
      <c r="AE203" s="466"/>
      <c r="AF203" s="466"/>
      <c r="AG203" s="466"/>
      <c r="AH203" s="466"/>
      <c r="AI203" s="466"/>
      <c r="AJ203" s="466"/>
      <c r="AK203" s="466"/>
      <c r="AL203" s="466"/>
    </row>
    <row r="204" spans="1:38" ht="12.75" customHeight="1">
      <c r="A204" s="232" t="s">
        <v>1655</v>
      </c>
      <c r="B204" s="235" t="s">
        <v>195</v>
      </c>
      <c r="C204" s="232" t="s">
        <v>88</v>
      </c>
      <c r="D204" s="232">
        <v>80111600</v>
      </c>
      <c r="E204" s="232" t="s">
        <v>196</v>
      </c>
      <c r="F204" s="232" t="s">
        <v>90</v>
      </c>
      <c r="G204" s="232" t="s">
        <v>90</v>
      </c>
      <c r="H204" s="258">
        <v>6</v>
      </c>
      <c r="I204" s="232">
        <v>1</v>
      </c>
      <c r="J204" s="232" t="s">
        <v>44</v>
      </c>
      <c r="K204" s="232" t="s">
        <v>45</v>
      </c>
      <c r="L204" s="257">
        <v>8000000</v>
      </c>
      <c r="M204" s="257">
        <v>-48000000</v>
      </c>
      <c r="N204" s="232" t="s">
        <v>190</v>
      </c>
      <c r="O204" s="232" t="s">
        <v>1341</v>
      </c>
      <c r="P204" s="232" t="s">
        <v>93</v>
      </c>
      <c r="Q204" s="164"/>
      <c r="R204" s="466"/>
      <c r="S204" s="320" t="s">
        <v>86</v>
      </c>
      <c r="T204" s="232">
        <v>8066</v>
      </c>
      <c r="U204" s="502">
        <v>2024110010194</v>
      </c>
      <c r="V204" s="466"/>
      <c r="W204" s="466"/>
      <c r="X204" s="466"/>
      <c r="Y204" s="466"/>
      <c r="Z204" s="466"/>
      <c r="AA204" s="466"/>
      <c r="AB204" s="466"/>
      <c r="AC204" s="466"/>
      <c r="AD204" s="466"/>
      <c r="AE204" s="466"/>
      <c r="AF204" s="466"/>
      <c r="AG204" s="466"/>
      <c r="AH204" s="466"/>
      <c r="AI204" s="466"/>
      <c r="AJ204" s="466"/>
      <c r="AK204" s="466"/>
      <c r="AL204" s="466"/>
    </row>
    <row r="205" spans="1:38" ht="12.75" customHeight="1">
      <c r="A205" s="362" t="s">
        <v>1384</v>
      </c>
      <c r="B205" s="364" t="s">
        <v>195</v>
      </c>
      <c r="C205" s="362" t="s">
        <v>88</v>
      </c>
      <c r="D205" s="362">
        <v>80111600</v>
      </c>
      <c r="E205" s="362" t="s">
        <v>1732</v>
      </c>
      <c r="F205" s="362" t="s">
        <v>90</v>
      </c>
      <c r="G205" s="362" t="s">
        <v>90</v>
      </c>
      <c r="H205" s="365">
        <v>6</v>
      </c>
      <c r="I205" s="362">
        <v>1</v>
      </c>
      <c r="J205" s="362" t="s">
        <v>44</v>
      </c>
      <c r="K205" s="362" t="s">
        <v>45</v>
      </c>
      <c r="L205" s="363">
        <v>5000000</v>
      </c>
      <c r="M205" s="363">
        <v>30000000</v>
      </c>
      <c r="N205" s="362" t="s">
        <v>190</v>
      </c>
      <c r="O205" s="362" t="s">
        <v>92</v>
      </c>
      <c r="P205" s="362" t="s">
        <v>93</v>
      </c>
      <c r="Q205" s="362" t="s">
        <v>1538</v>
      </c>
      <c r="R205" s="466"/>
      <c r="S205" s="320" t="s">
        <v>86</v>
      </c>
      <c r="T205" s="232">
        <v>8066</v>
      </c>
      <c r="U205" s="502">
        <v>2024110010194</v>
      </c>
      <c r="V205" s="466"/>
      <c r="W205" s="466"/>
      <c r="X205" s="466"/>
      <c r="Y205" s="466"/>
      <c r="Z205" s="466"/>
      <c r="AA205" s="466"/>
      <c r="AB205" s="466"/>
      <c r="AC205" s="466"/>
      <c r="AD205" s="466"/>
      <c r="AE205" s="466"/>
      <c r="AF205" s="466"/>
      <c r="AG205" s="466"/>
      <c r="AH205" s="466"/>
      <c r="AI205" s="466"/>
      <c r="AJ205" s="466"/>
      <c r="AK205" s="466"/>
      <c r="AL205" s="466"/>
    </row>
    <row r="206" spans="1:38" ht="12.75" customHeight="1">
      <c r="A206" s="232" t="s">
        <v>1655</v>
      </c>
      <c r="B206" s="235" t="s">
        <v>188</v>
      </c>
      <c r="C206" s="232" t="s">
        <v>88</v>
      </c>
      <c r="D206" s="232">
        <v>80111600</v>
      </c>
      <c r="E206" s="232" t="s">
        <v>189</v>
      </c>
      <c r="F206" s="232" t="s">
        <v>90</v>
      </c>
      <c r="G206" s="232" t="s">
        <v>90</v>
      </c>
      <c r="H206" s="258">
        <v>4</v>
      </c>
      <c r="I206" s="232">
        <v>1</v>
      </c>
      <c r="J206" s="232" t="s">
        <v>44</v>
      </c>
      <c r="K206" s="232" t="s">
        <v>45</v>
      </c>
      <c r="L206" s="257">
        <v>4600000</v>
      </c>
      <c r="M206" s="257">
        <v>-18400000</v>
      </c>
      <c r="N206" s="232" t="s">
        <v>190</v>
      </c>
      <c r="O206" s="232" t="s">
        <v>1341</v>
      </c>
      <c r="P206" s="232" t="s">
        <v>93</v>
      </c>
      <c r="Q206" s="164"/>
      <c r="R206" s="466"/>
      <c r="S206" s="320" t="s">
        <v>86</v>
      </c>
      <c r="T206" s="232">
        <v>8066</v>
      </c>
      <c r="U206" s="502">
        <v>2024110010194</v>
      </c>
      <c r="V206" s="466"/>
      <c r="W206" s="466"/>
      <c r="X206" s="466"/>
      <c r="Y206" s="466"/>
      <c r="Z206" s="466"/>
      <c r="AA206" s="466"/>
      <c r="AB206" s="466"/>
      <c r="AC206" s="466"/>
      <c r="AD206" s="466"/>
      <c r="AE206" s="466"/>
      <c r="AF206" s="466"/>
      <c r="AG206" s="466"/>
      <c r="AH206" s="466"/>
      <c r="AI206" s="466"/>
      <c r="AJ206" s="466"/>
      <c r="AK206" s="466"/>
      <c r="AL206" s="466"/>
    </row>
    <row r="207" spans="1:38" ht="12.75" customHeight="1">
      <c r="A207" s="362" t="s">
        <v>1384</v>
      </c>
      <c r="B207" s="364" t="s">
        <v>188</v>
      </c>
      <c r="C207" s="362" t="s">
        <v>88</v>
      </c>
      <c r="D207" s="362">
        <v>80111600</v>
      </c>
      <c r="E207" s="362" t="s">
        <v>1542</v>
      </c>
      <c r="F207" s="362" t="s">
        <v>90</v>
      </c>
      <c r="G207" s="362" t="s">
        <v>90</v>
      </c>
      <c r="H207" s="362">
        <v>6</v>
      </c>
      <c r="I207" s="362">
        <v>1</v>
      </c>
      <c r="J207" s="362" t="s">
        <v>44</v>
      </c>
      <c r="K207" s="362" t="s">
        <v>45</v>
      </c>
      <c r="L207" s="363">
        <v>2900000</v>
      </c>
      <c r="M207" s="363">
        <f>+L207*H207</f>
        <v>17400000</v>
      </c>
      <c r="N207" s="362" t="s">
        <v>190</v>
      </c>
      <c r="O207" s="362" t="s">
        <v>92</v>
      </c>
      <c r="P207" s="362" t="s">
        <v>93</v>
      </c>
      <c r="Q207" s="362" t="s">
        <v>1526</v>
      </c>
      <c r="R207" s="466"/>
      <c r="S207" s="320" t="s">
        <v>86</v>
      </c>
      <c r="T207" s="232">
        <v>8066</v>
      </c>
      <c r="U207" s="502">
        <v>2024110010194</v>
      </c>
      <c r="V207" s="466"/>
      <c r="W207" s="466"/>
      <c r="X207" s="466"/>
      <c r="Y207" s="466"/>
      <c r="Z207" s="466"/>
      <c r="AA207" s="466"/>
      <c r="AB207" s="466"/>
      <c r="AC207" s="466"/>
      <c r="AD207" s="466"/>
      <c r="AE207" s="466"/>
      <c r="AF207" s="466"/>
      <c r="AG207" s="466"/>
      <c r="AH207" s="466"/>
      <c r="AI207" s="466"/>
      <c r="AJ207" s="466"/>
      <c r="AK207" s="466"/>
      <c r="AL207" s="466"/>
    </row>
    <row r="208" spans="1:38" ht="12.75" customHeight="1">
      <c r="A208" s="232" t="s">
        <v>1655</v>
      </c>
      <c r="B208" s="235" t="s">
        <v>197</v>
      </c>
      <c r="C208" s="232" t="s">
        <v>88</v>
      </c>
      <c r="D208" s="232">
        <v>80111600</v>
      </c>
      <c r="E208" s="232" t="s">
        <v>198</v>
      </c>
      <c r="F208" s="232" t="s">
        <v>90</v>
      </c>
      <c r="G208" s="232" t="s">
        <v>90</v>
      </c>
      <c r="H208" s="232">
        <v>6</v>
      </c>
      <c r="I208" s="232">
        <v>1</v>
      </c>
      <c r="J208" s="232" t="s">
        <v>44</v>
      </c>
      <c r="K208" s="232" t="s">
        <v>45</v>
      </c>
      <c r="L208" s="257">
        <v>4057000</v>
      </c>
      <c r="M208" s="257">
        <v>-24342000</v>
      </c>
      <c r="N208" s="232" t="s">
        <v>190</v>
      </c>
      <c r="O208" s="232" t="s">
        <v>1341</v>
      </c>
      <c r="P208" s="232" t="s">
        <v>93</v>
      </c>
      <c r="Q208" s="164"/>
      <c r="R208" s="466"/>
      <c r="S208" s="320" t="s">
        <v>86</v>
      </c>
      <c r="T208" s="232">
        <v>8066</v>
      </c>
      <c r="U208" s="502">
        <v>2024110010194</v>
      </c>
      <c r="V208" s="466"/>
      <c r="W208" s="466"/>
      <c r="X208" s="466"/>
      <c r="Y208" s="466"/>
      <c r="Z208" s="466"/>
      <c r="AA208" s="466"/>
      <c r="AB208" s="466"/>
      <c r="AC208" s="466"/>
      <c r="AD208" s="466"/>
      <c r="AE208" s="466"/>
      <c r="AF208" s="466"/>
      <c r="AG208" s="466"/>
      <c r="AH208" s="466"/>
      <c r="AI208" s="466"/>
      <c r="AJ208" s="466"/>
      <c r="AK208" s="466"/>
      <c r="AL208" s="466"/>
    </row>
    <row r="209" spans="1:38" ht="12.75" customHeight="1">
      <c r="A209" s="362" t="s">
        <v>1384</v>
      </c>
      <c r="B209" s="364" t="s">
        <v>197</v>
      </c>
      <c r="C209" s="362" t="s">
        <v>88</v>
      </c>
      <c r="D209" s="362">
        <v>80111600</v>
      </c>
      <c r="E209" s="362" t="s">
        <v>1543</v>
      </c>
      <c r="F209" s="362" t="s">
        <v>90</v>
      </c>
      <c r="G209" s="362" t="s">
        <v>90</v>
      </c>
      <c r="H209" s="362">
        <v>6</v>
      </c>
      <c r="I209" s="362">
        <v>1</v>
      </c>
      <c r="J209" s="362" t="s">
        <v>44</v>
      </c>
      <c r="K209" s="362" t="s">
        <v>45</v>
      </c>
      <c r="L209" s="363">
        <v>8000000</v>
      </c>
      <c r="M209" s="363">
        <v>48000000</v>
      </c>
      <c r="N209" s="362" t="s">
        <v>190</v>
      </c>
      <c r="O209" s="362" t="s">
        <v>92</v>
      </c>
      <c r="P209" s="362" t="s">
        <v>93</v>
      </c>
      <c r="Q209" s="362" t="s">
        <v>1526</v>
      </c>
      <c r="R209" s="466"/>
      <c r="S209" s="320" t="s">
        <v>86</v>
      </c>
      <c r="T209" s="232">
        <v>8066</v>
      </c>
      <c r="U209" s="502">
        <v>2024110010194</v>
      </c>
      <c r="V209" s="466"/>
      <c r="W209" s="466"/>
      <c r="X209" s="466"/>
      <c r="Y209" s="466"/>
      <c r="Z209" s="466"/>
      <c r="AA209" s="466"/>
      <c r="AB209" s="466"/>
      <c r="AC209" s="466"/>
      <c r="AD209" s="466"/>
      <c r="AE209" s="466"/>
      <c r="AF209" s="466"/>
      <c r="AG209" s="466"/>
      <c r="AH209" s="466"/>
      <c r="AI209" s="466"/>
      <c r="AJ209" s="466"/>
      <c r="AK209" s="466"/>
      <c r="AL209" s="466"/>
    </row>
    <row r="210" spans="1:38" ht="88.5" customHeight="1">
      <c r="A210" s="362" t="s">
        <v>1510</v>
      </c>
      <c r="B210" s="364" t="s">
        <v>1733</v>
      </c>
      <c r="C210" s="362" t="s">
        <v>88</v>
      </c>
      <c r="D210" s="362">
        <v>80111600</v>
      </c>
      <c r="E210" s="362" t="s">
        <v>1340</v>
      </c>
      <c r="F210" s="362" t="s">
        <v>90</v>
      </c>
      <c r="G210" s="362" t="s">
        <v>90</v>
      </c>
      <c r="H210" s="362">
        <v>6</v>
      </c>
      <c r="I210" s="362">
        <v>1</v>
      </c>
      <c r="J210" s="362" t="s">
        <v>44</v>
      </c>
      <c r="K210" s="362" t="s">
        <v>45</v>
      </c>
      <c r="L210" s="363">
        <v>6000000</v>
      </c>
      <c r="M210" s="363">
        <v>36000000</v>
      </c>
      <c r="N210" s="362" t="s">
        <v>141</v>
      </c>
      <c r="O210" s="362" t="s">
        <v>1341</v>
      </c>
      <c r="P210" s="362" t="s">
        <v>93</v>
      </c>
      <c r="Q210" s="362" t="s">
        <v>1544</v>
      </c>
      <c r="R210" s="466"/>
      <c r="S210" s="320" t="s">
        <v>86</v>
      </c>
      <c r="T210" s="232">
        <v>8066</v>
      </c>
      <c r="U210" s="502">
        <v>2024110010194</v>
      </c>
      <c r="V210" s="466"/>
      <c r="W210" s="466"/>
      <c r="X210" s="466"/>
      <c r="Y210" s="466"/>
      <c r="Z210" s="466"/>
      <c r="AA210" s="466"/>
      <c r="AB210" s="466"/>
      <c r="AC210" s="466"/>
      <c r="AD210" s="466"/>
      <c r="AE210" s="466"/>
      <c r="AF210" s="466"/>
      <c r="AG210" s="466"/>
      <c r="AH210" s="466"/>
      <c r="AI210" s="466"/>
      <c r="AJ210" s="466"/>
      <c r="AK210" s="466"/>
      <c r="AL210" s="466"/>
    </row>
    <row r="211" spans="1:38" ht="12.75" customHeight="1">
      <c r="A211" s="232" t="s">
        <v>1655</v>
      </c>
      <c r="B211" s="235" t="s">
        <v>242</v>
      </c>
      <c r="C211" s="232" t="s">
        <v>88</v>
      </c>
      <c r="D211" s="232">
        <v>80111600</v>
      </c>
      <c r="E211" s="232" t="s">
        <v>243</v>
      </c>
      <c r="F211" s="232" t="s">
        <v>232</v>
      </c>
      <c r="G211" s="232" t="s">
        <v>232</v>
      </c>
      <c r="H211" s="232">
        <v>1</v>
      </c>
      <c r="I211" s="232">
        <v>1</v>
      </c>
      <c r="J211" s="232" t="s">
        <v>44</v>
      </c>
      <c r="K211" s="232" t="s">
        <v>45</v>
      </c>
      <c r="L211" s="257">
        <v>0</v>
      </c>
      <c r="M211" s="257">
        <v>-99284000</v>
      </c>
      <c r="N211" s="232" t="s">
        <v>141</v>
      </c>
      <c r="O211" s="232" t="s">
        <v>1341</v>
      </c>
      <c r="P211" s="232" t="s">
        <v>93</v>
      </c>
      <c r="Q211" s="232" t="s">
        <v>1685</v>
      </c>
      <c r="R211" s="466"/>
      <c r="S211" s="320" t="s">
        <v>86</v>
      </c>
      <c r="T211" s="232">
        <v>8066</v>
      </c>
      <c r="U211" s="502">
        <v>2024110010194</v>
      </c>
      <c r="V211" s="466"/>
      <c r="W211" s="466"/>
      <c r="X211" s="466"/>
      <c r="Y211" s="466"/>
      <c r="Z211" s="466"/>
      <c r="AA211" s="466"/>
      <c r="AB211" s="466"/>
      <c r="AC211" s="466"/>
      <c r="AD211" s="466"/>
      <c r="AE211" s="466"/>
      <c r="AF211" s="466"/>
      <c r="AG211" s="466"/>
      <c r="AH211" s="466"/>
      <c r="AI211" s="466"/>
      <c r="AJ211" s="466"/>
      <c r="AK211" s="466"/>
      <c r="AL211" s="466"/>
    </row>
    <row r="212" spans="1:38" ht="12.75" customHeight="1">
      <c r="A212" s="362" t="s">
        <v>1384</v>
      </c>
      <c r="B212" s="364" t="s">
        <v>242</v>
      </c>
      <c r="C212" s="362" t="s">
        <v>88</v>
      </c>
      <c r="D212" s="362">
        <v>80111600</v>
      </c>
      <c r="E212" s="362" t="s">
        <v>243</v>
      </c>
      <c r="F212" s="362" t="s">
        <v>232</v>
      </c>
      <c r="G212" s="362" t="s">
        <v>232</v>
      </c>
      <c r="H212" s="362">
        <v>1</v>
      </c>
      <c r="I212" s="362">
        <v>1</v>
      </c>
      <c r="J212" s="362" t="s">
        <v>44</v>
      </c>
      <c r="K212" s="362" t="s">
        <v>45</v>
      </c>
      <c r="L212" s="363">
        <v>0</v>
      </c>
      <c r="M212" s="363">
        <f>99284000+8713000-36000000</f>
        <v>71997000</v>
      </c>
      <c r="N212" s="362" t="s">
        <v>141</v>
      </c>
      <c r="O212" s="362" t="s">
        <v>1341</v>
      </c>
      <c r="P212" s="362" t="s">
        <v>93</v>
      </c>
      <c r="Q212" s="362" t="s">
        <v>1556</v>
      </c>
      <c r="R212" s="466"/>
      <c r="S212" s="320" t="s">
        <v>86</v>
      </c>
      <c r="T212" s="232">
        <v>8066</v>
      </c>
      <c r="U212" s="502">
        <v>2024110010194</v>
      </c>
      <c r="V212" s="466"/>
      <c r="W212" s="466"/>
      <c r="X212" s="466"/>
      <c r="Y212" s="466"/>
      <c r="Z212" s="466"/>
      <c r="AA212" s="466"/>
      <c r="AB212" s="466"/>
      <c r="AC212" s="466"/>
      <c r="AD212" s="466"/>
      <c r="AE212" s="466"/>
      <c r="AF212" s="466"/>
      <c r="AG212" s="466"/>
      <c r="AH212" s="466"/>
      <c r="AI212" s="466"/>
      <c r="AJ212" s="466"/>
      <c r="AK212" s="466"/>
      <c r="AL212" s="466"/>
    </row>
    <row r="213" spans="1:38" ht="12.75" customHeight="1">
      <c r="A213" s="164"/>
      <c r="B213" s="164"/>
      <c r="C213" s="164"/>
      <c r="D213" s="164"/>
      <c r="E213" s="164"/>
      <c r="F213" s="164"/>
      <c r="G213" s="164"/>
      <c r="H213" s="366"/>
      <c r="I213" s="164"/>
      <c r="J213" s="164"/>
      <c r="K213" s="164"/>
      <c r="L213" s="367"/>
      <c r="M213" s="367"/>
      <c r="N213" s="164"/>
      <c r="O213" s="164"/>
      <c r="P213" s="164"/>
      <c r="Q213" s="164"/>
      <c r="R213" s="466"/>
      <c r="S213" s="360"/>
      <c r="T213" s="466"/>
      <c r="U213" s="466"/>
      <c r="V213" s="466"/>
      <c r="W213" s="466"/>
      <c r="X213" s="466"/>
      <c r="Y213" s="466"/>
      <c r="Z213" s="466"/>
      <c r="AA213" s="466"/>
      <c r="AB213" s="466"/>
      <c r="AC213" s="466"/>
      <c r="AD213" s="466"/>
      <c r="AE213" s="466"/>
      <c r="AF213" s="466"/>
      <c r="AG213" s="466"/>
      <c r="AH213" s="466"/>
      <c r="AI213" s="466"/>
      <c r="AJ213" s="466"/>
      <c r="AK213" s="466"/>
      <c r="AL213" s="466"/>
    </row>
    <row r="214" spans="1:38" ht="12.75" customHeight="1">
      <c r="A214" s="275"/>
      <c r="B214" s="164"/>
      <c r="C214" s="164"/>
      <c r="D214" s="164"/>
      <c r="E214" s="164"/>
      <c r="F214" s="164"/>
      <c r="G214" s="164"/>
      <c r="H214" s="164"/>
      <c r="I214" s="164"/>
      <c r="J214" s="164"/>
      <c r="K214" s="164"/>
      <c r="L214" s="164"/>
      <c r="M214" s="257">
        <f>SUM(M170:M213)</f>
        <v>0</v>
      </c>
      <c r="N214" s="164"/>
      <c r="O214" s="164"/>
      <c r="P214" s="164"/>
      <c r="Q214" s="275"/>
      <c r="R214" s="466"/>
      <c r="S214" s="360"/>
      <c r="T214" s="466"/>
      <c r="U214" s="466"/>
      <c r="V214" s="466"/>
      <c r="W214" s="466"/>
      <c r="X214" s="466"/>
      <c r="Y214" s="466"/>
      <c r="Z214" s="466"/>
      <c r="AA214" s="466"/>
      <c r="AB214" s="466"/>
      <c r="AC214" s="466"/>
      <c r="AD214" s="466"/>
      <c r="AE214" s="466"/>
      <c r="AF214" s="466"/>
      <c r="AG214" s="466"/>
      <c r="AH214" s="466"/>
      <c r="AI214" s="466"/>
      <c r="AJ214" s="466"/>
      <c r="AK214" s="466"/>
      <c r="AL214" s="466"/>
    </row>
    <row r="215" spans="1:38" ht="12.75" customHeight="1">
      <c r="A215" s="218" t="s">
        <v>1612</v>
      </c>
      <c r="B215" s="275"/>
      <c r="C215" s="164"/>
      <c r="D215" s="164"/>
      <c r="E215" s="164"/>
      <c r="F215" s="164"/>
      <c r="G215" s="164"/>
      <c r="H215" s="164"/>
      <c r="I215" s="164"/>
      <c r="J215" s="164"/>
      <c r="K215" s="164"/>
      <c r="L215" s="164"/>
      <c r="M215" s="179"/>
      <c r="N215" s="164"/>
      <c r="O215" s="164"/>
      <c r="P215" s="164"/>
      <c r="Q215" s="164"/>
      <c r="R215" s="466"/>
      <c r="S215" s="357"/>
      <c r="T215" s="466"/>
      <c r="U215" s="466"/>
      <c r="V215" s="466"/>
      <c r="W215" s="466"/>
      <c r="X215" s="466"/>
      <c r="Y215" s="466"/>
      <c r="Z215" s="466"/>
      <c r="AA215" s="466"/>
      <c r="AB215" s="466"/>
      <c r="AC215" s="466"/>
      <c r="AD215" s="466"/>
      <c r="AE215" s="466"/>
      <c r="AF215" s="466"/>
      <c r="AG215" s="466"/>
      <c r="AH215" s="466"/>
      <c r="AI215" s="466"/>
      <c r="AJ215" s="466"/>
      <c r="AK215" s="466"/>
      <c r="AL215" s="466"/>
    </row>
    <row r="216" spans="1:38" ht="12.75" customHeight="1">
      <c r="A216" s="556" t="s">
        <v>1613</v>
      </c>
      <c r="B216" s="514"/>
      <c r="C216" s="514"/>
      <c r="D216" s="514"/>
      <c r="E216" s="514"/>
      <c r="F216" s="514"/>
      <c r="G216" s="514"/>
      <c r="H216" s="514"/>
      <c r="I216" s="514"/>
      <c r="J216" s="514"/>
      <c r="K216" s="514"/>
      <c r="L216" s="514"/>
      <c r="M216" s="514"/>
      <c r="N216" s="514"/>
      <c r="O216" s="514"/>
      <c r="P216" s="514"/>
      <c r="Q216" s="515"/>
      <c r="R216" s="466"/>
      <c r="S216" s="345"/>
      <c r="T216" s="466"/>
      <c r="U216" s="466"/>
      <c r="V216" s="466"/>
      <c r="W216" s="466"/>
      <c r="X216" s="466"/>
      <c r="Y216" s="466"/>
      <c r="Z216" s="466"/>
      <c r="AA216" s="466"/>
      <c r="AB216" s="466"/>
      <c r="AC216" s="466"/>
      <c r="AD216" s="466"/>
      <c r="AE216" s="466"/>
      <c r="AF216" s="466"/>
      <c r="AG216" s="466"/>
      <c r="AH216" s="466"/>
      <c r="AI216" s="466"/>
      <c r="AJ216" s="466"/>
      <c r="AK216" s="466"/>
      <c r="AL216" s="466"/>
    </row>
    <row r="217" spans="1:38" ht="73.5" customHeight="1">
      <c r="A217" s="558" t="s">
        <v>1614</v>
      </c>
      <c r="B217" s="515"/>
      <c r="C217" s="536"/>
      <c r="D217" s="514"/>
      <c r="E217" s="515"/>
      <c r="F217" s="558" t="s">
        <v>1615</v>
      </c>
      <c r="G217" s="514"/>
      <c r="H217" s="514"/>
      <c r="I217" s="515"/>
      <c r="J217" s="589">
        <v>2</v>
      </c>
      <c r="K217" s="514"/>
      <c r="L217" s="514"/>
      <c r="M217" s="514"/>
      <c r="N217" s="515"/>
      <c r="O217" s="358" t="s">
        <v>1616</v>
      </c>
      <c r="P217" s="566">
        <v>45702</v>
      </c>
      <c r="Q217" s="515"/>
      <c r="R217" s="466"/>
      <c r="S217" s="359"/>
      <c r="T217" s="466"/>
      <c r="U217" s="466"/>
      <c r="V217" s="466"/>
      <c r="W217" s="466"/>
      <c r="X217" s="466"/>
      <c r="Y217" s="466"/>
      <c r="Z217" s="466"/>
      <c r="AA217" s="466"/>
      <c r="AB217" s="466"/>
      <c r="AC217" s="466"/>
      <c r="AD217" s="466"/>
      <c r="AE217" s="466"/>
      <c r="AF217" s="466"/>
      <c r="AG217" s="466"/>
      <c r="AH217" s="466"/>
      <c r="AI217" s="466"/>
      <c r="AJ217" s="466"/>
      <c r="AK217" s="466"/>
      <c r="AL217" s="466"/>
    </row>
    <row r="218" spans="1:38" ht="12.75" customHeight="1">
      <c r="A218" s="174"/>
      <c r="B218" s="174"/>
      <c r="C218" s="174"/>
      <c r="D218" s="174"/>
      <c r="E218" s="174"/>
      <c r="F218" s="174"/>
      <c r="G218" s="174"/>
      <c r="H218" s="174"/>
      <c r="I218" s="174"/>
      <c r="J218" s="174"/>
      <c r="K218" s="174"/>
      <c r="L218" s="174"/>
      <c r="M218" s="176"/>
      <c r="N218" s="174"/>
      <c r="O218" s="174"/>
      <c r="P218" s="174"/>
      <c r="Q218" s="177"/>
      <c r="R218" s="339"/>
      <c r="S218" s="338"/>
      <c r="T218" s="466"/>
      <c r="U218" s="466"/>
      <c r="V218" s="339"/>
      <c r="W218" s="339"/>
      <c r="X218" s="339"/>
      <c r="Y218" s="339"/>
      <c r="Z218" s="339"/>
      <c r="AA218" s="339"/>
      <c r="AB218" s="339"/>
      <c r="AC218" s="339"/>
      <c r="AD218" s="339"/>
      <c r="AE218" s="339"/>
      <c r="AF218" s="339"/>
      <c r="AG218" s="339"/>
      <c r="AH218" s="339"/>
      <c r="AI218" s="339"/>
      <c r="AJ218" s="339"/>
      <c r="AK218" s="339"/>
      <c r="AL218" s="339"/>
    </row>
    <row r="219" spans="1:38" ht="12.75" customHeight="1">
      <c r="A219" s="174"/>
      <c r="B219" s="174"/>
      <c r="C219" s="174"/>
      <c r="D219" s="174"/>
      <c r="E219" s="174"/>
      <c r="F219" s="174"/>
      <c r="G219" s="174"/>
      <c r="H219" s="174"/>
      <c r="I219" s="174"/>
      <c r="J219" s="174"/>
      <c r="K219" s="174"/>
      <c r="L219" s="174"/>
      <c r="M219" s="176"/>
      <c r="N219" s="174"/>
      <c r="O219" s="174"/>
      <c r="P219" s="174"/>
      <c r="Q219" s="177"/>
      <c r="R219" s="339"/>
      <c r="S219" s="338"/>
      <c r="T219" s="466"/>
      <c r="U219" s="466"/>
      <c r="V219" s="339"/>
      <c r="W219" s="339"/>
      <c r="X219" s="339"/>
      <c r="Y219" s="339"/>
      <c r="Z219" s="339"/>
      <c r="AA219" s="339"/>
      <c r="AB219" s="339"/>
      <c r="AC219" s="339"/>
      <c r="AD219" s="339"/>
      <c r="AE219" s="339"/>
      <c r="AF219" s="339"/>
      <c r="AG219" s="339"/>
      <c r="AH219" s="339"/>
      <c r="AI219" s="339"/>
      <c r="AJ219" s="339"/>
      <c r="AK219" s="339"/>
      <c r="AL219" s="339"/>
    </row>
    <row r="220" spans="1:38" ht="84" customHeight="1">
      <c r="A220" s="576"/>
      <c r="B220" s="521"/>
      <c r="C220" s="525"/>
      <c r="D220" s="527" t="s">
        <v>1365</v>
      </c>
      <c r="E220" s="514"/>
      <c r="F220" s="514"/>
      <c r="G220" s="514"/>
      <c r="H220" s="514"/>
      <c r="I220" s="514"/>
      <c r="J220" s="514"/>
      <c r="K220" s="514"/>
      <c r="L220" s="514"/>
      <c r="M220" s="514"/>
      <c r="N220" s="514"/>
      <c r="O220" s="514"/>
      <c r="P220" s="515"/>
      <c r="Q220" s="540" t="s">
        <v>1366</v>
      </c>
      <c r="R220" s="339"/>
      <c r="S220" s="342"/>
      <c r="T220" s="466"/>
      <c r="U220" s="466"/>
      <c r="V220" s="339"/>
      <c r="W220" s="339"/>
      <c r="X220" s="339"/>
      <c r="Y220" s="339"/>
      <c r="Z220" s="339"/>
      <c r="AA220" s="339"/>
      <c r="AB220" s="339"/>
      <c r="AC220" s="339"/>
      <c r="AD220" s="339"/>
      <c r="AE220" s="339"/>
      <c r="AF220" s="339"/>
      <c r="AG220" s="339"/>
      <c r="AH220" s="339"/>
      <c r="AI220" s="339"/>
      <c r="AJ220" s="339"/>
      <c r="AK220" s="339"/>
      <c r="AL220" s="339"/>
    </row>
    <row r="221" spans="1:38" ht="84" customHeight="1">
      <c r="A221" s="526"/>
      <c r="B221" s="517"/>
      <c r="C221" s="518"/>
      <c r="D221" s="527" t="s">
        <v>1367</v>
      </c>
      <c r="E221" s="514"/>
      <c r="F221" s="514"/>
      <c r="G221" s="514"/>
      <c r="H221" s="514"/>
      <c r="I221" s="514"/>
      <c r="J221" s="514"/>
      <c r="K221" s="514"/>
      <c r="L221" s="514"/>
      <c r="M221" s="514"/>
      <c r="N221" s="514"/>
      <c r="O221" s="514"/>
      <c r="P221" s="515"/>
      <c r="Q221" s="529"/>
      <c r="R221" s="339"/>
      <c r="S221" s="342"/>
      <c r="T221" s="466"/>
      <c r="U221" s="466"/>
      <c r="V221" s="339"/>
      <c r="W221" s="339"/>
      <c r="X221" s="339"/>
      <c r="Y221" s="339"/>
      <c r="Z221" s="339"/>
      <c r="AA221" s="339"/>
      <c r="AB221" s="339"/>
      <c r="AC221" s="339"/>
      <c r="AD221" s="339"/>
      <c r="AE221" s="339"/>
      <c r="AF221" s="339"/>
      <c r="AG221" s="339"/>
      <c r="AH221" s="339"/>
      <c r="AI221" s="339"/>
      <c r="AJ221" s="339"/>
      <c r="AK221" s="339"/>
      <c r="AL221" s="339"/>
    </row>
    <row r="222" spans="1:38" ht="12.75" customHeight="1">
      <c r="A222" s="552"/>
      <c r="B222" s="514"/>
      <c r="C222" s="514"/>
      <c r="D222" s="514"/>
      <c r="E222" s="514"/>
      <c r="F222" s="514"/>
      <c r="G222" s="514"/>
      <c r="H222" s="514"/>
      <c r="I222" s="514"/>
      <c r="J222" s="514"/>
      <c r="K222" s="514"/>
      <c r="L222" s="514"/>
      <c r="M222" s="514"/>
      <c r="N222" s="514"/>
      <c r="O222" s="514"/>
      <c r="P222" s="514"/>
      <c r="Q222" s="515"/>
      <c r="R222" s="339"/>
      <c r="S222" s="342"/>
      <c r="T222" s="466"/>
      <c r="U222" s="466"/>
      <c r="V222" s="339"/>
      <c r="W222" s="339"/>
      <c r="X222" s="339"/>
      <c r="Y222" s="339"/>
      <c r="Z222" s="339"/>
      <c r="AA222" s="339"/>
      <c r="AB222" s="339"/>
      <c r="AC222" s="339"/>
      <c r="AD222" s="339"/>
      <c r="AE222" s="339"/>
      <c r="AF222" s="339"/>
      <c r="AG222" s="339"/>
      <c r="AH222" s="339"/>
      <c r="AI222" s="339"/>
      <c r="AJ222" s="339"/>
      <c r="AK222" s="339"/>
      <c r="AL222" s="339"/>
    </row>
    <row r="223" spans="1:38" ht="12.75" customHeight="1">
      <c r="A223" s="553" t="s">
        <v>1713</v>
      </c>
      <c r="B223" s="514"/>
      <c r="C223" s="514"/>
      <c r="D223" s="514"/>
      <c r="E223" s="514"/>
      <c r="F223" s="514"/>
      <c r="G223" s="514"/>
      <c r="H223" s="514"/>
      <c r="I223" s="514"/>
      <c r="J223" s="514"/>
      <c r="K223" s="514"/>
      <c r="L223" s="514"/>
      <c r="M223" s="514"/>
      <c r="N223" s="514"/>
      <c r="O223" s="514"/>
      <c r="P223" s="514"/>
      <c r="Q223" s="515"/>
      <c r="R223" s="339"/>
      <c r="S223" s="343"/>
      <c r="T223" s="466"/>
      <c r="U223" s="466"/>
      <c r="V223" s="339"/>
      <c r="W223" s="339"/>
      <c r="X223" s="339"/>
      <c r="Y223" s="339"/>
      <c r="Z223" s="339"/>
      <c r="AA223" s="339"/>
      <c r="AB223" s="339"/>
      <c r="AC223" s="339"/>
      <c r="AD223" s="339"/>
      <c r="AE223" s="339"/>
      <c r="AF223" s="339"/>
      <c r="AG223" s="339"/>
      <c r="AH223" s="339"/>
      <c r="AI223" s="339"/>
      <c r="AJ223" s="339"/>
      <c r="AK223" s="339"/>
      <c r="AL223" s="339"/>
    </row>
    <row r="224" spans="1:38" ht="12.75" customHeight="1">
      <c r="A224" s="527" t="s">
        <v>1714</v>
      </c>
      <c r="B224" s="515"/>
      <c r="C224" s="554" t="s">
        <v>1734</v>
      </c>
      <c r="D224" s="514"/>
      <c r="E224" s="515"/>
      <c r="F224" s="344" t="s">
        <v>1716</v>
      </c>
      <c r="G224" s="554" t="s">
        <v>1735</v>
      </c>
      <c r="H224" s="514"/>
      <c r="I224" s="514"/>
      <c r="J224" s="515"/>
      <c r="K224" s="544" t="s">
        <v>1718</v>
      </c>
      <c r="L224" s="525"/>
      <c r="M224" s="545" t="s">
        <v>1736</v>
      </c>
      <c r="N224" s="521"/>
      <c r="O224" s="525"/>
      <c r="P224" s="546" t="s">
        <v>1720</v>
      </c>
      <c r="Q224" s="555"/>
      <c r="R224" s="339"/>
      <c r="S224" s="345"/>
      <c r="T224" s="466"/>
      <c r="U224" s="466"/>
      <c r="V224" s="339"/>
      <c r="W224" s="339"/>
      <c r="X224" s="339"/>
      <c r="Y224" s="339"/>
      <c r="Z224" s="339"/>
      <c r="AA224" s="339"/>
      <c r="AB224" s="339"/>
      <c r="AC224" s="339"/>
      <c r="AD224" s="339"/>
      <c r="AE224" s="339"/>
      <c r="AF224" s="339"/>
      <c r="AG224" s="339"/>
      <c r="AH224" s="339"/>
      <c r="AI224" s="339"/>
      <c r="AJ224" s="339"/>
      <c r="AK224" s="339"/>
      <c r="AL224" s="339"/>
    </row>
    <row r="225" spans="1:38" ht="12.75" customHeight="1">
      <c r="A225" s="556" t="s">
        <v>1721</v>
      </c>
      <c r="B225" s="515"/>
      <c r="C225" s="346" t="s">
        <v>1722</v>
      </c>
      <c r="D225" s="232">
        <v>8146</v>
      </c>
      <c r="E225" s="346" t="s">
        <v>1723</v>
      </c>
      <c r="F225" s="245" t="s">
        <v>1345</v>
      </c>
      <c r="G225" s="346" t="s">
        <v>1724</v>
      </c>
      <c r="H225" s="557" t="s">
        <v>945</v>
      </c>
      <c r="I225" s="514"/>
      <c r="J225" s="515"/>
      <c r="K225" s="526"/>
      <c r="L225" s="518"/>
      <c r="M225" s="526"/>
      <c r="N225" s="517"/>
      <c r="O225" s="518"/>
      <c r="P225" s="529"/>
      <c r="Q225" s="529"/>
      <c r="R225" s="339"/>
      <c r="S225" s="345"/>
      <c r="T225" s="466"/>
      <c r="U225" s="466"/>
      <c r="V225" s="339"/>
      <c r="W225" s="339"/>
      <c r="X225" s="339"/>
      <c r="Y225" s="339"/>
      <c r="Z225" s="339"/>
      <c r="AA225" s="339"/>
      <c r="AB225" s="339"/>
      <c r="AC225" s="339"/>
      <c r="AD225" s="339"/>
      <c r="AE225" s="339"/>
      <c r="AF225" s="339"/>
      <c r="AG225" s="339"/>
      <c r="AH225" s="339"/>
      <c r="AI225" s="339"/>
      <c r="AJ225" s="339"/>
      <c r="AK225" s="339"/>
      <c r="AL225" s="339"/>
    </row>
    <row r="226" spans="1:38" ht="12.75" customHeight="1">
      <c r="A226" s="92" t="s">
        <v>1708</v>
      </c>
      <c r="B226" s="92" t="s">
        <v>1369</v>
      </c>
      <c r="C226" s="92" t="s">
        <v>9</v>
      </c>
      <c r="D226" s="92" t="s">
        <v>10</v>
      </c>
      <c r="E226" s="92" t="s">
        <v>1709</v>
      </c>
      <c r="F226" s="92" t="s">
        <v>12</v>
      </c>
      <c r="G226" s="92" t="s">
        <v>13</v>
      </c>
      <c r="H226" s="92" t="s">
        <v>14</v>
      </c>
      <c r="I226" s="92" t="s">
        <v>15</v>
      </c>
      <c r="J226" s="92" t="s">
        <v>16</v>
      </c>
      <c r="K226" s="92" t="s">
        <v>17</v>
      </c>
      <c r="L226" s="92" t="s">
        <v>18</v>
      </c>
      <c r="M226" s="347" t="s">
        <v>1710</v>
      </c>
      <c r="N226" s="92" t="s">
        <v>20</v>
      </c>
      <c r="O226" s="92" t="s">
        <v>21</v>
      </c>
      <c r="P226" s="92" t="s">
        <v>22</v>
      </c>
      <c r="Q226" s="92" t="s">
        <v>1379</v>
      </c>
      <c r="R226" s="339"/>
      <c r="S226" s="343"/>
      <c r="T226" s="466"/>
      <c r="U226" s="466"/>
      <c r="V226" s="339"/>
      <c r="W226" s="339"/>
      <c r="X226" s="339"/>
      <c r="Y226" s="339"/>
      <c r="Z226" s="339"/>
      <c r="AA226" s="339"/>
      <c r="AB226" s="339"/>
      <c r="AC226" s="339"/>
      <c r="AD226" s="339"/>
      <c r="AE226" s="339"/>
      <c r="AF226" s="339"/>
      <c r="AG226" s="339"/>
      <c r="AH226" s="339"/>
      <c r="AI226" s="339"/>
      <c r="AJ226" s="339"/>
      <c r="AK226" s="339"/>
      <c r="AL226" s="339"/>
    </row>
    <row r="227" spans="1:38" ht="12.75" customHeight="1">
      <c r="A227" s="122" t="s">
        <v>1655</v>
      </c>
      <c r="B227" s="97" t="s">
        <v>985</v>
      </c>
      <c r="C227" s="96" t="s">
        <v>966</v>
      </c>
      <c r="D227" s="96">
        <v>80111601</v>
      </c>
      <c r="E227" s="96" t="s">
        <v>986</v>
      </c>
      <c r="F227" s="96" t="s">
        <v>96</v>
      </c>
      <c r="G227" s="96" t="s">
        <v>96</v>
      </c>
      <c r="H227" s="96">
        <v>11</v>
      </c>
      <c r="I227" s="96">
        <v>1</v>
      </c>
      <c r="J227" s="96" t="s">
        <v>949</v>
      </c>
      <c r="K227" s="96" t="s">
        <v>950</v>
      </c>
      <c r="L227" s="135">
        <v>9000000</v>
      </c>
      <c r="M227" s="368">
        <f t="shared" ref="M227:M250" si="3">+L227*H227</f>
        <v>99000000</v>
      </c>
      <c r="N227" s="96" t="s">
        <v>951</v>
      </c>
      <c r="O227" s="96" t="s">
        <v>1450</v>
      </c>
      <c r="P227" s="96" t="s">
        <v>952</v>
      </c>
      <c r="Q227" s="369"/>
      <c r="R227" s="503"/>
      <c r="S227" s="348"/>
      <c r="T227" s="503"/>
      <c r="U227" s="503"/>
      <c r="V227" s="503"/>
      <c r="W227" s="503"/>
      <c r="X227" s="503"/>
      <c r="Y227" s="503"/>
      <c r="Z227" s="503"/>
      <c r="AA227" s="503"/>
      <c r="AB227" s="503"/>
      <c r="AC227" s="503"/>
      <c r="AD227" s="503"/>
      <c r="AE227" s="503"/>
      <c r="AF227" s="503"/>
      <c r="AG227" s="503"/>
      <c r="AH227" s="503"/>
      <c r="AI227" s="503"/>
      <c r="AJ227" s="503"/>
      <c r="AK227" s="503"/>
      <c r="AL227" s="503"/>
    </row>
    <row r="228" spans="1:38" ht="12.75" customHeight="1">
      <c r="A228" s="122" t="s">
        <v>1384</v>
      </c>
      <c r="B228" s="97" t="s">
        <v>985</v>
      </c>
      <c r="C228" s="96" t="s">
        <v>966</v>
      </c>
      <c r="D228" s="96">
        <v>80111601</v>
      </c>
      <c r="E228" s="96" t="s">
        <v>986</v>
      </c>
      <c r="F228" s="96" t="s">
        <v>479</v>
      </c>
      <c r="G228" s="96" t="s">
        <v>479</v>
      </c>
      <c r="H228" s="96">
        <v>8</v>
      </c>
      <c r="I228" s="96">
        <v>1</v>
      </c>
      <c r="J228" s="96" t="s">
        <v>949</v>
      </c>
      <c r="K228" s="96" t="s">
        <v>950</v>
      </c>
      <c r="L228" s="135">
        <v>9000000</v>
      </c>
      <c r="M228" s="368">
        <f t="shared" si="3"/>
        <v>72000000</v>
      </c>
      <c r="N228" s="96" t="s">
        <v>951</v>
      </c>
      <c r="O228" s="96" t="s">
        <v>1450</v>
      </c>
      <c r="P228" s="96" t="s">
        <v>952</v>
      </c>
      <c r="Q228" s="122" t="s">
        <v>1737</v>
      </c>
      <c r="R228" s="503"/>
      <c r="S228" s="348"/>
      <c r="T228" s="503"/>
      <c r="U228" s="503"/>
      <c r="V228" s="503"/>
      <c r="W228" s="503"/>
      <c r="X228" s="503"/>
      <c r="Y228" s="503"/>
      <c r="Z228" s="503"/>
      <c r="AA228" s="503"/>
      <c r="AB228" s="503"/>
      <c r="AC228" s="503"/>
      <c r="AD228" s="503"/>
      <c r="AE228" s="503"/>
      <c r="AF228" s="503"/>
      <c r="AG228" s="503"/>
      <c r="AH228" s="503"/>
      <c r="AI228" s="503"/>
      <c r="AJ228" s="503"/>
      <c r="AK228" s="503"/>
      <c r="AL228" s="503"/>
    </row>
    <row r="229" spans="1:38" ht="12.75" customHeight="1">
      <c r="A229" s="122" t="s">
        <v>1655</v>
      </c>
      <c r="B229" s="97" t="s">
        <v>1018</v>
      </c>
      <c r="C229" s="96" t="s">
        <v>966</v>
      </c>
      <c r="D229" s="96">
        <v>80111601</v>
      </c>
      <c r="E229" s="96" t="s">
        <v>1014</v>
      </c>
      <c r="F229" s="96" t="s">
        <v>479</v>
      </c>
      <c r="G229" s="96" t="s">
        <v>479</v>
      </c>
      <c r="H229" s="96">
        <v>6</v>
      </c>
      <c r="I229" s="96">
        <v>1</v>
      </c>
      <c r="J229" s="96" t="s">
        <v>949</v>
      </c>
      <c r="K229" s="96" t="s">
        <v>950</v>
      </c>
      <c r="L229" s="135">
        <v>4500000</v>
      </c>
      <c r="M229" s="368">
        <f t="shared" si="3"/>
        <v>27000000</v>
      </c>
      <c r="N229" s="96" t="s">
        <v>951</v>
      </c>
      <c r="O229" s="96" t="s">
        <v>1450</v>
      </c>
      <c r="P229" s="96" t="s">
        <v>952</v>
      </c>
      <c r="Q229" s="369"/>
      <c r="R229" s="503"/>
      <c r="S229" s="348"/>
      <c r="T229" s="503"/>
      <c r="U229" s="503"/>
      <c r="V229" s="503"/>
      <c r="W229" s="503"/>
      <c r="X229" s="503"/>
      <c r="Y229" s="503"/>
      <c r="Z229" s="503"/>
      <c r="AA229" s="503"/>
      <c r="AB229" s="503"/>
      <c r="AC229" s="503"/>
      <c r="AD229" s="503"/>
      <c r="AE229" s="503"/>
      <c r="AF229" s="503"/>
      <c r="AG229" s="503"/>
      <c r="AH229" s="503"/>
      <c r="AI229" s="503"/>
      <c r="AJ229" s="503"/>
      <c r="AK229" s="503"/>
      <c r="AL229" s="503"/>
    </row>
    <row r="230" spans="1:38" ht="12.75" customHeight="1">
      <c r="A230" s="122" t="s">
        <v>1384</v>
      </c>
      <c r="B230" s="97" t="s">
        <v>1018</v>
      </c>
      <c r="C230" s="96" t="s">
        <v>966</v>
      </c>
      <c r="D230" s="96">
        <v>80111601</v>
      </c>
      <c r="E230" s="96" t="s">
        <v>1014</v>
      </c>
      <c r="F230" s="96" t="s">
        <v>479</v>
      </c>
      <c r="G230" s="96" t="s">
        <v>479</v>
      </c>
      <c r="H230" s="96">
        <v>4</v>
      </c>
      <c r="I230" s="96">
        <v>1</v>
      </c>
      <c r="J230" s="96" t="s">
        <v>949</v>
      </c>
      <c r="K230" s="96" t="s">
        <v>950</v>
      </c>
      <c r="L230" s="135">
        <v>4500000</v>
      </c>
      <c r="M230" s="368">
        <f t="shared" si="3"/>
        <v>18000000</v>
      </c>
      <c r="N230" s="96" t="s">
        <v>951</v>
      </c>
      <c r="O230" s="96" t="s">
        <v>1450</v>
      </c>
      <c r="P230" s="96" t="s">
        <v>952</v>
      </c>
      <c r="Q230" s="122" t="s">
        <v>1453</v>
      </c>
      <c r="R230" s="503"/>
      <c r="S230" s="348"/>
      <c r="T230" s="503"/>
      <c r="U230" s="503"/>
      <c r="V230" s="503"/>
      <c r="W230" s="503"/>
      <c r="X230" s="503"/>
      <c r="Y230" s="503"/>
      <c r="Z230" s="503"/>
      <c r="AA230" s="503"/>
      <c r="AB230" s="503"/>
      <c r="AC230" s="503"/>
      <c r="AD230" s="503"/>
      <c r="AE230" s="503"/>
      <c r="AF230" s="503"/>
      <c r="AG230" s="503"/>
      <c r="AH230" s="503"/>
      <c r="AI230" s="503"/>
      <c r="AJ230" s="503"/>
      <c r="AK230" s="503"/>
      <c r="AL230" s="503"/>
    </row>
    <row r="231" spans="1:38" ht="12.75" customHeight="1">
      <c r="A231" s="122" t="s">
        <v>1655</v>
      </c>
      <c r="B231" s="97" t="s">
        <v>971</v>
      </c>
      <c r="C231" s="96" t="s">
        <v>966</v>
      </c>
      <c r="D231" s="96">
        <v>80111601</v>
      </c>
      <c r="E231" s="96" t="s">
        <v>972</v>
      </c>
      <c r="F231" s="96" t="s">
        <v>479</v>
      </c>
      <c r="G231" s="96" t="s">
        <v>479</v>
      </c>
      <c r="H231" s="96">
        <v>11</v>
      </c>
      <c r="I231" s="96">
        <v>1</v>
      </c>
      <c r="J231" s="96" t="s">
        <v>949</v>
      </c>
      <c r="K231" s="96" t="s">
        <v>950</v>
      </c>
      <c r="L231" s="135">
        <v>9000000</v>
      </c>
      <c r="M231" s="368">
        <f t="shared" si="3"/>
        <v>99000000</v>
      </c>
      <c r="N231" s="96" t="s">
        <v>951</v>
      </c>
      <c r="O231" s="96" t="s">
        <v>1450</v>
      </c>
      <c r="P231" s="96" t="s">
        <v>952</v>
      </c>
      <c r="Q231" s="369"/>
      <c r="R231" s="503"/>
      <c r="S231" s="348"/>
      <c r="T231" s="503"/>
      <c r="U231" s="503"/>
      <c r="V231" s="503"/>
      <c r="W231" s="503"/>
      <c r="X231" s="503"/>
      <c r="Y231" s="503"/>
      <c r="Z231" s="503"/>
      <c r="AA231" s="503"/>
      <c r="AB231" s="503"/>
      <c r="AC231" s="503"/>
      <c r="AD231" s="503"/>
      <c r="AE231" s="503"/>
      <c r="AF231" s="503"/>
      <c r="AG231" s="503"/>
      <c r="AH231" s="503"/>
      <c r="AI231" s="503"/>
      <c r="AJ231" s="503"/>
      <c r="AK231" s="503"/>
      <c r="AL231" s="503"/>
    </row>
    <row r="232" spans="1:38" ht="12.75" customHeight="1">
      <c r="A232" s="122" t="s">
        <v>1384</v>
      </c>
      <c r="B232" s="97" t="s">
        <v>971</v>
      </c>
      <c r="C232" s="96" t="s">
        <v>966</v>
      </c>
      <c r="D232" s="96">
        <v>80111601</v>
      </c>
      <c r="E232" s="96" t="s">
        <v>972</v>
      </c>
      <c r="F232" s="96" t="s">
        <v>479</v>
      </c>
      <c r="G232" s="96" t="s">
        <v>479</v>
      </c>
      <c r="H232" s="96">
        <v>9</v>
      </c>
      <c r="I232" s="96">
        <v>1</v>
      </c>
      <c r="J232" s="96" t="s">
        <v>949</v>
      </c>
      <c r="K232" s="96" t="s">
        <v>950</v>
      </c>
      <c r="L232" s="135">
        <v>9000000</v>
      </c>
      <c r="M232" s="368">
        <f t="shared" si="3"/>
        <v>81000000</v>
      </c>
      <c r="N232" s="96" t="s">
        <v>951</v>
      </c>
      <c r="O232" s="96" t="s">
        <v>1450</v>
      </c>
      <c r="P232" s="96" t="s">
        <v>952</v>
      </c>
      <c r="Q232" s="122" t="s">
        <v>1453</v>
      </c>
      <c r="R232" s="503"/>
      <c r="S232" s="348"/>
      <c r="T232" s="503"/>
      <c r="U232" s="503"/>
      <c r="V232" s="503"/>
      <c r="W232" s="503"/>
      <c r="X232" s="503"/>
      <c r="Y232" s="503"/>
      <c r="Z232" s="503"/>
      <c r="AA232" s="503"/>
      <c r="AB232" s="503"/>
      <c r="AC232" s="503"/>
      <c r="AD232" s="503"/>
      <c r="AE232" s="503"/>
      <c r="AF232" s="503"/>
      <c r="AG232" s="503"/>
      <c r="AH232" s="503"/>
      <c r="AI232" s="503"/>
      <c r="AJ232" s="503"/>
      <c r="AK232" s="503"/>
      <c r="AL232" s="503"/>
    </row>
    <row r="233" spans="1:38" ht="12.75" customHeight="1">
      <c r="A233" s="122" t="s">
        <v>1655</v>
      </c>
      <c r="B233" s="97" t="s">
        <v>1009</v>
      </c>
      <c r="C233" s="96" t="s">
        <v>966</v>
      </c>
      <c r="D233" s="96">
        <v>80111601</v>
      </c>
      <c r="E233" s="96" t="s">
        <v>1010</v>
      </c>
      <c r="F233" s="96" t="s">
        <v>479</v>
      </c>
      <c r="G233" s="96" t="s">
        <v>479</v>
      </c>
      <c r="H233" s="96">
        <v>6</v>
      </c>
      <c r="I233" s="96">
        <v>1</v>
      </c>
      <c r="J233" s="96" t="s">
        <v>949</v>
      </c>
      <c r="K233" s="96" t="s">
        <v>950</v>
      </c>
      <c r="L233" s="135">
        <v>4000000</v>
      </c>
      <c r="M233" s="368">
        <f t="shared" si="3"/>
        <v>24000000</v>
      </c>
      <c r="N233" s="96" t="s">
        <v>951</v>
      </c>
      <c r="O233" s="96" t="s">
        <v>1450</v>
      </c>
      <c r="P233" s="96" t="s">
        <v>952</v>
      </c>
      <c r="Q233" s="369"/>
      <c r="R233" s="503"/>
      <c r="S233" s="348"/>
      <c r="T233" s="503"/>
      <c r="U233" s="503"/>
      <c r="V233" s="503"/>
      <c r="W233" s="503"/>
      <c r="X233" s="503"/>
      <c r="Y233" s="503"/>
      <c r="Z233" s="503"/>
      <c r="AA233" s="503"/>
      <c r="AB233" s="503"/>
      <c r="AC233" s="503"/>
      <c r="AD233" s="503"/>
      <c r="AE233" s="503"/>
      <c r="AF233" s="503"/>
      <c r="AG233" s="503"/>
      <c r="AH233" s="503"/>
      <c r="AI233" s="503"/>
      <c r="AJ233" s="503"/>
      <c r="AK233" s="503"/>
      <c r="AL233" s="503"/>
    </row>
    <row r="234" spans="1:38" ht="12.75" customHeight="1">
      <c r="A234" s="122" t="s">
        <v>1384</v>
      </c>
      <c r="B234" s="97" t="s">
        <v>1009</v>
      </c>
      <c r="C234" s="96" t="s">
        <v>966</v>
      </c>
      <c r="D234" s="96">
        <v>80111601</v>
      </c>
      <c r="E234" s="96" t="s">
        <v>1010</v>
      </c>
      <c r="F234" s="96" t="s">
        <v>479</v>
      </c>
      <c r="G234" s="96" t="s">
        <v>479</v>
      </c>
      <c r="H234" s="96">
        <v>5</v>
      </c>
      <c r="I234" s="96">
        <v>1</v>
      </c>
      <c r="J234" s="96" t="s">
        <v>949</v>
      </c>
      <c r="K234" s="96" t="s">
        <v>950</v>
      </c>
      <c r="L234" s="135">
        <v>4000000</v>
      </c>
      <c r="M234" s="368">
        <f t="shared" si="3"/>
        <v>20000000</v>
      </c>
      <c r="N234" s="96" t="s">
        <v>951</v>
      </c>
      <c r="O234" s="96" t="s">
        <v>1450</v>
      </c>
      <c r="P234" s="96" t="s">
        <v>952</v>
      </c>
      <c r="Q234" s="122" t="s">
        <v>1453</v>
      </c>
      <c r="R234" s="503"/>
      <c r="S234" s="348"/>
      <c r="T234" s="503"/>
      <c r="U234" s="503"/>
      <c r="V234" s="503"/>
      <c r="W234" s="503"/>
      <c r="X234" s="503"/>
      <c r="Y234" s="503"/>
      <c r="Z234" s="503"/>
      <c r="AA234" s="503"/>
      <c r="AB234" s="503"/>
      <c r="AC234" s="503"/>
      <c r="AD234" s="503"/>
      <c r="AE234" s="503"/>
      <c r="AF234" s="503"/>
      <c r="AG234" s="503"/>
      <c r="AH234" s="503"/>
      <c r="AI234" s="503"/>
      <c r="AJ234" s="503"/>
      <c r="AK234" s="503"/>
      <c r="AL234" s="503"/>
    </row>
    <row r="235" spans="1:38" ht="12.75" customHeight="1">
      <c r="A235" s="122" t="s">
        <v>1655</v>
      </c>
      <c r="B235" s="97" t="s">
        <v>981</v>
      </c>
      <c r="C235" s="96" t="s">
        <v>966</v>
      </c>
      <c r="D235" s="96">
        <v>80111601</v>
      </c>
      <c r="E235" s="96" t="s">
        <v>982</v>
      </c>
      <c r="F235" s="96" t="s">
        <v>295</v>
      </c>
      <c r="G235" s="96" t="s">
        <v>295</v>
      </c>
      <c r="H235" s="96">
        <v>6</v>
      </c>
      <c r="I235" s="96">
        <v>1</v>
      </c>
      <c r="J235" s="96" t="s">
        <v>949</v>
      </c>
      <c r="K235" s="96" t="s">
        <v>950</v>
      </c>
      <c r="L235" s="135">
        <v>3156000</v>
      </c>
      <c r="M235" s="368">
        <f t="shared" si="3"/>
        <v>18936000</v>
      </c>
      <c r="N235" s="96" t="s">
        <v>951</v>
      </c>
      <c r="O235" s="96" t="s">
        <v>1450</v>
      </c>
      <c r="P235" s="96" t="s">
        <v>952</v>
      </c>
      <c r="Q235" s="369"/>
      <c r="R235" s="503"/>
      <c r="S235" s="348"/>
      <c r="T235" s="503"/>
      <c r="U235" s="503"/>
      <c r="V235" s="503"/>
      <c r="W235" s="503"/>
      <c r="X235" s="503"/>
      <c r="Y235" s="503"/>
      <c r="Z235" s="503"/>
      <c r="AA235" s="503"/>
      <c r="AB235" s="503"/>
      <c r="AC235" s="503"/>
      <c r="AD235" s="503"/>
      <c r="AE235" s="503"/>
      <c r="AF235" s="503"/>
      <c r="AG235" s="503"/>
      <c r="AH235" s="503"/>
      <c r="AI235" s="503"/>
      <c r="AJ235" s="503"/>
      <c r="AK235" s="503"/>
      <c r="AL235" s="503"/>
    </row>
    <row r="236" spans="1:38" ht="12.75" customHeight="1">
      <c r="A236" s="122" t="s">
        <v>1384</v>
      </c>
      <c r="B236" s="97" t="s">
        <v>981</v>
      </c>
      <c r="C236" s="96" t="s">
        <v>966</v>
      </c>
      <c r="D236" s="96">
        <v>80111601</v>
      </c>
      <c r="E236" s="96" t="s">
        <v>982</v>
      </c>
      <c r="F236" s="96" t="s">
        <v>479</v>
      </c>
      <c r="G236" s="96" t="s">
        <v>479</v>
      </c>
      <c r="H236" s="96">
        <v>7</v>
      </c>
      <c r="I236" s="96">
        <v>1</v>
      </c>
      <c r="J236" s="96" t="s">
        <v>949</v>
      </c>
      <c r="K236" s="96" t="s">
        <v>950</v>
      </c>
      <c r="L236" s="135">
        <v>3156000</v>
      </c>
      <c r="M236" s="368">
        <f t="shared" si="3"/>
        <v>22092000</v>
      </c>
      <c r="N236" s="96" t="s">
        <v>951</v>
      </c>
      <c r="O236" s="96" t="s">
        <v>1450</v>
      </c>
      <c r="P236" s="96" t="s">
        <v>952</v>
      </c>
      <c r="Q236" s="122" t="s">
        <v>1737</v>
      </c>
      <c r="R236" s="503"/>
      <c r="S236" s="348"/>
      <c r="T236" s="503"/>
      <c r="U236" s="503"/>
      <c r="V236" s="503"/>
      <c r="W236" s="503"/>
      <c r="X236" s="503"/>
      <c r="Y236" s="503"/>
      <c r="Z236" s="503"/>
      <c r="AA236" s="503"/>
      <c r="AB236" s="503"/>
      <c r="AC236" s="503"/>
      <c r="AD236" s="503"/>
      <c r="AE236" s="503"/>
      <c r="AF236" s="503"/>
      <c r="AG236" s="503"/>
      <c r="AH236" s="503"/>
      <c r="AI236" s="503"/>
      <c r="AJ236" s="503"/>
      <c r="AK236" s="503"/>
      <c r="AL236" s="503"/>
    </row>
    <row r="237" spans="1:38" ht="12.75" customHeight="1">
      <c r="A237" s="122" t="s">
        <v>1655</v>
      </c>
      <c r="B237" s="97" t="s">
        <v>1016</v>
      </c>
      <c r="C237" s="96" t="s">
        <v>966</v>
      </c>
      <c r="D237" s="96">
        <v>80111601</v>
      </c>
      <c r="E237" s="96" t="s">
        <v>1017</v>
      </c>
      <c r="F237" s="96" t="s">
        <v>479</v>
      </c>
      <c r="G237" s="96" t="s">
        <v>479</v>
      </c>
      <c r="H237" s="96">
        <v>9</v>
      </c>
      <c r="I237" s="96">
        <v>1</v>
      </c>
      <c r="J237" s="96" t="s">
        <v>949</v>
      </c>
      <c r="K237" s="96" t="s">
        <v>950</v>
      </c>
      <c r="L237" s="135">
        <v>4500000</v>
      </c>
      <c r="M237" s="368">
        <f t="shared" si="3"/>
        <v>40500000</v>
      </c>
      <c r="N237" s="96" t="s">
        <v>951</v>
      </c>
      <c r="O237" s="96" t="s">
        <v>1450</v>
      </c>
      <c r="P237" s="96" t="s">
        <v>952</v>
      </c>
      <c r="Q237" s="369"/>
      <c r="R237" s="503"/>
      <c r="S237" s="348"/>
      <c r="T237" s="503"/>
      <c r="U237" s="503"/>
      <c r="V237" s="503"/>
      <c r="W237" s="503"/>
      <c r="X237" s="503"/>
      <c r="Y237" s="503"/>
      <c r="Z237" s="503"/>
      <c r="AA237" s="503"/>
      <c r="AB237" s="503"/>
      <c r="AC237" s="503"/>
      <c r="AD237" s="503"/>
      <c r="AE237" s="503"/>
      <c r="AF237" s="503"/>
      <c r="AG237" s="503"/>
      <c r="AH237" s="503"/>
      <c r="AI237" s="503"/>
      <c r="AJ237" s="503"/>
      <c r="AK237" s="503"/>
      <c r="AL237" s="503"/>
    </row>
    <row r="238" spans="1:38" ht="12.75" customHeight="1">
      <c r="A238" s="122" t="s">
        <v>1384</v>
      </c>
      <c r="B238" s="97" t="s">
        <v>1016</v>
      </c>
      <c r="C238" s="96" t="s">
        <v>966</v>
      </c>
      <c r="D238" s="96">
        <v>80111601</v>
      </c>
      <c r="E238" s="96" t="s">
        <v>1017</v>
      </c>
      <c r="F238" s="96" t="s">
        <v>479</v>
      </c>
      <c r="G238" s="96" t="s">
        <v>479</v>
      </c>
      <c r="H238" s="96">
        <v>8</v>
      </c>
      <c r="I238" s="96">
        <v>1</v>
      </c>
      <c r="J238" s="96" t="s">
        <v>949</v>
      </c>
      <c r="K238" s="96" t="s">
        <v>950</v>
      </c>
      <c r="L238" s="135">
        <v>4500000</v>
      </c>
      <c r="M238" s="368">
        <f t="shared" si="3"/>
        <v>36000000</v>
      </c>
      <c r="N238" s="96" t="s">
        <v>951</v>
      </c>
      <c r="O238" s="96" t="s">
        <v>1450</v>
      </c>
      <c r="P238" s="96" t="s">
        <v>952</v>
      </c>
      <c r="Q238" s="122" t="s">
        <v>1453</v>
      </c>
      <c r="R238" s="503"/>
      <c r="S238" s="348"/>
      <c r="T238" s="503"/>
      <c r="U238" s="503"/>
      <c r="V238" s="503"/>
      <c r="W238" s="503"/>
      <c r="X238" s="503"/>
      <c r="Y238" s="503"/>
      <c r="Z238" s="503"/>
      <c r="AA238" s="503"/>
      <c r="AB238" s="503"/>
      <c r="AC238" s="503"/>
      <c r="AD238" s="503"/>
      <c r="AE238" s="503"/>
      <c r="AF238" s="503"/>
      <c r="AG238" s="503"/>
      <c r="AH238" s="503"/>
      <c r="AI238" s="503"/>
      <c r="AJ238" s="503"/>
      <c r="AK238" s="503"/>
      <c r="AL238" s="503"/>
    </row>
    <row r="239" spans="1:38" ht="12.75" customHeight="1">
      <c r="A239" s="122" t="s">
        <v>1655</v>
      </c>
      <c r="B239" s="97" t="s">
        <v>977</v>
      </c>
      <c r="C239" s="96" t="s">
        <v>966</v>
      </c>
      <c r="D239" s="96">
        <v>80111601</v>
      </c>
      <c r="E239" s="96" t="s">
        <v>978</v>
      </c>
      <c r="F239" s="96" t="s">
        <v>479</v>
      </c>
      <c r="G239" s="96" t="s">
        <v>479</v>
      </c>
      <c r="H239" s="96">
        <v>4</v>
      </c>
      <c r="I239" s="96">
        <v>1</v>
      </c>
      <c r="J239" s="96" t="s">
        <v>949</v>
      </c>
      <c r="K239" s="96" t="s">
        <v>950</v>
      </c>
      <c r="L239" s="135">
        <v>3156000</v>
      </c>
      <c r="M239" s="368">
        <f t="shared" si="3"/>
        <v>12624000</v>
      </c>
      <c r="N239" s="96" t="s">
        <v>951</v>
      </c>
      <c r="O239" s="96" t="s">
        <v>1450</v>
      </c>
      <c r="P239" s="96" t="s">
        <v>952</v>
      </c>
      <c r="Q239" s="369"/>
      <c r="R239" s="503"/>
      <c r="S239" s="348"/>
      <c r="T239" s="503"/>
      <c r="U239" s="503"/>
      <c r="V239" s="503"/>
      <c r="W239" s="503"/>
      <c r="X239" s="503"/>
      <c r="Y239" s="503"/>
      <c r="Z239" s="503"/>
      <c r="AA239" s="503"/>
      <c r="AB239" s="503"/>
      <c r="AC239" s="503"/>
      <c r="AD239" s="503"/>
      <c r="AE239" s="503"/>
      <c r="AF239" s="503"/>
      <c r="AG239" s="503"/>
      <c r="AH239" s="503"/>
      <c r="AI239" s="503"/>
      <c r="AJ239" s="503"/>
      <c r="AK239" s="503"/>
      <c r="AL239" s="503"/>
    </row>
    <row r="240" spans="1:38" ht="12.75" customHeight="1">
      <c r="A240" s="122" t="s">
        <v>1384</v>
      </c>
      <c r="B240" s="97" t="s">
        <v>977</v>
      </c>
      <c r="C240" s="96" t="s">
        <v>966</v>
      </c>
      <c r="D240" s="96">
        <v>80111601</v>
      </c>
      <c r="E240" s="96" t="s">
        <v>978</v>
      </c>
      <c r="F240" s="96" t="s">
        <v>479</v>
      </c>
      <c r="G240" s="96" t="s">
        <v>479</v>
      </c>
      <c r="H240" s="96">
        <v>6.5</v>
      </c>
      <c r="I240" s="96">
        <v>1</v>
      </c>
      <c r="J240" s="96" t="s">
        <v>949</v>
      </c>
      <c r="K240" s="96" t="s">
        <v>950</v>
      </c>
      <c r="L240" s="135">
        <v>3156000</v>
      </c>
      <c r="M240" s="368">
        <f t="shared" si="3"/>
        <v>20514000</v>
      </c>
      <c r="N240" s="96" t="s">
        <v>951</v>
      </c>
      <c r="O240" s="96" t="s">
        <v>1450</v>
      </c>
      <c r="P240" s="96" t="s">
        <v>952</v>
      </c>
      <c r="Q240" s="122" t="s">
        <v>1453</v>
      </c>
      <c r="R240" s="503"/>
      <c r="S240" s="348"/>
      <c r="T240" s="503"/>
      <c r="U240" s="503"/>
      <c r="V240" s="503"/>
      <c r="W240" s="503"/>
      <c r="X240" s="503"/>
      <c r="Y240" s="503"/>
      <c r="Z240" s="503"/>
      <c r="AA240" s="503"/>
      <c r="AB240" s="503"/>
      <c r="AC240" s="503"/>
      <c r="AD240" s="503"/>
      <c r="AE240" s="503"/>
      <c r="AF240" s="503"/>
      <c r="AG240" s="503"/>
      <c r="AH240" s="503"/>
      <c r="AI240" s="503"/>
      <c r="AJ240" s="503"/>
      <c r="AK240" s="503"/>
      <c r="AL240" s="503"/>
    </row>
    <row r="241" spans="1:38" ht="12.75" customHeight="1">
      <c r="A241" s="122" t="s">
        <v>1655</v>
      </c>
      <c r="B241" s="97" t="s">
        <v>975</v>
      </c>
      <c r="C241" s="96" t="s">
        <v>966</v>
      </c>
      <c r="D241" s="96">
        <v>80111601</v>
      </c>
      <c r="E241" s="96" t="s">
        <v>976</v>
      </c>
      <c r="F241" s="96" t="s">
        <v>479</v>
      </c>
      <c r="G241" s="96" t="s">
        <v>479</v>
      </c>
      <c r="H241" s="96">
        <v>9</v>
      </c>
      <c r="I241" s="96">
        <v>1</v>
      </c>
      <c r="J241" s="96" t="s">
        <v>949</v>
      </c>
      <c r="K241" s="96" t="s">
        <v>950</v>
      </c>
      <c r="L241" s="135">
        <v>8000000</v>
      </c>
      <c r="M241" s="368">
        <f t="shared" si="3"/>
        <v>72000000</v>
      </c>
      <c r="N241" s="96" t="s">
        <v>951</v>
      </c>
      <c r="O241" s="96" t="s">
        <v>1450</v>
      </c>
      <c r="P241" s="96" t="s">
        <v>952</v>
      </c>
      <c r="Q241" s="369"/>
      <c r="R241" s="503"/>
      <c r="S241" s="348"/>
      <c r="T241" s="503"/>
      <c r="U241" s="503"/>
      <c r="V241" s="503"/>
      <c r="W241" s="503"/>
      <c r="X241" s="503"/>
      <c r="Y241" s="503"/>
      <c r="Z241" s="503"/>
      <c r="AA241" s="503"/>
      <c r="AB241" s="503"/>
      <c r="AC241" s="503"/>
      <c r="AD241" s="503"/>
      <c r="AE241" s="503"/>
      <c r="AF241" s="503"/>
      <c r="AG241" s="503"/>
      <c r="AH241" s="503"/>
      <c r="AI241" s="503"/>
      <c r="AJ241" s="503"/>
      <c r="AK241" s="503"/>
      <c r="AL241" s="503"/>
    </row>
    <row r="242" spans="1:38" ht="12.75" customHeight="1">
      <c r="A242" s="122" t="s">
        <v>1384</v>
      </c>
      <c r="B242" s="97" t="s">
        <v>975</v>
      </c>
      <c r="C242" s="96" t="s">
        <v>966</v>
      </c>
      <c r="D242" s="96">
        <v>80111601</v>
      </c>
      <c r="E242" s="96" t="s">
        <v>976</v>
      </c>
      <c r="F242" s="96" t="s">
        <v>479</v>
      </c>
      <c r="G242" s="96" t="s">
        <v>479</v>
      </c>
      <c r="H242" s="96">
        <v>8</v>
      </c>
      <c r="I242" s="96">
        <v>1</v>
      </c>
      <c r="J242" s="96" t="s">
        <v>949</v>
      </c>
      <c r="K242" s="96" t="s">
        <v>950</v>
      </c>
      <c r="L242" s="135">
        <v>8000000</v>
      </c>
      <c r="M242" s="368">
        <f t="shared" si="3"/>
        <v>64000000</v>
      </c>
      <c r="N242" s="96" t="s">
        <v>951</v>
      </c>
      <c r="O242" s="96" t="s">
        <v>1450</v>
      </c>
      <c r="P242" s="96" t="s">
        <v>952</v>
      </c>
      <c r="Q242" s="122" t="s">
        <v>1453</v>
      </c>
      <c r="R242" s="503"/>
      <c r="S242" s="348"/>
      <c r="T242" s="503"/>
      <c r="U242" s="503"/>
      <c r="V242" s="503"/>
      <c r="W242" s="503"/>
      <c r="X242" s="503"/>
      <c r="Y242" s="503"/>
      <c r="Z242" s="503"/>
      <c r="AA242" s="503"/>
      <c r="AB242" s="503"/>
      <c r="AC242" s="503"/>
      <c r="AD242" s="503"/>
      <c r="AE242" s="503"/>
      <c r="AF242" s="503"/>
      <c r="AG242" s="503"/>
      <c r="AH242" s="503"/>
      <c r="AI242" s="503"/>
      <c r="AJ242" s="503"/>
      <c r="AK242" s="503"/>
      <c r="AL242" s="503"/>
    </row>
    <row r="243" spans="1:38" ht="12.75" customHeight="1">
      <c r="A243" s="122" t="s">
        <v>1655</v>
      </c>
      <c r="B243" s="97" t="s">
        <v>987</v>
      </c>
      <c r="C243" s="96" t="s">
        <v>966</v>
      </c>
      <c r="D243" s="96">
        <v>80111601</v>
      </c>
      <c r="E243" s="96" t="s">
        <v>988</v>
      </c>
      <c r="F243" s="96" t="s">
        <v>479</v>
      </c>
      <c r="G243" s="96" t="s">
        <v>479</v>
      </c>
      <c r="H243" s="96">
        <v>6</v>
      </c>
      <c r="I243" s="96">
        <v>1</v>
      </c>
      <c r="J243" s="96" t="s">
        <v>949</v>
      </c>
      <c r="K243" s="96" t="s">
        <v>950</v>
      </c>
      <c r="L243" s="135">
        <v>6000000</v>
      </c>
      <c r="M243" s="368">
        <f t="shared" si="3"/>
        <v>36000000</v>
      </c>
      <c r="N243" s="96" t="s">
        <v>951</v>
      </c>
      <c r="O243" s="96" t="s">
        <v>1450</v>
      </c>
      <c r="P243" s="96" t="s">
        <v>952</v>
      </c>
      <c r="Q243" s="369"/>
      <c r="R243" s="503"/>
      <c r="S243" s="348"/>
      <c r="T243" s="503"/>
      <c r="U243" s="503"/>
      <c r="V243" s="503"/>
      <c r="W243" s="503"/>
      <c r="X243" s="503"/>
      <c r="Y243" s="503"/>
      <c r="Z243" s="503"/>
      <c r="AA243" s="503"/>
      <c r="AB243" s="503"/>
      <c r="AC243" s="503"/>
      <c r="AD243" s="503"/>
      <c r="AE243" s="503"/>
      <c r="AF243" s="503"/>
      <c r="AG243" s="503"/>
      <c r="AH243" s="503"/>
      <c r="AI243" s="503"/>
      <c r="AJ243" s="503"/>
      <c r="AK243" s="503"/>
      <c r="AL243" s="503"/>
    </row>
    <row r="244" spans="1:38" ht="12.75" customHeight="1">
      <c r="A244" s="122" t="s">
        <v>1384</v>
      </c>
      <c r="B244" s="97" t="s">
        <v>987</v>
      </c>
      <c r="C244" s="96" t="s">
        <v>966</v>
      </c>
      <c r="D244" s="96">
        <v>80111601</v>
      </c>
      <c r="E244" s="96" t="s">
        <v>1459</v>
      </c>
      <c r="F244" s="96" t="s">
        <v>479</v>
      </c>
      <c r="G244" s="96" t="s">
        <v>479</v>
      </c>
      <c r="H244" s="96">
        <v>7</v>
      </c>
      <c r="I244" s="96">
        <v>1</v>
      </c>
      <c r="J244" s="96" t="s">
        <v>949</v>
      </c>
      <c r="K244" s="96" t="s">
        <v>950</v>
      </c>
      <c r="L244" s="135">
        <v>6000000</v>
      </c>
      <c r="M244" s="368">
        <f t="shared" si="3"/>
        <v>42000000</v>
      </c>
      <c r="N244" s="96" t="s">
        <v>951</v>
      </c>
      <c r="O244" s="96" t="s">
        <v>1450</v>
      </c>
      <c r="P244" s="96" t="s">
        <v>952</v>
      </c>
      <c r="Q244" s="122" t="s">
        <v>1460</v>
      </c>
      <c r="R244" s="503"/>
      <c r="S244" s="348"/>
      <c r="T244" s="503"/>
      <c r="U244" s="503"/>
      <c r="V244" s="503"/>
      <c r="W244" s="503"/>
      <c r="X244" s="503"/>
      <c r="Y244" s="503"/>
      <c r="Z244" s="503"/>
      <c r="AA244" s="503"/>
      <c r="AB244" s="503"/>
      <c r="AC244" s="503"/>
      <c r="AD244" s="503"/>
      <c r="AE244" s="503"/>
      <c r="AF244" s="503"/>
      <c r="AG244" s="503"/>
      <c r="AH244" s="503"/>
      <c r="AI244" s="503"/>
      <c r="AJ244" s="503"/>
      <c r="AK244" s="503"/>
      <c r="AL244" s="503"/>
    </row>
    <row r="245" spans="1:38" ht="12.75" customHeight="1">
      <c r="A245" s="122" t="s">
        <v>1655</v>
      </c>
      <c r="B245" s="97" t="s">
        <v>993</v>
      </c>
      <c r="C245" s="96" t="s">
        <v>966</v>
      </c>
      <c r="D245" s="96">
        <v>80111601</v>
      </c>
      <c r="E245" s="96" t="s">
        <v>994</v>
      </c>
      <c r="F245" s="96" t="s">
        <v>479</v>
      </c>
      <c r="G245" s="96" t="s">
        <v>479</v>
      </c>
      <c r="H245" s="96">
        <v>6</v>
      </c>
      <c r="I245" s="96">
        <v>1</v>
      </c>
      <c r="J245" s="96" t="s">
        <v>949</v>
      </c>
      <c r="K245" s="96" t="s">
        <v>950</v>
      </c>
      <c r="L245" s="135">
        <v>6000000</v>
      </c>
      <c r="M245" s="368">
        <f t="shared" si="3"/>
        <v>36000000</v>
      </c>
      <c r="N245" s="96" t="s">
        <v>951</v>
      </c>
      <c r="O245" s="96" t="s">
        <v>1450</v>
      </c>
      <c r="P245" s="96" t="s">
        <v>952</v>
      </c>
      <c r="Q245" s="369"/>
      <c r="R245" s="503"/>
      <c r="S245" s="348"/>
      <c r="T245" s="503"/>
      <c r="U245" s="503"/>
      <c r="V245" s="503"/>
      <c r="W245" s="503"/>
      <c r="X245" s="503"/>
      <c r="Y245" s="503"/>
      <c r="Z245" s="503"/>
      <c r="AA245" s="503"/>
      <c r="AB245" s="503"/>
      <c r="AC245" s="503"/>
      <c r="AD245" s="503"/>
      <c r="AE245" s="503"/>
      <c r="AF245" s="503"/>
      <c r="AG245" s="503"/>
      <c r="AH245" s="503"/>
      <c r="AI245" s="503"/>
      <c r="AJ245" s="503"/>
      <c r="AK245" s="503"/>
      <c r="AL245" s="503"/>
    </row>
    <row r="246" spans="1:38" ht="12.75" customHeight="1">
      <c r="A246" s="122" t="s">
        <v>1384</v>
      </c>
      <c r="B246" s="97" t="s">
        <v>993</v>
      </c>
      <c r="C246" s="96" t="s">
        <v>966</v>
      </c>
      <c r="D246" s="96">
        <v>80111601</v>
      </c>
      <c r="E246" s="96" t="s">
        <v>1461</v>
      </c>
      <c r="F246" s="96" t="s">
        <v>479</v>
      </c>
      <c r="G246" s="96" t="s">
        <v>479</v>
      </c>
      <c r="H246" s="96">
        <v>6</v>
      </c>
      <c r="I246" s="96">
        <v>1</v>
      </c>
      <c r="J246" s="96" t="s">
        <v>949</v>
      </c>
      <c r="K246" s="96" t="s">
        <v>950</v>
      </c>
      <c r="L246" s="135">
        <v>10000000</v>
      </c>
      <c r="M246" s="368">
        <f t="shared" si="3"/>
        <v>60000000</v>
      </c>
      <c r="N246" s="96" t="s">
        <v>951</v>
      </c>
      <c r="O246" s="96" t="s">
        <v>1450</v>
      </c>
      <c r="P246" s="96" t="s">
        <v>952</v>
      </c>
      <c r="Q246" s="122" t="s">
        <v>1460</v>
      </c>
      <c r="R246" s="503"/>
      <c r="S246" s="348"/>
      <c r="T246" s="503"/>
      <c r="U246" s="503"/>
      <c r="V246" s="503"/>
      <c r="W246" s="503"/>
      <c r="X246" s="503"/>
      <c r="Y246" s="503"/>
      <c r="Z246" s="503"/>
      <c r="AA246" s="503"/>
      <c r="AB246" s="503"/>
      <c r="AC246" s="503"/>
      <c r="AD246" s="503"/>
      <c r="AE246" s="503"/>
      <c r="AF246" s="503"/>
      <c r="AG246" s="503"/>
      <c r="AH246" s="503"/>
      <c r="AI246" s="503"/>
      <c r="AJ246" s="503"/>
      <c r="AK246" s="503"/>
      <c r="AL246" s="503"/>
    </row>
    <row r="247" spans="1:38" ht="12.75" customHeight="1">
      <c r="A247" s="122" t="s">
        <v>1655</v>
      </c>
      <c r="B247" s="97" t="s">
        <v>997</v>
      </c>
      <c r="C247" s="96" t="s">
        <v>966</v>
      </c>
      <c r="D247" s="96">
        <v>80111601</v>
      </c>
      <c r="E247" s="96" t="s">
        <v>998</v>
      </c>
      <c r="F247" s="96" t="s">
        <v>295</v>
      </c>
      <c r="G247" s="96" t="s">
        <v>295</v>
      </c>
      <c r="H247" s="96">
        <v>4</v>
      </c>
      <c r="I247" s="96">
        <v>1</v>
      </c>
      <c r="J247" s="96" t="s">
        <v>949</v>
      </c>
      <c r="K247" s="96" t="s">
        <v>950</v>
      </c>
      <c r="L247" s="135">
        <v>4500000</v>
      </c>
      <c r="M247" s="368">
        <f t="shared" si="3"/>
        <v>18000000</v>
      </c>
      <c r="N247" s="96" t="s">
        <v>951</v>
      </c>
      <c r="O247" s="96" t="s">
        <v>1450</v>
      </c>
      <c r="P247" s="96" t="s">
        <v>952</v>
      </c>
      <c r="Q247" s="369"/>
      <c r="R247" s="503"/>
      <c r="S247" s="348"/>
      <c r="T247" s="503"/>
      <c r="U247" s="503"/>
      <c r="V247" s="503"/>
      <c r="W247" s="503"/>
      <c r="X247" s="503"/>
      <c r="Y247" s="503"/>
      <c r="Z247" s="503"/>
      <c r="AA247" s="503"/>
      <c r="AB247" s="503"/>
      <c r="AC247" s="503"/>
      <c r="AD247" s="503"/>
      <c r="AE247" s="503"/>
      <c r="AF247" s="503"/>
      <c r="AG247" s="503"/>
      <c r="AH247" s="503"/>
      <c r="AI247" s="503"/>
      <c r="AJ247" s="503"/>
      <c r="AK247" s="503"/>
      <c r="AL247" s="503"/>
    </row>
    <row r="248" spans="1:38" ht="12.75" customHeight="1">
      <c r="A248" s="122" t="s">
        <v>1462</v>
      </c>
      <c r="B248" s="97" t="s">
        <v>997</v>
      </c>
      <c r="C248" s="96" t="s">
        <v>966</v>
      </c>
      <c r="D248" s="96">
        <v>80111601</v>
      </c>
      <c r="E248" s="96" t="s">
        <v>998</v>
      </c>
      <c r="F248" s="96" t="s">
        <v>295</v>
      </c>
      <c r="G248" s="96" t="s">
        <v>295</v>
      </c>
      <c r="H248" s="96">
        <v>4</v>
      </c>
      <c r="I248" s="96">
        <v>1</v>
      </c>
      <c r="J248" s="96" t="s">
        <v>949</v>
      </c>
      <c r="K248" s="96" t="s">
        <v>950</v>
      </c>
      <c r="L248" s="135" t="s">
        <v>233</v>
      </c>
      <c r="M248" s="368" t="e">
        <f t="shared" si="3"/>
        <v>#VALUE!</v>
      </c>
      <c r="N248" s="96" t="s">
        <v>951</v>
      </c>
      <c r="O248" s="96" t="s">
        <v>1450</v>
      </c>
      <c r="P248" s="96" t="s">
        <v>952</v>
      </c>
      <c r="Q248" s="122" t="s">
        <v>1465</v>
      </c>
      <c r="R248" s="503"/>
      <c r="S248" s="348"/>
      <c r="T248" s="503"/>
      <c r="U248" s="503"/>
      <c r="V248" s="503"/>
      <c r="W248" s="503"/>
      <c r="X248" s="503"/>
      <c r="Y248" s="503"/>
      <c r="Z248" s="503"/>
      <c r="AA248" s="503"/>
      <c r="AB248" s="503"/>
      <c r="AC248" s="503"/>
      <c r="AD248" s="503"/>
      <c r="AE248" s="503"/>
      <c r="AF248" s="503"/>
      <c r="AG248" s="503"/>
      <c r="AH248" s="503"/>
      <c r="AI248" s="503"/>
      <c r="AJ248" s="503"/>
      <c r="AK248" s="503"/>
      <c r="AL248" s="503"/>
    </row>
    <row r="249" spans="1:38" ht="12.75" customHeight="1">
      <c r="A249" s="122" t="s">
        <v>1655</v>
      </c>
      <c r="B249" s="97" t="s">
        <v>1021</v>
      </c>
      <c r="C249" s="96" t="s">
        <v>966</v>
      </c>
      <c r="D249" s="96">
        <v>80111601</v>
      </c>
      <c r="E249" s="96" t="s">
        <v>1010</v>
      </c>
      <c r="F249" s="96" t="s">
        <v>479</v>
      </c>
      <c r="G249" s="96" t="s">
        <v>479</v>
      </c>
      <c r="H249" s="96">
        <v>6</v>
      </c>
      <c r="I249" s="96">
        <v>1</v>
      </c>
      <c r="J249" s="96" t="s">
        <v>949</v>
      </c>
      <c r="K249" s="96" t="s">
        <v>950</v>
      </c>
      <c r="L249" s="135">
        <v>4000000</v>
      </c>
      <c r="M249" s="368">
        <f t="shared" si="3"/>
        <v>24000000</v>
      </c>
      <c r="N249" s="96" t="s">
        <v>951</v>
      </c>
      <c r="O249" s="96" t="s">
        <v>1450</v>
      </c>
      <c r="P249" s="96" t="s">
        <v>952</v>
      </c>
      <c r="Q249" s="369"/>
      <c r="R249" s="503"/>
      <c r="S249" s="348"/>
      <c r="T249" s="503"/>
      <c r="U249" s="503"/>
      <c r="V249" s="503"/>
      <c r="W249" s="503"/>
      <c r="X249" s="503"/>
      <c r="Y249" s="503"/>
      <c r="Z249" s="503"/>
      <c r="AA249" s="503"/>
      <c r="AB249" s="503"/>
      <c r="AC249" s="503"/>
      <c r="AD249" s="503"/>
      <c r="AE249" s="503"/>
      <c r="AF249" s="503"/>
      <c r="AG249" s="503"/>
      <c r="AH249" s="503"/>
      <c r="AI249" s="503"/>
      <c r="AJ249" s="503"/>
      <c r="AK249" s="503"/>
      <c r="AL249" s="503"/>
    </row>
    <row r="250" spans="1:38" ht="12.75" customHeight="1">
      <c r="A250" s="122" t="s">
        <v>1384</v>
      </c>
      <c r="B250" s="97" t="s">
        <v>1021</v>
      </c>
      <c r="C250" s="96" t="s">
        <v>966</v>
      </c>
      <c r="D250" s="96">
        <v>80111601</v>
      </c>
      <c r="E250" s="96" t="s">
        <v>1010</v>
      </c>
      <c r="F250" s="96" t="s">
        <v>479</v>
      </c>
      <c r="G250" s="96" t="s">
        <v>479</v>
      </c>
      <c r="H250" s="96">
        <v>9</v>
      </c>
      <c r="I250" s="96">
        <v>1</v>
      </c>
      <c r="J250" s="96" t="s">
        <v>949</v>
      </c>
      <c r="K250" s="96" t="s">
        <v>950</v>
      </c>
      <c r="L250" s="135">
        <v>4000000</v>
      </c>
      <c r="M250" s="368">
        <f t="shared" si="3"/>
        <v>36000000</v>
      </c>
      <c r="N250" s="96" t="s">
        <v>951</v>
      </c>
      <c r="O250" s="96" t="s">
        <v>1450</v>
      </c>
      <c r="P250" s="96" t="s">
        <v>952</v>
      </c>
      <c r="Q250" s="122" t="s">
        <v>1453</v>
      </c>
      <c r="R250" s="503"/>
      <c r="S250" s="348"/>
      <c r="T250" s="503"/>
      <c r="U250" s="503"/>
      <c r="V250" s="503"/>
      <c r="W250" s="503"/>
      <c r="X250" s="503"/>
      <c r="Y250" s="503"/>
      <c r="Z250" s="503"/>
      <c r="AA250" s="503"/>
      <c r="AB250" s="503"/>
      <c r="AC250" s="503"/>
      <c r="AD250" s="503"/>
      <c r="AE250" s="503"/>
      <c r="AF250" s="503"/>
      <c r="AG250" s="503"/>
      <c r="AH250" s="503"/>
      <c r="AI250" s="503"/>
      <c r="AJ250" s="503"/>
      <c r="AK250" s="503"/>
      <c r="AL250" s="503"/>
    </row>
    <row r="251" spans="1:38" ht="12.75" customHeight="1">
      <c r="A251" s="122" t="s">
        <v>1655</v>
      </c>
      <c r="B251" s="97" t="s">
        <v>1032</v>
      </c>
      <c r="C251" s="96" t="s">
        <v>966</v>
      </c>
      <c r="D251" s="96">
        <v>80111601</v>
      </c>
      <c r="E251" s="96" t="s">
        <v>1033</v>
      </c>
      <c r="F251" s="96" t="s">
        <v>963</v>
      </c>
      <c r="G251" s="96" t="s">
        <v>963</v>
      </c>
      <c r="H251" s="96">
        <v>1</v>
      </c>
      <c r="I251" s="96">
        <v>1</v>
      </c>
      <c r="J251" s="96" t="s">
        <v>949</v>
      </c>
      <c r="K251" s="96" t="s">
        <v>950</v>
      </c>
      <c r="L251" s="135" t="s">
        <v>233</v>
      </c>
      <c r="M251" s="368">
        <v>261242000</v>
      </c>
      <c r="N251" s="96" t="s">
        <v>951</v>
      </c>
      <c r="O251" s="96" t="s">
        <v>1450</v>
      </c>
      <c r="P251" s="96" t="s">
        <v>952</v>
      </c>
      <c r="Q251" s="369"/>
      <c r="R251" s="503"/>
      <c r="S251" s="348"/>
      <c r="T251" s="503"/>
      <c r="U251" s="503"/>
      <c r="V251" s="503"/>
      <c r="W251" s="503"/>
      <c r="X251" s="503"/>
      <c r="Y251" s="503"/>
      <c r="Z251" s="503"/>
      <c r="AA251" s="503"/>
      <c r="AB251" s="503"/>
      <c r="AC251" s="503"/>
      <c r="AD251" s="503"/>
      <c r="AE251" s="503"/>
      <c r="AF251" s="503"/>
      <c r="AG251" s="503"/>
      <c r="AH251" s="503"/>
      <c r="AI251" s="503"/>
      <c r="AJ251" s="503"/>
      <c r="AK251" s="503"/>
      <c r="AL251" s="503"/>
    </row>
    <row r="252" spans="1:38" ht="12.75" customHeight="1">
      <c r="A252" s="122" t="s">
        <v>1384</v>
      </c>
      <c r="B252" s="97" t="s">
        <v>1032</v>
      </c>
      <c r="C252" s="96" t="s">
        <v>966</v>
      </c>
      <c r="D252" s="96">
        <v>80111601</v>
      </c>
      <c r="E252" s="96" t="s">
        <v>1033</v>
      </c>
      <c r="F252" s="96" t="s">
        <v>963</v>
      </c>
      <c r="G252" s="96" t="s">
        <v>963</v>
      </c>
      <c r="H252" s="96">
        <v>1</v>
      </c>
      <c r="I252" s="96">
        <v>1</v>
      </c>
      <c r="J252" s="96" t="s">
        <v>949</v>
      </c>
      <c r="K252" s="96" t="s">
        <v>950</v>
      </c>
      <c r="L252" s="135" t="s">
        <v>233</v>
      </c>
      <c r="M252" s="368">
        <f>261242000+49454000+4000000-6000000-12000000</f>
        <v>296696000</v>
      </c>
      <c r="N252" s="96" t="s">
        <v>951</v>
      </c>
      <c r="O252" s="96" t="s">
        <v>1450</v>
      </c>
      <c r="P252" s="96" t="s">
        <v>952</v>
      </c>
      <c r="Q252" s="122" t="s">
        <v>1738</v>
      </c>
      <c r="R252" s="503"/>
      <c r="S252" s="348"/>
      <c r="T252" s="503"/>
      <c r="U252" s="503"/>
      <c r="V252" s="503"/>
      <c r="W252" s="503"/>
      <c r="X252" s="503"/>
      <c r="Y252" s="503"/>
      <c r="Z252" s="503"/>
      <c r="AA252" s="503"/>
      <c r="AB252" s="503"/>
      <c r="AC252" s="503"/>
      <c r="AD252" s="503"/>
      <c r="AE252" s="503"/>
      <c r="AF252" s="503"/>
      <c r="AG252" s="503"/>
      <c r="AH252" s="503"/>
      <c r="AI252" s="503"/>
      <c r="AJ252" s="503"/>
      <c r="AK252" s="503"/>
      <c r="AL252" s="503"/>
    </row>
    <row r="253" spans="1:38" ht="12.75" customHeight="1">
      <c r="A253" s="122" t="s">
        <v>1655</v>
      </c>
      <c r="B253" s="97" t="s">
        <v>1090</v>
      </c>
      <c r="C253" s="96" t="s">
        <v>1036</v>
      </c>
      <c r="D253" s="96">
        <v>80111601</v>
      </c>
      <c r="E253" s="96" t="s">
        <v>1091</v>
      </c>
      <c r="F253" s="96" t="s">
        <v>295</v>
      </c>
      <c r="G253" s="96" t="s">
        <v>295</v>
      </c>
      <c r="H253" s="96">
        <v>4</v>
      </c>
      <c r="I253" s="96">
        <v>1</v>
      </c>
      <c r="J253" s="96" t="s">
        <v>949</v>
      </c>
      <c r="K253" s="96" t="s">
        <v>950</v>
      </c>
      <c r="L253" s="135">
        <v>5000000</v>
      </c>
      <c r="M253" s="368">
        <f t="shared" ref="M253:M270" si="4">+L253*H253</f>
        <v>20000000</v>
      </c>
      <c r="N253" s="96" t="s">
        <v>951</v>
      </c>
      <c r="O253" s="96" t="s">
        <v>1450</v>
      </c>
      <c r="P253" s="96" t="s">
        <v>952</v>
      </c>
      <c r="Q253" s="369"/>
      <c r="R253" s="503"/>
      <c r="S253" s="348"/>
      <c r="T253" s="503"/>
      <c r="U253" s="503"/>
      <c r="V253" s="503"/>
      <c r="W253" s="503"/>
      <c r="X253" s="503"/>
      <c r="Y253" s="503"/>
      <c r="Z253" s="503"/>
      <c r="AA253" s="503"/>
      <c r="AB253" s="503"/>
      <c r="AC253" s="503"/>
      <c r="AD253" s="503"/>
      <c r="AE253" s="503"/>
      <c r="AF253" s="503"/>
      <c r="AG253" s="503"/>
      <c r="AH253" s="503"/>
      <c r="AI253" s="503"/>
      <c r="AJ253" s="503"/>
      <c r="AK253" s="503"/>
      <c r="AL253" s="503"/>
    </row>
    <row r="254" spans="1:38" ht="12.75" customHeight="1">
      <c r="A254" s="122" t="s">
        <v>1384</v>
      </c>
      <c r="B254" s="97" t="s">
        <v>1090</v>
      </c>
      <c r="C254" s="96" t="s">
        <v>1036</v>
      </c>
      <c r="D254" s="96">
        <v>80111601</v>
      </c>
      <c r="E254" s="96" t="s">
        <v>1091</v>
      </c>
      <c r="F254" s="96" t="s">
        <v>479</v>
      </c>
      <c r="G254" s="96" t="s">
        <v>479</v>
      </c>
      <c r="H254" s="96">
        <v>6</v>
      </c>
      <c r="I254" s="96">
        <v>1</v>
      </c>
      <c r="J254" s="96" t="s">
        <v>949</v>
      </c>
      <c r="K254" s="96" t="s">
        <v>950</v>
      </c>
      <c r="L254" s="135">
        <v>5000000</v>
      </c>
      <c r="M254" s="368">
        <f t="shared" si="4"/>
        <v>30000000</v>
      </c>
      <c r="N254" s="96" t="s">
        <v>951</v>
      </c>
      <c r="O254" s="96" t="s">
        <v>1450</v>
      </c>
      <c r="P254" s="96" t="s">
        <v>952</v>
      </c>
      <c r="Q254" s="122" t="s">
        <v>1739</v>
      </c>
      <c r="R254" s="503"/>
      <c r="S254" s="348"/>
      <c r="T254" s="503"/>
      <c r="U254" s="503"/>
      <c r="V254" s="503"/>
      <c r="W254" s="503"/>
      <c r="X254" s="503"/>
      <c r="Y254" s="503"/>
      <c r="Z254" s="503"/>
      <c r="AA254" s="503"/>
      <c r="AB254" s="503"/>
      <c r="AC254" s="503"/>
      <c r="AD254" s="503"/>
      <c r="AE254" s="503"/>
      <c r="AF254" s="503"/>
      <c r="AG254" s="503"/>
      <c r="AH254" s="503"/>
      <c r="AI254" s="503"/>
      <c r="AJ254" s="503"/>
      <c r="AK254" s="503"/>
      <c r="AL254" s="503"/>
    </row>
    <row r="255" spans="1:38" ht="12.75" customHeight="1">
      <c r="A255" s="122" t="s">
        <v>1655</v>
      </c>
      <c r="B255" s="97" t="s">
        <v>1069</v>
      </c>
      <c r="C255" s="96" t="s">
        <v>1036</v>
      </c>
      <c r="D255" s="96">
        <v>80111601</v>
      </c>
      <c r="E255" s="96" t="s">
        <v>1070</v>
      </c>
      <c r="F255" s="96" t="s">
        <v>479</v>
      </c>
      <c r="G255" s="96" t="s">
        <v>479</v>
      </c>
      <c r="H255" s="96">
        <v>6</v>
      </c>
      <c r="I255" s="96">
        <v>1</v>
      </c>
      <c r="J255" s="96" t="s">
        <v>949</v>
      </c>
      <c r="K255" s="96" t="s">
        <v>950</v>
      </c>
      <c r="L255" s="135">
        <v>9000000</v>
      </c>
      <c r="M255" s="368">
        <f t="shared" si="4"/>
        <v>54000000</v>
      </c>
      <c r="N255" s="96" t="s">
        <v>951</v>
      </c>
      <c r="O255" s="96" t="s">
        <v>1450</v>
      </c>
      <c r="P255" s="96" t="s">
        <v>952</v>
      </c>
      <c r="Q255" s="369"/>
      <c r="R255" s="503"/>
      <c r="S255" s="348"/>
      <c r="T255" s="503"/>
      <c r="U255" s="503"/>
      <c r="V255" s="503"/>
      <c r="W255" s="503"/>
      <c r="X255" s="503"/>
      <c r="Y255" s="503"/>
      <c r="Z255" s="503"/>
      <c r="AA255" s="503"/>
      <c r="AB255" s="503"/>
      <c r="AC255" s="503"/>
      <c r="AD255" s="503"/>
      <c r="AE255" s="503"/>
      <c r="AF255" s="503"/>
      <c r="AG255" s="503"/>
      <c r="AH255" s="503"/>
      <c r="AI255" s="503"/>
      <c r="AJ255" s="503"/>
      <c r="AK255" s="503"/>
      <c r="AL255" s="503"/>
    </row>
    <row r="256" spans="1:38" ht="12.75" customHeight="1">
      <c r="A256" s="122" t="s">
        <v>1384</v>
      </c>
      <c r="B256" s="97" t="s">
        <v>1069</v>
      </c>
      <c r="C256" s="96" t="s">
        <v>1036</v>
      </c>
      <c r="D256" s="96">
        <v>80111601</v>
      </c>
      <c r="E256" s="96" t="s">
        <v>1070</v>
      </c>
      <c r="F256" s="96" t="s">
        <v>479</v>
      </c>
      <c r="G256" s="96" t="s">
        <v>479</v>
      </c>
      <c r="H256" s="96">
        <v>5</v>
      </c>
      <c r="I256" s="96">
        <v>1</v>
      </c>
      <c r="J256" s="96" t="s">
        <v>949</v>
      </c>
      <c r="K256" s="96" t="s">
        <v>950</v>
      </c>
      <c r="L256" s="135">
        <v>9000000</v>
      </c>
      <c r="M256" s="368">
        <f t="shared" si="4"/>
        <v>45000000</v>
      </c>
      <c r="N256" s="96" t="s">
        <v>951</v>
      </c>
      <c r="O256" s="96" t="s">
        <v>1450</v>
      </c>
      <c r="P256" s="96" t="s">
        <v>952</v>
      </c>
      <c r="Q256" s="122" t="s">
        <v>1740</v>
      </c>
      <c r="R256" s="503"/>
      <c r="S256" s="348"/>
      <c r="T256" s="503"/>
      <c r="U256" s="503"/>
      <c r="V256" s="503"/>
      <c r="W256" s="503"/>
      <c r="X256" s="503"/>
      <c r="Y256" s="503"/>
      <c r="Z256" s="503"/>
      <c r="AA256" s="503"/>
      <c r="AB256" s="503"/>
      <c r="AC256" s="503"/>
      <c r="AD256" s="503"/>
      <c r="AE256" s="503"/>
      <c r="AF256" s="503"/>
      <c r="AG256" s="503"/>
      <c r="AH256" s="503"/>
      <c r="AI256" s="503"/>
      <c r="AJ256" s="503"/>
      <c r="AK256" s="503"/>
      <c r="AL256" s="503"/>
    </row>
    <row r="257" spans="1:38" ht="12.75" customHeight="1">
      <c r="A257" s="122" t="s">
        <v>1655</v>
      </c>
      <c r="B257" s="97" t="s">
        <v>1088</v>
      </c>
      <c r="C257" s="96" t="s">
        <v>1036</v>
      </c>
      <c r="D257" s="96">
        <v>80111601</v>
      </c>
      <c r="E257" s="96" t="s">
        <v>1089</v>
      </c>
      <c r="F257" s="96" t="s">
        <v>479</v>
      </c>
      <c r="G257" s="96" t="s">
        <v>479</v>
      </c>
      <c r="H257" s="96">
        <v>8</v>
      </c>
      <c r="I257" s="96">
        <v>1</v>
      </c>
      <c r="J257" s="96" t="s">
        <v>949</v>
      </c>
      <c r="K257" s="96" t="s">
        <v>950</v>
      </c>
      <c r="L257" s="135">
        <v>6000000</v>
      </c>
      <c r="M257" s="368">
        <f t="shared" si="4"/>
        <v>48000000</v>
      </c>
      <c r="N257" s="96" t="s">
        <v>951</v>
      </c>
      <c r="O257" s="96" t="s">
        <v>1450</v>
      </c>
      <c r="P257" s="96" t="s">
        <v>952</v>
      </c>
      <c r="Q257" s="369"/>
      <c r="R257" s="503"/>
      <c r="S257" s="348"/>
      <c r="T257" s="503"/>
      <c r="U257" s="503"/>
      <c r="V257" s="503"/>
      <c r="W257" s="503"/>
      <c r="X257" s="503"/>
      <c r="Y257" s="503"/>
      <c r="Z257" s="503"/>
      <c r="AA257" s="503"/>
      <c r="AB257" s="503"/>
      <c r="AC257" s="503"/>
      <c r="AD257" s="503"/>
      <c r="AE257" s="503"/>
      <c r="AF257" s="503"/>
      <c r="AG257" s="503"/>
      <c r="AH257" s="503"/>
      <c r="AI257" s="503"/>
      <c r="AJ257" s="503"/>
      <c r="AK257" s="503"/>
      <c r="AL257" s="503"/>
    </row>
    <row r="258" spans="1:38" ht="12.75" customHeight="1">
      <c r="A258" s="122" t="s">
        <v>1384</v>
      </c>
      <c r="B258" s="97" t="s">
        <v>1088</v>
      </c>
      <c r="C258" s="96" t="s">
        <v>1036</v>
      </c>
      <c r="D258" s="96">
        <v>80111601</v>
      </c>
      <c r="E258" s="96" t="s">
        <v>1089</v>
      </c>
      <c r="F258" s="96" t="s">
        <v>479</v>
      </c>
      <c r="G258" s="96" t="s">
        <v>479</v>
      </c>
      <c r="H258" s="96">
        <v>7</v>
      </c>
      <c r="I258" s="96">
        <v>1</v>
      </c>
      <c r="J258" s="96" t="s">
        <v>949</v>
      </c>
      <c r="K258" s="96" t="s">
        <v>950</v>
      </c>
      <c r="L258" s="135">
        <v>6000000</v>
      </c>
      <c r="M258" s="368">
        <f t="shared" si="4"/>
        <v>42000000</v>
      </c>
      <c r="N258" s="96" t="s">
        <v>951</v>
      </c>
      <c r="O258" s="96" t="s">
        <v>1450</v>
      </c>
      <c r="P258" s="96" t="s">
        <v>952</v>
      </c>
      <c r="Q258" s="122" t="s">
        <v>1740</v>
      </c>
      <c r="R258" s="503"/>
      <c r="S258" s="348"/>
      <c r="T258" s="503"/>
      <c r="U258" s="503"/>
      <c r="V258" s="503"/>
      <c r="W258" s="503"/>
      <c r="X258" s="503"/>
      <c r="Y258" s="503"/>
      <c r="Z258" s="503"/>
      <c r="AA258" s="503"/>
      <c r="AB258" s="503"/>
      <c r="AC258" s="503"/>
      <c r="AD258" s="503"/>
      <c r="AE258" s="503"/>
      <c r="AF258" s="503"/>
      <c r="AG258" s="503"/>
      <c r="AH258" s="503"/>
      <c r="AI258" s="503"/>
      <c r="AJ258" s="503"/>
      <c r="AK258" s="503"/>
      <c r="AL258" s="503"/>
    </row>
    <row r="259" spans="1:38" ht="12.75" customHeight="1">
      <c r="A259" s="122" t="s">
        <v>1655</v>
      </c>
      <c r="B259" s="97" t="s">
        <v>1057</v>
      </c>
      <c r="C259" s="96" t="s">
        <v>1036</v>
      </c>
      <c r="D259" s="96">
        <v>80111601</v>
      </c>
      <c r="E259" s="96" t="s">
        <v>1058</v>
      </c>
      <c r="F259" s="96" t="s">
        <v>295</v>
      </c>
      <c r="G259" s="96" t="s">
        <v>295</v>
      </c>
      <c r="H259" s="96">
        <v>4</v>
      </c>
      <c r="I259" s="96">
        <v>1</v>
      </c>
      <c r="J259" s="96" t="s">
        <v>949</v>
      </c>
      <c r="K259" s="96" t="s">
        <v>950</v>
      </c>
      <c r="L259" s="135">
        <v>2253000</v>
      </c>
      <c r="M259" s="368">
        <f t="shared" si="4"/>
        <v>9012000</v>
      </c>
      <c r="N259" s="96" t="s">
        <v>951</v>
      </c>
      <c r="O259" s="96" t="s">
        <v>1450</v>
      </c>
      <c r="P259" s="96" t="s">
        <v>952</v>
      </c>
      <c r="Q259" s="369"/>
      <c r="R259" s="503"/>
      <c r="S259" s="348"/>
      <c r="T259" s="503"/>
      <c r="U259" s="503"/>
      <c r="V259" s="503"/>
      <c r="W259" s="503"/>
      <c r="X259" s="503"/>
      <c r="Y259" s="503"/>
      <c r="Z259" s="503"/>
      <c r="AA259" s="503"/>
      <c r="AB259" s="503"/>
      <c r="AC259" s="503"/>
      <c r="AD259" s="503"/>
      <c r="AE259" s="503"/>
      <c r="AF259" s="503"/>
      <c r="AG259" s="503"/>
      <c r="AH259" s="503"/>
      <c r="AI259" s="503"/>
      <c r="AJ259" s="503"/>
      <c r="AK259" s="503"/>
      <c r="AL259" s="503"/>
    </row>
    <row r="260" spans="1:38" ht="12.75" customHeight="1">
      <c r="A260" s="122" t="s">
        <v>1384</v>
      </c>
      <c r="B260" s="97" t="s">
        <v>1057</v>
      </c>
      <c r="C260" s="96" t="s">
        <v>1036</v>
      </c>
      <c r="D260" s="96">
        <v>80111601</v>
      </c>
      <c r="E260" s="96" t="s">
        <v>1058</v>
      </c>
      <c r="F260" s="96" t="s">
        <v>479</v>
      </c>
      <c r="G260" s="96" t="s">
        <v>479</v>
      </c>
      <c r="H260" s="96">
        <v>6</v>
      </c>
      <c r="I260" s="96">
        <v>1</v>
      </c>
      <c r="J260" s="96" t="s">
        <v>949</v>
      </c>
      <c r="K260" s="96" t="s">
        <v>950</v>
      </c>
      <c r="L260" s="135">
        <v>2253000</v>
      </c>
      <c r="M260" s="368">
        <f t="shared" si="4"/>
        <v>13518000</v>
      </c>
      <c r="N260" s="96" t="s">
        <v>951</v>
      </c>
      <c r="O260" s="96" t="s">
        <v>1450</v>
      </c>
      <c r="P260" s="96" t="s">
        <v>952</v>
      </c>
      <c r="Q260" s="122" t="s">
        <v>1739</v>
      </c>
      <c r="R260" s="503"/>
      <c r="S260" s="348"/>
      <c r="T260" s="503"/>
      <c r="U260" s="503"/>
      <c r="V260" s="503"/>
      <c r="W260" s="503"/>
      <c r="X260" s="503"/>
      <c r="Y260" s="503"/>
      <c r="Z260" s="503"/>
      <c r="AA260" s="503"/>
      <c r="AB260" s="503"/>
      <c r="AC260" s="503"/>
      <c r="AD260" s="503"/>
      <c r="AE260" s="503"/>
      <c r="AF260" s="503"/>
      <c r="AG260" s="503"/>
      <c r="AH260" s="503"/>
      <c r="AI260" s="503"/>
      <c r="AJ260" s="503"/>
      <c r="AK260" s="503"/>
      <c r="AL260" s="503"/>
    </row>
    <row r="261" spans="1:38" ht="12.75" customHeight="1">
      <c r="A261" s="122" t="s">
        <v>1655</v>
      </c>
      <c r="B261" s="97" t="s">
        <v>1078</v>
      </c>
      <c r="C261" s="96" t="s">
        <v>1036</v>
      </c>
      <c r="D261" s="96">
        <v>80111601</v>
      </c>
      <c r="E261" s="96" t="s">
        <v>1079</v>
      </c>
      <c r="F261" s="96" t="s">
        <v>295</v>
      </c>
      <c r="G261" s="96" t="s">
        <v>295</v>
      </c>
      <c r="H261" s="96">
        <v>4</v>
      </c>
      <c r="I261" s="96">
        <v>1</v>
      </c>
      <c r="J261" s="96" t="s">
        <v>949</v>
      </c>
      <c r="K261" s="96" t="s">
        <v>950</v>
      </c>
      <c r="L261" s="135">
        <v>5500000</v>
      </c>
      <c r="M261" s="368">
        <f t="shared" si="4"/>
        <v>22000000</v>
      </c>
      <c r="N261" s="96" t="s">
        <v>951</v>
      </c>
      <c r="O261" s="96" t="s">
        <v>1450</v>
      </c>
      <c r="P261" s="96" t="s">
        <v>952</v>
      </c>
      <c r="Q261" s="369"/>
      <c r="R261" s="503"/>
      <c r="S261" s="348"/>
      <c r="T261" s="503"/>
      <c r="U261" s="503"/>
      <c r="V261" s="503"/>
      <c r="W261" s="503"/>
      <c r="X261" s="503"/>
      <c r="Y261" s="503"/>
      <c r="Z261" s="503"/>
      <c r="AA261" s="503"/>
      <c r="AB261" s="503"/>
      <c r="AC261" s="503"/>
      <c r="AD261" s="503"/>
      <c r="AE261" s="503"/>
      <c r="AF261" s="503"/>
      <c r="AG261" s="503"/>
      <c r="AH261" s="503"/>
      <c r="AI261" s="503"/>
      <c r="AJ261" s="503"/>
      <c r="AK261" s="503"/>
      <c r="AL261" s="503"/>
    </row>
    <row r="262" spans="1:38" ht="12.75" customHeight="1">
      <c r="A262" s="122" t="s">
        <v>1384</v>
      </c>
      <c r="B262" s="97" t="s">
        <v>1078</v>
      </c>
      <c r="C262" s="96" t="s">
        <v>1036</v>
      </c>
      <c r="D262" s="96">
        <v>80111601</v>
      </c>
      <c r="E262" s="96" t="s">
        <v>1079</v>
      </c>
      <c r="F262" s="96" t="s">
        <v>479</v>
      </c>
      <c r="G262" s="96" t="s">
        <v>479</v>
      </c>
      <c r="H262" s="96">
        <v>5</v>
      </c>
      <c r="I262" s="96">
        <v>1</v>
      </c>
      <c r="J262" s="96" t="s">
        <v>949</v>
      </c>
      <c r="K262" s="96" t="s">
        <v>950</v>
      </c>
      <c r="L262" s="135">
        <v>5500000</v>
      </c>
      <c r="M262" s="368">
        <f t="shared" si="4"/>
        <v>27500000</v>
      </c>
      <c r="N262" s="96" t="s">
        <v>951</v>
      </c>
      <c r="O262" s="96" t="s">
        <v>1450</v>
      </c>
      <c r="P262" s="96" t="s">
        <v>952</v>
      </c>
      <c r="Q262" s="122" t="s">
        <v>1739</v>
      </c>
      <c r="R262" s="503"/>
      <c r="S262" s="348"/>
      <c r="T262" s="503"/>
      <c r="U262" s="503"/>
      <c r="V262" s="503"/>
      <c r="W262" s="503"/>
      <c r="X262" s="503"/>
      <c r="Y262" s="503"/>
      <c r="Z262" s="503"/>
      <c r="AA262" s="503"/>
      <c r="AB262" s="503"/>
      <c r="AC262" s="503"/>
      <c r="AD262" s="503"/>
      <c r="AE262" s="503"/>
      <c r="AF262" s="503"/>
      <c r="AG262" s="503"/>
      <c r="AH262" s="503"/>
      <c r="AI262" s="503"/>
      <c r="AJ262" s="503"/>
      <c r="AK262" s="503"/>
      <c r="AL262" s="503"/>
    </row>
    <row r="263" spans="1:38" ht="12.75" customHeight="1">
      <c r="A263" s="122" t="s">
        <v>1655</v>
      </c>
      <c r="B263" s="97" t="s">
        <v>1067</v>
      </c>
      <c r="C263" s="96" t="s">
        <v>1036</v>
      </c>
      <c r="D263" s="96">
        <v>80111601</v>
      </c>
      <c r="E263" s="96" t="s">
        <v>1068</v>
      </c>
      <c r="F263" s="96" t="s">
        <v>479</v>
      </c>
      <c r="G263" s="96" t="s">
        <v>479</v>
      </c>
      <c r="H263" s="96">
        <v>6</v>
      </c>
      <c r="I263" s="96">
        <v>1</v>
      </c>
      <c r="J263" s="96" t="s">
        <v>949</v>
      </c>
      <c r="K263" s="96" t="s">
        <v>950</v>
      </c>
      <c r="L263" s="135">
        <v>4500000</v>
      </c>
      <c r="M263" s="368">
        <f t="shared" si="4"/>
        <v>27000000</v>
      </c>
      <c r="N263" s="96" t="s">
        <v>951</v>
      </c>
      <c r="O263" s="96" t="s">
        <v>1450</v>
      </c>
      <c r="P263" s="96" t="s">
        <v>952</v>
      </c>
      <c r="Q263" s="369"/>
      <c r="R263" s="503"/>
      <c r="S263" s="348"/>
      <c r="T263" s="503"/>
      <c r="U263" s="503"/>
      <c r="V263" s="503"/>
      <c r="W263" s="503"/>
      <c r="X263" s="503"/>
      <c r="Y263" s="503"/>
      <c r="Z263" s="503"/>
      <c r="AA263" s="503"/>
      <c r="AB263" s="503"/>
      <c r="AC263" s="503"/>
      <c r="AD263" s="503"/>
      <c r="AE263" s="503"/>
      <c r="AF263" s="503"/>
      <c r="AG263" s="503"/>
      <c r="AH263" s="503"/>
      <c r="AI263" s="503"/>
      <c r="AJ263" s="503"/>
      <c r="AK263" s="503"/>
      <c r="AL263" s="503"/>
    </row>
    <row r="264" spans="1:38" ht="12.75" customHeight="1">
      <c r="A264" s="122" t="s">
        <v>1384</v>
      </c>
      <c r="B264" s="97" t="s">
        <v>1067</v>
      </c>
      <c r="C264" s="96" t="s">
        <v>1036</v>
      </c>
      <c r="D264" s="96">
        <v>80111601</v>
      </c>
      <c r="E264" s="96" t="s">
        <v>1068</v>
      </c>
      <c r="F264" s="96" t="s">
        <v>295</v>
      </c>
      <c r="G264" s="96" t="s">
        <v>295</v>
      </c>
      <c r="H264" s="96">
        <v>8</v>
      </c>
      <c r="I264" s="96">
        <v>1</v>
      </c>
      <c r="J264" s="96" t="s">
        <v>949</v>
      </c>
      <c r="K264" s="96" t="s">
        <v>950</v>
      </c>
      <c r="L264" s="135">
        <v>4500000</v>
      </c>
      <c r="M264" s="368">
        <f t="shared" si="4"/>
        <v>36000000</v>
      </c>
      <c r="N264" s="96" t="s">
        <v>951</v>
      </c>
      <c r="O264" s="96" t="s">
        <v>1450</v>
      </c>
      <c r="P264" s="96" t="s">
        <v>952</v>
      </c>
      <c r="Q264" s="122" t="s">
        <v>1471</v>
      </c>
      <c r="R264" s="503"/>
      <c r="S264" s="348"/>
      <c r="T264" s="503"/>
      <c r="U264" s="503"/>
      <c r="V264" s="503"/>
      <c r="W264" s="503"/>
      <c r="X264" s="503"/>
      <c r="Y264" s="503"/>
      <c r="Z264" s="503"/>
      <c r="AA264" s="503"/>
      <c r="AB264" s="503"/>
      <c r="AC264" s="503"/>
      <c r="AD264" s="503"/>
      <c r="AE264" s="503"/>
      <c r="AF264" s="503"/>
      <c r="AG264" s="503"/>
      <c r="AH264" s="503"/>
      <c r="AI264" s="503"/>
      <c r="AJ264" s="503"/>
      <c r="AK264" s="503"/>
      <c r="AL264" s="503"/>
    </row>
    <row r="265" spans="1:38" ht="12.75" customHeight="1">
      <c r="A265" s="122" t="s">
        <v>1655</v>
      </c>
      <c r="B265" s="97" t="s">
        <v>1073</v>
      </c>
      <c r="C265" s="96" t="s">
        <v>1036</v>
      </c>
      <c r="D265" s="96">
        <v>80111601</v>
      </c>
      <c r="E265" s="96" t="s">
        <v>1074</v>
      </c>
      <c r="F265" s="96" t="s">
        <v>295</v>
      </c>
      <c r="G265" s="96" t="s">
        <v>295</v>
      </c>
      <c r="H265" s="96">
        <v>4</v>
      </c>
      <c r="I265" s="96">
        <v>1</v>
      </c>
      <c r="J265" s="96" t="s">
        <v>949</v>
      </c>
      <c r="K265" s="96" t="s">
        <v>950</v>
      </c>
      <c r="L265" s="135">
        <v>2253000</v>
      </c>
      <c r="M265" s="368">
        <f t="shared" si="4"/>
        <v>9012000</v>
      </c>
      <c r="N265" s="96" t="s">
        <v>951</v>
      </c>
      <c r="O265" s="96" t="s">
        <v>1450</v>
      </c>
      <c r="P265" s="96" t="s">
        <v>952</v>
      </c>
      <c r="Q265" s="369"/>
      <c r="R265" s="503"/>
      <c r="S265" s="348"/>
      <c r="T265" s="503"/>
      <c r="U265" s="503"/>
      <c r="V265" s="503"/>
      <c r="W265" s="503"/>
      <c r="X265" s="503"/>
      <c r="Y265" s="503"/>
      <c r="Z265" s="503"/>
      <c r="AA265" s="503"/>
      <c r="AB265" s="503"/>
      <c r="AC265" s="503"/>
      <c r="AD265" s="503"/>
      <c r="AE265" s="503"/>
      <c r="AF265" s="503"/>
      <c r="AG265" s="503"/>
      <c r="AH265" s="503"/>
      <c r="AI265" s="503"/>
      <c r="AJ265" s="503"/>
      <c r="AK265" s="503"/>
      <c r="AL265" s="503"/>
    </row>
    <row r="266" spans="1:38" ht="12.75" customHeight="1">
      <c r="A266" s="122" t="s">
        <v>1384</v>
      </c>
      <c r="B266" s="97" t="s">
        <v>1073</v>
      </c>
      <c r="C266" s="96" t="s">
        <v>1036</v>
      </c>
      <c r="D266" s="96">
        <v>80111601</v>
      </c>
      <c r="E266" s="96" t="s">
        <v>1741</v>
      </c>
      <c r="F266" s="96" t="s">
        <v>295</v>
      </c>
      <c r="G266" s="96" t="s">
        <v>295</v>
      </c>
      <c r="H266" s="96">
        <v>8</v>
      </c>
      <c r="I266" s="96">
        <v>1</v>
      </c>
      <c r="J266" s="96" t="s">
        <v>949</v>
      </c>
      <c r="K266" s="96" t="s">
        <v>950</v>
      </c>
      <c r="L266" s="135">
        <v>4500000</v>
      </c>
      <c r="M266" s="368">
        <f t="shared" si="4"/>
        <v>36000000</v>
      </c>
      <c r="N266" s="96" t="s">
        <v>951</v>
      </c>
      <c r="O266" s="96" t="s">
        <v>1450</v>
      </c>
      <c r="P266" s="96" t="s">
        <v>952</v>
      </c>
      <c r="Q266" s="122" t="s">
        <v>1460</v>
      </c>
      <c r="R266" s="503"/>
      <c r="S266" s="348"/>
      <c r="T266" s="503"/>
      <c r="U266" s="503"/>
      <c r="V266" s="503"/>
      <c r="W266" s="503"/>
      <c r="X266" s="503"/>
      <c r="Y266" s="503"/>
      <c r="Z266" s="503"/>
      <c r="AA266" s="503"/>
      <c r="AB266" s="503"/>
      <c r="AC266" s="503"/>
      <c r="AD266" s="503"/>
      <c r="AE266" s="503"/>
      <c r="AF266" s="503"/>
      <c r="AG266" s="503"/>
      <c r="AH266" s="503"/>
      <c r="AI266" s="503"/>
      <c r="AJ266" s="503"/>
      <c r="AK266" s="503"/>
      <c r="AL266" s="503"/>
    </row>
    <row r="267" spans="1:38" ht="12.75" customHeight="1">
      <c r="A267" s="122" t="s">
        <v>1655</v>
      </c>
      <c r="B267" s="97" t="s">
        <v>1039</v>
      </c>
      <c r="C267" s="96" t="s">
        <v>1036</v>
      </c>
      <c r="D267" s="96">
        <v>80111601</v>
      </c>
      <c r="E267" s="96" t="s">
        <v>1040</v>
      </c>
      <c r="F267" s="96" t="s">
        <v>479</v>
      </c>
      <c r="G267" s="96" t="s">
        <v>479</v>
      </c>
      <c r="H267" s="96">
        <v>6</v>
      </c>
      <c r="I267" s="96">
        <v>1</v>
      </c>
      <c r="J267" s="96" t="s">
        <v>949</v>
      </c>
      <c r="K267" s="96" t="s">
        <v>950</v>
      </c>
      <c r="L267" s="135">
        <v>4500000</v>
      </c>
      <c r="M267" s="368">
        <f t="shared" si="4"/>
        <v>27000000</v>
      </c>
      <c r="N267" s="96" t="s">
        <v>951</v>
      </c>
      <c r="O267" s="96" t="s">
        <v>1450</v>
      </c>
      <c r="P267" s="96" t="s">
        <v>952</v>
      </c>
      <c r="Q267" s="369"/>
      <c r="R267" s="503"/>
      <c r="S267" s="348"/>
      <c r="T267" s="503"/>
      <c r="U267" s="503"/>
      <c r="V267" s="503"/>
      <c r="W267" s="503"/>
      <c r="X267" s="503"/>
      <c r="Y267" s="503"/>
      <c r="Z267" s="503"/>
      <c r="AA267" s="503"/>
      <c r="AB267" s="503"/>
      <c r="AC267" s="503"/>
      <c r="AD267" s="503"/>
      <c r="AE267" s="503"/>
      <c r="AF267" s="503"/>
      <c r="AG267" s="503"/>
      <c r="AH267" s="503"/>
      <c r="AI267" s="503"/>
      <c r="AJ267" s="503"/>
      <c r="AK267" s="503"/>
      <c r="AL267" s="503"/>
    </row>
    <row r="268" spans="1:38" ht="12.75" customHeight="1">
      <c r="A268" s="122" t="s">
        <v>1384</v>
      </c>
      <c r="B268" s="97" t="s">
        <v>1039</v>
      </c>
      <c r="C268" s="96" t="s">
        <v>1036</v>
      </c>
      <c r="D268" s="96">
        <v>80111601</v>
      </c>
      <c r="E268" s="96" t="s">
        <v>1040</v>
      </c>
      <c r="F268" s="96" t="s">
        <v>479</v>
      </c>
      <c r="G268" s="96" t="s">
        <v>479</v>
      </c>
      <c r="H268" s="96">
        <v>6</v>
      </c>
      <c r="I268" s="96">
        <v>1</v>
      </c>
      <c r="J268" s="96" t="s">
        <v>949</v>
      </c>
      <c r="K268" s="96" t="s">
        <v>950</v>
      </c>
      <c r="L268" s="135">
        <v>4633000</v>
      </c>
      <c r="M268" s="368">
        <f t="shared" si="4"/>
        <v>27798000</v>
      </c>
      <c r="N268" s="96" t="s">
        <v>951</v>
      </c>
      <c r="O268" s="96" t="s">
        <v>1450</v>
      </c>
      <c r="P268" s="96" t="s">
        <v>952</v>
      </c>
      <c r="Q268" s="122" t="s">
        <v>1740</v>
      </c>
      <c r="R268" s="503"/>
      <c r="S268" s="348"/>
      <c r="T268" s="503"/>
      <c r="U268" s="503"/>
      <c r="V268" s="503"/>
      <c r="W268" s="503"/>
      <c r="X268" s="503"/>
      <c r="Y268" s="503"/>
      <c r="Z268" s="503"/>
      <c r="AA268" s="503"/>
      <c r="AB268" s="503"/>
      <c r="AC268" s="503"/>
      <c r="AD268" s="503"/>
      <c r="AE268" s="503"/>
      <c r="AF268" s="503"/>
      <c r="AG268" s="503"/>
      <c r="AH268" s="503"/>
      <c r="AI268" s="503"/>
      <c r="AJ268" s="503"/>
      <c r="AK268" s="503"/>
      <c r="AL268" s="503"/>
    </row>
    <row r="269" spans="1:38" ht="12.75" customHeight="1">
      <c r="A269" s="122" t="s">
        <v>1655</v>
      </c>
      <c r="B269" s="97" t="s">
        <v>1034</v>
      </c>
      <c r="C269" s="96" t="s">
        <v>1036</v>
      </c>
      <c r="D269" s="96">
        <v>80111601</v>
      </c>
      <c r="E269" s="96" t="s">
        <v>1037</v>
      </c>
      <c r="F269" s="96" t="s">
        <v>479</v>
      </c>
      <c r="G269" s="96" t="s">
        <v>479</v>
      </c>
      <c r="H269" s="96">
        <v>6</v>
      </c>
      <c r="I269" s="96">
        <v>1</v>
      </c>
      <c r="J269" s="96" t="s">
        <v>949</v>
      </c>
      <c r="K269" s="96" t="s">
        <v>950</v>
      </c>
      <c r="L269" s="135">
        <v>6000000</v>
      </c>
      <c r="M269" s="368">
        <f t="shared" si="4"/>
        <v>36000000</v>
      </c>
      <c r="N269" s="96" t="s">
        <v>951</v>
      </c>
      <c r="O269" s="96" t="s">
        <v>1450</v>
      </c>
      <c r="P269" s="96" t="s">
        <v>952</v>
      </c>
      <c r="Q269" s="369"/>
      <c r="R269" s="503"/>
      <c r="S269" s="348"/>
      <c r="T269" s="503"/>
      <c r="U269" s="503"/>
      <c r="V269" s="503"/>
      <c r="W269" s="503"/>
      <c r="X269" s="503"/>
      <c r="Y269" s="503"/>
      <c r="Z269" s="503"/>
      <c r="AA269" s="503"/>
      <c r="AB269" s="503"/>
      <c r="AC269" s="503"/>
      <c r="AD269" s="503"/>
      <c r="AE269" s="503"/>
      <c r="AF269" s="503"/>
      <c r="AG269" s="503"/>
      <c r="AH269" s="503"/>
      <c r="AI269" s="503"/>
      <c r="AJ269" s="503"/>
      <c r="AK269" s="503"/>
      <c r="AL269" s="503"/>
    </row>
    <row r="270" spans="1:38" ht="12.75" customHeight="1">
      <c r="A270" s="122" t="s">
        <v>1384</v>
      </c>
      <c r="B270" s="97" t="s">
        <v>1034</v>
      </c>
      <c r="C270" s="96" t="s">
        <v>1036</v>
      </c>
      <c r="D270" s="96">
        <v>80111601</v>
      </c>
      <c r="E270" s="96" t="s">
        <v>1742</v>
      </c>
      <c r="F270" s="96" t="s">
        <v>479</v>
      </c>
      <c r="G270" s="96" t="s">
        <v>479</v>
      </c>
      <c r="H270" s="96">
        <v>6</v>
      </c>
      <c r="I270" s="96">
        <v>1</v>
      </c>
      <c r="J270" s="96" t="s">
        <v>949</v>
      </c>
      <c r="K270" s="96" t="s">
        <v>950</v>
      </c>
      <c r="L270" s="135">
        <v>6000000</v>
      </c>
      <c r="M270" s="368">
        <f t="shared" si="4"/>
        <v>36000000</v>
      </c>
      <c r="N270" s="96" t="s">
        <v>951</v>
      </c>
      <c r="O270" s="96" t="s">
        <v>1450</v>
      </c>
      <c r="P270" s="96" t="s">
        <v>952</v>
      </c>
      <c r="Q270" s="122" t="s">
        <v>1475</v>
      </c>
      <c r="R270" s="503"/>
      <c r="S270" s="348"/>
      <c r="T270" s="503"/>
      <c r="U270" s="503"/>
      <c r="V270" s="503"/>
      <c r="W270" s="503"/>
      <c r="X270" s="503"/>
      <c r="Y270" s="503"/>
      <c r="Z270" s="503"/>
      <c r="AA270" s="503"/>
      <c r="AB270" s="503"/>
      <c r="AC270" s="503"/>
      <c r="AD270" s="503"/>
      <c r="AE270" s="503"/>
      <c r="AF270" s="503"/>
      <c r="AG270" s="503"/>
      <c r="AH270" s="503"/>
      <c r="AI270" s="503"/>
      <c r="AJ270" s="503"/>
      <c r="AK270" s="503"/>
      <c r="AL270" s="503"/>
    </row>
    <row r="271" spans="1:38" ht="12.75" customHeight="1">
      <c r="A271" s="122" t="s">
        <v>1655</v>
      </c>
      <c r="B271" s="97" t="s">
        <v>1092</v>
      </c>
      <c r="C271" s="96" t="s">
        <v>1036</v>
      </c>
      <c r="D271" s="96">
        <v>80111601</v>
      </c>
      <c r="E271" s="96" t="s">
        <v>1093</v>
      </c>
      <c r="F271" s="96" t="s">
        <v>963</v>
      </c>
      <c r="G271" s="96" t="s">
        <v>963</v>
      </c>
      <c r="H271" s="96">
        <v>1</v>
      </c>
      <c r="I271" s="96">
        <v>1</v>
      </c>
      <c r="J271" s="96" t="s">
        <v>949</v>
      </c>
      <c r="K271" s="96" t="s">
        <v>950</v>
      </c>
      <c r="L271" s="135" t="s">
        <v>233</v>
      </c>
      <c r="M271" s="368">
        <v>83172000</v>
      </c>
      <c r="N271" s="96" t="s">
        <v>951</v>
      </c>
      <c r="O271" s="96" t="s">
        <v>1450</v>
      </c>
      <c r="P271" s="96" t="s">
        <v>952</v>
      </c>
      <c r="Q271" s="369"/>
      <c r="R271" s="503"/>
      <c r="S271" s="348"/>
      <c r="T271" s="503"/>
      <c r="U271" s="503"/>
      <c r="V271" s="503"/>
      <c r="W271" s="503"/>
      <c r="X271" s="503"/>
      <c r="Y271" s="503"/>
      <c r="Z271" s="503"/>
      <c r="AA271" s="503"/>
      <c r="AB271" s="503"/>
      <c r="AC271" s="503"/>
      <c r="AD271" s="503"/>
      <c r="AE271" s="503"/>
      <c r="AF271" s="503"/>
      <c r="AG271" s="503"/>
      <c r="AH271" s="503"/>
      <c r="AI271" s="503"/>
      <c r="AJ271" s="503"/>
      <c r="AK271" s="503"/>
      <c r="AL271" s="503"/>
    </row>
    <row r="272" spans="1:38" ht="12.75" customHeight="1">
      <c r="A272" s="122" t="s">
        <v>1384</v>
      </c>
      <c r="B272" s="97" t="s">
        <v>1092</v>
      </c>
      <c r="C272" s="96" t="s">
        <v>1036</v>
      </c>
      <c r="D272" s="96">
        <v>80111601</v>
      </c>
      <c r="E272" s="96" t="s">
        <v>1093</v>
      </c>
      <c r="F272" s="96" t="s">
        <v>963</v>
      </c>
      <c r="G272" s="96" t="s">
        <v>963</v>
      </c>
      <c r="H272" s="96">
        <v>1</v>
      </c>
      <c r="I272" s="96">
        <v>1</v>
      </c>
      <c r="J272" s="96" t="s">
        <v>949</v>
      </c>
      <c r="K272" s="96" t="s">
        <v>950</v>
      </c>
      <c r="L272" s="135" t="s">
        <v>233</v>
      </c>
      <c r="M272" s="368">
        <f>78166000-9000000-26988000-798000</f>
        <v>41380000</v>
      </c>
      <c r="N272" s="96" t="s">
        <v>951</v>
      </c>
      <c r="O272" s="96" t="s">
        <v>1450</v>
      </c>
      <c r="P272" s="96" t="s">
        <v>952</v>
      </c>
      <c r="Q272" s="122" t="s">
        <v>1738</v>
      </c>
      <c r="R272" s="503"/>
      <c r="S272" s="348"/>
      <c r="T272" s="503"/>
      <c r="U272" s="503"/>
      <c r="V272" s="503"/>
      <c r="W272" s="503"/>
      <c r="X272" s="503"/>
      <c r="Y272" s="503"/>
      <c r="Z272" s="503"/>
      <c r="AA272" s="503"/>
      <c r="AB272" s="503"/>
      <c r="AC272" s="503"/>
      <c r="AD272" s="503"/>
      <c r="AE272" s="503"/>
      <c r="AF272" s="503"/>
      <c r="AG272" s="503"/>
      <c r="AH272" s="503"/>
      <c r="AI272" s="503"/>
      <c r="AJ272" s="503"/>
      <c r="AK272" s="503"/>
      <c r="AL272" s="503"/>
    </row>
    <row r="273" spans="1:38" ht="12.75" customHeight="1">
      <c r="A273" s="122" t="s">
        <v>1655</v>
      </c>
      <c r="B273" s="146" t="s">
        <v>1099</v>
      </c>
      <c r="C273" s="96" t="s">
        <v>1096</v>
      </c>
      <c r="D273" s="96">
        <v>80111600</v>
      </c>
      <c r="E273" s="96" t="s">
        <v>1100</v>
      </c>
      <c r="F273" s="96" t="s">
        <v>418</v>
      </c>
      <c r="G273" s="96" t="s">
        <v>479</v>
      </c>
      <c r="H273" s="96">
        <v>6</v>
      </c>
      <c r="I273" s="96">
        <v>1</v>
      </c>
      <c r="J273" s="96" t="s">
        <v>949</v>
      </c>
      <c r="K273" s="96" t="s">
        <v>950</v>
      </c>
      <c r="L273" s="135">
        <v>5300000</v>
      </c>
      <c r="M273" s="368">
        <f t="shared" ref="M273:M320" si="5">+L273*H273</f>
        <v>31800000</v>
      </c>
      <c r="N273" s="96" t="s">
        <v>1098</v>
      </c>
      <c r="O273" s="96" t="s">
        <v>1450</v>
      </c>
      <c r="P273" s="96" t="s">
        <v>952</v>
      </c>
      <c r="Q273" s="369"/>
      <c r="R273" s="503"/>
      <c r="S273" s="348"/>
      <c r="T273" s="503"/>
      <c r="U273" s="503"/>
      <c r="V273" s="503"/>
      <c r="W273" s="503"/>
      <c r="X273" s="503"/>
      <c r="Y273" s="503"/>
      <c r="Z273" s="503"/>
      <c r="AA273" s="503"/>
      <c r="AB273" s="503"/>
      <c r="AC273" s="503"/>
      <c r="AD273" s="503"/>
      <c r="AE273" s="503"/>
      <c r="AF273" s="503"/>
      <c r="AG273" s="503"/>
      <c r="AH273" s="503"/>
      <c r="AI273" s="503"/>
      <c r="AJ273" s="503"/>
      <c r="AK273" s="503"/>
      <c r="AL273" s="503"/>
    </row>
    <row r="274" spans="1:38" ht="12.75" customHeight="1">
      <c r="A274" s="122" t="s">
        <v>1384</v>
      </c>
      <c r="B274" s="146" t="s">
        <v>1099</v>
      </c>
      <c r="C274" s="96" t="s">
        <v>1096</v>
      </c>
      <c r="D274" s="96">
        <v>80111600</v>
      </c>
      <c r="E274" s="96" t="s">
        <v>1743</v>
      </c>
      <c r="F274" s="96" t="s">
        <v>479</v>
      </c>
      <c r="G274" s="96" t="s">
        <v>479</v>
      </c>
      <c r="H274" s="96">
        <v>6</v>
      </c>
      <c r="I274" s="96">
        <v>1</v>
      </c>
      <c r="J274" s="96" t="s">
        <v>949</v>
      </c>
      <c r="K274" s="96" t="s">
        <v>950</v>
      </c>
      <c r="L274" s="135">
        <v>5300000</v>
      </c>
      <c r="M274" s="368">
        <f t="shared" si="5"/>
        <v>31800000</v>
      </c>
      <c r="N274" s="96" t="s">
        <v>1098</v>
      </c>
      <c r="O274" s="96" t="s">
        <v>1450</v>
      </c>
      <c r="P274" s="96" t="s">
        <v>952</v>
      </c>
      <c r="Q274" s="370" t="s">
        <v>1479</v>
      </c>
      <c r="R274" s="503"/>
      <c r="S274" s="348"/>
      <c r="T274" s="503"/>
      <c r="U274" s="503"/>
      <c r="V274" s="503"/>
      <c r="W274" s="503"/>
      <c r="X274" s="503"/>
      <c r="Y274" s="503"/>
      <c r="Z274" s="503"/>
      <c r="AA274" s="503"/>
      <c r="AB274" s="503"/>
      <c r="AC274" s="503"/>
      <c r="AD274" s="503"/>
      <c r="AE274" s="503"/>
      <c r="AF274" s="503"/>
      <c r="AG274" s="503"/>
      <c r="AH274" s="503"/>
      <c r="AI274" s="503"/>
      <c r="AJ274" s="503"/>
      <c r="AK274" s="503"/>
      <c r="AL274" s="503"/>
    </row>
    <row r="275" spans="1:38" ht="12.75" customHeight="1">
      <c r="A275" s="122" t="s">
        <v>1655</v>
      </c>
      <c r="B275" s="146" t="s">
        <v>1103</v>
      </c>
      <c r="C275" s="96" t="s">
        <v>1096</v>
      </c>
      <c r="D275" s="96">
        <v>80111600</v>
      </c>
      <c r="E275" s="96" t="s">
        <v>1104</v>
      </c>
      <c r="F275" s="96" t="s">
        <v>479</v>
      </c>
      <c r="G275" s="96" t="s">
        <v>479</v>
      </c>
      <c r="H275" s="96">
        <v>6</v>
      </c>
      <c r="I275" s="96">
        <v>1</v>
      </c>
      <c r="J275" s="96" t="s">
        <v>949</v>
      </c>
      <c r="K275" s="96" t="s">
        <v>950</v>
      </c>
      <c r="L275" s="135">
        <v>4700000</v>
      </c>
      <c r="M275" s="368">
        <f t="shared" si="5"/>
        <v>28200000</v>
      </c>
      <c r="N275" s="96" t="s">
        <v>1098</v>
      </c>
      <c r="O275" s="96" t="s">
        <v>1450</v>
      </c>
      <c r="P275" s="96" t="s">
        <v>952</v>
      </c>
      <c r="Q275" s="371"/>
      <c r="R275" s="503"/>
      <c r="S275" s="348"/>
      <c r="T275" s="503"/>
      <c r="U275" s="503"/>
      <c r="V275" s="503"/>
      <c r="W275" s="503"/>
      <c r="X275" s="503"/>
      <c r="Y275" s="503"/>
      <c r="Z275" s="503"/>
      <c r="AA275" s="503"/>
      <c r="AB275" s="503"/>
      <c r="AC275" s="503"/>
      <c r="AD275" s="503"/>
      <c r="AE275" s="503"/>
      <c r="AF275" s="503"/>
      <c r="AG275" s="503"/>
      <c r="AH275" s="503"/>
      <c r="AI275" s="503"/>
      <c r="AJ275" s="503"/>
      <c r="AK275" s="503"/>
      <c r="AL275" s="503"/>
    </row>
    <row r="276" spans="1:38" ht="12.75" customHeight="1">
      <c r="A276" s="122" t="s">
        <v>1384</v>
      </c>
      <c r="B276" s="146" t="s">
        <v>1103</v>
      </c>
      <c r="C276" s="96" t="s">
        <v>1096</v>
      </c>
      <c r="D276" s="96">
        <v>80111600</v>
      </c>
      <c r="E276" s="96" t="s">
        <v>1480</v>
      </c>
      <c r="F276" s="96" t="s">
        <v>479</v>
      </c>
      <c r="G276" s="96" t="s">
        <v>479</v>
      </c>
      <c r="H276" s="96">
        <v>6</v>
      </c>
      <c r="I276" s="96">
        <v>1</v>
      </c>
      <c r="J276" s="96" t="s">
        <v>949</v>
      </c>
      <c r="K276" s="96" t="s">
        <v>950</v>
      </c>
      <c r="L276" s="135">
        <v>4700000</v>
      </c>
      <c r="M276" s="368">
        <f t="shared" si="5"/>
        <v>28200000</v>
      </c>
      <c r="N276" s="96" t="s">
        <v>1098</v>
      </c>
      <c r="O276" s="96" t="s">
        <v>1450</v>
      </c>
      <c r="P276" s="96" t="s">
        <v>952</v>
      </c>
      <c r="Q276" s="370" t="s">
        <v>1481</v>
      </c>
      <c r="R276" s="503"/>
      <c r="S276" s="348"/>
      <c r="T276" s="503"/>
      <c r="U276" s="503"/>
      <c r="V276" s="503"/>
      <c r="W276" s="503"/>
      <c r="X276" s="503"/>
      <c r="Y276" s="503"/>
      <c r="Z276" s="503"/>
      <c r="AA276" s="503"/>
      <c r="AB276" s="503"/>
      <c r="AC276" s="503"/>
      <c r="AD276" s="503"/>
      <c r="AE276" s="503"/>
      <c r="AF276" s="503"/>
      <c r="AG276" s="503"/>
      <c r="AH276" s="503"/>
      <c r="AI276" s="503"/>
      <c r="AJ276" s="503"/>
      <c r="AK276" s="503"/>
      <c r="AL276" s="503"/>
    </row>
    <row r="277" spans="1:38" ht="12.75" customHeight="1">
      <c r="A277" s="122" t="s">
        <v>1655</v>
      </c>
      <c r="B277" s="146" t="s">
        <v>1105</v>
      </c>
      <c r="C277" s="96" t="s">
        <v>1096</v>
      </c>
      <c r="D277" s="96">
        <v>80111600</v>
      </c>
      <c r="E277" s="96" t="s">
        <v>1106</v>
      </c>
      <c r="F277" s="96" t="s">
        <v>479</v>
      </c>
      <c r="G277" s="96" t="s">
        <v>479</v>
      </c>
      <c r="H277" s="96">
        <v>6</v>
      </c>
      <c r="I277" s="96">
        <v>1</v>
      </c>
      <c r="J277" s="96" t="s">
        <v>949</v>
      </c>
      <c r="K277" s="96" t="s">
        <v>950</v>
      </c>
      <c r="L277" s="135">
        <v>3000000</v>
      </c>
      <c r="M277" s="368">
        <f t="shared" si="5"/>
        <v>18000000</v>
      </c>
      <c r="N277" s="96" t="s">
        <v>1098</v>
      </c>
      <c r="O277" s="96" t="s">
        <v>1450</v>
      </c>
      <c r="P277" s="96" t="s">
        <v>952</v>
      </c>
      <c r="Q277" s="369"/>
      <c r="R277" s="503"/>
      <c r="S277" s="348"/>
      <c r="T277" s="503"/>
      <c r="U277" s="503"/>
      <c r="V277" s="503"/>
      <c r="W277" s="503"/>
      <c r="X277" s="503"/>
      <c r="Y277" s="503"/>
      <c r="Z277" s="503"/>
      <c r="AA277" s="503"/>
      <c r="AB277" s="503"/>
      <c r="AC277" s="503"/>
      <c r="AD277" s="503"/>
      <c r="AE277" s="503"/>
      <c r="AF277" s="503"/>
      <c r="AG277" s="503"/>
      <c r="AH277" s="503"/>
      <c r="AI277" s="503"/>
      <c r="AJ277" s="503"/>
      <c r="AK277" s="503"/>
      <c r="AL277" s="503"/>
    </row>
    <row r="278" spans="1:38" ht="12.75" customHeight="1">
      <c r="A278" s="122" t="s">
        <v>1384</v>
      </c>
      <c r="B278" s="146" t="s">
        <v>1105</v>
      </c>
      <c r="C278" s="96" t="s">
        <v>1096</v>
      </c>
      <c r="D278" s="96">
        <v>80111600</v>
      </c>
      <c r="E278" s="96" t="s">
        <v>1482</v>
      </c>
      <c r="F278" s="96" t="s">
        <v>479</v>
      </c>
      <c r="G278" s="96" t="s">
        <v>479</v>
      </c>
      <c r="H278" s="96">
        <v>6</v>
      </c>
      <c r="I278" s="96">
        <v>1</v>
      </c>
      <c r="J278" s="96" t="s">
        <v>949</v>
      </c>
      <c r="K278" s="96" t="s">
        <v>950</v>
      </c>
      <c r="L278" s="135">
        <v>3000000</v>
      </c>
      <c r="M278" s="368">
        <f t="shared" si="5"/>
        <v>18000000</v>
      </c>
      <c r="N278" s="96" t="s">
        <v>1098</v>
      </c>
      <c r="O278" s="96" t="s">
        <v>1450</v>
      </c>
      <c r="P278" s="96" t="s">
        <v>952</v>
      </c>
      <c r="Q278" s="370" t="s">
        <v>1481</v>
      </c>
      <c r="R278" s="503"/>
      <c r="S278" s="348"/>
      <c r="T278" s="503"/>
      <c r="U278" s="503"/>
      <c r="V278" s="503"/>
      <c r="W278" s="503"/>
      <c r="X278" s="503"/>
      <c r="Y278" s="503"/>
      <c r="Z278" s="503"/>
      <c r="AA278" s="503"/>
      <c r="AB278" s="503"/>
      <c r="AC278" s="503"/>
      <c r="AD278" s="503"/>
      <c r="AE278" s="503"/>
      <c r="AF278" s="503"/>
      <c r="AG278" s="503"/>
      <c r="AH278" s="503"/>
      <c r="AI278" s="503"/>
      <c r="AJ278" s="503"/>
      <c r="AK278" s="503"/>
      <c r="AL278" s="503"/>
    </row>
    <row r="279" spans="1:38" ht="12.75" customHeight="1">
      <c r="A279" s="122" t="s">
        <v>1655</v>
      </c>
      <c r="B279" s="146" t="s">
        <v>1107</v>
      </c>
      <c r="C279" s="96" t="s">
        <v>1096</v>
      </c>
      <c r="D279" s="96">
        <v>80111600</v>
      </c>
      <c r="E279" s="96" t="s">
        <v>1108</v>
      </c>
      <c r="F279" s="96" t="s">
        <v>479</v>
      </c>
      <c r="G279" s="96" t="s">
        <v>479</v>
      </c>
      <c r="H279" s="96">
        <v>6</v>
      </c>
      <c r="I279" s="96">
        <v>1</v>
      </c>
      <c r="J279" s="96" t="s">
        <v>949</v>
      </c>
      <c r="K279" s="96" t="s">
        <v>950</v>
      </c>
      <c r="L279" s="135">
        <v>3000000</v>
      </c>
      <c r="M279" s="368">
        <f t="shared" si="5"/>
        <v>18000000</v>
      </c>
      <c r="N279" s="96" t="s">
        <v>1098</v>
      </c>
      <c r="O279" s="96" t="s">
        <v>1450</v>
      </c>
      <c r="P279" s="96" t="s">
        <v>952</v>
      </c>
      <c r="Q279" s="369"/>
      <c r="R279" s="503"/>
      <c r="S279" s="348"/>
      <c r="T279" s="503"/>
      <c r="U279" s="503"/>
      <c r="V279" s="503"/>
      <c r="W279" s="503"/>
      <c r="X279" s="503"/>
      <c r="Y279" s="503"/>
      <c r="Z279" s="503"/>
      <c r="AA279" s="503"/>
      <c r="AB279" s="503"/>
      <c r="AC279" s="503"/>
      <c r="AD279" s="503"/>
      <c r="AE279" s="503"/>
      <c r="AF279" s="503"/>
      <c r="AG279" s="503"/>
      <c r="AH279" s="503"/>
      <c r="AI279" s="503"/>
      <c r="AJ279" s="503"/>
      <c r="AK279" s="503"/>
      <c r="AL279" s="503"/>
    </row>
    <row r="280" spans="1:38" ht="12.75" customHeight="1">
      <c r="A280" s="122" t="s">
        <v>1384</v>
      </c>
      <c r="B280" s="146" t="s">
        <v>1107</v>
      </c>
      <c r="C280" s="96" t="s">
        <v>1096</v>
      </c>
      <c r="D280" s="96">
        <v>80111600</v>
      </c>
      <c r="E280" s="96" t="s">
        <v>1483</v>
      </c>
      <c r="F280" s="96" t="s">
        <v>479</v>
      </c>
      <c r="G280" s="96" t="s">
        <v>479</v>
      </c>
      <c r="H280" s="96">
        <v>6</v>
      </c>
      <c r="I280" s="96">
        <v>1</v>
      </c>
      <c r="J280" s="96" t="s">
        <v>949</v>
      </c>
      <c r="K280" s="96" t="s">
        <v>950</v>
      </c>
      <c r="L280" s="135">
        <v>3000000</v>
      </c>
      <c r="M280" s="368">
        <f t="shared" si="5"/>
        <v>18000000</v>
      </c>
      <c r="N280" s="96" t="s">
        <v>1098</v>
      </c>
      <c r="O280" s="96" t="s">
        <v>1450</v>
      </c>
      <c r="P280" s="96" t="s">
        <v>952</v>
      </c>
      <c r="Q280" s="370" t="s">
        <v>1481</v>
      </c>
      <c r="R280" s="503"/>
      <c r="S280" s="348"/>
      <c r="T280" s="503"/>
      <c r="U280" s="503"/>
      <c r="V280" s="503"/>
      <c r="W280" s="503"/>
      <c r="X280" s="503"/>
      <c r="Y280" s="503"/>
      <c r="Z280" s="503"/>
      <c r="AA280" s="503"/>
      <c r="AB280" s="503"/>
      <c r="AC280" s="503"/>
      <c r="AD280" s="503"/>
      <c r="AE280" s="503"/>
      <c r="AF280" s="503"/>
      <c r="AG280" s="503"/>
      <c r="AH280" s="503"/>
      <c r="AI280" s="503"/>
      <c r="AJ280" s="503"/>
      <c r="AK280" s="503"/>
      <c r="AL280" s="503"/>
    </row>
    <row r="281" spans="1:38" ht="12.75" customHeight="1">
      <c r="A281" s="122" t="s">
        <v>1655</v>
      </c>
      <c r="B281" s="146" t="s">
        <v>1111</v>
      </c>
      <c r="C281" s="96" t="s">
        <v>1096</v>
      </c>
      <c r="D281" s="96">
        <v>80111600</v>
      </c>
      <c r="E281" s="96" t="s">
        <v>1112</v>
      </c>
      <c r="F281" s="96" t="s">
        <v>479</v>
      </c>
      <c r="G281" s="96" t="s">
        <v>479</v>
      </c>
      <c r="H281" s="96">
        <v>6</v>
      </c>
      <c r="I281" s="96">
        <v>1</v>
      </c>
      <c r="J281" s="96" t="s">
        <v>949</v>
      </c>
      <c r="K281" s="96" t="s">
        <v>950</v>
      </c>
      <c r="L281" s="135">
        <v>7000000</v>
      </c>
      <c r="M281" s="368">
        <f t="shared" si="5"/>
        <v>42000000</v>
      </c>
      <c r="N281" s="96" t="s">
        <v>1098</v>
      </c>
      <c r="O281" s="96" t="s">
        <v>970</v>
      </c>
      <c r="P281" s="96" t="s">
        <v>952</v>
      </c>
      <c r="Q281" s="369"/>
      <c r="R281" s="503"/>
      <c r="S281" s="348"/>
      <c r="T281" s="503"/>
      <c r="U281" s="503"/>
      <c r="V281" s="503"/>
      <c r="W281" s="503"/>
      <c r="X281" s="503"/>
      <c r="Y281" s="503"/>
      <c r="Z281" s="503"/>
      <c r="AA281" s="503"/>
      <c r="AB281" s="503"/>
      <c r="AC281" s="503"/>
      <c r="AD281" s="503"/>
      <c r="AE281" s="503"/>
      <c r="AF281" s="503"/>
      <c r="AG281" s="503"/>
      <c r="AH281" s="503"/>
      <c r="AI281" s="503"/>
      <c r="AJ281" s="503"/>
      <c r="AK281" s="503"/>
      <c r="AL281" s="503"/>
    </row>
    <row r="282" spans="1:38" ht="12.75" customHeight="1">
      <c r="A282" s="122" t="s">
        <v>1384</v>
      </c>
      <c r="B282" s="146" t="s">
        <v>1111</v>
      </c>
      <c r="C282" s="96" t="s">
        <v>1096</v>
      </c>
      <c r="D282" s="96">
        <v>80111600</v>
      </c>
      <c r="E282" s="96" t="s">
        <v>1484</v>
      </c>
      <c r="F282" s="96" t="s">
        <v>479</v>
      </c>
      <c r="G282" s="96" t="s">
        <v>479</v>
      </c>
      <c r="H282" s="96">
        <v>6</v>
      </c>
      <c r="I282" s="96">
        <v>1</v>
      </c>
      <c r="J282" s="96" t="s">
        <v>949</v>
      </c>
      <c r="K282" s="96" t="s">
        <v>950</v>
      </c>
      <c r="L282" s="135">
        <v>7000000</v>
      </c>
      <c r="M282" s="368">
        <f t="shared" si="5"/>
        <v>42000000</v>
      </c>
      <c r="N282" s="96" t="s">
        <v>1098</v>
      </c>
      <c r="O282" s="96" t="s">
        <v>970</v>
      </c>
      <c r="P282" s="96" t="s">
        <v>952</v>
      </c>
      <c r="Q282" s="370" t="s">
        <v>1481</v>
      </c>
      <c r="R282" s="503"/>
      <c r="S282" s="348"/>
      <c r="T282" s="503"/>
      <c r="U282" s="503"/>
      <c r="V282" s="503"/>
      <c r="W282" s="503"/>
      <c r="X282" s="503"/>
      <c r="Y282" s="503"/>
      <c r="Z282" s="503"/>
      <c r="AA282" s="503"/>
      <c r="AB282" s="503"/>
      <c r="AC282" s="503"/>
      <c r="AD282" s="503"/>
      <c r="AE282" s="503"/>
      <c r="AF282" s="503"/>
      <c r="AG282" s="503"/>
      <c r="AH282" s="503"/>
      <c r="AI282" s="503"/>
      <c r="AJ282" s="503"/>
      <c r="AK282" s="503"/>
      <c r="AL282" s="503"/>
    </row>
    <row r="283" spans="1:38" ht="12.75" customHeight="1">
      <c r="A283" s="122" t="s">
        <v>1655</v>
      </c>
      <c r="B283" s="146" t="s">
        <v>1113</v>
      </c>
      <c r="C283" s="96" t="s">
        <v>1096</v>
      </c>
      <c r="D283" s="96">
        <v>80111600</v>
      </c>
      <c r="E283" s="96" t="s">
        <v>1114</v>
      </c>
      <c r="F283" s="96" t="s">
        <v>418</v>
      </c>
      <c r="G283" s="96" t="s">
        <v>479</v>
      </c>
      <c r="H283" s="96">
        <v>6</v>
      </c>
      <c r="I283" s="96">
        <v>1</v>
      </c>
      <c r="J283" s="96" t="s">
        <v>949</v>
      </c>
      <c r="K283" s="96" t="s">
        <v>950</v>
      </c>
      <c r="L283" s="135">
        <v>4000000</v>
      </c>
      <c r="M283" s="368">
        <f t="shared" si="5"/>
        <v>24000000</v>
      </c>
      <c r="N283" s="96" t="s">
        <v>1098</v>
      </c>
      <c r="O283" s="96" t="s">
        <v>970</v>
      </c>
      <c r="P283" s="96" t="s">
        <v>952</v>
      </c>
      <c r="Q283" s="369"/>
      <c r="R283" s="503"/>
      <c r="S283" s="348"/>
      <c r="T283" s="503"/>
      <c r="U283" s="503"/>
      <c r="V283" s="503"/>
      <c r="W283" s="503"/>
      <c r="X283" s="503"/>
      <c r="Y283" s="503"/>
      <c r="Z283" s="503"/>
      <c r="AA283" s="503"/>
      <c r="AB283" s="503"/>
      <c r="AC283" s="503"/>
      <c r="AD283" s="503"/>
      <c r="AE283" s="503"/>
      <c r="AF283" s="503"/>
      <c r="AG283" s="503"/>
      <c r="AH283" s="503"/>
      <c r="AI283" s="503"/>
      <c r="AJ283" s="503"/>
      <c r="AK283" s="503"/>
      <c r="AL283" s="503"/>
    </row>
    <row r="284" spans="1:38" ht="12.75" customHeight="1">
      <c r="A284" s="122" t="s">
        <v>1384</v>
      </c>
      <c r="B284" s="146" t="s">
        <v>1113</v>
      </c>
      <c r="C284" s="96" t="s">
        <v>1096</v>
      </c>
      <c r="D284" s="96">
        <v>80111600</v>
      </c>
      <c r="E284" s="96" t="s">
        <v>1486</v>
      </c>
      <c r="F284" s="96" t="s">
        <v>479</v>
      </c>
      <c r="G284" s="96" t="s">
        <v>479</v>
      </c>
      <c r="H284" s="96">
        <v>6</v>
      </c>
      <c r="I284" s="96">
        <v>1</v>
      </c>
      <c r="J284" s="96" t="s">
        <v>949</v>
      </c>
      <c r="K284" s="96" t="s">
        <v>950</v>
      </c>
      <c r="L284" s="135">
        <v>4000000</v>
      </c>
      <c r="M284" s="368">
        <f t="shared" si="5"/>
        <v>24000000</v>
      </c>
      <c r="N284" s="96" t="s">
        <v>1098</v>
      </c>
      <c r="O284" s="96" t="s">
        <v>970</v>
      </c>
      <c r="P284" s="96" t="s">
        <v>952</v>
      </c>
      <c r="Q284" s="370" t="s">
        <v>1479</v>
      </c>
      <c r="R284" s="503"/>
      <c r="S284" s="348"/>
      <c r="T284" s="503"/>
      <c r="U284" s="503"/>
      <c r="V284" s="503"/>
      <c r="W284" s="503"/>
      <c r="X284" s="503"/>
      <c r="Y284" s="503"/>
      <c r="Z284" s="503"/>
      <c r="AA284" s="503"/>
      <c r="AB284" s="503"/>
      <c r="AC284" s="503"/>
      <c r="AD284" s="503"/>
      <c r="AE284" s="503"/>
      <c r="AF284" s="503"/>
      <c r="AG284" s="503"/>
      <c r="AH284" s="503"/>
      <c r="AI284" s="503"/>
      <c r="AJ284" s="503"/>
      <c r="AK284" s="503"/>
      <c r="AL284" s="503"/>
    </row>
    <row r="285" spans="1:38" ht="12.75" customHeight="1">
      <c r="A285" s="122" t="s">
        <v>1655</v>
      </c>
      <c r="B285" s="146" t="s">
        <v>1115</v>
      </c>
      <c r="C285" s="96" t="s">
        <v>1096</v>
      </c>
      <c r="D285" s="96">
        <v>80111600</v>
      </c>
      <c r="E285" s="96" t="s">
        <v>1116</v>
      </c>
      <c r="F285" s="96" t="s">
        <v>479</v>
      </c>
      <c r="G285" s="96" t="s">
        <v>479</v>
      </c>
      <c r="H285" s="96">
        <v>6</v>
      </c>
      <c r="I285" s="96">
        <v>1</v>
      </c>
      <c r="J285" s="96" t="s">
        <v>949</v>
      </c>
      <c r="K285" s="96" t="s">
        <v>950</v>
      </c>
      <c r="L285" s="135">
        <v>5000000</v>
      </c>
      <c r="M285" s="368">
        <f t="shared" si="5"/>
        <v>30000000</v>
      </c>
      <c r="N285" s="96" t="s">
        <v>1098</v>
      </c>
      <c r="O285" s="96" t="s">
        <v>970</v>
      </c>
      <c r="P285" s="96" t="s">
        <v>952</v>
      </c>
      <c r="Q285" s="369"/>
      <c r="R285" s="503"/>
      <c r="S285" s="348"/>
      <c r="T285" s="503"/>
      <c r="U285" s="503"/>
      <c r="V285" s="503"/>
      <c r="W285" s="503"/>
      <c r="X285" s="503"/>
      <c r="Y285" s="503"/>
      <c r="Z285" s="503"/>
      <c r="AA285" s="503"/>
      <c r="AB285" s="503"/>
      <c r="AC285" s="503"/>
      <c r="AD285" s="503"/>
      <c r="AE285" s="503"/>
      <c r="AF285" s="503"/>
      <c r="AG285" s="503"/>
      <c r="AH285" s="503"/>
      <c r="AI285" s="503"/>
      <c r="AJ285" s="503"/>
      <c r="AK285" s="503"/>
      <c r="AL285" s="503"/>
    </row>
    <row r="286" spans="1:38" ht="12.75" customHeight="1">
      <c r="A286" s="122" t="s">
        <v>1384</v>
      </c>
      <c r="B286" s="146" t="s">
        <v>1115</v>
      </c>
      <c r="C286" s="96" t="s">
        <v>1096</v>
      </c>
      <c r="D286" s="96">
        <v>80111600</v>
      </c>
      <c r="E286" s="96" t="s">
        <v>1487</v>
      </c>
      <c r="F286" s="96" t="s">
        <v>479</v>
      </c>
      <c r="G286" s="96" t="s">
        <v>479</v>
      </c>
      <c r="H286" s="96">
        <v>6</v>
      </c>
      <c r="I286" s="96">
        <v>1</v>
      </c>
      <c r="J286" s="96" t="s">
        <v>949</v>
      </c>
      <c r="K286" s="96" t="s">
        <v>950</v>
      </c>
      <c r="L286" s="135">
        <v>5000000</v>
      </c>
      <c r="M286" s="368">
        <f t="shared" si="5"/>
        <v>30000000</v>
      </c>
      <c r="N286" s="96" t="s">
        <v>1098</v>
      </c>
      <c r="O286" s="96" t="s">
        <v>970</v>
      </c>
      <c r="P286" s="96" t="s">
        <v>952</v>
      </c>
      <c r="Q286" s="370" t="s">
        <v>1481</v>
      </c>
      <c r="R286" s="503"/>
      <c r="S286" s="348"/>
      <c r="T286" s="503"/>
      <c r="U286" s="503"/>
      <c r="V286" s="503"/>
      <c r="W286" s="503"/>
      <c r="X286" s="503"/>
      <c r="Y286" s="503"/>
      <c r="Z286" s="503"/>
      <c r="AA286" s="503"/>
      <c r="AB286" s="503"/>
      <c r="AC286" s="503"/>
      <c r="AD286" s="503"/>
      <c r="AE286" s="503"/>
      <c r="AF286" s="503"/>
      <c r="AG286" s="503"/>
      <c r="AH286" s="503"/>
      <c r="AI286" s="503"/>
      <c r="AJ286" s="503"/>
      <c r="AK286" s="503"/>
      <c r="AL286" s="503"/>
    </row>
    <row r="287" spans="1:38" ht="12.75" customHeight="1">
      <c r="A287" s="122" t="s">
        <v>1655</v>
      </c>
      <c r="B287" s="146" t="s">
        <v>1117</v>
      </c>
      <c r="C287" s="96" t="s">
        <v>1096</v>
      </c>
      <c r="D287" s="96">
        <v>80111600</v>
      </c>
      <c r="E287" s="96" t="s">
        <v>1118</v>
      </c>
      <c r="F287" s="96" t="s">
        <v>479</v>
      </c>
      <c r="G287" s="96" t="s">
        <v>479</v>
      </c>
      <c r="H287" s="96">
        <v>6</v>
      </c>
      <c r="I287" s="96">
        <v>1</v>
      </c>
      <c r="J287" s="96" t="s">
        <v>949</v>
      </c>
      <c r="K287" s="96" t="s">
        <v>950</v>
      </c>
      <c r="L287" s="135">
        <v>6300000</v>
      </c>
      <c r="M287" s="368">
        <f t="shared" si="5"/>
        <v>37800000</v>
      </c>
      <c r="N287" s="96" t="s">
        <v>1098</v>
      </c>
      <c r="O287" s="96" t="s">
        <v>970</v>
      </c>
      <c r="P287" s="96" t="s">
        <v>952</v>
      </c>
      <c r="Q287" s="369"/>
      <c r="R287" s="503"/>
      <c r="S287" s="348"/>
      <c r="T287" s="503"/>
      <c r="U287" s="503"/>
      <c r="V287" s="503"/>
      <c r="W287" s="503"/>
      <c r="X287" s="503"/>
      <c r="Y287" s="503"/>
      <c r="Z287" s="503"/>
      <c r="AA287" s="503"/>
      <c r="AB287" s="503"/>
      <c r="AC287" s="503"/>
      <c r="AD287" s="503"/>
      <c r="AE287" s="503"/>
      <c r="AF287" s="503"/>
      <c r="AG287" s="503"/>
      <c r="AH287" s="503"/>
      <c r="AI287" s="503"/>
      <c r="AJ287" s="503"/>
      <c r="AK287" s="503"/>
      <c r="AL287" s="503"/>
    </row>
    <row r="288" spans="1:38" ht="12.75" customHeight="1">
      <c r="A288" s="122" t="s">
        <v>1384</v>
      </c>
      <c r="B288" s="146" t="s">
        <v>1117</v>
      </c>
      <c r="C288" s="96" t="s">
        <v>1096</v>
      </c>
      <c r="D288" s="96">
        <v>80111600</v>
      </c>
      <c r="E288" s="96" t="s">
        <v>1488</v>
      </c>
      <c r="F288" s="96" t="s">
        <v>479</v>
      </c>
      <c r="G288" s="96" t="s">
        <v>479</v>
      </c>
      <c r="H288" s="96">
        <v>6</v>
      </c>
      <c r="I288" s="96">
        <v>1</v>
      </c>
      <c r="J288" s="96" t="s">
        <v>949</v>
      </c>
      <c r="K288" s="96" t="s">
        <v>950</v>
      </c>
      <c r="L288" s="135">
        <v>6300000</v>
      </c>
      <c r="M288" s="368">
        <f t="shared" si="5"/>
        <v>37800000</v>
      </c>
      <c r="N288" s="96" t="s">
        <v>1098</v>
      </c>
      <c r="O288" s="96" t="s">
        <v>970</v>
      </c>
      <c r="P288" s="96" t="s">
        <v>952</v>
      </c>
      <c r="Q288" s="370" t="s">
        <v>1481</v>
      </c>
      <c r="R288" s="503"/>
      <c r="S288" s="348"/>
      <c r="T288" s="503"/>
      <c r="U288" s="503"/>
      <c r="V288" s="503"/>
      <c r="W288" s="503"/>
      <c r="X288" s="503"/>
      <c r="Y288" s="503"/>
      <c r="Z288" s="503"/>
      <c r="AA288" s="503"/>
      <c r="AB288" s="503"/>
      <c r="AC288" s="503"/>
      <c r="AD288" s="503"/>
      <c r="AE288" s="503"/>
      <c r="AF288" s="503"/>
      <c r="AG288" s="503"/>
      <c r="AH288" s="503"/>
      <c r="AI288" s="503"/>
      <c r="AJ288" s="503"/>
      <c r="AK288" s="503"/>
      <c r="AL288" s="503"/>
    </row>
    <row r="289" spans="1:38" ht="12.75" customHeight="1">
      <c r="A289" s="122" t="s">
        <v>1655</v>
      </c>
      <c r="B289" s="146" t="s">
        <v>1119</v>
      </c>
      <c r="C289" s="96" t="s">
        <v>1096</v>
      </c>
      <c r="D289" s="96">
        <v>80111600</v>
      </c>
      <c r="E289" s="96" t="s">
        <v>1120</v>
      </c>
      <c r="F289" s="96" t="s">
        <v>479</v>
      </c>
      <c r="G289" s="96" t="s">
        <v>479</v>
      </c>
      <c r="H289" s="96">
        <v>6</v>
      </c>
      <c r="I289" s="96">
        <v>1</v>
      </c>
      <c r="J289" s="96" t="s">
        <v>949</v>
      </c>
      <c r="K289" s="96" t="s">
        <v>950</v>
      </c>
      <c r="L289" s="135">
        <v>6000000</v>
      </c>
      <c r="M289" s="368">
        <f t="shared" si="5"/>
        <v>36000000</v>
      </c>
      <c r="N289" s="96" t="s">
        <v>1098</v>
      </c>
      <c r="O289" s="96" t="s">
        <v>970</v>
      </c>
      <c r="P289" s="96" t="s">
        <v>952</v>
      </c>
      <c r="Q289" s="369"/>
      <c r="R289" s="503"/>
      <c r="S289" s="348"/>
      <c r="T289" s="503"/>
      <c r="U289" s="503"/>
      <c r="V289" s="503"/>
      <c r="W289" s="503"/>
      <c r="X289" s="503"/>
      <c r="Y289" s="503"/>
      <c r="Z289" s="503"/>
      <c r="AA289" s="503"/>
      <c r="AB289" s="503"/>
      <c r="AC289" s="503"/>
      <c r="AD289" s="503"/>
      <c r="AE289" s="503"/>
      <c r="AF289" s="503"/>
      <c r="AG289" s="503"/>
      <c r="AH289" s="503"/>
      <c r="AI289" s="503"/>
      <c r="AJ289" s="503"/>
      <c r="AK289" s="503"/>
      <c r="AL289" s="503"/>
    </row>
    <row r="290" spans="1:38" ht="12.75" customHeight="1">
      <c r="A290" s="122" t="s">
        <v>1384</v>
      </c>
      <c r="B290" s="146" t="s">
        <v>1119</v>
      </c>
      <c r="C290" s="96" t="s">
        <v>1096</v>
      </c>
      <c r="D290" s="96">
        <v>80111600</v>
      </c>
      <c r="E290" s="96" t="s">
        <v>1489</v>
      </c>
      <c r="F290" s="96" t="s">
        <v>479</v>
      </c>
      <c r="G290" s="96" t="s">
        <v>479</v>
      </c>
      <c r="H290" s="96">
        <v>6</v>
      </c>
      <c r="I290" s="96">
        <v>1</v>
      </c>
      <c r="J290" s="96" t="s">
        <v>949</v>
      </c>
      <c r="K290" s="96" t="s">
        <v>950</v>
      </c>
      <c r="L290" s="135">
        <v>6000000</v>
      </c>
      <c r="M290" s="368">
        <f t="shared" si="5"/>
        <v>36000000</v>
      </c>
      <c r="N290" s="96" t="s">
        <v>1098</v>
      </c>
      <c r="O290" s="96" t="s">
        <v>970</v>
      </c>
      <c r="P290" s="96" t="s">
        <v>952</v>
      </c>
      <c r="Q290" s="370" t="s">
        <v>1481</v>
      </c>
      <c r="R290" s="503"/>
      <c r="S290" s="348"/>
      <c r="T290" s="503"/>
      <c r="U290" s="503"/>
      <c r="V290" s="503"/>
      <c r="W290" s="503"/>
      <c r="X290" s="503"/>
      <c r="Y290" s="503"/>
      <c r="Z290" s="503"/>
      <c r="AA290" s="503"/>
      <c r="AB290" s="503"/>
      <c r="AC290" s="503"/>
      <c r="AD290" s="503"/>
      <c r="AE290" s="503"/>
      <c r="AF290" s="503"/>
      <c r="AG290" s="503"/>
      <c r="AH290" s="503"/>
      <c r="AI290" s="503"/>
      <c r="AJ290" s="503"/>
      <c r="AK290" s="503"/>
      <c r="AL290" s="503"/>
    </row>
    <row r="291" spans="1:38" ht="12.75" customHeight="1">
      <c r="A291" s="122" t="s">
        <v>1655</v>
      </c>
      <c r="B291" s="146" t="s">
        <v>1121</v>
      </c>
      <c r="C291" s="96" t="s">
        <v>1096</v>
      </c>
      <c r="D291" s="96">
        <v>80111600</v>
      </c>
      <c r="E291" s="96" t="s">
        <v>1122</v>
      </c>
      <c r="F291" s="96" t="s">
        <v>479</v>
      </c>
      <c r="G291" s="96" t="s">
        <v>479</v>
      </c>
      <c r="H291" s="96">
        <v>10</v>
      </c>
      <c r="I291" s="96">
        <v>1</v>
      </c>
      <c r="J291" s="96" t="s">
        <v>949</v>
      </c>
      <c r="K291" s="96" t="s">
        <v>950</v>
      </c>
      <c r="L291" s="135">
        <v>4700000</v>
      </c>
      <c r="M291" s="368">
        <f t="shared" si="5"/>
        <v>47000000</v>
      </c>
      <c r="N291" s="96" t="s">
        <v>1098</v>
      </c>
      <c r="O291" s="96" t="s">
        <v>970</v>
      </c>
      <c r="P291" s="96" t="s">
        <v>952</v>
      </c>
      <c r="Q291" s="369"/>
      <c r="R291" s="503"/>
      <c r="S291" s="348"/>
      <c r="T291" s="503"/>
      <c r="U291" s="503"/>
      <c r="V291" s="503"/>
      <c r="W291" s="503"/>
      <c r="X291" s="503"/>
      <c r="Y291" s="503"/>
      <c r="Z291" s="503"/>
      <c r="AA291" s="503"/>
      <c r="AB291" s="503"/>
      <c r="AC291" s="503"/>
      <c r="AD291" s="503"/>
      <c r="AE291" s="503"/>
      <c r="AF291" s="503"/>
      <c r="AG291" s="503"/>
      <c r="AH291" s="503"/>
      <c r="AI291" s="503"/>
      <c r="AJ291" s="503"/>
      <c r="AK291" s="503"/>
      <c r="AL291" s="503"/>
    </row>
    <row r="292" spans="1:38" ht="12.75" customHeight="1">
      <c r="A292" s="122" t="s">
        <v>1384</v>
      </c>
      <c r="B292" s="146" t="s">
        <v>1121</v>
      </c>
      <c r="C292" s="96" t="s">
        <v>1096</v>
      </c>
      <c r="D292" s="96">
        <v>80111600</v>
      </c>
      <c r="E292" s="96" t="s">
        <v>1490</v>
      </c>
      <c r="F292" s="96" t="s">
        <v>479</v>
      </c>
      <c r="G292" s="96" t="s">
        <v>479</v>
      </c>
      <c r="H292" s="96">
        <v>10</v>
      </c>
      <c r="I292" s="96">
        <v>1</v>
      </c>
      <c r="J292" s="96" t="s">
        <v>949</v>
      </c>
      <c r="K292" s="96" t="s">
        <v>950</v>
      </c>
      <c r="L292" s="135">
        <v>4700000</v>
      </c>
      <c r="M292" s="368">
        <f t="shared" si="5"/>
        <v>47000000</v>
      </c>
      <c r="N292" s="96" t="s">
        <v>1098</v>
      </c>
      <c r="O292" s="96" t="s">
        <v>970</v>
      </c>
      <c r="P292" s="96" t="s">
        <v>952</v>
      </c>
      <c r="Q292" s="370" t="s">
        <v>1481</v>
      </c>
      <c r="R292" s="503"/>
      <c r="S292" s="348"/>
      <c r="T292" s="503"/>
      <c r="U292" s="503"/>
      <c r="V292" s="503"/>
      <c r="W292" s="503"/>
      <c r="X292" s="503"/>
      <c r="Y292" s="503"/>
      <c r="Z292" s="503"/>
      <c r="AA292" s="503"/>
      <c r="AB292" s="503"/>
      <c r="AC292" s="503"/>
      <c r="AD292" s="503"/>
      <c r="AE292" s="503"/>
      <c r="AF292" s="503"/>
      <c r="AG292" s="503"/>
      <c r="AH292" s="503"/>
      <c r="AI292" s="503"/>
      <c r="AJ292" s="503"/>
      <c r="AK292" s="503"/>
      <c r="AL292" s="503"/>
    </row>
    <row r="293" spans="1:38" ht="12.75" customHeight="1">
      <c r="A293" s="122" t="s">
        <v>1655</v>
      </c>
      <c r="B293" s="146" t="s">
        <v>1123</v>
      </c>
      <c r="C293" s="96" t="s">
        <v>1096</v>
      </c>
      <c r="D293" s="96">
        <v>80111600</v>
      </c>
      <c r="E293" s="96" t="s">
        <v>1122</v>
      </c>
      <c r="F293" s="96" t="s">
        <v>479</v>
      </c>
      <c r="G293" s="96" t="s">
        <v>479</v>
      </c>
      <c r="H293" s="96">
        <v>6</v>
      </c>
      <c r="I293" s="96">
        <v>1</v>
      </c>
      <c r="J293" s="96" t="s">
        <v>949</v>
      </c>
      <c r="K293" s="96" t="s">
        <v>950</v>
      </c>
      <c r="L293" s="135">
        <v>5000000</v>
      </c>
      <c r="M293" s="368">
        <f t="shared" si="5"/>
        <v>30000000</v>
      </c>
      <c r="N293" s="96" t="s">
        <v>1098</v>
      </c>
      <c r="O293" s="96" t="s">
        <v>970</v>
      </c>
      <c r="P293" s="96" t="s">
        <v>952</v>
      </c>
      <c r="Q293" s="369"/>
      <c r="R293" s="503"/>
      <c r="S293" s="348"/>
      <c r="T293" s="503"/>
      <c r="U293" s="503"/>
      <c r="V293" s="503"/>
      <c r="W293" s="503"/>
      <c r="X293" s="503"/>
      <c r="Y293" s="503"/>
      <c r="Z293" s="503"/>
      <c r="AA293" s="503"/>
      <c r="AB293" s="503"/>
      <c r="AC293" s="503"/>
      <c r="AD293" s="503"/>
      <c r="AE293" s="503"/>
      <c r="AF293" s="503"/>
      <c r="AG293" s="503"/>
      <c r="AH293" s="503"/>
      <c r="AI293" s="503"/>
      <c r="AJ293" s="503"/>
      <c r="AK293" s="503"/>
      <c r="AL293" s="503"/>
    </row>
    <row r="294" spans="1:38" ht="12.75" customHeight="1">
      <c r="A294" s="122" t="s">
        <v>1384</v>
      </c>
      <c r="B294" s="146" t="s">
        <v>1123</v>
      </c>
      <c r="C294" s="96" t="s">
        <v>1096</v>
      </c>
      <c r="D294" s="96">
        <v>80111600</v>
      </c>
      <c r="E294" s="96" t="s">
        <v>1490</v>
      </c>
      <c r="F294" s="96" t="s">
        <v>479</v>
      </c>
      <c r="G294" s="96" t="s">
        <v>479</v>
      </c>
      <c r="H294" s="96">
        <v>10</v>
      </c>
      <c r="I294" s="96">
        <v>1</v>
      </c>
      <c r="J294" s="96" t="s">
        <v>949</v>
      </c>
      <c r="K294" s="96" t="s">
        <v>950</v>
      </c>
      <c r="L294" s="135">
        <v>5000000</v>
      </c>
      <c r="M294" s="368">
        <f t="shared" si="5"/>
        <v>50000000</v>
      </c>
      <c r="N294" s="96" t="s">
        <v>1098</v>
      </c>
      <c r="O294" s="96" t="s">
        <v>970</v>
      </c>
      <c r="P294" s="96" t="s">
        <v>952</v>
      </c>
      <c r="Q294" s="370" t="s">
        <v>1744</v>
      </c>
      <c r="R294" s="503"/>
      <c r="S294" s="348"/>
      <c r="T294" s="503"/>
      <c r="U294" s="503"/>
      <c r="V294" s="503"/>
      <c r="W294" s="503"/>
      <c r="X294" s="503"/>
      <c r="Y294" s="503"/>
      <c r="Z294" s="503"/>
      <c r="AA294" s="503"/>
      <c r="AB294" s="503"/>
      <c r="AC294" s="503"/>
      <c r="AD294" s="503"/>
      <c r="AE294" s="503"/>
      <c r="AF294" s="503"/>
      <c r="AG294" s="503"/>
      <c r="AH294" s="503"/>
      <c r="AI294" s="503"/>
      <c r="AJ294" s="503"/>
      <c r="AK294" s="503"/>
      <c r="AL294" s="503"/>
    </row>
    <row r="295" spans="1:38" ht="12.75" customHeight="1">
      <c r="A295" s="122" t="s">
        <v>1655</v>
      </c>
      <c r="B295" s="146" t="s">
        <v>1124</v>
      </c>
      <c r="C295" s="96" t="s">
        <v>1096</v>
      </c>
      <c r="D295" s="96">
        <v>80111600</v>
      </c>
      <c r="E295" s="96" t="s">
        <v>1122</v>
      </c>
      <c r="F295" s="96" t="s">
        <v>479</v>
      </c>
      <c r="G295" s="96" t="s">
        <v>479</v>
      </c>
      <c r="H295" s="96">
        <v>6</v>
      </c>
      <c r="I295" s="96">
        <v>1</v>
      </c>
      <c r="J295" s="96" t="s">
        <v>949</v>
      </c>
      <c r="K295" s="96" t="s">
        <v>950</v>
      </c>
      <c r="L295" s="135">
        <v>5000000</v>
      </c>
      <c r="M295" s="368">
        <f t="shared" si="5"/>
        <v>30000000</v>
      </c>
      <c r="N295" s="96" t="s">
        <v>1098</v>
      </c>
      <c r="O295" s="96" t="s">
        <v>970</v>
      </c>
      <c r="P295" s="96" t="s">
        <v>952</v>
      </c>
      <c r="Q295" s="369"/>
      <c r="R295" s="503"/>
      <c r="S295" s="348"/>
      <c r="T295" s="503"/>
      <c r="U295" s="503"/>
      <c r="V295" s="503"/>
      <c r="W295" s="503"/>
      <c r="X295" s="503"/>
      <c r="Y295" s="503"/>
      <c r="Z295" s="503"/>
      <c r="AA295" s="503"/>
      <c r="AB295" s="503"/>
      <c r="AC295" s="503"/>
      <c r="AD295" s="503"/>
      <c r="AE295" s="503"/>
      <c r="AF295" s="503"/>
      <c r="AG295" s="503"/>
      <c r="AH295" s="503"/>
      <c r="AI295" s="503"/>
      <c r="AJ295" s="503"/>
      <c r="AK295" s="503"/>
      <c r="AL295" s="503"/>
    </row>
    <row r="296" spans="1:38" ht="12.75" customHeight="1">
      <c r="A296" s="122" t="s">
        <v>1384</v>
      </c>
      <c r="B296" s="146" t="s">
        <v>1124</v>
      </c>
      <c r="C296" s="96" t="s">
        <v>1096</v>
      </c>
      <c r="D296" s="96">
        <v>80111600</v>
      </c>
      <c r="E296" s="96" t="s">
        <v>1490</v>
      </c>
      <c r="F296" s="96" t="s">
        <v>479</v>
      </c>
      <c r="G296" s="96" t="s">
        <v>479</v>
      </c>
      <c r="H296" s="96">
        <v>6</v>
      </c>
      <c r="I296" s="96">
        <v>1</v>
      </c>
      <c r="J296" s="96" t="s">
        <v>949</v>
      </c>
      <c r="K296" s="96" t="s">
        <v>950</v>
      </c>
      <c r="L296" s="135">
        <v>5000000</v>
      </c>
      <c r="M296" s="368">
        <f t="shared" si="5"/>
        <v>30000000</v>
      </c>
      <c r="N296" s="96" t="s">
        <v>1098</v>
      </c>
      <c r="O296" s="96" t="s">
        <v>970</v>
      </c>
      <c r="P296" s="96" t="s">
        <v>952</v>
      </c>
      <c r="Q296" s="370" t="s">
        <v>1481</v>
      </c>
      <c r="R296" s="503"/>
      <c r="S296" s="348"/>
      <c r="T296" s="503"/>
      <c r="U296" s="503"/>
      <c r="V296" s="503"/>
      <c r="W296" s="503"/>
      <c r="X296" s="503"/>
      <c r="Y296" s="503"/>
      <c r="Z296" s="503"/>
      <c r="AA296" s="503"/>
      <c r="AB296" s="503"/>
      <c r="AC296" s="503"/>
      <c r="AD296" s="503"/>
      <c r="AE296" s="503"/>
      <c r="AF296" s="503"/>
      <c r="AG296" s="503"/>
      <c r="AH296" s="503"/>
      <c r="AI296" s="503"/>
      <c r="AJ296" s="503"/>
      <c r="AK296" s="503"/>
      <c r="AL296" s="503"/>
    </row>
    <row r="297" spans="1:38" ht="12.75" customHeight="1">
      <c r="A297" s="122" t="s">
        <v>1655</v>
      </c>
      <c r="B297" s="146" t="s">
        <v>1125</v>
      </c>
      <c r="C297" s="96" t="s">
        <v>1096</v>
      </c>
      <c r="D297" s="96">
        <v>80111600</v>
      </c>
      <c r="E297" s="96" t="s">
        <v>1126</v>
      </c>
      <c r="F297" s="96" t="s">
        <v>479</v>
      </c>
      <c r="G297" s="96" t="s">
        <v>479</v>
      </c>
      <c r="H297" s="96">
        <v>6</v>
      </c>
      <c r="I297" s="96">
        <v>1</v>
      </c>
      <c r="J297" s="96" t="s">
        <v>949</v>
      </c>
      <c r="K297" s="96" t="s">
        <v>950</v>
      </c>
      <c r="L297" s="135">
        <v>6000000</v>
      </c>
      <c r="M297" s="368">
        <f t="shared" si="5"/>
        <v>36000000</v>
      </c>
      <c r="N297" s="96" t="s">
        <v>1098</v>
      </c>
      <c r="O297" s="96" t="s">
        <v>970</v>
      </c>
      <c r="P297" s="96" t="s">
        <v>952</v>
      </c>
      <c r="Q297" s="369"/>
      <c r="R297" s="503"/>
      <c r="S297" s="348"/>
      <c r="T297" s="503"/>
      <c r="U297" s="503"/>
      <c r="V297" s="503"/>
      <c r="W297" s="503"/>
      <c r="X297" s="503"/>
      <c r="Y297" s="503"/>
      <c r="Z297" s="503"/>
      <c r="AA297" s="503"/>
      <c r="AB297" s="503"/>
      <c r="AC297" s="503"/>
      <c r="AD297" s="503"/>
      <c r="AE297" s="503"/>
      <c r="AF297" s="503"/>
      <c r="AG297" s="503"/>
      <c r="AH297" s="503"/>
      <c r="AI297" s="503"/>
      <c r="AJ297" s="503"/>
      <c r="AK297" s="503"/>
      <c r="AL297" s="503"/>
    </row>
    <row r="298" spans="1:38" ht="12.75" customHeight="1">
      <c r="A298" s="122" t="s">
        <v>1384</v>
      </c>
      <c r="B298" s="146" t="s">
        <v>1125</v>
      </c>
      <c r="C298" s="96" t="s">
        <v>1096</v>
      </c>
      <c r="D298" s="96">
        <v>80111600</v>
      </c>
      <c r="E298" s="96" t="s">
        <v>1491</v>
      </c>
      <c r="F298" s="96" t="s">
        <v>479</v>
      </c>
      <c r="G298" s="96" t="s">
        <v>479</v>
      </c>
      <c r="H298" s="96">
        <v>6</v>
      </c>
      <c r="I298" s="96">
        <v>1</v>
      </c>
      <c r="J298" s="96" t="s">
        <v>949</v>
      </c>
      <c r="K298" s="96" t="s">
        <v>950</v>
      </c>
      <c r="L298" s="135">
        <v>6000000</v>
      </c>
      <c r="M298" s="368">
        <f t="shared" si="5"/>
        <v>36000000</v>
      </c>
      <c r="N298" s="96" t="s">
        <v>1098</v>
      </c>
      <c r="O298" s="96" t="s">
        <v>970</v>
      </c>
      <c r="P298" s="96" t="s">
        <v>952</v>
      </c>
      <c r="Q298" s="370" t="s">
        <v>1481</v>
      </c>
      <c r="R298" s="503"/>
      <c r="S298" s="348"/>
      <c r="T298" s="503"/>
      <c r="U298" s="503"/>
      <c r="V298" s="503"/>
      <c r="W298" s="503"/>
      <c r="X298" s="503"/>
      <c r="Y298" s="503"/>
      <c r="Z298" s="503"/>
      <c r="AA298" s="503"/>
      <c r="AB298" s="503"/>
      <c r="AC298" s="503"/>
      <c r="AD298" s="503"/>
      <c r="AE298" s="503"/>
      <c r="AF298" s="503"/>
      <c r="AG298" s="503"/>
      <c r="AH298" s="503"/>
      <c r="AI298" s="503"/>
      <c r="AJ298" s="503"/>
      <c r="AK298" s="503"/>
      <c r="AL298" s="503"/>
    </row>
    <row r="299" spans="1:38" ht="12.75" customHeight="1">
      <c r="A299" s="122" t="s">
        <v>1655</v>
      </c>
      <c r="B299" s="146" t="s">
        <v>1127</v>
      </c>
      <c r="C299" s="96" t="s">
        <v>1096</v>
      </c>
      <c r="D299" s="96">
        <v>80111600</v>
      </c>
      <c r="E299" s="96" t="s">
        <v>1128</v>
      </c>
      <c r="F299" s="96" t="s">
        <v>479</v>
      </c>
      <c r="G299" s="96" t="s">
        <v>479</v>
      </c>
      <c r="H299" s="96">
        <v>6</v>
      </c>
      <c r="I299" s="96">
        <v>1</v>
      </c>
      <c r="J299" s="96" t="s">
        <v>949</v>
      </c>
      <c r="K299" s="96" t="s">
        <v>950</v>
      </c>
      <c r="L299" s="135">
        <v>4800000</v>
      </c>
      <c r="M299" s="368">
        <f t="shared" si="5"/>
        <v>28800000</v>
      </c>
      <c r="N299" s="96" t="s">
        <v>1098</v>
      </c>
      <c r="O299" s="96" t="s">
        <v>970</v>
      </c>
      <c r="P299" s="96" t="s">
        <v>952</v>
      </c>
      <c r="Q299" s="369"/>
      <c r="R299" s="503"/>
      <c r="S299" s="348"/>
      <c r="T299" s="503"/>
      <c r="U299" s="503"/>
      <c r="V299" s="503"/>
      <c r="W299" s="503"/>
      <c r="X299" s="503"/>
      <c r="Y299" s="503"/>
      <c r="Z299" s="503"/>
      <c r="AA299" s="503"/>
      <c r="AB299" s="503"/>
      <c r="AC299" s="503"/>
      <c r="AD299" s="503"/>
      <c r="AE299" s="503"/>
      <c r="AF299" s="503"/>
      <c r="AG299" s="503"/>
      <c r="AH299" s="503"/>
      <c r="AI299" s="503"/>
      <c r="AJ299" s="503"/>
      <c r="AK299" s="503"/>
      <c r="AL299" s="503"/>
    </row>
    <row r="300" spans="1:38" ht="12.75" customHeight="1">
      <c r="A300" s="122" t="s">
        <v>1384</v>
      </c>
      <c r="B300" s="146" t="s">
        <v>1127</v>
      </c>
      <c r="C300" s="96" t="s">
        <v>1096</v>
      </c>
      <c r="D300" s="96">
        <v>80111600</v>
      </c>
      <c r="E300" s="96" t="s">
        <v>1492</v>
      </c>
      <c r="F300" s="96" t="s">
        <v>479</v>
      </c>
      <c r="G300" s="96" t="s">
        <v>479</v>
      </c>
      <c r="H300" s="96">
        <v>6</v>
      </c>
      <c r="I300" s="96">
        <v>1</v>
      </c>
      <c r="J300" s="96" t="s">
        <v>949</v>
      </c>
      <c r="K300" s="96" t="s">
        <v>950</v>
      </c>
      <c r="L300" s="135">
        <v>4800000</v>
      </c>
      <c r="M300" s="368">
        <f t="shared" si="5"/>
        <v>28800000</v>
      </c>
      <c r="N300" s="96" t="s">
        <v>1098</v>
      </c>
      <c r="O300" s="96" t="s">
        <v>970</v>
      </c>
      <c r="P300" s="96" t="s">
        <v>952</v>
      </c>
      <c r="Q300" s="370" t="s">
        <v>1481</v>
      </c>
      <c r="R300" s="503"/>
      <c r="S300" s="348"/>
      <c r="T300" s="503"/>
      <c r="U300" s="503"/>
      <c r="V300" s="503"/>
      <c r="W300" s="503"/>
      <c r="X300" s="503"/>
      <c r="Y300" s="503"/>
      <c r="Z300" s="503"/>
      <c r="AA300" s="503"/>
      <c r="AB300" s="503"/>
      <c r="AC300" s="503"/>
      <c r="AD300" s="503"/>
      <c r="AE300" s="503"/>
      <c r="AF300" s="503"/>
      <c r="AG300" s="503"/>
      <c r="AH300" s="503"/>
      <c r="AI300" s="503"/>
      <c r="AJ300" s="503"/>
      <c r="AK300" s="503"/>
      <c r="AL300" s="503"/>
    </row>
    <row r="301" spans="1:38" ht="12.75" customHeight="1">
      <c r="A301" s="122" t="s">
        <v>1655</v>
      </c>
      <c r="B301" s="146" t="s">
        <v>1129</v>
      </c>
      <c r="C301" s="96" t="s">
        <v>1096</v>
      </c>
      <c r="D301" s="96">
        <v>80111600</v>
      </c>
      <c r="E301" s="96" t="s">
        <v>1130</v>
      </c>
      <c r="F301" s="96" t="s">
        <v>479</v>
      </c>
      <c r="G301" s="96" t="s">
        <v>479</v>
      </c>
      <c r="H301" s="96">
        <v>6</v>
      </c>
      <c r="I301" s="96">
        <v>1</v>
      </c>
      <c r="J301" s="96" t="s">
        <v>949</v>
      </c>
      <c r="K301" s="96" t="s">
        <v>950</v>
      </c>
      <c r="L301" s="135">
        <v>4000000</v>
      </c>
      <c r="M301" s="368">
        <f t="shared" si="5"/>
        <v>24000000</v>
      </c>
      <c r="N301" s="96" t="s">
        <v>1098</v>
      </c>
      <c r="O301" s="96" t="s">
        <v>970</v>
      </c>
      <c r="P301" s="96" t="s">
        <v>952</v>
      </c>
      <c r="Q301" s="369"/>
      <c r="R301" s="503"/>
      <c r="S301" s="348"/>
      <c r="T301" s="503"/>
      <c r="U301" s="503"/>
      <c r="V301" s="503"/>
      <c r="W301" s="503"/>
      <c r="X301" s="503"/>
      <c r="Y301" s="503"/>
      <c r="Z301" s="503"/>
      <c r="AA301" s="503"/>
      <c r="AB301" s="503"/>
      <c r="AC301" s="503"/>
      <c r="AD301" s="503"/>
      <c r="AE301" s="503"/>
      <c r="AF301" s="503"/>
      <c r="AG301" s="503"/>
      <c r="AH301" s="503"/>
      <c r="AI301" s="503"/>
      <c r="AJ301" s="503"/>
      <c r="AK301" s="503"/>
      <c r="AL301" s="503"/>
    </row>
    <row r="302" spans="1:38" ht="12.75" customHeight="1">
      <c r="A302" s="122" t="s">
        <v>1384</v>
      </c>
      <c r="B302" s="146" t="s">
        <v>1129</v>
      </c>
      <c r="C302" s="96" t="s">
        <v>1096</v>
      </c>
      <c r="D302" s="96">
        <v>80111600</v>
      </c>
      <c r="E302" s="96" t="s">
        <v>1486</v>
      </c>
      <c r="F302" s="96" t="s">
        <v>479</v>
      </c>
      <c r="G302" s="96" t="s">
        <v>479</v>
      </c>
      <c r="H302" s="96">
        <v>10</v>
      </c>
      <c r="I302" s="96">
        <v>1</v>
      </c>
      <c r="J302" s="96" t="s">
        <v>949</v>
      </c>
      <c r="K302" s="96" t="s">
        <v>950</v>
      </c>
      <c r="L302" s="135">
        <v>4000000</v>
      </c>
      <c r="M302" s="368">
        <f t="shared" si="5"/>
        <v>40000000</v>
      </c>
      <c r="N302" s="96" t="s">
        <v>1098</v>
      </c>
      <c r="O302" s="96" t="s">
        <v>970</v>
      </c>
      <c r="P302" s="96" t="s">
        <v>952</v>
      </c>
      <c r="Q302" s="370" t="s">
        <v>1744</v>
      </c>
      <c r="R302" s="503"/>
      <c r="S302" s="348"/>
      <c r="T302" s="503"/>
      <c r="U302" s="503"/>
      <c r="V302" s="503"/>
      <c r="W302" s="503"/>
      <c r="X302" s="503"/>
      <c r="Y302" s="503"/>
      <c r="Z302" s="503"/>
      <c r="AA302" s="503"/>
      <c r="AB302" s="503"/>
      <c r="AC302" s="503"/>
      <c r="AD302" s="503"/>
      <c r="AE302" s="503"/>
      <c r="AF302" s="503"/>
      <c r="AG302" s="503"/>
      <c r="AH302" s="503"/>
      <c r="AI302" s="503"/>
      <c r="AJ302" s="503"/>
      <c r="AK302" s="503"/>
      <c r="AL302" s="503"/>
    </row>
    <row r="303" spans="1:38" ht="12.75" customHeight="1">
      <c r="A303" s="122" t="s">
        <v>1655</v>
      </c>
      <c r="B303" s="146" t="s">
        <v>1131</v>
      </c>
      <c r="C303" s="96" t="s">
        <v>1096</v>
      </c>
      <c r="D303" s="96">
        <v>80111600</v>
      </c>
      <c r="E303" s="96" t="s">
        <v>1130</v>
      </c>
      <c r="F303" s="96" t="s">
        <v>479</v>
      </c>
      <c r="G303" s="96" t="s">
        <v>479</v>
      </c>
      <c r="H303" s="96">
        <v>6</v>
      </c>
      <c r="I303" s="96">
        <v>1</v>
      </c>
      <c r="J303" s="96" t="s">
        <v>949</v>
      </c>
      <c r="K303" s="96" t="s">
        <v>950</v>
      </c>
      <c r="L303" s="135">
        <v>4000000</v>
      </c>
      <c r="M303" s="368">
        <f t="shared" si="5"/>
        <v>24000000</v>
      </c>
      <c r="N303" s="96" t="s">
        <v>1098</v>
      </c>
      <c r="O303" s="96" t="s">
        <v>970</v>
      </c>
      <c r="P303" s="96" t="s">
        <v>952</v>
      </c>
      <c r="Q303" s="369"/>
      <c r="R303" s="503"/>
      <c r="S303" s="348"/>
      <c r="T303" s="503"/>
      <c r="U303" s="503"/>
      <c r="V303" s="503"/>
      <c r="W303" s="503"/>
      <c r="X303" s="503"/>
      <c r="Y303" s="503"/>
      <c r="Z303" s="503"/>
      <c r="AA303" s="503"/>
      <c r="AB303" s="503"/>
      <c r="AC303" s="503"/>
      <c r="AD303" s="503"/>
      <c r="AE303" s="503"/>
      <c r="AF303" s="503"/>
      <c r="AG303" s="503"/>
      <c r="AH303" s="503"/>
      <c r="AI303" s="503"/>
      <c r="AJ303" s="503"/>
      <c r="AK303" s="503"/>
      <c r="AL303" s="503"/>
    </row>
    <row r="304" spans="1:38" ht="12.75" customHeight="1">
      <c r="A304" s="122" t="s">
        <v>1384</v>
      </c>
      <c r="B304" s="146" t="s">
        <v>1131</v>
      </c>
      <c r="C304" s="96" t="s">
        <v>1096</v>
      </c>
      <c r="D304" s="96">
        <v>80111600</v>
      </c>
      <c r="E304" s="96" t="s">
        <v>1493</v>
      </c>
      <c r="F304" s="96" t="s">
        <v>479</v>
      </c>
      <c r="G304" s="96" t="s">
        <v>479</v>
      </c>
      <c r="H304" s="96">
        <v>6</v>
      </c>
      <c r="I304" s="96">
        <v>1</v>
      </c>
      <c r="J304" s="96" t="s">
        <v>949</v>
      </c>
      <c r="K304" s="96" t="s">
        <v>950</v>
      </c>
      <c r="L304" s="135">
        <v>4000000</v>
      </c>
      <c r="M304" s="368">
        <f t="shared" si="5"/>
        <v>24000000</v>
      </c>
      <c r="N304" s="96" t="s">
        <v>1098</v>
      </c>
      <c r="O304" s="96" t="s">
        <v>970</v>
      </c>
      <c r="P304" s="96" t="s">
        <v>952</v>
      </c>
      <c r="Q304" s="370" t="s">
        <v>1481</v>
      </c>
      <c r="R304" s="503"/>
      <c r="S304" s="348"/>
      <c r="T304" s="503"/>
      <c r="U304" s="503"/>
      <c r="V304" s="503"/>
      <c r="W304" s="503"/>
      <c r="X304" s="503"/>
      <c r="Y304" s="503"/>
      <c r="Z304" s="503"/>
      <c r="AA304" s="503"/>
      <c r="AB304" s="503"/>
      <c r="AC304" s="503"/>
      <c r="AD304" s="503"/>
      <c r="AE304" s="503"/>
      <c r="AF304" s="503"/>
      <c r="AG304" s="503"/>
      <c r="AH304" s="503"/>
      <c r="AI304" s="503"/>
      <c r="AJ304" s="503"/>
      <c r="AK304" s="503"/>
      <c r="AL304" s="503"/>
    </row>
    <row r="305" spans="1:38" ht="12.75" customHeight="1">
      <c r="A305" s="122" t="s">
        <v>1655</v>
      </c>
      <c r="B305" s="146" t="s">
        <v>1132</v>
      </c>
      <c r="C305" s="96" t="s">
        <v>1096</v>
      </c>
      <c r="D305" s="96">
        <v>80111600</v>
      </c>
      <c r="E305" s="96" t="s">
        <v>1130</v>
      </c>
      <c r="F305" s="96" t="s">
        <v>479</v>
      </c>
      <c r="G305" s="96" t="s">
        <v>479</v>
      </c>
      <c r="H305" s="96">
        <v>6</v>
      </c>
      <c r="I305" s="96">
        <v>1</v>
      </c>
      <c r="J305" s="96" t="s">
        <v>949</v>
      </c>
      <c r="K305" s="96" t="s">
        <v>950</v>
      </c>
      <c r="L305" s="135">
        <v>4000000</v>
      </c>
      <c r="M305" s="368">
        <f t="shared" si="5"/>
        <v>24000000</v>
      </c>
      <c r="N305" s="96" t="s">
        <v>1098</v>
      </c>
      <c r="O305" s="96" t="s">
        <v>970</v>
      </c>
      <c r="P305" s="96" t="s">
        <v>952</v>
      </c>
      <c r="Q305" s="369"/>
      <c r="R305" s="503"/>
      <c r="S305" s="348"/>
      <c r="T305" s="503"/>
      <c r="U305" s="503"/>
      <c r="V305" s="503"/>
      <c r="W305" s="503"/>
      <c r="X305" s="503"/>
      <c r="Y305" s="503"/>
      <c r="Z305" s="503"/>
      <c r="AA305" s="503"/>
      <c r="AB305" s="503"/>
      <c r="AC305" s="503"/>
      <c r="AD305" s="503"/>
      <c r="AE305" s="503"/>
      <c r="AF305" s="503"/>
      <c r="AG305" s="503"/>
      <c r="AH305" s="503"/>
      <c r="AI305" s="503"/>
      <c r="AJ305" s="503"/>
      <c r="AK305" s="503"/>
      <c r="AL305" s="503"/>
    </row>
    <row r="306" spans="1:38" ht="12.75" customHeight="1">
      <c r="A306" s="122" t="s">
        <v>1384</v>
      </c>
      <c r="B306" s="146" t="s">
        <v>1132</v>
      </c>
      <c r="C306" s="96" t="s">
        <v>1096</v>
      </c>
      <c r="D306" s="96">
        <v>80111600</v>
      </c>
      <c r="E306" s="96" t="s">
        <v>1494</v>
      </c>
      <c r="F306" s="96" t="s">
        <v>479</v>
      </c>
      <c r="G306" s="96" t="s">
        <v>479</v>
      </c>
      <c r="H306" s="96">
        <v>6</v>
      </c>
      <c r="I306" s="96">
        <v>1</v>
      </c>
      <c r="J306" s="96" t="s">
        <v>949</v>
      </c>
      <c r="K306" s="96" t="s">
        <v>950</v>
      </c>
      <c r="L306" s="135">
        <v>4000000</v>
      </c>
      <c r="M306" s="368">
        <f t="shared" si="5"/>
        <v>24000000</v>
      </c>
      <c r="N306" s="96" t="s">
        <v>1098</v>
      </c>
      <c r="O306" s="96" t="s">
        <v>970</v>
      </c>
      <c r="P306" s="96" t="s">
        <v>952</v>
      </c>
      <c r="Q306" s="370" t="s">
        <v>1481</v>
      </c>
      <c r="R306" s="503"/>
      <c r="S306" s="348"/>
      <c r="T306" s="503"/>
      <c r="U306" s="503"/>
      <c r="V306" s="503"/>
      <c r="W306" s="503"/>
      <c r="X306" s="503"/>
      <c r="Y306" s="503"/>
      <c r="Z306" s="503"/>
      <c r="AA306" s="503"/>
      <c r="AB306" s="503"/>
      <c r="AC306" s="503"/>
      <c r="AD306" s="503"/>
      <c r="AE306" s="503"/>
      <c r="AF306" s="503"/>
      <c r="AG306" s="503"/>
      <c r="AH306" s="503"/>
      <c r="AI306" s="503"/>
      <c r="AJ306" s="503"/>
      <c r="AK306" s="503"/>
      <c r="AL306" s="503"/>
    </row>
    <row r="307" spans="1:38" ht="12.75" customHeight="1">
      <c r="A307" s="122" t="s">
        <v>1655</v>
      </c>
      <c r="B307" s="146" t="s">
        <v>1133</v>
      </c>
      <c r="C307" s="96" t="s">
        <v>1096</v>
      </c>
      <c r="D307" s="96">
        <v>80111600</v>
      </c>
      <c r="E307" s="96" t="s">
        <v>1134</v>
      </c>
      <c r="F307" s="96" t="s">
        <v>479</v>
      </c>
      <c r="G307" s="96" t="s">
        <v>479</v>
      </c>
      <c r="H307" s="96">
        <v>6</v>
      </c>
      <c r="I307" s="96">
        <v>1</v>
      </c>
      <c r="J307" s="96" t="s">
        <v>949</v>
      </c>
      <c r="K307" s="96" t="s">
        <v>950</v>
      </c>
      <c r="L307" s="135">
        <v>3600000</v>
      </c>
      <c r="M307" s="368">
        <f t="shared" si="5"/>
        <v>21600000</v>
      </c>
      <c r="N307" s="96" t="s">
        <v>1098</v>
      </c>
      <c r="O307" s="96" t="s">
        <v>970</v>
      </c>
      <c r="P307" s="96" t="s">
        <v>952</v>
      </c>
      <c r="Q307" s="369"/>
      <c r="R307" s="503"/>
      <c r="S307" s="348"/>
      <c r="T307" s="503"/>
      <c r="U307" s="503"/>
      <c r="V307" s="503"/>
      <c r="W307" s="503"/>
      <c r="X307" s="503"/>
      <c r="Y307" s="503"/>
      <c r="Z307" s="503"/>
      <c r="AA307" s="503"/>
      <c r="AB307" s="503"/>
      <c r="AC307" s="503"/>
      <c r="AD307" s="503"/>
      <c r="AE307" s="503"/>
      <c r="AF307" s="503"/>
      <c r="AG307" s="503"/>
      <c r="AH307" s="503"/>
      <c r="AI307" s="503"/>
      <c r="AJ307" s="503"/>
      <c r="AK307" s="503"/>
      <c r="AL307" s="503"/>
    </row>
    <row r="308" spans="1:38" ht="12.75" customHeight="1">
      <c r="A308" s="122" t="s">
        <v>1384</v>
      </c>
      <c r="B308" s="146" t="s">
        <v>1133</v>
      </c>
      <c r="C308" s="96" t="s">
        <v>1096</v>
      </c>
      <c r="D308" s="96">
        <v>80111600</v>
      </c>
      <c r="E308" s="96" t="s">
        <v>1495</v>
      </c>
      <c r="F308" s="96" t="s">
        <v>479</v>
      </c>
      <c r="G308" s="96" t="s">
        <v>479</v>
      </c>
      <c r="H308" s="96">
        <v>5</v>
      </c>
      <c r="I308" s="96">
        <v>1</v>
      </c>
      <c r="J308" s="96" t="s">
        <v>949</v>
      </c>
      <c r="K308" s="96" t="s">
        <v>950</v>
      </c>
      <c r="L308" s="135">
        <v>3600000</v>
      </c>
      <c r="M308" s="368">
        <f t="shared" si="5"/>
        <v>18000000</v>
      </c>
      <c r="N308" s="96" t="s">
        <v>1098</v>
      </c>
      <c r="O308" s="96" t="s">
        <v>970</v>
      </c>
      <c r="P308" s="96" t="s">
        <v>952</v>
      </c>
      <c r="Q308" s="370" t="s">
        <v>1481</v>
      </c>
      <c r="R308" s="503"/>
      <c r="S308" s="348"/>
      <c r="T308" s="503"/>
      <c r="U308" s="503"/>
      <c r="V308" s="503"/>
      <c r="W308" s="503"/>
      <c r="X308" s="503"/>
      <c r="Y308" s="503"/>
      <c r="Z308" s="503"/>
      <c r="AA308" s="503"/>
      <c r="AB308" s="503"/>
      <c r="AC308" s="503"/>
      <c r="AD308" s="503"/>
      <c r="AE308" s="503"/>
      <c r="AF308" s="503"/>
      <c r="AG308" s="503"/>
      <c r="AH308" s="503"/>
      <c r="AI308" s="503"/>
      <c r="AJ308" s="503"/>
      <c r="AK308" s="503"/>
      <c r="AL308" s="503"/>
    </row>
    <row r="309" spans="1:38" ht="12.75" customHeight="1">
      <c r="A309" s="122" t="s">
        <v>1655</v>
      </c>
      <c r="B309" s="146" t="s">
        <v>1135</v>
      </c>
      <c r="C309" s="96" t="s">
        <v>1096</v>
      </c>
      <c r="D309" s="96">
        <v>80111600</v>
      </c>
      <c r="E309" s="96" t="s">
        <v>1745</v>
      </c>
      <c r="F309" s="96" t="s">
        <v>479</v>
      </c>
      <c r="G309" s="96" t="s">
        <v>479</v>
      </c>
      <c r="H309" s="96">
        <v>6</v>
      </c>
      <c r="I309" s="96">
        <v>1</v>
      </c>
      <c r="J309" s="96" t="s">
        <v>949</v>
      </c>
      <c r="K309" s="96" t="s">
        <v>950</v>
      </c>
      <c r="L309" s="135">
        <v>3600000</v>
      </c>
      <c r="M309" s="368">
        <f t="shared" si="5"/>
        <v>21600000</v>
      </c>
      <c r="N309" s="96" t="s">
        <v>1098</v>
      </c>
      <c r="O309" s="96" t="s">
        <v>970</v>
      </c>
      <c r="P309" s="96" t="s">
        <v>952</v>
      </c>
      <c r="Q309" s="369"/>
      <c r="R309" s="503"/>
      <c r="S309" s="348"/>
      <c r="T309" s="503"/>
      <c r="U309" s="503"/>
      <c r="V309" s="503"/>
      <c r="W309" s="503"/>
      <c r="X309" s="503"/>
      <c r="Y309" s="503"/>
      <c r="Z309" s="503"/>
      <c r="AA309" s="503"/>
      <c r="AB309" s="503"/>
      <c r="AC309" s="503"/>
      <c r="AD309" s="503"/>
      <c r="AE309" s="503"/>
      <c r="AF309" s="503"/>
      <c r="AG309" s="503"/>
      <c r="AH309" s="503"/>
      <c r="AI309" s="503"/>
      <c r="AJ309" s="503"/>
      <c r="AK309" s="503"/>
      <c r="AL309" s="503"/>
    </row>
    <row r="310" spans="1:38" ht="12.75" customHeight="1">
      <c r="A310" s="122" t="s">
        <v>1384</v>
      </c>
      <c r="B310" s="146" t="s">
        <v>1135</v>
      </c>
      <c r="C310" s="96" t="s">
        <v>1096</v>
      </c>
      <c r="D310" s="96">
        <v>80111600</v>
      </c>
      <c r="E310" s="96" t="s">
        <v>1496</v>
      </c>
      <c r="F310" s="96" t="s">
        <v>479</v>
      </c>
      <c r="G310" s="96" t="s">
        <v>479</v>
      </c>
      <c r="H310" s="96">
        <v>6</v>
      </c>
      <c r="I310" s="96">
        <v>1</v>
      </c>
      <c r="J310" s="96" t="s">
        <v>949</v>
      </c>
      <c r="K310" s="96" t="s">
        <v>950</v>
      </c>
      <c r="L310" s="135">
        <v>3600000</v>
      </c>
      <c r="M310" s="368">
        <f t="shared" si="5"/>
        <v>21600000</v>
      </c>
      <c r="N310" s="96" t="s">
        <v>1098</v>
      </c>
      <c r="O310" s="96" t="s">
        <v>970</v>
      </c>
      <c r="P310" s="96" t="s">
        <v>952</v>
      </c>
      <c r="Q310" s="370" t="s">
        <v>1481</v>
      </c>
      <c r="R310" s="503"/>
      <c r="S310" s="348"/>
      <c r="T310" s="503"/>
      <c r="U310" s="503"/>
      <c r="V310" s="503"/>
      <c r="W310" s="503"/>
      <c r="X310" s="503"/>
      <c r="Y310" s="503"/>
      <c r="Z310" s="503"/>
      <c r="AA310" s="503"/>
      <c r="AB310" s="503"/>
      <c r="AC310" s="503"/>
      <c r="AD310" s="503"/>
      <c r="AE310" s="503"/>
      <c r="AF310" s="503"/>
      <c r="AG310" s="503"/>
      <c r="AH310" s="503"/>
      <c r="AI310" s="503"/>
      <c r="AJ310" s="503"/>
      <c r="AK310" s="503"/>
      <c r="AL310" s="503"/>
    </row>
    <row r="311" spans="1:38" ht="12.75" customHeight="1">
      <c r="A311" s="122" t="s">
        <v>1655</v>
      </c>
      <c r="B311" s="146" t="s">
        <v>1137</v>
      </c>
      <c r="C311" s="96" t="s">
        <v>1096</v>
      </c>
      <c r="D311" s="96">
        <v>80111600</v>
      </c>
      <c r="E311" s="96" t="s">
        <v>1138</v>
      </c>
      <c r="F311" s="96" t="s">
        <v>479</v>
      </c>
      <c r="G311" s="96" t="s">
        <v>479</v>
      </c>
      <c r="H311" s="96">
        <v>6</v>
      </c>
      <c r="I311" s="96">
        <v>1</v>
      </c>
      <c r="J311" s="96" t="s">
        <v>949</v>
      </c>
      <c r="K311" s="96" t="s">
        <v>950</v>
      </c>
      <c r="L311" s="135">
        <v>3000000</v>
      </c>
      <c r="M311" s="368">
        <f t="shared" si="5"/>
        <v>18000000</v>
      </c>
      <c r="N311" s="96" t="s">
        <v>1098</v>
      </c>
      <c r="O311" s="96" t="s">
        <v>970</v>
      </c>
      <c r="P311" s="96" t="s">
        <v>952</v>
      </c>
      <c r="Q311" s="369"/>
      <c r="R311" s="503"/>
      <c r="S311" s="348"/>
      <c r="T311" s="503"/>
      <c r="U311" s="503"/>
      <c r="V311" s="503"/>
      <c r="W311" s="503"/>
      <c r="X311" s="503"/>
      <c r="Y311" s="503"/>
      <c r="Z311" s="503"/>
      <c r="AA311" s="503"/>
      <c r="AB311" s="503"/>
      <c r="AC311" s="503"/>
      <c r="AD311" s="503"/>
      <c r="AE311" s="503"/>
      <c r="AF311" s="503"/>
      <c r="AG311" s="503"/>
      <c r="AH311" s="503"/>
      <c r="AI311" s="503"/>
      <c r="AJ311" s="503"/>
      <c r="AK311" s="503"/>
      <c r="AL311" s="503"/>
    </row>
    <row r="312" spans="1:38" ht="12.75" customHeight="1">
      <c r="A312" s="122" t="s">
        <v>1384</v>
      </c>
      <c r="B312" s="146" t="s">
        <v>1137</v>
      </c>
      <c r="C312" s="96" t="s">
        <v>1096</v>
      </c>
      <c r="D312" s="96">
        <v>80111600</v>
      </c>
      <c r="E312" s="96" t="s">
        <v>1497</v>
      </c>
      <c r="F312" s="96" t="s">
        <v>479</v>
      </c>
      <c r="G312" s="96" t="s">
        <v>479</v>
      </c>
      <c r="H312" s="96">
        <v>10</v>
      </c>
      <c r="I312" s="96">
        <v>1</v>
      </c>
      <c r="J312" s="96" t="s">
        <v>949</v>
      </c>
      <c r="K312" s="96" t="s">
        <v>950</v>
      </c>
      <c r="L312" s="135">
        <v>3000000</v>
      </c>
      <c r="M312" s="368">
        <f t="shared" si="5"/>
        <v>30000000</v>
      </c>
      <c r="N312" s="96" t="s">
        <v>1098</v>
      </c>
      <c r="O312" s="96" t="s">
        <v>970</v>
      </c>
      <c r="P312" s="96" t="s">
        <v>952</v>
      </c>
      <c r="Q312" s="370" t="s">
        <v>1744</v>
      </c>
      <c r="R312" s="503"/>
      <c r="S312" s="348"/>
      <c r="T312" s="503"/>
      <c r="U312" s="503"/>
      <c r="V312" s="503"/>
      <c r="W312" s="503"/>
      <c r="X312" s="503"/>
      <c r="Y312" s="503"/>
      <c r="Z312" s="503"/>
      <c r="AA312" s="503"/>
      <c r="AB312" s="503"/>
      <c r="AC312" s="503"/>
      <c r="AD312" s="503"/>
      <c r="AE312" s="503"/>
      <c r="AF312" s="503"/>
      <c r="AG312" s="503"/>
      <c r="AH312" s="503"/>
      <c r="AI312" s="503"/>
      <c r="AJ312" s="503"/>
      <c r="AK312" s="503"/>
      <c r="AL312" s="503"/>
    </row>
    <row r="313" spans="1:38" ht="12.75" customHeight="1">
      <c r="A313" s="122" t="s">
        <v>1655</v>
      </c>
      <c r="B313" s="146" t="s">
        <v>1139</v>
      </c>
      <c r="C313" s="96" t="s">
        <v>1096</v>
      </c>
      <c r="D313" s="96">
        <v>80111600</v>
      </c>
      <c r="E313" s="96" t="s">
        <v>1138</v>
      </c>
      <c r="F313" s="96" t="s">
        <v>479</v>
      </c>
      <c r="G313" s="96" t="s">
        <v>479</v>
      </c>
      <c r="H313" s="96">
        <v>6</v>
      </c>
      <c r="I313" s="96">
        <v>1</v>
      </c>
      <c r="J313" s="96" t="s">
        <v>949</v>
      </c>
      <c r="K313" s="96" t="s">
        <v>950</v>
      </c>
      <c r="L313" s="135">
        <v>3000000</v>
      </c>
      <c r="M313" s="368">
        <f t="shared" si="5"/>
        <v>18000000</v>
      </c>
      <c r="N313" s="96" t="s">
        <v>1098</v>
      </c>
      <c r="O313" s="96" t="s">
        <v>970</v>
      </c>
      <c r="P313" s="96" t="s">
        <v>952</v>
      </c>
      <c r="Q313" s="369"/>
      <c r="R313" s="503"/>
      <c r="S313" s="348"/>
      <c r="T313" s="503"/>
      <c r="U313" s="503"/>
      <c r="V313" s="503"/>
      <c r="W313" s="503"/>
      <c r="X313" s="503"/>
      <c r="Y313" s="503"/>
      <c r="Z313" s="503"/>
      <c r="AA313" s="503"/>
      <c r="AB313" s="503"/>
      <c r="AC313" s="503"/>
      <c r="AD313" s="503"/>
      <c r="AE313" s="503"/>
      <c r="AF313" s="503"/>
      <c r="AG313" s="503"/>
      <c r="AH313" s="503"/>
      <c r="AI313" s="503"/>
      <c r="AJ313" s="503"/>
      <c r="AK313" s="503"/>
      <c r="AL313" s="503"/>
    </row>
    <row r="314" spans="1:38" ht="12.75" customHeight="1">
      <c r="A314" s="122" t="s">
        <v>1384</v>
      </c>
      <c r="B314" s="146" t="s">
        <v>1139</v>
      </c>
      <c r="C314" s="96" t="s">
        <v>1096</v>
      </c>
      <c r="D314" s="96">
        <v>80111600</v>
      </c>
      <c r="E314" s="96" t="s">
        <v>1498</v>
      </c>
      <c r="F314" s="96" t="s">
        <v>479</v>
      </c>
      <c r="G314" s="96" t="s">
        <v>479</v>
      </c>
      <c r="H314" s="96">
        <v>6</v>
      </c>
      <c r="I314" s="96">
        <v>1</v>
      </c>
      <c r="J314" s="96" t="s">
        <v>949</v>
      </c>
      <c r="K314" s="96" t="s">
        <v>950</v>
      </c>
      <c r="L314" s="135">
        <v>3000000</v>
      </c>
      <c r="M314" s="368">
        <f t="shared" si="5"/>
        <v>18000000</v>
      </c>
      <c r="N314" s="96" t="s">
        <v>1098</v>
      </c>
      <c r="O314" s="96" t="s">
        <v>970</v>
      </c>
      <c r="P314" s="96" t="s">
        <v>952</v>
      </c>
      <c r="Q314" s="370" t="s">
        <v>1481</v>
      </c>
      <c r="R314" s="503"/>
      <c r="S314" s="348"/>
      <c r="T314" s="503"/>
      <c r="U314" s="503"/>
      <c r="V314" s="503"/>
      <c r="W314" s="503"/>
      <c r="X314" s="503"/>
      <c r="Y314" s="503"/>
      <c r="Z314" s="503"/>
      <c r="AA314" s="503"/>
      <c r="AB314" s="503"/>
      <c r="AC314" s="503"/>
      <c r="AD314" s="503"/>
      <c r="AE314" s="503"/>
      <c r="AF314" s="503"/>
      <c r="AG314" s="503"/>
      <c r="AH314" s="503"/>
      <c r="AI314" s="503"/>
      <c r="AJ314" s="503"/>
      <c r="AK314" s="503"/>
      <c r="AL314" s="503"/>
    </row>
    <row r="315" spans="1:38" ht="12.75" customHeight="1">
      <c r="A315" s="122" t="s">
        <v>1655</v>
      </c>
      <c r="B315" s="146" t="s">
        <v>1140</v>
      </c>
      <c r="C315" s="96" t="s">
        <v>1096</v>
      </c>
      <c r="D315" s="96">
        <v>80111600</v>
      </c>
      <c r="E315" s="96" t="s">
        <v>1138</v>
      </c>
      <c r="F315" s="96" t="s">
        <v>479</v>
      </c>
      <c r="G315" s="96" t="s">
        <v>479</v>
      </c>
      <c r="H315" s="96">
        <v>6</v>
      </c>
      <c r="I315" s="96">
        <v>1</v>
      </c>
      <c r="J315" s="96" t="s">
        <v>949</v>
      </c>
      <c r="K315" s="96" t="s">
        <v>950</v>
      </c>
      <c r="L315" s="135">
        <v>3000000</v>
      </c>
      <c r="M315" s="368">
        <f t="shared" si="5"/>
        <v>18000000</v>
      </c>
      <c r="N315" s="96" t="s">
        <v>1098</v>
      </c>
      <c r="O315" s="96" t="s">
        <v>970</v>
      </c>
      <c r="P315" s="96" t="s">
        <v>952</v>
      </c>
      <c r="Q315" s="369"/>
      <c r="R315" s="503"/>
      <c r="S315" s="348"/>
      <c r="T315" s="503"/>
      <c r="U315" s="503"/>
      <c r="V315" s="503"/>
      <c r="W315" s="503"/>
      <c r="X315" s="503"/>
      <c r="Y315" s="503"/>
      <c r="Z315" s="503"/>
      <c r="AA315" s="503"/>
      <c r="AB315" s="503"/>
      <c r="AC315" s="503"/>
      <c r="AD315" s="503"/>
      <c r="AE315" s="503"/>
      <c r="AF315" s="503"/>
      <c r="AG315" s="503"/>
      <c r="AH315" s="503"/>
      <c r="AI315" s="503"/>
      <c r="AJ315" s="503"/>
      <c r="AK315" s="503"/>
      <c r="AL315" s="503"/>
    </row>
    <row r="316" spans="1:38" ht="12.75" customHeight="1">
      <c r="A316" s="122" t="s">
        <v>1384</v>
      </c>
      <c r="B316" s="146" t="s">
        <v>1140</v>
      </c>
      <c r="C316" s="96" t="s">
        <v>1096</v>
      </c>
      <c r="D316" s="96">
        <v>80111600</v>
      </c>
      <c r="E316" s="96" t="s">
        <v>1499</v>
      </c>
      <c r="F316" s="96" t="s">
        <v>479</v>
      </c>
      <c r="G316" s="96" t="s">
        <v>479</v>
      </c>
      <c r="H316" s="96">
        <v>6</v>
      </c>
      <c r="I316" s="96">
        <v>1</v>
      </c>
      <c r="J316" s="96" t="s">
        <v>949</v>
      </c>
      <c r="K316" s="96" t="s">
        <v>950</v>
      </c>
      <c r="L316" s="135">
        <v>3000000</v>
      </c>
      <c r="M316" s="368">
        <f t="shared" si="5"/>
        <v>18000000</v>
      </c>
      <c r="N316" s="96" t="s">
        <v>1098</v>
      </c>
      <c r="O316" s="96" t="s">
        <v>970</v>
      </c>
      <c r="P316" s="96" t="s">
        <v>952</v>
      </c>
      <c r="Q316" s="370" t="s">
        <v>1481</v>
      </c>
      <c r="R316" s="503"/>
      <c r="S316" s="348"/>
      <c r="T316" s="503"/>
      <c r="U316" s="503"/>
      <c r="V316" s="503"/>
      <c r="W316" s="503"/>
      <c r="X316" s="503"/>
      <c r="Y316" s="503"/>
      <c r="Z316" s="503"/>
      <c r="AA316" s="503"/>
      <c r="AB316" s="503"/>
      <c r="AC316" s="503"/>
      <c r="AD316" s="503"/>
      <c r="AE316" s="503"/>
      <c r="AF316" s="503"/>
      <c r="AG316" s="503"/>
      <c r="AH316" s="503"/>
      <c r="AI316" s="503"/>
      <c r="AJ316" s="503"/>
      <c r="AK316" s="503"/>
      <c r="AL316" s="503"/>
    </row>
    <row r="317" spans="1:38" ht="12.75" customHeight="1">
      <c r="A317" s="122" t="s">
        <v>1655</v>
      </c>
      <c r="B317" s="146" t="s">
        <v>1141</v>
      </c>
      <c r="C317" s="96" t="s">
        <v>1096</v>
      </c>
      <c r="D317" s="96">
        <v>80111600</v>
      </c>
      <c r="E317" s="96" t="s">
        <v>1142</v>
      </c>
      <c r="F317" s="96" t="s">
        <v>479</v>
      </c>
      <c r="G317" s="96" t="s">
        <v>479</v>
      </c>
      <c r="H317" s="96">
        <v>6</v>
      </c>
      <c r="I317" s="96">
        <v>1</v>
      </c>
      <c r="J317" s="96" t="s">
        <v>949</v>
      </c>
      <c r="K317" s="96" t="s">
        <v>950</v>
      </c>
      <c r="L317" s="135">
        <v>2500000</v>
      </c>
      <c r="M317" s="368">
        <f t="shared" si="5"/>
        <v>15000000</v>
      </c>
      <c r="N317" s="96" t="s">
        <v>1098</v>
      </c>
      <c r="O317" s="96" t="s">
        <v>970</v>
      </c>
      <c r="P317" s="96" t="s">
        <v>952</v>
      </c>
      <c r="Q317" s="369"/>
      <c r="R317" s="503"/>
      <c r="S317" s="348"/>
      <c r="T317" s="503"/>
      <c r="U317" s="503"/>
      <c r="V317" s="503"/>
      <c r="W317" s="503"/>
      <c r="X317" s="503"/>
      <c r="Y317" s="503"/>
      <c r="Z317" s="503"/>
      <c r="AA317" s="503"/>
      <c r="AB317" s="503"/>
      <c r="AC317" s="503"/>
      <c r="AD317" s="503"/>
      <c r="AE317" s="503"/>
      <c r="AF317" s="503"/>
      <c r="AG317" s="503"/>
      <c r="AH317" s="503"/>
      <c r="AI317" s="503"/>
      <c r="AJ317" s="503"/>
      <c r="AK317" s="503"/>
      <c r="AL317" s="503"/>
    </row>
    <row r="318" spans="1:38" ht="12.75" customHeight="1">
      <c r="A318" s="122" t="s">
        <v>1384</v>
      </c>
      <c r="B318" s="146" t="s">
        <v>1141</v>
      </c>
      <c r="C318" s="96" t="s">
        <v>1096</v>
      </c>
      <c r="D318" s="96">
        <v>80111600</v>
      </c>
      <c r="E318" s="96" t="s">
        <v>1500</v>
      </c>
      <c r="F318" s="96" t="s">
        <v>479</v>
      </c>
      <c r="G318" s="96" t="s">
        <v>479</v>
      </c>
      <c r="H318" s="96">
        <v>6</v>
      </c>
      <c r="I318" s="96">
        <v>1</v>
      </c>
      <c r="J318" s="96" t="s">
        <v>949</v>
      </c>
      <c r="K318" s="96" t="s">
        <v>950</v>
      </c>
      <c r="L318" s="135">
        <v>2500000</v>
      </c>
      <c r="M318" s="368">
        <f t="shared" si="5"/>
        <v>15000000</v>
      </c>
      <c r="N318" s="96" t="s">
        <v>1098</v>
      </c>
      <c r="O318" s="96" t="s">
        <v>970</v>
      </c>
      <c r="P318" s="96" t="s">
        <v>952</v>
      </c>
      <c r="Q318" s="370" t="s">
        <v>1481</v>
      </c>
      <c r="R318" s="503"/>
      <c r="S318" s="348"/>
      <c r="T318" s="503"/>
      <c r="U318" s="503"/>
      <c r="V318" s="503"/>
      <c r="W318" s="503"/>
      <c r="X318" s="503"/>
      <c r="Y318" s="503"/>
      <c r="Z318" s="503"/>
      <c r="AA318" s="503"/>
      <c r="AB318" s="503"/>
      <c r="AC318" s="503"/>
      <c r="AD318" s="503"/>
      <c r="AE318" s="503"/>
      <c r="AF318" s="503"/>
      <c r="AG318" s="503"/>
      <c r="AH318" s="503"/>
      <c r="AI318" s="503"/>
      <c r="AJ318" s="503"/>
      <c r="AK318" s="503"/>
      <c r="AL318" s="503"/>
    </row>
    <row r="319" spans="1:38" ht="12.75" customHeight="1">
      <c r="A319" s="122" t="s">
        <v>1655</v>
      </c>
      <c r="B319" s="146" t="s">
        <v>1143</v>
      </c>
      <c r="C319" s="96" t="s">
        <v>1096</v>
      </c>
      <c r="D319" s="96">
        <v>80111600</v>
      </c>
      <c r="E319" s="96" t="s">
        <v>1144</v>
      </c>
      <c r="F319" s="96" t="s">
        <v>479</v>
      </c>
      <c r="G319" s="96" t="s">
        <v>479</v>
      </c>
      <c r="H319" s="96">
        <v>6</v>
      </c>
      <c r="I319" s="96">
        <v>1</v>
      </c>
      <c r="J319" s="96" t="s">
        <v>949</v>
      </c>
      <c r="K319" s="96" t="s">
        <v>950</v>
      </c>
      <c r="L319" s="135">
        <v>2250000</v>
      </c>
      <c r="M319" s="368">
        <f t="shared" si="5"/>
        <v>13500000</v>
      </c>
      <c r="N319" s="96" t="s">
        <v>1098</v>
      </c>
      <c r="O319" s="96" t="s">
        <v>970</v>
      </c>
      <c r="P319" s="96" t="s">
        <v>952</v>
      </c>
      <c r="Q319" s="369"/>
      <c r="R319" s="503"/>
      <c r="S319" s="348"/>
      <c r="T319" s="503"/>
      <c r="U319" s="503"/>
      <c r="V319" s="503"/>
      <c r="W319" s="503"/>
      <c r="X319" s="503"/>
      <c r="Y319" s="503"/>
      <c r="Z319" s="503"/>
      <c r="AA319" s="503"/>
      <c r="AB319" s="503"/>
      <c r="AC319" s="503"/>
      <c r="AD319" s="503"/>
      <c r="AE319" s="503"/>
      <c r="AF319" s="503"/>
      <c r="AG319" s="503"/>
      <c r="AH319" s="503"/>
      <c r="AI319" s="503"/>
      <c r="AJ319" s="503"/>
      <c r="AK319" s="503"/>
      <c r="AL319" s="503"/>
    </row>
    <row r="320" spans="1:38" ht="12.75" customHeight="1">
      <c r="A320" s="122" t="s">
        <v>1384</v>
      </c>
      <c r="B320" s="146" t="s">
        <v>1143</v>
      </c>
      <c r="C320" s="96" t="s">
        <v>1096</v>
      </c>
      <c r="D320" s="96">
        <v>80111600</v>
      </c>
      <c r="E320" s="96" t="s">
        <v>1501</v>
      </c>
      <c r="F320" s="96" t="s">
        <v>479</v>
      </c>
      <c r="G320" s="96" t="s">
        <v>479</v>
      </c>
      <c r="H320" s="96">
        <v>5</v>
      </c>
      <c r="I320" s="96">
        <v>1</v>
      </c>
      <c r="J320" s="96" t="s">
        <v>949</v>
      </c>
      <c r="K320" s="96" t="s">
        <v>950</v>
      </c>
      <c r="L320" s="135">
        <v>2250000</v>
      </c>
      <c r="M320" s="368">
        <f t="shared" si="5"/>
        <v>11250000</v>
      </c>
      <c r="N320" s="96" t="s">
        <v>1098</v>
      </c>
      <c r="O320" s="96" t="s">
        <v>970</v>
      </c>
      <c r="P320" s="96" t="s">
        <v>952</v>
      </c>
      <c r="Q320" s="370" t="s">
        <v>1744</v>
      </c>
      <c r="R320" s="503"/>
      <c r="S320" s="348"/>
      <c r="T320" s="503"/>
      <c r="U320" s="503"/>
      <c r="V320" s="503"/>
      <c r="W320" s="503"/>
      <c r="X320" s="503"/>
      <c r="Y320" s="503"/>
      <c r="Z320" s="503"/>
      <c r="AA320" s="503"/>
      <c r="AB320" s="503"/>
      <c r="AC320" s="503"/>
      <c r="AD320" s="503"/>
      <c r="AE320" s="503"/>
      <c r="AF320" s="503"/>
      <c r="AG320" s="503"/>
      <c r="AH320" s="503"/>
      <c r="AI320" s="503"/>
      <c r="AJ320" s="503"/>
      <c r="AK320" s="503"/>
      <c r="AL320" s="503"/>
    </row>
    <row r="321" spans="1:38" ht="12.75" customHeight="1">
      <c r="A321" s="122" t="s">
        <v>1655</v>
      </c>
      <c r="B321" s="146" t="s">
        <v>1154</v>
      </c>
      <c r="C321" s="96" t="s">
        <v>1096</v>
      </c>
      <c r="D321" s="96" t="s">
        <v>1146</v>
      </c>
      <c r="E321" s="96" t="s">
        <v>1155</v>
      </c>
      <c r="F321" s="96" t="s">
        <v>1156</v>
      </c>
      <c r="G321" s="96" t="s">
        <v>1156</v>
      </c>
      <c r="H321" s="96">
        <v>1</v>
      </c>
      <c r="I321" s="96">
        <v>1</v>
      </c>
      <c r="J321" s="96" t="s">
        <v>949</v>
      </c>
      <c r="K321" s="96" t="s">
        <v>950</v>
      </c>
      <c r="L321" s="135" t="s">
        <v>233</v>
      </c>
      <c r="M321" s="368">
        <v>240100000</v>
      </c>
      <c r="N321" s="96" t="s">
        <v>1098</v>
      </c>
      <c r="O321" s="96" t="s">
        <v>970</v>
      </c>
      <c r="P321" s="96" t="s">
        <v>952</v>
      </c>
      <c r="Q321" s="369"/>
      <c r="R321" s="503"/>
      <c r="S321" s="348"/>
      <c r="T321" s="503"/>
      <c r="U321" s="503"/>
      <c r="V321" s="503"/>
      <c r="W321" s="503"/>
      <c r="X321" s="503"/>
      <c r="Y321" s="503"/>
      <c r="Z321" s="503"/>
      <c r="AA321" s="503"/>
      <c r="AB321" s="503"/>
      <c r="AC321" s="503"/>
      <c r="AD321" s="503"/>
      <c r="AE321" s="503"/>
      <c r="AF321" s="503"/>
      <c r="AG321" s="503"/>
      <c r="AH321" s="503"/>
      <c r="AI321" s="503"/>
      <c r="AJ321" s="503"/>
      <c r="AK321" s="503"/>
      <c r="AL321" s="503"/>
    </row>
    <row r="322" spans="1:38" ht="12.75" customHeight="1">
      <c r="A322" s="122" t="s">
        <v>1384</v>
      </c>
      <c r="B322" s="146" t="s">
        <v>1154</v>
      </c>
      <c r="C322" s="96" t="s">
        <v>1096</v>
      </c>
      <c r="D322" s="96" t="s">
        <v>1146</v>
      </c>
      <c r="E322" s="96" t="s">
        <v>1155</v>
      </c>
      <c r="F322" s="96" t="s">
        <v>1156</v>
      </c>
      <c r="G322" s="96" t="s">
        <v>1156</v>
      </c>
      <c r="H322" s="96">
        <v>1</v>
      </c>
      <c r="I322" s="96">
        <v>1</v>
      </c>
      <c r="J322" s="96" t="s">
        <v>949</v>
      </c>
      <c r="K322" s="96" t="s">
        <v>950</v>
      </c>
      <c r="L322" s="135" t="s">
        <v>233</v>
      </c>
      <c r="M322" s="368">
        <v>197950000</v>
      </c>
      <c r="N322" s="96" t="s">
        <v>1098</v>
      </c>
      <c r="O322" s="96" t="s">
        <v>970</v>
      </c>
      <c r="P322" s="96" t="s">
        <v>952</v>
      </c>
      <c r="Q322" s="370" t="s">
        <v>1710</v>
      </c>
      <c r="R322" s="503"/>
      <c r="S322" s="348"/>
      <c r="T322" s="503"/>
      <c r="U322" s="503"/>
      <c r="V322" s="503"/>
      <c r="W322" s="503"/>
      <c r="X322" s="503"/>
      <c r="Y322" s="503"/>
      <c r="Z322" s="503"/>
      <c r="AA322" s="503"/>
      <c r="AB322" s="503"/>
      <c r="AC322" s="503"/>
      <c r="AD322" s="503"/>
      <c r="AE322" s="503"/>
      <c r="AF322" s="503"/>
      <c r="AG322" s="503"/>
      <c r="AH322" s="503"/>
      <c r="AI322" s="503"/>
      <c r="AJ322" s="503"/>
      <c r="AK322" s="503"/>
      <c r="AL322" s="503"/>
    </row>
    <row r="323" spans="1:38" ht="12.75" customHeight="1">
      <c r="A323" s="122" t="s">
        <v>1655</v>
      </c>
      <c r="B323" s="97" t="s">
        <v>1270</v>
      </c>
      <c r="C323" s="96" t="s">
        <v>1242</v>
      </c>
      <c r="D323" s="96">
        <v>80111600</v>
      </c>
      <c r="E323" s="96" t="s">
        <v>1271</v>
      </c>
      <c r="F323" s="96" t="s">
        <v>479</v>
      </c>
      <c r="G323" s="96" t="s">
        <v>479</v>
      </c>
      <c r="H323" s="96">
        <v>5</v>
      </c>
      <c r="I323" s="96">
        <v>1</v>
      </c>
      <c r="J323" s="96" t="s">
        <v>949</v>
      </c>
      <c r="K323" s="96" t="s">
        <v>45</v>
      </c>
      <c r="L323" s="135">
        <v>4500000</v>
      </c>
      <c r="M323" s="368">
        <f t="shared" ref="M323:M331" si="6">+L323*H323</f>
        <v>22500000</v>
      </c>
      <c r="N323" s="96" t="s">
        <v>1244</v>
      </c>
      <c r="O323" s="96" t="s">
        <v>47</v>
      </c>
      <c r="P323" s="96" t="s">
        <v>1245</v>
      </c>
      <c r="Q323" s="369"/>
      <c r="R323" s="503"/>
      <c r="S323" s="348"/>
      <c r="T323" s="503"/>
      <c r="U323" s="503"/>
      <c r="V323" s="503"/>
      <c r="W323" s="503"/>
      <c r="X323" s="503"/>
      <c r="Y323" s="503"/>
      <c r="Z323" s="503"/>
      <c r="AA323" s="503"/>
      <c r="AB323" s="503"/>
      <c r="AC323" s="503"/>
      <c r="AD323" s="503"/>
      <c r="AE323" s="503"/>
      <c r="AF323" s="503"/>
      <c r="AG323" s="503"/>
      <c r="AH323" s="503"/>
      <c r="AI323" s="503"/>
      <c r="AJ323" s="503"/>
      <c r="AK323" s="503"/>
      <c r="AL323" s="503"/>
    </row>
    <row r="324" spans="1:38" ht="12.75" customHeight="1">
      <c r="A324" s="122" t="s">
        <v>1384</v>
      </c>
      <c r="B324" s="97" t="s">
        <v>1270</v>
      </c>
      <c r="C324" s="96" t="s">
        <v>1242</v>
      </c>
      <c r="D324" s="96">
        <v>80111600</v>
      </c>
      <c r="E324" s="96" t="s">
        <v>1746</v>
      </c>
      <c r="F324" s="96" t="s">
        <v>479</v>
      </c>
      <c r="G324" s="96" t="s">
        <v>479</v>
      </c>
      <c r="H324" s="96">
        <v>5</v>
      </c>
      <c r="I324" s="96">
        <v>1</v>
      </c>
      <c r="J324" s="96" t="s">
        <v>949</v>
      </c>
      <c r="K324" s="96" t="s">
        <v>45</v>
      </c>
      <c r="L324" s="135">
        <v>4800000</v>
      </c>
      <c r="M324" s="368">
        <f t="shared" si="6"/>
        <v>24000000</v>
      </c>
      <c r="N324" s="96" t="s">
        <v>1244</v>
      </c>
      <c r="O324" s="96" t="s">
        <v>47</v>
      </c>
      <c r="P324" s="96" t="s">
        <v>1245</v>
      </c>
      <c r="Q324" s="372" t="s">
        <v>1747</v>
      </c>
      <c r="R324" s="503"/>
      <c r="S324" s="348"/>
      <c r="T324" s="503"/>
      <c r="U324" s="503"/>
      <c r="V324" s="503"/>
      <c r="W324" s="503"/>
      <c r="X324" s="503"/>
      <c r="Y324" s="503"/>
      <c r="Z324" s="503"/>
      <c r="AA324" s="503"/>
      <c r="AB324" s="503"/>
      <c r="AC324" s="503"/>
      <c r="AD324" s="503"/>
      <c r="AE324" s="503"/>
      <c r="AF324" s="503"/>
      <c r="AG324" s="503"/>
      <c r="AH324" s="503"/>
      <c r="AI324" s="503"/>
      <c r="AJ324" s="503"/>
      <c r="AK324" s="503"/>
      <c r="AL324" s="503"/>
    </row>
    <row r="325" spans="1:38" ht="12.75" customHeight="1">
      <c r="A325" s="122" t="s">
        <v>1655</v>
      </c>
      <c r="B325" s="97" t="s">
        <v>1246</v>
      </c>
      <c r="C325" s="96" t="s">
        <v>1242</v>
      </c>
      <c r="D325" s="96">
        <v>80111600</v>
      </c>
      <c r="E325" s="96" t="s">
        <v>1247</v>
      </c>
      <c r="F325" s="96" t="s">
        <v>479</v>
      </c>
      <c r="G325" s="96" t="s">
        <v>479</v>
      </c>
      <c r="H325" s="96">
        <v>5</v>
      </c>
      <c r="I325" s="96">
        <v>1</v>
      </c>
      <c r="J325" s="96" t="s">
        <v>949</v>
      </c>
      <c r="K325" s="96" t="s">
        <v>45</v>
      </c>
      <c r="L325" s="135">
        <v>5500000</v>
      </c>
      <c r="M325" s="368">
        <f t="shared" si="6"/>
        <v>27500000</v>
      </c>
      <c r="N325" s="96" t="s">
        <v>1244</v>
      </c>
      <c r="O325" s="96" t="s">
        <v>47</v>
      </c>
      <c r="P325" s="96" t="s">
        <v>1245</v>
      </c>
      <c r="Q325" s="369"/>
      <c r="R325" s="503"/>
      <c r="S325" s="348"/>
      <c r="T325" s="503"/>
      <c r="U325" s="503"/>
      <c r="V325" s="503"/>
      <c r="W325" s="503"/>
      <c r="X325" s="503"/>
      <c r="Y325" s="503"/>
      <c r="Z325" s="503"/>
      <c r="AA325" s="503"/>
      <c r="AB325" s="503"/>
      <c r="AC325" s="503"/>
      <c r="AD325" s="503"/>
      <c r="AE325" s="503"/>
      <c r="AF325" s="503"/>
      <c r="AG325" s="503"/>
      <c r="AH325" s="503"/>
      <c r="AI325" s="503"/>
      <c r="AJ325" s="503"/>
      <c r="AK325" s="503"/>
      <c r="AL325" s="503"/>
    </row>
    <row r="326" spans="1:38" ht="12.75" customHeight="1">
      <c r="A326" s="122" t="s">
        <v>1384</v>
      </c>
      <c r="B326" s="97" t="s">
        <v>1246</v>
      </c>
      <c r="C326" s="96" t="s">
        <v>1242</v>
      </c>
      <c r="D326" s="96">
        <v>80111600</v>
      </c>
      <c r="E326" s="96" t="s">
        <v>1247</v>
      </c>
      <c r="F326" s="96" t="s">
        <v>479</v>
      </c>
      <c r="G326" s="96" t="s">
        <v>479</v>
      </c>
      <c r="H326" s="96">
        <v>5</v>
      </c>
      <c r="I326" s="96">
        <v>1</v>
      </c>
      <c r="J326" s="96" t="s">
        <v>949</v>
      </c>
      <c r="K326" s="96" t="s">
        <v>45</v>
      </c>
      <c r="L326" s="135">
        <v>6500000</v>
      </c>
      <c r="M326" s="368">
        <f t="shared" si="6"/>
        <v>32500000</v>
      </c>
      <c r="N326" s="96" t="s">
        <v>1244</v>
      </c>
      <c r="O326" s="96" t="s">
        <v>47</v>
      </c>
      <c r="P326" s="96" t="s">
        <v>1245</v>
      </c>
      <c r="Q326" s="122" t="s">
        <v>1506</v>
      </c>
      <c r="R326" s="503"/>
      <c r="S326" s="348"/>
      <c r="T326" s="503"/>
      <c r="U326" s="503"/>
      <c r="V326" s="503"/>
      <c r="W326" s="503"/>
      <c r="X326" s="503"/>
      <c r="Y326" s="503"/>
      <c r="Z326" s="503"/>
      <c r="AA326" s="503"/>
      <c r="AB326" s="503"/>
      <c r="AC326" s="503"/>
      <c r="AD326" s="503"/>
      <c r="AE326" s="503"/>
      <c r="AF326" s="503"/>
      <c r="AG326" s="503"/>
      <c r="AH326" s="503"/>
      <c r="AI326" s="503"/>
      <c r="AJ326" s="503"/>
      <c r="AK326" s="503"/>
      <c r="AL326" s="503"/>
    </row>
    <row r="327" spans="1:38" ht="12.75" customHeight="1">
      <c r="A327" s="122" t="s">
        <v>1655</v>
      </c>
      <c r="B327" s="97" t="s">
        <v>1250</v>
      </c>
      <c r="C327" s="96" t="s">
        <v>1242</v>
      </c>
      <c r="D327" s="96">
        <v>80111600</v>
      </c>
      <c r="E327" s="96" t="s">
        <v>1251</v>
      </c>
      <c r="F327" s="96" t="s">
        <v>479</v>
      </c>
      <c r="G327" s="96" t="s">
        <v>479</v>
      </c>
      <c r="H327" s="96">
        <v>5</v>
      </c>
      <c r="I327" s="96">
        <v>1</v>
      </c>
      <c r="J327" s="96" t="s">
        <v>949</v>
      </c>
      <c r="K327" s="96" t="s">
        <v>45</v>
      </c>
      <c r="L327" s="135">
        <v>4508000</v>
      </c>
      <c r="M327" s="368">
        <f t="shared" si="6"/>
        <v>22540000</v>
      </c>
      <c r="N327" s="96" t="s">
        <v>1244</v>
      </c>
      <c r="O327" s="96" t="s">
        <v>47</v>
      </c>
      <c r="P327" s="96" t="s">
        <v>1245</v>
      </c>
      <c r="Q327" s="369"/>
      <c r="R327" s="503"/>
      <c r="S327" s="348"/>
      <c r="T327" s="503"/>
      <c r="U327" s="503"/>
      <c r="V327" s="503"/>
      <c r="W327" s="503"/>
      <c r="X327" s="503"/>
      <c r="Y327" s="503"/>
      <c r="Z327" s="503"/>
      <c r="AA327" s="503"/>
      <c r="AB327" s="503"/>
      <c r="AC327" s="503"/>
      <c r="AD327" s="503"/>
      <c r="AE327" s="503"/>
      <c r="AF327" s="503"/>
      <c r="AG327" s="503"/>
      <c r="AH327" s="503"/>
      <c r="AI327" s="503"/>
      <c r="AJ327" s="503"/>
      <c r="AK327" s="503"/>
      <c r="AL327" s="503"/>
    </row>
    <row r="328" spans="1:38" ht="12.75" customHeight="1">
      <c r="A328" s="122" t="s">
        <v>1384</v>
      </c>
      <c r="B328" s="97" t="s">
        <v>1250</v>
      </c>
      <c r="C328" s="96" t="s">
        <v>1242</v>
      </c>
      <c r="D328" s="96">
        <v>80111600</v>
      </c>
      <c r="E328" s="96" t="s">
        <v>1251</v>
      </c>
      <c r="F328" s="96" t="s">
        <v>479</v>
      </c>
      <c r="G328" s="96" t="s">
        <v>479</v>
      </c>
      <c r="H328" s="96">
        <v>2</v>
      </c>
      <c r="I328" s="96">
        <v>1</v>
      </c>
      <c r="J328" s="96" t="s">
        <v>949</v>
      </c>
      <c r="K328" s="96" t="s">
        <v>45</v>
      </c>
      <c r="L328" s="135">
        <v>4508000</v>
      </c>
      <c r="M328" s="368">
        <f t="shared" si="6"/>
        <v>9016000</v>
      </c>
      <c r="N328" s="96" t="s">
        <v>1244</v>
      </c>
      <c r="O328" s="96" t="s">
        <v>47</v>
      </c>
      <c r="P328" s="96" t="s">
        <v>1245</v>
      </c>
      <c r="Q328" s="122" t="s">
        <v>1508</v>
      </c>
      <c r="R328" s="503"/>
      <c r="S328" s="348"/>
      <c r="T328" s="503"/>
      <c r="U328" s="503"/>
      <c r="V328" s="503"/>
      <c r="W328" s="503"/>
      <c r="X328" s="503"/>
      <c r="Y328" s="503"/>
      <c r="Z328" s="503"/>
      <c r="AA328" s="503"/>
      <c r="AB328" s="503"/>
      <c r="AC328" s="503"/>
      <c r="AD328" s="503"/>
      <c r="AE328" s="503"/>
      <c r="AF328" s="503"/>
      <c r="AG328" s="503"/>
      <c r="AH328" s="503"/>
      <c r="AI328" s="503"/>
      <c r="AJ328" s="503"/>
      <c r="AK328" s="503"/>
      <c r="AL328" s="503"/>
    </row>
    <row r="329" spans="1:38" ht="12.75" customHeight="1">
      <c r="A329" s="122" t="s">
        <v>1655</v>
      </c>
      <c r="B329" s="97" t="s">
        <v>1268</v>
      </c>
      <c r="C329" s="96" t="s">
        <v>1242</v>
      </c>
      <c r="D329" s="96">
        <v>80111600</v>
      </c>
      <c r="E329" s="96" t="s">
        <v>1269</v>
      </c>
      <c r="F329" s="96" t="s">
        <v>479</v>
      </c>
      <c r="G329" s="96" t="s">
        <v>479</v>
      </c>
      <c r="H329" s="96">
        <v>5</v>
      </c>
      <c r="I329" s="96">
        <v>1</v>
      </c>
      <c r="J329" s="96" t="s">
        <v>949</v>
      </c>
      <c r="K329" s="96" t="s">
        <v>45</v>
      </c>
      <c r="L329" s="135">
        <v>6500000</v>
      </c>
      <c r="M329" s="368">
        <f t="shared" si="6"/>
        <v>32500000</v>
      </c>
      <c r="N329" s="96" t="s">
        <v>1244</v>
      </c>
      <c r="O329" s="96" t="s">
        <v>47</v>
      </c>
      <c r="P329" s="96" t="s">
        <v>1245</v>
      </c>
      <c r="Q329" s="369"/>
      <c r="R329" s="503"/>
      <c r="S329" s="348"/>
      <c r="T329" s="503"/>
      <c r="U329" s="503"/>
      <c r="V329" s="503"/>
      <c r="W329" s="503"/>
      <c r="X329" s="503"/>
      <c r="Y329" s="503"/>
      <c r="Z329" s="503"/>
      <c r="AA329" s="503"/>
      <c r="AB329" s="503"/>
      <c r="AC329" s="503"/>
      <c r="AD329" s="503"/>
      <c r="AE329" s="503"/>
      <c r="AF329" s="503"/>
      <c r="AG329" s="503"/>
      <c r="AH329" s="503"/>
      <c r="AI329" s="503"/>
      <c r="AJ329" s="503"/>
      <c r="AK329" s="503"/>
      <c r="AL329" s="503"/>
    </row>
    <row r="330" spans="1:38" ht="12.75" customHeight="1">
      <c r="A330" s="122" t="s">
        <v>1384</v>
      </c>
      <c r="B330" s="97" t="s">
        <v>1268</v>
      </c>
      <c r="C330" s="96" t="s">
        <v>1242</v>
      </c>
      <c r="D330" s="96">
        <v>80111600</v>
      </c>
      <c r="E330" s="96" t="s">
        <v>1269</v>
      </c>
      <c r="F330" s="96" t="s">
        <v>479</v>
      </c>
      <c r="G330" s="96" t="s">
        <v>479</v>
      </c>
      <c r="H330" s="96">
        <v>3</v>
      </c>
      <c r="I330" s="96">
        <v>1</v>
      </c>
      <c r="J330" s="96" t="s">
        <v>949</v>
      </c>
      <c r="K330" s="96" t="s">
        <v>45</v>
      </c>
      <c r="L330" s="135">
        <v>6500000</v>
      </c>
      <c r="M330" s="368">
        <f t="shared" si="6"/>
        <v>19500000</v>
      </c>
      <c r="N330" s="96" t="s">
        <v>1244</v>
      </c>
      <c r="O330" s="96" t="s">
        <v>47</v>
      </c>
      <c r="P330" s="96" t="s">
        <v>1245</v>
      </c>
      <c r="Q330" s="122" t="s">
        <v>1508</v>
      </c>
      <c r="R330" s="503"/>
      <c r="S330" s="348"/>
      <c r="T330" s="503"/>
      <c r="U330" s="503"/>
      <c r="V330" s="503"/>
      <c r="W330" s="503"/>
      <c r="X330" s="503"/>
      <c r="Y330" s="503"/>
      <c r="Z330" s="503"/>
      <c r="AA330" s="503"/>
      <c r="AB330" s="503"/>
      <c r="AC330" s="503"/>
      <c r="AD330" s="503"/>
      <c r="AE330" s="503"/>
      <c r="AF330" s="503"/>
      <c r="AG330" s="503"/>
      <c r="AH330" s="503"/>
      <c r="AI330" s="503"/>
      <c r="AJ330" s="503"/>
      <c r="AK330" s="503"/>
      <c r="AL330" s="503"/>
    </row>
    <row r="331" spans="1:38" ht="12.75" customHeight="1">
      <c r="A331" s="122" t="s">
        <v>1510</v>
      </c>
      <c r="B331" s="371"/>
      <c r="C331" s="96" t="s">
        <v>1242</v>
      </c>
      <c r="D331" s="96">
        <v>80111600</v>
      </c>
      <c r="E331" s="372" t="s">
        <v>1748</v>
      </c>
      <c r="F331" s="96" t="s">
        <v>479</v>
      </c>
      <c r="G331" s="96" t="s">
        <v>479</v>
      </c>
      <c r="H331" s="122">
        <v>5</v>
      </c>
      <c r="I331" s="122">
        <v>1</v>
      </c>
      <c r="J331" s="96" t="s">
        <v>44</v>
      </c>
      <c r="K331" s="122" t="s">
        <v>45</v>
      </c>
      <c r="L331" s="135">
        <v>3600000</v>
      </c>
      <c r="M331" s="368">
        <f t="shared" si="6"/>
        <v>18000000</v>
      </c>
      <c r="N331" s="96" t="s">
        <v>1244</v>
      </c>
      <c r="O331" s="96" t="s">
        <v>92</v>
      </c>
      <c r="P331" s="96" t="s">
        <v>952</v>
      </c>
      <c r="Q331" s="369"/>
      <c r="R331" s="503"/>
      <c r="S331" s="348"/>
      <c r="T331" s="503"/>
      <c r="U331" s="503"/>
      <c r="V331" s="503"/>
      <c r="W331" s="503"/>
      <c r="X331" s="503"/>
      <c r="Y331" s="503"/>
      <c r="Z331" s="503"/>
      <c r="AA331" s="503"/>
      <c r="AB331" s="503"/>
      <c r="AC331" s="503"/>
      <c r="AD331" s="503"/>
      <c r="AE331" s="503"/>
      <c r="AF331" s="503"/>
      <c r="AG331" s="503"/>
      <c r="AH331" s="503"/>
      <c r="AI331" s="503"/>
      <c r="AJ331" s="503"/>
      <c r="AK331" s="503"/>
      <c r="AL331" s="503"/>
    </row>
    <row r="332" spans="1:38" ht="12.75" customHeight="1">
      <c r="A332" s="122" t="s">
        <v>1655</v>
      </c>
      <c r="B332" s="97" t="s">
        <v>1299</v>
      </c>
      <c r="C332" s="96" t="s">
        <v>1242</v>
      </c>
      <c r="D332" s="96">
        <v>43222610</v>
      </c>
      <c r="E332" s="96" t="s">
        <v>1300</v>
      </c>
      <c r="F332" s="96" t="s">
        <v>295</v>
      </c>
      <c r="G332" s="96" t="s">
        <v>295</v>
      </c>
      <c r="H332" s="96">
        <v>5</v>
      </c>
      <c r="I332" s="96">
        <v>1</v>
      </c>
      <c r="J332" s="96" t="s">
        <v>748</v>
      </c>
      <c r="K332" s="96" t="s">
        <v>45</v>
      </c>
      <c r="L332" s="135" t="s">
        <v>1291</v>
      </c>
      <c r="M332" s="368">
        <v>5500000</v>
      </c>
      <c r="N332" s="96" t="s">
        <v>1244</v>
      </c>
      <c r="O332" s="96" t="s">
        <v>47</v>
      </c>
      <c r="P332" s="96" t="s">
        <v>1245</v>
      </c>
      <c r="Q332" s="369"/>
      <c r="R332" s="503"/>
      <c r="S332" s="348"/>
      <c r="T332" s="503"/>
      <c r="U332" s="503"/>
      <c r="V332" s="503"/>
      <c r="W332" s="503"/>
      <c r="X332" s="503"/>
      <c r="Y332" s="503"/>
      <c r="Z332" s="503"/>
      <c r="AA332" s="503"/>
      <c r="AB332" s="503"/>
      <c r="AC332" s="503"/>
      <c r="AD332" s="503"/>
      <c r="AE332" s="503"/>
      <c r="AF332" s="503"/>
      <c r="AG332" s="503"/>
      <c r="AH332" s="503"/>
      <c r="AI332" s="503"/>
      <c r="AJ332" s="503"/>
      <c r="AK332" s="503"/>
      <c r="AL332" s="503"/>
    </row>
    <row r="333" spans="1:38" ht="12.75" customHeight="1">
      <c r="A333" s="122" t="s">
        <v>1384</v>
      </c>
      <c r="B333" s="97" t="s">
        <v>1299</v>
      </c>
      <c r="C333" s="96" t="s">
        <v>1242</v>
      </c>
      <c r="D333" s="96">
        <v>43222610</v>
      </c>
      <c r="E333" s="96" t="s">
        <v>1749</v>
      </c>
      <c r="F333" s="96" t="s">
        <v>295</v>
      </c>
      <c r="G333" s="96" t="s">
        <v>295</v>
      </c>
      <c r="H333" s="96">
        <v>5</v>
      </c>
      <c r="I333" s="96">
        <v>1</v>
      </c>
      <c r="J333" s="96" t="s">
        <v>748</v>
      </c>
      <c r="K333" s="96" t="s">
        <v>45</v>
      </c>
      <c r="L333" s="135" t="s">
        <v>1291</v>
      </c>
      <c r="M333" s="368">
        <v>5500000</v>
      </c>
      <c r="N333" s="96" t="s">
        <v>1244</v>
      </c>
      <c r="O333" s="96" t="s">
        <v>47</v>
      </c>
      <c r="P333" s="96" t="s">
        <v>1245</v>
      </c>
      <c r="Q333" s="122" t="s">
        <v>1750</v>
      </c>
      <c r="R333" s="503"/>
      <c r="S333" s="348"/>
      <c r="T333" s="503"/>
      <c r="U333" s="503"/>
      <c r="V333" s="503"/>
      <c r="W333" s="503"/>
      <c r="X333" s="503"/>
      <c r="Y333" s="503"/>
      <c r="Z333" s="503"/>
      <c r="AA333" s="503"/>
      <c r="AB333" s="503"/>
      <c r="AC333" s="503"/>
      <c r="AD333" s="503"/>
      <c r="AE333" s="503"/>
      <c r="AF333" s="503"/>
      <c r="AG333" s="503"/>
      <c r="AH333" s="503"/>
      <c r="AI333" s="503"/>
      <c r="AJ333" s="503"/>
      <c r="AK333" s="503"/>
      <c r="AL333" s="503"/>
    </row>
    <row r="334" spans="1:38" ht="12.75" customHeight="1">
      <c r="A334" s="122" t="s">
        <v>1655</v>
      </c>
      <c r="B334" s="97" t="s">
        <v>1256</v>
      </c>
      <c r="C334" s="96" t="s">
        <v>1242</v>
      </c>
      <c r="D334" s="96">
        <v>80111600</v>
      </c>
      <c r="E334" s="96" t="s">
        <v>1257</v>
      </c>
      <c r="F334" s="96" t="s">
        <v>729</v>
      </c>
      <c r="G334" s="96" t="s">
        <v>729</v>
      </c>
      <c r="H334" s="96">
        <v>5</v>
      </c>
      <c r="I334" s="96">
        <v>1</v>
      </c>
      <c r="J334" s="96" t="s">
        <v>949</v>
      </c>
      <c r="K334" s="96" t="s">
        <v>45</v>
      </c>
      <c r="L334" s="135">
        <v>4700000</v>
      </c>
      <c r="M334" s="368">
        <f t="shared" ref="M334:M335" si="7">+L334*H334</f>
        <v>23500000</v>
      </c>
      <c r="N334" s="96" t="s">
        <v>1244</v>
      </c>
      <c r="O334" s="96" t="s">
        <v>47</v>
      </c>
      <c r="P334" s="96" t="s">
        <v>1245</v>
      </c>
      <c r="Q334" s="369"/>
      <c r="R334" s="503"/>
      <c r="S334" s="348"/>
      <c r="T334" s="503"/>
      <c r="U334" s="503"/>
      <c r="V334" s="503"/>
      <c r="W334" s="503"/>
      <c r="X334" s="503"/>
      <c r="Y334" s="503"/>
      <c r="Z334" s="503"/>
      <c r="AA334" s="503"/>
      <c r="AB334" s="503"/>
      <c r="AC334" s="503"/>
      <c r="AD334" s="503"/>
      <c r="AE334" s="503"/>
      <c r="AF334" s="503"/>
      <c r="AG334" s="503"/>
      <c r="AH334" s="503"/>
      <c r="AI334" s="503"/>
      <c r="AJ334" s="503"/>
      <c r="AK334" s="503"/>
      <c r="AL334" s="503"/>
    </row>
    <row r="335" spans="1:38" ht="12.75" customHeight="1">
      <c r="A335" s="122" t="s">
        <v>1384</v>
      </c>
      <c r="B335" s="97" t="s">
        <v>1256</v>
      </c>
      <c r="C335" s="96" t="s">
        <v>1242</v>
      </c>
      <c r="D335" s="96">
        <v>80111600</v>
      </c>
      <c r="E335" s="372" t="s">
        <v>1751</v>
      </c>
      <c r="F335" s="96" t="s">
        <v>729</v>
      </c>
      <c r="G335" s="96" t="s">
        <v>729</v>
      </c>
      <c r="H335" s="96">
        <v>5</v>
      </c>
      <c r="I335" s="96">
        <v>1</v>
      </c>
      <c r="J335" s="96" t="s">
        <v>949</v>
      </c>
      <c r="K335" s="96" t="s">
        <v>45</v>
      </c>
      <c r="L335" s="135">
        <v>4700000</v>
      </c>
      <c r="M335" s="368">
        <f t="shared" si="7"/>
        <v>23500000</v>
      </c>
      <c r="N335" s="96" t="s">
        <v>1244</v>
      </c>
      <c r="O335" s="96" t="s">
        <v>47</v>
      </c>
      <c r="P335" s="96" t="s">
        <v>1245</v>
      </c>
      <c r="Q335" s="122" t="s">
        <v>1750</v>
      </c>
      <c r="R335" s="503"/>
      <c r="S335" s="348"/>
      <c r="T335" s="503"/>
      <c r="U335" s="503"/>
      <c r="V335" s="503"/>
      <c r="W335" s="503"/>
      <c r="X335" s="503"/>
      <c r="Y335" s="503"/>
      <c r="Z335" s="503"/>
      <c r="AA335" s="503"/>
      <c r="AB335" s="503"/>
      <c r="AC335" s="503"/>
      <c r="AD335" s="503"/>
      <c r="AE335" s="503"/>
      <c r="AF335" s="503"/>
      <c r="AG335" s="503"/>
      <c r="AH335" s="503"/>
      <c r="AI335" s="503"/>
      <c r="AJ335" s="503"/>
      <c r="AK335" s="503"/>
      <c r="AL335" s="503"/>
    </row>
    <row r="336" spans="1:38" ht="12.75" customHeight="1">
      <c r="A336" s="122" t="s">
        <v>1655</v>
      </c>
      <c r="B336" s="97" t="s">
        <v>1303</v>
      </c>
      <c r="C336" s="96" t="s">
        <v>1242</v>
      </c>
      <c r="D336" s="96">
        <v>80111600</v>
      </c>
      <c r="E336" s="96" t="s">
        <v>1304</v>
      </c>
      <c r="F336" s="96" t="s">
        <v>729</v>
      </c>
      <c r="G336" s="96" t="s">
        <v>729</v>
      </c>
      <c r="H336" s="96">
        <v>1</v>
      </c>
      <c r="I336" s="96">
        <v>1</v>
      </c>
      <c r="J336" s="96" t="s">
        <v>949</v>
      </c>
      <c r="K336" s="96" t="s">
        <v>45</v>
      </c>
      <c r="L336" s="135">
        <v>17885460</v>
      </c>
      <c r="M336" s="135">
        <v>17885460</v>
      </c>
      <c r="N336" s="96" t="s">
        <v>1244</v>
      </c>
      <c r="O336" s="96" t="s">
        <v>47</v>
      </c>
      <c r="P336" s="96" t="s">
        <v>1245</v>
      </c>
      <c r="Q336" s="369"/>
      <c r="R336" s="503"/>
      <c r="S336" s="348"/>
      <c r="T336" s="503"/>
      <c r="U336" s="503"/>
      <c r="V336" s="503"/>
      <c r="W336" s="503"/>
      <c r="X336" s="503"/>
      <c r="Y336" s="503"/>
      <c r="Z336" s="503"/>
      <c r="AA336" s="503"/>
      <c r="AB336" s="503"/>
      <c r="AC336" s="503"/>
      <c r="AD336" s="503"/>
      <c r="AE336" s="503"/>
      <c r="AF336" s="503"/>
      <c r="AG336" s="503"/>
      <c r="AH336" s="503"/>
      <c r="AI336" s="503"/>
      <c r="AJ336" s="503"/>
      <c r="AK336" s="503"/>
      <c r="AL336" s="503"/>
    </row>
    <row r="337" spans="1:38" ht="12.75" customHeight="1">
      <c r="A337" s="122" t="s">
        <v>1384</v>
      </c>
      <c r="B337" s="97" t="s">
        <v>1303</v>
      </c>
      <c r="C337" s="96" t="s">
        <v>1242</v>
      </c>
      <c r="D337" s="96">
        <v>80111600</v>
      </c>
      <c r="E337" s="96" t="s">
        <v>1304</v>
      </c>
      <c r="F337" s="96" t="s">
        <v>729</v>
      </c>
      <c r="G337" s="96" t="s">
        <v>729</v>
      </c>
      <c r="H337" s="96">
        <v>1</v>
      </c>
      <c r="I337" s="96">
        <v>1</v>
      </c>
      <c r="J337" s="96" t="s">
        <v>949</v>
      </c>
      <c r="K337" s="96" t="s">
        <v>45</v>
      </c>
      <c r="L337" s="135">
        <v>19909460</v>
      </c>
      <c r="M337" s="135">
        <v>19909460</v>
      </c>
      <c r="N337" s="96" t="s">
        <v>1244</v>
      </c>
      <c r="O337" s="96" t="s">
        <v>47</v>
      </c>
      <c r="P337" s="96" t="s">
        <v>1245</v>
      </c>
      <c r="Q337" s="122" t="s">
        <v>1752</v>
      </c>
      <c r="R337" s="503"/>
      <c r="S337" s="348"/>
      <c r="T337" s="503"/>
      <c r="U337" s="503"/>
      <c r="V337" s="503"/>
      <c r="W337" s="503"/>
      <c r="X337" s="503"/>
      <c r="Y337" s="503"/>
      <c r="Z337" s="503"/>
      <c r="AA337" s="503"/>
      <c r="AB337" s="503"/>
      <c r="AC337" s="503"/>
      <c r="AD337" s="503"/>
      <c r="AE337" s="503"/>
      <c r="AF337" s="503"/>
      <c r="AG337" s="503"/>
      <c r="AH337" s="503"/>
      <c r="AI337" s="503"/>
      <c r="AJ337" s="503"/>
      <c r="AK337" s="503"/>
      <c r="AL337" s="503"/>
    </row>
    <row r="338" spans="1:38" ht="12.75" customHeight="1">
      <c r="A338" s="168" t="s">
        <v>1612</v>
      </c>
      <c r="B338" s="504"/>
      <c r="C338" s="169"/>
      <c r="D338" s="169"/>
      <c r="E338" s="169"/>
      <c r="F338" s="169"/>
      <c r="G338" s="169"/>
      <c r="H338" s="169"/>
      <c r="I338" s="169"/>
      <c r="J338" s="169"/>
      <c r="K338" s="169"/>
      <c r="L338" s="169"/>
      <c r="M338" s="170"/>
      <c r="N338" s="169"/>
      <c r="O338" s="513"/>
      <c r="P338" s="514"/>
      <c r="Q338" s="515"/>
      <c r="R338" s="339"/>
      <c r="S338" s="373"/>
      <c r="T338" s="466"/>
      <c r="U338" s="466"/>
      <c r="V338" s="339"/>
      <c r="W338" s="339"/>
      <c r="X338" s="339"/>
      <c r="Y338" s="339"/>
      <c r="Z338" s="339"/>
      <c r="AA338" s="339"/>
      <c r="AB338" s="339"/>
      <c r="AC338" s="339"/>
      <c r="AD338" s="339"/>
      <c r="AE338" s="339"/>
      <c r="AF338" s="339"/>
      <c r="AG338" s="339"/>
      <c r="AH338" s="339"/>
      <c r="AI338" s="339"/>
      <c r="AJ338" s="339"/>
      <c r="AK338" s="339"/>
      <c r="AL338" s="339"/>
    </row>
    <row r="339" spans="1:38" ht="12.75" customHeight="1">
      <c r="A339" s="516" t="s">
        <v>1613</v>
      </c>
      <c r="B339" s="517"/>
      <c r="C339" s="517"/>
      <c r="D339" s="517"/>
      <c r="E339" s="517"/>
      <c r="F339" s="517"/>
      <c r="G339" s="517"/>
      <c r="H339" s="517"/>
      <c r="I339" s="517"/>
      <c r="J339" s="517"/>
      <c r="K339" s="517"/>
      <c r="L339" s="517"/>
      <c r="M339" s="517"/>
      <c r="N339" s="517"/>
      <c r="O339" s="517"/>
      <c r="P339" s="517"/>
      <c r="Q339" s="518"/>
      <c r="R339" s="339"/>
      <c r="S339" s="374"/>
      <c r="T339" s="466"/>
      <c r="U339" s="466"/>
      <c r="V339" s="339"/>
      <c r="W339" s="339"/>
      <c r="X339" s="339"/>
      <c r="Y339" s="339"/>
      <c r="Z339" s="339"/>
      <c r="AA339" s="339"/>
      <c r="AB339" s="339"/>
      <c r="AC339" s="339"/>
      <c r="AD339" s="339"/>
      <c r="AE339" s="339"/>
      <c r="AF339" s="339"/>
      <c r="AG339" s="339"/>
      <c r="AH339" s="339"/>
      <c r="AI339" s="339"/>
      <c r="AJ339" s="339"/>
      <c r="AK339" s="339"/>
      <c r="AL339" s="339"/>
    </row>
    <row r="340" spans="1:38" ht="81" customHeight="1">
      <c r="A340" s="558" t="s">
        <v>1614</v>
      </c>
      <c r="B340" s="515"/>
      <c r="C340" s="552"/>
      <c r="D340" s="514"/>
      <c r="E340" s="515"/>
      <c r="F340" s="558" t="s">
        <v>1615</v>
      </c>
      <c r="G340" s="514"/>
      <c r="H340" s="514"/>
      <c r="I340" s="515"/>
      <c r="J340" s="565">
        <v>2</v>
      </c>
      <c r="K340" s="514"/>
      <c r="L340" s="514"/>
      <c r="M340" s="514"/>
      <c r="N340" s="515"/>
      <c r="O340" s="358" t="s">
        <v>1616</v>
      </c>
      <c r="P340" s="566">
        <v>45335</v>
      </c>
      <c r="Q340" s="515"/>
      <c r="R340" s="466"/>
      <c r="S340" s="359"/>
      <c r="T340" s="466"/>
      <c r="U340" s="466"/>
      <c r="V340" s="466"/>
      <c r="W340" s="466"/>
      <c r="X340" s="466"/>
      <c r="Y340" s="466"/>
      <c r="Z340" s="466"/>
      <c r="AA340" s="466"/>
      <c r="AB340" s="466"/>
      <c r="AC340" s="466"/>
      <c r="AD340" s="466"/>
      <c r="AE340" s="466"/>
      <c r="AF340" s="466"/>
      <c r="AG340" s="466"/>
      <c r="AH340" s="466"/>
      <c r="AI340" s="466"/>
      <c r="AJ340" s="466"/>
      <c r="AK340" s="466"/>
      <c r="AL340" s="466"/>
    </row>
    <row r="341" spans="1:38" ht="12.75" customHeight="1">
      <c r="A341" s="174"/>
      <c r="B341" s="174"/>
      <c r="C341" s="174"/>
      <c r="D341" s="174"/>
      <c r="E341" s="174"/>
      <c r="F341" s="174"/>
      <c r="G341" s="174"/>
      <c r="H341" s="174"/>
      <c r="I341" s="174"/>
      <c r="J341" s="174"/>
      <c r="K341" s="174"/>
      <c r="L341" s="174"/>
      <c r="M341" s="176"/>
      <c r="N341" s="174"/>
      <c r="O341" s="174"/>
      <c r="P341" s="174"/>
      <c r="Q341" s="177"/>
      <c r="R341" s="339"/>
      <c r="S341" s="338"/>
      <c r="T341" s="466"/>
      <c r="U341" s="466"/>
      <c r="V341" s="339"/>
      <c r="W341" s="339"/>
      <c r="X341" s="339"/>
      <c r="Y341" s="339"/>
      <c r="Z341" s="339"/>
      <c r="AA341" s="339"/>
      <c r="AB341" s="339"/>
      <c r="AC341" s="339"/>
      <c r="AD341" s="339"/>
      <c r="AE341" s="339"/>
      <c r="AF341" s="339"/>
      <c r="AG341" s="339"/>
      <c r="AH341" s="339"/>
      <c r="AI341" s="339"/>
      <c r="AJ341" s="339"/>
      <c r="AK341" s="339"/>
      <c r="AL341" s="339"/>
    </row>
    <row r="342" spans="1:38" ht="12.75" customHeight="1">
      <c r="A342" s="174"/>
      <c r="B342" s="174"/>
      <c r="C342" s="174"/>
      <c r="D342" s="174"/>
      <c r="E342" s="174"/>
      <c r="F342" s="174"/>
      <c r="G342" s="174"/>
      <c r="H342" s="174"/>
      <c r="I342" s="174"/>
      <c r="J342" s="174"/>
      <c r="K342" s="174"/>
      <c r="L342" s="174"/>
      <c r="M342" s="176"/>
      <c r="N342" s="174"/>
      <c r="O342" s="174"/>
      <c r="P342" s="174"/>
      <c r="Q342" s="177"/>
      <c r="R342" s="339"/>
      <c r="S342" s="338"/>
      <c r="T342" s="466"/>
      <c r="U342" s="466"/>
      <c r="V342" s="339"/>
      <c r="W342" s="339"/>
      <c r="X342" s="339"/>
      <c r="Y342" s="339"/>
      <c r="Z342" s="339"/>
      <c r="AA342" s="339"/>
      <c r="AB342" s="339"/>
      <c r="AC342" s="339"/>
      <c r="AD342" s="339"/>
      <c r="AE342" s="339"/>
      <c r="AF342" s="339"/>
      <c r="AG342" s="339"/>
      <c r="AH342" s="339"/>
      <c r="AI342" s="339"/>
      <c r="AJ342" s="339"/>
      <c r="AK342" s="339"/>
      <c r="AL342" s="339"/>
    </row>
    <row r="343" spans="1:38" ht="61.5" customHeight="1">
      <c r="A343" s="590"/>
      <c r="B343" s="521"/>
      <c r="C343" s="525"/>
      <c r="D343" s="527" t="s">
        <v>1365</v>
      </c>
      <c r="E343" s="514"/>
      <c r="F343" s="514"/>
      <c r="G343" s="514"/>
      <c r="H343" s="514"/>
      <c r="I343" s="514"/>
      <c r="J343" s="514"/>
      <c r="K343" s="514"/>
      <c r="L343" s="514"/>
      <c r="M343" s="514"/>
      <c r="N343" s="514"/>
      <c r="O343" s="514"/>
      <c r="P343" s="515"/>
      <c r="Q343" s="540" t="s">
        <v>1366</v>
      </c>
      <c r="R343" s="505"/>
      <c r="S343" s="375"/>
      <c r="T343" s="466"/>
      <c r="U343" s="466"/>
      <c r="V343" s="506"/>
      <c r="W343" s="506"/>
      <c r="X343" s="506"/>
      <c r="Y343" s="506"/>
      <c r="Z343" s="506"/>
      <c r="AA343" s="506"/>
      <c r="AB343" s="506"/>
      <c r="AC343" s="506"/>
      <c r="AD343" s="506"/>
      <c r="AE343" s="506"/>
      <c r="AF343" s="506"/>
      <c r="AG343" s="506"/>
      <c r="AH343" s="506"/>
      <c r="AI343" s="506"/>
      <c r="AJ343" s="506"/>
      <c r="AK343" s="506"/>
      <c r="AL343" s="506"/>
    </row>
    <row r="344" spans="1:38" ht="61.5" customHeight="1">
      <c r="A344" s="526"/>
      <c r="B344" s="517"/>
      <c r="C344" s="518"/>
      <c r="D344" s="527" t="s">
        <v>1367</v>
      </c>
      <c r="E344" s="514"/>
      <c r="F344" s="514"/>
      <c r="G344" s="514"/>
      <c r="H344" s="514"/>
      <c r="I344" s="514"/>
      <c r="J344" s="514"/>
      <c r="K344" s="514"/>
      <c r="L344" s="514"/>
      <c r="M344" s="514"/>
      <c r="N344" s="514"/>
      <c r="O344" s="514"/>
      <c r="P344" s="515"/>
      <c r="Q344" s="529"/>
      <c r="R344" s="505"/>
      <c r="S344" s="375"/>
      <c r="T344" s="466"/>
      <c r="U344" s="466"/>
      <c r="V344" s="506"/>
      <c r="W344" s="506"/>
      <c r="X344" s="506"/>
      <c r="Y344" s="506"/>
      <c r="Z344" s="506"/>
      <c r="AA344" s="506"/>
      <c r="AB344" s="506"/>
      <c r="AC344" s="506"/>
      <c r="AD344" s="506"/>
      <c r="AE344" s="506"/>
      <c r="AF344" s="506"/>
      <c r="AG344" s="506"/>
      <c r="AH344" s="506"/>
      <c r="AI344" s="506"/>
      <c r="AJ344" s="506"/>
      <c r="AK344" s="506"/>
      <c r="AL344" s="506"/>
    </row>
    <row r="345" spans="1:38" ht="12.75" customHeight="1">
      <c r="A345" s="562"/>
      <c r="B345" s="514"/>
      <c r="C345" s="514"/>
      <c r="D345" s="514"/>
      <c r="E345" s="514"/>
      <c r="F345" s="514"/>
      <c r="G345" s="514"/>
      <c r="H345" s="514"/>
      <c r="I345" s="514"/>
      <c r="J345" s="514"/>
      <c r="K345" s="514"/>
      <c r="L345" s="514"/>
      <c r="M345" s="514"/>
      <c r="N345" s="514"/>
      <c r="O345" s="514"/>
      <c r="P345" s="514"/>
      <c r="Q345" s="515"/>
      <c r="R345" s="505"/>
      <c r="S345" s="375"/>
      <c r="T345" s="466"/>
      <c r="U345" s="466"/>
      <c r="V345" s="506"/>
      <c r="W345" s="506"/>
      <c r="X345" s="506"/>
      <c r="Y345" s="506"/>
      <c r="Z345" s="506"/>
      <c r="AA345" s="506"/>
      <c r="AB345" s="506"/>
      <c r="AC345" s="506"/>
      <c r="AD345" s="506"/>
      <c r="AE345" s="506"/>
      <c r="AF345" s="506"/>
      <c r="AG345" s="506"/>
      <c r="AH345" s="506"/>
      <c r="AI345" s="506"/>
      <c r="AJ345" s="506"/>
      <c r="AK345" s="506"/>
      <c r="AL345" s="506"/>
    </row>
    <row r="346" spans="1:38" ht="12.75" customHeight="1">
      <c r="A346" s="553" t="s">
        <v>1713</v>
      </c>
      <c r="B346" s="514"/>
      <c r="C346" s="514"/>
      <c r="D346" s="514"/>
      <c r="E346" s="514"/>
      <c r="F346" s="514"/>
      <c r="G346" s="514"/>
      <c r="H346" s="514"/>
      <c r="I346" s="514"/>
      <c r="J346" s="514"/>
      <c r="K346" s="514"/>
      <c r="L346" s="514"/>
      <c r="M346" s="514"/>
      <c r="N346" s="514"/>
      <c r="O346" s="514"/>
      <c r="P346" s="514"/>
      <c r="Q346" s="515"/>
      <c r="R346" s="505"/>
      <c r="S346" s="343"/>
      <c r="T346" s="466"/>
      <c r="U346" s="466"/>
      <c r="V346" s="506"/>
      <c r="W346" s="506"/>
      <c r="X346" s="506"/>
      <c r="Y346" s="506"/>
      <c r="Z346" s="506"/>
      <c r="AA346" s="506"/>
      <c r="AB346" s="506"/>
      <c r="AC346" s="506"/>
      <c r="AD346" s="506"/>
      <c r="AE346" s="506"/>
      <c r="AF346" s="506"/>
      <c r="AG346" s="506"/>
      <c r="AH346" s="506"/>
      <c r="AI346" s="506"/>
      <c r="AJ346" s="506"/>
      <c r="AK346" s="506"/>
      <c r="AL346" s="506"/>
    </row>
    <row r="347" spans="1:38" ht="12.75" customHeight="1">
      <c r="A347" s="527" t="s">
        <v>1714</v>
      </c>
      <c r="B347" s="515"/>
      <c r="C347" s="554" t="s">
        <v>1715</v>
      </c>
      <c r="D347" s="514"/>
      <c r="E347" s="515"/>
      <c r="F347" s="376" t="s">
        <v>1716</v>
      </c>
      <c r="G347" s="554" t="s">
        <v>1717</v>
      </c>
      <c r="H347" s="514"/>
      <c r="I347" s="514"/>
      <c r="J347" s="515"/>
      <c r="K347" s="544" t="s">
        <v>1718</v>
      </c>
      <c r="L347" s="525"/>
      <c r="M347" s="545" t="s">
        <v>1719</v>
      </c>
      <c r="N347" s="521"/>
      <c r="O347" s="525"/>
      <c r="P347" s="546" t="s">
        <v>1720</v>
      </c>
      <c r="Q347" s="582"/>
      <c r="R347" s="505"/>
      <c r="S347" s="345"/>
      <c r="T347" s="466"/>
      <c r="U347" s="466"/>
      <c r="V347" s="506"/>
      <c r="W347" s="506"/>
      <c r="X347" s="506"/>
      <c r="Y347" s="506"/>
      <c r="Z347" s="506"/>
      <c r="AA347" s="506"/>
      <c r="AB347" s="506"/>
      <c r="AC347" s="506"/>
      <c r="AD347" s="506"/>
      <c r="AE347" s="506"/>
      <c r="AF347" s="506"/>
      <c r="AG347" s="506"/>
      <c r="AH347" s="506"/>
      <c r="AI347" s="506"/>
      <c r="AJ347" s="506"/>
      <c r="AK347" s="506"/>
      <c r="AL347" s="506"/>
    </row>
    <row r="348" spans="1:38" ht="12.75" customHeight="1">
      <c r="A348" s="556" t="s">
        <v>1721</v>
      </c>
      <c r="B348" s="515"/>
      <c r="C348" s="377" t="s">
        <v>1722</v>
      </c>
      <c r="D348" s="378">
        <v>8080</v>
      </c>
      <c r="E348" s="377" t="s">
        <v>1723</v>
      </c>
      <c r="F348" s="250">
        <v>2024110010212</v>
      </c>
      <c r="G348" s="377" t="s">
        <v>1724</v>
      </c>
      <c r="H348" s="554" t="s">
        <v>265</v>
      </c>
      <c r="I348" s="514"/>
      <c r="J348" s="515"/>
      <c r="K348" s="526"/>
      <c r="L348" s="518"/>
      <c r="M348" s="526"/>
      <c r="N348" s="517"/>
      <c r="O348" s="518"/>
      <c r="P348" s="529"/>
      <c r="Q348" s="529"/>
      <c r="R348" s="505"/>
      <c r="S348" s="345"/>
      <c r="T348" s="466"/>
      <c r="U348" s="466"/>
      <c r="V348" s="506"/>
      <c r="W348" s="506"/>
      <c r="X348" s="506"/>
      <c r="Y348" s="506"/>
      <c r="Z348" s="506"/>
      <c r="AA348" s="506"/>
      <c r="AB348" s="506"/>
      <c r="AC348" s="506"/>
      <c r="AD348" s="506"/>
      <c r="AE348" s="506"/>
      <c r="AF348" s="506"/>
      <c r="AG348" s="506"/>
      <c r="AH348" s="506"/>
      <c r="AI348" s="506"/>
      <c r="AJ348" s="506"/>
      <c r="AK348" s="506"/>
      <c r="AL348" s="506"/>
    </row>
    <row r="349" spans="1:38" ht="12.75" customHeight="1">
      <c r="A349" s="92" t="s">
        <v>1708</v>
      </c>
      <c r="B349" s="92" t="s">
        <v>1369</v>
      </c>
      <c r="C349" s="92" t="s">
        <v>9</v>
      </c>
      <c r="D349" s="92" t="s">
        <v>10</v>
      </c>
      <c r="E349" s="92" t="s">
        <v>1709</v>
      </c>
      <c r="F349" s="92" t="s">
        <v>12</v>
      </c>
      <c r="G349" s="92" t="s">
        <v>13</v>
      </c>
      <c r="H349" s="92" t="s">
        <v>14</v>
      </c>
      <c r="I349" s="92" t="s">
        <v>15</v>
      </c>
      <c r="J349" s="92" t="s">
        <v>16</v>
      </c>
      <c r="K349" s="92" t="s">
        <v>17</v>
      </c>
      <c r="L349" s="92" t="s">
        <v>18</v>
      </c>
      <c r="M349" s="347" t="s">
        <v>1710</v>
      </c>
      <c r="N349" s="92" t="s">
        <v>20</v>
      </c>
      <c r="O349" s="92" t="s">
        <v>21</v>
      </c>
      <c r="P349" s="92" t="s">
        <v>22</v>
      </c>
      <c r="Q349" s="92" t="s">
        <v>1379</v>
      </c>
      <c r="R349" s="505"/>
      <c r="S349" s="343"/>
      <c r="T349" s="466"/>
      <c r="U349" s="466"/>
      <c r="V349" s="506"/>
      <c r="W349" s="506"/>
      <c r="X349" s="506"/>
      <c r="Y349" s="506"/>
      <c r="Z349" s="506"/>
      <c r="AA349" s="506"/>
      <c r="AB349" s="506"/>
      <c r="AC349" s="506"/>
      <c r="AD349" s="506"/>
      <c r="AE349" s="506"/>
      <c r="AF349" s="506"/>
      <c r="AG349" s="506"/>
      <c r="AH349" s="506"/>
      <c r="AI349" s="506"/>
      <c r="AJ349" s="506"/>
      <c r="AK349" s="506"/>
      <c r="AL349" s="506"/>
    </row>
    <row r="350" spans="1:38" ht="12.75" customHeight="1">
      <c r="A350" s="274" t="s">
        <v>1655</v>
      </c>
      <c r="B350" s="218" t="s">
        <v>318</v>
      </c>
      <c r="C350" s="232" t="s">
        <v>267</v>
      </c>
      <c r="D350" s="232">
        <v>80111600</v>
      </c>
      <c r="E350" s="232" t="s">
        <v>319</v>
      </c>
      <c r="F350" s="232" t="s">
        <v>280</v>
      </c>
      <c r="G350" s="232" t="str">
        <f t="shared" ref="G350:G365" si="8">+F350</f>
        <v>MARZO</v>
      </c>
      <c r="H350" s="232">
        <v>4</v>
      </c>
      <c r="I350" s="232">
        <v>1</v>
      </c>
      <c r="J350" s="232" t="s">
        <v>44</v>
      </c>
      <c r="K350" s="232" t="s">
        <v>45</v>
      </c>
      <c r="L350" s="236">
        <v>7000000</v>
      </c>
      <c r="M350" s="236">
        <f>+L350*-H350</f>
        <v>-28000000</v>
      </c>
      <c r="N350" s="232" t="s">
        <v>269</v>
      </c>
      <c r="O350" s="232" t="s">
        <v>47</v>
      </c>
      <c r="P350" s="232" t="s">
        <v>270</v>
      </c>
      <c r="Q350" s="549" t="s">
        <v>1517</v>
      </c>
      <c r="R350" s="379"/>
      <c r="S350" s="320"/>
      <c r="T350" s="466"/>
      <c r="U350" s="466"/>
      <c r="V350" s="506"/>
      <c r="W350" s="506"/>
      <c r="X350" s="506"/>
      <c r="Y350" s="506"/>
      <c r="Z350" s="506"/>
      <c r="AA350" s="506"/>
      <c r="AB350" s="506"/>
      <c r="AC350" s="506"/>
      <c r="AD350" s="506"/>
      <c r="AE350" s="506"/>
      <c r="AF350" s="506"/>
      <c r="AG350" s="506"/>
      <c r="AH350" s="506"/>
      <c r="AI350" s="506"/>
      <c r="AJ350" s="506"/>
      <c r="AK350" s="506"/>
      <c r="AL350" s="506"/>
    </row>
    <row r="351" spans="1:38" ht="12.75" customHeight="1">
      <c r="A351" s="274" t="s">
        <v>1384</v>
      </c>
      <c r="B351" s="218" t="s">
        <v>318</v>
      </c>
      <c r="C351" s="232" t="s">
        <v>267</v>
      </c>
      <c r="D351" s="232">
        <v>80111600</v>
      </c>
      <c r="E351" s="232" t="s">
        <v>1515</v>
      </c>
      <c r="F351" s="232" t="s">
        <v>280</v>
      </c>
      <c r="G351" s="232" t="str">
        <f t="shared" si="8"/>
        <v>MARZO</v>
      </c>
      <c r="H351" s="232">
        <v>8</v>
      </c>
      <c r="I351" s="232">
        <v>1</v>
      </c>
      <c r="J351" s="232" t="s">
        <v>44</v>
      </c>
      <c r="K351" s="232" t="s">
        <v>45</v>
      </c>
      <c r="L351" s="236">
        <v>7000000</v>
      </c>
      <c r="M351" s="236">
        <f>+L351*H351</f>
        <v>56000000</v>
      </c>
      <c r="N351" s="232" t="s">
        <v>269</v>
      </c>
      <c r="O351" s="232" t="s">
        <v>1390</v>
      </c>
      <c r="P351" s="232" t="s">
        <v>270</v>
      </c>
      <c r="Q351" s="529"/>
      <c r="R351" s="379"/>
      <c r="S351" s="320"/>
      <c r="T351" s="466"/>
      <c r="U351" s="466"/>
      <c r="V351" s="506"/>
      <c r="W351" s="506"/>
      <c r="X351" s="506"/>
      <c r="Y351" s="506"/>
      <c r="Z351" s="506"/>
      <c r="AA351" s="506"/>
      <c r="AB351" s="506"/>
      <c r="AC351" s="506"/>
      <c r="AD351" s="506"/>
      <c r="AE351" s="506"/>
      <c r="AF351" s="506"/>
      <c r="AG351" s="506"/>
      <c r="AH351" s="506"/>
      <c r="AI351" s="506"/>
      <c r="AJ351" s="506"/>
      <c r="AK351" s="506"/>
      <c r="AL351" s="506"/>
    </row>
    <row r="352" spans="1:38" ht="12.75" customHeight="1">
      <c r="A352" s="274" t="s">
        <v>1655</v>
      </c>
      <c r="B352" s="218" t="s">
        <v>381</v>
      </c>
      <c r="C352" s="232" t="s">
        <v>267</v>
      </c>
      <c r="D352" s="232">
        <v>80111600</v>
      </c>
      <c r="E352" s="232" t="s">
        <v>382</v>
      </c>
      <c r="F352" s="232" t="s">
        <v>295</v>
      </c>
      <c r="G352" s="232" t="str">
        <f t="shared" si="8"/>
        <v>Marzo</v>
      </c>
      <c r="H352" s="232">
        <v>4</v>
      </c>
      <c r="I352" s="232">
        <v>1</v>
      </c>
      <c r="J352" s="232" t="s">
        <v>44</v>
      </c>
      <c r="K352" s="232" t="s">
        <v>45</v>
      </c>
      <c r="L352" s="236">
        <v>2500000</v>
      </c>
      <c r="M352" s="236">
        <f>+L352*-H352</f>
        <v>-10000000</v>
      </c>
      <c r="N352" s="232" t="s">
        <v>269</v>
      </c>
      <c r="O352" s="232" t="s">
        <v>47</v>
      </c>
      <c r="P352" s="232" t="s">
        <v>270</v>
      </c>
      <c r="Q352" s="549" t="s">
        <v>1517</v>
      </c>
      <c r="R352" s="379"/>
      <c r="S352" s="320"/>
      <c r="T352" s="466"/>
      <c r="U352" s="466"/>
      <c r="V352" s="506"/>
      <c r="W352" s="506"/>
      <c r="X352" s="506"/>
      <c r="Y352" s="506"/>
      <c r="Z352" s="506"/>
      <c r="AA352" s="506"/>
      <c r="AB352" s="506"/>
      <c r="AC352" s="506"/>
      <c r="AD352" s="506"/>
      <c r="AE352" s="506"/>
      <c r="AF352" s="506"/>
      <c r="AG352" s="506"/>
      <c r="AH352" s="506"/>
      <c r="AI352" s="506"/>
      <c r="AJ352" s="506"/>
      <c r="AK352" s="506"/>
      <c r="AL352" s="506"/>
    </row>
    <row r="353" spans="1:38" ht="12.75" customHeight="1">
      <c r="A353" s="274" t="s">
        <v>1384</v>
      </c>
      <c r="B353" s="218" t="s">
        <v>381</v>
      </c>
      <c r="C353" s="232" t="s">
        <v>267</v>
      </c>
      <c r="D353" s="232">
        <v>80111600</v>
      </c>
      <c r="E353" s="232" t="s">
        <v>1516</v>
      </c>
      <c r="F353" s="232" t="s">
        <v>295</v>
      </c>
      <c r="G353" s="232" t="str">
        <f t="shared" si="8"/>
        <v>Marzo</v>
      </c>
      <c r="H353" s="232">
        <v>7</v>
      </c>
      <c r="I353" s="232">
        <v>1</v>
      </c>
      <c r="J353" s="232" t="s">
        <v>44</v>
      </c>
      <c r="K353" s="232" t="s">
        <v>45</v>
      </c>
      <c r="L353" s="236">
        <v>2500000</v>
      </c>
      <c r="M353" s="236">
        <f>+L353*H353</f>
        <v>17500000</v>
      </c>
      <c r="N353" s="232" t="s">
        <v>269</v>
      </c>
      <c r="O353" s="232" t="s">
        <v>1386</v>
      </c>
      <c r="P353" s="232" t="s">
        <v>270</v>
      </c>
      <c r="Q353" s="529"/>
      <c r="R353" s="379"/>
      <c r="S353" s="320"/>
      <c r="T353" s="466"/>
      <c r="U353" s="466"/>
      <c r="V353" s="506"/>
      <c r="W353" s="506"/>
      <c r="X353" s="506"/>
      <c r="Y353" s="506"/>
      <c r="Z353" s="506"/>
      <c r="AA353" s="506"/>
      <c r="AB353" s="506"/>
      <c r="AC353" s="506"/>
      <c r="AD353" s="506"/>
      <c r="AE353" s="506"/>
      <c r="AF353" s="506"/>
      <c r="AG353" s="506"/>
      <c r="AH353" s="506"/>
      <c r="AI353" s="506"/>
      <c r="AJ353" s="506"/>
      <c r="AK353" s="506"/>
      <c r="AL353" s="506"/>
    </row>
    <row r="354" spans="1:38" ht="12.75" customHeight="1">
      <c r="A354" s="274" t="s">
        <v>1436</v>
      </c>
      <c r="B354" s="380"/>
      <c r="C354" s="232" t="s">
        <v>267</v>
      </c>
      <c r="D354" s="232">
        <v>80111600</v>
      </c>
      <c r="E354" s="232" t="s">
        <v>1347</v>
      </c>
      <c r="F354" s="232" t="s">
        <v>43</v>
      </c>
      <c r="G354" s="232" t="str">
        <f t="shared" si="8"/>
        <v>FEBRERO</v>
      </c>
      <c r="H354" s="232">
        <v>6</v>
      </c>
      <c r="I354" s="232">
        <v>1</v>
      </c>
      <c r="J354" s="232" t="s">
        <v>44</v>
      </c>
      <c r="K354" s="232" t="s">
        <v>45</v>
      </c>
      <c r="L354" s="236">
        <v>7000000</v>
      </c>
      <c r="M354" s="236">
        <f>+H354*L354</f>
        <v>42000000</v>
      </c>
      <c r="N354" s="232" t="s">
        <v>269</v>
      </c>
      <c r="O354" s="232" t="s">
        <v>47</v>
      </c>
      <c r="P354" s="232" t="s">
        <v>270</v>
      </c>
      <c r="Q354" s="549" t="s">
        <v>1517</v>
      </c>
      <c r="R354" s="379"/>
      <c r="S354" s="320"/>
      <c r="T354" s="466"/>
      <c r="U354" s="466"/>
      <c r="V354" s="506"/>
      <c r="W354" s="506"/>
      <c r="X354" s="506"/>
      <c r="Y354" s="506"/>
      <c r="Z354" s="506"/>
      <c r="AA354" s="506"/>
      <c r="AB354" s="506"/>
      <c r="AC354" s="506"/>
      <c r="AD354" s="506"/>
      <c r="AE354" s="506"/>
      <c r="AF354" s="506"/>
      <c r="AG354" s="506"/>
      <c r="AH354" s="506"/>
      <c r="AI354" s="506"/>
      <c r="AJ354" s="506"/>
      <c r="AK354" s="506"/>
      <c r="AL354" s="506"/>
    </row>
    <row r="355" spans="1:38" ht="12.75" customHeight="1">
      <c r="A355" s="274" t="s">
        <v>1436</v>
      </c>
      <c r="B355" s="380"/>
      <c r="C355" s="232" t="s">
        <v>267</v>
      </c>
      <c r="D355" s="232">
        <v>80111600</v>
      </c>
      <c r="E355" s="232" t="s">
        <v>1348</v>
      </c>
      <c r="F355" s="232" t="s">
        <v>43</v>
      </c>
      <c r="G355" s="232" t="str">
        <f t="shared" si="8"/>
        <v>FEBRERO</v>
      </c>
      <c r="H355" s="232">
        <v>5</v>
      </c>
      <c r="I355" s="232">
        <v>1</v>
      </c>
      <c r="J355" s="232" t="s">
        <v>44</v>
      </c>
      <c r="K355" s="232" t="s">
        <v>45</v>
      </c>
      <c r="L355" s="236">
        <v>5000000</v>
      </c>
      <c r="M355" s="236">
        <f>+L355*H355</f>
        <v>25000000</v>
      </c>
      <c r="N355" s="232" t="s">
        <v>269</v>
      </c>
      <c r="O355" s="232" t="s">
        <v>1390</v>
      </c>
      <c r="P355" s="232" t="s">
        <v>270</v>
      </c>
      <c r="Q355" s="529"/>
      <c r="R355" s="379"/>
      <c r="S355" s="320"/>
      <c r="T355" s="466"/>
      <c r="U355" s="466"/>
      <c r="V355" s="506"/>
      <c r="W355" s="506"/>
      <c r="X355" s="506"/>
      <c r="Y355" s="506"/>
      <c r="Z355" s="506"/>
      <c r="AA355" s="506"/>
      <c r="AB355" s="506"/>
      <c r="AC355" s="506"/>
      <c r="AD355" s="506"/>
      <c r="AE355" s="506"/>
      <c r="AF355" s="506"/>
      <c r="AG355" s="506"/>
      <c r="AH355" s="506"/>
      <c r="AI355" s="506"/>
      <c r="AJ355" s="506"/>
      <c r="AK355" s="506"/>
      <c r="AL355" s="506"/>
    </row>
    <row r="356" spans="1:38" ht="12.75" customHeight="1">
      <c r="A356" s="274" t="s">
        <v>1655</v>
      </c>
      <c r="B356" s="218" t="s">
        <v>422</v>
      </c>
      <c r="C356" s="232" t="s">
        <v>267</v>
      </c>
      <c r="D356" s="232">
        <v>80111671</v>
      </c>
      <c r="E356" s="232" t="s">
        <v>423</v>
      </c>
      <c r="F356" s="232" t="s">
        <v>418</v>
      </c>
      <c r="G356" s="232" t="str">
        <f t="shared" si="8"/>
        <v>Enero</v>
      </c>
      <c r="H356" s="232">
        <v>1</v>
      </c>
      <c r="I356" s="232">
        <v>1</v>
      </c>
      <c r="J356" s="232" t="s">
        <v>44</v>
      </c>
      <c r="K356" s="232" t="s">
        <v>45</v>
      </c>
      <c r="L356" s="236">
        <f>+M356</f>
        <v>-312986000</v>
      </c>
      <c r="M356" s="236">
        <v>-312986000</v>
      </c>
      <c r="N356" s="232" t="s">
        <v>269</v>
      </c>
      <c r="O356" s="232" t="s">
        <v>47</v>
      </c>
      <c r="P356" s="232" t="s">
        <v>270</v>
      </c>
      <c r="Q356" s="549" t="s">
        <v>1517</v>
      </c>
      <c r="R356" s="379"/>
      <c r="S356" s="320"/>
      <c r="T356" s="466"/>
      <c r="U356" s="466"/>
      <c r="V356" s="506"/>
      <c r="W356" s="506"/>
      <c r="X356" s="506"/>
      <c r="Y356" s="506"/>
      <c r="Z356" s="506"/>
      <c r="AA356" s="506"/>
      <c r="AB356" s="506"/>
      <c r="AC356" s="506"/>
      <c r="AD356" s="506"/>
      <c r="AE356" s="506"/>
      <c r="AF356" s="506"/>
      <c r="AG356" s="506"/>
      <c r="AH356" s="506"/>
      <c r="AI356" s="506"/>
      <c r="AJ356" s="506"/>
      <c r="AK356" s="506"/>
      <c r="AL356" s="506"/>
    </row>
    <row r="357" spans="1:38" ht="12.75" customHeight="1">
      <c r="A357" s="274" t="s">
        <v>1384</v>
      </c>
      <c r="B357" s="218" t="s">
        <v>422</v>
      </c>
      <c r="C357" s="232" t="s">
        <v>267</v>
      </c>
      <c r="D357" s="232">
        <v>80111671</v>
      </c>
      <c r="E357" s="232" t="s">
        <v>423</v>
      </c>
      <c r="F357" s="232" t="s">
        <v>418</v>
      </c>
      <c r="G357" s="232" t="str">
        <f t="shared" si="8"/>
        <v>Enero</v>
      </c>
      <c r="H357" s="232">
        <v>1</v>
      </c>
      <c r="I357" s="232">
        <v>1</v>
      </c>
      <c r="J357" s="232" t="s">
        <v>44</v>
      </c>
      <c r="K357" s="232" t="s">
        <v>45</v>
      </c>
      <c r="L357" s="381">
        <v>210486000</v>
      </c>
      <c r="M357" s="382">
        <f>+L357</f>
        <v>210486000</v>
      </c>
      <c r="N357" s="232" t="s">
        <v>269</v>
      </c>
      <c r="O357" s="232" t="s">
        <v>47</v>
      </c>
      <c r="P357" s="232" t="s">
        <v>270</v>
      </c>
      <c r="Q357" s="529"/>
      <c r="R357" s="379"/>
      <c r="S357" s="320"/>
      <c r="T357" s="466"/>
      <c r="U357" s="466"/>
      <c r="V357" s="506"/>
      <c r="W357" s="506"/>
      <c r="X357" s="506"/>
      <c r="Y357" s="506"/>
      <c r="Z357" s="506"/>
      <c r="AA357" s="506"/>
      <c r="AB357" s="506"/>
      <c r="AC357" s="506"/>
      <c r="AD357" s="506"/>
      <c r="AE357" s="506"/>
      <c r="AF357" s="506"/>
      <c r="AG357" s="506"/>
      <c r="AH357" s="506"/>
      <c r="AI357" s="506"/>
      <c r="AJ357" s="506"/>
      <c r="AK357" s="506"/>
      <c r="AL357" s="506"/>
    </row>
    <row r="358" spans="1:38" ht="12.75" customHeight="1">
      <c r="A358" s="274" t="s">
        <v>1655</v>
      </c>
      <c r="B358" s="218" t="s">
        <v>424</v>
      </c>
      <c r="C358" s="232" t="s">
        <v>426</v>
      </c>
      <c r="D358" s="232">
        <v>80111600</v>
      </c>
      <c r="E358" s="232" t="s">
        <v>414</v>
      </c>
      <c r="F358" s="232" t="s">
        <v>280</v>
      </c>
      <c r="G358" s="232" t="str">
        <f t="shared" si="8"/>
        <v>MARZO</v>
      </c>
      <c r="H358" s="232">
        <v>4</v>
      </c>
      <c r="I358" s="232">
        <v>1</v>
      </c>
      <c r="J358" s="232" t="s">
        <v>44</v>
      </c>
      <c r="K358" s="232" t="s">
        <v>45</v>
      </c>
      <c r="L358" s="236">
        <v>5000000</v>
      </c>
      <c r="M358" s="236">
        <f>+L358*-H358</f>
        <v>-20000000</v>
      </c>
      <c r="N358" s="232" t="s">
        <v>269</v>
      </c>
      <c r="O358" s="232" t="s">
        <v>47</v>
      </c>
      <c r="P358" s="232" t="s">
        <v>270</v>
      </c>
      <c r="Q358" s="549" t="s">
        <v>1517</v>
      </c>
      <c r="R358" s="379"/>
      <c r="S358" s="320"/>
      <c r="T358" s="466"/>
      <c r="U358" s="466"/>
      <c r="V358" s="506"/>
      <c r="W358" s="506"/>
      <c r="X358" s="506"/>
      <c r="Y358" s="506"/>
      <c r="Z358" s="506"/>
      <c r="AA358" s="506"/>
      <c r="AB358" s="506"/>
      <c r="AC358" s="506"/>
      <c r="AD358" s="506"/>
      <c r="AE358" s="506"/>
      <c r="AF358" s="506"/>
      <c r="AG358" s="506"/>
      <c r="AH358" s="506"/>
      <c r="AI358" s="506"/>
      <c r="AJ358" s="506"/>
      <c r="AK358" s="506"/>
      <c r="AL358" s="506"/>
    </row>
    <row r="359" spans="1:38" ht="12.75" customHeight="1">
      <c r="A359" s="274" t="s">
        <v>1384</v>
      </c>
      <c r="B359" s="218" t="s">
        <v>424</v>
      </c>
      <c r="C359" s="232" t="s">
        <v>426</v>
      </c>
      <c r="D359" s="232">
        <v>80111600</v>
      </c>
      <c r="E359" s="232" t="s">
        <v>1518</v>
      </c>
      <c r="F359" s="232" t="s">
        <v>280</v>
      </c>
      <c r="G359" s="232" t="str">
        <f t="shared" si="8"/>
        <v>MARZO</v>
      </c>
      <c r="H359" s="232">
        <v>6</v>
      </c>
      <c r="I359" s="232">
        <v>1</v>
      </c>
      <c r="J359" s="232" t="s">
        <v>44</v>
      </c>
      <c r="K359" s="232" t="s">
        <v>45</v>
      </c>
      <c r="L359" s="236">
        <v>5000000</v>
      </c>
      <c r="M359" s="236">
        <f>+L359*H359</f>
        <v>30000000</v>
      </c>
      <c r="N359" s="232" t="s">
        <v>269</v>
      </c>
      <c r="O359" s="232" t="s">
        <v>1390</v>
      </c>
      <c r="P359" s="232" t="s">
        <v>270</v>
      </c>
      <c r="Q359" s="529"/>
      <c r="R359" s="379"/>
      <c r="S359" s="320"/>
      <c r="T359" s="466"/>
      <c r="U359" s="466"/>
      <c r="V359" s="506"/>
      <c r="W359" s="506"/>
      <c r="X359" s="506"/>
      <c r="Y359" s="506"/>
      <c r="Z359" s="506"/>
      <c r="AA359" s="506"/>
      <c r="AB359" s="506"/>
      <c r="AC359" s="506"/>
      <c r="AD359" s="506"/>
      <c r="AE359" s="506"/>
      <c r="AF359" s="506"/>
      <c r="AG359" s="506"/>
      <c r="AH359" s="506"/>
      <c r="AI359" s="506"/>
      <c r="AJ359" s="506"/>
      <c r="AK359" s="506"/>
      <c r="AL359" s="506"/>
    </row>
    <row r="360" spans="1:38" ht="12.75" customHeight="1">
      <c r="A360" s="274" t="s">
        <v>1655</v>
      </c>
      <c r="B360" s="218" t="s">
        <v>433</v>
      </c>
      <c r="C360" s="232" t="s">
        <v>426</v>
      </c>
      <c r="D360" s="232">
        <v>80111600</v>
      </c>
      <c r="E360" s="232" t="s">
        <v>434</v>
      </c>
      <c r="F360" s="232" t="s">
        <v>280</v>
      </c>
      <c r="G360" s="232" t="str">
        <f t="shared" si="8"/>
        <v>MARZO</v>
      </c>
      <c r="H360" s="232">
        <v>4</v>
      </c>
      <c r="I360" s="232">
        <v>1</v>
      </c>
      <c r="J360" s="232" t="s">
        <v>44</v>
      </c>
      <c r="K360" s="232" t="s">
        <v>45</v>
      </c>
      <c r="L360" s="236">
        <v>4000000</v>
      </c>
      <c r="M360" s="236">
        <f>+L360*-H360</f>
        <v>-16000000</v>
      </c>
      <c r="N360" s="232" t="s">
        <v>269</v>
      </c>
      <c r="O360" s="232" t="s">
        <v>47</v>
      </c>
      <c r="P360" s="232" t="s">
        <v>270</v>
      </c>
      <c r="Q360" s="549" t="s">
        <v>1517</v>
      </c>
      <c r="R360" s="379"/>
      <c r="S360" s="320"/>
      <c r="T360" s="466"/>
      <c r="U360" s="466"/>
      <c r="V360" s="506"/>
      <c r="W360" s="506"/>
      <c r="X360" s="506"/>
      <c r="Y360" s="506"/>
      <c r="Z360" s="506"/>
      <c r="AA360" s="506"/>
      <c r="AB360" s="506"/>
      <c r="AC360" s="506"/>
      <c r="AD360" s="506"/>
      <c r="AE360" s="506"/>
      <c r="AF360" s="506"/>
      <c r="AG360" s="506"/>
      <c r="AH360" s="506"/>
      <c r="AI360" s="506"/>
      <c r="AJ360" s="506"/>
      <c r="AK360" s="506"/>
      <c r="AL360" s="506"/>
    </row>
    <row r="361" spans="1:38" ht="12.75" customHeight="1">
      <c r="A361" s="274" t="s">
        <v>1384</v>
      </c>
      <c r="B361" s="218" t="s">
        <v>433</v>
      </c>
      <c r="C361" s="232" t="s">
        <v>426</v>
      </c>
      <c r="D361" s="232">
        <v>80111600</v>
      </c>
      <c r="E361" s="232" t="s">
        <v>1519</v>
      </c>
      <c r="F361" s="232" t="s">
        <v>280</v>
      </c>
      <c r="G361" s="232" t="str">
        <f t="shared" si="8"/>
        <v>MARZO</v>
      </c>
      <c r="H361" s="232">
        <v>5</v>
      </c>
      <c r="I361" s="232">
        <v>1</v>
      </c>
      <c r="J361" s="232" t="s">
        <v>44</v>
      </c>
      <c r="K361" s="232" t="s">
        <v>45</v>
      </c>
      <c r="L361" s="236">
        <v>4000000</v>
      </c>
      <c r="M361" s="236">
        <f>+L361*H361</f>
        <v>20000000</v>
      </c>
      <c r="N361" s="232" t="s">
        <v>269</v>
      </c>
      <c r="O361" s="232" t="s">
        <v>1390</v>
      </c>
      <c r="P361" s="232" t="s">
        <v>270</v>
      </c>
      <c r="Q361" s="529"/>
      <c r="R361" s="379"/>
      <c r="S361" s="320"/>
      <c r="T361" s="466"/>
      <c r="U361" s="466"/>
      <c r="V361" s="506"/>
      <c r="W361" s="506"/>
      <c r="X361" s="506"/>
      <c r="Y361" s="506"/>
      <c r="Z361" s="506"/>
      <c r="AA361" s="506"/>
      <c r="AB361" s="506"/>
      <c r="AC361" s="506"/>
      <c r="AD361" s="506"/>
      <c r="AE361" s="506"/>
      <c r="AF361" s="506"/>
      <c r="AG361" s="506"/>
      <c r="AH361" s="506"/>
      <c r="AI361" s="506"/>
      <c r="AJ361" s="506"/>
      <c r="AK361" s="506"/>
      <c r="AL361" s="506"/>
    </row>
    <row r="362" spans="1:38" ht="12.75" customHeight="1">
      <c r="A362" s="274" t="s">
        <v>1655</v>
      </c>
      <c r="B362" s="218" t="s">
        <v>447</v>
      </c>
      <c r="C362" s="232" t="s">
        <v>426</v>
      </c>
      <c r="D362" s="232">
        <v>80111600</v>
      </c>
      <c r="E362" s="232" t="s">
        <v>448</v>
      </c>
      <c r="F362" s="232" t="s">
        <v>280</v>
      </c>
      <c r="G362" s="232" t="str">
        <f t="shared" si="8"/>
        <v>MARZO</v>
      </c>
      <c r="H362" s="232">
        <v>4</v>
      </c>
      <c r="I362" s="232">
        <v>1</v>
      </c>
      <c r="J362" s="232" t="s">
        <v>44</v>
      </c>
      <c r="K362" s="232" t="s">
        <v>45</v>
      </c>
      <c r="L362" s="236">
        <v>5300000</v>
      </c>
      <c r="M362" s="236">
        <f>+L362*-H362</f>
        <v>-21200000</v>
      </c>
      <c r="N362" s="232" t="s">
        <v>269</v>
      </c>
      <c r="O362" s="232" t="s">
        <v>47</v>
      </c>
      <c r="P362" s="232" t="s">
        <v>270</v>
      </c>
      <c r="Q362" s="549" t="s">
        <v>1517</v>
      </c>
      <c r="R362" s="379"/>
      <c r="S362" s="320"/>
      <c r="T362" s="466"/>
      <c r="U362" s="466"/>
      <c r="V362" s="506"/>
      <c r="W362" s="506"/>
      <c r="X362" s="506"/>
      <c r="Y362" s="506"/>
      <c r="Z362" s="506"/>
      <c r="AA362" s="506"/>
      <c r="AB362" s="506"/>
      <c r="AC362" s="506"/>
      <c r="AD362" s="506"/>
      <c r="AE362" s="506"/>
      <c r="AF362" s="506"/>
      <c r="AG362" s="506"/>
      <c r="AH362" s="506"/>
      <c r="AI362" s="506"/>
      <c r="AJ362" s="506"/>
      <c r="AK362" s="506"/>
      <c r="AL362" s="506"/>
    </row>
    <row r="363" spans="1:38" ht="12.75" customHeight="1">
      <c r="A363" s="274" t="s">
        <v>1384</v>
      </c>
      <c r="B363" s="218" t="s">
        <v>447</v>
      </c>
      <c r="C363" s="232" t="s">
        <v>426</v>
      </c>
      <c r="D363" s="232">
        <v>80111600</v>
      </c>
      <c r="E363" s="232" t="s">
        <v>1520</v>
      </c>
      <c r="F363" s="232" t="s">
        <v>280</v>
      </c>
      <c r="G363" s="232" t="str">
        <f t="shared" si="8"/>
        <v>MARZO</v>
      </c>
      <c r="H363" s="232">
        <v>6</v>
      </c>
      <c r="I363" s="232">
        <v>1</v>
      </c>
      <c r="J363" s="232" t="s">
        <v>44</v>
      </c>
      <c r="K363" s="232" t="s">
        <v>45</v>
      </c>
      <c r="L363" s="236">
        <v>5500000</v>
      </c>
      <c r="M363" s="236">
        <f>+L363*H363</f>
        <v>33000000</v>
      </c>
      <c r="N363" s="232" t="s">
        <v>269</v>
      </c>
      <c r="O363" s="232" t="s">
        <v>1390</v>
      </c>
      <c r="P363" s="232" t="s">
        <v>270</v>
      </c>
      <c r="Q363" s="529"/>
      <c r="R363" s="379"/>
      <c r="S363" s="320"/>
      <c r="T363" s="466"/>
      <c r="U363" s="466"/>
      <c r="V363" s="506"/>
      <c r="W363" s="506"/>
      <c r="X363" s="506"/>
      <c r="Y363" s="506"/>
      <c r="Z363" s="506"/>
      <c r="AA363" s="506"/>
      <c r="AB363" s="506"/>
      <c r="AC363" s="506"/>
      <c r="AD363" s="506"/>
      <c r="AE363" s="506"/>
      <c r="AF363" s="506"/>
      <c r="AG363" s="506"/>
      <c r="AH363" s="506"/>
      <c r="AI363" s="506"/>
      <c r="AJ363" s="506"/>
      <c r="AK363" s="506"/>
      <c r="AL363" s="506"/>
    </row>
    <row r="364" spans="1:38" ht="12.75" customHeight="1">
      <c r="A364" s="274" t="s">
        <v>1655</v>
      </c>
      <c r="B364" s="218" t="s">
        <v>469</v>
      </c>
      <c r="C364" s="232" t="s">
        <v>426</v>
      </c>
      <c r="D364" s="232">
        <v>80111600</v>
      </c>
      <c r="E364" s="232" t="s">
        <v>470</v>
      </c>
      <c r="F364" s="232" t="s">
        <v>418</v>
      </c>
      <c r="G364" s="232" t="str">
        <f t="shared" si="8"/>
        <v>Enero</v>
      </c>
      <c r="H364" s="232">
        <v>1</v>
      </c>
      <c r="I364" s="232">
        <v>1</v>
      </c>
      <c r="J364" s="232" t="s">
        <v>44</v>
      </c>
      <c r="K364" s="232" t="s">
        <v>45</v>
      </c>
      <c r="L364" s="236">
        <v>68200000</v>
      </c>
      <c r="M364" s="236">
        <f>-L364</f>
        <v>-68200000</v>
      </c>
      <c r="N364" s="232" t="s">
        <v>269</v>
      </c>
      <c r="O364" s="232" t="s">
        <v>47</v>
      </c>
      <c r="P364" s="232" t="s">
        <v>270</v>
      </c>
      <c r="Q364" s="549" t="s">
        <v>1517</v>
      </c>
      <c r="R364" s="379"/>
      <c r="S364" s="320"/>
      <c r="T364" s="466"/>
      <c r="U364" s="466"/>
      <c r="V364" s="506"/>
      <c r="W364" s="506"/>
      <c r="X364" s="506"/>
      <c r="Y364" s="506"/>
      <c r="Z364" s="506"/>
      <c r="AA364" s="506"/>
      <c r="AB364" s="506"/>
      <c r="AC364" s="506"/>
      <c r="AD364" s="506"/>
      <c r="AE364" s="506"/>
      <c r="AF364" s="506"/>
      <c r="AG364" s="506"/>
      <c r="AH364" s="506"/>
      <c r="AI364" s="506"/>
      <c r="AJ364" s="506"/>
      <c r="AK364" s="506"/>
      <c r="AL364" s="506"/>
    </row>
    <row r="365" spans="1:38" ht="12.75" customHeight="1">
      <c r="A365" s="274" t="s">
        <v>1384</v>
      </c>
      <c r="B365" s="218" t="s">
        <v>469</v>
      </c>
      <c r="C365" s="232" t="s">
        <v>426</v>
      </c>
      <c r="D365" s="232">
        <v>80111600</v>
      </c>
      <c r="E365" s="232" t="s">
        <v>470</v>
      </c>
      <c r="F365" s="232" t="s">
        <v>418</v>
      </c>
      <c r="G365" s="232" t="str">
        <f t="shared" si="8"/>
        <v>Enero</v>
      </c>
      <c r="H365" s="232">
        <v>1</v>
      </c>
      <c r="I365" s="232">
        <v>1</v>
      </c>
      <c r="J365" s="232" t="s">
        <v>44</v>
      </c>
      <c r="K365" s="232" t="s">
        <v>45</v>
      </c>
      <c r="L365" s="236">
        <f>+M365</f>
        <v>42400000</v>
      </c>
      <c r="M365" s="236">
        <f>-M364-25800000</f>
        <v>42400000</v>
      </c>
      <c r="N365" s="232" t="s">
        <v>269</v>
      </c>
      <c r="O365" s="232" t="s">
        <v>47</v>
      </c>
      <c r="P365" s="232" t="s">
        <v>270</v>
      </c>
      <c r="Q365" s="529"/>
      <c r="R365" s="379"/>
      <c r="S365" s="320"/>
      <c r="T365" s="466"/>
      <c r="U365" s="466"/>
      <c r="V365" s="506"/>
      <c r="W365" s="506"/>
      <c r="X365" s="506"/>
      <c r="Y365" s="506"/>
      <c r="Z365" s="506"/>
      <c r="AA365" s="506"/>
      <c r="AB365" s="506"/>
      <c r="AC365" s="506"/>
      <c r="AD365" s="506"/>
      <c r="AE365" s="506"/>
      <c r="AF365" s="506"/>
      <c r="AG365" s="506"/>
      <c r="AH365" s="506"/>
      <c r="AI365" s="506"/>
      <c r="AJ365" s="506"/>
      <c r="AK365" s="506"/>
      <c r="AL365" s="506"/>
    </row>
    <row r="366" spans="1:38" ht="12.75" customHeight="1">
      <c r="A366" s="383" t="s">
        <v>1612</v>
      </c>
      <c r="B366" s="507"/>
      <c r="C366" s="384"/>
      <c r="D366" s="384"/>
      <c r="E366" s="384"/>
      <c r="F366" s="384"/>
      <c r="G366" s="384"/>
      <c r="H366" s="384"/>
      <c r="I366" s="384"/>
      <c r="J366" s="384"/>
      <c r="K366" s="384"/>
      <c r="L366" s="384"/>
      <c r="M366" s="385"/>
      <c r="N366" s="384"/>
      <c r="O366" s="562"/>
      <c r="P366" s="514"/>
      <c r="Q366" s="515"/>
      <c r="R366" s="505"/>
      <c r="S366" s="386"/>
      <c r="T366" s="466"/>
      <c r="U366" s="466"/>
      <c r="V366" s="506"/>
      <c r="W366" s="506"/>
      <c r="X366" s="506"/>
      <c r="Y366" s="506"/>
      <c r="Z366" s="506"/>
      <c r="AA366" s="506"/>
      <c r="AB366" s="506"/>
      <c r="AC366" s="506"/>
      <c r="AD366" s="506"/>
      <c r="AE366" s="506"/>
      <c r="AF366" s="506"/>
      <c r="AG366" s="506"/>
      <c r="AH366" s="506"/>
      <c r="AI366" s="506"/>
      <c r="AJ366" s="506"/>
      <c r="AK366" s="506"/>
      <c r="AL366" s="506"/>
    </row>
    <row r="367" spans="1:38" ht="12.75" customHeight="1">
      <c r="A367" s="563" t="s">
        <v>1613</v>
      </c>
      <c r="B367" s="517"/>
      <c r="C367" s="517"/>
      <c r="D367" s="517"/>
      <c r="E367" s="517"/>
      <c r="F367" s="517"/>
      <c r="G367" s="517"/>
      <c r="H367" s="517"/>
      <c r="I367" s="517"/>
      <c r="J367" s="517"/>
      <c r="K367" s="517"/>
      <c r="L367" s="517"/>
      <c r="M367" s="517"/>
      <c r="N367" s="517"/>
      <c r="O367" s="517"/>
      <c r="P367" s="517"/>
      <c r="Q367" s="518"/>
      <c r="R367" s="505"/>
      <c r="S367" s="387"/>
      <c r="T367" s="466"/>
      <c r="U367" s="466"/>
      <c r="V367" s="506"/>
      <c r="W367" s="506"/>
      <c r="X367" s="506"/>
      <c r="Y367" s="506"/>
      <c r="Z367" s="506"/>
      <c r="AA367" s="506"/>
      <c r="AB367" s="506"/>
      <c r="AC367" s="506"/>
      <c r="AD367" s="506"/>
      <c r="AE367" s="506"/>
      <c r="AF367" s="506"/>
      <c r="AG367" s="506"/>
      <c r="AH367" s="506"/>
      <c r="AI367" s="506"/>
      <c r="AJ367" s="506"/>
      <c r="AK367" s="506"/>
      <c r="AL367" s="506"/>
    </row>
    <row r="368" spans="1:38" ht="78.75" customHeight="1">
      <c r="A368" s="558" t="s">
        <v>1614</v>
      </c>
      <c r="B368" s="515"/>
      <c r="C368" s="552"/>
      <c r="D368" s="514"/>
      <c r="E368" s="515"/>
      <c r="F368" s="564" t="s">
        <v>1615</v>
      </c>
      <c r="G368" s="521"/>
      <c r="H368" s="521"/>
      <c r="I368" s="521"/>
      <c r="J368" s="565">
        <v>2</v>
      </c>
      <c r="K368" s="514"/>
      <c r="L368" s="514"/>
      <c r="M368" s="514"/>
      <c r="N368" s="515"/>
      <c r="O368" s="358" t="s">
        <v>1616</v>
      </c>
      <c r="P368" s="566">
        <v>45706</v>
      </c>
      <c r="Q368" s="515"/>
      <c r="R368" s="508"/>
      <c r="S368" s="359"/>
      <c r="T368" s="466"/>
      <c r="U368" s="466"/>
      <c r="V368" s="466"/>
      <c r="W368" s="466"/>
      <c r="X368" s="466"/>
      <c r="Y368" s="466"/>
      <c r="Z368" s="466"/>
      <c r="AA368" s="466"/>
      <c r="AB368" s="466"/>
      <c r="AC368" s="466"/>
      <c r="AD368" s="466"/>
      <c r="AE368" s="466"/>
      <c r="AF368" s="466"/>
      <c r="AG368" s="466"/>
      <c r="AH368" s="466"/>
      <c r="AI368" s="466"/>
      <c r="AJ368" s="466"/>
      <c r="AK368" s="466"/>
      <c r="AL368" s="466"/>
    </row>
    <row r="369" spans="1:38" ht="12.75" customHeight="1">
      <c r="A369" s="174"/>
      <c r="B369" s="174"/>
      <c r="C369" s="174"/>
      <c r="D369" s="174"/>
      <c r="E369" s="174"/>
      <c r="F369" s="174"/>
      <c r="G369" s="174"/>
      <c r="H369" s="174"/>
      <c r="I369" s="174"/>
      <c r="J369" s="174"/>
      <c r="K369" s="174"/>
      <c r="L369" s="174"/>
      <c r="M369" s="176"/>
      <c r="N369" s="174"/>
      <c r="O369" s="174"/>
      <c r="P369" s="174"/>
      <c r="Q369" s="177"/>
      <c r="R369" s="339"/>
      <c r="S369" s="338"/>
      <c r="T369" s="466"/>
      <c r="U369" s="466"/>
      <c r="V369" s="339"/>
      <c r="W369" s="339"/>
      <c r="X369" s="339"/>
      <c r="Y369" s="339"/>
      <c r="Z369" s="339"/>
      <c r="AA369" s="339"/>
      <c r="AB369" s="339"/>
      <c r="AC369" s="339"/>
      <c r="AD369" s="339"/>
      <c r="AE369" s="339"/>
      <c r="AF369" s="339"/>
      <c r="AG369" s="339"/>
      <c r="AH369" s="339"/>
      <c r="AI369" s="339"/>
      <c r="AJ369" s="339"/>
      <c r="AK369" s="339"/>
      <c r="AL369" s="339"/>
    </row>
    <row r="370" spans="1:38" ht="12.75" customHeight="1">
      <c r="A370" s="174"/>
      <c r="B370" s="174"/>
      <c r="C370" s="174"/>
      <c r="D370" s="174"/>
      <c r="E370" s="174"/>
      <c r="F370" s="174"/>
      <c r="G370" s="174"/>
      <c r="H370" s="174"/>
      <c r="I370" s="174"/>
      <c r="J370" s="174"/>
      <c r="K370" s="174"/>
      <c r="L370" s="174"/>
      <c r="M370" s="176"/>
      <c r="N370" s="174"/>
      <c r="O370" s="174"/>
      <c r="P370" s="174"/>
      <c r="Q370" s="177"/>
      <c r="R370" s="339"/>
      <c r="S370" s="338"/>
      <c r="T370" s="466"/>
      <c r="U370" s="466"/>
      <c r="V370" s="339"/>
      <c r="W370" s="339"/>
      <c r="X370" s="339"/>
      <c r="Y370" s="339"/>
      <c r="Z370" s="339"/>
      <c r="AA370" s="339"/>
      <c r="AB370" s="339"/>
      <c r="AC370" s="339"/>
      <c r="AD370" s="339"/>
      <c r="AE370" s="339"/>
      <c r="AF370" s="339"/>
      <c r="AG370" s="339"/>
      <c r="AH370" s="339"/>
      <c r="AI370" s="339"/>
      <c r="AJ370" s="339"/>
      <c r="AK370" s="339"/>
      <c r="AL370" s="339"/>
    </row>
    <row r="371" spans="1:38" ht="12.75" customHeight="1">
      <c r="A371" s="573"/>
      <c r="B371" s="521"/>
      <c r="C371" s="525"/>
      <c r="D371" s="559" t="s">
        <v>1365</v>
      </c>
      <c r="E371" s="514"/>
      <c r="F371" s="514"/>
      <c r="G371" s="514"/>
      <c r="H371" s="514"/>
      <c r="I371" s="514"/>
      <c r="J371" s="514"/>
      <c r="K371" s="514"/>
      <c r="L371" s="514"/>
      <c r="M371" s="514"/>
      <c r="N371" s="514"/>
      <c r="O371" s="514"/>
      <c r="P371" s="515"/>
      <c r="Q371" s="560" t="s">
        <v>1366</v>
      </c>
      <c r="R371" s="339"/>
      <c r="S371" s="388"/>
      <c r="T371" s="466"/>
      <c r="U371" s="466"/>
      <c r="V371" s="339"/>
      <c r="W371" s="339"/>
      <c r="X371" s="339"/>
      <c r="Y371" s="339"/>
      <c r="Z371" s="339"/>
      <c r="AA371" s="339"/>
      <c r="AB371" s="339"/>
      <c r="AC371" s="339"/>
      <c r="AD371" s="339"/>
      <c r="AE371" s="339"/>
      <c r="AF371" s="339"/>
      <c r="AG371" s="339"/>
      <c r="AH371" s="339"/>
      <c r="AI371" s="339"/>
      <c r="AJ371" s="339"/>
      <c r="AK371" s="339"/>
      <c r="AL371" s="339"/>
    </row>
    <row r="372" spans="1:38" ht="12.75" customHeight="1">
      <c r="A372" s="526"/>
      <c r="B372" s="517"/>
      <c r="C372" s="518"/>
      <c r="D372" s="559" t="s">
        <v>1367</v>
      </c>
      <c r="E372" s="514"/>
      <c r="F372" s="514"/>
      <c r="G372" s="514"/>
      <c r="H372" s="514"/>
      <c r="I372" s="514"/>
      <c r="J372" s="514"/>
      <c r="K372" s="514"/>
      <c r="L372" s="514"/>
      <c r="M372" s="514"/>
      <c r="N372" s="514"/>
      <c r="O372" s="514"/>
      <c r="P372" s="515"/>
      <c r="Q372" s="529"/>
      <c r="R372" s="339"/>
      <c r="S372" s="388"/>
      <c r="T372" s="466"/>
      <c r="U372" s="466"/>
      <c r="V372" s="339"/>
      <c r="W372" s="339"/>
      <c r="X372" s="339"/>
      <c r="Y372" s="339"/>
      <c r="Z372" s="339"/>
      <c r="AA372" s="339"/>
      <c r="AB372" s="339"/>
      <c r="AC372" s="339"/>
      <c r="AD372" s="339"/>
      <c r="AE372" s="339"/>
      <c r="AF372" s="339"/>
      <c r="AG372" s="339"/>
      <c r="AH372" s="339"/>
      <c r="AI372" s="339"/>
      <c r="AJ372" s="339"/>
      <c r="AK372" s="339"/>
      <c r="AL372" s="339"/>
    </row>
    <row r="373" spans="1:38" ht="12.75" customHeight="1">
      <c r="A373" s="513"/>
      <c r="B373" s="514"/>
      <c r="C373" s="514"/>
      <c r="D373" s="514"/>
      <c r="E373" s="514"/>
      <c r="F373" s="514"/>
      <c r="G373" s="514"/>
      <c r="H373" s="514"/>
      <c r="I373" s="514"/>
      <c r="J373" s="514"/>
      <c r="K373" s="514"/>
      <c r="L373" s="514"/>
      <c r="M373" s="514"/>
      <c r="N373" s="514"/>
      <c r="O373" s="514"/>
      <c r="P373" s="514"/>
      <c r="Q373" s="515"/>
      <c r="R373" s="339"/>
      <c r="S373" s="388"/>
      <c r="T373" s="466"/>
      <c r="U373" s="466"/>
      <c r="V373" s="339"/>
      <c r="W373" s="339"/>
      <c r="X373" s="339"/>
      <c r="Y373" s="339"/>
      <c r="Z373" s="339"/>
      <c r="AA373" s="339"/>
      <c r="AB373" s="339"/>
      <c r="AC373" s="339"/>
      <c r="AD373" s="339"/>
      <c r="AE373" s="339"/>
      <c r="AF373" s="339"/>
      <c r="AG373" s="339"/>
      <c r="AH373" s="339"/>
      <c r="AI373" s="339"/>
      <c r="AJ373" s="339"/>
      <c r="AK373" s="339"/>
      <c r="AL373" s="339"/>
    </row>
    <row r="374" spans="1:38" ht="12.75" customHeight="1">
      <c r="A374" s="561" t="s">
        <v>1713</v>
      </c>
      <c r="B374" s="514"/>
      <c r="C374" s="514"/>
      <c r="D374" s="514"/>
      <c r="E374" s="514"/>
      <c r="F374" s="514"/>
      <c r="G374" s="514"/>
      <c r="H374" s="514"/>
      <c r="I374" s="514"/>
      <c r="J374" s="514"/>
      <c r="K374" s="514"/>
      <c r="L374" s="514"/>
      <c r="M374" s="514"/>
      <c r="N374" s="514"/>
      <c r="O374" s="514"/>
      <c r="P374" s="514"/>
      <c r="Q374" s="515"/>
      <c r="R374" s="339"/>
      <c r="S374" s="389"/>
      <c r="T374" s="466"/>
      <c r="U374" s="466"/>
      <c r="V374" s="339"/>
      <c r="W374" s="339"/>
      <c r="X374" s="339"/>
      <c r="Y374" s="339"/>
      <c r="Z374" s="339"/>
      <c r="AA374" s="339"/>
      <c r="AB374" s="339"/>
      <c r="AC374" s="339"/>
      <c r="AD374" s="339"/>
      <c r="AE374" s="339"/>
      <c r="AF374" s="339"/>
      <c r="AG374" s="339"/>
      <c r="AH374" s="339"/>
      <c r="AI374" s="339"/>
      <c r="AJ374" s="339"/>
      <c r="AK374" s="339"/>
      <c r="AL374" s="339"/>
    </row>
    <row r="375" spans="1:38" ht="12.75" customHeight="1">
      <c r="A375" s="559" t="s">
        <v>1714</v>
      </c>
      <c r="B375" s="515"/>
      <c r="C375" s="567" t="s">
        <v>1715</v>
      </c>
      <c r="D375" s="514"/>
      <c r="E375" s="515"/>
      <c r="F375" s="390" t="s">
        <v>1716</v>
      </c>
      <c r="G375" s="567" t="s">
        <v>1717</v>
      </c>
      <c r="H375" s="514"/>
      <c r="I375" s="514"/>
      <c r="J375" s="515"/>
      <c r="K375" s="568" t="s">
        <v>1718</v>
      </c>
      <c r="L375" s="525"/>
      <c r="M375" s="569" t="s">
        <v>1719</v>
      </c>
      <c r="N375" s="521"/>
      <c r="O375" s="525"/>
      <c r="P375" s="570" t="s">
        <v>1720</v>
      </c>
      <c r="Q375" s="571"/>
      <c r="R375" s="339"/>
      <c r="S375" s="391"/>
      <c r="T375" s="466"/>
      <c r="U375" s="466"/>
      <c r="V375" s="339"/>
      <c r="W375" s="339"/>
      <c r="X375" s="339"/>
      <c r="Y375" s="339"/>
      <c r="Z375" s="339"/>
      <c r="AA375" s="339"/>
      <c r="AB375" s="339"/>
      <c r="AC375" s="339"/>
      <c r="AD375" s="339"/>
      <c r="AE375" s="339"/>
      <c r="AF375" s="339"/>
      <c r="AG375" s="339"/>
      <c r="AH375" s="339"/>
      <c r="AI375" s="339"/>
      <c r="AJ375" s="339"/>
      <c r="AK375" s="339"/>
      <c r="AL375" s="339"/>
    </row>
    <row r="376" spans="1:38" ht="12.75" customHeight="1">
      <c r="A376" s="572" t="s">
        <v>1721</v>
      </c>
      <c r="B376" s="515"/>
      <c r="C376" s="392" t="s">
        <v>1722</v>
      </c>
      <c r="D376" s="159">
        <v>8238</v>
      </c>
      <c r="E376" s="392" t="s">
        <v>1723</v>
      </c>
      <c r="F376" s="393">
        <v>2024110010322</v>
      </c>
      <c r="G376" s="392" t="s">
        <v>1724</v>
      </c>
      <c r="H376" s="567" t="s">
        <v>1309</v>
      </c>
      <c r="I376" s="514"/>
      <c r="J376" s="515"/>
      <c r="K376" s="526"/>
      <c r="L376" s="518"/>
      <c r="M376" s="526"/>
      <c r="N376" s="517"/>
      <c r="O376" s="518"/>
      <c r="P376" s="529"/>
      <c r="Q376" s="529"/>
      <c r="R376" s="339"/>
      <c r="S376" s="391"/>
      <c r="T376" s="466"/>
      <c r="U376" s="466"/>
      <c r="V376" s="339"/>
      <c r="W376" s="339"/>
      <c r="X376" s="339"/>
      <c r="Y376" s="339"/>
      <c r="Z376" s="339"/>
      <c r="AA376" s="339"/>
      <c r="AB376" s="339"/>
      <c r="AC376" s="339"/>
      <c r="AD376" s="339"/>
      <c r="AE376" s="339"/>
      <c r="AF376" s="339"/>
      <c r="AG376" s="339"/>
      <c r="AH376" s="339"/>
      <c r="AI376" s="339"/>
      <c r="AJ376" s="339"/>
      <c r="AK376" s="339"/>
      <c r="AL376" s="339"/>
    </row>
    <row r="377" spans="1:38" ht="12.75" customHeight="1">
      <c r="A377" s="394" t="s">
        <v>1708</v>
      </c>
      <c r="B377" s="394" t="s">
        <v>1369</v>
      </c>
      <c r="C377" s="394" t="s">
        <v>9</v>
      </c>
      <c r="D377" s="394" t="s">
        <v>10</v>
      </c>
      <c r="E377" s="394" t="s">
        <v>1709</v>
      </c>
      <c r="F377" s="394" t="s">
        <v>12</v>
      </c>
      <c r="G377" s="394" t="s">
        <v>13</v>
      </c>
      <c r="H377" s="394" t="s">
        <v>14</v>
      </c>
      <c r="I377" s="394" t="s">
        <v>15</v>
      </c>
      <c r="J377" s="394" t="s">
        <v>16</v>
      </c>
      <c r="K377" s="394" t="s">
        <v>17</v>
      </c>
      <c r="L377" s="394" t="s">
        <v>18</v>
      </c>
      <c r="M377" s="395" t="s">
        <v>1710</v>
      </c>
      <c r="N377" s="394" t="s">
        <v>20</v>
      </c>
      <c r="O377" s="394" t="s">
        <v>21</v>
      </c>
      <c r="P377" s="394" t="s">
        <v>22</v>
      </c>
      <c r="Q377" s="394" t="s">
        <v>1379</v>
      </c>
      <c r="R377" s="339"/>
      <c r="S377" s="389"/>
      <c r="T377" s="466"/>
      <c r="U377" s="466"/>
      <c r="V377" s="339"/>
      <c r="W377" s="339"/>
      <c r="X377" s="339"/>
      <c r="Y377" s="339"/>
      <c r="Z377" s="339"/>
      <c r="AA377" s="339"/>
      <c r="AB377" s="339"/>
      <c r="AC377" s="339"/>
      <c r="AD377" s="339"/>
      <c r="AE377" s="339"/>
      <c r="AF377" s="339"/>
      <c r="AG377" s="339"/>
      <c r="AH377" s="339"/>
      <c r="AI377" s="339"/>
      <c r="AJ377" s="339"/>
      <c r="AK377" s="339"/>
      <c r="AL377" s="339"/>
    </row>
    <row r="378" spans="1:38" ht="12.75" customHeight="1">
      <c r="A378" s="259" t="s">
        <v>1655</v>
      </c>
      <c r="B378" s="396" t="s">
        <v>1320</v>
      </c>
      <c r="C378" s="158" t="s">
        <v>1311</v>
      </c>
      <c r="D378" s="158">
        <v>80111604</v>
      </c>
      <c r="E378" s="509" t="s">
        <v>1321</v>
      </c>
      <c r="F378" s="158" t="s">
        <v>280</v>
      </c>
      <c r="G378" s="158" t="s">
        <v>280</v>
      </c>
      <c r="H378" s="158">
        <v>5</v>
      </c>
      <c r="I378" s="272">
        <v>1</v>
      </c>
      <c r="J378" s="158" t="s">
        <v>44</v>
      </c>
      <c r="K378" s="158" t="s">
        <v>45</v>
      </c>
      <c r="L378" s="256">
        <v>5500000</v>
      </c>
      <c r="M378" s="397">
        <f>+L378*-H378</f>
        <v>-27500000</v>
      </c>
      <c r="N378" s="256" t="s">
        <v>269</v>
      </c>
      <c r="O378" s="158" t="s">
        <v>47</v>
      </c>
      <c r="P378" s="167" t="s">
        <v>1313</v>
      </c>
      <c r="Q378" s="551" t="s">
        <v>1661</v>
      </c>
      <c r="R378" s="339"/>
      <c r="S378" s="398"/>
      <c r="T378" s="466"/>
      <c r="U378" s="466"/>
      <c r="V378" s="339"/>
      <c r="W378" s="339"/>
      <c r="X378" s="339"/>
      <c r="Y378" s="339"/>
      <c r="Z378" s="339"/>
      <c r="AA378" s="339"/>
      <c r="AB378" s="339"/>
      <c r="AC378" s="339"/>
      <c r="AD378" s="339"/>
      <c r="AE378" s="339"/>
      <c r="AF378" s="339"/>
      <c r="AG378" s="339"/>
      <c r="AH378" s="339"/>
      <c r="AI378" s="339"/>
      <c r="AJ378" s="339"/>
      <c r="AK378" s="339"/>
      <c r="AL378" s="339"/>
    </row>
    <row r="379" spans="1:38" ht="12.75" customHeight="1">
      <c r="A379" s="399" t="s">
        <v>1384</v>
      </c>
      <c r="B379" s="396" t="s">
        <v>1320</v>
      </c>
      <c r="C379" s="158" t="s">
        <v>1311</v>
      </c>
      <c r="D379" s="158">
        <v>80111604</v>
      </c>
      <c r="E379" s="509" t="s">
        <v>1521</v>
      </c>
      <c r="F379" s="158" t="s">
        <v>280</v>
      </c>
      <c r="G379" s="158" t="s">
        <v>280</v>
      </c>
      <c r="H379" s="158">
        <v>6</v>
      </c>
      <c r="I379" s="272">
        <v>1</v>
      </c>
      <c r="J379" s="158" t="s">
        <v>44</v>
      </c>
      <c r="K379" s="158" t="s">
        <v>45</v>
      </c>
      <c r="L379" s="256">
        <v>5500000</v>
      </c>
      <c r="M379" s="256">
        <f>+L379*H379</f>
        <v>33000000</v>
      </c>
      <c r="N379" s="256" t="s">
        <v>269</v>
      </c>
      <c r="O379" s="158" t="s">
        <v>47</v>
      </c>
      <c r="P379" s="167" t="s">
        <v>1313</v>
      </c>
      <c r="Q379" s="529"/>
      <c r="R379" s="339"/>
      <c r="S379" s="400"/>
      <c r="T379" s="466"/>
      <c r="U379" s="466"/>
      <c r="V379" s="339"/>
      <c r="W379" s="339"/>
      <c r="X379" s="339"/>
      <c r="Y379" s="339"/>
      <c r="Z379" s="339"/>
      <c r="AA379" s="339"/>
      <c r="AB379" s="339"/>
      <c r="AC379" s="339"/>
      <c r="AD379" s="339"/>
      <c r="AE379" s="339"/>
      <c r="AF379" s="339"/>
      <c r="AG379" s="339"/>
      <c r="AH379" s="339"/>
      <c r="AI379" s="339"/>
      <c r="AJ379" s="339"/>
      <c r="AK379" s="339"/>
      <c r="AL379" s="339"/>
    </row>
    <row r="380" spans="1:38" ht="12.75" customHeight="1">
      <c r="A380" s="259" t="s">
        <v>1655</v>
      </c>
      <c r="B380" s="396" t="s">
        <v>1332</v>
      </c>
      <c r="C380" s="158" t="s">
        <v>1311</v>
      </c>
      <c r="D380" s="158">
        <v>80111610</v>
      </c>
      <c r="E380" s="159" t="s">
        <v>1333</v>
      </c>
      <c r="F380" s="158" t="s">
        <v>479</v>
      </c>
      <c r="G380" s="158" t="s">
        <v>479</v>
      </c>
      <c r="H380" s="158">
        <v>6</v>
      </c>
      <c r="I380" s="158">
        <v>1</v>
      </c>
      <c r="J380" s="158" t="s">
        <v>44</v>
      </c>
      <c r="K380" s="158" t="s">
        <v>45</v>
      </c>
      <c r="L380" s="255">
        <v>39090000</v>
      </c>
      <c r="M380" s="397">
        <v>-39090000</v>
      </c>
      <c r="N380" s="256" t="s">
        <v>269</v>
      </c>
      <c r="O380" s="158" t="s">
        <v>47</v>
      </c>
      <c r="P380" s="167" t="s">
        <v>1313</v>
      </c>
      <c r="Q380" s="551" t="s">
        <v>1661</v>
      </c>
      <c r="R380" s="339"/>
      <c r="S380" s="398"/>
      <c r="T380" s="466"/>
      <c r="U380" s="466"/>
      <c r="V380" s="339"/>
      <c r="W380" s="339"/>
      <c r="X380" s="339"/>
      <c r="Y380" s="339"/>
      <c r="Z380" s="339"/>
      <c r="AA380" s="339"/>
      <c r="AB380" s="339"/>
      <c r="AC380" s="339"/>
      <c r="AD380" s="339"/>
      <c r="AE380" s="339"/>
      <c r="AF380" s="339"/>
      <c r="AG380" s="339"/>
      <c r="AH380" s="339"/>
      <c r="AI380" s="339"/>
      <c r="AJ380" s="339"/>
      <c r="AK380" s="339"/>
      <c r="AL380" s="339"/>
    </row>
    <row r="381" spans="1:38" ht="12.75" customHeight="1">
      <c r="A381" s="399" t="s">
        <v>1384</v>
      </c>
      <c r="B381" s="396" t="s">
        <v>1332</v>
      </c>
      <c r="C381" s="158" t="s">
        <v>1311</v>
      </c>
      <c r="D381" s="158">
        <v>80111610</v>
      </c>
      <c r="E381" s="159" t="s">
        <v>1333</v>
      </c>
      <c r="F381" s="158" t="s">
        <v>479</v>
      </c>
      <c r="G381" s="158" t="s">
        <v>479</v>
      </c>
      <c r="H381" s="158">
        <v>6</v>
      </c>
      <c r="I381" s="158">
        <v>1</v>
      </c>
      <c r="J381" s="158" t="s">
        <v>44</v>
      </c>
      <c r="K381" s="158" t="s">
        <v>45</v>
      </c>
      <c r="L381" s="255">
        <f>+M381</f>
        <v>33590000</v>
      </c>
      <c r="M381" s="256">
        <f>39090000-5500000</f>
        <v>33590000</v>
      </c>
      <c r="N381" s="256" t="s">
        <v>269</v>
      </c>
      <c r="O381" s="158" t="s">
        <v>47</v>
      </c>
      <c r="P381" s="167" t="s">
        <v>1313</v>
      </c>
      <c r="Q381" s="529"/>
      <c r="R381" s="339"/>
      <c r="S381" s="400"/>
      <c r="T381" s="466"/>
      <c r="U381" s="466"/>
      <c r="V381" s="339"/>
      <c r="W381" s="339"/>
      <c r="X381" s="339"/>
      <c r="Y381" s="339"/>
      <c r="Z381" s="339"/>
      <c r="AA381" s="339"/>
      <c r="AB381" s="339"/>
      <c r="AC381" s="339"/>
      <c r="AD381" s="339"/>
      <c r="AE381" s="339"/>
      <c r="AF381" s="339"/>
      <c r="AG381" s="339"/>
      <c r="AH381" s="339"/>
      <c r="AI381" s="339"/>
      <c r="AJ381" s="339"/>
      <c r="AK381" s="339"/>
      <c r="AL381" s="339"/>
    </row>
    <row r="382" spans="1:38" ht="12.75" customHeight="1">
      <c r="A382" s="168" t="s">
        <v>1612</v>
      </c>
      <c r="B382" s="504"/>
      <c r="C382" s="169"/>
      <c r="D382" s="169"/>
      <c r="E382" s="169"/>
      <c r="F382" s="169"/>
      <c r="G382" s="169"/>
      <c r="H382" s="169"/>
      <c r="I382" s="169"/>
      <c r="J382" s="169"/>
      <c r="K382" s="169"/>
      <c r="L382" s="169"/>
      <c r="M382" s="170"/>
      <c r="N382" s="169"/>
      <c r="O382" s="513"/>
      <c r="P382" s="514"/>
      <c r="Q382" s="515"/>
      <c r="R382" s="339"/>
      <c r="S382" s="373"/>
      <c r="T382" s="466"/>
      <c r="U382" s="466"/>
      <c r="V382" s="339"/>
      <c r="W382" s="339"/>
      <c r="X382" s="339"/>
      <c r="Y382" s="339"/>
      <c r="Z382" s="339"/>
      <c r="AA382" s="339"/>
      <c r="AB382" s="339"/>
      <c r="AC382" s="339"/>
      <c r="AD382" s="339"/>
      <c r="AE382" s="339"/>
      <c r="AF382" s="339"/>
      <c r="AG382" s="339"/>
      <c r="AH382" s="339"/>
      <c r="AI382" s="339"/>
      <c r="AJ382" s="339"/>
      <c r="AK382" s="339"/>
      <c r="AL382" s="339"/>
    </row>
    <row r="383" spans="1:38" ht="12.75" customHeight="1">
      <c r="A383" s="516" t="s">
        <v>1613</v>
      </c>
      <c r="B383" s="517"/>
      <c r="C383" s="517"/>
      <c r="D383" s="517"/>
      <c r="E383" s="517"/>
      <c r="F383" s="517"/>
      <c r="G383" s="517"/>
      <c r="H383" s="517"/>
      <c r="I383" s="517"/>
      <c r="J383" s="517"/>
      <c r="K383" s="517"/>
      <c r="L383" s="517"/>
      <c r="M383" s="517"/>
      <c r="N383" s="517"/>
      <c r="O383" s="517"/>
      <c r="P383" s="517"/>
      <c r="Q383" s="518"/>
      <c r="R383" s="339"/>
      <c r="S383" s="374"/>
      <c r="T383" s="466"/>
      <c r="U383" s="466"/>
      <c r="V383" s="339"/>
      <c r="W383" s="339"/>
      <c r="X383" s="339"/>
      <c r="Y383" s="339"/>
      <c r="Z383" s="339"/>
      <c r="AA383" s="339"/>
      <c r="AB383" s="339"/>
      <c r="AC383" s="339"/>
      <c r="AD383" s="339"/>
      <c r="AE383" s="339"/>
      <c r="AF383" s="339"/>
      <c r="AG383" s="339"/>
      <c r="AH383" s="339"/>
      <c r="AI383" s="339"/>
      <c r="AJ383" s="339"/>
      <c r="AK383" s="339"/>
      <c r="AL383" s="339"/>
    </row>
    <row r="384" spans="1:38" ht="12.75" customHeight="1">
      <c r="A384" s="519" t="s">
        <v>1614</v>
      </c>
      <c r="B384" s="515"/>
      <c r="C384" s="513"/>
      <c r="D384" s="514"/>
      <c r="E384" s="515"/>
      <c r="F384" s="520" t="s">
        <v>1615</v>
      </c>
      <c r="G384" s="521"/>
      <c r="H384" s="521"/>
      <c r="I384" s="521"/>
      <c r="J384" s="522">
        <v>2</v>
      </c>
      <c r="K384" s="514"/>
      <c r="L384" s="514"/>
      <c r="M384" s="514"/>
      <c r="N384" s="515"/>
      <c r="O384" s="172" t="s">
        <v>1616</v>
      </c>
      <c r="P384" s="523">
        <v>45706</v>
      </c>
      <c r="Q384" s="515"/>
      <c r="R384" s="339"/>
      <c r="S384" s="401"/>
      <c r="T384" s="466"/>
      <c r="U384" s="466"/>
      <c r="V384" s="339"/>
      <c r="W384" s="339"/>
      <c r="X384" s="339"/>
      <c r="Y384" s="339"/>
      <c r="Z384" s="339"/>
      <c r="AA384" s="339"/>
      <c r="AB384" s="339"/>
      <c r="AC384" s="339"/>
      <c r="AD384" s="339"/>
      <c r="AE384" s="339"/>
      <c r="AF384" s="339"/>
      <c r="AG384" s="339"/>
      <c r="AH384" s="339"/>
      <c r="AI384" s="339"/>
      <c r="AJ384" s="339"/>
      <c r="AK384" s="339"/>
      <c r="AL384" s="339"/>
    </row>
    <row r="385" spans="1:38" ht="12.75" customHeight="1">
      <c r="A385" s="174"/>
      <c r="B385" s="174"/>
      <c r="C385" s="174"/>
      <c r="D385" s="174"/>
      <c r="E385" s="174"/>
      <c r="F385" s="174"/>
      <c r="G385" s="174"/>
      <c r="H385" s="174"/>
      <c r="I385" s="174"/>
      <c r="J385" s="174"/>
      <c r="K385" s="174"/>
      <c r="L385" s="174"/>
      <c r="M385" s="176"/>
      <c r="N385" s="174"/>
      <c r="O385" s="174"/>
      <c r="P385" s="174"/>
      <c r="Q385" s="177"/>
      <c r="R385" s="339"/>
      <c r="S385" s="338"/>
      <c r="T385" s="466"/>
      <c r="U385" s="466"/>
      <c r="V385" s="339"/>
      <c r="W385" s="339"/>
      <c r="X385" s="339"/>
      <c r="Y385" s="339"/>
      <c r="Z385" s="339"/>
      <c r="AA385" s="339"/>
      <c r="AB385" s="339"/>
      <c r="AC385" s="339"/>
      <c r="AD385" s="339"/>
      <c r="AE385" s="339"/>
      <c r="AF385" s="339"/>
      <c r="AG385" s="339"/>
      <c r="AH385" s="339"/>
      <c r="AI385" s="339"/>
      <c r="AJ385" s="339"/>
      <c r="AK385" s="339"/>
      <c r="AL385" s="339"/>
    </row>
    <row r="386" spans="1:38" ht="12.75" customHeight="1">
      <c r="A386" s="174"/>
      <c r="B386" s="174"/>
      <c r="C386" s="174"/>
      <c r="D386" s="174"/>
      <c r="E386" s="174"/>
      <c r="F386" s="174"/>
      <c r="G386" s="174"/>
      <c r="H386" s="174"/>
      <c r="I386" s="174"/>
      <c r="J386" s="174"/>
      <c r="K386" s="174"/>
      <c r="L386" s="174"/>
      <c r="M386" s="176"/>
      <c r="N386" s="174"/>
      <c r="O386" s="174"/>
      <c r="P386" s="174"/>
      <c r="Q386" s="177"/>
      <c r="R386" s="339"/>
      <c r="S386" s="338"/>
      <c r="T386" s="466"/>
      <c r="U386" s="466"/>
      <c r="V386" s="339"/>
      <c r="W386" s="339"/>
      <c r="X386" s="339"/>
      <c r="Y386" s="339"/>
      <c r="Z386" s="339"/>
      <c r="AA386" s="339"/>
      <c r="AB386" s="339"/>
      <c r="AC386" s="339"/>
      <c r="AD386" s="339"/>
      <c r="AE386" s="339"/>
      <c r="AF386" s="339"/>
      <c r="AG386" s="339"/>
      <c r="AH386" s="339"/>
      <c r="AI386" s="339"/>
      <c r="AJ386" s="339"/>
      <c r="AK386" s="339"/>
      <c r="AL386" s="339"/>
    </row>
    <row r="387" spans="1:38" ht="12.75" customHeight="1">
      <c r="A387" s="174"/>
      <c r="B387" s="174"/>
      <c r="C387" s="174"/>
      <c r="D387" s="174"/>
      <c r="E387" s="174"/>
      <c r="F387" s="174"/>
      <c r="G387" s="174"/>
      <c r="H387" s="174"/>
      <c r="I387" s="174"/>
      <c r="J387" s="174"/>
      <c r="K387" s="174"/>
      <c r="L387" s="174"/>
      <c r="M387" s="176"/>
      <c r="N387" s="174"/>
      <c r="O387" s="174"/>
      <c r="P387" s="174"/>
      <c r="Q387" s="177"/>
      <c r="R387" s="339"/>
      <c r="S387" s="338"/>
      <c r="T387" s="466"/>
      <c r="U387" s="466"/>
      <c r="V387" s="339"/>
      <c r="W387" s="339"/>
      <c r="X387" s="339"/>
      <c r="Y387" s="339"/>
      <c r="Z387" s="339"/>
      <c r="AA387" s="339"/>
      <c r="AB387" s="339"/>
      <c r="AC387" s="339"/>
      <c r="AD387" s="339"/>
      <c r="AE387" s="339"/>
      <c r="AF387" s="339"/>
      <c r="AG387" s="339"/>
      <c r="AH387" s="339"/>
      <c r="AI387" s="339"/>
      <c r="AJ387" s="339"/>
      <c r="AK387" s="339"/>
      <c r="AL387" s="339"/>
    </row>
    <row r="388" spans="1:38" ht="66" customHeight="1">
      <c r="A388" s="339"/>
      <c r="B388" s="588"/>
      <c r="C388" s="525"/>
      <c r="D388" s="538" t="s">
        <v>1365</v>
      </c>
      <c r="E388" s="514"/>
      <c r="F388" s="514"/>
      <c r="G388" s="514"/>
      <c r="H388" s="514"/>
      <c r="I388" s="514"/>
      <c r="J388" s="514"/>
      <c r="K388" s="515"/>
      <c r="L388" s="539" t="s">
        <v>1617</v>
      </c>
      <c r="M388" s="402"/>
      <c r="N388" s="339"/>
      <c r="O388" s="339"/>
      <c r="P388" s="339"/>
      <c r="Q388" s="341"/>
      <c r="R388" s="339"/>
      <c r="S388" s="338"/>
      <c r="T388" s="466"/>
      <c r="U388" s="466"/>
      <c r="V388" s="339"/>
      <c r="W388" s="339"/>
      <c r="X388" s="339"/>
      <c r="Y388" s="339"/>
      <c r="Z388" s="339"/>
      <c r="AA388" s="339"/>
      <c r="AB388" s="339"/>
      <c r="AC388" s="339"/>
      <c r="AD388" s="339"/>
      <c r="AE388" s="339"/>
      <c r="AF388" s="339"/>
      <c r="AG388" s="339"/>
      <c r="AH388" s="339"/>
      <c r="AI388" s="339"/>
      <c r="AJ388" s="339"/>
      <c r="AK388" s="339"/>
      <c r="AL388" s="339"/>
    </row>
    <row r="389" spans="1:38" ht="66" customHeight="1">
      <c r="A389" s="339"/>
      <c r="B389" s="526"/>
      <c r="C389" s="518"/>
      <c r="D389" s="538" t="s">
        <v>1618</v>
      </c>
      <c r="E389" s="514"/>
      <c r="F389" s="514"/>
      <c r="G389" s="514"/>
      <c r="H389" s="514"/>
      <c r="I389" s="514"/>
      <c r="J389" s="514"/>
      <c r="K389" s="515"/>
      <c r="L389" s="529"/>
      <c r="M389" s="402"/>
      <c r="N389" s="339"/>
      <c r="O389" s="339"/>
      <c r="P389" s="339"/>
      <c r="Q389" s="341"/>
      <c r="R389" s="339"/>
      <c r="S389" s="338"/>
      <c r="T389" s="466"/>
      <c r="U389" s="466"/>
      <c r="V389" s="339"/>
      <c r="W389" s="339"/>
      <c r="X389" s="339"/>
      <c r="Y389" s="339"/>
      <c r="Z389" s="339"/>
      <c r="AA389" s="339"/>
      <c r="AB389" s="339"/>
      <c r="AC389" s="339"/>
      <c r="AD389" s="339"/>
      <c r="AE389" s="339"/>
      <c r="AF389" s="339"/>
      <c r="AG389" s="339"/>
      <c r="AH389" s="339"/>
      <c r="AI389" s="339"/>
      <c r="AJ389" s="339"/>
      <c r="AK389" s="339"/>
      <c r="AL389" s="339"/>
    </row>
    <row r="390" spans="1:38" ht="12.75" customHeight="1">
      <c r="A390" s="339"/>
      <c r="B390" s="585"/>
      <c r="C390" s="514"/>
      <c r="D390" s="514"/>
      <c r="E390" s="514"/>
      <c r="F390" s="514"/>
      <c r="G390" s="514"/>
      <c r="H390" s="514"/>
      <c r="I390" s="514"/>
      <c r="J390" s="514"/>
      <c r="K390" s="514"/>
      <c r="L390" s="514"/>
      <c r="M390" s="515"/>
      <c r="N390" s="339"/>
      <c r="O390" s="339"/>
      <c r="P390" s="339"/>
      <c r="Q390" s="341"/>
      <c r="R390" s="339"/>
      <c r="S390" s="338"/>
      <c r="T390" s="466"/>
      <c r="U390" s="466"/>
      <c r="V390" s="339"/>
      <c r="W390" s="339"/>
      <c r="X390" s="339"/>
      <c r="Y390" s="339"/>
      <c r="Z390" s="339"/>
      <c r="AA390" s="339"/>
      <c r="AB390" s="339"/>
      <c r="AC390" s="339"/>
      <c r="AD390" s="339"/>
      <c r="AE390" s="339"/>
      <c r="AF390" s="339"/>
      <c r="AG390" s="339"/>
      <c r="AH390" s="339"/>
      <c r="AI390" s="339"/>
      <c r="AJ390" s="339"/>
      <c r="AK390" s="339"/>
      <c r="AL390" s="339"/>
    </row>
    <row r="391" spans="1:38" ht="12.75" customHeight="1">
      <c r="A391" s="339"/>
      <c r="B391" s="532" t="s">
        <v>1619</v>
      </c>
      <c r="C391" s="514"/>
      <c r="D391" s="514"/>
      <c r="E391" s="514"/>
      <c r="F391" s="514"/>
      <c r="G391" s="514"/>
      <c r="H391" s="514"/>
      <c r="I391" s="514"/>
      <c r="J391" s="514"/>
      <c r="K391" s="514"/>
      <c r="L391" s="514"/>
      <c r="M391" s="515"/>
      <c r="N391" s="339"/>
      <c r="O391" s="339"/>
      <c r="P391" s="339"/>
      <c r="Q391" s="341"/>
      <c r="R391" s="339"/>
      <c r="S391" s="338"/>
      <c r="T391" s="466"/>
      <c r="U391" s="466"/>
      <c r="V391" s="339"/>
      <c r="W391" s="339"/>
      <c r="X391" s="339"/>
      <c r="Y391" s="339"/>
      <c r="Z391" s="339"/>
      <c r="AA391" s="339"/>
      <c r="AB391" s="339"/>
      <c r="AC391" s="339"/>
      <c r="AD391" s="339"/>
      <c r="AE391" s="339"/>
      <c r="AF391" s="339"/>
      <c r="AG391" s="339"/>
      <c r="AH391" s="339"/>
      <c r="AI391" s="339"/>
      <c r="AJ391" s="339"/>
      <c r="AK391" s="339"/>
      <c r="AL391" s="339"/>
    </row>
    <row r="392" spans="1:38" ht="12.75" customHeight="1">
      <c r="A392" s="339"/>
      <c r="B392" s="467" t="s">
        <v>1620</v>
      </c>
      <c r="C392" s="538" t="s">
        <v>1621</v>
      </c>
      <c r="D392" s="515"/>
      <c r="E392" s="467" t="s">
        <v>1622</v>
      </c>
      <c r="F392" s="467" t="s">
        <v>1623</v>
      </c>
      <c r="G392" s="467" t="s">
        <v>141</v>
      </c>
      <c r="H392" s="585"/>
      <c r="I392" s="515"/>
      <c r="J392" s="403"/>
      <c r="K392" s="510" t="s">
        <v>1624</v>
      </c>
      <c r="L392" s="585"/>
      <c r="M392" s="515"/>
      <c r="N392" s="339"/>
      <c r="O392" s="339"/>
      <c r="P392" s="339"/>
      <c r="Q392" s="341"/>
      <c r="R392" s="339"/>
      <c r="S392" s="338"/>
      <c r="T392" s="466"/>
      <c r="U392" s="466"/>
      <c r="V392" s="339"/>
      <c r="W392" s="339"/>
      <c r="X392" s="339"/>
      <c r="Y392" s="339"/>
      <c r="Z392" s="339"/>
      <c r="AA392" s="339"/>
      <c r="AB392" s="339"/>
      <c r="AC392" s="339"/>
      <c r="AD392" s="339"/>
      <c r="AE392" s="339"/>
      <c r="AF392" s="339"/>
      <c r="AG392" s="339"/>
      <c r="AH392" s="339"/>
      <c r="AI392" s="339"/>
      <c r="AJ392" s="339"/>
      <c r="AK392" s="339"/>
      <c r="AL392" s="339"/>
    </row>
    <row r="393" spans="1:38" ht="12.75" customHeight="1">
      <c r="A393" s="339"/>
      <c r="B393" s="585"/>
      <c r="C393" s="514"/>
      <c r="D393" s="514"/>
      <c r="E393" s="514"/>
      <c r="F393" s="514"/>
      <c r="G393" s="514"/>
      <c r="H393" s="514"/>
      <c r="I393" s="514"/>
      <c r="J393" s="514"/>
      <c r="K393" s="514"/>
      <c r="L393" s="515"/>
      <c r="M393" s="402"/>
      <c r="N393" s="339"/>
      <c r="O393" s="339"/>
      <c r="P393" s="339"/>
      <c r="Q393" s="341"/>
      <c r="R393" s="339"/>
      <c r="S393" s="338"/>
      <c r="T393" s="466"/>
      <c r="U393" s="466"/>
      <c r="V393" s="339"/>
      <c r="W393" s="339"/>
      <c r="X393" s="339"/>
      <c r="Y393" s="339"/>
      <c r="Z393" s="339"/>
      <c r="AA393" s="339"/>
      <c r="AB393" s="339"/>
      <c r="AC393" s="339"/>
      <c r="AD393" s="339"/>
      <c r="AE393" s="339"/>
      <c r="AF393" s="339"/>
      <c r="AG393" s="339"/>
      <c r="AH393" s="339"/>
      <c r="AI393" s="339"/>
      <c r="AJ393" s="339"/>
      <c r="AK393" s="339"/>
      <c r="AL393" s="339"/>
    </row>
    <row r="394" spans="1:38" ht="12.75" customHeight="1">
      <c r="A394" s="339"/>
      <c r="B394" s="532" t="s">
        <v>1625</v>
      </c>
      <c r="C394" s="514"/>
      <c r="D394" s="514"/>
      <c r="E394" s="514"/>
      <c r="F394" s="514"/>
      <c r="G394" s="514"/>
      <c r="H394" s="514"/>
      <c r="I394" s="514"/>
      <c r="J394" s="514"/>
      <c r="K394" s="514"/>
      <c r="L394" s="515"/>
      <c r="M394" s="402"/>
      <c r="N394" s="339"/>
      <c r="O394" s="339"/>
      <c r="P394" s="339"/>
      <c r="Q394" s="341"/>
      <c r="R394" s="339"/>
      <c r="S394" s="338"/>
      <c r="T394" s="466"/>
      <c r="U394" s="466"/>
      <c r="V394" s="339"/>
      <c r="W394" s="339"/>
      <c r="X394" s="339"/>
      <c r="Y394" s="339"/>
      <c r="Z394" s="339"/>
      <c r="AA394" s="339"/>
      <c r="AB394" s="339"/>
      <c r="AC394" s="339"/>
      <c r="AD394" s="339"/>
      <c r="AE394" s="339"/>
      <c r="AF394" s="339"/>
      <c r="AG394" s="339"/>
      <c r="AH394" s="339"/>
      <c r="AI394" s="339"/>
      <c r="AJ394" s="339"/>
      <c r="AK394" s="339"/>
      <c r="AL394" s="339"/>
    </row>
    <row r="395" spans="1:38" ht="12.75" customHeight="1">
      <c r="A395" s="339"/>
      <c r="B395" s="586" t="s">
        <v>1626</v>
      </c>
      <c r="C395" s="514"/>
      <c r="D395" s="514"/>
      <c r="E395" s="514"/>
      <c r="F395" s="514"/>
      <c r="G395" s="514"/>
      <c r="H395" s="514"/>
      <c r="I395" s="514"/>
      <c r="J395" s="514"/>
      <c r="K395" s="514"/>
      <c r="L395" s="515"/>
      <c r="M395" s="402"/>
      <c r="N395" s="339"/>
      <c r="O395" s="339"/>
      <c r="P395" s="339"/>
      <c r="Q395" s="341"/>
      <c r="R395" s="339"/>
      <c r="S395" s="338"/>
      <c r="T395" s="466"/>
      <c r="U395" s="466"/>
      <c r="V395" s="339"/>
      <c r="W395" s="339"/>
      <c r="X395" s="339"/>
      <c r="Y395" s="339"/>
      <c r="Z395" s="339"/>
      <c r="AA395" s="339"/>
      <c r="AB395" s="339"/>
      <c r="AC395" s="339"/>
      <c r="AD395" s="339"/>
      <c r="AE395" s="339"/>
      <c r="AF395" s="339"/>
      <c r="AG395" s="339"/>
      <c r="AH395" s="339"/>
      <c r="AI395" s="339"/>
      <c r="AJ395" s="339"/>
      <c r="AK395" s="339"/>
      <c r="AL395" s="339"/>
    </row>
    <row r="396" spans="1:38" ht="12.75" customHeight="1">
      <c r="A396" s="339"/>
      <c r="B396" s="182" t="s">
        <v>1627</v>
      </c>
      <c r="C396" s="404" t="s">
        <v>1628</v>
      </c>
      <c r="D396" s="182" t="s">
        <v>1629</v>
      </c>
      <c r="E396" s="182" t="s">
        <v>1630</v>
      </c>
      <c r="F396" s="182" t="s">
        <v>1631</v>
      </c>
      <c r="G396" s="182" t="s">
        <v>1632</v>
      </c>
      <c r="H396" s="183" t="s">
        <v>1633</v>
      </c>
      <c r="I396" s="182" t="s">
        <v>1634</v>
      </c>
      <c r="J396" s="184" t="s">
        <v>1635</v>
      </c>
      <c r="K396" s="184" t="s">
        <v>1636</v>
      </c>
      <c r="L396" s="182" t="s">
        <v>1637</v>
      </c>
      <c r="M396" s="405" t="s">
        <v>1638</v>
      </c>
      <c r="N396" s="339"/>
      <c r="O396" s="339"/>
      <c r="P396" s="339"/>
      <c r="Q396" s="341"/>
      <c r="R396" s="339"/>
      <c r="S396" s="338"/>
      <c r="T396" s="466"/>
      <c r="U396" s="466"/>
      <c r="V396" s="339"/>
      <c r="W396" s="339"/>
      <c r="X396" s="339"/>
      <c r="Y396" s="339"/>
      <c r="Z396" s="339"/>
      <c r="AA396" s="339"/>
      <c r="AB396" s="339"/>
      <c r="AC396" s="339"/>
      <c r="AD396" s="339"/>
      <c r="AE396" s="339"/>
      <c r="AF396" s="339"/>
      <c r="AG396" s="339"/>
      <c r="AH396" s="339"/>
      <c r="AI396" s="339"/>
      <c r="AJ396" s="339"/>
      <c r="AK396" s="339"/>
      <c r="AL396" s="339"/>
    </row>
    <row r="397" spans="1:38" ht="12.75" customHeight="1">
      <c r="A397" s="339"/>
      <c r="B397" s="200" t="s">
        <v>1655</v>
      </c>
      <c r="C397" s="200" t="s">
        <v>1639</v>
      </c>
      <c r="D397" s="198">
        <v>84131501</v>
      </c>
      <c r="E397" s="198" t="s">
        <v>1645</v>
      </c>
      <c r="F397" s="200" t="s">
        <v>1646</v>
      </c>
      <c r="G397" s="200" t="s">
        <v>232</v>
      </c>
      <c r="H397" s="406">
        <v>12</v>
      </c>
      <c r="I397" s="200" t="s">
        <v>1641</v>
      </c>
      <c r="J397" s="204">
        <v>35155000</v>
      </c>
      <c r="K397" s="204">
        <v>-35155000</v>
      </c>
      <c r="L397" s="407"/>
      <c r="M397" s="203" t="s">
        <v>1643</v>
      </c>
      <c r="N397" s="339"/>
      <c r="O397" s="339"/>
      <c r="P397" s="339"/>
      <c r="Q397" s="341"/>
      <c r="R397" s="339"/>
      <c r="S397" s="338"/>
      <c r="T397" s="466"/>
      <c r="U397" s="466"/>
      <c r="V397" s="339"/>
      <c r="W397" s="339"/>
      <c r="X397" s="339"/>
      <c r="Y397" s="339"/>
      <c r="Z397" s="339"/>
      <c r="AA397" s="339"/>
      <c r="AB397" s="339"/>
      <c r="AC397" s="339"/>
      <c r="AD397" s="339"/>
      <c r="AE397" s="339"/>
      <c r="AF397" s="339"/>
      <c r="AG397" s="339"/>
      <c r="AH397" s="339"/>
      <c r="AI397" s="339"/>
      <c r="AJ397" s="339"/>
      <c r="AK397" s="339"/>
      <c r="AL397" s="339"/>
    </row>
    <row r="398" spans="1:38" ht="12.75" customHeight="1">
      <c r="A398" s="339"/>
      <c r="B398" s="186" t="s">
        <v>1384</v>
      </c>
      <c r="C398" s="186" t="s">
        <v>1639</v>
      </c>
      <c r="D398" s="186">
        <v>84131501</v>
      </c>
      <c r="E398" s="186" t="s">
        <v>1640</v>
      </c>
      <c r="F398" s="186" t="s">
        <v>90</v>
      </c>
      <c r="G398" s="186" t="s">
        <v>90</v>
      </c>
      <c r="H398" s="194">
        <v>0</v>
      </c>
      <c r="I398" s="186" t="s">
        <v>1641</v>
      </c>
      <c r="J398" s="192">
        <v>5017047</v>
      </c>
      <c r="K398" s="192">
        <v>5017047</v>
      </c>
      <c r="L398" s="189" t="s">
        <v>1642</v>
      </c>
      <c r="M398" s="190" t="s">
        <v>1643</v>
      </c>
      <c r="N398" s="339"/>
      <c r="O398" s="339"/>
      <c r="P398" s="339"/>
      <c r="Q398" s="341"/>
      <c r="R398" s="339"/>
      <c r="S398" s="338"/>
      <c r="T398" s="466"/>
      <c r="U398" s="466"/>
      <c r="V398" s="339"/>
      <c r="W398" s="339"/>
      <c r="X398" s="339"/>
      <c r="Y398" s="339"/>
      <c r="Z398" s="339"/>
      <c r="AA398" s="339"/>
      <c r="AB398" s="339"/>
      <c r="AC398" s="339"/>
      <c r="AD398" s="339"/>
      <c r="AE398" s="339"/>
      <c r="AF398" s="339"/>
      <c r="AG398" s="339"/>
      <c r="AH398" s="339"/>
      <c r="AI398" s="339"/>
      <c r="AJ398" s="339"/>
      <c r="AK398" s="339"/>
      <c r="AL398" s="339"/>
    </row>
    <row r="399" spans="1:38" ht="12.75" customHeight="1">
      <c r="A399" s="339"/>
      <c r="B399" s="186" t="s">
        <v>1510</v>
      </c>
      <c r="C399" s="186" t="s">
        <v>1644</v>
      </c>
      <c r="D399" s="186">
        <v>84131501</v>
      </c>
      <c r="E399" s="186" t="s">
        <v>1645</v>
      </c>
      <c r="F399" s="186" t="s">
        <v>1646</v>
      </c>
      <c r="G399" s="186" t="s">
        <v>232</v>
      </c>
      <c r="H399" s="186">
        <v>12</v>
      </c>
      <c r="I399" s="191" t="s">
        <v>1641</v>
      </c>
      <c r="J399" s="192">
        <v>30137953</v>
      </c>
      <c r="K399" s="192">
        <v>30137953</v>
      </c>
      <c r="L399" s="193" t="s">
        <v>1647</v>
      </c>
      <c r="M399" s="190" t="s">
        <v>1643</v>
      </c>
      <c r="N399" s="339"/>
      <c r="O399" s="339"/>
      <c r="P399" s="339"/>
      <c r="Q399" s="341"/>
      <c r="R399" s="339"/>
      <c r="S399" s="338"/>
      <c r="T399" s="466"/>
      <c r="U399" s="466"/>
      <c r="V399" s="339"/>
      <c r="W399" s="339"/>
      <c r="X399" s="339"/>
      <c r="Y399" s="339"/>
      <c r="Z399" s="339"/>
      <c r="AA399" s="339"/>
      <c r="AB399" s="339"/>
      <c r="AC399" s="339"/>
      <c r="AD399" s="339"/>
      <c r="AE399" s="339"/>
      <c r="AF399" s="339"/>
      <c r="AG399" s="339"/>
      <c r="AH399" s="339"/>
      <c r="AI399" s="339"/>
      <c r="AJ399" s="339"/>
      <c r="AK399" s="339"/>
      <c r="AL399" s="339"/>
    </row>
    <row r="400" spans="1:38" ht="12.75" customHeight="1">
      <c r="A400" s="339"/>
      <c r="B400" s="200" t="s">
        <v>1655</v>
      </c>
      <c r="C400" s="200" t="s">
        <v>1648</v>
      </c>
      <c r="D400" s="200">
        <v>80131500</v>
      </c>
      <c r="E400" s="200" t="s">
        <v>1653</v>
      </c>
      <c r="F400" s="200" t="s">
        <v>96</v>
      </c>
      <c r="G400" s="200" t="s">
        <v>1656</v>
      </c>
      <c r="H400" s="200">
        <v>12</v>
      </c>
      <c r="I400" s="200" t="s">
        <v>1650</v>
      </c>
      <c r="J400" s="204">
        <v>248695000</v>
      </c>
      <c r="K400" s="204">
        <v>-248695000</v>
      </c>
      <c r="L400" s="408"/>
      <c r="M400" s="203" t="s">
        <v>1651</v>
      </c>
      <c r="N400" s="339"/>
      <c r="O400" s="339"/>
      <c r="P400" s="339"/>
      <c r="Q400" s="341"/>
      <c r="R400" s="339"/>
      <c r="S400" s="338"/>
      <c r="T400" s="466"/>
      <c r="U400" s="466"/>
      <c r="V400" s="339"/>
      <c r="W400" s="339"/>
      <c r="X400" s="339"/>
      <c r="Y400" s="339"/>
      <c r="Z400" s="339"/>
      <c r="AA400" s="339"/>
      <c r="AB400" s="339"/>
      <c r="AC400" s="339"/>
      <c r="AD400" s="339"/>
      <c r="AE400" s="339"/>
      <c r="AF400" s="339"/>
      <c r="AG400" s="339"/>
      <c r="AH400" s="339"/>
      <c r="AI400" s="339"/>
      <c r="AJ400" s="339"/>
      <c r="AK400" s="339"/>
      <c r="AL400" s="339"/>
    </row>
    <row r="401" spans="1:38" ht="12.75" customHeight="1">
      <c r="A401" s="339"/>
      <c r="B401" s="186" t="s">
        <v>1384</v>
      </c>
      <c r="C401" s="186" t="s">
        <v>1648</v>
      </c>
      <c r="D401" s="186">
        <v>80131500</v>
      </c>
      <c r="E401" s="186" t="s">
        <v>1649</v>
      </c>
      <c r="F401" s="186" t="s">
        <v>90</v>
      </c>
      <c r="G401" s="186" t="s">
        <v>90</v>
      </c>
      <c r="H401" s="194">
        <v>1</v>
      </c>
      <c r="I401" s="186" t="s">
        <v>1650</v>
      </c>
      <c r="J401" s="195">
        <v>20076133</v>
      </c>
      <c r="K401" s="195">
        <v>20076133</v>
      </c>
      <c r="L401" s="189" t="s">
        <v>1642</v>
      </c>
      <c r="M401" s="190" t="s">
        <v>1651</v>
      </c>
      <c r="N401" s="339"/>
      <c r="O401" s="339"/>
      <c r="P401" s="339"/>
      <c r="Q401" s="341"/>
      <c r="R401" s="339"/>
      <c r="S401" s="338"/>
      <c r="T401" s="466"/>
      <c r="U401" s="466"/>
      <c r="V401" s="339"/>
      <c r="W401" s="339"/>
      <c r="X401" s="339"/>
      <c r="Y401" s="339"/>
      <c r="Z401" s="339"/>
      <c r="AA401" s="339"/>
      <c r="AB401" s="339"/>
      <c r="AC401" s="339"/>
      <c r="AD401" s="339"/>
      <c r="AE401" s="339"/>
      <c r="AF401" s="339"/>
      <c r="AG401" s="339"/>
      <c r="AH401" s="339"/>
      <c r="AI401" s="339"/>
      <c r="AJ401" s="339"/>
      <c r="AK401" s="339"/>
      <c r="AL401" s="339"/>
    </row>
    <row r="402" spans="1:38" ht="12.75" customHeight="1">
      <c r="A402" s="339"/>
      <c r="B402" s="186" t="s">
        <v>1510</v>
      </c>
      <c r="C402" s="186" t="s">
        <v>1652</v>
      </c>
      <c r="D402" s="186">
        <v>80131500</v>
      </c>
      <c r="E402" s="186" t="s">
        <v>1653</v>
      </c>
      <c r="F402" s="186" t="s">
        <v>90</v>
      </c>
      <c r="G402" s="186" t="s">
        <v>150</v>
      </c>
      <c r="H402" s="186">
        <v>11</v>
      </c>
      <c r="I402" s="186" t="s">
        <v>1650</v>
      </c>
      <c r="J402" s="195">
        <v>0</v>
      </c>
      <c r="K402" s="195">
        <v>228618867</v>
      </c>
      <c r="L402" s="189" t="s">
        <v>1647</v>
      </c>
      <c r="M402" s="190" t="s">
        <v>1651</v>
      </c>
      <c r="N402" s="339"/>
      <c r="O402" s="339"/>
      <c r="P402" s="339"/>
      <c r="Q402" s="341"/>
      <c r="R402" s="339"/>
      <c r="S402" s="338"/>
      <c r="T402" s="466"/>
      <c r="U402" s="466"/>
      <c r="V402" s="339"/>
      <c r="W402" s="339"/>
      <c r="X402" s="339"/>
      <c r="Y402" s="339"/>
      <c r="Z402" s="339"/>
      <c r="AA402" s="339"/>
      <c r="AB402" s="339"/>
      <c r="AC402" s="339"/>
      <c r="AD402" s="339"/>
      <c r="AE402" s="339"/>
      <c r="AF402" s="339"/>
      <c r="AG402" s="339"/>
      <c r="AH402" s="339"/>
      <c r="AI402" s="339"/>
      <c r="AJ402" s="339"/>
      <c r="AK402" s="339"/>
      <c r="AL402" s="339"/>
    </row>
    <row r="403" spans="1:38" ht="12.75" customHeight="1">
      <c r="A403" s="339"/>
      <c r="B403" s="409"/>
      <c r="C403" s="409"/>
      <c r="D403" s="409"/>
      <c r="E403" s="409"/>
      <c r="F403" s="409"/>
      <c r="G403" s="409"/>
      <c r="H403" s="410"/>
      <c r="I403" s="409"/>
      <c r="J403" s="411"/>
      <c r="K403" s="411"/>
      <c r="L403" s="407"/>
      <c r="M403" s="402"/>
      <c r="N403" s="339"/>
      <c r="O403" s="339"/>
      <c r="P403" s="339"/>
      <c r="Q403" s="341"/>
      <c r="R403" s="339"/>
      <c r="S403" s="338"/>
      <c r="T403" s="466"/>
      <c r="U403" s="466"/>
      <c r="V403" s="339"/>
      <c r="W403" s="339"/>
      <c r="X403" s="339"/>
      <c r="Y403" s="339"/>
      <c r="Z403" s="339"/>
      <c r="AA403" s="339"/>
      <c r="AB403" s="339"/>
      <c r="AC403" s="339"/>
      <c r="AD403" s="339"/>
      <c r="AE403" s="339"/>
      <c r="AF403" s="339"/>
      <c r="AG403" s="339"/>
      <c r="AH403" s="339"/>
      <c r="AI403" s="339"/>
      <c r="AJ403" s="339"/>
      <c r="AK403" s="339"/>
      <c r="AL403" s="339"/>
    </row>
    <row r="404" spans="1:38" ht="12.75" customHeight="1">
      <c r="A404" s="339"/>
      <c r="B404" s="409"/>
      <c r="C404" s="409"/>
      <c r="D404" s="409"/>
      <c r="E404" s="409"/>
      <c r="F404" s="409"/>
      <c r="G404" s="409"/>
      <c r="H404" s="410"/>
      <c r="I404" s="409"/>
      <c r="J404" s="411"/>
      <c r="K404" s="411"/>
      <c r="L404" s="407"/>
      <c r="M404" s="402"/>
      <c r="N404" s="339"/>
      <c r="O404" s="339"/>
      <c r="P404" s="339"/>
      <c r="Q404" s="341"/>
      <c r="R404" s="339"/>
      <c r="S404" s="338"/>
      <c r="T404" s="466"/>
      <c r="U404" s="466"/>
      <c r="V404" s="339"/>
      <c r="W404" s="339"/>
      <c r="X404" s="339"/>
      <c r="Y404" s="339"/>
      <c r="Z404" s="339"/>
      <c r="AA404" s="339"/>
      <c r="AB404" s="339"/>
      <c r="AC404" s="339"/>
      <c r="AD404" s="339"/>
      <c r="AE404" s="339"/>
      <c r="AF404" s="339"/>
      <c r="AG404" s="339"/>
      <c r="AH404" s="339"/>
      <c r="AI404" s="339"/>
      <c r="AJ404" s="339"/>
      <c r="AK404" s="339"/>
      <c r="AL404" s="339"/>
    </row>
    <row r="405" spans="1:38" ht="12.75" customHeight="1">
      <c r="A405" s="339"/>
      <c r="B405" s="585"/>
      <c r="C405" s="514"/>
      <c r="D405" s="514"/>
      <c r="E405" s="514"/>
      <c r="F405" s="514"/>
      <c r="G405" s="514"/>
      <c r="H405" s="514"/>
      <c r="I405" s="514"/>
      <c r="J405" s="514"/>
      <c r="K405" s="514"/>
      <c r="L405" s="515"/>
      <c r="M405" s="402"/>
      <c r="N405" s="339"/>
      <c r="O405" s="339"/>
      <c r="P405" s="339"/>
      <c r="Q405" s="341"/>
      <c r="R405" s="339"/>
      <c r="S405" s="338"/>
      <c r="T405" s="466"/>
      <c r="U405" s="466"/>
      <c r="V405" s="339"/>
      <c r="W405" s="339"/>
      <c r="X405" s="339"/>
      <c r="Y405" s="339"/>
      <c r="Z405" s="339"/>
      <c r="AA405" s="339"/>
      <c r="AB405" s="339"/>
      <c r="AC405" s="339"/>
      <c r="AD405" s="339"/>
      <c r="AE405" s="339"/>
      <c r="AF405" s="339"/>
      <c r="AG405" s="339"/>
      <c r="AH405" s="339"/>
      <c r="AI405" s="339"/>
      <c r="AJ405" s="339"/>
      <c r="AK405" s="339"/>
      <c r="AL405" s="339"/>
    </row>
    <row r="406" spans="1:38" ht="73.5" customHeight="1">
      <c r="A406" s="339"/>
      <c r="B406" s="532" t="s">
        <v>1614</v>
      </c>
      <c r="C406" s="515"/>
      <c r="D406" s="585"/>
      <c r="E406" s="515"/>
      <c r="F406" s="532" t="s">
        <v>1615</v>
      </c>
      <c r="G406" s="514"/>
      <c r="H406" s="515"/>
      <c r="I406" s="587">
        <v>2</v>
      </c>
      <c r="J406" s="515"/>
      <c r="K406" s="184" t="s">
        <v>1654</v>
      </c>
      <c r="L406" s="511">
        <v>45702</v>
      </c>
      <c r="M406" s="402"/>
      <c r="N406" s="339"/>
      <c r="O406" s="339"/>
      <c r="P406" s="339"/>
      <c r="Q406" s="341"/>
      <c r="R406" s="339"/>
      <c r="S406" s="338"/>
      <c r="T406" s="466"/>
      <c r="U406" s="466"/>
      <c r="V406" s="339"/>
      <c r="W406" s="339"/>
      <c r="X406" s="339"/>
      <c r="Y406" s="339"/>
      <c r="Z406" s="339"/>
      <c r="AA406" s="339"/>
      <c r="AB406" s="339"/>
      <c r="AC406" s="339"/>
      <c r="AD406" s="339"/>
      <c r="AE406" s="339"/>
      <c r="AF406" s="339"/>
      <c r="AG406" s="339"/>
      <c r="AH406" s="339"/>
      <c r="AI406" s="339"/>
      <c r="AJ406" s="339"/>
      <c r="AK406" s="339"/>
      <c r="AL406" s="339"/>
    </row>
    <row r="407" spans="1:38" ht="12.75" customHeight="1">
      <c r="A407" s="339"/>
      <c r="B407" s="436"/>
      <c r="C407" s="436"/>
      <c r="D407" s="436"/>
      <c r="E407" s="436"/>
      <c r="F407" s="436"/>
      <c r="G407" s="436"/>
      <c r="H407" s="436"/>
      <c r="I407" s="436"/>
      <c r="J407" s="436"/>
      <c r="K407" s="436"/>
      <c r="L407" s="436"/>
      <c r="M407" s="512"/>
      <c r="N407" s="339"/>
      <c r="O407" s="339"/>
      <c r="P407" s="339"/>
      <c r="Q407" s="341"/>
      <c r="R407" s="339"/>
      <c r="S407" s="338"/>
      <c r="T407" s="466"/>
      <c r="U407" s="466"/>
      <c r="V407" s="339"/>
      <c r="W407" s="339"/>
      <c r="X407" s="339"/>
      <c r="Y407" s="339"/>
      <c r="Z407" s="339"/>
      <c r="AA407" s="339"/>
      <c r="AB407" s="339"/>
      <c r="AC407" s="339"/>
      <c r="AD407" s="339"/>
      <c r="AE407" s="339"/>
      <c r="AF407" s="339"/>
      <c r="AG407" s="339"/>
      <c r="AH407" s="339"/>
      <c r="AI407" s="339"/>
      <c r="AJ407" s="339"/>
      <c r="AK407" s="339"/>
      <c r="AL407" s="339"/>
    </row>
    <row r="408" spans="1:38" ht="12.75" customHeight="1">
      <c r="A408" s="339"/>
      <c r="B408" s="339"/>
      <c r="C408" s="339"/>
      <c r="D408" s="339"/>
      <c r="E408" s="339"/>
      <c r="F408" s="339"/>
      <c r="G408" s="339"/>
      <c r="H408" s="339"/>
      <c r="I408" s="339"/>
      <c r="J408" s="339"/>
      <c r="K408" s="339"/>
      <c r="L408" s="339"/>
      <c r="M408" s="340"/>
      <c r="N408" s="339"/>
      <c r="O408" s="339"/>
      <c r="P408" s="339"/>
      <c r="Q408" s="341"/>
      <c r="R408" s="339"/>
      <c r="S408" s="338"/>
      <c r="T408" s="466"/>
      <c r="U408" s="466"/>
      <c r="V408" s="339"/>
      <c r="W408" s="339"/>
      <c r="X408" s="339"/>
      <c r="Y408" s="339"/>
      <c r="Z408" s="339"/>
      <c r="AA408" s="339"/>
      <c r="AB408" s="339"/>
      <c r="AC408" s="339"/>
      <c r="AD408" s="339"/>
      <c r="AE408" s="339"/>
      <c r="AF408" s="339"/>
      <c r="AG408" s="339"/>
      <c r="AH408" s="339"/>
      <c r="AI408" s="339"/>
      <c r="AJ408" s="339"/>
      <c r="AK408" s="339"/>
      <c r="AL408" s="339"/>
    </row>
    <row r="409" spans="1:38" ht="12.75" customHeight="1">
      <c r="A409" s="339"/>
      <c r="B409" s="339"/>
      <c r="C409" s="339"/>
      <c r="D409" s="339"/>
      <c r="E409" s="339"/>
      <c r="F409" s="339"/>
      <c r="G409" s="339"/>
      <c r="H409" s="339"/>
      <c r="I409" s="339"/>
      <c r="J409" s="339"/>
      <c r="K409" s="339"/>
      <c r="L409" s="339"/>
      <c r="M409" s="340"/>
      <c r="N409" s="339"/>
      <c r="O409" s="339"/>
      <c r="P409" s="339"/>
      <c r="Q409" s="341"/>
      <c r="R409" s="339"/>
      <c r="S409" s="338"/>
      <c r="T409" s="466"/>
      <c r="U409" s="466"/>
      <c r="V409" s="339"/>
      <c r="W409" s="339"/>
      <c r="X409" s="339"/>
      <c r="Y409" s="339"/>
      <c r="Z409" s="339"/>
      <c r="AA409" s="339"/>
      <c r="AB409" s="339"/>
      <c r="AC409" s="339"/>
      <c r="AD409" s="339"/>
      <c r="AE409" s="339"/>
      <c r="AF409" s="339"/>
      <c r="AG409" s="339"/>
      <c r="AH409" s="339"/>
      <c r="AI409" s="339"/>
      <c r="AJ409" s="339"/>
      <c r="AK409" s="339"/>
      <c r="AL409" s="339"/>
    </row>
    <row r="410" spans="1:38" ht="12.75" customHeight="1">
      <c r="A410" s="339"/>
      <c r="B410" s="339"/>
      <c r="C410" s="339"/>
      <c r="D410" s="339"/>
      <c r="E410" s="339"/>
      <c r="F410" s="339"/>
      <c r="G410" s="339"/>
      <c r="H410" s="339"/>
      <c r="I410" s="339"/>
      <c r="J410" s="339"/>
      <c r="K410" s="339"/>
      <c r="L410" s="339"/>
      <c r="M410" s="340"/>
      <c r="N410" s="339"/>
      <c r="O410" s="339"/>
      <c r="P410" s="339"/>
      <c r="Q410" s="341"/>
      <c r="R410" s="339"/>
      <c r="S410" s="338"/>
      <c r="T410" s="466"/>
      <c r="U410" s="466"/>
      <c r="V410" s="339"/>
      <c r="W410" s="339"/>
      <c r="X410" s="339"/>
      <c r="Y410" s="339"/>
      <c r="Z410" s="339"/>
      <c r="AA410" s="339"/>
      <c r="AB410" s="339"/>
      <c r="AC410" s="339"/>
      <c r="AD410" s="339"/>
      <c r="AE410" s="339"/>
      <c r="AF410" s="339"/>
      <c r="AG410" s="339"/>
      <c r="AH410" s="339"/>
      <c r="AI410" s="339"/>
      <c r="AJ410" s="339"/>
      <c r="AK410" s="339"/>
      <c r="AL410" s="339"/>
    </row>
    <row r="411" spans="1:38" ht="12.75" customHeight="1">
      <c r="A411" s="339"/>
      <c r="B411" s="339"/>
      <c r="C411" s="339"/>
      <c r="D411" s="339"/>
      <c r="E411" s="339"/>
      <c r="F411" s="339"/>
      <c r="G411" s="339"/>
      <c r="H411" s="339"/>
      <c r="I411" s="339"/>
      <c r="J411" s="339"/>
      <c r="K411" s="339"/>
      <c r="L411" s="339"/>
      <c r="M411" s="340"/>
      <c r="N411" s="339"/>
      <c r="O411" s="339"/>
      <c r="P411" s="339"/>
      <c r="Q411" s="341"/>
      <c r="R411" s="339"/>
      <c r="S411" s="338"/>
      <c r="T411" s="466"/>
      <c r="U411" s="466"/>
      <c r="V411" s="339"/>
      <c r="W411" s="339"/>
      <c r="X411" s="339"/>
      <c r="Y411" s="339"/>
      <c r="Z411" s="339"/>
      <c r="AA411" s="339"/>
      <c r="AB411" s="339"/>
      <c r="AC411" s="339"/>
      <c r="AD411" s="339"/>
      <c r="AE411" s="339"/>
      <c r="AF411" s="339"/>
      <c r="AG411" s="339"/>
      <c r="AH411" s="339"/>
      <c r="AI411" s="339"/>
      <c r="AJ411" s="339"/>
      <c r="AK411" s="339"/>
      <c r="AL411" s="339"/>
    </row>
    <row r="412" spans="1:38" ht="12.75" customHeight="1">
      <c r="A412" s="339"/>
      <c r="B412" s="339"/>
      <c r="C412" s="339"/>
      <c r="D412" s="339"/>
      <c r="E412" s="339"/>
      <c r="F412" s="339"/>
      <c r="G412" s="339"/>
      <c r="H412" s="339"/>
      <c r="I412" s="339"/>
      <c r="J412" s="339"/>
      <c r="K412" s="339"/>
      <c r="L412" s="339"/>
      <c r="M412" s="340"/>
      <c r="N412" s="339"/>
      <c r="O412" s="339"/>
      <c r="P412" s="339"/>
      <c r="Q412" s="341"/>
      <c r="R412" s="339"/>
      <c r="S412" s="338"/>
      <c r="T412" s="466"/>
      <c r="U412" s="466"/>
      <c r="V412" s="339"/>
      <c r="W412" s="339"/>
      <c r="X412" s="339"/>
      <c r="Y412" s="339"/>
      <c r="Z412" s="339"/>
      <c r="AA412" s="339"/>
      <c r="AB412" s="339"/>
      <c r="AC412" s="339"/>
      <c r="AD412" s="339"/>
      <c r="AE412" s="339"/>
      <c r="AF412" s="339"/>
      <c r="AG412" s="339"/>
      <c r="AH412" s="339"/>
      <c r="AI412" s="339"/>
      <c r="AJ412" s="339"/>
      <c r="AK412" s="339"/>
      <c r="AL412" s="339"/>
    </row>
    <row r="413" spans="1:38" ht="12.75" customHeight="1">
      <c r="A413" s="339"/>
      <c r="B413" s="339"/>
      <c r="C413" s="339"/>
      <c r="D413" s="339"/>
      <c r="E413" s="339"/>
      <c r="F413" s="339"/>
      <c r="G413" s="339"/>
      <c r="H413" s="339"/>
      <c r="I413" s="339"/>
      <c r="J413" s="339"/>
      <c r="K413" s="339"/>
      <c r="L413" s="339"/>
      <c r="M413" s="340"/>
      <c r="N413" s="339"/>
      <c r="O413" s="339"/>
      <c r="P413" s="339"/>
      <c r="Q413" s="341"/>
      <c r="R413" s="339"/>
      <c r="S413" s="338"/>
      <c r="T413" s="466"/>
      <c r="U413" s="466"/>
      <c r="V413" s="339"/>
      <c r="W413" s="339"/>
      <c r="X413" s="339"/>
      <c r="Y413" s="339"/>
      <c r="Z413" s="339"/>
      <c r="AA413" s="339"/>
      <c r="AB413" s="339"/>
      <c r="AC413" s="339"/>
      <c r="AD413" s="339"/>
      <c r="AE413" s="339"/>
      <c r="AF413" s="339"/>
      <c r="AG413" s="339"/>
      <c r="AH413" s="339"/>
      <c r="AI413" s="339"/>
      <c r="AJ413" s="339"/>
      <c r="AK413" s="339"/>
      <c r="AL413" s="339"/>
    </row>
    <row r="414" spans="1:38" ht="12.75" customHeight="1">
      <c r="A414" s="339"/>
      <c r="B414" s="339"/>
      <c r="C414" s="339"/>
      <c r="D414" s="339"/>
      <c r="E414" s="339"/>
      <c r="F414" s="339"/>
      <c r="G414" s="339"/>
      <c r="H414" s="339"/>
      <c r="I414" s="339"/>
      <c r="J414" s="339"/>
      <c r="K414" s="339"/>
      <c r="L414" s="339"/>
      <c r="M414" s="340"/>
      <c r="N414" s="339"/>
      <c r="O414" s="339"/>
      <c r="P414" s="339"/>
      <c r="Q414" s="341"/>
      <c r="R414" s="339"/>
      <c r="S414" s="338"/>
      <c r="T414" s="466"/>
      <c r="U414" s="466"/>
      <c r="V414" s="339"/>
      <c r="W414" s="339"/>
      <c r="X414" s="339"/>
      <c r="Y414" s="339"/>
      <c r="Z414" s="339"/>
      <c r="AA414" s="339"/>
      <c r="AB414" s="339"/>
      <c r="AC414" s="339"/>
      <c r="AD414" s="339"/>
      <c r="AE414" s="339"/>
      <c r="AF414" s="339"/>
      <c r="AG414" s="339"/>
      <c r="AH414" s="339"/>
      <c r="AI414" s="339"/>
      <c r="AJ414" s="339"/>
      <c r="AK414" s="339"/>
      <c r="AL414" s="339"/>
    </row>
    <row r="415" spans="1:38" ht="12.75" customHeight="1">
      <c r="A415" s="339"/>
      <c r="B415" s="339"/>
      <c r="C415" s="339"/>
      <c r="D415" s="339"/>
      <c r="E415" s="339"/>
      <c r="F415" s="339"/>
      <c r="G415" s="339"/>
      <c r="H415" s="339"/>
      <c r="I415" s="339"/>
      <c r="J415" s="339"/>
      <c r="K415" s="339"/>
      <c r="L415" s="339"/>
      <c r="M415" s="340"/>
      <c r="N415" s="339"/>
      <c r="O415" s="339"/>
      <c r="P415" s="339"/>
      <c r="Q415" s="341"/>
      <c r="R415" s="339"/>
      <c r="S415" s="338"/>
      <c r="T415" s="466"/>
      <c r="U415" s="466"/>
      <c r="V415" s="339"/>
      <c r="W415" s="339"/>
      <c r="X415" s="339"/>
      <c r="Y415" s="339"/>
      <c r="Z415" s="339"/>
      <c r="AA415" s="339"/>
      <c r="AB415" s="339"/>
      <c r="AC415" s="339"/>
      <c r="AD415" s="339"/>
      <c r="AE415" s="339"/>
      <c r="AF415" s="339"/>
      <c r="AG415" s="339"/>
      <c r="AH415" s="339"/>
      <c r="AI415" s="339"/>
      <c r="AJ415" s="339"/>
      <c r="AK415" s="339"/>
      <c r="AL415" s="339"/>
    </row>
    <row r="416" spans="1:38" ht="12.75" customHeight="1">
      <c r="A416" s="339"/>
      <c r="B416" s="339"/>
      <c r="C416" s="339"/>
      <c r="D416" s="339"/>
      <c r="E416" s="339"/>
      <c r="F416" s="339"/>
      <c r="G416" s="339"/>
      <c r="H416" s="339"/>
      <c r="I416" s="339"/>
      <c r="J416" s="339"/>
      <c r="K416" s="339"/>
      <c r="L416" s="339"/>
      <c r="M416" s="340"/>
      <c r="N416" s="339"/>
      <c r="O416" s="339"/>
      <c r="P416" s="339"/>
      <c r="Q416" s="341"/>
      <c r="R416" s="339"/>
      <c r="S416" s="338"/>
      <c r="T416" s="466"/>
      <c r="U416" s="466"/>
      <c r="V416" s="339"/>
      <c r="W416" s="339"/>
      <c r="X416" s="339"/>
      <c r="Y416" s="339"/>
      <c r="Z416" s="339"/>
      <c r="AA416" s="339"/>
      <c r="AB416" s="339"/>
      <c r="AC416" s="339"/>
      <c r="AD416" s="339"/>
      <c r="AE416" s="339"/>
      <c r="AF416" s="339"/>
      <c r="AG416" s="339"/>
      <c r="AH416" s="339"/>
      <c r="AI416" s="339"/>
      <c r="AJ416" s="339"/>
      <c r="AK416" s="339"/>
      <c r="AL416" s="339"/>
    </row>
    <row r="417" spans="1:38" ht="12.75" customHeight="1">
      <c r="A417" s="339"/>
      <c r="B417" s="339"/>
      <c r="C417" s="339"/>
      <c r="D417" s="339"/>
      <c r="E417" s="339"/>
      <c r="F417" s="339"/>
      <c r="G417" s="339"/>
      <c r="H417" s="339"/>
      <c r="I417" s="339"/>
      <c r="J417" s="339"/>
      <c r="K417" s="339"/>
      <c r="L417" s="339"/>
      <c r="M417" s="340"/>
      <c r="N417" s="339"/>
      <c r="O417" s="339"/>
      <c r="P417" s="339"/>
      <c r="Q417" s="341"/>
      <c r="R417" s="339"/>
      <c r="S417" s="338"/>
      <c r="T417" s="466"/>
      <c r="U417" s="466"/>
      <c r="V417" s="339"/>
      <c r="W417" s="339"/>
      <c r="X417" s="339"/>
      <c r="Y417" s="339"/>
      <c r="Z417" s="339"/>
      <c r="AA417" s="339"/>
      <c r="AB417" s="339"/>
      <c r="AC417" s="339"/>
      <c r="AD417" s="339"/>
      <c r="AE417" s="339"/>
      <c r="AF417" s="339"/>
      <c r="AG417" s="339"/>
      <c r="AH417" s="339"/>
      <c r="AI417" s="339"/>
      <c r="AJ417" s="339"/>
      <c r="AK417" s="339"/>
      <c r="AL417" s="339"/>
    </row>
    <row r="418" spans="1:38" ht="12.75" customHeight="1">
      <c r="A418" s="339"/>
      <c r="B418" s="339"/>
      <c r="C418" s="339"/>
      <c r="D418" s="339"/>
      <c r="E418" s="339"/>
      <c r="F418" s="339"/>
      <c r="G418" s="339"/>
      <c r="H418" s="339"/>
      <c r="I418" s="339"/>
      <c r="J418" s="339"/>
      <c r="K418" s="339"/>
      <c r="L418" s="339"/>
      <c r="M418" s="340"/>
      <c r="N418" s="339"/>
      <c r="O418" s="339"/>
      <c r="P418" s="339"/>
      <c r="Q418" s="341"/>
      <c r="R418" s="339"/>
      <c r="S418" s="338"/>
      <c r="T418" s="466"/>
      <c r="U418" s="466"/>
      <c r="V418" s="339"/>
      <c r="W418" s="339"/>
      <c r="X418" s="339"/>
      <c r="Y418" s="339"/>
      <c r="Z418" s="339"/>
      <c r="AA418" s="339"/>
      <c r="AB418" s="339"/>
      <c r="AC418" s="339"/>
      <c r="AD418" s="339"/>
      <c r="AE418" s="339"/>
      <c r="AF418" s="339"/>
      <c r="AG418" s="339"/>
      <c r="AH418" s="339"/>
      <c r="AI418" s="339"/>
      <c r="AJ418" s="339"/>
      <c r="AK418" s="339"/>
      <c r="AL418" s="339"/>
    </row>
    <row r="419" spans="1:38" ht="12.75" customHeight="1">
      <c r="A419" s="339"/>
      <c r="B419" s="339"/>
      <c r="C419" s="339"/>
      <c r="D419" s="339"/>
      <c r="E419" s="339"/>
      <c r="F419" s="339"/>
      <c r="G419" s="339"/>
      <c r="H419" s="339"/>
      <c r="I419" s="339"/>
      <c r="J419" s="339"/>
      <c r="K419" s="339"/>
      <c r="L419" s="339"/>
      <c r="M419" s="340"/>
      <c r="N419" s="339"/>
      <c r="O419" s="339"/>
      <c r="P419" s="339"/>
      <c r="Q419" s="341"/>
      <c r="R419" s="339"/>
      <c r="S419" s="338"/>
      <c r="T419" s="466"/>
      <c r="U419" s="466"/>
      <c r="V419" s="339"/>
      <c r="W419" s="339"/>
      <c r="X419" s="339"/>
      <c r="Y419" s="339"/>
      <c r="Z419" s="339"/>
      <c r="AA419" s="339"/>
      <c r="AB419" s="339"/>
      <c r="AC419" s="339"/>
      <c r="AD419" s="339"/>
      <c r="AE419" s="339"/>
      <c r="AF419" s="339"/>
      <c r="AG419" s="339"/>
      <c r="AH419" s="339"/>
      <c r="AI419" s="339"/>
      <c r="AJ419" s="339"/>
      <c r="AK419" s="339"/>
      <c r="AL419" s="339"/>
    </row>
    <row r="420" spans="1:38" ht="12.75" customHeight="1">
      <c r="A420" s="339"/>
      <c r="B420" s="339"/>
      <c r="C420" s="339"/>
      <c r="D420" s="339"/>
      <c r="E420" s="339"/>
      <c r="F420" s="339"/>
      <c r="G420" s="339"/>
      <c r="H420" s="339"/>
      <c r="I420" s="339"/>
      <c r="J420" s="339"/>
      <c r="K420" s="339"/>
      <c r="L420" s="339"/>
      <c r="M420" s="340"/>
      <c r="N420" s="339"/>
      <c r="O420" s="339"/>
      <c r="P420" s="339"/>
      <c r="Q420" s="341"/>
      <c r="R420" s="339"/>
      <c r="S420" s="338"/>
      <c r="T420" s="466"/>
      <c r="U420" s="466"/>
      <c r="V420" s="339"/>
      <c r="W420" s="339"/>
      <c r="X420" s="339"/>
      <c r="Y420" s="339"/>
      <c r="Z420" s="339"/>
      <c r="AA420" s="339"/>
      <c r="AB420" s="339"/>
      <c r="AC420" s="339"/>
      <c r="AD420" s="339"/>
      <c r="AE420" s="339"/>
      <c r="AF420" s="339"/>
      <c r="AG420" s="339"/>
      <c r="AH420" s="339"/>
      <c r="AI420" s="339"/>
      <c r="AJ420" s="339"/>
      <c r="AK420" s="339"/>
      <c r="AL420" s="339"/>
    </row>
    <row r="421" spans="1:38" ht="12.75" customHeight="1">
      <c r="A421" s="339"/>
      <c r="B421" s="339"/>
      <c r="C421" s="339"/>
      <c r="D421" s="339"/>
      <c r="E421" s="339"/>
      <c r="F421" s="339"/>
      <c r="G421" s="339"/>
      <c r="H421" s="339"/>
      <c r="I421" s="339"/>
      <c r="J421" s="339"/>
      <c r="K421" s="339"/>
      <c r="L421" s="339"/>
      <c r="M421" s="340"/>
      <c r="N421" s="339"/>
      <c r="O421" s="339"/>
      <c r="P421" s="339"/>
      <c r="Q421" s="341"/>
      <c r="R421" s="339"/>
      <c r="S421" s="338"/>
      <c r="T421" s="466"/>
      <c r="U421" s="466"/>
      <c r="V421" s="339"/>
      <c r="W421" s="339"/>
      <c r="X421" s="339"/>
      <c r="Y421" s="339"/>
      <c r="Z421" s="339"/>
      <c r="AA421" s="339"/>
      <c r="AB421" s="339"/>
      <c r="AC421" s="339"/>
      <c r="AD421" s="339"/>
      <c r="AE421" s="339"/>
      <c r="AF421" s="339"/>
      <c r="AG421" s="339"/>
      <c r="AH421" s="339"/>
      <c r="AI421" s="339"/>
      <c r="AJ421" s="339"/>
      <c r="AK421" s="339"/>
      <c r="AL421" s="339"/>
    </row>
    <row r="422" spans="1:38" ht="12.75" customHeight="1">
      <c r="A422" s="339"/>
      <c r="B422" s="339"/>
      <c r="C422" s="339"/>
      <c r="D422" s="339"/>
      <c r="E422" s="339"/>
      <c r="F422" s="339"/>
      <c r="G422" s="339"/>
      <c r="H422" s="339"/>
      <c r="I422" s="339"/>
      <c r="J422" s="339"/>
      <c r="K422" s="339"/>
      <c r="L422" s="339"/>
      <c r="M422" s="340"/>
      <c r="N422" s="339"/>
      <c r="O422" s="339"/>
      <c r="P422" s="339"/>
      <c r="Q422" s="341"/>
      <c r="R422" s="339"/>
      <c r="S422" s="338"/>
      <c r="T422" s="466"/>
      <c r="U422" s="466"/>
      <c r="V422" s="339"/>
      <c r="W422" s="339"/>
      <c r="X422" s="339"/>
      <c r="Y422" s="339"/>
      <c r="Z422" s="339"/>
      <c r="AA422" s="339"/>
      <c r="AB422" s="339"/>
      <c r="AC422" s="339"/>
      <c r="AD422" s="339"/>
      <c r="AE422" s="339"/>
      <c r="AF422" s="339"/>
      <c r="AG422" s="339"/>
      <c r="AH422" s="339"/>
      <c r="AI422" s="339"/>
      <c r="AJ422" s="339"/>
      <c r="AK422" s="339"/>
      <c r="AL422" s="339"/>
    </row>
    <row r="423" spans="1:38" ht="12.75" customHeight="1">
      <c r="A423" s="339"/>
      <c r="B423" s="339"/>
      <c r="C423" s="339"/>
      <c r="D423" s="339"/>
      <c r="E423" s="339"/>
      <c r="F423" s="339"/>
      <c r="G423" s="339"/>
      <c r="H423" s="339"/>
      <c r="I423" s="339"/>
      <c r="J423" s="339"/>
      <c r="K423" s="339"/>
      <c r="L423" s="339"/>
      <c r="M423" s="340"/>
      <c r="N423" s="339"/>
      <c r="O423" s="339"/>
      <c r="P423" s="339"/>
      <c r="Q423" s="341"/>
      <c r="R423" s="339"/>
      <c r="S423" s="338"/>
      <c r="T423" s="466"/>
      <c r="U423" s="466"/>
      <c r="V423" s="339"/>
      <c r="W423" s="339"/>
      <c r="X423" s="339"/>
      <c r="Y423" s="339"/>
      <c r="Z423" s="339"/>
      <c r="AA423" s="339"/>
      <c r="AB423" s="339"/>
      <c r="AC423" s="339"/>
      <c r="AD423" s="339"/>
      <c r="AE423" s="339"/>
      <c r="AF423" s="339"/>
      <c r="AG423" s="339"/>
      <c r="AH423" s="339"/>
      <c r="AI423" s="339"/>
      <c r="AJ423" s="339"/>
      <c r="AK423" s="339"/>
      <c r="AL423" s="339"/>
    </row>
    <row r="424" spans="1:38" ht="12.75" customHeight="1">
      <c r="A424" s="339"/>
      <c r="B424" s="339"/>
      <c r="C424" s="339"/>
      <c r="D424" s="339"/>
      <c r="E424" s="339"/>
      <c r="F424" s="339"/>
      <c r="G424" s="339"/>
      <c r="H424" s="339"/>
      <c r="I424" s="339"/>
      <c r="J424" s="339"/>
      <c r="K424" s="339"/>
      <c r="L424" s="339"/>
      <c r="M424" s="340"/>
      <c r="N424" s="339"/>
      <c r="O424" s="339"/>
      <c r="P424" s="339"/>
      <c r="Q424" s="341"/>
      <c r="R424" s="339"/>
      <c r="S424" s="338"/>
      <c r="T424" s="466"/>
      <c r="U424" s="466"/>
      <c r="V424" s="339"/>
      <c r="W424" s="339"/>
      <c r="X424" s="339"/>
      <c r="Y424" s="339"/>
      <c r="Z424" s="339"/>
      <c r="AA424" s="339"/>
      <c r="AB424" s="339"/>
      <c r="AC424" s="339"/>
      <c r="AD424" s="339"/>
      <c r="AE424" s="339"/>
      <c r="AF424" s="339"/>
      <c r="AG424" s="339"/>
      <c r="AH424" s="339"/>
      <c r="AI424" s="339"/>
      <c r="AJ424" s="339"/>
      <c r="AK424" s="339"/>
      <c r="AL424" s="339"/>
    </row>
    <row r="425" spans="1:38" ht="12.75" customHeight="1">
      <c r="A425" s="339"/>
      <c r="B425" s="339"/>
      <c r="C425" s="339"/>
      <c r="D425" s="339"/>
      <c r="E425" s="339"/>
      <c r="F425" s="339"/>
      <c r="G425" s="339"/>
      <c r="H425" s="339"/>
      <c r="I425" s="339"/>
      <c r="J425" s="339"/>
      <c r="K425" s="339"/>
      <c r="L425" s="339"/>
      <c r="M425" s="340"/>
      <c r="N425" s="339"/>
      <c r="O425" s="339"/>
      <c r="P425" s="339"/>
      <c r="Q425" s="341"/>
      <c r="R425" s="339"/>
      <c r="S425" s="338"/>
      <c r="T425" s="466"/>
      <c r="U425" s="466"/>
      <c r="V425" s="339"/>
      <c r="W425" s="339"/>
      <c r="X425" s="339"/>
      <c r="Y425" s="339"/>
      <c r="Z425" s="339"/>
      <c r="AA425" s="339"/>
      <c r="AB425" s="339"/>
      <c r="AC425" s="339"/>
      <c r="AD425" s="339"/>
      <c r="AE425" s="339"/>
      <c r="AF425" s="339"/>
      <c r="AG425" s="339"/>
      <c r="AH425" s="339"/>
      <c r="AI425" s="339"/>
      <c r="AJ425" s="339"/>
      <c r="AK425" s="339"/>
      <c r="AL425" s="339"/>
    </row>
    <row r="426" spans="1:38" ht="12.75" customHeight="1">
      <c r="A426" s="339"/>
      <c r="B426" s="339"/>
      <c r="C426" s="339"/>
      <c r="D426" s="339"/>
      <c r="E426" s="339"/>
      <c r="F426" s="339"/>
      <c r="G426" s="339"/>
      <c r="H426" s="339"/>
      <c r="I426" s="339"/>
      <c r="J426" s="339"/>
      <c r="K426" s="339"/>
      <c r="L426" s="339"/>
      <c r="M426" s="340"/>
      <c r="N426" s="339"/>
      <c r="O426" s="339"/>
      <c r="P426" s="339"/>
      <c r="Q426" s="341"/>
      <c r="R426" s="339"/>
      <c r="S426" s="338"/>
      <c r="T426" s="466"/>
      <c r="U426" s="466"/>
      <c r="V426" s="339"/>
      <c r="W426" s="339"/>
      <c r="X426" s="339"/>
      <c r="Y426" s="339"/>
      <c r="Z426" s="339"/>
      <c r="AA426" s="339"/>
      <c r="AB426" s="339"/>
      <c r="AC426" s="339"/>
      <c r="AD426" s="339"/>
      <c r="AE426" s="339"/>
      <c r="AF426" s="339"/>
      <c r="AG426" s="339"/>
      <c r="AH426" s="339"/>
      <c r="AI426" s="339"/>
      <c r="AJ426" s="339"/>
      <c r="AK426" s="339"/>
      <c r="AL426" s="339"/>
    </row>
    <row r="427" spans="1:38" ht="12.75" customHeight="1">
      <c r="A427" s="339"/>
      <c r="B427" s="339"/>
      <c r="C427" s="339"/>
      <c r="D427" s="339"/>
      <c r="E427" s="339"/>
      <c r="F427" s="339"/>
      <c r="G427" s="339"/>
      <c r="H427" s="339"/>
      <c r="I427" s="339"/>
      <c r="J427" s="339"/>
      <c r="K427" s="339"/>
      <c r="L427" s="339"/>
      <c r="M427" s="340"/>
      <c r="N427" s="339"/>
      <c r="O427" s="339"/>
      <c r="P427" s="339"/>
      <c r="Q427" s="341"/>
      <c r="R427" s="339"/>
      <c r="S427" s="338"/>
      <c r="T427" s="466"/>
      <c r="U427" s="466"/>
      <c r="V427" s="339"/>
      <c r="W427" s="339"/>
      <c r="X427" s="339"/>
      <c r="Y427" s="339"/>
      <c r="Z427" s="339"/>
      <c r="AA427" s="339"/>
      <c r="AB427" s="339"/>
      <c r="AC427" s="339"/>
      <c r="AD427" s="339"/>
      <c r="AE427" s="339"/>
      <c r="AF427" s="339"/>
      <c r="AG427" s="339"/>
      <c r="AH427" s="339"/>
      <c r="AI427" s="339"/>
      <c r="AJ427" s="339"/>
      <c r="AK427" s="339"/>
      <c r="AL427" s="339"/>
    </row>
    <row r="428" spans="1:38" ht="12.75" customHeight="1">
      <c r="A428" s="339"/>
      <c r="B428" s="339"/>
      <c r="C428" s="339"/>
      <c r="D428" s="339"/>
      <c r="E428" s="339"/>
      <c r="F428" s="339"/>
      <c r="G428" s="339"/>
      <c r="H428" s="339"/>
      <c r="I428" s="339"/>
      <c r="J428" s="339"/>
      <c r="K428" s="339"/>
      <c r="L428" s="339"/>
      <c r="M428" s="340"/>
      <c r="N428" s="339"/>
      <c r="O428" s="339"/>
      <c r="P428" s="339"/>
      <c r="Q428" s="341"/>
      <c r="R428" s="339"/>
      <c r="S428" s="338"/>
      <c r="T428" s="466"/>
      <c r="U428" s="466"/>
      <c r="V428" s="339"/>
      <c r="W428" s="339"/>
      <c r="X428" s="339"/>
      <c r="Y428" s="339"/>
      <c r="Z428" s="339"/>
      <c r="AA428" s="339"/>
      <c r="AB428" s="339"/>
      <c r="AC428" s="339"/>
      <c r="AD428" s="339"/>
      <c r="AE428" s="339"/>
      <c r="AF428" s="339"/>
      <c r="AG428" s="339"/>
      <c r="AH428" s="339"/>
      <c r="AI428" s="339"/>
      <c r="AJ428" s="339"/>
      <c r="AK428" s="339"/>
      <c r="AL428" s="339"/>
    </row>
    <row r="429" spans="1:38" ht="12.75" customHeight="1">
      <c r="A429" s="339"/>
      <c r="B429" s="339"/>
      <c r="C429" s="339"/>
      <c r="D429" s="339"/>
      <c r="E429" s="339"/>
      <c r="F429" s="339"/>
      <c r="G429" s="339"/>
      <c r="H429" s="339"/>
      <c r="I429" s="339"/>
      <c r="J429" s="339"/>
      <c r="K429" s="339"/>
      <c r="L429" s="339"/>
      <c r="M429" s="340"/>
      <c r="N429" s="339"/>
      <c r="O429" s="339"/>
      <c r="P429" s="339"/>
      <c r="Q429" s="341"/>
      <c r="R429" s="339"/>
      <c r="S429" s="338"/>
      <c r="T429" s="466"/>
      <c r="U429" s="466"/>
      <c r="V429" s="339"/>
      <c r="W429" s="339"/>
      <c r="X429" s="339"/>
      <c r="Y429" s="339"/>
      <c r="Z429" s="339"/>
      <c r="AA429" s="339"/>
      <c r="AB429" s="339"/>
      <c r="AC429" s="339"/>
      <c r="AD429" s="339"/>
      <c r="AE429" s="339"/>
      <c r="AF429" s="339"/>
      <c r="AG429" s="339"/>
      <c r="AH429" s="339"/>
      <c r="AI429" s="339"/>
      <c r="AJ429" s="339"/>
      <c r="AK429" s="339"/>
      <c r="AL429" s="339"/>
    </row>
    <row r="430" spans="1:38" ht="12.75" customHeight="1">
      <c r="A430" s="339"/>
      <c r="B430" s="339"/>
      <c r="C430" s="339"/>
      <c r="D430" s="339"/>
      <c r="E430" s="339"/>
      <c r="F430" s="339"/>
      <c r="G430" s="339"/>
      <c r="H430" s="339"/>
      <c r="I430" s="339"/>
      <c r="J430" s="339"/>
      <c r="K430" s="339"/>
      <c r="L430" s="339"/>
      <c r="M430" s="340"/>
      <c r="N430" s="339"/>
      <c r="O430" s="339"/>
      <c r="P430" s="339"/>
      <c r="Q430" s="341"/>
      <c r="R430" s="339"/>
      <c r="S430" s="338"/>
      <c r="T430" s="466"/>
      <c r="U430" s="466"/>
      <c r="V430" s="339"/>
      <c r="W430" s="339"/>
      <c r="X430" s="339"/>
      <c r="Y430" s="339"/>
      <c r="Z430" s="339"/>
      <c r="AA430" s="339"/>
      <c r="AB430" s="339"/>
      <c r="AC430" s="339"/>
      <c r="AD430" s="339"/>
      <c r="AE430" s="339"/>
      <c r="AF430" s="339"/>
      <c r="AG430" s="339"/>
      <c r="AH430" s="339"/>
      <c r="AI430" s="339"/>
      <c r="AJ430" s="339"/>
      <c r="AK430" s="339"/>
      <c r="AL430" s="339"/>
    </row>
    <row r="431" spans="1:38" ht="12.75" customHeight="1">
      <c r="A431" s="339"/>
      <c r="B431" s="339"/>
      <c r="C431" s="339"/>
      <c r="D431" s="339"/>
      <c r="E431" s="339"/>
      <c r="F431" s="339"/>
      <c r="G431" s="339"/>
      <c r="H431" s="339"/>
      <c r="I431" s="339"/>
      <c r="J431" s="339"/>
      <c r="K431" s="339"/>
      <c r="L431" s="339"/>
      <c r="M431" s="340"/>
      <c r="N431" s="339"/>
      <c r="O431" s="339"/>
      <c r="P431" s="339"/>
      <c r="Q431" s="341"/>
      <c r="R431" s="339"/>
      <c r="S431" s="338"/>
      <c r="T431" s="466"/>
      <c r="U431" s="466"/>
      <c r="V431" s="339"/>
      <c r="W431" s="339"/>
      <c r="X431" s="339"/>
      <c r="Y431" s="339"/>
      <c r="Z431" s="339"/>
      <c r="AA431" s="339"/>
      <c r="AB431" s="339"/>
      <c r="AC431" s="339"/>
      <c r="AD431" s="339"/>
      <c r="AE431" s="339"/>
      <c r="AF431" s="339"/>
      <c r="AG431" s="339"/>
      <c r="AH431" s="339"/>
      <c r="AI431" s="339"/>
      <c r="AJ431" s="339"/>
      <c r="AK431" s="339"/>
      <c r="AL431" s="339"/>
    </row>
    <row r="432" spans="1:38" ht="12.75" customHeight="1">
      <c r="A432" s="339"/>
      <c r="B432" s="339"/>
      <c r="C432" s="339"/>
      <c r="D432" s="339"/>
      <c r="E432" s="339"/>
      <c r="F432" s="339"/>
      <c r="G432" s="339"/>
      <c r="H432" s="339"/>
      <c r="I432" s="339"/>
      <c r="J432" s="339"/>
      <c r="K432" s="339"/>
      <c r="L432" s="339"/>
      <c r="M432" s="340"/>
      <c r="N432" s="339"/>
      <c r="O432" s="339"/>
      <c r="P432" s="339"/>
      <c r="Q432" s="341"/>
      <c r="R432" s="339"/>
      <c r="S432" s="338"/>
      <c r="T432" s="466"/>
      <c r="U432" s="466"/>
      <c r="V432" s="339"/>
      <c r="W432" s="339"/>
      <c r="X432" s="339"/>
      <c r="Y432" s="339"/>
      <c r="Z432" s="339"/>
      <c r="AA432" s="339"/>
      <c r="AB432" s="339"/>
      <c r="AC432" s="339"/>
      <c r="AD432" s="339"/>
      <c r="AE432" s="339"/>
      <c r="AF432" s="339"/>
      <c r="AG432" s="339"/>
      <c r="AH432" s="339"/>
      <c r="AI432" s="339"/>
      <c r="AJ432" s="339"/>
      <c r="AK432" s="339"/>
      <c r="AL432" s="339"/>
    </row>
    <row r="433" spans="1:38" ht="12.75" customHeight="1">
      <c r="A433" s="339"/>
      <c r="B433" s="339"/>
      <c r="C433" s="339"/>
      <c r="D433" s="339"/>
      <c r="E433" s="339"/>
      <c r="F433" s="339"/>
      <c r="G433" s="339"/>
      <c r="H433" s="339"/>
      <c r="I433" s="339"/>
      <c r="J433" s="339"/>
      <c r="K433" s="339"/>
      <c r="L433" s="339"/>
      <c r="M433" s="340"/>
      <c r="N433" s="339"/>
      <c r="O433" s="339"/>
      <c r="P433" s="339"/>
      <c r="Q433" s="341"/>
      <c r="R433" s="339"/>
      <c r="S433" s="338"/>
      <c r="T433" s="466"/>
      <c r="U433" s="466"/>
      <c r="V433" s="339"/>
      <c r="W433" s="339"/>
      <c r="X433" s="339"/>
      <c r="Y433" s="339"/>
      <c r="Z433" s="339"/>
      <c r="AA433" s="339"/>
      <c r="AB433" s="339"/>
      <c r="AC433" s="339"/>
      <c r="AD433" s="339"/>
      <c r="AE433" s="339"/>
      <c r="AF433" s="339"/>
      <c r="AG433" s="339"/>
      <c r="AH433" s="339"/>
      <c r="AI433" s="339"/>
      <c r="AJ433" s="339"/>
      <c r="AK433" s="339"/>
      <c r="AL433" s="339"/>
    </row>
    <row r="434" spans="1:38" ht="12.75" customHeight="1">
      <c r="A434" s="339"/>
      <c r="B434" s="339"/>
      <c r="C434" s="339"/>
      <c r="D434" s="339"/>
      <c r="E434" s="339"/>
      <c r="F434" s="339"/>
      <c r="G434" s="339"/>
      <c r="H434" s="339"/>
      <c r="I434" s="339"/>
      <c r="J434" s="339"/>
      <c r="K434" s="339"/>
      <c r="L434" s="339"/>
      <c r="M434" s="340"/>
      <c r="N434" s="339"/>
      <c r="O434" s="339"/>
      <c r="P434" s="339"/>
      <c r="Q434" s="341"/>
      <c r="R434" s="339"/>
      <c r="S434" s="338"/>
      <c r="T434" s="466"/>
      <c r="U434" s="466"/>
      <c r="V434" s="339"/>
      <c r="W434" s="339"/>
      <c r="X434" s="339"/>
      <c r="Y434" s="339"/>
      <c r="Z434" s="339"/>
      <c r="AA434" s="339"/>
      <c r="AB434" s="339"/>
      <c r="AC434" s="339"/>
      <c r="AD434" s="339"/>
      <c r="AE434" s="339"/>
      <c r="AF434" s="339"/>
      <c r="AG434" s="339"/>
      <c r="AH434" s="339"/>
      <c r="AI434" s="339"/>
      <c r="AJ434" s="339"/>
      <c r="AK434" s="339"/>
      <c r="AL434" s="339"/>
    </row>
    <row r="435" spans="1:38" ht="12.75" customHeight="1">
      <c r="A435" s="339"/>
      <c r="B435" s="339"/>
      <c r="C435" s="339"/>
      <c r="D435" s="339"/>
      <c r="E435" s="339"/>
      <c r="F435" s="339"/>
      <c r="G435" s="339"/>
      <c r="H435" s="339"/>
      <c r="I435" s="339"/>
      <c r="J435" s="339"/>
      <c r="K435" s="339"/>
      <c r="L435" s="339"/>
      <c r="M435" s="340"/>
      <c r="N435" s="339"/>
      <c r="O435" s="339"/>
      <c r="P435" s="339"/>
      <c r="Q435" s="341"/>
      <c r="R435" s="339"/>
      <c r="S435" s="338"/>
      <c r="T435" s="466"/>
      <c r="U435" s="466"/>
      <c r="V435" s="339"/>
      <c r="W435" s="339"/>
      <c r="X435" s="339"/>
      <c r="Y435" s="339"/>
      <c r="Z435" s="339"/>
      <c r="AA435" s="339"/>
      <c r="AB435" s="339"/>
      <c r="AC435" s="339"/>
      <c r="AD435" s="339"/>
      <c r="AE435" s="339"/>
      <c r="AF435" s="339"/>
      <c r="AG435" s="339"/>
      <c r="AH435" s="339"/>
      <c r="AI435" s="339"/>
      <c r="AJ435" s="339"/>
      <c r="AK435" s="339"/>
      <c r="AL435" s="339"/>
    </row>
    <row r="436" spans="1:38" ht="12.75" customHeight="1">
      <c r="A436" s="339"/>
      <c r="B436" s="339"/>
      <c r="C436" s="339"/>
      <c r="D436" s="339"/>
      <c r="E436" s="339"/>
      <c r="F436" s="339"/>
      <c r="G436" s="339"/>
      <c r="H436" s="339"/>
      <c r="I436" s="339"/>
      <c r="J436" s="339"/>
      <c r="K436" s="339"/>
      <c r="L436" s="339"/>
      <c r="M436" s="340"/>
      <c r="N436" s="339"/>
      <c r="O436" s="339"/>
      <c r="P436" s="339"/>
      <c r="Q436" s="341"/>
      <c r="R436" s="339"/>
      <c r="S436" s="338"/>
      <c r="T436" s="466"/>
      <c r="U436" s="466"/>
      <c r="V436" s="339"/>
      <c r="W436" s="339"/>
      <c r="X436" s="339"/>
      <c r="Y436" s="339"/>
      <c r="Z436" s="339"/>
      <c r="AA436" s="339"/>
      <c r="AB436" s="339"/>
      <c r="AC436" s="339"/>
      <c r="AD436" s="339"/>
      <c r="AE436" s="339"/>
      <c r="AF436" s="339"/>
      <c r="AG436" s="339"/>
      <c r="AH436" s="339"/>
      <c r="AI436" s="339"/>
      <c r="AJ436" s="339"/>
      <c r="AK436" s="339"/>
      <c r="AL436" s="339"/>
    </row>
    <row r="437" spans="1:38" ht="12.75" customHeight="1">
      <c r="A437" s="339"/>
      <c r="B437" s="339"/>
      <c r="C437" s="339"/>
      <c r="D437" s="339"/>
      <c r="E437" s="339"/>
      <c r="F437" s="339"/>
      <c r="G437" s="339"/>
      <c r="H437" s="339"/>
      <c r="I437" s="339"/>
      <c r="J437" s="339"/>
      <c r="K437" s="339"/>
      <c r="L437" s="339"/>
      <c r="M437" s="340"/>
      <c r="N437" s="339"/>
      <c r="O437" s="339"/>
      <c r="P437" s="339"/>
      <c r="Q437" s="341"/>
      <c r="R437" s="339"/>
      <c r="S437" s="338"/>
      <c r="T437" s="466"/>
      <c r="U437" s="466"/>
      <c r="V437" s="339"/>
      <c r="W437" s="339"/>
      <c r="X437" s="339"/>
      <c r="Y437" s="339"/>
      <c r="Z437" s="339"/>
      <c r="AA437" s="339"/>
      <c r="AB437" s="339"/>
      <c r="AC437" s="339"/>
      <c r="AD437" s="339"/>
      <c r="AE437" s="339"/>
      <c r="AF437" s="339"/>
      <c r="AG437" s="339"/>
      <c r="AH437" s="339"/>
      <c r="AI437" s="339"/>
      <c r="AJ437" s="339"/>
      <c r="AK437" s="339"/>
      <c r="AL437" s="339"/>
    </row>
    <row r="438" spans="1:38" ht="12.75" customHeight="1">
      <c r="A438" s="339"/>
      <c r="B438" s="339"/>
      <c r="C438" s="339"/>
      <c r="D438" s="339"/>
      <c r="E438" s="339"/>
      <c r="F438" s="339"/>
      <c r="G438" s="339"/>
      <c r="H438" s="339"/>
      <c r="I438" s="339"/>
      <c r="J438" s="339"/>
      <c r="K438" s="339"/>
      <c r="L438" s="339"/>
      <c r="M438" s="340"/>
      <c r="N438" s="339"/>
      <c r="O438" s="339"/>
      <c r="P438" s="339"/>
      <c r="Q438" s="341"/>
      <c r="R438" s="339"/>
      <c r="S438" s="338"/>
      <c r="T438" s="466"/>
      <c r="U438" s="466"/>
      <c r="V438" s="339"/>
      <c r="W438" s="339"/>
      <c r="X438" s="339"/>
      <c r="Y438" s="339"/>
      <c r="Z438" s="339"/>
      <c r="AA438" s="339"/>
      <c r="AB438" s="339"/>
      <c r="AC438" s="339"/>
      <c r="AD438" s="339"/>
      <c r="AE438" s="339"/>
      <c r="AF438" s="339"/>
      <c r="AG438" s="339"/>
      <c r="AH438" s="339"/>
      <c r="AI438" s="339"/>
      <c r="AJ438" s="339"/>
      <c r="AK438" s="339"/>
      <c r="AL438" s="339"/>
    </row>
    <row r="439" spans="1:38" ht="12.75" customHeight="1">
      <c r="A439" s="339"/>
      <c r="B439" s="339"/>
      <c r="C439" s="339"/>
      <c r="D439" s="339"/>
      <c r="E439" s="339"/>
      <c r="F439" s="339"/>
      <c r="G439" s="339"/>
      <c r="H439" s="339"/>
      <c r="I439" s="339"/>
      <c r="J439" s="339"/>
      <c r="K439" s="339"/>
      <c r="L439" s="339"/>
      <c r="M439" s="340"/>
      <c r="N439" s="339"/>
      <c r="O439" s="339"/>
      <c r="P439" s="339"/>
      <c r="Q439" s="341"/>
      <c r="R439" s="339"/>
      <c r="S439" s="338"/>
      <c r="T439" s="466"/>
      <c r="U439" s="466"/>
      <c r="V439" s="339"/>
      <c r="W439" s="339"/>
      <c r="X439" s="339"/>
      <c r="Y439" s="339"/>
      <c r="Z439" s="339"/>
      <c r="AA439" s="339"/>
      <c r="AB439" s="339"/>
      <c r="AC439" s="339"/>
      <c r="AD439" s="339"/>
      <c r="AE439" s="339"/>
      <c r="AF439" s="339"/>
      <c r="AG439" s="339"/>
      <c r="AH439" s="339"/>
      <c r="AI439" s="339"/>
      <c r="AJ439" s="339"/>
      <c r="AK439" s="339"/>
      <c r="AL439" s="339"/>
    </row>
    <row r="440" spans="1:38" ht="12.75" customHeight="1">
      <c r="A440" s="339"/>
      <c r="B440" s="339"/>
      <c r="C440" s="339"/>
      <c r="D440" s="339"/>
      <c r="E440" s="339"/>
      <c r="F440" s="339"/>
      <c r="G440" s="339"/>
      <c r="H440" s="339"/>
      <c r="I440" s="339"/>
      <c r="J440" s="339"/>
      <c r="K440" s="339"/>
      <c r="L440" s="339"/>
      <c r="M440" s="340"/>
      <c r="N440" s="339"/>
      <c r="O440" s="339"/>
      <c r="P440" s="339"/>
      <c r="Q440" s="341"/>
      <c r="R440" s="339"/>
      <c r="S440" s="338"/>
      <c r="T440" s="466"/>
      <c r="U440" s="466"/>
      <c r="V440" s="339"/>
      <c r="W440" s="339"/>
      <c r="X440" s="339"/>
      <c r="Y440" s="339"/>
      <c r="Z440" s="339"/>
      <c r="AA440" s="339"/>
      <c r="AB440" s="339"/>
      <c r="AC440" s="339"/>
      <c r="AD440" s="339"/>
      <c r="AE440" s="339"/>
      <c r="AF440" s="339"/>
      <c r="AG440" s="339"/>
      <c r="AH440" s="339"/>
      <c r="AI440" s="339"/>
      <c r="AJ440" s="339"/>
      <c r="AK440" s="339"/>
      <c r="AL440" s="339"/>
    </row>
    <row r="441" spans="1:38" ht="12.75" customHeight="1">
      <c r="A441" s="339"/>
      <c r="B441" s="339"/>
      <c r="C441" s="339"/>
      <c r="D441" s="339"/>
      <c r="E441" s="339"/>
      <c r="F441" s="339"/>
      <c r="G441" s="339"/>
      <c r="H441" s="339"/>
      <c r="I441" s="339"/>
      <c r="J441" s="339"/>
      <c r="K441" s="339"/>
      <c r="L441" s="339"/>
      <c r="M441" s="340"/>
      <c r="N441" s="339"/>
      <c r="O441" s="339"/>
      <c r="P441" s="339"/>
      <c r="Q441" s="341"/>
      <c r="R441" s="339"/>
      <c r="S441" s="338"/>
      <c r="T441" s="466"/>
      <c r="U441" s="466"/>
      <c r="V441" s="339"/>
      <c r="W441" s="339"/>
      <c r="X441" s="339"/>
      <c r="Y441" s="339"/>
      <c r="Z441" s="339"/>
      <c r="AA441" s="339"/>
      <c r="AB441" s="339"/>
      <c r="AC441" s="339"/>
      <c r="AD441" s="339"/>
      <c r="AE441" s="339"/>
      <c r="AF441" s="339"/>
      <c r="AG441" s="339"/>
      <c r="AH441" s="339"/>
      <c r="AI441" s="339"/>
      <c r="AJ441" s="339"/>
      <c r="AK441" s="339"/>
      <c r="AL441" s="339"/>
    </row>
    <row r="442" spans="1:38" ht="12.75" customHeight="1">
      <c r="A442" s="339"/>
      <c r="B442" s="339"/>
      <c r="C442" s="339"/>
      <c r="D442" s="339"/>
      <c r="E442" s="339"/>
      <c r="F442" s="339"/>
      <c r="G442" s="339"/>
      <c r="H442" s="339"/>
      <c r="I442" s="339"/>
      <c r="J442" s="339"/>
      <c r="K442" s="339"/>
      <c r="L442" s="339"/>
      <c r="M442" s="340"/>
      <c r="N442" s="339"/>
      <c r="O442" s="339"/>
      <c r="P442" s="339"/>
      <c r="Q442" s="341"/>
      <c r="R442" s="339"/>
      <c r="S442" s="338"/>
      <c r="T442" s="466"/>
      <c r="U442" s="466"/>
      <c r="V442" s="339"/>
      <c r="W442" s="339"/>
      <c r="X442" s="339"/>
      <c r="Y442" s="339"/>
      <c r="Z442" s="339"/>
      <c r="AA442" s="339"/>
      <c r="AB442" s="339"/>
      <c r="AC442" s="339"/>
      <c r="AD442" s="339"/>
      <c r="AE442" s="339"/>
      <c r="AF442" s="339"/>
      <c r="AG442" s="339"/>
      <c r="AH442" s="339"/>
      <c r="AI442" s="339"/>
      <c r="AJ442" s="339"/>
      <c r="AK442" s="339"/>
      <c r="AL442" s="339"/>
    </row>
    <row r="443" spans="1:38" ht="12.75" customHeight="1">
      <c r="A443" s="339"/>
      <c r="B443" s="339"/>
      <c r="C443" s="339"/>
      <c r="D443" s="339"/>
      <c r="E443" s="339"/>
      <c r="F443" s="339"/>
      <c r="G443" s="339"/>
      <c r="H443" s="339"/>
      <c r="I443" s="339"/>
      <c r="J443" s="339"/>
      <c r="K443" s="339"/>
      <c r="L443" s="339"/>
      <c r="M443" s="340"/>
      <c r="N443" s="339"/>
      <c r="O443" s="339"/>
      <c r="P443" s="339"/>
      <c r="Q443" s="341"/>
      <c r="R443" s="339"/>
      <c r="S443" s="338"/>
      <c r="T443" s="466"/>
      <c r="U443" s="466"/>
      <c r="V443" s="339"/>
      <c r="W443" s="339"/>
      <c r="X443" s="339"/>
      <c r="Y443" s="339"/>
      <c r="Z443" s="339"/>
      <c r="AA443" s="339"/>
      <c r="AB443" s="339"/>
      <c r="AC443" s="339"/>
      <c r="AD443" s="339"/>
      <c r="AE443" s="339"/>
      <c r="AF443" s="339"/>
      <c r="AG443" s="339"/>
      <c r="AH443" s="339"/>
      <c r="AI443" s="339"/>
      <c r="AJ443" s="339"/>
      <c r="AK443" s="339"/>
      <c r="AL443" s="339"/>
    </row>
    <row r="444" spans="1:38" ht="12.75" customHeight="1">
      <c r="A444" s="339"/>
      <c r="B444" s="339"/>
      <c r="C444" s="339"/>
      <c r="D444" s="339"/>
      <c r="E444" s="339"/>
      <c r="F444" s="339"/>
      <c r="G444" s="339"/>
      <c r="H444" s="339"/>
      <c r="I444" s="339"/>
      <c r="J444" s="339"/>
      <c r="K444" s="339"/>
      <c r="L444" s="339"/>
      <c r="M444" s="340"/>
      <c r="N444" s="339"/>
      <c r="O444" s="339"/>
      <c r="P444" s="339"/>
      <c r="Q444" s="341"/>
      <c r="R444" s="339"/>
      <c r="S444" s="338"/>
      <c r="T444" s="466"/>
      <c r="U444" s="466"/>
      <c r="V444" s="339"/>
      <c r="W444" s="339"/>
      <c r="X444" s="339"/>
      <c r="Y444" s="339"/>
      <c r="Z444" s="339"/>
      <c r="AA444" s="339"/>
      <c r="AB444" s="339"/>
      <c r="AC444" s="339"/>
      <c r="AD444" s="339"/>
      <c r="AE444" s="339"/>
      <c r="AF444" s="339"/>
      <c r="AG444" s="339"/>
      <c r="AH444" s="339"/>
      <c r="AI444" s="339"/>
      <c r="AJ444" s="339"/>
      <c r="AK444" s="339"/>
      <c r="AL444" s="339"/>
    </row>
    <row r="445" spans="1:38" ht="12.75" customHeight="1">
      <c r="A445" s="339"/>
      <c r="B445" s="339"/>
      <c r="C445" s="339"/>
      <c r="D445" s="339"/>
      <c r="E445" s="339"/>
      <c r="F445" s="339"/>
      <c r="G445" s="339"/>
      <c r="H445" s="339"/>
      <c r="I445" s="339"/>
      <c r="J445" s="339"/>
      <c r="K445" s="339"/>
      <c r="L445" s="339"/>
      <c r="M445" s="340"/>
      <c r="N445" s="339"/>
      <c r="O445" s="339"/>
      <c r="P445" s="339"/>
      <c r="Q445" s="341"/>
      <c r="R445" s="339"/>
      <c r="S445" s="338"/>
      <c r="T445" s="466"/>
      <c r="U445" s="466"/>
      <c r="V445" s="339"/>
      <c r="W445" s="339"/>
      <c r="X445" s="339"/>
      <c r="Y445" s="339"/>
      <c r="Z445" s="339"/>
      <c r="AA445" s="339"/>
      <c r="AB445" s="339"/>
      <c r="AC445" s="339"/>
      <c r="AD445" s="339"/>
      <c r="AE445" s="339"/>
      <c r="AF445" s="339"/>
      <c r="AG445" s="339"/>
      <c r="AH445" s="339"/>
      <c r="AI445" s="339"/>
      <c r="AJ445" s="339"/>
      <c r="AK445" s="339"/>
      <c r="AL445" s="339"/>
    </row>
    <row r="446" spans="1:38" ht="12.75" customHeight="1">
      <c r="A446" s="339"/>
      <c r="B446" s="339"/>
      <c r="C446" s="339"/>
      <c r="D446" s="339"/>
      <c r="E446" s="339"/>
      <c r="F446" s="339"/>
      <c r="G446" s="339"/>
      <c r="H446" s="339"/>
      <c r="I446" s="339"/>
      <c r="J446" s="339"/>
      <c r="K446" s="339"/>
      <c r="L446" s="339"/>
      <c r="M446" s="340"/>
      <c r="N446" s="339"/>
      <c r="O446" s="339"/>
      <c r="P446" s="339"/>
      <c r="Q446" s="341"/>
      <c r="R446" s="339"/>
      <c r="S446" s="338"/>
      <c r="T446" s="466"/>
      <c r="U446" s="466"/>
      <c r="V446" s="339"/>
      <c r="W446" s="339"/>
      <c r="X446" s="339"/>
      <c r="Y446" s="339"/>
      <c r="Z446" s="339"/>
      <c r="AA446" s="339"/>
      <c r="AB446" s="339"/>
      <c r="AC446" s="339"/>
      <c r="AD446" s="339"/>
      <c r="AE446" s="339"/>
      <c r="AF446" s="339"/>
      <c r="AG446" s="339"/>
      <c r="AH446" s="339"/>
      <c r="AI446" s="339"/>
      <c r="AJ446" s="339"/>
      <c r="AK446" s="339"/>
      <c r="AL446" s="339"/>
    </row>
    <row r="447" spans="1:38" ht="12.75" customHeight="1">
      <c r="A447" s="339"/>
      <c r="B447" s="339"/>
      <c r="C447" s="339"/>
      <c r="D447" s="339"/>
      <c r="E447" s="339"/>
      <c r="F447" s="339"/>
      <c r="G447" s="339"/>
      <c r="H447" s="339"/>
      <c r="I447" s="339"/>
      <c r="J447" s="339"/>
      <c r="K447" s="339"/>
      <c r="L447" s="339"/>
      <c r="M447" s="340"/>
      <c r="N447" s="339"/>
      <c r="O447" s="339"/>
      <c r="P447" s="339"/>
      <c r="Q447" s="341"/>
      <c r="R447" s="339"/>
      <c r="S447" s="338"/>
      <c r="T447" s="466"/>
      <c r="U447" s="466"/>
      <c r="V447" s="339"/>
      <c r="W447" s="339"/>
      <c r="X447" s="339"/>
      <c r="Y447" s="339"/>
      <c r="Z447" s="339"/>
      <c r="AA447" s="339"/>
      <c r="AB447" s="339"/>
      <c r="AC447" s="339"/>
      <c r="AD447" s="339"/>
      <c r="AE447" s="339"/>
      <c r="AF447" s="339"/>
      <c r="AG447" s="339"/>
      <c r="AH447" s="339"/>
      <c r="AI447" s="339"/>
      <c r="AJ447" s="339"/>
      <c r="AK447" s="339"/>
      <c r="AL447" s="339"/>
    </row>
    <row r="448" spans="1:38" ht="12.75" customHeight="1">
      <c r="A448" s="339"/>
      <c r="B448" s="339"/>
      <c r="C448" s="339"/>
      <c r="D448" s="339"/>
      <c r="E448" s="339"/>
      <c r="F448" s="339"/>
      <c r="G448" s="339"/>
      <c r="H448" s="339"/>
      <c r="I448" s="339"/>
      <c r="J448" s="339"/>
      <c r="K448" s="339"/>
      <c r="L448" s="339"/>
      <c r="M448" s="340"/>
      <c r="N448" s="339"/>
      <c r="O448" s="339"/>
      <c r="P448" s="339"/>
      <c r="Q448" s="341"/>
      <c r="R448" s="339"/>
      <c r="S448" s="338"/>
      <c r="T448" s="466"/>
      <c r="U448" s="466"/>
      <c r="V448" s="339"/>
      <c r="W448" s="339"/>
      <c r="X448" s="339"/>
      <c r="Y448" s="339"/>
      <c r="Z448" s="339"/>
      <c r="AA448" s="339"/>
      <c r="AB448" s="339"/>
      <c r="AC448" s="339"/>
      <c r="AD448" s="339"/>
      <c r="AE448" s="339"/>
      <c r="AF448" s="339"/>
      <c r="AG448" s="339"/>
      <c r="AH448" s="339"/>
      <c r="AI448" s="339"/>
      <c r="AJ448" s="339"/>
      <c r="AK448" s="339"/>
      <c r="AL448" s="339"/>
    </row>
    <row r="449" spans="1:38" ht="12.75" customHeight="1">
      <c r="A449" s="339"/>
      <c r="B449" s="339"/>
      <c r="C449" s="339"/>
      <c r="D449" s="339"/>
      <c r="E449" s="339"/>
      <c r="F449" s="339"/>
      <c r="G449" s="339"/>
      <c r="H449" s="339"/>
      <c r="I449" s="339"/>
      <c r="J449" s="339"/>
      <c r="K449" s="339"/>
      <c r="L449" s="339"/>
      <c r="M449" s="340"/>
      <c r="N449" s="339"/>
      <c r="O449" s="339"/>
      <c r="P449" s="339"/>
      <c r="Q449" s="341"/>
      <c r="R449" s="339"/>
      <c r="S449" s="338"/>
      <c r="T449" s="466"/>
      <c r="U449" s="466"/>
      <c r="V449" s="339"/>
      <c r="W449" s="339"/>
      <c r="X449" s="339"/>
      <c r="Y449" s="339"/>
      <c r="Z449" s="339"/>
      <c r="AA449" s="339"/>
      <c r="AB449" s="339"/>
      <c r="AC449" s="339"/>
      <c r="AD449" s="339"/>
      <c r="AE449" s="339"/>
      <c r="AF449" s="339"/>
      <c r="AG449" s="339"/>
      <c r="AH449" s="339"/>
      <c r="AI449" s="339"/>
      <c r="AJ449" s="339"/>
      <c r="AK449" s="339"/>
      <c r="AL449" s="339"/>
    </row>
    <row r="450" spans="1:38" ht="12.75" customHeight="1">
      <c r="A450" s="339"/>
      <c r="B450" s="339"/>
      <c r="C450" s="339"/>
      <c r="D450" s="339"/>
      <c r="E450" s="339"/>
      <c r="F450" s="339"/>
      <c r="G450" s="339"/>
      <c r="H450" s="339"/>
      <c r="I450" s="339"/>
      <c r="J450" s="339"/>
      <c r="K450" s="339"/>
      <c r="L450" s="339"/>
      <c r="M450" s="340"/>
      <c r="N450" s="339"/>
      <c r="O450" s="339"/>
      <c r="P450" s="339"/>
      <c r="Q450" s="341"/>
      <c r="R450" s="339"/>
      <c r="S450" s="338"/>
      <c r="T450" s="466"/>
      <c r="U450" s="466"/>
      <c r="V450" s="339"/>
      <c r="W450" s="339"/>
      <c r="X450" s="339"/>
      <c r="Y450" s="339"/>
      <c r="Z450" s="339"/>
      <c r="AA450" s="339"/>
      <c r="AB450" s="339"/>
      <c r="AC450" s="339"/>
      <c r="AD450" s="339"/>
      <c r="AE450" s="339"/>
      <c r="AF450" s="339"/>
      <c r="AG450" s="339"/>
      <c r="AH450" s="339"/>
      <c r="AI450" s="339"/>
      <c r="AJ450" s="339"/>
      <c r="AK450" s="339"/>
      <c r="AL450" s="339"/>
    </row>
    <row r="451" spans="1:38" ht="12.75" customHeight="1">
      <c r="A451" s="339"/>
      <c r="B451" s="339"/>
      <c r="C451" s="339"/>
      <c r="D451" s="339"/>
      <c r="E451" s="339"/>
      <c r="F451" s="339"/>
      <c r="G451" s="339"/>
      <c r="H451" s="339"/>
      <c r="I451" s="339"/>
      <c r="J451" s="339"/>
      <c r="K451" s="339"/>
      <c r="L451" s="339"/>
      <c r="M451" s="340"/>
      <c r="N451" s="339"/>
      <c r="O451" s="339"/>
      <c r="P451" s="339"/>
      <c r="Q451" s="341"/>
      <c r="R451" s="339"/>
      <c r="S451" s="338"/>
      <c r="T451" s="466"/>
      <c r="U451" s="466"/>
      <c r="V451" s="339"/>
      <c r="W451" s="339"/>
      <c r="X451" s="339"/>
      <c r="Y451" s="339"/>
      <c r="Z451" s="339"/>
      <c r="AA451" s="339"/>
      <c r="AB451" s="339"/>
      <c r="AC451" s="339"/>
      <c r="AD451" s="339"/>
      <c r="AE451" s="339"/>
      <c r="AF451" s="339"/>
      <c r="AG451" s="339"/>
      <c r="AH451" s="339"/>
      <c r="AI451" s="339"/>
      <c r="AJ451" s="339"/>
      <c r="AK451" s="339"/>
      <c r="AL451" s="339"/>
    </row>
    <row r="452" spans="1:38" ht="12.75" customHeight="1">
      <c r="A452" s="339"/>
      <c r="B452" s="339"/>
      <c r="C452" s="339"/>
      <c r="D452" s="339"/>
      <c r="E452" s="339"/>
      <c r="F452" s="339"/>
      <c r="G452" s="339"/>
      <c r="H452" s="339"/>
      <c r="I452" s="339"/>
      <c r="J452" s="339"/>
      <c r="K452" s="339"/>
      <c r="L452" s="339"/>
      <c r="M452" s="340"/>
      <c r="N452" s="339"/>
      <c r="O452" s="339"/>
      <c r="P452" s="339"/>
      <c r="Q452" s="341"/>
      <c r="R452" s="339"/>
      <c r="S452" s="338"/>
      <c r="T452" s="466"/>
      <c r="U452" s="466"/>
      <c r="V452" s="339"/>
      <c r="W452" s="339"/>
      <c r="X452" s="339"/>
      <c r="Y452" s="339"/>
      <c r="Z452" s="339"/>
      <c r="AA452" s="339"/>
      <c r="AB452" s="339"/>
      <c r="AC452" s="339"/>
      <c r="AD452" s="339"/>
      <c r="AE452" s="339"/>
      <c r="AF452" s="339"/>
      <c r="AG452" s="339"/>
      <c r="AH452" s="339"/>
      <c r="AI452" s="339"/>
      <c r="AJ452" s="339"/>
      <c r="AK452" s="339"/>
      <c r="AL452" s="339"/>
    </row>
    <row r="453" spans="1:38" ht="12.75" customHeight="1">
      <c r="A453" s="339"/>
      <c r="B453" s="339"/>
      <c r="C453" s="339"/>
      <c r="D453" s="339"/>
      <c r="E453" s="339"/>
      <c r="F453" s="339"/>
      <c r="G453" s="339"/>
      <c r="H453" s="339"/>
      <c r="I453" s="339"/>
      <c r="J453" s="339"/>
      <c r="K453" s="339"/>
      <c r="L453" s="339"/>
      <c r="M453" s="340"/>
      <c r="N453" s="339"/>
      <c r="O453" s="339"/>
      <c r="P453" s="339"/>
      <c r="Q453" s="341"/>
      <c r="R453" s="339"/>
      <c r="S453" s="338"/>
      <c r="T453" s="466"/>
      <c r="U453" s="466"/>
      <c r="V453" s="339"/>
      <c r="W453" s="339"/>
      <c r="X453" s="339"/>
      <c r="Y453" s="339"/>
      <c r="Z453" s="339"/>
      <c r="AA453" s="339"/>
      <c r="AB453" s="339"/>
      <c r="AC453" s="339"/>
      <c r="AD453" s="339"/>
      <c r="AE453" s="339"/>
      <c r="AF453" s="339"/>
      <c r="AG453" s="339"/>
      <c r="AH453" s="339"/>
      <c r="AI453" s="339"/>
      <c r="AJ453" s="339"/>
      <c r="AK453" s="339"/>
      <c r="AL453" s="339"/>
    </row>
    <row r="454" spans="1:38" ht="12.75" customHeight="1">
      <c r="A454" s="339"/>
      <c r="B454" s="339"/>
      <c r="C454" s="339"/>
      <c r="D454" s="339"/>
      <c r="E454" s="339"/>
      <c r="F454" s="339"/>
      <c r="G454" s="339"/>
      <c r="H454" s="339"/>
      <c r="I454" s="339"/>
      <c r="J454" s="339"/>
      <c r="K454" s="339"/>
      <c r="L454" s="339"/>
      <c r="M454" s="340"/>
      <c r="N454" s="339"/>
      <c r="O454" s="339"/>
      <c r="P454" s="339"/>
      <c r="Q454" s="341"/>
      <c r="R454" s="339"/>
      <c r="S454" s="338"/>
      <c r="T454" s="466"/>
      <c r="U454" s="466"/>
      <c r="V454" s="339"/>
      <c r="W454" s="339"/>
      <c r="X454" s="339"/>
      <c r="Y454" s="339"/>
      <c r="Z454" s="339"/>
      <c r="AA454" s="339"/>
      <c r="AB454" s="339"/>
      <c r="AC454" s="339"/>
      <c r="AD454" s="339"/>
      <c r="AE454" s="339"/>
      <c r="AF454" s="339"/>
      <c r="AG454" s="339"/>
      <c r="AH454" s="339"/>
      <c r="AI454" s="339"/>
      <c r="AJ454" s="339"/>
      <c r="AK454" s="339"/>
      <c r="AL454" s="339"/>
    </row>
    <row r="455" spans="1:38" ht="12.75" customHeight="1">
      <c r="A455" s="339"/>
      <c r="B455" s="339"/>
      <c r="C455" s="339"/>
      <c r="D455" s="339"/>
      <c r="E455" s="339"/>
      <c r="F455" s="339"/>
      <c r="G455" s="339"/>
      <c r="H455" s="339"/>
      <c r="I455" s="339"/>
      <c r="J455" s="339"/>
      <c r="K455" s="339"/>
      <c r="L455" s="339"/>
      <c r="M455" s="340"/>
      <c r="N455" s="339"/>
      <c r="O455" s="339"/>
      <c r="P455" s="339"/>
      <c r="Q455" s="341"/>
      <c r="R455" s="339"/>
      <c r="S455" s="338"/>
      <c r="T455" s="466"/>
      <c r="U455" s="466"/>
      <c r="V455" s="339"/>
      <c r="W455" s="339"/>
      <c r="X455" s="339"/>
      <c r="Y455" s="339"/>
      <c r="Z455" s="339"/>
      <c r="AA455" s="339"/>
      <c r="AB455" s="339"/>
      <c r="AC455" s="339"/>
      <c r="AD455" s="339"/>
      <c r="AE455" s="339"/>
      <c r="AF455" s="339"/>
      <c r="AG455" s="339"/>
      <c r="AH455" s="339"/>
      <c r="AI455" s="339"/>
      <c r="AJ455" s="339"/>
      <c r="AK455" s="339"/>
      <c r="AL455" s="339"/>
    </row>
    <row r="456" spans="1:38" ht="12.75" customHeight="1">
      <c r="A456" s="339"/>
      <c r="B456" s="339"/>
      <c r="C456" s="339"/>
      <c r="D456" s="339"/>
      <c r="E456" s="339"/>
      <c r="F456" s="339"/>
      <c r="G456" s="339"/>
      <c r="H456" s="339"/>
      <c r="I456" s="339"/>
      <c r="J456" s="339"/>
      <c r="K456" s="339"/>
      <c r="L456" s="339"/>
      <c r="M456" s="340"/>
      <c r="N456" s="339"/>
      <c r="O456" s="339"/>
      <c r="P456" s="339"/>
      <c r="Q456" s="341"/>
      <c r="R456" s="339"/>
      <c r="S456" s="338"/>
      <c r="T456" s="466"/>
      <c r="U456" s="466"/>
      <c r="V456" s="339"/>
      <c r="W456" s="339"/>
      <c r="X456" s="339"/>
      <c r="Y456" s="339"/>
      <c r="Z456" s="339"/>
      <c r="AA456" s="339"/>
      <c r="AB456" s="339"/>
      <c r="AC456" s="339"/>
      <c r="AD456" s="339"/>
      <c r="AE456" s="339"/>
      <c r="AF456" s="339"/>
      <c r="AG456" s="339"/>
      <c r="AH456" s="339"/>
      <c r="AI456" s="339"/>
      <c r="AJ456" s="339"/>
      <c r="AK456" s="339"/>
      <c r="AL456" s="339"/>
    </row>
    <row r="457" spans="1:38" ht="12.75" customHeight="1">
      <c r="A457" s="339"/>
      <c r="B457" s="339"/>
      <c r="C457" s="339"/>
      <c r="D457" s="339"/>
      <c r="E457" s="339"/>
      <c r="F457" s="339"/>
      <c r="G457" s="339"/>
      <c r="H457" s="339"/>
      <c r="I457" s="339"/>
      <c r="J457" s="339"/>
      <c r="K457" s="339"/>
      <c r="L457" s="339"/>
      <c r="M457" s="340"/>
      <c r="N457" s="339"/>
      <c r="O457" s="339"/>
      <c r="P457" s="339"/>
      <c r="Q457" s="341"/>
      <c r="R457" s="339"/>
      <c r="S457" s="338"/>
      <c r="T457" s="466"/>
      <c r="U457" s="466"/>
      <c r="V457" s="339"/>
      <c r="W457" s="339"/>
      <c r="X457" s="339"/>
      <c r="Y457" s="339"/>
      <c r="Z457" s="339"/>
      <c r="AA457" s="339"/>
      <c r="AB457" s="339"/>
      <c r="AC457" s="339"/>
      <c r="AD457" s="339"/>
      <c r="AE457" s="339"/>
      <c r="AF457" s="339"/>
      <c r="AG457" s="339"/>
      <c r="AH457" s="339"/>
      <c r="AI457" s="339"/>
      <c r="AJ457" s="339"/>
      <c r="AK457" s="339"/>
      <c r="AL457" s="339"/>
    </row>
    <row r="458" spans="1:38" ht="12.75" customHeight="1">
      <c r="A458" s="339"/>
      <c r="B458" s="339"/>
      <c r="C458" s="339"/>
      <c r="D458" s="339"/>
      <c r="E458" s="339"/>
      <c r="F458" s="339"/>
      <c r="G458" s="339"/>
      <c r="H458" s="339"/>
      <c r="I458" s="339"/>
      <c r="J458" s="339"/>
      <c r="K458" s="339"/>
      <c r="L458" s="339"/>
      <c r="M458" s="340"/>
      <c r="N458" s="339"/>
      <c r="O458" s="339"/>
      <c r="P458" s="339"/>
      <c r="Q458" s="341"/>
      <c r="R458" s="339"/>
      <c r="S458" s="338"/>
      <c r="T458" s="466"/>
      <c r="U458" s="466"/>
      <c r="V458" s="339"/>
      <c r="W458" s="339"/>
      <c r="X458" s="339"/>
      <c r="Y458" s="339"/>
      <c r="Z458" s="339"/>
      <c r="AA458" s="339"/>
      <c r="AB458" s="339"/>
      <c r="AC458" s="339"/>
      <c r="AD458" s="339"/>
      <c r="AE458" s="339"/>
      <c r="AF458" s="339"/>
      <c r="AG458" s="339"/>
      <c r="AH458" s="339"/>
      <c r="AI458" s="339"/>
      <c r="AJ458" s="339"/>
      <c r="AK458" s="339"/>
      <c r="AL458" s="339"/>
    </row>
    <row r="459" spans="1:38" ht="12.75" customHeight="1">
      <c r="A459" s="339"/>
      <c r="B459" s="339"/>
      <c r="C459" s="339"/>
      <c r="D459" s="339"/>
      <c r="E459" s="339"/>
      <c r="F459" s="339"/>
      <c r="G459" s="339"/>
      <c r="H459" s="339"/>
      <c r="I459" s="339"/>
      <c r="J459" s="339"/>
      <c r="K459" s="339"/>
      <c r="L459" s="339"/>
      <c r="M459" s="340"/>
      <c r="N459" s="339"/>
      <c r="O459" s="339"/>
      <c r="P459" s="339"/>
      <c r="Q459" s="341"/>
      <c r="R459" s="339"/>
      <c r="S459" s="338"/>
      <c r="T459" s="466"/>
      <c r="U459" s="466"/>
      <c r="V459" s="339"/>
      <c r="W459" s="339"/>
      <c r="X459" s="339"/>
      <c r="Y459" s="339"/>
      <c r="Z459" s="339"/>
      <c r="AA459" s="339"/>
      <c r="AB459" s="339"/>
      <c r="AC459" s="339"/>
      <c r="AD459" s="339"/>
      <c r="AE459" s="339"/>
      <c r="AF459" s="339"/>
      <c r="AG459" s="339"/>
      <c r="AH459" s="339"/>
      <c r="AI459" s="339"/>
      <c r="AJ459" s="339"/>
      <c r="AK459" s="339"/>
      <c r="AL459" s="339"/>
    </row>
    <row r="460" spans="1:38" ht="12.75" customHeight="1">
      <c r="A460" s="339"/>
      <c r="B460" s="339"/>
      <c r="C460" s="339"/>
      <c r="D460" s="339"/>
      <c r="E460" s="339"/>
      <c r="F460" s="339"/>
      <c r="G460" s="339"/>
      <c r="H460" s="339"/>
      <c r="I460" s="339"/>
      <c r="J460" s="339"/>
      <c r="K460" s="339"/>
      <c r="L460" s="339"/>
      <c r="M460" s="340"/>
      <c r="N460" s="339"/>
      <c r="O460" s="339"/>
      <c r="P460" s="339"/>
      <c r="Q460" s="341"/>
      <c r="R460" s="339"/>
      <c r="S460" s="338"/>
      <c r="T460" s="466"/>
      <c r="U460" s="466"/>
      <c r="V460" s="339"/>
      <c r="W460" s="339"/>
      <c r="X460" s="339"/>
      <c r="Y460" s="339"/>
      <c r="Z460" s="339"/>
      <c r="AA460" s="339"/>
      <c r="AB460" s="339"/>
      <c r="AC460" s="339"/>
      <c r="AD460" s="339"/>
      <c r="AE460" s="339"/>
      <c r="AF460" s="339"/>
      <c r="AG460" s="339"/>
      <c r="AH460" s="339"/>
      <c r="AI460" s="339"/>
      <c r="AJ460" s="339"/>
      <c r="AK460" s="339"/>
      <c r="AL460" s="339"/>
    </row>
    <row r="461" spans="1:38" ht="12.75" customHeight="1">
      <c r="A461" s="339"/>
      <c r="B461" s="339"/>
      <c r="C461" s="339"/>
      <c r="D461" s="339"/>
      <c r="E461" s="339"/>
      <c r="F461" s="339"/>
      <c r="G461" s="339"/>
      <c r="H461" s="339"/>
      <c r="I461" s="339"/>
      <c r="J461" s="339"/>
      <c r="K461" s="339"/>
      <c r="L461" s="339"/>
      <c r="M461" s="340"/>
      <c r="N461" s="339"/>
      <c r="O461" s="339"/>
      <c r="P461" s="339"/>
      <c r="Q461" s="341"/>
      <c r="R461" s="339"/>
      <c r="S461" s="338"/>
      <c r="T461" s="466"/>
      <c r="U461" s="466"/>
      <c r="V461" s="339"/>
      <c r="W461" s="339"/>
      <c r="X461" s="339"/>
      <c r="Y461" s="339"/>
      <c r="Z461" s="339"/>
      <c r="AA461" s="339"/>
      <c r="AB461" s="339"/>
      <c r="AC461" s="339"/>
      <c r="AD461" s="339"/>
      <c r="AE461" s="339"/>
      <c r="AF461" s="339"/>
      <c r="AG461" s="339"/>
      <c r="AH461" s="339"/>
      <c r="AI461" s="339"/>
      <c r="AJ461" s="339"/>
      <c r="AK461" s="339"/>
      <c r="AL461" s="339"/>
    </row>
    <row r="462" spans="1:38" ht="12.75" customHeight="1">
      <c r="A462" s="339"/>
      <c r="B462" s="339"/>
      <c r="C462" s="339"/>
      <c r="D462" s="339"/>
      <c r="E462" s="339"/>
      <c r="F462" s="339"/>
      <c r="G462" s="339"/>
      <c r="H462" s="339"/>
      <c r="I462" s="339"/>
      <c r="J462" s="339"/>
      <c r="K462" s="339"/>
      <c r="L462" s="339"/>
      <c r="M462" s="340"/>
      <c r="N462" s="339"/>
      <c r="O462" s="339"/>
      <c r="P462" s="339"/>
      <c r="Q462" s="341"/>
      <c r="R462" s="339"/>
      <c r="S462" s="338"/>
      <c r="T462" s="466"/>
      <c r="U462" s="466"/>
      <c r="V462" s="339"/>
      <c r="W462" s="339"/>
      <c r="X462" s="339"/>
      <c r="Y462" s="339"/>
      <c r="Z462" s="339"/>
      <c r="AA462" s="339"/>
      <c r="AB462" s="339"/>
      <c r="AC462" s="339"/>
      <c r="AD462" s="339"/>
      <c r="AE462" s="339"/>
      <c r="AF462" s="339"/>
      <c r="AG462" s="339"/>
      <c r="AH462" s="339"/>
      <c r="AI462" s="339"/>
      <c r="AJ462" s="339"/>
      <c r="AK462" s="339"/>
      <c r="AL462" s="339"/>
    </row>
    <row r="463" spans="1:38" ht="12.75" customHeight="1">
      <c r="A463" s="339"/>
      <c r="B463" s="339"/>
      <c r="C463" s="339"/>
      <c r="D463" s="339"/>
      <c r="E463" s="339"/>
      <c r="F463" s="339"/>
      <c r="G463" s="339"/>
      <c r="H463" s="339"/>
      <c r="I463" s="339"/>
      <c r="J463" s="339"/>
      <c r="K463" s="339"/>
      <c r="L463" s="339"/>
      <c r="M463" s="340"/>
      <c r="N463" s="339"/>
      <c r="O463" s="339"/>
      <c r="P463" s="339"/>
      <c r="Q463" s="341"/>
      <c r="R463" s="339"/>
      <c r="S463" s="338"/>
      <c r="T463" s="466"/>
      <c r="U463" s="466"/>
      <c r="V463" s="339"/>
      <c r="W463" s="339"/>
      <c r="X463" s="339"/>
      <c r="Y463" s="339"/>
      <c r="Z463" s="339"/>
      <c r="AA463" s="339"/>
      <c r="AB463" s="339"/>
      <c r="AC463" s="339"/>
      <c r="AD463" s="339"/>
      <c r="AE463" s="339"/>
      <c r="AF463" s="339"/>
      <c r="AG463" s="339"/>
      <c r="AH463" s="339"/>
      <c r="AI463" s="339"/>
      <c r="AJ463" s="339"/>
      <c r="AK463" s="339"/>
      <c r="AL463" s="339"/>
    </row>
    <row r="464" spans="1:38" ht="12.75" customHeight="1">
      <c r="A464" s="339"/>
      <c r="B464" s="339"/>
      <c r="C464" s="339"/>
      <c r="D464" s="339"/>
      <c r="E464" s="339"/>
      <c r="F464" s="339"/>
      <c r="G464" s="339"/>
      <c r="H464" s="339"/>
      <c r="I464" s="339"/>
      <c r="J464" s="339"/>
      <c r="K464" s="339"/>
      <c r="L464" s="339"/>
      <c r="M464" s="340"/>
      <c r="N464" s="339"/>
      <c r="O464" s="339"/>
      <c r="P464" s="339"/>
      <c r="Q464" s="341"/>
      <c r="R464" s="339"/>
      <c r="S464" s="338"/>
      <c r="T464" s="466"/>
      <c r="U464" s="466"/>
      <c r="V464" s="339"/>
      <c r="W464" s="339"/>
      <c r="X464" s="339"/>
      <c r="Y464" s="339"/>
      <c r="Z464" s="339"/>
      <c r="AA464" s="339"/>
      <c r="AB464" s="339"/>
      <c r="AC464" s="339"/>
      <c r="AD464" s="339"/>
      <c r="AE464" s="339"/>
      <c r="AF464" s="339"/>
      <c r="AG464" s="339"/>
      <c r="AH464" s="339"/>
      <c r="AI464" s="339"/>
      <c r="AJ464" s="339"/>
      <c r="AK464" s="339"/>
      <c r="AL464" s="339"/>
    </row>
    <row r="465" spans="1:38" ht="12.75" customHeight="1">
      <c r="A465" s="339"/>
      <c r="B465" s="339"/>
      <c r="C465" s="339"/>
      <c r="D465" s="339"/>
      <c r="E465" s="339"/>
      <c r="F465" s="339"/>
      <c r="G465" s="339"/>
      <c r="H465" s="339"/>
      <c r="I465" s="339"/>
      <c r="J465" s="339"/>
      <c r="K465" s="339"/>
      <c r="L465" s="339"/>
      <c r="M465" s="340"/>
      <c r="N465" s="339"/>
      <c r="O465" s="339"/>
      <c r="P465" s="339"/>
      <c r="Q465" s="341"/>
      <c r="R465" s="339"/>
      <c r="S465" s="338"/>
      <c r="T465" s="466"/>
      <c r="U465" s="466"/>
      <c r="V465" s="339"/>
      <c r="W465" s="339"/>
      <c r="X465" s="339"/>
      <c r="Y465" s="339"/>
      <c r="Z465" s="339"/>
      <c r="AA465" s="339"/>
      <c r="AB465" s="339"/>
      <c r="AC465" s="339"/>
      <c r="AD465" s="339"/>
      <c r="AE465" s="339"/>
      <c r="AF465" s="339"/>
      <c r="AG465" s="339"/>
      <c r="AH465" s="339"/>
      <c r="AI465" s="339"/>
      <c r="AJ465" s="339"/>
      <c r="AK465" s="339"/>
      <c r="AL465" s="339"/>
    </row>
    <row r="466" spans="1:38" ht="12.75" customHeight="1">
      <c r="A466" s="339"/>
      <c r="B466" s="339"/>
      <c r="C466" s="339"/>
      <c r="D466" s="339"/>
      <c r="E466" s="339"/>
      <c r="F466" s="339"/>
      <c r="G466" s="339"/>
      <c r="H466" s="339"/>
      <c r="I466" s="339"/>
      <c r="J466" s="339"/>
      <c r="K466" s="339"/>
      <c r="L466" s="339"/>
      <c r="M466" s="340"/>
      <c r="N466" s="339"/>
      <c r="O466" s="339"/>
      <c r="P466" s="339"/>
      <c r="Q466" s="341"/>
      <c r="R466" s="339"/>
      <c r="S466" s="338"/>
      <c r="T466" s="466"/>
      <c r="U466" s="466"/>
      <c r="V466" s="339"/>
      <c r="W466" s="339"/>
      <c r="X466" s="339"/>
      <c r="Y466" s="339"/>
      <c r="Z466" s="339"/>
      <c r="AA466" s="339"/>
      <c r="AB466" s="339"/>
      <c r="AC466" s="339"/>
      <c r="AD466" s="339"/>
      <c r="AE466" s="339"/>
      <c r="AF466" s="339"/>
      <c r="AG466" s="339"/>
      <c r="AH466" s="339"/>
      <c r="AI466" s="339"/>
      <c r="AJ466" s="339"/>
      <c r="AK466" s="339"/>
      <c r="AL466" s="339"/>
    </row>
    <row r="467" spans="1:38" ht="12.75" customHeight="1">
      <c r="A467" s="339"/>
      <c r="B467" s="339"/>
      <c r="C467" s="339"/>
      <c r="D467" s="339"/>
      <c r="E467" s="339"/>
      <c r="F467" s="339"/>
      <c r="G467" s="339"/>
      <c r="H467" s="339"/>
      <c r="I467" s="339"/>
      <c r="J467" s="339"/>
      <c r="K467" s="339"/>
      <c r="L467" s="339"/>
      <c r="M467" s="340"/>
      <c r="N467" s="339"/>
      <c r="O467" s="339"/>
      <c r="P467" s="339"/>
      <c r="Q467" s="341"/>
      <c r="R467" s="339"/>
      <c r="S467" s="338"/>
      <c r="T467" s="466"/>
      <c r="U467" s="466"/>
      <c r="V467" s="339"/>
      <c r="W467" s="339"/>
      <c r="X467" s="339"/>
      <c r="Y467" s="339"/>
      <c r="Z467" s="339"/>
      <c r="AA467" s="339"/>
      <c r="AB467" s="339"/>
      <c r="AC467" s="339"/>
      <c r="AD467" s="339"/>
      <c r="AE467" s="339"/>
      <c r="AF467" s="339"/>
      <c r="AG467" s="339"/>
      <c r="AH467" s="339"/>
      <c r="AI467" s="339"/>
      <c r="AJ467" s="339"/>
      <c r="AK467" s="339"/>
      <c r="AL467" s="339"/>
    </row>
    <row r="468" spans="1:38" ht="12.75" customHeight="1">
      <c r="A468" s="339"/>
      <c r="B468" s="339"/>
      <c r="C468" s="339"/>
      <c r="D468" s="339"/>
      <c r="E468" s="339"/>
      <c r="F468" s="339"/>
      <c r="G468" s="339"/>
      <c r="H468" s="339"/>
      <c r="I468" s="339"/>
      <c r="J468" s="339"/>
      <c r="K468" s="339"/>
      <c r="L468" s="339"/>
      <c r="M468" s="340"/>
      <c r="N468" s="339"/>
      <c r="O468" s="339"/>
      <c r="P468" s="339"/>
      <c r="Q468" s="341"/>
      <c r="R468" s="339"/>
      <c r="S468" s="338"/>
      <c r="T468" s="466"/>
      <c r="U468" s="466"/>
      <c r="V468" s="339"/>
      <c r="W468" s="339"/>
      <c r="X468" s="339"/>
      <c r="Y468" s="339"/>
      <c r="Z468" s="339"/>
      <c r="AA468" s="339"/>
      <c r="AB468" s="339"/>
      <c r="AC468" s="339"/>
      <c r="AD468" s="339"/>
      <c r="AE468" s="339"/>
      <c r="AF468" s="339"/>
      <c r="AG468" s="339"/>
      <c r="AH468" s="339"/>
      <c r="AI468" s="339"/>
      <c r="AJ468" s="339"/>
      <c r="AK468" s="339"/>
      <c r="AL468" s="339"/>
    </row>
    <row r="469" spans="1:38" ht="12.75" customHeight="1">
      <c r="A469" s="339"/>
      <c r="B469" s="339"/>
      <c r="C469" s="339"/>
      <c r="D469" s="339"/>
      <c r="E469" s="339"/>
      <c r="F469" s="339"/>
      <c r="G469" s="339"/>
      <c r="H469" s="339"/>
      <c r="I469" s="339"/>
      <c r="J469" s="339"/>
      <c r="K469" s="339"/>
      <c r="L469" s="339"/>
      <c r="M469" s="340"/>
      <c r="N469" s="339"/>
      <c r="O469" s="339"/>
      <c r="P469" s="339"/>
      <c r="Q469" s="341"/>
      <c r="R469" s="339"/>
      <c r="S469" s="338"/>
      <c r="T469" s="466"/>
      <c r="U469" s="466"/>
      <c r="V469" s="339"/>
      <c r="W469" s="339"/>
      <c r="X469" s="339"/>
      <c r="Y469" s="339"/>
      <c r="Z469" s="339"/>
      <c r="AA469" s="339"/>
      <c r="AB469" s="339"/>
      <c r="AC469" s="339"/>
      <c r="AD469" s="339"/>
      <c r="AE469" s="339"/>
      <c r="AF469" s="339"/>
      <c r="AG469" s="339"/>
      <c r="AH469" s="339"/>
      <c r="AI469" s="339"/>
      <c r="AJ469" s="339"/>
      <c r="AK469" s="339"/>
      <c r="AL469" s="339"/>
    </row>
    <row r="470" spans="1:38" ht="12.75" customHeight="1">
      <c r="A470" s="339"/>
      <c r="B470" s="339"/>
      <c r="C470" s="339"/>
      <c r="D470" s="339"/>
      <c r="E470" s="339"/>
      <c r="F470" s="339"/>
      <c r="G470" s="339"/>
      <c r="H470" s="339"/>
      <c r="I470" s="339"/>
      <c r="J470" s="339"/>
      <c r="K470" s="339"/>
      <c r="L470" s="339"/>
      <c r="M470" s="340"/>
      <c r="N470" s="339"/>
      <c r="O470" s="339"/>
      <c r="P470" s="339"/>
      <c r="Q470" s="341"/>
      <c r="R470" s="339"/>
      <c r="S470" s="338"/>
      <c r="T470" s="466"/>
      <c r="U470" s="466"/>
      <c r="V470" s="339"/>
      <c r="W470" s="339"/>
      <c r="X470" s="339"/>
      <c r="Y470" s="339"/>
      <c r="Z470" s="339"/>
      <c r="AA470" s="339"/>
      <c r="AB470" s="339"/>
      <c r="AC470" s="339"/>
      <c r="AD470" s="339"/>
      <c r="AE470" s="339"/>
      <c r="AF470" s="339"/>
      <c r="AG470" s="339"/>
      <c r="AH470" s="339"/>
      <c r="AI470" s="339"/>
      <c r="AJ470" s="339"/>
      <c r="AK470" s="339"/>
      <c r="AL470" s="339"/>
    </row>
    <row r="471" spans="1:38" ht="12.75" customHeight="1">
      <c r="A471" s="339"/>
      <c r="B471" s="339"/>
      <c r="C471" s="339"/>
      <c r="D471" s="339"/>
      <c r="E471" s="339"/>
      <c r="F471" s="339"/>
      <c r="G471" s="339"/>
      <c r="H471" s="339"/>
      <c r="I471" s="339"/>
      <c r="J471" s="339"/>
      <c r="K471" s="339"/>
      <c r="L471" s="339"/>
      <c r="M471" s="340"/>
      <c r="N471" s="339"/>
      <c r="O471" s="339"/>
      <c r="P471" s="339"/>
      <c r="Q471" s="341"/>
      <c r="R471" s="339"/>
      <c r="S471" s="338"/>
      <c r="T471" s="466"/>
      <c r="U471" s="466"/>
      <c r="V471" s="339"/>
      <c r="W471" s="339"/>
      <c r="X471" s="339"/>
      <c r="Y471" s="339"/>
      <c r="Z471" s="339"/>
      <c r="AA471" s="339"/>
      <c r="AB471" s="339"/>
      <c r="AC471" s="339"/>
      <c r="AD471" s="339"/>
      <c r="AE471" s="339"/>
      <c r="AF471" s="339"/>
      <c r="AG471" s="339"/>
      <c r="AH471" s="339"/>
      <c r="AI471" s="339"/>
      <c r="AJ471" s="339"/>
      <c r="AK471" s="339"/>
      <c r="AL471" s="339"/>
    </row>
    <row r="472" spans="1:38" ht="12.75" customHeight="1">
      <c r="A472" s="339"/>
      <c r="B472" s="339"/>
      <c r="C472" s="339"/>
      <c r="D472" s="339"/>
      <c r="E472" s="339"/>
      <c r="F472" s="339"/>
      <c r="G472" s="339"/>
      <c r="H472" s="339"/>
      <c r="I472" s="339"/>
      <c r="J472" s="339"/>
      <c r="K472" s="339"/>
      <c r="L472" s="339"/>
      <c r="M472" s="340"/>
      <c r="N472" s="339"/>
      <c r="O472" s="339"/>
      <c r="P472" s="339"/>
      <c r="Q472" s="341"/>
      <c r="R472" s="339"/>
      <c r="S472" s="338"/>
      <c r="T472" s="466"/>
      <c r="U472" s="466"/>
      <c r="V472" s="339"/>
      <c r="W472" s="339"/>
      <c r="X472" s="339"/>
      <c r="Y472" s="339"/>
      <c r="Z472" s="339"/>
      <c r="AA472" s="339"/>
      <c r="AB472" s="339"/>
      <c r="AC472" s="339"/>
      <c r="AD472" s="339"/>
      <c r="AE472" s="339"/>
      <c r="AF472" s="339"/>
      <c r="AG472" s="339"/>
      <c r="AH472" s="339"/>
      <c r="AI472" s="339"/>
      <c r="AJ472" s="339"/>
      <c r="AK472" s="339"/>
      <c r="AL472" s="339"/>
    </row>
    <row r="473" spans="1:38" ht="12.75" customHeight="1">
      <c r="A473" s="339"/>
      <c r="B473" s="339"/>
      <c r="C473" s="339"/>
      <c r="D473" s="339"/>
      <c r="E473" s="339"/>
      <c r="F473" s="339"/>
      <c r="G473" s="339"/>
      <c r="H473" s="339"/>
      <c r="I473" s="339"/>
      <c r="J473" s="339"/>
      <c r="K473" s="339"/>
      <c r="L473" s="339"/>
      <c r="M473" s="340"/>
      <c r="N473" s="339"/>
      <c r="O473" s="339"/>
      <c r="P473" s="339"/>
      <c r="Q473" s="341"/>
      <c r="R473" s="339"/>
      <c r="S473" s="338"/>
      <c r="T473" s="466"/>
      <c r="U473" s="466"/>
      <c r="V473" s="339"/>
      <c r="W473" s="339"/>
      <c r="X473" s="339"/>
      <c r="Y473" s="339"/>
      <c r="Z473" s="339"/>
      <c r="AA473" s="339"/>
      <c r="AB473" s="339"/>
      <c r="AC473" s="339"/>
      <c r="AD473" s="339"/>
      <c r="AE473" s="339"/>
      <c r="AF473" s="339"/>
      <c r="AG473" s="339"/>
      <c r="AH473" s="339"/>
      <c r="AI473" s="339"/>
      <c r="AJ473" s="339"/>
      <c r="AK473" s="339"/>
      <c r="AL473" s="339"/>
    </row>
    <row r="474" spans="1:38" ht="12.75" customHeight="1">
      <c r="A474" s="339"/>
      <c r="B474" s="339"/>
      <c r="C474" s="339"/>
      <c r="D474" s="339"/>
      <c r="E474" s="339"/>
      <c r="F474" s="339"/>
      <c r="G474" s="339"/>
      <c r="H474" s="339"/>
      <c r="I474" s="339"/>
      <c r="J474" s="339"/>
      <c r="K474" s="339"/>
      <c r="L474" s="339"/>
      <c r="M474" s="340"/>
      <c r="N474" s="339"/>
      <c r="O474" s="339"/>
      <c r="P474" s="339"/>
      <c r="Q474" s="341"/>
      <c r="R474" s="339"/>
      <c r="S474" s="338"/>
      <c r="T474" s="466"/>
      <c r="U474" s="466"/>
      <c r="V474" s="339"/>
      <c r="W474" s="339"/>
      <c r="X474" s="339"/>
      <c r="Y474" s="339"/>
      <c r="Z474" s="339"/>
      <c r="AA474" s="339"/>
      <c r="AB474" s="339"/>
      <c r="AC474" s="339"/>
      <c r="AD474" s="339"/>
      <c r="AE474" s="339"/>
      <c r="AF474" s="339"/>
      <c r="AG474" s="339"/>
      <c r="AH474" s="339"/>
      <c r="AI474" s="339"/>
      <c r="AJ474" s="339"/>
      <c r="AK474" s="339"/>
      <c r="AL474" s="339"/>
    </row>
    <row r="475" spans="1:38" ht="12.75" customHeight="1">
      <c r="A475" s="339"/>
      <c r="B475" s="339"/>
      <c r="C475" s="339"/>
      <c r="D475" s="339"/>
      <c r="E475" s="339"/>
      <c r="F475" s="339"/>
      <c r="G475" s="339"/>
      <c r="H475" s="339"/>
      <c r="I475" s="339"/>
      <c r="J475" s="339"/>
      <c r="K475" s="339"/>
      <c r="L475" s="339"/>
      <c r="M475" s="340"/>
      <c r="N475" s="339"/>
      <c r="O475" s="339"/>
      <c r="P475" s="339"/>
      <c r="Q475" s="341"/>
      <c r="R475" s="339"/>
      <c r="S475" s="338"/>
      <c r="T475" s="466"/>
      <c r="U475" s="466"/>
      <c r="V475" s="339"/>
      <c r="W475" s="339"/>
      <c r="X475" s="339"/>
      <c r="Y475" s="339"/>
      <c r="Z475" s="339"/>
      <c r="AA475" s="339"/>
      <c r="AB475" s="339"/>
      <c r="AC475" s="339"/>
      <c r="AD475" s="339"/>
      <c r="AE475" s="339"/>
      <c r="AF475" s="339"/>
      <c r="AG475" s="339"/>
      <c r="AH475" s="339"/>
      <c r="AI475" s="339"/>
      <c r="AJ475" s="339"/>
      <c r="AK475" s="339"/>
      <c r="AL475" s="339"/>
    </row>
    <row r="476" spans="1:38" ht="12.75" customHeight="1">
      <c r="A476" s="339"/>
      <c r="B476" s="339"/>
      <c r="C476" s="339"/>
      <c r="D476" s="339"/>
      <c r="E476" s="339"/>
      <c r="F476" s="339"/>
      <c r="G476" s="339"/>
      <c r="H476" s="339"/>
      <c r="I476" s="339"/>
      <c r="J476" s="339"/>
      <c r="K476" s="339"/>
      <c r="L476" s="339"/>
      <c r="M476" s="340"/>
      <c r="N476" s="339"/>
      <c r="O476" s="339"/>
      <c r="P476" s="339"/>
      <c r="Q476" s="341"/>
      <c r="R476" s="339"/>
      <c r="S476" s="338"/>
      <c r="T476" s="466"/>
      <c r="U476" s="466"/>
      <c r="V476" s="339"/>
      <c r="W476" s="339"/>
      <c r="X476" s="339"/>
      <c r="Y476" s="339"/>
      <c r="Z476" s="339"/>
      <c r="AA476" s="339"/>
      <c r="AB476" s="339"/>
      <c r="AC476" s="339"/>
      <c r="AD476" s="339"/>
      <c r="AE476" s="339"/>
      <c r="AF476" s="339"/>
      <c r="AG476" s="339"/>
      <c r="AH476" s="339"/>
      <c r="AI476" s="339"/>
      <c r="AJ476" s="339"/>
      <c r="AK476" s="339"/>
      <c r="AL476" s="339"/>
    </row>
    <row r="477" spans="1:38" ht="12.75" customHeight="1">
      <c r="A477" s="339"/>
      <c r="B477" s="339"/>
      <c r="C477" s="339"/>
      <c r="D477" s="339"/>
      <c r="E477" s="339"/>
      <c r="F477" s="339"/>
      <c r="G477" s="339"/>
      <c r="H477" s="339"/>
      <c r="I477" s="339"/>
      <c r="J477" s="339"/>
      <c r="K477" s="339"/>
      <c r="L477" s="339"/>
      <c r="M477" s="340"/>
      <c r="N477" s="339"/>
      <c r="O477" s="339"/>
      <c r="P477" s="339"/>
      <c r="Q477" s="341"/>
      <c r="R477" s="339"/>
      <c r="S477" s="338"/>
      <c r="T477" s="466"/>
      <c r="U477" s="466"/>
      <c r="V477" s="339"/>
      <c r="W477" s="339"/>
      <c r="X477" s="339"/>
      <c r="Y477" s="339"/>
      <c r="Z477" s="339"/>
      <c r="AA477" s="339"/>
      <c r="AB477" s="339"/>
      <c r="AC477" s="339"/>
      <c r="AD477" s="339"/>
      <c r="AE477" s="339"/>
      <c r="AF477" s="339"/>
      <c r="AG477" s="339"/>
      <c r="AH477" s="339"/>
      <c r="AI477" s="339"/>
      <c r="AJ477" s="339"/>
      <c r="AK477" s="339"/>
      <c r="AL477" s="339"/>
    </row>
    <row r="478" spans="1:38" ht="12.75" customHeight="1">
      <c r="A478" s="339"/>
      <c r="B478" s="339"/>
      <c r="C478" s="339"/>
      <c r="D478" s="339"/>
      <c r="E478" s="339"/>
      <c r="F478" s="339"/>
      <c r="G478" s="339"/>
      <c r="H478" s="339"/>
      <c r="I478" s="339"/>
      <c r="J478" s="339"/>
      <c r="K478" s="339"/>
      <c r="L478" s="339"/>
      <c r="M478" s="340"/>
      <c r="N478" s="339"/>
      <c r="O478" s="339"/>
      <c r="P478" s="339"/>
      <c r="Q478" s="341"/>
      <c r="R478" s="339"/>
      <c r="S478" s="338"/>
      <c r="T478" s="466"/>
      <c r="U478" s="466"/>
      <c r="V478" s="339"/>
      <c r="W478" s="339"/>
      <c r="X478" s="339"/>
      <c r="Y478" s="339"/>
      <c r="Z478" s="339"/>
      <c r="AA478" s="339"/>
      <c r="AB478" s="339"/>
      <c r="AC478" s="339"/>
      <c r="AD478" s="339"/>
      <c r="AE478" s="339"/>
      <c r="AF478" s="339"/>
      <c r="AG478" s="339"/>
      <c r="AH478" s="339"/>
      <c r="AI478" s="339"/>
      <c r="AJ478" s="339"/>
      <c r="AK478" s="339"/>
      <c r="AL478" s="339"/>
    </row>
    <row r="479" spans="1:38" ht="12.75" customHeight="1">
      <c r="A479" s="339"/>
      <c r="B479" s="339"/>
      <c r="C479" s="339"/>
      <c r="D479" s="339"/>
      <c r="E479" s="339"/>
      <c r="F479" s="339"/>
      <c r="G479" s="339"/>
      <c r="H479" s="339"/>
      <c r="I479" s="339"/>
      <c r="J479" s="339"/>
      <c r="K479" s="339"/>
      <c r="L479" s="339"/>
      <c r="M479" s="340"/>
      <c r="N479" s="339"/>
      <c r="O479" s="339"/>
      <c r="P479" s="339"/>
      <c r="Q479" s="341"/>
      <c r="R479" s="339"/>
      <c r="S479" s="338"/>
      <c r="T479" s="466"/>
      <c r="U479" s="466"/>
      <c r="V479" s="339"/>
      <c r="W479" s="339"/>
      <c r="X479" s="339"/>
      <c r="Y479" s="339"/>
      <c r="Z479" s="339"/>
      <c r="AA479" s="339"/>
      <c r="AB479" s="339"/>
      <c r="AC479" s="339"/>
      <c r="AD479" s="339"/>
      <c r="AE479" s="339"/>
      <c r="AF479" s="339"/>
      <c r="AG479" s="339"/>
      <c r="AH479" s="339"/>
      <c r="AI479" s="339"/>
      <c r="AJ479" s="339"/>
      <c r="AK479" s="339"/>
      <c r="AL479" s="339"/>
    </row>
    <row r="480" spans="1:38" ht="12.75" customHeight="1">
      <c r="A480" s="339"/>
      <c r="B480" s="339"/>
      <c r="C480" s="339"/>
      <c r="D480" s="339"/>
      <c r="E480" s="339"/>
      <c r="F480" s="339"/>
      <c r="G480" s="339"/>
      <c r="H480" s="339"/>
      <c r="I480" s="339"/>
      <c r="J480" s="339"/>
      <c r="K480" s="339"/>
      <c r="L480" s="339"/>
      <c r="M480" s="340"/>
      <c r="N480" s="339"/>
      <c r="O480" s="339"/>
      <c r="P480" s="339"/>
      <c r="Q480" s="341"/>
      <c r="R480" s="339"/>
      <c r="S480" s="338"/>
      <c r="T480" s="466"/>
      <c r="U480" s="466"/>
      <c r="V480" s="339"/>
      <c r="W480" s="339"/>
      <c r="X480" s="339"/>
      <c r="Y480" s="339"/>
      <c r="Z480" s="339"/>
      <c r="AA480" s="339"/>
      <c r="AB480" s="339"/>
      <c r="AC480" s="339"/>
      <c r="AD480" s="339"/>
      <c r="AE480" s="339"/>
      <c r="AF480" s="339"/>
      <c r="AG480" s="339"/>
      <c r="AH480" s="339"/>
      <c r="AI480" s="339"/>
      <c r="AJ480" s="339"/>
      <c r="AK480" s="339"/>
      <c r="AL480" s="339"/>
    </row>
    <row r="481" spans="1:38" ht="12.75" customHeight="1">
      <c r="A481" s="339"/>
      <c r="B481" s="339"/>
      <c r="C481" s="339"/>
      <c r="D481" s="339"/>
      <c r="E481" s="339"/>
      <c r="F481" s="339"/>
      <c r="G481" s="339"/>
      <c r="H481" s="339"/>
      <c r="I481" s="339"/>
      <c r="J481" s="339"/>
      <c r="K481" s="339"/>
      <c r="L481" s="339"/>
      <c r="M481" s="340"/>
      <c r="N481" s="339"/>
      <c r="O481" s="339"/>
      <c r="P481" s="339"/>
      <c r="Q481" s="341"/>
      <c r="R481" s="339"/>
      <c r="S481" s="338"/>
      <c r="T481" s="466"/>
      <c r="U481" s="466"/>
      <c r="V481" s="339"/>
      <c r="W481" s="339"/>
      <c r="X481" s="339"/>
      <c r="Y481" s="339"/>
      <c r="Z481" s="339"/>
      <c r="AA481" s="339"/>
      <c r="AB481" s="339"/>
      <c r="AC481" s="339"/>
      <c r="AD481" s="339"/>
      <c r="AE481" s="339"/>
      <c r="AF481" s="339"/>
      <c r="AG481" s="339"/>
      <c r="AH481" s="339"/>
      <c r="AI481" s="339"/>
      <c r="AJ481" s="339"/>
      <c r="AK481" s="339"/>
      <c r="AL481" s="339"/>
    </row>
    <row r="482" spans="1:38" ht="12.75" customHeight="1">
      <c r="A482" s="339"/>
      <c r="B482" s="339"/>
      <c r="C482" s="339"/>
      <c r="D482" s="339"/>
      <c r="E482" s="339"/>
      <c r="F482" s="339"/>
      <c r="G482" s="339"/>
      <c r="H482" s="339"/>
      <c r="I482" s="339"/>
      <c r="J482" s="339"/>
      <c r="K482" s="339"/>
      <c r="L482" s="339"/>
      <c r="M482" s="340"/>
      <c r="N482" s="339"/>
      <c r="O482" s="339"/>
      <c r="P482" s="339"/>
      <c r="Q482" s="341"/>
      <c r="R482" s="339"/>
      <c r="S482" s="338"/>
      <c r="T482" s="466"/>
      <c r="U482" s="466"/>
      <c r="V482" s="339"/>
      <c r="W482" s="339"/>
      <c r="X482" s="339"/>
      <c r="Y482" s="339"/>
      <c r="Z482" s="339"/>
      <c r="AA482" s="339"/>
      <c r="AB482" s="339"/>
      <c r="AC482" s="339"/>
      <c r="AD482" s="339"/>
      <c r="AE482" s="339"/>
      <c r="AF482" s="339"/>
      <c r="AG482" s="339"/>
      <c r="AH482" s="339"/>
      <c r="AI482" s="339"/>
      <c r="AJ482" s="339"/>
      <c r="AK482" s="339"/>
      <c r="AL482" s="339"/>
    </row>
    <row r="483" spans="1:38" ht="12.75" customHeight="1">
      <c r="A483" s="339"/>
      <c r="B483" s="339"/>
      <c r="C483" s="339"/>
      <c r="D483" s="339"/>
      <c r="E483" s="339"/>
      <c r="F483" s="339"/>
      <c r="G483" s="339"/>
      <c r="H483" s="339"/>
      <c r="I483" s="339"/>
      <c r="J483" s="339"/>
      <c r="K483" s="339"/>
      <c r="L483" s="339"/>
      <c r="M483" s="340"/>
      <c r="N483" s="339"/>
      <c r="O483" s="339"/>
      <c r="P483" s="339"/>
      <c r="Q483" s="341"/>
      <c r="R483" s="339"/>
      <c r="S483" s="338"/>
      <c r="T483" s="466"/>
      <c r="U483" s="466"/>
      <c r="V483" s="339"/>
      <c r="W483" s="339"/>
      <c r="X483" s="339"/>
      <c r="Y483" s="339"/>
      <c r="Z483" s="339"/>
      <c r="AA483" s="339"/>
      <c r="AB483" s="339"/>
      <c r="AC483" s="339"/>
      <c r="AD483" s="339"/>
      <c r="AE483" s="339"/>
      <c r="AF483" s="339"/>
      <c r="AG483" s="339"/>
      <c r="AH483" s="339"/>
      <c r="AI483" s="339"/>
      <c r="AJ483" s="339"/>
      <c r="AK483" s="339"/>
      <c r="AL483" s="339"/>
    </row>
    <row r="484" spans="1:38" ht="12.75" customHeight="1">
      <c r="A484" s="339"/>
      <c r="B484" s="339"/>
      <c r="C484" s="339"/>
      <c r="D484" s="339"/>
      <c r="E484" s="339"/>
      <c r="F484" s="339"/>
      <c r="G484" s="339"/>
      <c r="H484" s="339"/>
      <c r="I484" s="339"/>
      <c r="J484" s="339"/>
      <c r="K484" s="339"/>
      <c r="L484" s="339"/>
      <c r="M484" s="340"/>
      <c r="N484" s="339"/>
      <c r="O484" s="339"/>
      <c r="P484" s="339"/>
      <c r="Q484" s="341"/>
      <c r="R484" s="339"/>
      <c r="S484" s="338"/>
      <c r="T484" s="466"/>
      <c r="U484" s="466"/>
      <c r="V484" s="339"/>
      <c r="W484" s="339"/>
      <c r="X484" s="339"/>
      <c r="Y484" s="339"/>
      <c r="Z484" s="339"/>
      <c r="AA484" s="339"/>
      <c r="AB484" s="339"/>
      <c r="AC484" s="339"/>
      <c r="AD484" s="339"/>
      <c r="AE484" s="339"/>
      <c r="AF484" s="339"/>
      <c r="AG484" s="339"/>
      <c r="AH484" s="339"/>
      <c r="AI484" s="339"/>
      <c r="AJ484" s="339"/>
      <c r="AK484" s="339"/>
      <c r="AL484" s="339"/>
    </row>
    <row r="485" spans="1:38" ht="12.75" customHeight="1">
      <c r="A485" s="339"/>
      <c r="B485" s="339"/>
      <c r="C485" s="339"/>
      <c r="D485" s="339"/>
      <c r="E485" s="339"/>
      <c r="F485" s="339"/>
      <c r="G485" s="339"/>
      <c r="H485" s="339"/>
      <c r="I485" s="339"/>
      <c r="J485" s="339"/>
      <c r="K485" s="339"/>
      <c r="L485" s="339"/>
      <c r="M485" s="340"/>
      <c r="N485" s="339"/>
      <c r="O485" s="339"/>
      <c r="P485" s="339"/>
      <c r="Q485" s="341"/>
      <c r="R485" s="339"/>
      <c r="S485" s="338"/>
      <c r="T485" s="466"/>
      <c r="U485" s="466"/>
      <c r="V485" s="339"/>
      <c r="W485" s="339"/>
      <c r="X485" s="339"/>
      <c r="Y485" s="339"/>
      <c r="Z485" s="339"/>
      <c r="AA485" s="339"/>
      <c r="AB485" s="339"/>
      <c r="AC485" s="339"/>
      <c r="AD485" s="339"/>
      <c r="AE485" s="339"/>
      <c r="AF485" s="339"/>
      <c r="AG485" s="339"/>
      <c r="AH485" s="339"/>
      <c r="AI485" s="339"/>
      <c r="AJ485" s="339"/>
      <c r="AK485" s="339"/>
      <c r="AL485" s="339"/>
    </row>
    <row r="486" spans="1:38" ht="12.75" customHeight="1">
      <c r="A486" s="339"/>
      <c r="B486" s="339"/>
      <c r="C486" s="339"/>
      <c r="D486" s="339"/>
      <c r="E486" s="339"/>
      <c r="F486" s="339"/>
      <c r="G486" s="339"/>
      <c r="H486" s="339"/>
      <c r="I486" s="339"/>
      <c r="J486" s="339"/>
      <c r="K486" s="339"/>
      <c r="L486" s="339"/>
      <c r="M486" s="340"/>
      <c r="N486" s="339"/>
      <c r="O486" s="339"/>
      <c r="P486" s="339"/>
      <c r="Q486" s="341"/>
      <c r="R486" s="339"/>
      <c r="S486" s="338"/>
      <c r="T486" s="466"/>
      <c r="U486" s="466"/>
      <c r="V486" s="339"/>
      <c r="W486" s="339"/>
      <c r="X486" s="339"/>
      <c r="Y486" s="339"/>
      <c r="Z486" s="339"/>
      <c r="AA486" s="339"/>
      <c r="AB486" s="339"/>
      <c r="AC486" s="339"/>
      <c r="AD486" s="339"/>
      <c r="AE486" s="339"/>
      <c r="AF486" s="339"/>
      <c r="AG486" s="339"/>
      <c r="AH486" s="339"/>
      <c r="AI486" s="339"/>
      <c r="AJ486" s="339"/>
      <c r="AK486" s="339"/>
      <c r="AL486" s="339"/>
    </row>
    <row r="487" spans="1:38" ht="12.75" customHeight="1">
      <c r="A487" s="339"/>
      <c r="B487" s="339"/>
      <c r="C487" s="339"/>
      <c r="D487" s="339"/>
      <c r="E487" s="339"/>
      <c r="F487" s="339"/>
      <c r="G487" s="339"/>
      <c r="H487" s="339"/>
      <c r="I487" s="339"/>
      <c r="J487" s="339"/>
      <c r="K487" s="339"/>
      <c r="L487" s="339"/>
      <c r="M487" s="340"/>
      <c r="N487" s="339"/>
      <c r="O487" s="339"/>
      <c r="P487" s="339"/>
      <c r="Q487" s="341"/>
      <c r="R487" s="339"/>
      <c r="S487" s="338"/>
      <c r="T487" s="466"/>
      <c r="U487" s="466"/>
      <c r="V487" s="339"/>
      <c r="W487" s="339"/>
      <c r="X487" s="339"/>
      <c r="Y487" s="339"/>
      <c r="Z487" s="339"/>
      <c r="AA487" s="339"/>
      <c r="AB487" s="339"/>
      <c r="AC487" s="339"/>
      <c r="AD487" s="339"/>
      <c r="AE487" s="339"/>
      <c r="AF487" s="339"/>
      <c r="AG487" s="339"/>
      <c r="AH487" s="339"/>
      <c r="AI487" s="339"/>
      <c r="AJ487" s="339"/>
      <c r="AK487" s="339"/>
      <c r="AL487" s="339"/>
    </row>
    <row r="488" spans="1:38" ht="12.75" customHeight="1">
      <c r="A488" s="339"/>
      <c r="B488" s="339"/>
      <c r="C488" s="339"/>
      <c r="D488" s="339"/>
      <c r="E488" s="339"/>
      <c r="F488" s="339"/>
      <c r="G488" s="339"/>
      <c r="H488" s="339"/>
      <c r="I488" s="339"/>
      <c r="J488" s="339"/>
      <c r="K488" s="339"/>
      <c r="L488" s="339"/>
      <c r="M488" s="340"/>
      <c r="N488" s="339"/>
      <c r="O488" s="339"/>
      <c r="P488" s="339"/>
      <c r="Q488" s="341"/>
      <c r="R488" s="339"/>
      <c r="S488" s="338"/>
      <c r="T488" s="466"/>
      <c r="U488" s="466"/>
      <c r="V488" s="339"/>
      <c r="W488" s="339"/>
      <c r="X488" s="339"/>
      <c r="Y488" s="339"/>
      <c r="Z488" s="339"/>
      <c r="AA488" s="339"/>
      <c r="AB488" s="339"/>
      <c r="AC488" s="339"/>
      <c r="AD488" s="339"/>
      <c r="AE488" s="339"/>
      <c r="AF488" s="339"/>
      <c r="AG488" s="339"/>
      <c r="AH488" s="339"/>
      <c r="AI488" s="339"/>
      <c r="AJ488" s="339"/>
      <c r="AK488" s="339"/>
      <c r="AL488" s="339"/>
    </row>
    <row r="489" spans="1:38" ht="12.75" customHeight="1">
      <c r="A489" s="339"/>
      <c r="B489" s="339"/>
      <c r="C489" s="339"/>
      <c r="D489" s="339"/>
      <c r="E489" s="339"/>
      <c r="F489" s="339"/>
      <c r="G489" s="339"/>
      <c r="H489" s="339"/>
      <c r="I489" s="339"/>
      <c r="J489" s="339"/>
      <c r="K489" s="339"/>
      <c r="L489" s="339"/>
      <c r="M489" s="340"/>
      <c r="N489" s="339"/>
      <c r="O489" s="339"/>
      <c r="P489" s="339"/>
      <c r="Q489" s="341"/>
      <c r="R489" s="339"/>
      <c r="S489" s="338"/>
      <c r="T489" s="466"/>
      <c r="U489" s="466"/>
      <c r="V489" s="339"/>
      <c r="W489" s="339"/>
      <c r="X489" s="339"/>
      <c r="Y489" s="339"/>
      <c r="Z489" s="339"/>
      <c r="AA489" s="339"/>
      <c r="AB489" s="339"/>
      <c r="AC489" s="339"/>
      <c r="AD489" s="339"/>
      <c r="AE489" s="339"/>
      <c r="AF489" s="339"/>
      <c r="AG489" s="339"/>
      <c r="AH489" s="339"/>
      <c r="AI489" s="339"/>
      <c r="AJ489" s="339"/>
      <c r="AK489" s="339"/>
      <c r="AL489" s="339"/>
    </row>
    <row r="490" spans="1:38" ht="12.75" customHeight="1">
      <c r="A490" s="339"/>
      <c r="B490" s="339"/>
      <c r="C490" s="339"/>
      <c r="D490" s="339"/>
      <c r="E490" s="339"/>
      <c r="F490" s="339"/>
      <c r="G490" s="339"/>
      <c r="H490" s="339"/>
      <c r="I490" s="339"/>
      <c r="J490" s="339"/>
      <c r="K490" s="339"/>
      <c r="L490" s="339"/>
      <c r="M490" s="340"/>
      <c r="N490" s="339"/>
      <c r="O490" s="339"/>
      <c r="P490" s="339"/>
      <c r="Q490" s="341"/>
      <c r="R490" s="339"/>
      <c r="S490" s="338"/>
      <c r="T490" s="466"/>
      <c r="U490" s="466"/>
      <c r="V490" s="339"/>
      <c r="W490" s="339"/>
      <c r="X490" s="339"/>
      <c r="Y490" s="339"/>
      <c r="Z490" s="339"/>
      <c r="AA490" s="339"/>
      <c r="AB490" s="339"/>
      <c r="AC490" s="339"/>
      <c r="AD490" s="339"/>
      <c r="AE490" s="339"/>
      <c r="AF490" s="339"/>
      <c r="AG490" s="339"/>
      <c r="AH490" s="339"/>
      <c r="AI490" s="339"/>
      <c r="AJ490" s="339"/>
      <c r="AK490" s="339"/>
      <c r="AL490" s="339"/>
    </row>
    <row r="491" spans="1:38" ht="12.75" customHeight="1">
      <c r="A491" s="339"/>
      <c r="B491" s="339"/>
      <c r="C491" s="339"/>
      <c r="D491" s="339"/>
      <c r="E491" s="339"/>
      <c r="F491" s="339"/>
      <c r="G491" s="339"/>
      <c r="H491" s="339"/>
      <c r="I491" s="339"/>
      <c r="J491" s="339"/>
      <c r="K491" s="339"/>
      <c r="L491" s="339"/>
      <c r="M491" s="340"/>
      <c r="N491" s="339"/>
      <c r="O491" s="339"/>
      <c r="P491" s="339"/>
      <c r="Q491" s="341"/>
      <c r="R491" s="339"/>
      <c r="S491" s="338"/>
      <c r="T491" s="466"/>
      <c r="U491" s="466"/>
      <c r="V491" s="339"/>
      <c r="W491" s="339"/>
      <c r="X491" s="339"/>
      <c r="Y491" s="339"/>
      <c r="Z491" s="339"/>
      <c r="AA491" s="339"/>
      <c r="AB491" s="339"/>
      <c r="AC491" s="339"/>
      <c r="AD491" s="339"/>
      <c r="AE491" s="339"/>
      <c r="AF491" s="339"/>
      <c r="AG491" s="339"/>
      <c r="AH491" s="339"/>
      <c r="AI491" s="339"/>
      <c r="AJ491" s="339"/>
      <c r="AK491" s="339"/>
      <c r="AL491" s="339"/>
    </row>
    <row r="492" spans="1:38" ht="12.75" customHeight="1">
      <c r="A492" s="339"/>
      <c r="B492" s="339"/>
      <c r="C492" s="339"/>
      <c r="D492" s="339"/>
      <c r="E492" s="339"/>
      <c r="F492" s="339"/>
      <c r="G492" s="339"/>
      <c r="H492" s="339"/>
      <c r="I492" s="339"/>
      <c r="J492" s="339"/>
      <c r="K492" s="339"/>
      <c r="L492" s="339"/>
      <c r="M492" s="340"/>
      <c r="N492" s="339"/>
      <c r="O492" s="339"/>
      <c r="P492" s="339"/>
      <c r="Q492" s="341"/>
      <c r="R492" s="339"/>
      <c r="S492" s="338"/>
      <c r="T492" s="466"/>
      <c r="U492" s="466"/>
      <c r="V492" s="339"/>
      <c r="W492" s="339"/>
      <c r="X492" s="339"/>
      <c r="Y492" s="339"/>
      <c r="Z492" s="339"/>
      <c r="AA492" s="339"/>
      <c r="AB492" s="339"/>
      <c r="AC492" s="339"/>
      <c r="AD492" s="339"/>
      <c r="AE492" s="339"/>
      <c r="AF492" s="339"/>
      <c r="AG492" s="339"/>
      <c r="AH492" s="339"/>
      <c r="AI492" s="339"/>
      <c r="AJ492" s="339"/>
      <c r="AK492" s="339"/>
      <c r="AL492" s="339"/>
    </row>
    <row r="493" spans="1:38" ht="12.75" customHeight="1">
      <c r="A493" s="339"/>
      <c r="B493" s="339"/>
      <c r="C493" s="339"/>
      <c r="D493" s="339"/>
      <c r="E493" s="339"/>
      <c r="F493" s="339"/>
      <c r="G493" s="339"/>
      <c r="H493" s="339"/>
      <c r="I493" s="339"/>
      <c r="J493" s="339"/>
      <c r="K493" s="339"/>
      <c r="L493" s="339"/>
      <c r="M493" s="340"/>
      <c r="N493" s="339"/>
      <c r="O493" s="339"/>
      <c r="P493" s="339"/>
      <c r="Q493" s="341"/>
      <c r="R493" s="339"/>
      <c r="S493" s="338"/>
      <c r="T493" s="466"/>
      <c r="U493" s="466"/>
      <c r="V493" s="339"/>
      <c r="W493" s="339"/>
      <c r="X493" s="339"/>
      <c r="Y493" s="339"/>
      <c r="Z493" s="339"/>
      <c r="AA493" s="339"/>
      <c r="AB493" s="339"/>
      <c r="AC493" s="339"/>
      <c r="AD493" s="339"/>
      <c r="AE493" s="339"/>
      <c r="AF493" s="339"/>
      <c r="AG493" s="339"/>
      <c r="AH493" s="339"/>
      <c r="AI493" s="339"/>
      <c r="AJ493" s="339"/>
      <c r="AK493" s="339"/>
      <c r="AL493" s="339"/>
    </row>
    <row r="494" spans="1:38" ht="12.75" customHeight="1">
      <c r="A494" s="339"/>
      <c r="B494" s="339"/>
      <c r="C494" s="339"/>
      <c r="D494" s="339"/>
      <c r="E494" s="339"/>
      <c r="F494" s="339"/>
      <c r="G494" s="339"/>
      <c r="H494" s="339"/>
      <c r="I494" s="339"/>
      <c r="J494" s="339"/>
      <c r="K494" s="339"/>
      <c r="L494" s="339"/>
      <c r="M494" s="340"/>
      <c r="N494" s="339"/>
      <c r="O494" s="339"/>
      <c r="P494" s="339"/>
      <c r="Q494" s="341"/>
      <c r="R494" s="339"/>
      <c r="S494" s="338"/>
      <c r="T494" s="466"/>
      <c r="U494" s="466"/>
      <c r="V494" s="339"/>
      <c r="W494" s="339"/>
      <c r="X494" s="339"/>
      <c r="Y494" s="339"/>
      <c r="Z494" s="339"/>
      <c r="AA494" s="339"/>
      <c r="AB494" s="339"/>
      <c r="AC494" s="339"/>
      <c r="AD494" s="339"/>
      <c r="AE494" s="339"/>
      <c r="AF494" s="339"/>
      <c r="AG494" s="339"/>
      <c r="AH494" s="339"/>
      <c r="AI494" s="339"/>
      <c r="AJ494" s="339"/>
      <c r="AK494" s="339"/>
      <c r="AL494" s="339"/>
    </row>
    <row r="495" spans="1:38" ht="12.75" customHeight="1">
      <c r="A495" s="339"/>
      <c r="B495" s="339"/>
      <c r="C495" s="339"/>
      <c r="D495" s="339"/>
      <c r="E495" s="339"/>
      <c r="F495" s="339"/>
      <c r="G495" s="339"/>
      <c r="H495" s="339"/>
      <c r="I495" s="339"/>
      <c r="J495" s="339"/>
      <c r="K495" s="339"/>
      <c r="L495" s="339"/>
      <c r="M495" s="340"/>
      <c r="N495" s="339"/>
      <c r="O495" s="339"/>
      <c r="P495" s="339"/>
      <c r="Q495" s="341"/>
      <c r="R495" s="339"/>
      <c r="S495" s="338"/>
      <c r="T495" s="466"/>
      <c r="U495" s="466"/>
      <c r="V495" s="339"/>
      <c r="W495" s="339"/>
      <c r="X495" s="339"/>
      <c r="Y495" s="339"/>
      <c r="Z495" s="339"/>
      <c r="AA495" s="339"/>
      <c r="AB495" s="339"/>
      <c r="AC495" s="339"/>
      <c r="AD495" s="339"/>
      <c r="AE495" s="339"/>
      <c r="AF495" s="339"/>
      <c r="AG495" s="339"/>
      <c r="AH495" s="339"/>
      <c r="AI495" s="339"/>
      <c r="AJ495" s="339"/>
      <c r="AK495" s="339"/>
      <c r="AL495" s="339"/>
    </row>
    <row r="496" spans="1:38" ht="12.75" customHeight="1">
      <c r="A496" s="339"/>
      <c r="B496" s="339"/>
      <c r="C496" s="339"/>
      <c r="D496" s="339"/>
      <c r="E496" s="339"/>
      <c r="F496" s="339"/>
      <c r="G496" s="339"/>
      <c r="H496" s="339"/>
      <c r="I496" s="339"/>
      <c r="J496" s="339"/>
      <c r="K496" s="339"/>
      <c r="L496" s="339"/>
      <c r="M496" s="340"/>
      <c r="N496" s="339"/>
      <c r="O496" s="339"/>
      <c r="P496" s="339"/>
      <c r="Q496" s="341"/>
      <c r="R496" s="339"/>
      <c r="S496" s="338"/>
      <c r="T496" s="466"/>
      <c r="U496" s="466"/>
      <c r="V496" s="339"/>
      <c r="W496" s="339"/>
      <c r="X496" s="339"/>
      <c r="Y496" s="339"/>
      <c r="Z496" s="339"/>
      <c r="AA496" s="339"/>
      <c r="AB496" s="339"/>
      <c r="AC496" s="339"/>
      <c r="AD496" s="339"/>
      <c r="AE496" s="339"/>
      <c r="AF496" s="339"/>
      <c r="AG496" s="339"/>
      <c r="AH496" s="339"/>
      <c r="AI496" s="339"/>
      <c r="AJ496" s="339"/>
      <c r="AK496" s="339"/>
      <c r="AL496" s="339"/>
    </row>
    <row r="497" spans="1:38" ht="12.75" customHeight="1">
      <c r="A497" s="339"/>
      <c r="B497" s="339"/>
      <c r="C497" s="339"/>
      <c r="D497" s="339"/>
      <c r="E497" s="339"/>
      <c r="F497" s="339"/>
      <c r="G497" s="339"/>
      <c r="H497" s="339"/>
      <c r="I497" s="339"/>
      <c r="J497" s="339"/>
      <c r="K497" s="339"/>
      <c r="L497" s="339"/>
      <c r="M497" s="340"/>
      <c r="N497" s="339"/>
      <c r="O497" s="339"/>
      <c r="P497" s="339"/>
      <c r="Q497" s="341"/>
      <c r="R497" s="339"/>
      <c r="S497" s="338"/>
      <c r="T497" s="466"/>
      <c r="U497" s="466"/>
      <c r="V497" s="339"/>
      <c r="W497" s="339"/>
      <c r="X497" s="339"/>
      <c r="Y497" s="339"/>
      <c r="Z497" s="339"/>
      <c r="AA497" s="339"/>
      <c r="AB497" s="339"/>
      <c r="AC497" s="339"/>
      <c r="AD497" s="339"/>
      <c r="AE497" s="339"/>
      <c r="AF497" s="339"/>
      <c r="AG497" s="339"/>
      <c r="AH497" s="339"/>
      <c r="AI497" s="339"/>
      <c r="AJ497" s="339"/>
      <c r="AK497" s="339"/>
      <c r="AL497" s="339"/>
    </row>
    <row r="498" spans="1:38" ht="12.75" customHeight="1">
      <c r="A498" s="339"/>
      <c r="B498" s="339"/>
      <c r="C498" s="339"/>
      <c r="D498" s="339"/>
      <c r="E498" s="339"/>
      <c r="F498" s="339"/>
      <c r="G498" s="339"/>
      <c r="H498" s="339"/>
      <c r="I498" s="339"/>
      <c r="J498" s="339"/>
      <c r="K498" s="339"/>
      <c r="L498" s="339"/>
      <c r="M498" s="340"/>
      <c r="N498" s="339"/>
      <c r="O498" s="339"/>
      <c r="P498" s="339"/>
      <c r="Q498" s="341"/>
      <c r="R498" s="339"/>
      <c r="S498" s="338"/>
      <c r="T498" s="466"/>
      <c r="U498" s="466"/>
      <c r="V498" s="339"/>
      <c r="W498" s="339"/>
      <c r="X498" s="339"/>
      <c r="Y498" s="339"/>
      <c r="Z498" s="339"/>
      <c r="AA498" s="339"/>
      <c r="AB498" s="339"/>
      <c r="AC498" s="339"/>
      <c r="AD498" s="339"/>
      <c r="AE498" s="339"/>
      <c r="AF498" s="339"/>
      <c r="AG498" s="339"/>
      <c r="AH498" s="339"/>
      <c r="AI498" s="339"/>
      <c r="AJ498" s="339"/>
      <c r="AK498" s="339"/>
      <c r="AL498" s="339"/>
    </row>
    <row r="499" spans="1:38" ht="12.75" customHeight="1">
      <c r="A499" s="339"/>
      <c r="B499" s="339"/>
      <c r="C499" s="339"/>
      <c r="D499" s="339"/>
      <c r="E499" s="339"/>
      <c r="F499" s="339"/>
      <c r="G499" s="339"/>
      <c r="H499" s="339"/>
      <c r="I499" s="339"/>
      <c r="J499" s="339"/>
      <c r="K499" s="339"/>
      <c r="L499" s="339"/>
      <c r="M499" s="340"/>
      <c r="N499" s="339"/>
      <c r="O499" s="339"/>
      <c r="P499" s="339"/>
      <c r="Q499" s="341"/>
      <c r="R499" s="339"/>
      <c r="S499" s="338"/>
      <c r="T499" s="466"/>
      <c r="U499" s="466"/>
      <c r="V499" s="339"/>
      <c r="W499" s="339"/>
      <c r="X499" s="339"/>
      <c r="Y499" s="339"/>
      <c r="Z499" s="339"/>
      <c r="AA499" s="339"/>
      <c r="AB499" s="339"/>
      <c r="AC499" s="339"/>
      <c r="AD499" s="339"/>
      <c r="AE499" s="339"/>
      <c r="AF499" s="339"/>
      <c r="AG499" s="339"/>
      <c r="AH499" s="339"/>
      <c r="AI499" s="339"/>
      <c r="AJ499" s="339"/>
      <c r="AK499" s="339"/>
      <c r="AL499" s="339"/>
    </row>
    <row r="500" spans="1:38" ht="12.75" customHeight="1">
      <c r="A500" s="339"/>
      <c r="B500" s="339"/>
      <c r="C500" s="339"/>
      <c r="D500" s="339"/>
      <c r="E500" s="339"/>
      <c r="F500" s="339"/>
      <c r="G500" s="339"/>
      <c r="H500" s="339"/>
      <c r="I500" s="339"/>
      <c r="J500" s="339"/>
      <c r="K500" s="339"/>
      <c r="L500" s="339"/>
      <c r="M500" s="340"/>
      <c r="N500" s="339"/>
      <c r="O500" s="339"/>
      <c r="P500" s="339"/>
      <c r="Q500" s="341"/>
      <c r="R500" s="339"/>
      <c r="S500" s="338"/>
      <c r="T500" s="466"/>
      <c r="U500" s="466"/>
      <c r="V500" s="339"/>
      <c r="W500" s="339"/>
      <c r="X500" s="339"/>
      <c r="Y500" s="339"/>
      <c r="Z500" s="339"/>
      <c r="AA500" s="339"/>
      <c r="AB500" s="339"/>
      <c r="AC500" s="339"/>
      <c r="AD500" s="339"/>
      <c r="AE500" s="339"/>
      <c r="AF500" s="339"/>
      <c r="AG500" s="339"/>
      <c r="AH500" s="339"/>
      <c r="AI500" s="339"/>
      <c r="AJ500" s="339"/>
      <c r="AK500" s="339"/>
      <c r="AL500" s="339"/>
    </row>
    <row r="501" spans="1:38" ht="12.75" customHeight="1">
      <c r="A501" s="339"/>
      <c r="B501" s="339"/>
      <c r="C501" s="339"/>
      <c r="D501" s="339"/>
      <c r="E501" s="339"/>
      <c r="F501" s="339"/>
      <c r="G501" s="339"/>
      <c r="H501" s="339"/>
      <c r="I501" s="339"/>
      <c r="J501" s="339"/>
      <c r="K501" s="339"/>
      <c r="L501" s="339"/>
      <c r="M501" s="340"/>
      <c r="N501" s="339"/>
      <c r="O501" s="339"/>
      <c r="P501" s="339"/>
      <c r="Q501" s="341"/>
      <c r="R501" s="339"/>
      <c r="S501" s="338"/>
      <c r="T501" s="466"/>
      <c r="U501" s="466"/>
      <c r="V501" s="339"/>
      <c r="W501" s="339"/>
      <c r="X501" s="339"/>
      <c r="Y501" s="339"/>
      <c r="Z501" s="339"/>
      <c r="AA501" s="339"/>
      <c r="AB501" s="339"/>
      <c r="AC501" s="339"/>
      <c r="AD501" s="339"/>
      <c r="AE501" s="339"/>
      <c r="AF501" s="339"/>
      <c r="AG501" s="339"/>
      <c r="AH501" s="339"/>
      <c r="AI501" s="339"/>
      <c r="AJ501" s="339"/>
      <c r="AK501" s="339"/>
      <c r="AL501" s="339"/>
    </row>
    <row r="502" spans="1:38" ht="12.75" customHeight="1">
      <c r="A502" s="339"/>
      <c r="B502" s="339"/>
      <c r="C502" s="339"/>
      <c r="D502" s="339"/>
      <c r="E502" s="339"/>
      <c r="F502" s="339"/>
      <c r="G502" s="339"/>
      <c r="H502" s="339"/>
      <c r="I502" s="339"/>
      <c r="J502" s="339"/>
      <c r="K502" s="339"/>
      <c r="L502" s="339"/>
      <c r="M502" s="340"/>
      <c r="N502" s="339"/>
      <c r="O502" s="339"/>
      <c r="P502" s="339"/>
      <c r="Q502" s="341"/>
      <c r="R502" s="339"/>
      <c r="S502" s="338"/>
      <c r="T502" s="466"/>
      <c r="U502" s="466"/>
      <c r="V502" s="339"/>
      <c r="W502" s="339"/>
      <c r="X502" s="339"/>
      <c r="Y502" s="339"/>
      <c r="Z502" s="339"/>
      <c r="AA502" s="339"/>
      <c r="AB502" s="339"/>
      <c r="AC502" s="339"/>
      <c r="AD502" s="339"/>
      <c r="AE502" s="339"/>
      <c r="AF502" s="339"/>
      <c r="AG502" s="339"/>
      <c r="AH502" s="339"/>
      <c r="AI502" s="339"/>
      <c r="AJ502" s="339"/>
      <c r="AK502" s="339"/>
      <c r="AL502" s="339"/>
    </row>
    <row r="503" spans="1:38" ht="12.75" customHeight="1">
      <c r="A503" s="339"/>
      <c r="B503" s="339"/>
      <c r="C503" s="339"/>
      <c r="D503" s="339"/>
      <c r="E503" s="339"/>
      <c r="F503" s="339"/>
      <c r="G503" s="339"/>
      <c r="H503" s="339"/>
      <c r="I503" s="339"/>
      <c r="J503" s="339"/>
      <c r="K503" s="339"/>
      <c r="L503" s="339"/>
      <c r="M503" s="340"/>
      <c r="N503" s="339"/>
      <c r="O503" s="339"/>
      <c r="P503" s="339"/>
      <c r="Q503" s="341"/>
      <c r="R503" s="339"/>
      <c r="S503" s="338"/>
      <c r="T503" s="466"/>
      <c r="U503" s="466"/>
      <c r="V503" s="339"/>
      <c r="W503" s="339"/>
      <c r="X503" s="339"/>
      <c r="Y503" s="339"/>
      <c r="Z503" s="339"/>
      <c r="AA503" s="339"/>
      <c r="AB503" s="339"/>
      <c r="AC503" s="339"/>
      <c r="AD503" s="339"/>
      <c r="AE503" s="339"/>
      <c r="AF503" s="339"/>
      <c r="AG503" s="339"/>
      <c r="AH503" s="339"/>
      <c r="AI503" s="339"/>
      <c r="AJ503" s="339"/>
      <c r="AK503" s="339"/>
      <c r="AL503" s="339"/>
    </row>
    <row r="504" spans="1:38" ht="12.75" customHeight="1">
      <c r="A504" s="339"/>
      <c r="B504" s="339"/>
      <c r="C504" s="339"/>
      <c r="D504" s="339"/>
      <c r="E504" s="339"/>
      <c r="F504" s="339"/>
      <c r="G504" s="339"/>
      <c r="H504" s="339"/>
      <c r="I504" s="339"/>
      <c r="J504" s="339"/>
      <c r="K504" s="339"/>
      <c r="L504" s="339"/>
      <c r="M504" s="340"/>
      <c r="N504" s="339"/>
      <c r="O504" s="339"/>
      <c r="P504" s="339"/>
      <c r="Q504" s="341"/>
      <c r="R504" s="339"/>
      <c r="S504" s="338"/>
      <c r="T504" s="466"/>
      <c r="U504" s="466"/>
      <c r="V504" s="339"/>
      <c r="W504" s="339"/>
      <c r="X504" s="339"/>
      <c r="Y504" s="339"/>
      <c r="Z504" s="339"/>
      <c r="AA504" s="339"/>
      <c r="AB504" s="339"/>
      <c r="AC504" s="339"/>
      <c r="AD504" s="339"/>
      <c r="AE504" s="339"/>
      <c r="AF504" s="339"/>
      <c r="AG504" s="339"/>
      <c r="AH504" s="339"/>
      <c r="AI504" s="339"/>
      <c r="AJ504" s="339"/>
      <c r="AK504" s="339"/>
      <c r="AL504" s="339"/>
    </row>
    <row r="505" spans="1:38" ht="12.75" customHeight="1">
      <c r="A505" s="339"/>
      <c r="B505" s="339"/>
      <c r="C505" s="339"/>
      <c r="D505" s="339"/>
      <c r="E505" s="339"/>
      <c r="F505" s="339"/>
      <c r="G505" s="339"/>
      <c r="H505" s="339"/>
      <c r="I505" s="339"/>
      <c r="J505" s="339"/>
      <c r="K505" s="339"/>
      <c r="L505" s="339"/>
      <c r="M505" s="340"/>
      <c r="N505" s="339"/>
      <c r="O505" s="339"/>
      <c r="P505" s="339"/>
      <c r="Q505" s="341"/>
      <c r="R505" s="339"/>
      <c r="S505" s="338"/>
      <c r="T505" s="466"/>
      <c r="U505" s="466"/>
      <c r="V505" s="339"/>
      <c r="W505" s="339"/>
      <c r="X505" s="339"/>
      <c r="Y505" s="339"/>
      <c r="Z505" s="339"/>
      <c r="AA505" s="339"/>
      <c r="AB505" s="339"/>
      <c r="AC505" s="339"/>
      <c r="AD505" s="339"/>
      <c r="AE505" s="339"/>
      <c r="AF505" s="339"/>
      <c r="AG505" s="339"/>
      <c r="AH505" s="339"/>
      <c r="AI505" s="339"/>
      <c r="AJ505" s="339"/>
      <c r="AK505" s="339"/>
      <c r="AL505" s="339"/>
    </row>
    <row r="506" spans="1:38" ht="12.75" customHeight="1">
      <c r="A506" s="339"/>
      <c r="B506" s="339"/>
      <c r="C506" s="339"/>
      <c r="D506" s="339"/>
      <c r="E506" s="339"/>
      <c r="F506" s="339"/>
      <c r="G506" s="339"/>
      <c r="H506" s="339"/>
      <c r="I506" s="339"/>
      <c r="J506" s="339"/>
      <c r="K506" s="339"/>
      <c r="L506" s="339"/>
      <c r="M506" s="340"/>
      <c r="N506" s="339"/>
      <c r="O506" s="339"/>
      <c r="P506" s="339"/>
      <c r="Q506" s="341"/>
      <c r="R506" s="339"/>
      <c r="S506" s="338"/>
      <c r="T506" s="466"/>
      <c r="U506" s="466"/>
      <c r="V506" s="339"/>
      <c r="W506" s="339"/>
      <c r="X506" s="339"/>
      <c r="Y506" s="339"/>
      <c r="Z506" s="339"/>
      <c r="AA506" s="339"/>
      <c r="AB506" s="339"/>
      <c r="AC506" s="339"/>
      <c r="AD506" s="339"/>
      <c r="AE506" s="339"/>
      <c r="AF506" s="339"/>
      <c r="AG506" s="339"/>
      <c r="AH506" s="339"/>
      <c r="AI506" s="339"/>
      <c r="AJ506" s="339"/>
      <c r="AK506" s="339"/>
      <c r="AL506" s="339"/>
    </row>
    <row r="507" spans="1:38" ht="12.75" customHeight="1">
      <c r="A507" s="339"/>
      <c r="B507" s="339"/>
      <c r="C507" s="339"/>
      <c r="D507" s="339"/>
      <c r="E507" s="339"/>
      <c r="F507" s="339"/>
      <c r="G507" s="339"/>
      <c r="H507" s="339"/>
      <c r="I507" s="339"/>
      <c r="J507" s="339"/>
      <c r="K507" s="339"/>
      <c r="L507" s="339"/>
      <c r="M507" s="340"/>
      <c r="N507" s="339"/>
      <c r="O507" s="339"/>
      <c r="P507" s="339"/>
      <c r="Q507" s="341"/>
      <c r="R507" s="339"/>
      <c r="S507" s="338"/>
      <c r="T507" s="466"/>
      <c r="U507" s="466"/>
      <c r="V507" s="339"/>
      <c r="W507" s="339"/>
      <c r="X507" s="339"/>
      <c r="Y507" s="339"/>
      <c r="Z507" s="339"/>
      <c r="AA507" s="339"/>
      <c r="AB507" s="339"/>
      <c r="AC507" s="339"/>
      <c r="AD507" s="339"/>
      <c r="AE507" s="339"/>
      <c r="AF507" s="339"/>
      <c r="AG507" s="339"/>
      <c r="AH507" s="339"/>
      <c r="AI507" s="339"/>
      <c r="AJ507" s="339"/>
      <c r="AK507" s="339"/>
      <c r="AL507" s="339"/>
    </row>
    <row r="508" spans="1:38" ht="12.75" customHeight="1">
      <c r="A508" s="339"/>
      <c r="B508" s="339"/>
      <c r="C508" s="339"/>
      <c r="D508" s="339"/>
      <c r="E508" s="339"/>
      <c r="F508" s="339"/>
      <c r="G508" s="339"/>
      <c r="H508" s="339"/>
      <c r="I508" s="339"/>
      <c r="J508" s="339"/>
      <c r="K508" s="339"/>
      <c r="L508" s="339"/>
      <c r="M508" s="340"/>
      <c r="N508" s="339"/>
      <c r="O508" s="339"/>
      <c r="P508" s="339"/>
      <c r="Q508" s="341"/>
      <c r="R508" s="339"/>
      <c r="S508" s="338"/>
      <c r="T508" s="466"/>
      <c r="U508" s="466"/>
      <c r="V508" s="339"/>
      <c r="W508" s="339"/>
      <c r="X508" s="339"/>
      <c r="Y508" s="339"/>
      <c r="Z508" s="339"/>
      <c r="AA508" s="339"/>
      <c r="AB508" s="339"/>
      <c r="AC508" s="339"/>
      <c r="AD508" s="339"/>
      <c r="AE508" s="339"/>
      <c r="AF508" s="339"/>
      <c r="AG508" s="339"/>
      <c r="AH508" s="339"/>
      <c r="AI508" s="339"/>
      <c r="AJ508" s="339"/>
      <c r="AK508" s="339"/>
      <c r="AL508" s="339"/>
    </row>
    <row r="509" spans="1:38" ht="12.75" customHeight="1">
      <c r="A509" s="339"/>
      <c r="B509" s="339"/>
      <c r="C509" s="339"/>
      <c r="D509" s="339"/>
      <c r="E509" s="339"/>
      <c r="F509" s="339"/>
      <c r="G509" s="339"/>
      <c r="H509" s="339"/>
      <c r="I509" s="339"/>
      <c r="J509" s="339"/>
      <c r="K509" s="339"/>
      <c r="L509" s="339"/>
      <c r="M509" s="340"/>
      <c r="N509" s="339"/>
      <c r="O509" s="339"/>
      <c r="P509" s="339"/>
      <c r="Q509" s="341"/>
      <c r="R509" s="339"/>
      <c r="S509" s="338"/>
      <c r="T509" s="466"/>
      <c r="U509" s="466"/>
      <c r="V509" s="339"/>
      <c r="W509" s="339"/>
      <c r="X509" s="339"/>
      <c r="Y509" s="339"/>
      <c r="Z509" s="339"/>
      <c r="AA509" s="339"/>
      <c r="AB509" s="339"/>
      <c r="AC509" s="339"/>
      <c r="AD509" s="339"/>
      <c r="AE509" s="339"/>
      <c r="AF509" s="339"/>
      <c r="AG509" s="339"/>
      <c r="AH509" s="339"/>
      <c r="AI509" s="339"/>
      <c r="AJ509" s="339"/>
      <c r="AK509" s="339"/>
      <c r="AL509" s="339"/>
    </row>
    <row r="510" spans="1:38" ht="12.75" customHeight="1">
      <c r="A510" s="339"/>
      <c r="B510" s="339"/>
      <c r="C510" s="339"/>
      <c r="D510" s="339"/>
      <c r="E510" s="339"/>
      <c r="F510" s="339"/>
      <c r="G510" s="339"/>
      <c r="H510" s="339"/>
      <c r="I510" s="339"/>
      <c r="J510" s="339"/>
      <c r="K510" s="339"/>
      <c r="L510" s="339"/>
      <c r="M510" s="340"/>
      <c r="N510" s="339"/>
      <c r="O510" s="339"/>
      <c r="P510" s="339"/>
      <c r="Q510" s="341"/>
      <c r="R510" s="339"/>
      <c r="S510" s="338"/>
      <c r="T510" s="466"/>
      <c r="U510" s="466"/>
      <c r="V510" s="339"/>
      <c r="W510" s="339"/>
      <c r="X510" s="339"/>
      <c r="Y510" s="339"/>
      <c r="Z510" s="339"/>
      <c r="AA510" s="339"/>
      <c r="AB510" s="339"/>
      <c r="AC510" s="339"/>
      <c r="AD510" s="339"/>
      <c r="AE510" s="339"/>
      <c r="AF510" s="339"/>
      <c r="AG510" s="339"/>
      <c r="AH510" s="339"/>
      <c r="AI510" s="339"/>
      <c r="AJ510" s="339"/>
      <c r="AK510" s="339"/>
      <c r="AL510" s="339"/>
    </row>
    <row r="511" spans="1:38" ht="12.75" customHeight="1">
      <c r="A511" s="339"/>
      <c r="B511" s="339"/>
      <c r="C511" s="339"/>
      <c r="D511" s="339"/>
      <c r="E511" s="339"/>
      <c r="F511" s="339"/>
      <c r="G511" s="339"/>
      <c r="H511" s="339"/>
      <c r="I511" s="339"/>
      <c r="J511" s="339"/>
      <c r="K511" s="339"/>
      <c r="L511" s="339"/>
      <c r="M511" s="340"/>
      <c r="N511" s="339"/>
      <c r="O511" s="339"/>
      <c r="P511" s="339"/>
      <c r="Q511" s="341"/>
      <c r="R511" s="339"/>
      <c r="S511" s="338"/>
      <c r="T511" s="466"/>
      <c r="U511" s="466"/>
      <c r="V511" s="339"/>
      <c r="W511" s="339"/>
      <c r="X511" s="339"/>
      <c r="Y511" s="339"/>
      <c r="Z511" s="339"/>
      <c r="AA511" s="339"/>
      <c r="AB511" s="339"/>
      <c r="AC511" s="339"/>
      <c r="AD511" s="339"/>
      <c r="AE511" s="339"/>
      <c r="AF511" s="339"/>
      <c r="AG511" s="339"/>
      <c r="AH511" s="339"/>
      <c r="AI511" s="339"/>
      <c r="AJ511" s="339"/>
      <c r="AK511" s="339"/>
      <c r="AL511" s="339"/>
    </row>
    <row r="512" spans="1:38" ht="12.75" customHeight="1">
      <c r="A512" s="339"/>
      <c r="B512" s="339"/>
      <c r="C512" s="339"/>
      <c r="D512" s="339"/>
      <c r="E512" s="339"/>
      <c r="F512" s="339"/>
      <c r="G512" s="339"/>
      <c r="H512" s="339"/>
      <c r="I512" s="339"/>
      <c r="J512" s="339"/>
      <c r="K512" s="339"/>
      <c r="L512" s="339"/>
      <c r="M512" s="340"/>
      <c r="N512" s="339"/>
      <c r="O512" s="339"/>
      <c r="P512" s="339"/>
      <c r="Q512" s="341"/>
      <c r="R512" s="339"/>
      <c r="S512" s="338"/>
      <c r="T512" s="466"/>
      <c r="U512" s="466"/>
      <c r="V512" s="339"/>
      <c r="W512" s="339"/>
      <c r="X512" s="339"/>
      <c r="Y512" s="339"/>
      <c r="Z512" s="339"/>
      <c r="AA512" s="339"/>
      <c r="AB512" s="339"/>
      <c r="AC512" s="339"/>
      <c r="AD512" s="339"/>
      <c r="AE512" s="339"/>
      <c r="AF512" s="339"/>
      <c r="AG512" s="339"/>
      <c r="AH512" s="339"/>
      <c r="AI512" s="339"/>
      <c r="AJ512" s="339"/>
      <c r="AK512" s="339"/>
      <c r="AL512" s="339"/>
    </row>
    <row r="513" spans="1:38" ht="12.75" customHeight="1">
      <c r="A513" s="339"/>
      <c r="B513" s="339"/>
      <c r="C513" s="339"/>
      <c r="D513" s="339"/>
      <c r="E513" s="339"/>
      <c r="F513" s="339"/>
      <c r="G513" s="339"/>
      <c r="H513" s="339"/>
      <c r="I513" s="339"/>
      <c r="J513" s="339"/>
      <c r="K513" s="339"/>
      <c r="L513" s="339"/>
      <c r="M513" s="340"/>
      <c r="N513" s="339"/>
      <c r="O513" s="339"/>
      <c r="P513" s="339"/>
      <c r="Q513" s="341"/>
      <c r="R513" s="339"/>
      <c r="S513" s="338"/>
      <c r="T513" s="466"/>
      <c r="U513" s="466"/>
      <c r="V513" s="339"/>
      <c r="W513" s="339"/>
      <c r="X513" s="339"/>
      <c r="Y513" s="339"/>
      <c r="Z513" s="339"/>
      <c r="AA513" s="339"/>
      <c r="AB513" s="339"/>
      <c r="AC513" s="339"/>
      <c r="AD513" s="339"/>
      <c r="AE513" s="339"/>
      <c r="AF513" s="339"/>
      <c r="AG513" s="339"/>
      <c r="AH513" s="339"/>
      <c r="AI513" s="339"/>
      <c r="AJ513" s="339"/>
      <c r="AK513" s="339"/>
      <c r="AL513" s="339"/>
    </row>
    <row r="514" spans="1:38" ht="12.75" customHeight="1">
      <c r="A514" s="339"/>
      <c r="B514" s="339"/>
      <c r="C514" s="339"/>
      <c r="D514" s="339"/>
      <c r="E514" s="339"/>
      <c r="F514" s="339"/>
      <c r="G514" s="339"/>
      <c r="H514" s="339"/>
      <c r="I514" s="339"/>
      <c r="J514" s="339"/>
      <c r="K514" s="339"/>
      <c r="L514" s="339"/>
      <c r="M514" s="340"/>
      <c r="N514" s="339"/>
      <c r="O514" s="339"/>
      <c r="P514" s="339"/>
      <c r="Q514" s="341"/>
      <c r="R514" s="339"/>
      <c r="S514" s="338"/>
      <c r="T514" s="466"/>
      <c r="U514" s="466"/>
      <c r="V514" s="339"/>
      <c r="W514" s="339"/>
      <c r="X514" s="339"/>
      <c r="Y514" s="339"/>
      <c r="Z514" s="339"/>
      <c r="AA514" s="339"/>
      <c r="AB514" s="339"/>
      <c r="AC514" s="339"/>
      <c r="AD514" s="339"/>
      <c r="AE514" s="339"/>
      <c r="AF514" s="339"/>
      <c r="AG514" s="339"/>
      <c r="AH514" s="339"/>
      <c r="AI514" s="339"/>
      <c r="AJ514" s="339"/>
      <c r="AK514" s="339"/>
      <c r="AL514" s="339"/>
    </row>
    <row r="515" spans="1:38" ht="12.75" customHeight="1">
      <c r="A515" s="339"/>
      <c r="B515" s="339"/>
      <c r="C515" s="339"/>
      <c r="D515" s="339"/>
      <c r="E515" s="339"/>
      <c r="F515" s="339"/>
      <c r="G515" s="339"/>
      <c r="H515" s="339"/>
      <c r="I515" s="339"/>
      <c r="J515" s="339"/>
      <c r="K515" s="339"/>
      <c r="L515" s="339"/>
      <c r="M515" s="340"/>
      <c r="N515" s="339"/>
      <c r="O515" s="339"/>
      <c r="P515" s="339"/>
      <c r="Q515" s="341"/>
      <c r="R515" s="339"/>
      <c r="S515" s="338"/>
      <c r="T515" s="466"/>
      <c r="U515" s="466"/>
      <c r="V515" s="339"/>
      <c r="W515" s="339"/>
      <c r="X515" s="339"/>
      <c r="Y515" s="339"/>
      <c r="Z515" s="339"/>
      <c r="AA515" s="339"/>
      <c r="AB515" s="339"/>
      <c r="AC515" s="339"/>
      <c r="AD515" s="339"/>
      <c r="AE515" s="339"/>
      <c r="AF515" s="339"/>
      <c r="AG515" s="339"/>
      <c r="AH515" s="339"/>
      <c r="AI515" s="339"/>
      <c r="AJ515" s="339"/>
      <c r="AK515" s="339"/>
      <c r="AL515" s="339"/>
    </row>
    <row r="516" spans="1:38" ht="12.75" customHeight="1">
      <c r="A516" s="339"/>
      <c r="B516" s="339"/>
      <c r="C516" s="339"/>
      <c r="D516" s="339"/>
      <c r="E516" s="339"/>
      <c r="F516" s="339"/>
      <c r="G516" s="339"/>
      <c r="H516" s="339"/>
      <c r="I516" s="339"/>
      <c r="J516" s="339"/>
      <c r="K516" s="339"/>
      <c r="L516" s="339"/>
      <c r="M516" s="340"/>
      <c r="N516" s="339"/>
      <c r="O516" s="339"/>
      <c r="P516" s="339"/>
      <c r="Q516" s="341"/>
      <c r="R516" s="339"/>
      <c r="S516" s="338"/>
      <c r="T516" s="466"/>
      <c r="U516" s="466"/>
      <c r="V516" s="339"/>
      <c r="W516" s="339"/>
      <c r="X516" s="339"/>
      <c r="Y516" s="339"/>
      <c r="Z516" s="339"/>
      <c r="AA516" s="339"/>
      <c r="AB516" s="339"/>
      <c r="AC516" s="339"/>
      <c r="AD516" s="339"/>
      <c r="AE516" s="339"/>
      <c r="AF516" s="339"/>
      <c r="AG516" s="339"/>
      <c r="AH516" s="339"/>
      <c r="AI516" s="339"/>
      <c r="AJ516" s="339"/>
      <c r="AK516" s="339"/>
      <c r="AL516" s="339"/>
    </row>
    <row r="517" spans="1:38" ht="12.75" customHeight="1">
      <c r="A517" s="339"/>
      <c r="B517" s="339"/>
      <c r="C517" s="339"/>
      <c r="D517" s="339"/>
      <c r="E517" s="339"/>
      <c r="F517" s="339"/>
      <c r="G517" s="339"/>
      <c r="H517" s="339"/>
      <c r="I517" s="339"/>
      <c r="J517" s="339"/>
      <c r="K517" s="339"/>
      <c r="L517" s="339"/>
      <c r="M517" s="340"/>
      <c r="N517" s="339"/>
      <c r="O517" s="339"/>
      <c r="P517" s="339"/>
      <c r="Q517" s="341"/>
      <c r="R517" s="339"/>
      <c r="S517" s="338"/>
      <c r="T517" s="466"/>
      <c r="U517" s="466"/>
      <c r="V517" s="339"/>
      <c r="W517" s="339"/>
      <c r="X517" s="339"/>
      <c r="Y517" s="339"/>
      <c r="Z517" s="339"/>
      <c r="AA517" s="339"/>
      <c r="AB517" s="339"/>
      <c r="AC517" s="339"/>
      <c r="AD517" s="339"/>
      <c r="AE517" s="339"/>
      <c r="AF517" s="339"/>
      <c r="AG517" s="339"/>
      <c r="AH517" s="339"/>
      <c r="AI517" s="339"/>
      <c r="AJ517" s="339"/>
      <c r="AK517" s="339"/>
      <c r="AL517" s="339"/>
    </row>
    <row r="518" spans="1:38" ht="12.75" customHeight="1">
      <c r="A518" s="339"/>
      <c r="B518" s="339"/>
      <c r="C518" s="339"/>
      <c r="D518" s="339"/>
      <c r="E518" s="339"/>
      <c r="F518" s="339"/>
      <c r="G518" s="339"/>
      <c r="H518" s="339"/>
      <c r="I518" s="339"/>
      <c r="J518" s="339"/>
      <c r="K518" s="339"/>
      <c r="L518" s="339"/>
      <c r="M518" s="340"/>
      <c r="N518" s="339"/>
      <c r="O518" s="339"/>
      <c r="P518" s="339"/>
      <c r="Q518" s="341"/>
      <c r="R518" s="339"/>
      <c r="S518" s="338"/>
      <c r="T518" s="466"/>
      <c r="U518" s="466"/>
      <c r="V518" s="339"/>
      <c r="W518" s="339"/>
      <c r="X518" s="339"/>
      <c r="Y518" s="339"/>
      <c r="Z518" s="339"/>
      <c r="AA518" s="339"/>
      <c r="AB518" s="339"/>
      <c r="AC518" s="339"/>
      <c r="AD518" s="339"/>
      <c r="AE518" s="339"/>
      <c r="AF518" s="339"/>
      <c r="AG518" s="339"/>
      <c r="AH518" s="339"/>
      <c r="AI518" s="339"/>
      <c r="AJ518" s="339"/>
      <c r="AK518" s="339"/>
      <c r="AL518" s="339"/>
    </row>
    <row r="519" spans="1:38" ht="12.75" customHeight="1">
      <c r="A519" s="339"/>
      <c r="B519" s="339"/>
      <c r="C519" s="339"/>
      <c r="D519" s="339"/>
      <c r="E519" s="339"/>
      <c r="F519" s="339"/>
      <c r="G519" s="339"/>
      <c r="H519" s="339"/>
      <c r="I519" s="339"/>
      <c r="J519" s="339"/>
      <c r="K519" s="339"/>
      <c r="L519" s="339"/>
      <c r="M519" s="340"/>
      <c r="N519" s="339"/>
      <c r="O519" s="339"/>
      <c r="P519" s="339"/>
      <c r="Q519" s="341"/>
      <c r="R519" s="339"/>
      <c r="S519" s="338"/>
      <c r="T519" s="466"/>
      <c r="U519" s="466"/>
      <c r="V519" s="339"/>
      <c r="W519" s="339"/>
      <c r="X519" s="339"/>
      <c r="Y519" s="339"/>
      <c r="Z519" s="339"/>
      <c r="AA519" s="339"/>
      <c r="AB519" s="339"/>
      <c r="AC519" s="339"/>
      <c r="AD519" s="339"/>
      <c r="AE519" s="339"/>
      <c r="AF519" s="339"/>
      <c r="AG519" s="339"/>
      <c r="AH519" s="339"/>
      <c r="AI519" s="339"/>
      <c r="AJ519" s="339"/>
      <c r="AK519" s="339"/>
      <c r="AL519" s="339"/>
    </row>
    <row r="520" spans="1:38" ht="12.75" customHeight="1">
      <c r="A520" s="339"/>
      <c r="B520" s="339"/>
      <c r="C520" s="339"/>
      <c r="D520" s="339"/>
      <c r="E520" s="339"/>
      <c r="F520" s="339"/>
      <c r="G520" s="339"/>
      <c r="H520" s="339"/>
      <c r="I520" s="339"/>
      <c r="J520" s="339"/>
      <c r="K520" s="339"/>
      <c r="L520" s="339"/>
      <c r="M520" s="340"/>
      <c r="N520" s="339"/>
      <c r="O520" s="339"/>
      <c r="P520" s="339"/>
      <c r="Q520" s="341"/>
      <c r="R520" s="339"/>
      <c r="S520" s="338"/>
      <c r="T520" s="466"/>
      <c r="U520" s="466"/>
      <c r="V520" s="339"/>
      <c r="W520" s="339"/>
      <c r="X520" s="339"/>
      <c r="Y520" s="339"/>
      <c r="Z520" s="339"/>
      <c r="AA520" s="339"/>
      <c r="AB520" s="339"/>
      <c r="AC520" s="339"/>
      <c r="AD520" s="339"/>
      <c r="AE520" s="339"/>
      <c r="AF520" s="339"/>
      <c r="AG520" s="339"/>
      <c r="AH520" s="339"/>
      <c r="AI520" s="339"/>
      <c r="AJ520" s="339"/>
      <c r="AK520" s="339"/>
      <c r="AL520" s="339"/>
    </row>
    <row r="521" spans="1:38" ht="12.75" customHeight="1">
      <c r="A521" s="339"/>
      <c r="B521" s="339"/>
      <c r="C521" s="339"/>
      <c r="D521" s="339"/>
      <c r="E521" s="339"/>
      <c r="F521" s="339"/>
      <c r="G521" s="339"/>
      <c r="H521" s="339"/>
      <c r="I521" s="339"/>
      <c r="J521" s="339"/>
      <c r="K521" s="339"/>
      <c r="L521" s="339"/>
      <c r="M521" s="340"/>
      <c r="N521" s="339"/>
      <c r="O521" s="339"/>
      <c r="P521" s="339"/>
      <c r="Q521" s="341"/>
      <c r="R521" s="339"/>
      <c r="S521" s="338"/>
      <c r="T521" s="466"/>
      <c r="U521" s="466"/>
      <c r="V521" s="339"/>
      <c r="W521" s="339"/>
      <c r="X521" s="339"/>
      <c r="Y521" s="339"/>
      <c r="Z521" s="339"/>
      <c r="AA521" s="339"/>
      <c r="AB521" s="339"/>
      <c r="AC521" s="339"/>
      <c r="AD521" s="339"/>
      <c r="AE521" s="339"/>
      <c r="AF521" s="339"/>
      <c r="AG521" s="339"/>
      <c r="AH521" s="339"/>
      <c r="AI521" s="339"/>
      <c r="AJ521" s="339"/>
      <c r="AK521" s="339"/>
      <c r="AL521" s="339"/>
    </row>
    <row r="522" spans="1:38" ht="12.75" customHeight="1">
      <c r="A522" s="339"/>
      <c r="B522" s="339"/>
      <c r="C522" s="339"/>
      <c r="D522" s="339"/>
      <c r="E522" s="339"/>
      <c r="F522" s="339"/>
      <c r="G522" s="339"/>
      <c r="H522" s="339"/>
      <c r="I522" s="339"/>
      <c r="J522" s="339"/>
      <c r="K522" s="339"/>
      <c r="L522" s="339"/>
      <c r="M522" s="340"/>
      <c r="N522" s="339"/>
      <c r="O522" s="339"/>
      <c r="P522" s="339"/>
      <c r="Q522" s="341"/>
      <c r="R522" s="339"/>
      <c r="S522" s="338"/>
      <c r="T522" s="466"/>
      <c r="U522" s="466"/>
      <c r="V522" s="339"/>
      <c r="W522" s="339"/>
      <c r="X522" s="339"/>
      <c r="Y522" s="339"/>
      <c r="Z522" s="339"/>
      <c r="AA522" s="339"/>
      <c r="AB522" s="339"/>
      <c r="AC522" s="339"/>
      <c r="AD522" s="339"/>
      <c r="AE522" s="339"/>
      <c r="AF522" s="339"/>
      <c r="AG522" s="339"/>
      <c r="AH522" s="339"/>
      <c r="AI522" s="339"/>
      <c r="AJ522" s="339"/>
      <c r="AK522" s="339"/>
      <c r="AL522" s="339"/>
    </row>
    <row r="523" spans="1:38" ht="12.75" customHeight="1">
      <c r="A523" s="339"/>
      <c r="B523" s="339"/>
      <c r="C523" s="339"/>
      <c r="D523" s="339"/>
      <c r="E523" s="339"/>
      <c r="F523" s="339"/>
      <c r="G523" s="339"/>
      <c r="H523" s="339"/>
      <c r="I523" s="339"/>
      <c r="J523" s="339"/>
      <c r="K523" s="339"/>
      <c r="L523" s="339"/>
      <c r="M523" s="340"/>
      <c r="N523" s="339"/>
      <c r="O523" s="339"/>
      <c r="P523" s="339"/>
      <c r="Q523" s="341"/>
      <c r="R523" s="339"/>
      <c r="S523" s="338"/>
      <c r="T523" s="466"/>
      <c r="U523" s="466"/>
      <c r="V523" s="339"/>
      <c r="W523" s="339"/>
      <c r="X523" s="339"/>
      <c r="Y523" s="339"/>
      <c r="Z523" s="339"/>
      <c r="AA523" s="339"/>
      <c r="AB523" s="339"/>
      <c r="AC523" s="339"/>
      <c r="AD523" s="339"/>
      <c r="AE523" s="339"/>
      <c r="AF523" s="339"/>
      <c r="AG523" s="339"/>
      <c r="AH523" s="339"/>
      <c r="AI523" s="339"/>
      <c r="AJ523" s="339"/>
      <c r="AK523" s="339"/>
      <c r="AL523" s="339"/>
    </row>
    <row r="524" spans="1:38" ht="12.75" customHeight="1">
      <c r="A524" s="339"/>
      <c r="B524" s="339"/>
      <c r="C524" s="339"/>
      <c r="D524" s="339"/>
      <c r="E524" s="339"/>
      <c r="F524" s="339"/>
      <c r="G524" s="339"/>
      <c r="H524" s="339"/>
      <c r="I524" s="339"/>
      <c r="J524" s="339"/>
      <c r="K524" s="339"/>
      <c r="L524" s="339"/>
      <c r="M524" s="340"/>
      <c r="N524" s="339"/>
      <c r="O524" s="339"/>
      <c r="P524" s="339"/>
      <c r="Q524" s="341"/>
      <c r="R524" s="339"/>
      <c r="S524" s="338"/>
      <c r="T524" s="466"/>
      <c r="U524" s="466"/>
      <c r="V524" s="339"/>
      <c r="W524" s="339"/>
      <c r="X524" s="339"/>
      <c r="Y524" s="339"/>
      <c r="Z524" s="339"/>
      <c r="AA524" s="339"/>
      <c r="AB524" s="339"/>
      <c r="AC524" s="339"/>
      <c r="AD524" s="339"/>
      <c r="AE524" s="339"/>
      <c r="AF524" s="339"/>
      <c r="AG524" s="339"/>
      <c r="AH524" s="339"/>
      <c r="AI524" s="339"/>
      <c r="AJ524" s="339"/>
      <c r="AK524" s="339"/>
      <c r="AL524" s="339"/>
    </row>
    <row r="525" spans="1:38" ht="12.75" customHeight="1">
      <c r="A525" s="339"/>
      <c r="B525" s="339"/>
      <c r="C525" s="339"/>
      <c r="D525" s="339"/>
      <c r="E525" s="339"/>
      <c r="F525" s="339"/>
      <c r="G525" s="339"/>
      <c r="H525" s="339"/>
      <c r="I525" s="339"/>
      <c r="J525" s="339"/>
      <c r="K525" s="339"/>
      <c r="L525" s="339"/>
      <c r="M525" s="340"/>
      <c r="N525" s="339"/>
      <c r="O525" s="339"/>
      <c r="P525" s="339"/>
      <c r="Q525" s="341"/>
      <c r="R525" s="339"/>
      <c r="S525" s="338"/>
      <c r="T525" s="466"/>
      <c r="U525" s="466"/>
      <c r="V525" s="339"/>
      <c r="W525" s="339"/>
      <c r="X525" s="339"/>
      <c r="Y525" s="339"/>
      <c r="Z525" s="339"/>
      <c r="AA525" s="339"/>
      <c r="AB525" s="339"/>
      <c r="AC525" s="339"/>
      <c r="AD525" s="339"/>
      <c r="AE525" s="339"/>
      <c r="AF525" s="339"/>
      <c r="AG525" s="339"/>
      <c r="AH525" s="339"/>
      <c r="AI525" s="339"/>
      <c r="AJ525" s="339"/>
      <c r="AK525" s="339"/>
      <c r="AL525" s="339"/>
    </row>
    <row r="526" spans="1:38" ht="12.75" customHeight="1">
      <c r="A526" s="339"/>
      <c r="B526" s="339"/>
      <c r="C526" s="339"/>
      <c r="D526" s="339"/>
      <c r="E526" s="339"/>
      <c r="F526" s="339"/>
      <c r="G526" s="339"/>
      <c r="H526" s="339"/>
      <c r="I526" s="339"/>
      <c r="J526" s="339"/>
      <c r="K526" s="339"/>
      <c r="L526" s="339"/>
      <c r="M526" s="340"/>
      <c r="N526" s="339"/>
      <c r="O526" s="339"/>
      <c r="P526" s="339"/>
      <c r="Q526" s="341"/>
      <c r="R526" s="339"/>
      <c r="S526" s="338"/>
      <c r="T526" s="466"/>
      <c r="U526" s="466"/>
      <c r="V526" s="339"/>
      <c r="W526" s="339"/>
      <c r="X526" s="339"/>
      <c r="Y526" s="339"/>
      <c r="Z526" s="339"/>
      <c r="AA526" s="339"/>
      <c r="AB526" s="339"/>
      <c r="AC526" s="339"/>
      <c r="AD526" s="339"/>
      <c r="AE526" s="339"/>
      <c r="AF526" s="339"/>
      <c r="AG526" s="339"/>
      <c r="AH526" s="339"/>
      <c r="AI526" s="339"/>
      <c r="AJ526" s="339"/>
      <c r="AK526" s="339"/>
      <c r="AL526" s="339"/>
    </row>
    <row r="527" spans="1:38" ht="12.75" customHeight="1">
      <c r="A527" s="339"/>
      <c r="B527" s="339"/>
      <c r="C527" s="339"/>
      <c r="D527" s="339"/>
      <c r="E527" s="339"/>
      <c r="F527" s="339"/>
      <c r="G527" s="339"/>
      <c r="H527" s="339"/>
      <c r="I527" s="339"/>
      <c r="J527" s="339"/>
      <c r="K527" s="339"/>
      <c r="L527" s="339"/>
      <c r="M527" s="340"/>
      <c r="N527" s="339"/>
      <c r="O527" s="339"/>
      <c r="P527" s="339"/>
      <c r="Q527" s="341"/>
      <c r="R527" s="339"/>
      <c r="S527" s="338"/>
      <c r="T527" s="466"/>
      <c r="U527" s="466"/>
      <c r="V527" s="339"/>
      <c r="W527" s="339"/>
      <c r="X527" s="339"/>
      <c r="Y527" s="339"/>
      <c r="Z527" s="339"/>
      <c r="AA527" s="339"/>
      <c r="AB527" s="339"/>
      <c r="AC527" s="339"/>
      <c r="AD527" s="339"/>
      <c r="AE527" s="339"/>
      <c r="AF527" s="339"/>
      <c r="AG527" s="339"/>
      <c r="AH527" s="339"/>
      <c r="AI527" s="339"/>
      <c r="AJ527" s="339"/>
      <c r="AK527" s="339"/>
      <c r="AL527" s="339"/>
    </row>
    <row r="528" spans="1:38" ht="12.75" customHeight="1">
      <c r="A528" s="339"/>
      <c r="B528" s="339"/>
      <c r="C528" s="339"/>
      <c r="D528" s="339"/>
      <c r="E528" s="339"/>
      <c r="F528" s="339"/>
      <c r="G528" s="339"/>
      <c r="H528" s="339"/>
      <c r="I528" s="339"/>
      <c r="J528" s="339"/>
      <c r="K528" s="339"/>
      <c r="L528" s="339"/>
      <c r="M528" s="340"/>
      <c r="N528" s="339"/>
      <c r="O528" s="339"/>
      <c r="P528" s="339"/>
      <c r="Q528" s="341"/>
      <c r="R528" s="339"/>
      <c r="S528" s="338"/>
      <c r="T528" s="466"/>
      <c r="U528" s="466"/>
      <c r="V528" s="339"/>
      <c r="W528" s="339"/>
      <c r="X528" s="339"/>
      <c r="Y528" s="339"/>
      <c r="Z528" s="339"/>
      <c r="AA528" s="339"/>
      <c r="AB528" s="339"/>
      <c r="AC528" s="339"/>
      <c r="AD528" s="339"/>
      <c r="AE528" s="339"/>
      <c r="AF528" s="339"/>
      <c r="AG528" s="339"/>
      <c r="AH528" s="339"/>
      <c r="AI528" s="339"/>
      <c r="AJ528" s="339"/>
      <c r="AK528" s="339"/>
      <c r="AL528" s="339"/>
    </row>
    <row r="529" spans="1:38" ht="12.75" customHeight="1">
      <c r="A529" s="339"/>
      <c r="B529" s="339"/>
      <c r="C529" s="339"/>
      <c r="D529" s="339"/>
      <c r="E529" s="339"/>
      <c r="F529" s="339"/>
      <c r="G529" s="339"/>
      <c r="H529" s="339"/>
      <c r="I529" s="339"/>
      <c r="J529" s="339"/>
      <c r="K529" s="339"/>
      <c r="L529" s="339"/>
      <c r="M529" s="340"/>
      <c r="N529" s="339"/>
      <c r="O529" s="339"/>
      <c r="P529" s="339"/>
      <c r="Q529" s="341"/>
      <c r="R529" s="339"/>
      <c r="S529" s="338"/>
      <c r="T529" s="466"/>
      <c r="U529" s="466"/>
      <c r="V529" s="339"/>
      <c r="W529" s="339"/>
      <c r="X529" s="339"/>
      <c r="Y529" s="339"/>
      <c r="Z529" s="339"/>
      <c r="AA529" s="339"/>
      <c r="AB529" s="339"/>
      <c r="AC529" s="339"/>
      <c r="AD529" s="339"/>
      <c r="AE529" s="339"/>
      <c r="AF529" s="339"/>
      <c r="AG529" s="339"/>
      <c r="AH529" s="339"/>
      <c r="AI529" s="339"/>
      <c r="AJ529" s="339"/>
      <c r="AK529" s="339"/>
      <c r="AL529" s="339"/>
    </row>
    <row r="530" spans="1:38" ht="12.75" customHeight="1">
      <c r="A530" s="339"/>
      <c r="B530" s="339"/>
      <c r="C530" s="339"/>
      <c r="D530" s="339"/>
      <c r="E530" s="339"/>
      <c r="F530" s="339"/>
      <c r="G530" s="339"/>
      <c r="H530" s="339"/>
      <c r="I530" s="339"/>
      <c r="J530" s="339"/>
      <c r="K530" s="339"/>
      <c r="L530" s="339"/>
      <c r="M530" s="340"/>
      <c r="N530" s="339"/>
      <c r="O530" s="339"/>
      <c r="P530" s="339"/>
      <c r="Q530" s="341"/>
      <c r="R530" s="339"/>
      <c r="S530" s="338"/>
      <c r="T530" s="466"/>
      <c r="U530" s="466"/>
      <c r="V530" s="339"/>
      <c r="W530" s="339"/>
      <c r="X530" s="339"/>
      <c r="Y530" s="339"/>
      <c r="Z530" s="339"/>
      <c r="AA530" s="339"/>
      <c r="AB530" s="339"/>
      <c r="AC530" s="339"/>
      <c r="AD530" s="339"/>
      <c r="AE530" s="339"/>
      <c r="AF530" s="339"/>
      <c r="AG530" s="339"/>
      <c r="AH530" s="339"/>
      <c r="AI530" s="339"/>
      <c r="AJ530" s="339"/>
      <c r="AK530" s="339"/>
      <c r="AL530" s="339"/>
    </row>
    <row r="531" spans="1:38" ht="12.75" customHeight="1">
      <c r="A531" s="339"/>
      <c r="B531" s="339"/>
      <c r="C531" s="339"/>
      <c r="D531" s="339"/>
      <c r="E531" s="339"/>
      <c r="F531" s="339"/>
      <c r="G531" s="339"/>
      <c r="H531" s="339"/>
      <c r="I531" s="339"/>
      <c r="J531" s="339"/>
      <c r="K531" s="339"/>
      <c r="L531" s="339"/>
      <c r="M531" s="340"/>
      <c r="N531" s="339"/>
      <c r="O531" s="339"/>
      <c r="P531" s="339"/>
      <c r="Q531" s="341"/>
      <c r="R531" s="339"/>
      <c r="S531" s="338"/>
      <c r="T531" s="466"/>
      <c r="U531" s="466"/>
      <c r="V531" s="339"/>
      <c r="W531" s="339"/>
      <c r="X531" s="339"/>
      <c r="Y531" s="339"/>
      <c r="Z531" s="339"/>
      <c r="AA531" s="339"/>
      <c r="AB531" s="339"/>
      <c r="AC531" s="339"/>
      <c r="AD531" s="339"/>
      <c r="AE531" s="339"/>
      <c r="AF531" s="339"/>
      <c r="AG531" s="339"/>
      <c r="AH531" s="339"/>
      <c r="AI531" s="339"/>
      <c r="AJ531" s="339"/>
      <c r="AK531" s="339"/>
      <c r="AL531" s="339"/>
    </row>
    <row r="532" spans="1:38" ht="12.75" customHeight="1">
      <c r="A532" s="339"/>
      <c r="B532" s="339"/>
      <c r="C532" s="339"/>
      <c r="D532" s="339"/>
      <c r="E532" s="339"/>
      <c r="F532" s="339"/>
      <c r="G532" s="339"/>
      <c r="H532" s="339"/>
      <c r="I532" s="339"/>
      <c r="J532" s="339"/>
      <c r="K532" s="339"/>
      <c r="L532" s="339"/>
      <c r="M532" s="340"/>
      <c r="N532" s="339"/>
      <c r="O532" s="339"/>
      <c r="P532" s="339"/>
      <c r="Q532" s="341"/>
      <c r="R532" s="339"/>
      <c r="S532" s="338"/>
      <c r="T532" s="466"/>
      <c r="U532" s="466"/>
      <c r="V532" s="339"/>
      <c r="W532" s="339"/>
      <c r="X532" s="339"/>
      <c r="Y532" s="339"/>
      <c r="Z532" s="339"/>
      <c r="AA532" s="339"/>
      <c r="AB532" s="339"/>
      <c r="AC532" s="339"/>
      <c r="AD532" s="339"/>
      <c r="AE532" s="339"/>
      <c r="AF532" s="339"/>
      <c r="AG532" s="339"/>
      <c r="AH532" s="339"/>
      <c r="AI532" s="339"/>
      <c r="AJ532" s="339"/>
      <c r="AK532" s="339"/>
      <c r="AL532" s="339"/>
    </row>
    <row r="533" spans="1:38" ht="12.75" customHeight="1">
      <c r="A533" s="339"/>
      <c r="B533" s="339"/>
      <c r="C533" s="339"/>
      <c r="D533" s="339"/>
      <c r="E533" s="339"/>
      <c r="F533" s="339"/>
      <c r="G533" s="339"/>
      <c r="H533" s="339"/>
      <c r="I533" s="339"/>
      <c r="J533" s="339"/>
      <c r="K533" s="339"/>
      <c r="L533" s="339"/>
      <c r="M533" s="340"/>
      <c r="N533" s="339"/>
      <c r="O533" s="339"/>
      <c r="P533" s="339"/>
      <c r="Q533" s="341"/>
      <c r="R533" s="339"/>
      <c r="S533" s="338"/>
      <c r="T533" s="466"/>
      <c r="U533" s="466"/>
      <c r="V533" s="339"/>
      <c r="W533" s="339"/>
      <c r="X533" s="339"/>
      <c r="Y533" s="339"/>
      <c r="Z533" s="339"/>
      <c r="AA533" s="339"/>
      <c r="AB533" s="339"/>
      <c r="AC533" s="339"/>
      <c r="AD533" s="339"/>
      <c r="AE533" s="339"/>
      <c r="AF533" s="339"/>
      <c r="AG533" s="339"/>
      <c r="AH533" s="339"/>
      <c r="AI533" s="339"/>
      <c r="AJ533" s="339"/>
      <c r="AK533" s="339"/>
      <c r="AL533" s="339"/>
    </row>
    <row r="534" spans="1:38" ht="12.75" customHeight="1">
      <c r="A534" s="339"/>
      <c r="B534" s="339"/>
      <c r="C534" s="339"/>
      <c r="D534" s="339"/>
      <c r="E534" s="339"/>
      <c r="F534" s="339"/>
      <c r="G534" s="339"/>
      <c r="H534" s="339"/>
      <c r="I534" s="339"/>
      <c r="J534" s="339"/>
      <c r="K534" s="339"/>
      <c r="L534" s="339"/>
      <c r="M534" s="340"/>
      <c r="N534" s="339"/>
      <c r="O534" s="339"/>
      <c r="P534" s="339"/>
      <c r="Q534" s="341"/>
      <c r="R534" s="339"/>
      <c r="S534" s="338"/>
      <c r="T534" s="466"/>
      <c r="U534" s="466"/>
      <c r="V534" s="339"/>
      <c r="W534" s="339"/>
      <c r="X534" s="339"/>
      <c r="Y534" s="339"/>
      <c r="Z534" s="339"/>
      <c r="AA534" s="339"/>
      <c r="AB534" s="339"/>
      <c r="AC534" s="339"/>
      <c r="AD534" s="339"/>
      <c r="AE534" s="339"/>
      <c r="AF534" s="339"/>
      <c r="AG534" s="339"/>
      <c r="AH534" s="339"/>
      <c r="AI534" s="339"/>
      <c r="AJ534" s="339"/>
      <c r="AK534" s="339"/>
      <c r="AL534" s="339"/>
    </row>
    <row r="535" spans="1:38" ht="12.75" customHeight="1">
      <c r="A535" s="339"/>
      <c r="B535" s="339"/>
      <c r="C535" s="339"/>
      <c r="D535" s="339"/>
      <c r="E535" s="339"/>
      <c r="F535" s="339"/>
      <c r="G535" s="339"/>
      <c r="H535" s="339"/>
      <c r="I535" s="339"/>
      <c r="J535" s="339"/>
      <c r="K535" s="339"/>
      <c r="L535" s="339"/>
      <c r="M535" s="340"/>
      <c r="N535" s="339"/>
      <c r="O535" s="339"/>
      <c r="P535" s="339"/>
      <c r="Q535" s="341"/>
      <c r="R535" s="339"/>
      <c r="S535" s="338"/>
      <c r="T535" s="466"/>
      <c r="U535" s="466"/>
      <c r="V535" s="339"/>
      <c r="W535" s="339"/>
      <c r="X535" s="339"/>
      <c r="Y535" s="339"/>
      <c r="Z535" s="339"/>
      <c r="AA535" s="339"/>
      <c r="AB535" s="339"/>
      <c r="AC535" s="339"/>
      <c r="AD535" s="339"/>
      <c r="AE535" s="339"/>
      <c r="AF535" s="339"/>
      <c r="AG535" s="339"/>
      <c r="AH535" s="339"/>
      <c r="AI535" s="339"/>
      <c r="AJ535" s="339"/>
      <c r="AK535" s="339"/>
      <c r="AL535" s="339"/>
    </row>
    <row r="536" spans="1:38" ht="12.75" customHeight="1">
      <c r="A536" s="339"/>
      <c r="B536" s="339"/>
      <c r="C536" s="339"/>
      <c r="D536" s="339"/>
      <c r="E536" s="339"/>
      <c r="F536" s="339"/>
      <c r="G536" s="339"/>
      <c r="H536" s="339"/>
      <c r="I536" s="339"/>
      <c r="J536" s="339"/>
      <c r="K536" s="339"/>
      <c r="L536" s="339"/>
      <c r="M536" s="340"/>
      <c r="N536" s="339"/>
      <c r="O536" s="339"/>
      <c r="P536" s="339"/>
      <c r="Q536" s="341"/>
      <c r="R536" s="339"/>
      <c r="S536" s="338"/>
      <c r="T536" s="466"/>
      <c r="U536" s="466"/>
      <c r="V536" s="339"/>
      <c r="W536" s="339"/>
      <c r="X536" s="339"/>
      <c r="Y536" s="339"/>
      <c r="Z536" s="339"/>
      <c r="AA536" s="339"/>
      <c r="AB536" s="339"/>
      <c r="AC536" s="339"/>
      <c r="AD536" s="339"/>
      <c r="AE536" s="339"/>
      <c r="AF536" s="339"/>
      <c r="AG536" s="339"/>
      <c r="AH536" s="339"/>
      <c r="AI536" s="339"/>
      <c r="AJ536" s="339"/>
      <c r="AK536" s="339"/>
      <c r="AL536" s="339"/>
    </row>
    <row r="537" spans="1:38" ht="12.75" customHeight="1">
      <c r="A537" s="339"/>
      <c r="B537" s="339"/>
      <c r="C537" s="339"/>
      <c r="D537" s="339"/>
      <c r="E537" s="339"/>
      <c r="F537" s="339"/>
      <c r="G537" s="339"/>
      <c r="H537" s="339"/>
      <c r="I537" s="339"/>
      <c r="J537" s="339"/>
      <c r="K537" s="339"/>
      <c r="L537" s="339"/>
      <c r="M537" s="340"/>
      <c r="N537" s="339"/>
      <c r="O537" s="339"/>
      <c r="P537" s="339"/>
      <c r="Q537" s="341"/>
      <c r="R537" s="339"/>
      <c r="S537" s="338"/>
      <c r="T537" s="466"/>
      <c r="U537" s="466"/>
      <c r="V537" s="339"/>
      <c r="W537" s="339"/>
      <c r="X537" s="339"/>
      <c r="Y537" s="339"/>
      <c r="Z537" s="339"/>
      <c r="AA537" s="339"/>
      <c r="AB537" s="339"/>
      <c r="AC537" s="339"/>
      <c r="AD537" s="339"/>
      <c r="AE537" s="339"/>
      <c r="AF537" s="339"/>
      <c r="AG537" s="339"/>
      <c r="AH537" s="339"/>
      <c r="AI537" s="339"/>
      <c r="AJ537" s="339"/>
      <c r="AK537" s="339"/>
      <c r="AL537" s="339"/>
    </row>
    <row r="538" spans="1:38" ht="12.75" customHeight="1">
      <c r="A538" s="339"/>
      <c r="B538" s="339"/>
      <c r="C538" s="339"/>
      <c r="D538" s="339"/>
      <c r="E538" s="339"/>
      <c r="F538" s="339"/>
      <c r="G538" s="339"/>
      <c r="H538" s="339"/>
      <c r="I538" s="339"/>
      <c r="J538" s="339"/>
      <c r="K538" s="339"/>
      <c r="L538" s="339"/>
      <c r="M538" s="340"/>
      <c r="N538" s="339"/>
      <c r="O538" s="339"/>
      <c r="P538" s="339"/>
      <c r="Q538" s="341"/>
      <c r="R538" s="339"/>
      <c r="S538" s="338"/>
      <c r="T538" s="466"/>
      <c r="U538" s="466"/>
      <c r="V538" s="339"/>
      <c r="W538" s="339"/>
      <c r="X538" s="339"/>
      <c r="Y538" s="339"/>
      <c r="Z538" s="339"/>
      <c r="AA538" s="339"/>
      <c r="AB538" s="339"/>
      <c r="AC538" s="339"/>
      <c r="AD538" s="339"/>
      <c r="AE538" s="339"/>
      <c r="AF538" s="339"/>
      <c r="AG538" s="339"/>
      <c r="AH538" s="339"/>
      <c r="AI538" s="339"/>
      <c r="AJ538" s="339"/>
      <c r="AK538" s="339"/>
      <c r="AL538" s="339"/>
    </row>
    <row r="539" spans="1:38" ht="12.75" customHeight="1">
      <c r="A539" s="339"/>
      <c r="B539" s="339"/>
      <c r="C539" s="339"/>
      <c r="D539" s="339"/>
      <c r="E539" s="339"/>
      <c r="F539" s="339"/>
      <c r="G539" s="339"/>
      <c r="H539" s="339"/>
      <c r="I539" s="339"/>
      <c r="J539" s="339"/>
      <c r="K539" s="339"/>
      <c r="L539" s="339"/>
      <c r="M539" s="340"/>
      <c r="N539" s="339"/>
      <c r="O539" s="339"/>
      <c r="P539" s="339"/>
      <c r="Q539" s="341"/>
      <c r="R539" s="339"/>
      <c r="S539" s="338"/>
      <c r="T539" s="466"/>
      <c r="U539" s="466"/>
      <c r="V539" s="339"/>
      <c r="W539" s="339"/>
      <c r="X539" s="339"/>
      <c r="Y539" s="339"/>
      <c r="Z539" s="339"/>
      <c r="AA539" s="339"/>
      <c r="AB539" s="339"/>
      <c r="AC539" s="339"/>
      <c r="AD539" s="339"/>
      <c r="AE539" s="339"/>
      <c r="AF539" s="339"/>
      <c r="AG539" s="339"/>
      <c r="AH539" s="339"/>
      <c r="AI539" s="339"/>
      <c r="AJ539" s="339"/>
      <c r="AK539" s="339"/>
      <c r="AL539" s="339"/>
    </row>
    <row r="540" spans="1:38" ht="12.75" customHeight="1">
      <c r="A540" s="339"/>
      <c r="B540" s="339"/>
      <c r="C540" s="339"/>
      <c r="D540" s="339"/>
      <c r="E540" s="339"/>
      <c r="F540" s="339"/>
      <c r="G540" s="339"/>
      <c r="H540" s="339"/>
      <c r="I540" s="339"/>
      <c r="J540" s="339"/>
      <c r="K540" s="339"/>
      <c r="L540" s="339"/>
      <c r="M540" s="340"/>
      <c r="N540" s="339"/>
      <c r="O540" s="339"/>
      <c r="P540" s="339"/>
      <c r="Q540" s="341"/>
      <c r="R540" s="339"/>
      <c r="S540" s="338"/>
      <c r="T540" s="466"/>
      <c r="U540" s="466"/>
      <c r="V540" s="339"/>
      <c r="W540" s="339"/>
      <c r="X540" s="339"/>
      <c r="Y540" s="339"/>
      <c r="Z540" s="339"/>
      <c r="AA540" s="339"/>
      <c r="AB540" s="339"/>
      <c r="AC540" s="339"/>
      <c r="AD540" s="339"/>
      <c r="AE540" s="339"/>
      <c r="AF540" s="339"/>
      <c r="AG540" s="339"/>
      <c r="AH540" s="339"/>
      <c r="AI540" s="339"/>
      <c r="AJ540" s="339"/>
      <c r="AK540" s="339"/>
      <c r="AL540" s="339"/>
    </row>
    <row r="541" spans="1:38" ht="12.75" customHeight="1">
      <c r="A541" s="339"/>
      <c r="B541" s="339"/>
      <c r="C541" s="339"/>
      <c r="D541" s="339"/>
      <c r="E541" s="339"/>
      <c r="F541" s="339"/>
      <c r="G541" s="339"/>
      <c r="H541" s="339"/>
      <c r="I541" s="339"/>
      <c r="J541" s="339"/>
      <c r="K541" s="339"/>
      <c r="L541" s="339"/>
      <c r="M541" s="340"/>
      <c r="N541" s="339"/>
      <c r="O541" s="339"/>
      <c r="P541" s="339"/>
      <c r="Q541" s="341"/>
      <c r="R541" s="339"/>
      <c r="S541" s="338"/>
      <c r="T541" s="466"/>
      <c r="U541" s="466"/>
      <c r="V541" s="339"/>
      <c r="W541" s="339"/>
      <c r="X541" s="339"/>
      <c r="Y541" s="339"/>
      <c r="Z541" s="339"/>
      <c r="AA541" s="339"/>
      <c r="AB541" s="339"/>
      <c r="AC541" s="339"/>
      <c r="AD541" s="339"/>
      <c r="AE541" s="339"/>
      <c r="AF541" s="339"/>
      <c r="AG541" s="339"/>
      <c r="AH541" s="339"/>
      <c r="AI541" s="339"/>
      <c r="AJ541" s="339"/>
      <c r="AK541" s="339"/>
      <c r="AL541" s="339"/>
    </row>
    <row r="542" spans="1:38" ht="12.75" customHeight="1">
      <c r="A542" s="339"/>
      <c r="B542" s="339"/>
      <c r="C542" s="339"/>
      <c r="D542" s="339"/>
      <c r="E542" s="339"/>
      <c r="F542" s="339"/>
      <c r="G542" s="339"/>
      <c r="H542" s="339"/>
      <c r="I542" s="339"/>
      <c r="J542" s="339"/>
      <c r="K542" s="339"/>
      <c r="L542" s="339"/>
      <c r="M542" s="340"/>
      <c r="N542" s="339"/>
      <c r="O542" s="339"/>
      <c r="P542" s="339"/>
      <c r="Q542" s="341"/>
      <c r="R542" s="339"/>
      <c r="S542" s="338"/>
      <c r="T542" s="466"/>
      <c r="U542" s="466"/>
      <c r="V542" s="339"/>
      <c r="W542" s="339"/>
      <c r="X542" s="339"/>
      <c r="Y542" s="339"/>
      <c r="Z542" s="339"/>
      <c r="AA542" s="339"/>
      <c r="AB542" s="339"/>
      <c r="AC542" s="339"/>
      <c r="AD542" s="339"/>
      <c r="AE542" s="339"/>
      <c r="AF542" s="339"/>
      <c r="AG542" s="339"/>
      <c r="AH542" s="339"/>
      <c r="AI542" s="339"/>
      <c r="AJ542" s="339"/>
      <c r="AK542" s="339"/>
      <c r="AL542" s="339"/>
    </row>
    <row r="543" spans="1:38" ht="12.75" customHeight="1">
      <c r="A543" s="339"/>
      <c r="B543" s="339"/>
      <c r="C543" s="339"/>
      <c r="D543" s="339"/>
      <c r="E543" s="339"/>
      <c r="F543" s="339"/>
      <c r="G543" s="339"/>
      <c r="H543" s="339"/>
      <c r="I543" s="339"/>
      <c r="J543" s="339"/>
      <c r="K543" s="339"/>
      <c r="L543" s="339"/>
      <c r="M543" s="340"/>
      <c r="N543" s="339"/>
      <c r="O543" s="339"/>
      <c r="P543" s="339"/>
      <c r="Q543" s="341"/>
      <c r="R543" s="339"/>
      <c r="S543" s="338"/>
      <c r="T543" s="466"/>
      <c r="U543" s="466"/>
      <c r="V543" s="339"/>
      <c r="W543" s="339"/>
      <c r="X543" s="339"/>
      <c r="Y543" s="339"/>
      <c r="Z543" s="339"/>
      <c r="AA543" s="339"/>
      <c r="AB543" s="339"/>
      <c r="AC543" s="339"/>
      <c r="AD543" s="339"/>
      <c r="AE543" s="339"/>
      <c r="AF543" s="339"/>
      <c r="AG543" s="339"/>
      <c r="AH543" s="339"/>
      <c r="AI543" s="339"/>
      <c r="AJ543" s="339"/>
      <c r="AK543" s="339"/>
      <c r="AL543" s="339"/>
    </row>
    <row r="544" spans="1:38" ht="12.75" customHeight="1">
      <c r="A544" s="339"/>
      <c r="B544" s="339"/>
      <c r="C544" s="339"/>
      <c r="D544" s="339"/>
      <c r="E544" s="339"/>
      <c r="F544" s="339"/>
      <c r="G544" s="339"/>
      <c r="H544" s="339"/>
      <c r="I544" s="339"/>
      <c r="J544" s="339"/>
      <c r="K544" s="339"/>
      <c r="L544" s="339"/>
      <c r="M544" s="340"/>
      <c r="N544" s="339"/>
      <c r="O544" s="339"/>
      <c r="P544" s="339"/>
      <c r="Q544" s="341"/>
      <c r="R544" s="339"/>
      <c r="S544" s="338"/>
      <c r="T544" s="466"/>
      <c r="U544" s="466"/>
      <c r="V544" s="339"/>
      <c r="W544" s="339"/>
      <c r="X544" s="339"/>
      <c r="Y544" s="339"/>
      <c r="Z544" s="339"/>
      <c r="AA544" s="339"/>
      <c r="AB544" s="339"/>
      <c r="AC544" s="339"/>
      <c r="AD544" s="339"/>
      <c r="AE544" s="339"/>
      <c r="AF544" s="339"/>
      <c r="AG544" s="339"/>
      <c r="AH544" s="339"/>
      <c r="AI544" s="339"/>
      <c r="AJ544" s="339"/>
      <c r="AK544" s="339"/>
      <c r="AL544" s="339"/>
    </row>
    <row r="545" spans="1:38" ht="12.75" customHeight="1">
      <c r="A545" s="339"/>
      <c r="B545" s="339"/>
      <c r="C545" s="339"/>
      <c r="D545" s="339"/>
      <c r="E545" s="339"/>
      <c r="F545" s="339"/>
      <c r="G545" s="339"/>
      <c r="H545" s="339"/>
      <c r="I545" s="339"/>
      <c r="J545" s="339"/>
      <c r="K545" s="339"/>
      <c r="L545" s="339"/>
      <c r="M545" s="340"/>
      <c r="N545" s="339"/>
      <c r="O545" s="339"/>
      <c r="P545" s="339"/>
      <c r="Q545" s="341"/>
      <c r="R545" s="339"/>
      <c r="S545" s="338"/>
      <c r="T545" s="466"/>
      <c r="U545" s="466"/>
      <c r="V545" s="339"/>
      <c r="W545" s="339"/>
      <c r="X545" s="339"/>
      <c r="Y545" s="339"/>
      <c r="Z545" s="339"/>
      <c r="AA545" s="339"/>
      <c r="AB545" s="339"/>
      <c r="AC545" s="339"/>
      <c r="AD545" s="339"/>
      <c r="AE545" s="339"/>
      <c r="AF545" s="339"/>
      <c r="AG545" s="339"/>
      <c r="AH545" s="339"/>
      <c r="AI545" s="339"/>
      <c r="AJ545" s="339"/>
      <c r="AK545" s="339"/>
      <c r="AL545" s="339"/>
    </row>
    <row r="546" spans="1:38" ht="12.75" customHeight="1">
      <c r="A546" s="339"/>
      <c r="B546" s="339"/>
      <c r="C546" s="339"/>
      <c r="D546" s="339"/>
      <c r="E546" s="339"/>
      <c r="F546" s="339"/>
      <c r="G546" s="339"/>
      <c r="H546" s="339"/>
      <c r="I546" s="339"/>
      <c r="J546" s="339"/>
      <c r="K546" s="339"/>
      <c r="L546" s="339"/>
      <c r="M546" s="340"/>
      <c r="N546" s="339"/>
      <c r="O546" s="339"/>
      <c r="P546" s="339"/>
      <c r="Q546" s="341"/>
      <c r="R546" s="339"/>
      <c r="S546" s="338"/>
      <c r="T546" s="466"/>
      <c r="U546" s="466"/>
      <c r="V546" s="339"/>
      <c r="W546" s="339"/>
      <c r="X546" s="339"/>
      <c r="Y546" s="339"/>
      <c r="Z546" s="339"/>
      <c r="AA546" s="339"/>
      <c r="AB546" s="339"/>
      <c r="AC546" s="339"/>
      <c r="AD546" s="339"/>
      <c r="AE546" s="339"/>
      <c r="AF546" s="339"/>
      <c r="AG546" s="339"/>
      <c r="AH546" s="339"/>
      <c r="AI546" s="339"/>
      <c r="AJ546" s="339"/>
      <c r="AK546" s="339"/>
      <c r="AL546" s="339"/>
    </row>
    <row r="547" spans="1:38" ht="12.75" customHeight="1">
      <c r="A547" s="339"/>
      <c r="B547" s="339"/>
      <c r="C547" s="339"/>
      <c r="D547" s="339"/>
      <c r="E547" s="339"/>
      <c r="F547" s="339"/>
      <c r="G547" s="339"/>
      <c r="H547" s="339"/>
      <c r="I547" s="339"/>
      <c r="J547" s="339"/>
      <c r="K547" s="339"/>
      <c r="L547" s="339"/>
      <c r="M547" s="340"/>
      <c r="N547" s="339"/>
      <c r="O547" s="339"/>
      <c r="P547" s="339"/>
      <c r="Q547" s="341"/>
      <c r="R547" s="339"/>
      <c r="S547" s="338"/>
      <c r="T547" s="466"/>
      <c r="U547" s="466"/>
      <c r="V547" s="339"/>
      <c r="W547" s="339"/>
      <c r="X547" s="339"/>
      <c r="Y547" s="339"/>
      <c r="Z547" s="339"/>
      <c r="AA547" s="339"/>
      <c r="AB547" s="339"/>
      <c r="AC547" s="339"/>
      <c r="AD547" s="339"/>
      <c r="AE547" s="339"/>
      <c r="AF547" s="339"/>
      <c r="AG547" s="339"/>
      <c r="AH547" s="339"/>
      <c r="AI547" s="339"/>
      <c r="AJ547" s="339"/>
      <c r="AK547" s="339"/>
      <c r="AL547" s="339"/>
    </row>
    <row r="548" spans="1:38" ht="12.75" customHeight="1">
      <c r="A548" s="339"/>
      <c r="B548" s="339"/>
      <c r="C548" s="339"/>
      <c r="D548" s="339"/>
      <c r="E548" s="339"/>
      <c r="F548" s="339"/>
      <c r="G548" s="339"/>
      <c r="H548" s="339"/>
      <c r="I548" s="339"/>
      <c r="J548" s="339"/>
      <c r="K548" s="339"/>
      <c r="L548" s="339"/>
      <c r="M548" s="340"/>
      <c r="N548" s="339"/>
      <c r="O548" s="339"/>
      <c r="P548" s="339"/>
      <c r="Q548" s="341"/>
      <c r="R548" s="339"/>
      <c r="S548" s="338"/>
      <c r="T548" s="466"/>
      <c r="U548" s="466"/>
      <c r="V548" s="339"/>
      <c r="W548" s="339"/>
      <c r="X548" s="339"/>
      <c r="Y548" s="339"/>
      <c r="Z548" s="339"/>
      <c r="AA548" s="339"/>
      <c r="AB548" s="339"/>
      <c r="AC548" s="339"/>
      <c r="AD548" s="339"/>
      <c r="AE548" s="339"/>
      <c r="AF548" s="339"/>
      <c r="AG548" s="339"/>
      <c r="AH548" s="339"/>
      <c r="AI548" s="339"/>
      <c r="AJ548" s="339"/>
      <c r="AK548" s="339"/>
      <c r="AL548" s="339"/>
    </row>
    <row r="549" spans="1:38" ht="12.75" customHeight="1">
      <c r="A549" s="339"/>
      <c r="B549" s="339"/>
      <c r="C549" s="339"/>
      <c r="D549" s="339"/>
      <c r="E549" s="339"/>
      <c r="F549" s="339"/>
      <c r="G549" s="339"/>
      <c r="H549" s="339"/>
      <c r="I549" s="339"/>
      <c r="J549" s="339"/>
      <c r="K549" s="339"/>
      <c r="L549" s="339"/>
      <c r="M549" s="340"/>
      <c r="N549" s="339"/>
      <c r="O549" s="339"/>
      <c r="P549" s="339"/>
      <c r="Q549" s="341"/>
      <c r="R549" s="339"/>
      <c r="S549" s="338"/>
      <c r="T549" s="466"/>
      <c r="U549" s="466"/>
      <c r="V549" s="339"/>
      <c r="W549" s="339"/>
      <c r="X549" s="339"/>
      <c r="Y549" s="339"/>
      <c r="Z549" s="339"/>
      <c r="AA549" s="339"/>
      <c r="AB549" s="339"/>
      <c r="AC549" s="339"/>
      <c r="AD549" s="339"/>
      <c r="AE549" s="339"/>
      <c r="AF549" s="339"/>
      <c r="AG549" s="339"/>
      <c r="AH549" s="339"/>
      <c r="AI549" s="339"/>
      <c r="AJ549" s="339"/>
      <c r="AK549" s="339"/>
      <c r="AL549" s="339"/>
    </row>
    <row r="550" spans="1:38" ht="12.75" customHeight="1">
      <c r="A550" s="339"/>
      <c r="B550" s="339"/>
      <c r="C550" s="339"/>
      <c r="D550" s="339"/>
      <c r="E550" s="339"/>
      <c r="F550" s="339"/>
      <c r="G550" s="339"/>
      <c r="H550" s="339"/>
      <c r="I550" s="339"/>
      <c r="J550" s="339"/>
      <c r="K550" s="339"/>
      <c r="L550" s="339"/>
      <c r="M550" s="340"/>
      <c r="N550" s="339"/>
      <c r="O550" s="339"/>
      <c r="P550" s="339"/>
      <c r="Q550" s="341"/>
      <c r="R550" s="339"/>
      <c r="S550" s="338"/>
      <c r="T550" s="466"/>
      <c r="U550" s="466"/>
      <c r="V550" s="339"/>
      <c r="W550" s="339"/>
      <c r="X550" s="339"/>
      <c r="Y550" s="339"/>
      <c r="Z550" s="339"/>
      <c r="AA550" s="339"/>
      <c r="AB550" s="339"/>
      <c r="AC550" s="339"/>
      <c r="AD550" s="339"/>
      <c r="AE550" s="339"/>
      <c r="AF550" s="339"/>
      <c r="AG550" s="339"/>
      <c r="AH550" s="339"/>
      <c r="AI550" s="339"/>
      <c r="AJ550" s="339"/>
      <c r="AK550" s="339"/>
      <c r="AL550" s="339"/>
    </row>
    <row r="551" spans="1:38" ht="12.75" customHeight="1">
      <c r="A551" s="339"/>
      <c r="B551" s="339"/>
      <c r="C551" s="339"/>
      <c r="D551" s="339"/>
      <c r="E551" s="339"/>
      <c r="F551" s="339"/>
      <c r="G551" s="339"/>
      <c r="H551" s="339"/>
      <c r="I551" s="339"/>
      <c r="J551" s="339"/>
      <c r="K551" s="339"/>
      <c r="L551" s="339"/>
      <c r="M551" s="340"/>
      <c r="N551" s="339"/>
      <c r="O551" s="339"/>
      <c r="P551" s="339"/>
      <c r="Q551" s="341"/>
      <c r="R551" s="339"/>
      <c r="S551" s="338"/>
      <c r="T551" s="466"/>
      <c r="U551" s="466"/>
      <c r="V551" s="339"/>
      <c r="W551" s="339"/>
      <c r="X551" s="339"/>
      <c r="Y551" s="339"/>
      <c r="Z551" s="339"/>
      <c r="AA551" s="339"/>
      <c r="AB551" s="339"/>
      <c r="AC551" s="339"/>
      <c r="AD551" s="339"/>
      <c r="AE551" s="339"/>
      <c r="AF551" s="339"/>
      <c r="AG551" s="339"/>
      <c r="AH551" s="339"/>
      <c r="AI551" s="339"/>
      <c r="AJ551" s="339"/>
      <c r="AK551" s="339"/>
      <c r="AL551" s="339"/>
    </row>
    <row r="552" spans="1:38" ht="12.75" customHeight="1">
      <c r="A552" s="339"/>
      <c r="B552" s="339"/>
      <c r="C552" s="339"/>
      <c r="D552" s="339"/>
      <c r="E552" s="339"/>
      <c r="F552" s="339"/>
      <c r="G552" s="339"/>
      <c r="H552" s="339"/>
      <c r="I552" s="339"/>
      <c r="J552" s="339"/>
      <c r="K552" s="339"/>
      <c r="L552" s="339"/>
      <c r="M552" s="340"/>
      <c r="N552" s="339"/>
      <c r="O552" s="339"/>
      <c r="P552" s="339"/>
      <c r="Q552" s="341"/>
      <c r="R552" s="339"/>
      <c r="S552" s="338"/>
      <c r="T552" s="466"/>
      <c r="U552" s="466"/>
      <c r="V552" s="339"/>
      <c r="W552" s="339"/>
      <c r="X552" s="339"/>
      <c r="Y552" s="339"/>
      <c r="Z552" s="339"/>
      <c r="AA552" s="339"/>
      <c r="AB552" s="339"/>
      <c r="AC552" s="339"/>
      <c r="AD552" s="339"/>
      <c r="AE552" s="339"/>
      <c r="AF552" s="339"/>
      <c r="AG552" s="339"/>
      <c r="AH552" s="339"/>
      <c r="AI552" s="339"/>
      <c r="AJ552" s="339"/>
      <c r="AK552" s="339"/>
      <c r="AL552" s="339"/>
    </row>
    <row r="553" spans="1:38" ht="12.75" customHeight="1">
      <c r="A553" s="339"/>
      <c r="B553" s="339"/>
      <c r="C553" s="339"/>
      <c r="D553" s="339"/>
      <c r="E553" s="339"/>
      <c r="F553" s="339"/>
      <c r="G553" s="339"/>
      <c r="H553" s="339"/>
      <c r="I553" s="339"/>
      <c r="J553" s="339"/>
      <c r="K553" s="339"/>
      <c r="L553" s="339"/>
      <c r="M553" s="340"/>
      <c r="N553" s="339"/>
      <c r="O553" s="339"/>
      <c r="P553" s="339"/>
      <c r="Q553" s="341"/>
      <c r="R553" s="339"/>
      <c r="S553" s="338"/>
      <c r="T553" s="466"/>
      <c r="U553" s="466"/>
      <c r="V553" s="339"/>
      <c r="W553" s="339"/>
      <c r="X553" s="339"/>
      <c r="Y553" s="339"/>
      <c r="Z553" s="339"/>
      <c r="AA553" s="339"/>
      <c r="AB553" s="339"/>
      <c r="AC553" s="339"/>
      <c r="AD553" s="339"/>
      <c r="AE553" s="339"/>
      <c r="AF553" s="339"/>
      <c r="AG553" s="339"/>
      <c r="AH553" s="339"/>
      <c r="AI553" s="339"/>
      <c r="AJ553" s="339"/>
      <c r="AK553" s="339"/>
      <c r="AL553" s="339"/>
    </row>
    <row r="554" spans="1:38" ht="12.75" customHeight="1">
      <c r="A554" s="339"/>
      <c r="B554" s="339"/>
      <c r="C554" s="339"/>
      <c r="D554" s="339"/>
      <c r="E554" s="339"/>
      <c r="F554" s="339"/>
      <c r="G554" s="339"/>
      <c r="H554" s="339"/>
      <c r="I554" s="339"/>
      <c r="J554" s="339"/>
      <c r="K554" s="339"/>
      <c r="L554" s="339"/>
      <c r="M554" s="340"/>
      <c r="N554" s="339"/>
      <c r="O554" s="339"/>
      <c r="P554" s="339"/>
      <c r="Q554" s="341"/>
      <c r="R554" s="339"/>
      <c r="S554" s="338"/>
      <c r="T554" s="466"/>
      <c r="U554" s="466"/>
      <c r="V554" s="339"/>
      <c r="W554" s="339"/>
      <c r="X554" s="339"/>
      <c r="Y554" s="339"/>
      <c r="Z554" s="339"/>
      <c r="AA554" s="339"/>
      <c r="AB554" s="339"/>
      <c r="AC554" s="339"/>
      <c r="AD554" s="339"/>
      <c r="AE554" s="339"/>
      <c r="AF554" s="339"/>
      <c r="AG554" s="339"/>
      <c r="AH554" s="339"/>
      <c r="AI554" s="339"/>
      <c r="AJ554" s="339"/>
      <c r="AK554" s="339"/>
      <c r="AL554" s="339"/>
    </row>
    <row r="555" spans="1:38" ht="12.75" customHeight="1">
      <c r="A555" s="339"/>
      <c r="B555" s="339"/>
      <c r="C555" s="339"/>
      <c r="D555" s="339"/>
      <c r="E555" s="339"/>
      <c r="F555" s="339"/>
      <c r="G555" s="339"/>
      <c r="H555" s="339"/>
      <c r="I555" s="339"/>
      <c r="J555" s="339"/>
      <c r="K555" s="339"/>
      <c r="L555" s="339"/>
      <c r="M555" s="340"/>
      <c r="N555" s="339"/>
      <c r="O555" s="339"/>
      <c r="P555" s="339"/>
      <c r="Q555" s="341"/>
      <c r="R555" s="339"/>
      <c r="S555" s="338"/>
      <c r="T555" s="466"/>
      <c r="U555" s="466"/>
      <c r="V555" s="339"/>
      <c r="W555" s="339"/>
      <c r="X555" s="339"/>
      <c r="Y555" s="339"/>
      <c r="Z555" s="339"/>
      <c r="AA555" s="339"/>
      <c r="AB555" s="339"/>
      <c r="AC555" s="339"/>
      <c r="AD555" s="339"/>
      <c r="AE555" s="339"/>
      <c r="AF555" s="339"/>
      <c r="AG555" s="339"/>
      <c r="AH555" s="339"/>
      <c r="AI555" s="339"/>
      <c r="AJ555" s="339"/>
      <c r="AK555" s="339"/>
      <c r="AL555" s="339"/>
    </row>
    <row r="556" spans="1:38" ht="12.75" customHeight="1">
      <c r="A556" s="339"/>
      <c r="B556" s="339"/>
      <c r="C556" s="339"/>
      <c r="D556" s="339"/>
      <c r="E556" s="339"/>
      <c r="F556" s="339"/>
      <c r="G556" s="339"/>
      <c r="H556" s="339"/>
      <c r="I556" s="339"/>
      <c r="J556" s="339"/>
      <c r="K556" s="339"/>
      <c r="L556" s="339"/>
      <c r="M556" s="340"/>
      <c r="N556" s="339"/>
      <c r="O556" s="339"/>
      <c r="P556" s="339"/>
      <c r="Q556" s="341"/>
      <c r="R556" s="339"/>
      <c r="S556" s="338"/>
      <c r="T556" s="466"/>
      <c r="U556" s="466"/>
      <c r="V556" s="339"/>
      <c r="W556" s="339"/>
      <c r="X556" s="339"/>
      <c r="Y556" s="339"/>
      <c r="Z556" s="339"/>
      <c r="AA556" s="339"/>
      <c r="AB556" s="339"/>
      <c r="AC556" s="339"/>
      <c r="AD556" s="339"/>
      <c r="AE556" s="339"/>
      <c r="AF556" s="339"/>
      <c r="AG556" s="339"/>
      <c r="AH556" s="339"/>
      <c r="AI556" s="339"/>
      <c r="AJ556" s="339"/>
      <c r="AK556" s="339"/>
      <c r="AL556" s="339"/>
    </row>
    <row r="557" spans="1:38" ht="12.75" customHeight="1">
      <c r="A557" s="339"/>
      <c r="B557" s="339"/>
      <c r="C557" s="339"/>
      <c r="D557" s="339"/>
      <c r="E557" s="339"/>
      <c r="F557" s="339"/>
      <c r="G557" s="339"/>
      <c r="H557" s="339"/>
      <c r="I557" s="339"/>
      <c r="J557" s="339"/>
      <c r="K557" s="339"/>
      <c r="L557" s="339"/>
      <c r="M557" s="340"/>
      <c r="N557" s="339"/>
      <c r="O557" s="339"/>
      <c r="P557" s="339"/>
      <c r="Q557" s="341"/>
      <c r="R557" s="339"/>
      <c r="S557" s="338"/>
      <c r="T557" s="466"/>
      <c r="U557" s="466"/>
      <c r="V557" s="339"/>
      <c r="W557" s="339"/>
      <c r="X557" s="339"/>
      <c r="Y557" s="339"/>
      <c r="Z557" s="339"/>
      <c r="AA557" s="339"/>
      <c r="AB557" s="339"/>
      <c r="AC557" s="339"/>
      <c r="AD557" s="339"/>
      <c r="AE557" s="339"/>
      <c r="AF557" s="339"/>
      <c r="AG557" s="339"/>
      <c r="AH557" s="339"/>
      <c r="AI557" s="339"/>
      <c r="AJ557" s="339"/>
      <c r="AK557" s="339"/>
      <c r="AL557" s="339"/>
    </row>
    <row r="558" spans="1:38" ht="12.75" customHeight="1">
      <c r="A558" s="339"/>
      <c r="B558" s="339"/>
      <c r="C558" s="339"/>
      <c r="D558" s="339"/>
      <c r="E558" s="339"/>
      <c r="F558" s="339"/>
      <c r="G558" s="339"/>
      <c r="H558" s="339"/>
      <c r="I558" s="339"/>
      <c r="J558" s="339"/>
      <c r="K558" s="339"/>
      <c r="L558" s="339"/>
      <c r="M558" s="340"/>
      <c r="N558" s="339"/>
      <c r="O558" s="339"/>
      <c r="P558" s="339"/>
      <c r="Q558" s="341"/>
      <c r="R558" s="339"/>
      <c r="S558" s="338"/>
      <c r="T558" s="466"/>
      <c r="U558" s="466"/>
      <c r="V558" s="339"/>
      <c r="W558" s="339"/>
      <c r="X558" s="339"/>
      <c r="Y558" s="339"/>
      <c r="Z558" s="339"/>
      <c r="AA558" s="339"/>
      <c r="AB558" s="339"/>
      <c r="AC558" s="339"/>
      <c r="AD558" s="339"/>
      <c r="AE558" s="339"/>
      <c r="AF558" s="339"/>
      <c r="AG558" s="339"/>
      <c r="AH558" s="339"/>
      <c r="AI558" s="339"/>
      <c r="AJ558" s="339"/>
      <c r="AK558" s="339"/>
      <c r="AL558" s="339"/>
    </row>
    <row r="559" spans="1:38" ht="12.75" customHeight="1">
      <c r="A559" s="339"/>
      <c r="B559" s="339"/>
      <c r="C559" s="339"/>
      <c r="D559" s="339"/>
      <c r="E559" s="339"/>
      <c r="F559" s="339"/>
      <c r="G559" s="339"/>
      <c r="H559" s="339"/>
      <c r="I559" s="339"/>
      <c r="J559" s="339"/>
      <c r="K559" s="339"/>
      <c r="L559" s="339"/>
      <c r="M559" s="340"/>
      <c r="N559" s="339"/>
      <c r="O559" s="339"/>
      <c r="P559" s="339"/>
      <c r="Q559" s="341"/>
      <c r="R559" s="339"/>
      <c r="S559" s="338"/>
      <c r="T559" s="466"/>
      <c r="U559" s="466"/>
      <c r="V559" s="339"/>
      <c r="W559" s="339"/>
      <c r="X559" s="339"/>
      <c r="Y559" s="339"/>
      <c r="Z559" s="339"/>
      <c r="AA559" s="339"/>
      <c r="AB559" s="339"/>
      <c r="AC559" s="339"/>
      <c r="AD559" s="339"/>
      <c r="AE559" s="339"/>
      <c r="AF559" s="339"/>
      <c r="AG559" s="339"/>
      <c r="AH559" s="339"/>
      <c r="AI559" s="339"/>
      <c r="AJ559" s="339"/>
      <c r="AK559" s="339"/>
      <c r="AL559" s="339"/>
    </row>
    <row r="560" spans="1:38" ht="12.75" customHeight="1">
      <c r="A560" s="339"/>
      <c r="B560" s="339"/>
      <c r="C560" s="339"/>
      <c r="D560" s="339"/>
      <c r="E560" s="339"/>
      <c r="F560" s="339"/>
      <c r="G560" s="339"/>
      <c r="H560" s="339"/>
      <c r="I560" s="339"/>
      <c r="J560" s="339"/>
      <c r="K560" s="339"/>
      <c r="L560" s="339"/>
      <c r="M560" s="340"/>
      <c r="N560" s="339"/>
      <c r="O560" s="339"/>
      <c r="P560" s="339"/>
      <c r="Q560" s="341"/>
      <c r="R560" s="339"/>
      <c r="S560" s="338"/>
      <c r="T560" s="466"/>
      <c r="U560" s="466"/>
      <c r="V560" s="339"/>
      <c r="W560" s="339"/>
      <c r="X560" s="339"/>
      <c r="Y560" s="339"/>
      <c r="Z560" s="339"/>
      <c r="AA560" s="339"/>
      <c r="AB560" s="339"/>
      <c r="AC560" s="339"/>
      <c r="AD560" s="339"/>
      <c r="AE560" s="339"/>
      <c r="AF560" s="339"/>
      <c r="AG560" s="339"/>
      <c r="AH560" s="339"/>
      <c r="AI560" s="339"/>
      <c r="AJ560" s="339"/>
      <c r="AK560" s="339"/>
      <c r="AL560" s="339"/>
    </row>
    <row r="561" spans="1:38" ht="12.75" customHeight="1">
      <c r="A561" s="339"/>
      <c r="B561" s="339"/>
      <c r="C561" s="339"/>
      <c r="D561" s="339"/>
      <c r="E561" s="339"/>
      <c r="F561" s="339"/>
      <c r="G561" s="339"/>
      <c r="H561" s="339"/>
      <c r="I561" s="339"/>
      <c r="J561" s="339"/>
      <c r="K561" s="339"/>
      <c r="L561" s="339"/>
      <c r="M561" s="340"/>
      <c r="N561" s="339"/>
      <c r="O561" s="339"/>
      <c r="P561" s="339"/>
      <c r="Q561" s="341"/>
      <c r="R561" s="339"/>
      <c r="S561" s="338"/>
      <c r="T561" s="466"/>
      <c r="U561" s="466"/>
      <c r="V561" s="339"/>
      <c r="W561" s="339"/>
      <c r="X561" s="339"/>
      <c r="Y561" s="339"/>
      <c r="Z561" s="339"/>
      <c r="AA561" s="339"/>
      <c r="AB561" s="339"/>
      <c r="AC561" s="339"/>
      <c r="AD561" s="339"/>
      <c r="AE561" s="339"/>
      <c r="AF561" s="339"/>
      <c r="AG561" s="339"/>
      <c r="AH561" s="339"/>
      <c r="AI561" s="339"/>
      <c r="AJ561" s="339"/>
      <c r="AK561" s="339"/>
      <c r="AL561" s="339"/>
    </row>
    <row r="562" spans="1:38" ht="12.75" customHeight="1">
      <c r="A562" s="339"/>
      <c r="B562" s="339"/>
      <c r="C562" s="339"/>
      <c r="D562" s="339"/>
      <c r="E562" s="339"/>
      <c r="F562" s="339"/>
      <c r="G562" s="339"/>
      <c r="H562" s="339"/>
      <c r="I562" s="339"/>
      <c r="J562" s="339"/>
      <c r="K562" s="339"/>
      <c r="L562" s="339"/>
      <c r="M562" s="340"/>
      <c r="N562" s="339"/>
      <c r="O562" s="339"/>
      <c r="P562" s="339"/>
      <c r="Q562" s="341"/>
      <c r="R562" s="339"/>
      <c r="S562" s="338"/>
      <c r="T562" s="466"/>
      <c r="U562" s="466"/>
      <c r="V562" s="339"/>
      <c r="W562" s="339"/>
      <c r="X562" s="339"/>
      <c r="Y562" s="339"/>
      <c r="Z562" s="339"/>
      <c r="AA562" s="339"/>
      <c r="AB562" s="339"/>
      <c r="AC562" s="339"/>
      <c r="AD562" s="339"/>
      <c r="AE562" s="339"/>
      <c r="AF562" s="339"/>
      <c r="AG562" s="339"/>
      <c r="AH562" s="339"/>
      <c r="AI562" s="339"/>
      <c r="AJ562" s="339"/>
      <c r="AK562" s="339"/>
      <c r="AL562" s="339"/>
    </row>
    <row r="563" spans="1:38" ht="12.75" customHeight="1">
      <c r="A563" s="339"/>
      <c r="B563" s="339"/>
      <c r="C563" s="339"/>
      <c r="D563" s="339"/>
      <c r="E563" s="339"/>
      <c r="F563" s="339"/>
      <c r="G563" s="339"/>
      <c r="H563" s="339"/>
      <c r="I563" s="339"/>
      <c r="J563" s="339"/>
      <c r="K563" s="339"/>
      <c r="L563" s="339"/>
      <c r="M563" s="340"/>
      <c r="N563" s="339"/>
      <c r="O563" s="339"/>
      <c r="P563" s="339"/>
      <c r="Q563" s="341"/>
      <c r="R563" s="339"/>
      <c r="S563" s="338"/>
      <c r="T563" s="466"/>
      <c r="U563" s="466"/>
      <c r="V563" s="339"/>
      <c r="W563" s="339"/>
      <c r="X563" s="339"/>
      <c r="Y563" s="339"/>
      <c r="Z563" s="339"/>
      <c r="AA563" s="339"/>
      <c r="AB563" s="339"/>
      <c r="AC563" s="339"/>
      <c r="AD563" s="339"/>
      <c r="AE563" s="339"/>
      <c r="AF563" s="339"/>
      <c r="AG563" s="339"/>
      <c r="AH563" s="339"/>
      <c r="AI563" s="339"/>
      <c r="AJ563" s="339"/>
      <c r="AK563" s="339"/>
      <c r="AL563" s="339"/>
    </row>
    <row r="564" spans="1:38" ht="12.75" customHeight="1">
      <c r="A564" s="339"/>
      <c r="B564" s="339"/>
      <c r="C564" s="339"/>
      <c r="D564" s="339"/>
      <c r="E564" s="339"/>
      <c r="F564" s="339"/>
      <c r="G564" s="339"/>
      <c r="H564" s="339"/>
      <c r="I564" s="339"/>
      <c r="J564" s="339"/>
      <c r="K564" s="339"/>
      <c r="L564" s="339"/>
      <c r="M564" s="340"/>
      <c r="N564" s="339"/>
      <c r="O564" s="339"/>
      <c r="P564" s="339"/>
      <c r="Q564" s="341"/>
      <c r="R564" s="339"/>
      <c r="S564" s="338"/>
      <c r="T564" s="466"/>
      <c r="U564" s="466"/>
      <c r="V564" s="339"/>
      <c r="W564" s="339"/>
      <c r="X564" s="339"/>
      <c r="Y564" s="339"/>
      <c r="Z564" s="339"/>
      <c r="AA564" s="339"/>
      <c r="AB564" s="339"/>
      <c r="AC564" s="339"/>
      <c r="AD564" s="339"/>
      <c r="AE564" s="339"/>
      <c r="AF564" s="339"/>
      <c r="AG564" s="339"/>
      <c r="AH564" s="339"/>
      <c r="AI564" s="339"/>
      <c r="AJ564" s="339"/>
      <c r="AK564" s="339"/>
      <c r="AL564" s="339"/>
    </row>
    <row r="565" spans="1:38" ht="12.75" customHeight="1">
      <c r="A565" s="339"/>
      <c r="B565" s="339"/>
      <c r="C565" s="339"/>
      <c r="D565" s="339"/>
      <c r="E565" s="339"/>
      <c r="F565" s="339"/>
      <c r="G565" s="339"/>
      <c r="H565" s="339"/>
      <c r="I565" s="339"/>
      <c r="J565" s="339"/>
      <c r="K565" s="339"/>
      <c r="L565" s="339"/>
      <c r="M565" s="340"/>
      <c r="N565" s="339"/>
      <c r="O565" s="339"/>
      <c r="P565" s="339"/>
      <c r="Q565" s="341"/>
      <c r="R565" s="339"/>
      <c r="S565" s="338"/>
      <c r="T565" s="466"/>
      <c r="U565" s="466"/>
      <c r="V565" s="339"/>
      <c r="W565" s="339"/>
      <c r="X565" s="339"/>
      <c r="Y565" s="339"/>
      <c r="Z565" s="339"/>
      <c r="AA565" s="339"/>
      <c r="AB565" s="339"/>
      <c r="AC565" s="339"/>
      <c r="AD565" s="339"/>
      <c r="AE565" s="339"/>
      <c r="AF565" s="339"/>
      <c r="AG565" s="339"/>
      <c r="AH565" s="339"/>
      <c r="AI565" s="339"/>
      <c r="AJ565" s="339"/>
      <c r="AK565" s="339"/>
      <c r="AL565" s="339"/>
    </row>
    <row r="566" spans="1:38" ht="12.75" customHeight="1">
      <c r="A566" s="339"/>
      <c r="B566" s="339"/>
      <c r="C566" s="339"/>
      <c r="D566" s="339"/>
      <c r="E566" s="339"/>
      <c r="F566" s="339"/>
      <c r="G566" s="339"/>
      <c r="H566" s="339"/>
      <c r="I566" s="339"/>
      <c r="J566" s="339"/>
      <c r="K566" s="339"/>
      <c r="L566" s="339"/>
      <c r="M566" s="340"/>
      <c r="N566" s="339"/>
      <c r="O566" s="339"/>
      <c r="P566" s="339"/>
      <c r="Q566" s="341"/>
      <c r="R566" s="339"/>
      <c r="S566" s="338"/>
      <c r="T566" s="466"/>
      <c r="U566" s="466"/>
      <c r="V566" s="339"/>
      <c r="W566" s="339"/>
      <c r="X566" s="339"/>
      <c r="Y566" s="339"/>
      <c r="Z566" s="339"/>
      <c r="AA566" s="339"/>
      <c r="AB566" s="339"/>
      <c r="AC566" s="339"/>
      <c r="AD566" s="339"/>
      <c r="AE566" s="339"/>
      <c r="AF566" s="339"/>
      <c r="AG566" s="339"/>
      <c r="AH566" s="339"/>
      <c r="AI566" s="339"/>
      <c r="AJ566" s="339"/>
      <c r="AK566" s="339"/>
      <c r="AL566" s="339"/>
    </row>
    <row r="567" spans="1:38" ht="12.75" customHeight="1">
      <c r="A567" s="339"/>
      <c r="B567" s="339"/>
      <c r="C567" s="339"/>
      <c r="D567" s="339"/>
      <c r="E567" s="339"/>
      <c r="F567" s="339"/>
      <c r="G567" s="339"/>
      <c r="H567" s="339"/>
      <c r="I567" s="339"/>
      <c r="J567" s="339"/>
      <c r="K567" s="339"/>
      <c r="L567" s="339"/>
      <c r="M567" s="340"/>
      <c r="N567" s="339"/>
      <c r="O567" s="339"/>
      <c r="P567" s="339"/>
      <c r="Q567" s="341"/>
      <c r="R567" s="339"/>
      <c r="S567" s="338"/>
      <c r="T567" s="466"/>
      <c r="U567" s="466"/>
      <c r="V567" s="339"/>
      <c r="W567" s="339"/>
      <c r="X567" s="339"/>
      <c r="Y567" s="339"/>
      <c r="Z567" s="339"/>
      <c r="AA567" s="339"/>
      <c r="AB567" s="339"/>
      <c r="AC567" s="339"/>
      <c r="AD567" s="339"/>
      <c r="AE567" s="339"/>
      <c r="AF567" s="339"/>
      <c r="AG567" s="339"/>
      <c r="AH567" s="339"/>
      <c r="AI567" s="339"/>
      <c r="AJ567" s="339"/>
      <c r="AK567" s="339"/>
      <c r="AL567" s="339"/>
    </row>
    <row r="568" spans="1:38" ht="12.75" customHeight="1">
      <c r="A568" s="339"/>
      <c r="B568" s="339"/>
      <c r="C568" s="339"/>
      <c r="D568" s="339"/>
      <c r="E568" s="339"/>
      <c r="F568" s="339"/>
      <c r="G568" s="339"/>
      <c r="H568" s="339"/>
      <c r="I568" s="339"/>
      <c r="J568" s="339"/>
      <c r="K568" s="339"/>
      <c r="L568" s="339"/>
      <c r="M568" s="340"/>
      <c r="N568" s="339"/>
      <c r="O568" s="339"/>
      <c r="P568" s="339"/>
      <c r="Q568" s="341"/>
      <c r="R568" s="339"/>
      <c r="S568" s="338"/>
      <c r="T568" s="466"/>
      <c r="U568" s="466"/>
      <c r="V568" s="339"/>
      <c r="W568" s="339"/>
      <c r="X568" s="339"/>
      <c r="Y568" s="339"/>
      <c r="Z568" s="339"/>
      <c r="AA568" s="339"/>
      <c r="AB568" s="339"/>
      <c r="AC568" s="339"/>
      <c r="AD568" s="339"/>
      <c r="AE568" s="339"/>
      <c r="AF568" s="339"/>
      <c r="AG568" s="339"/>
      <c r="AH568" s="339"/>
      <c r="AI568" s="339"/>
      <c r="AJ568" s="339"/>
      <c r="AK568" s="339"/>
      <c r="AL568" s="339"/>
    </row>
    <row r="569" spans="1:38" ht="12.75" customHeight="1">
      <c r="A569" s="339"/>
      <c r="B569" s="339"/>
      <c r="C569" s="339"/>
      <c r="D569" s="339"/>
      <c r="E569" s="339"/>
      <c r="F569" s="339"/>
      <c r="G569" s="339"/>
      <c r="H569" s="339"/>
      <c r="I569" s="339"/>
      <c r="J569" s="339"/>
      <c r="K569" s="339"/>
      <c r="L569" s="339"/>
      <c r="M569" s="340"/>
      <c r="N569" s="339"/>
      <c r="O569" s="339"/>
      <c r="P569" s="339"/>
      <c r="Q569" s="341"/>
      <c r="R569" s="339"/>
      <c r="S569" s="338"/>
      <c r="T569" s="466"/>
      <c r="U569" s="466"/>
      <c r="V569" s="339"/>
      <c r="W569" s="339"/>
      <c r="X569" s="339"/>
      <c r="Y569" s="339"/>
      <c r="Z569" s="339"/>
      <c r="AA569" s="339"/>
      <c r="AB569" s="339"/>
      <c r="AC569" s="339"/>
      <c r="AD569" s="339"/>
      <c r="AE569" s="339"/>
      <c r="AF569" s="339"/>
      <c r="AG569" s="339"/>
      <c r="AH569" s="339"/>
      <c r="AI569" s="339"/>
      <c r="AJ569" s="339"/>
      <c r="AK569" s="339"/>
      <c r="AL569" s="339"/>
    </row>
    <row r="570" spans="1:38" ht="12.75" customHeight="1">
      <c r="A570" s="339"/>
      <c r="B570" s="339"/>
      <c r="C570" s="339"/>
      <c r="D570" s="339"/>
      <c r="E570" s="339"/>
      <c r="F570" s="339"/>
      <c r="G570" s="339"/>
      <c r="H570" s="339"/>
      <c r="I570" s="339"/>
      <c r="J570" s="339"/>
      <c r="K570" s="339"/>
      <c r="L570" s="339"/>
      <c r="M570" s="340"/>
      <c r="N570" s="339"/>
      <c r="O570" s="339"/>
      <c r="P570" s="339"/>
      <c r="Q570" s="341"/>
      <c r="R570" s="339"/>
      <c r="S570" s="338"/>
      <c r="T570" s="466"/>
      <c r="U570" s="466"/>
      <c r="V570" s="339"/>
      <c r="W570" s="339"/>
      <c r="X570" s="339"/>
      <c r="Y570" s="339"/>
      <c r="Z570" s="339"/>
      <c r="AA570" s="339"/>
      <c r="AB570" s="339"/>
      <c r="AC570" s="339"/>
      <c r="AD570" s="339"/>
      <c r="AE570" s="339"/>
      <c r="AF570" s="339"/>
      <c r="AG570" s="339"/>
      <c r="AH570" s="339"/>
      <c r="AI570" s="339"/>
      <c r="AJ570" s="339"/>
      <c r="AK570" s="339"/>
      <c r="AL570" s="339"/>
    </row>
    <row r="571" spans="1:38" ht="12.75" customHeight="1">
      <c r="A571" s="339"/>
      <c r="B571" s="339"/>
      <c r="C571" s="339"/>
      <c r="D571" s="339"/>
      <c r="E571" s="339"/>
      <c r="F571" s="339"/>
      <c r="G571" s="339"/>
      <c r="H571" s="339"/>
      <c r="I571" s="339"/>
      <c r="J571" s="339"/>
      <c r="K571" s="339"/>
      <c r="L571" s="339"/>
      <c r="M571" s="340"/>
      <c r="N571" s="339"/>
      <c r="O571" s="339"/>
      <c r="P571" s="339"/>
      <c r="Q571" s="341"/>
      <c r="R571" s="339"/>
      <c r="S571" s="338"/>
      <c r="T571" s="466"/>
      <c r="U571" s="466"/>
      <c r="V571" s="339"/>
      <c r="W571" s="339"/>
      <c r="X571" s="339"/>
      <c r="Y571" s="339"/>
      <c r="Z571" s="339"/>
      <c r="AA571" s="339"/>
      <c r="AB571" s="339"/>
      <c r="AC571" s="339"/>
      <c r="AD571" s="339"/>
      <c r="AE571" s="339"/>
      <c r="AF571" s="339"/>
      <c r="AG571" s="339"/>
      <c r="AH571" s="339"/>
      <c r="AI571" s="339"/>
      <c r="AJ571" s="339"/>
      <c r="AK571" s="339"/>
      <c r="AL571" s="339"/>
    </row>
    <row r="572" spans="1:38" ht="12.75" customHeight="1">
      <c r="A572" s="339"/>
      <c r="B572" s="339"/>
      <c r="C572" s="339"/>
      <c r="D572" s="339"/>
      <c r="E572" s="339"/>
      <c r="F572" s="339"/>
      <c r="G572" s="339"/>
      <c r="H572" s="339"/>
      <c r="I572" s="339"/>
      <c r="J572" s="339"/>
      <c r="K572" s="339"/>
      <c r="L572" s="339"/>
      <c r="M572" s="340"/>
      <c r="N572" s="339"/>
      <c r="O572" s="339"/>
      <c r="P572" s="339"/>
      <c r="Q572" s="341"/>
      <c r="R572" s="339"/>
      <c r="S572" s="338"/>
      <c r="T572" s="466"/>
      <c r="U572" s="466"/>
      <c r="V572" s="339"/>
      <c r="W572" s="339"/>
      <c r="X572" s="339"/>
      <c r="Y572" s="339"/>
      <c r="Z572" s="339"/>
      <c r="AA572" s="339"/>
      <c r="AB572" s="339"/>
      <c r="AC572" s="339"/>
      <c r="AD572" s="339"/>
      <c r="AE572" s="339"/>
      <c r="AF572" s="339"/>
      <c r="AG572" s="339"/>
      <c r="AH572" s="339"/>
      <c r="AI572" s="339"/>
      <c r="AJ572" s="339"/>
      <c r="AK572" s="339"/>
      <c r="AL572" s="339"/>
    </row>
    <row r="573" spans="1:38" ht="12.75" customHeight="1">
      <c r="A573" s="339"/>
      <c r="B573" s="339"/>
      <c r="C573" s="339"/>
      <c r="D573" s="339"/>
      <c r="E573" s="339"/>
      <c r="F573" s="339"/>
      <c r="G573" s="339"/>
      <c r="H573" s="339"/>
      <c r="I573" s="339"/>
      <c r="J573" s="339"/>
      <c r="K573" s="339"/>
      <c r="L573" s="339"/>
      <c r="M573" s="340"/>
      <c r="N573" s="339"/>
      <c r="O573" s="339"/>
      <c r="P573" s="339"/>
      <c r="Q573" s="341"/>
      <c r="R573" s="339"/>
      <c r="S573" s="338"/>
      <c r="T573" s="466"/>
      <c r="U573" s="466"/>
      <c r="V573" s="339"/>
      <c r="W573" s="339"/>
      <c r="X573" s="339"/>
      <c r="Y573" s="339"/>
      <c r="Z573" s="339"/>
      <c r="AA573" s="339"/>
      <c r="AB573" s="339"/>
      <c r="AC573" s="339"/>
      <c r="AD573" s="339"/>
      <c r="AE573" s="339"/>
      <c r="AF573" s="339"/>
      <c r="AG573" s="339"/>
      <c r="AH573" s="339"/>
      <c r="AI573" s="339"/>
      <c r="AJ573" s="339"/>
      <c r="AK573" s="339"/>
      <c r="AL573" s="339"/>
    </row>
    <row r="574" spans="1:38" ht="12.75" customHeight="1">
      <c r="A574" s="339"/>
      <c r="B574" s="339"/>
      <c r="C574" s="339"/>
      <c r="D574" s="339"/>
      <c r="E574" s="339"/>
      <c r="F574" s="339"/>
      <c r="G574" s="339"/>
      <c r="H574" s="339"/>
      <c r="I574" s="339"/>
      <c r="J574" s="339"/>
      <c r="K574" s="339"/>
      <c r="L574" s="339"/>
      <c r="M574" s="340"/>
      <c r="N574" s="339"/>
      <c r="O574" s="339"/>
      <c r="P574" s="339"/>
      <c r="Q574" s="341"/>
      <c r="R574" s="339"/>
      <c r="S574" s="338"/>
      <c r="T574" s="466"/>
      <c r="U574" s="466"/>
      <c r="V574" s="339"/>
      <c r="W574" s="339"/>
      <c r="X574" s="339"/>
      <c r="Y574" s="339"/>
      <c r="Z574" s="339"/>
      <c r="AA574" s="339"/>
      <c r="AB574" s="339"/>
      <c r="AC574" s="339"/>
      <c r="AD574" s="339"/>
      <c r="AE574" s="339"/>
      <c r="AF574" s="339"/>
      <c r="AG574" s="339"/>
      <c r="AH574" s="339"/>
      <c r="AI574" s="339"/>
      <c r="AJ574" s="339"/>
      <c r="AK574" s="339"/>
      <c r="AL574" s="339"/>
    </row>
    <row r="575" spans="1:38" ht="12.75" customHeight="1">
      <c r="A575" s="339"/>
      <c r="B575" s="339"/>
      <c r="C575" s="339"/>
      <c r="D575" s="339"/>
      <c r="E575" s="339"/>
      <c r="F575" s="339"/>
      <c r="G575" s="339"/>
      <c r="H575" s="339"/>
      <c r="I575" s="339"/>
      <c r="J575" s="339"/>
      <c r="K575" s="339"/>
      <c r="L575" s="339"/>
      <c r="M575" s="340"/>
      <c r="N575" s="339"/>
      <c r="O575" s="339"/>
      <c r="P575" s="339"/>
      <c r="Q575" s="341"/>
      <c r="R575" s="339"/>
      <c r="S575" s="338"/>
      <c r="T575" s="466"/>
      <c r="U575" s="466"/>
      <c r="V575" s="339"/>
      <c r="W575" s="339"/>
      <c r="X575" s="339"/>
      <c r="Y575" s="339"/>
      <c r="Z575" s="339"/>
      <c r="AA575" s="339"/>
      <c r="AB575" s="339"/>
      <c r="AC575" s="339"/>
      <c r="AD575" s="339"/>
      <c r="AE575" s="339"/>
      <c r="AF575" s="339"/>
      <c r="AG575" s="339"/>
      <c r="AH575" s="339"/>
      <c r="AI575" s="339"/>
      <c r="AJ575" s="339"/>
      <c r="AK575" s="339"/>
      <c r="AL575" s="339"/>
    </row>
    <row r="576" spans="1:38" ht="12.75" customHeight="1">
      <c r="A576" s="339"/>
      <c r="B576" s="339"/>
      <c r="C576" s="339"/>
      <c r="D576" s="339"/>
      <c r="E576" s="339"/>
      <c r="F576" s="339"/>
      <c r="G576" s="339"/>
      <c r="H576" s="339"/>
      <c r="I576" s="339"/>
      <c r="J576" s="339"/>
      <c r="K576" s="339"/>
      <c r="L576" s="339"/>
      <c r="M576" s="340"/>
      <c r="N576" s="339"/>
      <c r="O576" s="339"/>
      <c r="P576" s="339"/>
      <c r="Q576" s="341"/>
      <c r="R576" s="339"/>
      <c r="S576" s="338"/>
      <c r="T576" s="466"/>
      <c r="U576" s="466"/>
      <c r="V576" s="339"/>
      <c r="W576" s="339"/>
      <c r="X576" s="339"/>
      <c r="Y576" s="339"/>
      <c r="Z576" s="339"/>
      <c r="AA576" s="339"/>
      <c r="AB576" s="339"/>
      <c r="AC576" s="339"/>
      <c r="AD576" s="339"/>
      <c r="AE576" s="339"/>
      <c r="AF576" s="339"/>
      <c r="AG576" s="339"/>
      <c r="AH576" s="339"/>
      <c r="AI576" s="339"/>
      <c r="AJ576" s="339"/>
      <c r="AK576" s="339"/>
      <c r="AL576" s="339"/>
    </row>
    <row r="577" spans="1:38" ht="12.75" customHeight="1">
      <c r="A577" s="339"/>
      <c r="B577" s="339"/>
      <c r="C577" s="339"/>
      <c r="D577" s="339"/>
      <c r="E577" s="339"/>
      <c r="F577" s="339"/>
      <c r="G577" s="339"/>
      <c r="H577" s="339"/>
      <c r="I577" s="339"/>
      <c r="J577" s="339"/>
      <c r="K577" s="339"/>
      <c r="L577" s="339"/>
      <c r="M577" s="340"/>
      <c r="N577" s="339"/>
      <c r="O577" s="339"/>
      <c r="P577" s="339"/>
      <c r="Q577" s="341"/>
      <c r="R577" s="339"/>
      <c r="S577" s="338"/>
      <c r="T577" s="466"/>
      <c r="U577" s="466"/>
      <c r="V577" s="339"/>
      <c r="W577" s="339"/>
      <c r="X577" s="339"/>
      <c r="Y577" s="339"/>
      <c r="Z577" s="339"/>
      <c r="AA577" s="339"/>
      <c r="AB577" s="339"/>
      <c r="AC577" s="339"/>
      <c r="AD577" s="339"/>
      <c r="AE577" s="339"/>
      <c r="AF577" s="339"/>
      <c r="AG577" s="339"/>
      <c r="AH577" s="339"/>
      <c r="AI577" s="339"/>
      <c r="AJ577" s="339"/>
      <c r="AK577" s="339"/>
      <c r="AL577" s="339"/>
    </row>
    <row r="578" spans="1:38" ht="12.75" customHeight="1">
      <c r="A578" s="339"/>
      <c r="B578" s="339"/>
      <c r="C578" s="339"/>
      <c r="D578" s="339"/>
      <c r="E578" s="339"/>
      <c r="F578" s="339"/>
      <c r="G578" s="339"/>
      <c r="H578" s="339"/>
      <c r="I578" s="339"/>
      <c r="J578" s="339"/>
      <c r="K578" s="339"/>
      <c r="L578" s="339"/>
      <c r="M578" s="340"/>
      <c r="N578" s="339"/>
      <c r="O578" s="339"/>
      <c r="P578" s="339"/>
      <c r="Q578" s="341"/>
      <c r="R578" s="339"/>
      <c r="S578" s="338"/>
      <c r="T578" s="466"/>
      <c r="U578" s="466"/>
      <c r="V578" s="339"/>
      <c r="W578" s="339"/>
      <c r="X578" s="339"/>
      <c r="Y578" s="339"/>
      <c r="Z578" s="339"/>
      <c r="AA578" s="339"/>
      <c r="AB578" s="339"/>
      <c r="AC578" s="339"/>
      <c r="AD578" s="339"/>
      <c r="AE578" s="339"/>
      <c r="AF578" s="339"/>
      <c r="AG578" s="339"/>
      <c r="AH578" s="339"/>
      <c r="AI578" s="339"/>
      <c r="AJ578" s="339"/>
      <c r="AK578" s="339"/>
      <c r="AL578" s="339"/>
    </row>
    <row r="579" spans="1:38" ht="12.75" customHeight="1">
      <c r="A579" s="339"/>
      <c r="B579" s="339"/>
      <c r="C579" s="339"/>
      <c r="D579" s="339"/>
      <c r="E579" s="339"/>
      <c r="F579" s="339"/>
      <c r="G579" s="339"/>
      <c r="H579" s="339"/>
      <c r="I579" s="339"/>
      <c r="J579" s="339"/>
      <c r="K579" s="339"/>
      <c r="L579" s="339"/>
      <c r="M579" s="340"/>
      <c r="N579" s="339"/>
      <c r="O579" s="339"/>
      <c r="P579" s="339"/>
      <c r="Q579" s="341"/>
      <c r="R579" s="339"/>
      <c r="S579" s="338"/>
      <c r="T579" s="466"/>
      <c r="U579" s="466"/>
      <c r="V579" s="339"/>
      <c r="W579" s="339"/>
      <c r="X579" s="339"/>
      <c r="Y579" s="339"/>
      <c r="Z579" s="339"/>
      <c r="AA579" s="339"/>
      <c r="AB579" s="339"/>
      <c r="AC579" s="339"/>
      <c r="AD579" s="339"/>
      <c r="AE579" s="339"/>
      <c r="AF579" s="339"/>
      <c r="AG579" s="339"/>
      <c r="AH579" s="339"/>
      <c r="AI579" s="339"/>
      <c r="AJ579" s="339"/>
      <c r="AK579" s="339"/>
      <c r="AL579" s="339"/>
    </row>
    <row r="580" spans="1:38" ht="12.75" customHeight="1">
      <c r="A580" s="339"/>
      <c r="B580" s="339"/>
      <c r="C580" s="339"/>
      <c r="D580" s="339"/>
      <c r="E580" s="339"/>
      <c r="F580" s="339"/>
      <c r="G580" s="339"/>
      <c r="H580" s="339"/>
      <c r="I580" s="339"/>
      <c r="J580" s="339"/>
      <c r="K580" s="339"/>
      <c r="L580" s="339"/>
      <c r="M580" s="340"/>
      <c r="N580" s="339"/>
      <c r="O580" s="339"/>
      <c r="P580" s="339"/>
      <c r="Q580" s="341"/>
      <c r="R580" s="339"/>
      <c r="S580" s="338"/>
      <c r="T580" s="466"/>
      <c r="U580" s="466"/>
      <c r="V580" s="339"/>
      <c r="W580" s="339"/>
      <c r="X580" s="339"/>
      <c r="Y580" s="339"/>
      <c r="Z580" s="339"/>
      <c r="AA580" s="339"/>
      <c r="AB580" s="339"/>
      <c r="AC580" s="339"/>
      <c r="AD580" s="339"/>
      <c r="AE580" s="339"/>
      <c r="AF580" s="339"/>
      <c r="AG580" s="339"/>
      <c r="AH580" s="339"/>
      <c r="AI580" s="339"/>
      <c r="AJ580" s="339"/>
      <c r="AK580" s="339"/>
      <c r="AL580" s="339"/>
    </row>
    <row r="581" spans="1:38" ht="12.75" customHeight="1">
      <c r="A581" s="339"/>
      <c r="B581" s="339"/>
      <c r="C581" s="339"/>
      <c r="D581" s="339"/>
      <c r="E581" s="339"/>
      <c r="F581" s="339"/>
      <c r="G581" s="339"/>
      <c r="H581" s="339"/>
      <c r="I581" s="339"/>
      <c r="J581" s="339"/>
      <c r="K581" s="339"/>
      <c r="L581" s="339"/>
      <c r="M581" s="340"/>
      <c r="N581" s="339"/>
      <c r="O581" s="339"/>
      <c r="P581" s="339"/>
      <c r="Q581" s="341"/>
      <c r="R581" s="339"/>
      <c r="S581" s="338"/>
      <c r="T581" s="466"/>
      <c r="U581" s="466"/>
      <c r="V581" s="339"/>
      <c r="W581" s="339"/>
      <c r="X581" s="339"/>
      <c r="Y581" s="339"/>
      <c r="Z581" s="339"/>
      <c r="AA581" s="339"/>
      <c r="AB581" s="339"/>
      <c r="AC581" s="339"/>
      <c r="AD581" s="339"/>
      <c r="AE581" s="339"/>
      <c r="AF581" s="339"/>
      <c r="AG581" s="339"/>
      <c r="AH581" s="339"/>
      <c r="AI581" s="339"/>
      <c r="AJ581" s="339"/>
      <c r="AK581" s="339"/>
      <c r="AL581" s="339"/>
    </row>
    <row r="582" spans="1:38" ht="12.75" customHeight="1">
      <c r="A582" s="339"/>
      <c r="B582" s="339"/>
      <c r="C582" s="339"/>
      <c r="D582" s="339"/>
      <c r="E582" s="339"/>
      <c r="F582" s="339"/>
      <c r="G582" s="339"/>
      <c r="H582" s="339"/>
      <c r="I582" s="339"/>
      <c r="J582" s="339"/>
      <c r="K582" s="339"/>
      <c r="L582" s="339"/>
      <c r="M582" s="340"/>
      <c r="N582" s="339"/>
      <c r="O582" s="339"/>
      <c r="P582" s="339"/>
      <c r="Q582" s="341"/>
      <c r="R582" s="339"/>
      <c r="S582" s="338"/>
      <c r="T582" s="466"/>
      <c r="U582" s="466"/>
      <c r="V582" s="339"/>
      <c r="W582" s="339"/>
      <c r="X582" s="339"/>
      <c r="Y582" s="339"/>
      <c r="Z582" s="339"/>
      <c r="AA582" s="339"/>
      <c r="AB582" s="339"/>
      <c r="AC582" s="339"/>
      <c r="AD582" s="339"/>
      <c r="AE582" s="339"/>
      <c r="AF582" s="339"/>
      <c r="AG582" s="339"/>
      <c r="AH582" s="339"/>
      <c r="AI582" s="339"/>
      <c r="AJ582" s="339"/>
      <c r="AK582" s="339"/>
      <c r="AL582" s="339"/>
    </row>
    <row r="583" spans="1:38" ht="12.75" customHeight="1">
      <c r="A583" s="339"/>
      <c r="B583" s="339"/>
      <c r="C583" s="339"/>
      <c r="D583" s="339"/>
      <c r="E583" s="339"/>
      <c r="F583" s="339"/>
      <c r="G583" s="339"/>
      <c r="H583" s="339"/>
      <c r="I583" s="339"/>
      <c r="J583" s="339"/>
      <c r="K583" s="339"/>
      <c r="L583" s="339"/>
      <c r="M583" s="340"/>
      <c r="N583" s="339"/>
      <c r="O583" s="339"/>
      <c r="P583" s="339"/>
      <c r="Q583" s="341"/>
      <c r="R583" s="339"/>
      <c r="S583" s="338"/>
      <c r="T583" s="466"/>
      <c r="U583" s="466"/>
      <c r="V583" s="339"/>
      <c r="W583" s="339"/>
      <c r="X583" s="339"/>
      <c r="Y583" s="339"/>
      <c r="Z583" s="339"/>
      <c r="AA583" s="339"/>
      <c r="AB583" s="339"/>
      <c r="AC583" s="339"/>
      <c r="AD583" s="339"/>
      <c r="AE583" s="339"/>
      <c r="AF583" s="339"/>
      <c r="AG583" s="339"/>
      <c r="AH583" s="339"/>
      <c r="AI583" s="339"/>
      <c r="AJ583" s="339"/>
      <c r="AK583" s="339"/>
      <c r="AL583" s="339"/>
    </row>
    <row r="584" spans="1:38" ht="12.75" customHeight="1">
      <c r="A584" s="339"/>
      <c r="B584" s="339"/>
      <c r="C584" s="339"/>
      <c r="D584" s="339"/>
      <c r="E584" s="339"/>
      <c r="F584" s="339"/>
      <c r="G584" s="339"/>
      <c r="H584" s="339"/>
      <c r="I584" s="339"/>
      <c r="J584" s="339"/>
      <c r="K584" s="339"/>
      <c r="L584" s="339"/>
      <c r="M584" s="340"/>
      <c r="N584" s="339"/>
      <c r="O584" s="339"/>
      <c r="P584" s="339"/>
      <c r="Q584" s="341"/>
      <c r="R584" s="339"/>
      <c r="S584" s="338"/>
      <c r="T584" s="466"/>
      <c r="U584" s="466"/>
      <c r="V584" s="339"/>
      <c r="W584" s="339"/>
      <c r="X584" s="339"/>
      <c r="Y584" s="339"/>
      <c r="Z584" s="339"/>
      <c r="AA584" s="339"/>
      <c r="AB584" s="339"/>
      <c r="AC584" s="339"/>
      <c r="AD584" s="339"/>
      <c r="AE584" s="339"/>
      <c r="AF584" s="339"/>
      <c r="AG584" s="339"/>
      <c r="AH584" s="339"/>
      <c r="AI584" s="339"/>
      <c r="AJ584" s="339"/>
      <c r="AK584" s="339"/>
      <c r="AL584" s="339"/>
    </row>
    <row r="585" spans="1:38" ht="12.75" customHeight="1">
      <c r="A585" s="339"/>
      <c r="B585" s="339"/>
      <c r="C585" s="339"/>
      <c r="D585" s="339"/>
      <c r="E585" s="339"/>
      <c r="F585" s="339"/>
      <c r="G585" s="339"/>
      <c r="H585" s="339"/>
      <c r="I585" s="339"/>
      <c r="J585" s="339"/>
      <c r="K585" s="339"/>
      <c r="L585" s="339"/>
      <c r="M585" s="340"/>
      <c r="N585" s="339"/>
      <c r="O585" s="339"/>
      <c r="P585" s="339"/>
      <c r="Q585" s="341"/>
      <c r="R585" s="339"/>
      <c r="S585" s="338"/>
      <c r="T585" s="466"/>
      <c r="U585" s="466"/>
      <c r="V585" s="339"/>
      <c r="W585" s="339"/>
      <c r="X585" s="339"/>
      <c r="Y585" s="339"/>
      <c r="Z585" s="339"/>
      <c r="AA585" s="339"/>
      <c r="AB585" s="339"/>
      <c r="AC585" s="339"/>
      <c r="AD585" s="339"/>
      <c r="AE585" s="339"/>
      <c r="AF585" s="339"/>
      <c r="AG585" s="339"/>
      <c r="AH585" s="339"/>
      <c r="AI585" s="339"/>
      <c r="AJ585" s="339"/>
      <c r="AK585" s="339"/>
      <c r="AL585" s="339"/>
    </row>
    <row r="586" spans="1:38" ht="12.75" customHeight="1">
      <c r="A586" s="339"/>
      <c r="B586" s="339"/>
      <c r="C586" s="339"/>
      <c r="D586" s="339"/>
      <c r="E586" s="339"/>
      <c r="F586" s="339"/>
      <c r="G586" s="339"/>
      <c r="H586" s="339"/>
      <c r="I586" s="339"/>
      <c r="J586" s="339"/>
      <c r="K586" s="339"/>
      <c r="L586" s="339"/>
      <c r="M586" s="340"/>
      <c r="N586" s="339"/>
      <c r="O586" s="339"/>
      <c r="P586" s="339"/>
      <c r="Q586" s="341"/>
      <c r="R586" s="339"/>
      <c r="S586" s="338"/>
      <c r="T586" s="466"/>
      <c r="U586" s="466"/>
      <c r="V586" s="339"/>
      <c r="W586" s="339"/>
      <c r="X586" s="339"/>
      <c r="Y586" s="339"/>
      <c r="Z586" s="339"/>
      <c r="AA586" s="339"/>
      <c r="AB586" s="339"/>
      <c r="AC586" s="339"/>
      <c r="AD586" s="339"/>
      <c r="AE586" s="339"/>
      <c r="AF586" s="339"/>
      <c r="AG586" s="339"/>
      <c r="AH586" s="339"/>
      <c r="AI586" s="339"/>
      <c r="AJ586" s="339"/>
      <c r="AK586" s="339"/>
      <c r="AL586" s="339"/>
    </row>
    <row r="587" spans="1:38" ht="12.75" customHeight="1">
      <c r="A587" s="339"/>
      <c r="B587" s="339"/>
      <c r="C587" s="339"/>
      <c r="D587" s="339"/>
      <c r="E587" s="339"/>
      <c r="F587" s="339"/>
      <c r="G587" s="339"/>
      <c r="H587" s="339"/>
      <c r="I587" s="339"/>
      <c r="J587" s="339"/>
      <c r="K587" s="339"/>
      <c r="L587" s="339"/>
      <c r="M587" s="340"/>
      <c r="N587" s="339"/>
      <c r="O587" s="339"/>
      <c r="P587" s="339"/>
      <c r="Q587" s="341"/>
      <c r="R587" s="339"/>
      <c r="S587" s="338"/>
      <c r="T587" s="466"/>
      <c r="U587" s="466"/>
      <c r="V587" s="339"/>
      <c r="W587" s="339"/>
      <c r="X587" s="339"/>
      <c r="Y587" s="339"/>
      <c r="Z587" s="339"/>
      <c r="AA587" s="339"/>
      <c r="AB587" s="339"/>
      <c r="AC587" s="339"/>
      <c r="AD587" s="339"/>
      <c r="AE587" s="339"/>
      <c r="AF587" s="339"/>
      <c r="AG587" s="339"/>
      <c r="AH587" s="339"/>
      <c r="AI587" s="339"/>
      <c r="AJ587" s="339"/>
      <c r="AK587" s="339"/>
      <c r="AL587" s="339"/>
    </row>
    <row r="588" spans="1:38" ht="12.75" customHeight="1">
      <c r="A588" s="339"/>
      <c r="B588" s="339"/>
      <c r="C588" s="339"/>
      <c r="D588" s="339"/>
      <c r="E588" s="339"/>
      <c r="F588" s="339"/>
      <c r="G588" s="339"/>
      <c r="H588" s="339"/>
      <c r="I588" s="339"/>
      <c r="J588" s="339"/>
      <c r="K588" s="339"/>
      <c r="L588" s="339"/>
      <c r="M588" s="340"/>
      <c r="N588" s="339"/>
      <c r="O588" s="339"/>
      <c r="P588" s="339"/>
      <c r="Q588" s="341"/>
      <c r="R588" s="339"/>
      <c r="S588" s="338"/>
      <c r="T588" s="466"/>
      <c r="U588" s="466"/>
      <c r="V588" s="339"/>
      <c r="W588" s="339"/>
      <c r="X588" s="339"/>
      <c r="Y588" s="339"/>
      <c r="Z588" s="339"/>
      <c r="AA588" s="339"/>
      <c r="AB588" s="339"/>
      <c r="AC588" s="339"/>
      <c r="AD588" s="339"/>
      <c r="AE588" s="339"/>
      <c r="AF588" s="339"/>
      <c r="AG588" s="339"/>
      <c r="AH588" s="339"/>
      <c r="AI588" s="339"/>
      <c r="AJ588" s="339"/>
      <c r="AK588" s="339"/>
      <c r="AL588" s="339"/>
    </row>
    <row r="589" spans="1:38" ht="12.75" customHeight="1">
      <c r="A589" s="339"/>
      <c r="B589" s="339"/>
      <c r="C589" s="339"/>
      <c r="D589" s="339"/>
      <c r="E589" s="339"/>
      <c r="F589" s="339"/>
      <c r="G589" s="339"/>
      <c r="H589" s="339"/>
      <c r="I589" s="339"/>
      <c r="J589" s="339"/>
      <c r="K589" s="339"/>
      <c r="L589" s="339"/>
      <c r="M589" s="340"/>
      <c r="N589" s="339"/>
      <c r="O589" s="339"/>
      <c r="P589" s="339"/>
      <c r="Q589" s="341"/>
      <c r="R589" s="339"/>
      <c r="S589" s="338"/>
      <c r="T589" s="466"/>
      <c r="U589" s="466"/>
      <c r="V589" s="339"/>
      <c r="W589" s="339"/>
      <c r="X589" s="339"/>
      <c r="Y589" s="339"/>
      <c r="Z589" s="339"/>
      <c r="AA589" s="339"/>
      <c r="AB589" s="339"/>
      <c r="AC589" s="339"/>
      <c r="AD589" s="339"/>
      <c r="AE589" s="339"/>
      <c r="AF589" s="339"/>
      <c r="AG589" s="339"/>
      <c r="AH589" s="339"/>
      <c r="AI589" s="339"/>
      <c r="AJ589" s="339"/>
      <c r="AK589" s="339"/>
      <c r="AL589" s="339"/>
    </row>
    <row r="590" spans="1:38" ht="12.75" customHeight="1">
      <c r="A590" s="339"/>
      <c r="B590" s="339"/>
      <c r="C590" s="339"/>
      <c r="D590" s="339"/>
      <c r="E590" s="339"/>
      <c r="F590" s="339"/>
      <c r="G590" s="339"/>
      <c r="H590" s="339"/>
      <c r="I590" s="339"/>
      <c r="J590" s="339"/>
      <c r="K590" s="339"/>
      <c r="L590" s="339"/>
      <c r="M590" s="340"/>
      <c r="N590" s="339"/>
      <c r="O590" s="339"/>
      <c r="P590" s="339"/>
      <c r="Q590" s="341"/>
      <c r="R590" s="339"/>
      <c r="S590" s="338"/>
      <c r="T590" s="466"/>
      <c r="U590" s="466"/>
      <c r="V590" s="339"/>
      <c r="W590" s="339"/>
      <c r="X590" s="339"/>
      <c r="Y590" s="339"/>
      <c r="Z590" s="339"/>
      <c r="AA590" s="339"/>
      <c r="AB590" s="339"/>
      <c r="AC590" s="339"/>
      <c r="AD590" s="339"/>
      <c r="AE590" s="339"/>
      <c r="AF590" s="339"/>
      <c r="AG590" s="339"/>
      <c r="AH590" s="339"/>
      <c r="AI590" s="339"/>
      <c r="AJ590" s="339"/>
      <c r="AK590" s="339"/>
      <c r="AL590" s="339"/>
    </row>
    <row r="591" spans="1:38" ht="12.75" customHeight="1">
      <c r="A591" s="339"/>
      <c r="B591" s="339"/>
      <c r="C591" s="339"/>
      <c r="D591" s="339"/>
      <c r="E591" s="339"/>
      <c r="F591" s="339"/>
      <c r="G591" s="339"/>
      <c r="H591" s="339"/>
      <c r="I591" s="339"/>
      <c r="J591" s="339"/>
      <c r="K591" s="339"/>
      <c r="L591" s="339"/>
      <c r="M591" s="340"/>
      <c r="N591" s="339"/>
      <c r="O591" s="339"/>
      <c r="P591" s="339"/>
      <c r="Q591" s="341"/>
      <c r="R591" s="339"/>
      <c r="S591" s="338"/>
      <c r="T591" s="466"/>
      <c r="U591" s="466"/>
      <c r="V591" s="339"/>
      <c r="W591" s="339"/>
      <c r="X591" s="339"/>
      <c r="Y591" s="339"/>
      <c r="Z591" s="339"/>
      <c r="AA591" s="339"/>
      <c r="AB591" s="339"/>
      <c r="AC591" s="339"/>
      <c r="AD591" s="339"/>
      <c r="AE591" s="339"/>
      <c r="AF591" s="339"/>
      <c r="AG591" s="339"/>
      <c r="AH591" s="339"/>
      <c r="AI591" s="339"/>
      <c r="AJ591" s="339"/>
      <c r="AK591" s="339"/>
      <c r="AL591" s="339"/>
    </row>
    <row r="592" spans="1:38" ht="12.75" customHeight="1">
      <c r="A592" s="339"/>
      <c r="B592" s="339"/>
      <c r="C592" s="339"/>
      <c r="D592" s="339"/>
      <c r="E592" s="339"/>
      <c r="F592" s="339"/>
      <c r="G592" s="339"/>
      <c r="H592" s="339"/>
      <c r="I592" s="339"/>
      <c r="J592" s="339"/>
      <c r="K592" s="339"/>
      <c r="L592" s="339"/>
      <c r="M592" s="340"/>
      <c r="N592" s="339"/>
      <c r="O592" s="339"/>
      <c r="P592" s="339"/>
      <c r="Q592" s="341"/>
      <c r="R592" s="339"/>
      <c r="S592" s="338"/>
      <c r="T592" s="466"/>
      <c r="U592" s="466"/>
      <c r="V592" s="339"/>
      <c r="W592" s="339"/>
      <c r="X592" s="339"/>
      <c r="Y592" s="339"/>
      <c r="Z592" s="339"/>
      <c r="AA592" s="339"/>
      <c r="AB592" s="339"/>
      <c r="AC592" s="339"/>
      <c r="AD592" s="339"/>
      <c r="AE592" s="339"/>
      <c r="AF592" s="339"/>
      <c r="AG592" s="339"/>
      <c r="AH592" s="339"/>
      <c r="AI592" s="339"/>
      <c r="AJ592" s="339"/>
      <c r="AK592" s="339"/>
      <c r="AL592" s="339"/>
    </row>
    <row r="593" spans="1:38" ht="12.75" customHeight="1">
      <c r="A593" s="339"/>
      <c r="B593" s="339"/>
      <c r="C593" s="339"/>
      <c r="D593" s="339"/>
      <c r="E593" s="339"/>
      <c r="F593" s="339"/>
      <c r="G593" s="339"/>
      <c r="H593" s="339"/>
      <c r="I593" s="339"/>
      <c r="J593" s="339"/>
      <c r="K593" s="339"/>
      <c r="L593" s="339"/>
      <c r="M593" s="340"/>
      <c r="N593" s="339"/>
      <c r="O593" s="339"/>
      <c r="P593" s="339"/>
      <c r="Q593" s="341"/>
      <c r="R593" s="339"/>
      <c r="S593" s="338"/>
      <c r="T593" s="466"/>
      <c r="U593" s="466"/>
      <c r="V593" s="339"/>
      <c r="W593" s="339"/>
      <c r="X593" s="339"/>
      <c r="Y593" s="339"/>
      <c r="Z593" s="339"/>
      <c r="AA593" s="339"/>
      <c r="AB593" s="339"/>
      <c r="AC593" s="339"/>
      <c r="AD593" s="339"/>
      <c r="AE593" s="339"/>
      <c r="AF593" s="339"/>
      <c r="AG593" s="339"/>
      <c r="AH593" s="339"/>
      <c r="AI593" s="339"/>
      <c r="AJ593" s="339"/>
      <c r="AK593" s="339"/>
      <c r="AL593" s="339"/>
    </row>
    <row r="594" spans="1:38" ht="12.75" customHeight="1">
      <c r="A594" s="339"/>
      <c r="B594" s="339"/>
      <c r="C594" s="339"/>
      <c r="D594" s="339"/>
      <c r="E594" s="339"/>
      <c r="F594" s="339"/>
      <c r="G594" s="339"/>
      <c r="H594" s="339"/>
      <c r="I594" s="339"/>
      <c r="J594" s="339"/>
      <c r="K594" s="339"/>
      <c r="L594" s="339"/>
      <c r="M594" s="340"/>
      <c r="N594" s="339"/>
      <c r="O594" s="339"/>
      <c r="P594" s="339"/>
      <c r="Q594" s="341"/>
      <c r="R594" s="339"/>
      <c r="S594" s="338"/>
      <c r="T594" s="466"/>
      <c r="U594" s="466"/>
      <c r="V594" s="339"/>
      <c r="W594" s="339"/>
      <c r="X594" s="339"/>
      <c r="Y594" s="339"/>
      <c r="Z594" s="339"/>
      <c r="AA594" s="339"/>
      <c r="AB594" s="339"/>
      <c r="AC594" s="339"/>
      <c r="AD594" s="339"/>
      <c r="AE594" s="339"/>
      <c r="AF594" s="339"/>
      <c r="AG594" s="339"/>
      <c r="AH594" s="339"/>
      <c r="AI594" s="339"/>
      <c r="AJ594" s="339"/>
      <c r="AK594" s="339"/>
      <c r="AL594" s="339"/>
    </row>
    <row r="595" spans="1:38" ht="12.75" customHeight="1">
      <c r="A595" s="339"/>
      <c r="B595" s="339"/>
      <c r="C595" s="339"/>
      <c r="D595" s="339"/>
      <c r="E595" s="339"/>
      <c r="F595" s="339"/>
      <c r="G595" s="339"/>
      <c r="H595" s="339"/>
      <c r="I595" s="339"/>
      <c r="J595" s="339"/>
      <c r="K595" s="339"/>
      <c r="L595" s="339"/>
      <c r="M595" s="340"/>
      <c r="N595" s="339"/>
      <c r="O595" s="339"/>
      <c r="P595" s="339"/>
      <c r="Q595" s="341"/>
      <c r="R595" s="339"/>
      <c r="S595" s="338"/>
      <c r="T595" s="466"/>
      <c r="U595" s="466"/>
      <c r="V595" s="339"/>
      <c r="W595" s="339"/>
      <c r="X595" s="339"/>
      <c r="Y595" s="339"/>
      <c r="Z595" s="339"/>
      <c r="AA595" s="339"/>
      <c r="AB595" s="339"/>
      <c r="AC595" s="339"/>
      <c r="AD595" s="339"/>
      <c r="AE595" s="339"/>
      <c r="AF595" s="339"/>
      <c r="AG595" s="339"/>
      <c r="AH595" s="339"/>
      <c r="AI595" s="339"/>
      <c r="AJ595" s="339"/>
      <c r="AK595" s="339"/>
      <c r="AL595" s="339"/>
    </row>
    <row r="596" spans="1:38" ht="12.75" customHeight="1">
      <c r="A596" s="339"/>
      <c r="B596" s="339"/>
      <c r="C596" s="339"/>
      <c r="D596" s="339"/>
      <c r="E596" s="339"/>
      <c r="F596" s="339"/>
      <c r="G596" s="339"/>
      <c r="H596" s="339"/>
      <c r="I596" s="339"/>
      <c r="J596" s="339"/>
      <c r="K596" s="339"/>
      <c r="L596" s="339"/>
      <c r="M596" s="340"/>
      <c r="N596" s="339"/>
      <c r="O596" s="339"/>
      <c r="P596" s="339"/>
      <c r="Q596" s="341"/>
      <c r="R596" s="339"/>
      <c r="S596" s="338"/>
      <c r="T596" s="466"/>
      <c r="U596" s="466"/>
      <c r="V596" s="339"/>
      <c r="W596" s="339"/>
      <c r="X596" s="339"/>
      <c r="Y596" s="339"/>
      <c r="Z596" s="339"/>
      <c r="AA596" s="339"/>
      <c r="AB596" s="339"/>
      <c r="AC596" s="339"/>
      <c r="AD596" s="339"/>
      <c r="AE596" s="339"/>
      <c r="AF596" s="339"/>
      <c r="AG596" s="339"/>
      <c r="AH596" s="339"/>
      <c r="AI596" s="339"/>
      <c r="AJ596" s="339"/>
      <c r="AK596" s="339"/>
      <c r="AL596" s="339"/>
    </row>
    <row r="597" spans="1:38" ht="12.75" customHeight="1">
      <c r="A597" s="339"/>
      <c r="B597" s="339"/>
      <c r="C597" s="339"/>
      <c r="D597" s="339"/>
      <c r="E597" s="339"/>
      <c r="F597" s="339"/>
      <c r="G597" s="339"/>
      <c r="H597" s="339"/>
      <c r="I597" s="339"/>
      <c r="J597" s="339"/>
      <c r="K597" s="339"/>
      <c r="L597" s="339"/>
      <c r="M597" s="340"/>
      <c r="N597" s="339"/>
      <c r="O597" s="339"/>
      <c r="P597" s="339"/>
      <c r="Q597" s="341"/>
      <c r="R597" s="339"/>
      <c r="S597" s="338"/>
      <c r="T597" s="466"/>
      <c r="U597" s="466"/>
      <c r="V597" s="339"/>
      <c r="W597" s="339"/>
      <c r="X597" s="339"/>
      <c r="Y597" s="339"/>
      <c r="Z597" s="339"/>
      <c r="AA597" s="339"/>
      <c r="AB597" s="339"/>
      <c r="AC597" s="339"/>
      <c r="AD597" s="339"/>
      <c r="AE597" s="339"/>
      <c r="AF597" s="339"/>
      <c r="AG597" s="339"/>
      <c r="AH597" s="339"/>
      <c r="AI597" s="339"/>
      <c r="AJ597" s="339"/>
      <c r="AK597" s="339"/>
      <c r="AL597" s="339"/>
    </row>
    <row r="598" spans="1:38" ht="12.75" customHeight="1">
      <c r="A598" s="339"/>
      <c r="B598" s="339"/>
      <c r="C598" s="339"/>
      <c r="D598" s="339"/>
      <c r="E598" s="339"/>
      <c r="F598" s="339"/>
      <c r="G598" s="339"/>
      <c r="H598" s="339"/>
      <c r="I598" s="339"/>
      <c r="J598" s="339"/>
      <c r="K598" s="339"/>
      <c r="L598" s="339"/>
      <c r="M598" s="340"/>
      <c r="N598" s="339"/>
      <c r="O598" s="339"/>
      <c r="P598" s="339"/>
      <c r="Q598" s="341"/>
      <c r="R598" s="339"/>
      <c r="S598" s="338"/>
      <c r="T598" s="466"/>
      <c r="U598" s="466"/>
      <c r="V598" s="339"/>
      <c r="W598" s="339"/>
      <c r="X598" s="339"/>
      <c r="Y598" s="339"/>
      <c r="Z598" s="339"/>
      <c r="AA598" s="339"/>
      <c r="AB598" s="339"/>
      <c r="AC598" s="339"/>
      <c r="AD598" s="339"/>
      <c r="AE598" s="339"/>
      <c r="AF598" s="339"/>
      <c r="AG598" s="339"/>
      <c r="AH598" s="339"/>
      <c r="AI598" s="339"/>
      <c r="AJ598" s="339"/>
      <c r="AK598" s="339"/>
      <c r="AL598" s="339"/>
    </row>
    <row r="599" spans="1:38" ht="12.75" customHeight="1">
      <c r="A599" s="339"/>
      <c r="B599" s="339"/>
      <c r="C599" s="339"/>
      <c r="D599" s="339"/>
      <c r="E599" s="339"/>
      <c r="F599" s="339"/>
      <c r="G599" s="339"/>
      <c r="H599" s="339"/>
      <c r="I599" s="339"/>
      <c r="J599" s="339"/>
      <c r="K599" s="339"/>
      <c r="L599" s="339"/>
      <c r="M599" s="340"/>
      <c r="N599" s="339"/>
      <c r="O599" s="339"/>
      <c r="P599" s="339"/>
      <c r="Q599" s="341"/>
      <c r="R599" s="339"/>
      <c r="S599" s="338"/>
      <c r="T599" s="466"/>
      <c r="U599" s="466"/>
      <c r="V599" s="339"/>
      <c r="W599" s="339"/>
      <c r="X599" s="339"/>
      <c r="Y599" s="339"/>
      <c r="Z599" s="339"/>
      <c r="AA599" s="339"/>
      <c r="AB599" s="339"/>
      <c r="AC599" s="339"/>
      <c r="AD599" s="339"/>
      <c r="AE599" s="339"/>
      <c r="AF599" s="339"/>
      <c r="AG599" s="339"/>
      <c r="AH599" s="339"/>
      <c r="AI599" s="339"/>
      <c r="AJ599" s="339"/>
      <c r="AK599" s="339"/>
      <c r="AL599" s="339"/>
    </row>
    <row r="600" spans="1:38" ht="12.75" customHeight="1">
      <c r="A600" s="339"/>
      <c r="B600" s="339"/>
      <c r="C600" s="339"/>
      <c r="D600" s="339"/>
      <c r="E600" s="339"/>
      <c r="F600" s="339"/>
      <c r="G600" s="339"/>
      <c r="H600" s="339"/>
      <c r="I600" s="339"/>
      <c r="J600" s="339"/>
      <c r="K600" s="339"/>
      <c r="L600" s="339"/>
      <c r="M600" s="340"/>
      <c r="N600" s="339"/>
      <c r="O600" s="339"/>
      <c r="P600" s="339"/>
      <c r="Q600" s="341"/>
      <c r="R600" s="339"/>
      <c r="S600" s="338"/>
      <c r="T600" s="466"/>
      <c r="U600" s="466"/>
      <c r="V600" s="339"/>
      <c r="W600" s="339"/>
      <c r="X600" s="339"/>
      <c r="Y600" s="339"/>
      <c r="Z600" s="339"/>
      <c r="AA600" s="339"/>
      <c r="AB600" s="339"/>
      <c r="AC600" s="339"/>
      <c r="AD600" s="339"/>
      <c r="AE600" s="339"/>
      <c r="AF600" s="339"/>
      <c r="AG600" s="339"/>
      <c r="AH600" s="339"/>
      <c r="AI600" s="339"/>
      <c r="AJ600" s="339"/>
      <c r="AK600" s="339"/>
      <c r="AL600" s="339"/>
    </row>
    <row r="601" spans="1:38" ht="12.75" customHeight="1">
      <c r="A601" s="339"/>
      <c r="B601" s="339"/>
      <c r="C601" s="339"/>
      <c r="D601" s="339"/>
      <c r="E601" s="339"/>
      <c r="F601" s="339"/>
      <c r="G601" s="339"/>
      <c r="H601" s="339"/>
      <c r="I601" s="339"/>
      <c r="J601" s="339"/>
      <c r="K601" s="339"/>
      <c r="L601" s="339"/>
      <c r="M601" s="340"/>
      <c r="N601" s="339"/>
      <c r="O601" s="339"/>
      <c r="P601" s="339"/>
      <c r="Q601" s="341"/>
      <c r="R601" s="339"/>
      <c r="S601" s="338"/>
      <c r="T601" s="466"/>
      <c r="U601" s="466"/>
      <c r="V601" s="339"/>
      <c r="W601" s="339"/>
      <c r="X601" s="339"/>
      <c r="Y601" s="339"/>
      <c r="Z601" s="339"/>
      <c r="AA601" s="339"/>
      <c r="AB601" s="339"/>
      <c r="AC601" s="339"/>
      <c r="AD601" s="339"/>
      <c r="AE601" s="339"/>
      <c r="AF601" s="339"/>
      <c r="AG601" s="339"/>
      <c r="AH601" s="339"/>
      <c r="AI601" s="339"/>
      <c r="AJ601" s="339"/>
      <c r="AK601" s="339"/>
      <c r="AL601" s="339"/>
    </row>
    <row r="602" spans="1:38" ht="12.75" customHeight="1">
      <c r="A602" s="339"/>
      <c r="B602" s="339"/>
      <c r="C602" s="339"/>
      <c r="D602" s="339"/>
      <c r="E602" s="339"/>
      <c r="F602" s="339"/>
      <c r="G602" s="339"/>
      <c r="H602" s="339"/>
      <c r="I602" s="339"/>
      <c r="J602" s="339"/>
      <c r="K602" s="339"/>
      <c r="L602" s="339"/>
      <c r="M602" s="340"/>
      <c r="N602" s="339"/>
      <c r="O602" s="339"/>
      <c r="P602" s="339"/>
      <c r="Q602" s="341"/>
      <c r="R602" s="339"/>
      <c r="S602" s="338"/>
      <c r="T602" s="466"/>
      <c r="U602" s="466"/>
      <c r="V602" s="339"/>
      <c r="W602" s="339"/>
      <c r="X602" s="339"/>
      <c r="Y602" s="339"/>
      <c r="Z602" s="339"/>
      <c r="AA602" s="339"/>
      <c r="AB602" s="339"/>
      <c r="AC602" s="339"/>
      <c r="AD602" s="339"/>
      <c r="AE602" s="339"/>
      <c r="AF602" s="339"/>
      <c r="AG602" s="339"/>
      <c r="AH602" s="339"/>
      <c r="AI602" s="339"/>
      <c r="AJ602" s="339"/>
      <c r="AK602" s="339"/>
      <c r="AL602" s="339"/>
    </row>
    <row r="603" spans="1:38" ht="12.75" customHeight="1">
      <c r="A603" s="339"/>
      <c r="B603" s="339"/>
      <c r="C603" s="339"/>
      <c r="D603" s="339"/>
      <c r="E603" s="339"/>
      <c r="F603" s="339"/>
      <c r="G603" s="339"/>
      <c r="H603" s="339"/>
      <c r="I603" s="339"/>
      <c r="J603" s="339"/>
      <c r="K603" s="339"/>
      <c r="L603" s="339"/>
      <c r="M603" s="340"/>
      <c r="N603" s="339"/>
      <c r="O603" s="339"/>
      <c r="P603" s="339"/>
      <c r="Q603" s="341"/>
      <c r="R603" s="339"/>
      <c r="S603" s="338"/>
      <c r="T603" s="466"/>
      <c r="U603" s="466"/>
      <c r="V603" s="339"/>
      <c r="W603" s="339"/>
      <c r="X603" s="339"/>
      <c r="Y603" s="339"/>
      <c r="Z603" s="339"/>
      <c r="AA603" s="339"/>
      <c r="AB603" s="339"/>
      <c r="AC603" s="339"/>
      <c r="AD603" s="339"/>
      <c r="AE603" s="339"/>
      <c r="AF603" s="339"/>
      <c r="AG603" s="339"/>
      <c r="AH603" s="339"/>
      <c r="AI603" s="339"/>
      <c r="AJ603" s="339"/>
      <c r="AK603" s="339"/>
      <c r="AL603" s="339"/>
    </row>
    <row r="604" spans="1:38" ht="12.75" customHeight="1">
      <c r="A604" s="339"/>
      <c r="B604" s="339"/>
      <c r="C604" s="339"/>
      <c r="D604" s="339"/>
      <c r="E604" s="339"/>
      <c r="F604" s="339"/>
      <c r="G604" s="339"/>
      <c r="H604" s="339"/>
      <c r="I604" s="339"/>
      <c r="J604" s="339"/>
      <c r="K604" s="339"/>
      <c r="L604" s="339"/>
      <c r="M604" s="340"/>
      <c r="N604" s="339"/>
      <c r="O604" s="339"/>
      <c r="P604" s="339"/>
      <c r="Q604" s="341"/>
      <c r="R604" s="339"/>
      <c r="S604" s="338"/>
      <c r="T604" s="466"/>
      <c r="U604" s="466"/>
      <c r="V604" s="339"/>
      <c r="W604" s="339"/>
      <c r="X604" s="339"/>
      <c r="Y604" s="339"/>
      <c r="Z604" s="339"/>
      <c r="AA604" s="339"/>
      <c r="AB604" s="339"/>
      <c r="AC604" s="339"/>
      <c r="AD604" s="339"/>
      <c r="AE604" s="339"/>
      <c r="AF604" s="339"/>
      <c r="AG604" s="339"/>
      <c r="AH604" s="339"/>
      <c r="AI604" s="339"/>
      <c r="AJ604" s="339"/>
      <c r="AK604" s="339"/>
      <c r="AL604" s="339"/>
    </row>
    <row r="605" spans="1:38" ht="12.75" customHeight="1">
      <c r="A605" s="339"/>
      <c r="B605" s="339"/>
      <c r="C605" s="339"/>
      <c r="D605" s="339"/>
      <c r="E605" s="339"/>
      <c r="F605" s="339"/>
      <c r="G605" s="339"/>
      <c r="H605" s="339"/>
      <c r="I605" s="339"/>
      <c r="J605" s="339"/>
      <c r="K605" s="339"/>
      <c r="L605" s="339"/>
      <c r="M605" s="340"/>
      <c r="N605" s="339"/>
      <c r="O605" s="339"/>
      <c r="P605" s="339"/>
      <c r="Q605" s="341"/>
      <c r="R605" s="339"/>
      <c r="S605" s="338"/>
      <c r="T605" s="466"/>
      <c r="U605" s="466"/>
      <c r="V605" s="339"/>
      <c r="W605" s="339"/>
      <c r="X605" s="339"/>
      <c r="Y605" s="339"/>
      <c r="Z605" s="339"/>
      <c r="AA605" s="339"/>
      <c r="AB605" s="339"/>
      <c r="AC605" s="339"/>
      <c r="AD605" s="339"/>
      <c r="AE605" s="339"/>
      <c r="AF605" s="339"/>
      <c r="AG605" s="339"/>
      <c r="AH605" s="339"/>
      <c r="AI605" s="339"/>
      <c r="AJ605" s="339"/>
      <c r="AK605" s="339"/>
      <c r="AL605" s="339"/>
    </row>
    <row r="606" spans="1:38" ht="12.75" customHeight="1">
      <c r="A606" s="339"/>
      <c r="B606" s="339"/>
      <c r="C606" s="339"/>
      <c r="D606" s="339"/>
      <c r="E606" s="339"/>
      <c r="F606" s="339"/>
      <c r="G606" s="339"/>
      <c r="H606" s="339"/>
      <c r="I606" s="339"/>
      <c r="J606" s="339"/>
      <c r="K606" s="339"/>
      <c r="L606" s="339"/>
      <c r="M606" s="340"/>
      <c r="N606" s="339"/>
      <c r="O606" s="339"/>
      <c r="P606" s="339"/>
      <c r="Q606" s="341"/>
      <c r="R606" s="339"/>
      <c r="S606" s="338"/>
      <c r="T606" s="466"/>
      <c r="U606" s="466"/>
      <c r="V606" s="339"/>
      <c r="W606" s="339"/>
      <c r="X606" s="339"/>
      <c r="Y606" s="339"/>
      <c r="Z606" s="339"/>
      <c r="AA606" s="339"/>
      <c r="AB606" s="339"/>
      <c r="AC606" s="339"/>
      <c r="AD606" s="339"/>
      <c r="AE606" s="339"/>
      <c r="AF606" s="339"/>
      <c r="AG606" s="339"/>
      <c r="AH606" s="339"/>
      <c r="AI606" s="339"/>
      <c r="AJ606" s="339"/>
      <c r="AK606" s="339"/>
      <c r="AL606" s="339"/>
    </row>
    <row r="607" spans="1:38" ht="12.75" customHeight="1">
      <c r="A607" s="339"/>
      <c r="B607" s="339"/>
      <c r="C607" s="339"/>
      <c r="D607" s="339"/>
      <c r="E607" s="339"/>
      <c r="F607" s="339"/>
      <c r="G607" s="339"/>
      <c r="H607" s="339"/>
      <c r="I607" s="339"/>
      <c r="J607" s="339"/>
      <c r="K607" s="339"/>
      <c r="L607" s="339"/>
      <c r="M607" s="340"/>
      <c r="N607" s="339"/>
      <c r="O607" s="339"/>
      <c r="P607" s="339"/>
      <c r="Q607" s="341"/>
      <c r="R607" s="339"/>
      <c r="S607" s="338"/>
      <c r="T607" s="466"/>
      <c r="U607" s="466"/>
      <c r="V607" s="339"/>
      <c r="W607" s="339"/>
      <c r="X607" s="339"/>
      <c r="Y607" s="339"/>
      <c r="Z607" s="339"/>
      <c r="AA607" s="339"/>
      <c r="AB607" s="339"/>
      <c r="AC607" s="339"/>
      <c r="AD607" s="339"/>
      <c r="AE607" s="339"/>
      <c r="AF607" s="339"/>
      <c r="AG607" s="339"/>
      <c r="AH607" s="339"/>
      <c r="AI607" s="339"/>
      <c r="AJ607" s="339"/>
      <c r="AK607" s="339"/>
      <c r="AL607" s="339"/>
    </row>
    <row r="608" spans="1:38" ht="12.75" customHeight="1">
      <c r="A608" s="339"/>
      <c r="B608" s="339"/>
      <c r="C608" s="339"/>
      <c r="D608" s="339"/>
      <c r="E608" s="339"/>
      <c r="F608" s="339"/>
      <c r="G608" s="339"/>
      <c r="H608" s="339"/>
      <c r="I608" s="339"/>
      <c r="J608" s="339"/>
      <c r="K608" s="339"/>
      <c r="L608" s="339"/>
      <c r="M608" s="340"/>
      <c r="N608" s="339"/>
      <c r="O608" s="339"/>
      <c r="P608" s="339"/>
      <c r="Q608" s="341"/>
      <c r="R608" s="339"/>
      <c r="S608" s="338"/>
      <c r="T608" s="466"/>
      <c r="U608" s="466"/>
      <c r="V608" s="339"/>
      <c r="W608" s="339"/>
      <c r="X608" s="339"/>
      <c r="Y608" s="339"/>
      <c r="Z608" s="339"/>
      <c r="AA608" s="339"/>
      <c r="AB608" s="339"/>
      <c r="AC608" s="339"/>
      <c r="AD608" s="339"/>
      <c r="AE608" s="339"/>
      <c r="AF608" s="339"/>
      <c r="AG608" s="339"/>
      <c r="AH608" s="339"/>
      <c r="AI608" s="339"/>
      <c r="AJ608" s="339"/>
      <c r="AK608" s="339"/>
      <c r="AL608" s="339"/>
    </row>
    <row r="609" spans="1:38" ht="12.75" customHeight="1">
      <c r="A609" s="339"/>
      <c r="B609" s="339"/>
      <c r="C609" s="339"/>
      <c r="D609" s="339"/>
      <c r="E609" s="339"/>
      <c r="F609" s="339"/>
      <c r="G609" s="339"/>
      <c r="H609" s="339"/>
      <c r="I609" s="339"/>
      <c r="J609" s="339"/>
      <c r="K609" s="339"/>
      <c r="L609" s="339"/>
      <c r="M609" s="340"/>
      <c r="N609" s="339"/>
      <c r="O609" s="339"/>
      <c r="P609" s="339"/>
      <c r="Q609" s="341"/>
      <c r="R609" s="339"/>
      <c r="S609" s="338"/>
      <c r="T609" s="466"/>
      <c r="U609" s="466"/>
      <c r="V609" s="339"/>
      <c r="W609" s="339"/>
      <c r="X609" s="339"/>
      <c r="Y609" s="339"/>
      <c r="Z609" s="339"/>
      <c r="AA609" s="339"/>
      <c r="AB609" s="339"/>
      <c r="AC609" s="339"/>
      <c r="AD609" s="339"/>
      <c r="AE609" s="339"/>
      <c r="AF609" s="339"/>
      <c r="AG609" s="339"/>
      <c r="AH609" s="339"/>
      <c r="AI609" s="339"/>
      <c r="AJ609" s="339"/>
      <c r="AK609" s="339"/>
      <c r="AL609" s="339"/>
    </row>
    <row r="610" spans="1:38" ht="12.75" customHeight="1">
      <c r="A610" s="339"/>
      <c r="B610" s="339"/>
      <c r="C610" s="339"/>
      <c r="D610" s="339"/>
      <c r="E610" s="339"/>
      <c r="F610" s="339"/>
      <c r="G610" s="339"/>
      <c r="H610" s="339"/>
      <c r="I610" s="339"/>
      <c r="J610" s="339"/>
      <c r="K610" s="339"/>
      <c r="L610" s="339"/>
      <c r="M610" s="340"/>
      <c r="N610" s="339"/>
      <c r="O610" s="339"/>
      <c r="P610" s="339"/>
      <c r="Q610" s="341"/>
      <c r="R610" s="339"/>
      <c r="S610" s="338"/>
      <c r="T610" s="466"/>
      <c r="U610" s="466"/>
      <c r="V610" s="339"/>
      <c r="W610" s="339"/>
      <c r="X610" s="339"/>
      <c r="Y610" s="339"/>
      <c r="Z610" s="339"/>
      <c r="AA610" s="339"/>
      <c r="AB610" s="339"/>
      <c r="AC610" s="339"/>
      <c r="AD610" s="339"/>
      <c r="AE610" s="339"/>
      <c r="AF610" s="339"/>
      <c r="AG610" s="339"/>
      <c r="AH610" s="339"/>
      <c r="AI610" s="339"/>
      <c r="AJ610" s="339"/>
      <c r="AK610" s="339"/>
      <c r="AL610" s="339"/>
    </row>
    <row r="611" spans="1:38" ht="12.75" customHeight="1">
      <c r="A611" s="339"/>
      <c r="B611" s="339"/>
      <c r="C611" s="339"/>
      <c r="D611" s="339"/>
      <c r="E611" s="339"/>
      <c r="F611" s="339"/>
      <c r="G611" s="339"/>
      <c r="H611" s="339"/>
      <c r="I611" s="339"/>
      <c r="J611" s="339"/>
      <c r="K611" s="339"/>
      <c r="L611" s="339"/>
      <c r="M611" s="340"/>
      <c r="N611" s="339"/>
      <c r="O611" s="339"/>
      <c r="P611" s="339"/>
      <c r="Q611" s="341"/>
      <c r="R611" s="339"/>
      <c r="S611" s="338"/>
      <c r="T611" s="466"/>
      <c r="U611" s="466"/>
      <c r="V611" s="339"/>
      <c r="W611" s="339"/>
      <c r="X611" s="339"/>
      <c r="Y611" s="339"/>
      <c r="Z611" s="339"/>
      <c r="AA611" s="339"/>
      <c r="AB611" s="339"/>
      <c r="AC611" s="339"/>
      <c r="AD611" s="339"/>
      <c r="AE611" s="339"/>
      <c r="AF611" s="339"/>
      <c r="AG611" s="339"/>
      <c r="AH611" s="339"/>
      <c r="AI611" s="339"/>
      <c r="AJ611" s="339"/>
      <c r="AK611" s="339"/>
      <c r="AL611" s="339"/>
    </row>
    <row r="612" spans="1:38" ht="12.75" customHeight="1">
      <c r="A612" s="339"/>
      <c r="B612" s="339"/>
      <c r="C612" s="339"/>
      <c r="D612" s="339"/>
      <c r="E612" s="339"/>
      <c r="F612" s="339"/>
      <c r="G612" s="339"/>
      <c r="H612" s="339"/>
      <c r="I612" s="339"/>
      <c r="J612" s="339"/>
      <c r="K612" s="339"/>
      <c r="L612" s="339"/>
      <c r="M612" s="340"/>
      <c r="N612" s="339"/>
      <c r="O612" s="339"/>
      <c r="P612" s="339"/>
      <c r="Q612" s="341"/>
      <c r="R612" s="339"/>
      <c r="S612" s="338"/>
      <c r="T612" s="466"/>
      <c r="U612" s="466"/>
      <c r="V612" s="339"/>
      <c r="W612" s="339"/>
      <c r="X612" s="339"/>
      <c r="Y612" s="339"/>
      <c r="Z612" s="339"/>
      <c r="AA612" s="339"/>
      <c r="AB612" s="339"/>
      <c r="AC612" s="339"/>
      <c r="AD612" s="339"/>
      <c r="AE612" s="339"/>
      <c r="AF612" s="339"/>
      <c r="AG612" s="339"/>
      <c r="AH612" s="339"/>
      <c r="AI612" s="339"/>
      <c r="AJ612" s="339"/>
      <c r="AK612" s="339"/>
      <c r="AL612" s="339"/>
    </row>
    <row r="613" spans="1:38" ht="12.75" customHeight="1">
      <c r="A613" s="339"/>
      <c r="B613" s="339"/>
      <c r="C613" s="339"/>
      <c r="D613" s="339"/>
      <c r="E613" s="339"/>
      <c r="F613" s="339"/>
      <c r="G613" s="339"/>
      <c r="H613" s="339"/>
      <c r="I613" s="339"/>
      <c r="J613" s="339"/>
      <c r="K613" s="339"/>
      <c r="L613" s="339"/>
      <c r="M613" s="340"/>
      <c r="N613" s="339"/>
      <c r="O613" s="339"/>
      <c r="P613" s="339"/>
      <c r="Q613" s="341"/>
      <c r="R613" s="339"/>
      <c r="S613" s="338"/>
      <c r="T613" s="466"/>
      <c r="U613" s="466"/>
      <c r="V613" s="339"/>
      <c r="W613" s="339"/>
      <c r="X613" s="339"/>
      <c r="Y613" s="339"/>
      <c r="Z613" s="339"/>
      <c r="AA613" s="339"/>
      <c r="AB613" s="339"/>
      <c r="AC613" s="339"/>
      <c r="AD613" s="339"/>
      <c r="AE613" s="339"/>
      <c r="AF613" s="339"/>
      <c r="AG613" s="339"/>
      <c r="AH613" s="339"/>
      <c r="AI613" s="339"/>
      <c r="AJ613" s="339"/>
      <c r="AK613" s="339"/>
      <c r="AL613" s="339"/>
    </row>
    <row r="614" spans="1:38" ht="12.75" customHeight="1">
      <c r="A614" s="339"/>
      <c r="B614" s="339"/>
      <c r="C614" s="339"/>
      <c r="D614" s="339"/>
      <c r="E614" s="339"/>
      <c r="F614" s="339"/>
      <c r="G614" s="339"/>
      <c r="H614" s="339"/>
      <c r="I614" s="339"/>
      <c r="J614" s="339"/>
      <c r="K614" s="339"/>
      <c r="L614" s="339"/>
      <c r="M614" s="340"/>
      <c r="N614" s="339"/>
      <c r="O614" s="339"/>
      <c r="P614" s="339"/>
      <c r="Q614" s="341"/>
      <c r="R614" s="339"/>
      <c r="S614" s="338"/>
      <c r="T614" s="466"/>
      <c r="U614" s="466"/>
      <c r="V614" s="339"/>
      <c r="W614" s="339"/>
      <c r="X614" s="339"/>
      <c r="Y614" s="339"/>
      <c r="Z614" s="339"/>
      <c r="AA614" s="339"/>
      <c r="AB614" s="339"/>
      <c r="AC614" s="339"/>
      <c r="AD614" s="339"/>
      <c r="AE614" s="339"/>
      <c r="AF614" s="339"/>
      <c r="AG614" s="339"/>
      <c r="AH614" s="339"/>
      <c r="AI614" s="339"/>
      <c r="AJ614" s="339"/>
      <c r="AK614" s="339"/>
      <c r="AL614" s="339"/>
    </row>
    <row r="615" spans="1:38" ht="12.75" customHeight="1">
      <c r="A615" s="339"/>
      <c r="B615" s="339"/>
      <c r="C615" s="339"/>
      <c r="D615" s="339"/>
      <c r="E615" s="339"/>
      <c r="F615" s="339"/>
      <c r="G615" s="339"/>
      <c r="H615" s="339"/>
      <c r="I615" s="339"/>
      <c r="J615" s="339"/>
      <c r="K615" s="339"/>
      <c r="L615" s="339"/>
      <c r="M615" s="340"/>
      <c r="N615" s="339"/>
      <c r="O615" s="339"/>
      <c r="P615" s="339"/>
      <c r="Q615" s="341"/>
      <c r="R615" s="339"/>
      <c r="S615" s="338"/>
      <c r="T615" s="466"/>
      <c r="U615" s="466"/>
      <c r="V615" s="339"/>
      <c r="W615" s="339"/>
      <c r="X615" s="339"/>
      <c r="Y615" s="339"/>
      <c r="Z615" s="339"/>
      <c r="AA615" s="339"/>
      <c r="AB615" s="339"/>
      <c r="AC615" s="339"/>
      <c r="AD615" s="339"/>
      <c r="AE615" s="339"/>
      <c r="AF615" s="339"/>
      <c r="AG615" s="339"/>
      <c r="AH615" s="339"/>
      <c r="AI615" s="339"/>
      <c r="AJ615" s="339"/>
      <c r="AK615" s="339"/>
      <c r="AL615" s="339"/>
    </row>
    <row r="616" spans="1:38" ht="12.75" customHeight="1">
      <c r="A616" s="339"/>
      <c r="B616" s="339"/>
      <c r="C616" s="339"/>
      <c r="D616" s="339"/>
      <c r="E616" s="339"/>
      <c r="F616" s="339"/>
      <c r="G616" s="339"/>
      <c r="H616" s="339"/>
      <c r="I616" s="339"/>
      <c r="J616" s="339"/>
      <c r="K616" s="339"/>
      <c r="L616" s="339"/>
      <c r="M616" s="340"/>
      <c r="N616" s="339"/>
      <c r="O616" s="339"/>
      <c r="P616" s="339"/>
      <c r="Q616" s="341"/>
      <c r="R616" s="339"/>
      <c r="S616" s="338"/>
      <c r="T616" s="466"/>
      <c r="U616" s="466"/>
      <c r="V616" s="339"/>
      <c r="W616" s="339"/>
      <c r="X616" s="339"/>
      <c r="Y616" s="339"/>
      <c r="Z616" s="339"/>
      <c r="AA616" s="339"/>
      <c r="AB616" s="339"/>
      <c r="AC616" s="339"/>
      <c r="AD616" s="339"/>
      <c r="AE616" s="339"/>
      <c r="AF616" s="339"/>
      <c r="AG616" s="339"/>
      <c r="AH616" s="339"/>
      <c r="AI616" s="339"/>
      <c r="AJ616" s="339"/>
      <c r="AK616" s="339"/>
      <c r="AL616" s="339"/>
    </row>
    <row r="617" spans="1:38" ht="12.75" customHeight="1">
      <c r="A617" s="339"/>
      <c r="B617" s="339"/>
      <c r="C617" s="339"/>
      <c r="D617" s="339"/>
      <c r="E617" s="339"/>
      <c r="F617" s="339"/>
      <c r="G617" s="339"/>
      <c r="H617" s="339"/>
      <c r="I617" s="339"/>
      <c r="J617" s="339"/>
      <c r="K617" s="339"/>
      <c r="L617" s="339"/>
      <c r="M617" s="340"/>
      <c r="N617" s="339"/>
      <c r="O617" s="339"/>
      <c r="P617" s="339"/>
      <c r="Q617" s="341"/>
      <c r="R617" s="339"/>
      <c r="S617" s="338"/>
      <c r="T617" s="466"/>
      <c r="U617" s="466"/>
      <c r="V617" s="339"/>
      <c r="W617" s="339"/>
      <c r="X617" s="339"/>
      <c r="Y617" s="339"/>
      <c r="Z617" s="339"/>
      <c r="AA617" s="339"/>
      <c r="AB617" s="339"/>
      <c r="AC617" s="339"/>
      <c r="AD617" s="339"/>
      <c r="AE617" s="339"/>
      <c r="AF617" s="339"/>
      <c r="AG617" s="339"/>
      <c r="AH617" s="339"/>
      <c r="AI617" s="339"/>
      <c r="AJ617" s="339"/>
      <c r="AK617" s="339"/>
      <c r="AL617" s="339"/>
    </row>
    <row r="618" spans="1:38" ht="12.75" customHeight="1">
      <c r="A618" s="339"/>
      <c r="B618" s="339"/>
      <c r="C618" s="339"/>
      <c r="D618" s="339"/>
      <c r="E618" s="339"/>
      <c r="F618" s="339"/>
      <c r="G618" s="339"/>
      <c r="H618" s="339"/>
      <c r="I618" s="339"/>
      <c r="J618" s="339"/>
      <c r="K618" s="339"/>
      <c r="L618" s="339"/>
      <c r="M618" s="340"/>
      <c r="N618" s="339"/>
      <c r="O618" s="339"/>
      <c r="P618" s="339"/>
      <c r="Q618" s="341"/>
      <c r="R618" s="339"/>
      <c r="S618" s="338"/>
      <c r="T618" s="466"/>
      <c r="U618" s="466"/>
      <c r="V618" s="339"/>
      <c r="W618" s="339"/>
      <c r="X618" s="339"/>
      <c r="Y618" s="339"/>
      <c r="Z618" s="339"/>
      <c r="AA618" s="339"/>
      <c r="AB618" s="339"/>
      <c r="AC618" s="339"/>
      <c r="AD618" s="339"/>
      <c r="AE618" s="339"/>
      <c r="AF618" s="339"/>
      <c r="AG618" s="339"/>
      <c r="AH618" s="339"/>
      <c r="AI618" s="339"/>
      <c r="AJ618" s="339"/>
      <c r="AK618" s="339"/>
      <c r="AL618" s="339"/>
    </row>
    <row r="619" spans="1:38" ht="12.75" customHeight="1">
      <c r="A619" s="339"/>
      <c r="B619" s="339"/>
      <c r="C619" s="339"/>
      <c r="D619" s="339"/>
      <c r="E619" s="339"/>
      <c r="F619" s="339"/>
      <c r="G619" s="339"/>
      <c r="H619" s="339"/>
      <c r="I619" s="339"/>
      <c r="J619" s="339"/>
      <c r="K619" s="339"/>
      <c r="L619" s="339"/>
      <c r="M619" s="340"/>
      <c r="N619" s="339"/>
      <c r="O619" s="339"/>
      <c r="P619" s="339"/>
      <c r="Q619" s="341"/>
      <c r="R619" s="339"/>
      <c r="S619" s="338"/>
      <c r="T619" s="466"/>
      <c r="U619" s="466"/>
      <c r="V619" s="339"/>
      <c r="W619" s="339"/>
      <c r="X619" s="339"/>
      <c r="Y619" s="339"/>
      <c r="Z619" s="339"/>
      <c r="AA619" s="339"/>
      <c r="AB619" s="339"/>
      <c r="AC619" s="339"/>
      <c r="AD619" s="339"/>
      <c r="AE619" s="339"/>
      <c r="AF619" s="339"/>
      <c r="AG619" s="339"/>
      <c r="AH619" s="339"/>
      <c r="AI619" s="339"/>
      <c r="AJ619" s="339"/>
      <c r="AK619" s="339"/>
      <c r="AL619" s="339"/>
    </row>
    <row r="620" spans="1:38" ht="12.75" customHeight="1">
      <c r="A620" s="339"/>
      <c r="B620" s="339"/>
      <c r="C620" s="339"/>
      <c r="D620" s="339"/>
      <c r="E620" s="339"/>
      <c r="F620" s="339"/>
      <c r="G620" s="339"/>
      <c r="H620" s="339"/>
      <c r="I620" s="339"/>
      <c r="J620" s="339"/>
      <c r="K620" s="339"/>
      <c r="L620" s="339"/>
      <c r="M620" s="340"/>
      <c r="N620" s="339"/>
      <c r="O620" s="339"/>
      <c r="P620" s="339"/>
      <c r="Q620" s="341"/>
      <c r="R620" s="339"/>
      <c r="S620" s="338"/>
      <c r="T620" s="466"/>
      <c r="U620" s="466"/>
      <c r="V620" s="339"/>
      <c r="W620" s="339"/>
      <c r="X620" s="339"/>
      <c r="Y620" s="339"/>
      <c r="Z620" s="339"/>
      <c r="AA620" s="339"/>
      <c r="AB620" s="339"/>
      <c r="AC620" s="339"/>
      <c r="AD620" s="339"/>
      <c r="AE620" s="339"/>
      <c r="AF620" s="339"/>
      <c r="AG620" s="339"/>
      <c r="AH620" s="339"/>
      <c r="AI620" s="339"/>
      <c r="AJ620" s="339"/>
      <c r="AK620" s="339"/>
      <c r="AL620" s="339"/>
    </row>
    <row r="621" spans="1:38" ht="12.75" customHeight="1">
      <c r="A621" s="339"/>
      <c r="B621" s="339"/>
      <c r="C621" s="339"/>
      <c r="D621" s="339"/>
      <c r="E621" s="339"/>
      <c r="F621" s="339"/>
      <c r="G621" s="339"/>
      <c r="H621" s="339"/>
      <c r="I621" s="339"/>
      <c r="J621" s="339"/>
      <c r="K621" s="339"/>
      <c r="L621" s="339"/>
      <c r="M621" s="340"/>
      <c r="N621" s="339"/>
      <c r="O621" s="339"/>
      <c r="P621" s="339"/>
      <c r="Q621" s="341"/>
      <c r="R621" s="339"/>
      <c r="S621" s="338"/>
      <c r="T621" s="466"/>
      <c r="U621" s="466"/>
      <c r="V621" s="339"/>
      <c r="W621" s="339"/>
      <c r="X621" s="339"/>
      <c r="Y621" s="339"/>
      <c r="Z621" s="339"/>
      <c r="AA621" s="339"/>
      <c r="AB621" s="339"/>
      <c r="AC621" s="339"/>
      <c r="AD621" s="339"/>
      <c r="AE621" s="339"/>
      <c r="AF621" s="339"/>
      <c r="AG621" s="339"/>
      <c r="AH621" s="339"/>
      <c r="AI621" s="339"/>
      <c r="AJ621" s="339"/>
      <c r="AK621" s="339"/>
      <c r="AL621" s="339"/>
    </row>
    <row r="622" spans="1:38" ht="12.75" customHeight="1">
      <c r="A622" s="339"/>
      <c r="B622" s="339"/>
      <c r="C622" s="339"/>
      <c r="D622" s="339"/>
      <c r="E622" s="339"/>
      <c r="F622" s="339"/>
      <c r="G622" s="339"/>
      <c r="H622" s="339"/>
      <c r="I622" s="339"/>
      <c r="J622" s="339"/>
      <c r="K622" s="339"/>
      <c r="L622" s="339"/>
      <c r="M622" s="340"/>
      <c r="N622" s="339"/>
      <c r="O622" s="339"/>
      <c r="P622" s="339"/>
      <c r="Q622" s="341"/>
      <c r="R622" s="339"/>
      <c r="S622" s="338"/>
      <c r="T622" s="466"/>
      <c r="U622" s="466"/>
      <c r="V622" s="339"/>
      <c r="W622" s="339"/>
      <c r="X622" s="339"/>
      <c r="Y622" s="339"/>
      <c r="Z622" s="339"/>
      <c r="AA622" s="339"/>
      <c r="AB622" s="339"/>
      <c r="AC622" s="339"/>
      <c r="AD622" s="339"/>
      <c r="AE622" s="339"/>
      <c r="AF622" s="339"/>
      <c r="AG622" s="339"/>
      <c r="AH622" s="339"/>
      <c r="AI622" s="339"/>
      <c r="AJ622" s="339"/>
      <c r="AK622" s="339"/>
      <c r="AL622" s="339"/>
    </row>
    <row r="623" spans="1:38" ht="12.75" customHeight="1">
      <c r="A623" s="339"/>
      <c r="B623" s="339"/>
      <c r="C623" s="339"/>
      <c r="D623" s="339"/>
      <c r="E623" s="339"/>
      <c r="F623" s="339"/>
      <c r="G623" s="339"/>
      <c r="H623" s="339"/>
      <c r="I623" s="339"/>
      <c r="J623" s="339"/>
      <c r="K623" s="339"/>
      <c r="L623" s="339"/>
      <c r="M623" s="340"/>
      <c r="N623" s="339"/>
      <c r="O623" s="339"/>
      <c r="P623" s="339"/>
      <c r="Q623" s="341"/>
      <c r="R623" s="339"/>
      <c r="S623" s="338"/>
      <c r="T623" s="466"/>
      <c r="U623" s="466"/>
      <c r="V623" s="339"/>
      <c r="W623" s="339"/>
      <c r="X623" s="339"/>
      <c r="Y623" s="339"/>
      <c r="Z623" s="339"/>
      <c r="AA623" s="339"/>
      <c r="AB623" s="339"/>
      <c r="AC623" s="339"/>
      <c r="AD623" s="339"/>
      <c r="AE623" s="339"/>
      <c r="AF623" s="339"/>
      <c r="AG623" s="339"/>
      <c r="AH623" s="339"/>
      <c r="AI623" s="339"/>
      <c r="AJ623" s="339"/>
      <c r="AK623" s="339"/>
      <c r="AL623" s="339"/>
    </row>
    <row r="624" spans="1:38" ht="12.75" customHeight="1">
      <c r="A624" s="339"/>
      <c r="B624" s="339"/>
      <c r="C624" s="339"/>
      <c r="D624" s="339"/>
      <c r="E624" s="339"/>
      <c r="F624" s="339"/>
      <c r="G624" s="339"/>
      <c r="H624" s="339"/>
      <c r="I624" s="339"/>
      <c r="J624" s="339"/>
      <c r="K624" s="339"/>
      <c r="L624" s="339"/>
      <c r="M624" s="340"/>
      <c r="N624" s="339"/>
      <c r="O624" s="339"/>
      <c r="P624" s="339"/>
      <c r="Q624" s="341"/>
      <c r="R624" s="339"/>
      <c r="S624" s="338"/>
      <c r="T624" s="466"/>
      <c r="U624" s="466"/>
      <c r="V624" s="339"/>
      <c r="W624" s="339"/>
      <c r="X624" s="339"/>
      <c r="Y624" s="339"/>
      <c r="Z624" s="339"/>
      <c r="AA624" s="339"/>
      <c r="AB624" s="339"/>
      <c r="AC624" s="339"/>
      <c r="AD624" s="339"/>
      <c r="AE624" s="339"/>
      <c r="AF624" s="339"/>
      <c r="AG624" s="339"/>
      <c r="AH624" s="339"/>
      <c r="AI624" s="339"/>
      <c r="AJ624" s="339"/>
      <c r="AK624" s="339"/>
      <c r="AL624" s="339"/>
    </row>
    <row r="625" spans="1:38" ht="12.75" customHeight="1">
      <c r="A625" s="339"/>
      <c r="B625" s="339"/>
      <c r="C625" s="339"/>
      <c r="D625" s="339"/>
      <c r="E625" s="339"/>
      <c r="F625" s="339"/>
      <c r="G625" s="339"/>
      <c r="H625" s="339"/>
      <c r="I625" s="339"/>
      <c r="J625" s="339"/>
      <c r="K625" s="339"/>
      <c r="L625" s="339"/>
      <c r="M625" s="340"/>
      <c r="N625" s="339"/>
      <c r="O625" s="339"/>
      <c r="P625" s="339"/>
      <c r="Q625" s="341"/>
      <c r="R625" s="339"/>
      <c r="S625" s="338"/>
      <c r="T625" s="466"/>
      <c r="U625" s="466"/>
      <c r="V625" s="339"/>
      <c r="W625" s="339"/>
      <c r="X625" s="339"/>
      <c r="Y625" s="339"/>
      <c r="Z625" s="339"/>
      <c r="AA625" s="339"/>
      <c r="AB625" s="339"/>
      <c r="AC625" s="339"/>
      <c r="AD625" s="339"/>
      <c r="AE625" s="339"/>
      <c r="AF625" s="339"/>
      <c r="AG625" s="339"/>
      <c r="AH625" s="339"/>
      <c r="AI625" s="339"/>
      <c r="AJ625" s="339"/>
      <c r="AK625" s="339"/>
      <c r="AL625" s="339"/>
    </row>
    <row r="626" spans="1:38" ht="12.75" customHeight="1">
      <c r="A626" s="339"/>
      <c r="B626" s="339"/>
      <c r="C626" s="339"/>
      <c r="D626" s="339"/>
      <c r="E626" s="339"/>
      <c r="F626" s="339"/>
      <c r="G626" s="339"/>
      <c r="H626" s="339"/>
      <c r="I626" s="339"/>
      <c r="J626" s="339"/>
      <c r="K626" s="339"/>
      <c r="L626" s="339"/>
      <c r="M626" s="340"/>
      <c r="N626" s="339"/>
      <c r="O626" s="339"/>
      <c r="P626" s="339"/>
      <c r="Q626" s="341"/>
      <c r="R626" s="339"/>
      <c r="S626" s="338"/>
      <c r="T626" s="466"/>
      <c r="U626" s="466"/>
      <c r="V626" s="339"/>
      <c r="W626" s="339"/>
      <c r="X626" s="339"/>
      <c r="Y626" s="339"/>
      <c r="Z626" s="339"/>
      <c r="AA626" s="339"/>
      <c r="AB626" s="339"/>
      <c r="AC626" s="339"/>
      <c r="AD626" s="339"/>
      <c r="AE626" s="339"/>
      <c r="AF626" s="339"/>
      <c r="AG626" s="339"/>
      <c r="AH626" s="339"/>
      <c r="AI626" s="339"/>
      <c r="AJ626" s="339"/>
      <c r="AK626" s="339"/>
      <c r="AL626" s="339"/>
    </row>
    <row r="627" spans="1:38" ht="12.75" customHeight="1">
      <c r="A627" s="339"/>
      <c r="B627" s="339"/>
      <c r="C627" s="339"/>
      <c r="D627" s="339"/>
      <c r="E627" s="339"/>
      <c r="F627" s="339"/>
      <c r="G627" s="339"/>
      <c r="H627" s="339"/>
      <c r="I627" s="339"/>
      <c r="J627" s="339"/>
      <c r="K627" s="339"/>
      <c r="L627" s="339"/>
      <c r="M627" s="340"/>
      <c r="N627" s="339"/>
      <c r="O627" s="339"/>
      <c r="P627" s="339"/>
      <c r="Q627" s="341"/>
      <c r="R627" s="339"/>
      <c r="S627" s="338"/>
      <c r="T627" s="466"/>
      <c r="U627" s="466"/>
      <c r="V627" s="339"/>
      <c r="W627" s="339"/>
      <c r="X627" s="339"/>
      <c r="Y627" s="339"/>
      <c r="Z627" s="339"/>
      <c r="AA627" s="339"/>
      <c r="AB627" s="339"/>
      <c r="AC627" s="339"/>
      <c r="AD627" s="339"/>
      <c r="AE627" s="339"/>
      <c r="AF627" s="339"/>
      <c r="AG627" s="339"/>
      <c r="AH627" s="339"/>
      <c r="AI627" s="339"/>
      <c r="AJ627" s="339"/>
      <c r="AK627" s="339"/>
      <c r="AL627" s="339"/>
    </row>
    <row r="628" spans="1:38" ht="12.75" customHeight="1">
      <c r="A628" s="339"/>
      <c r="B628" s="339"/>
      <c r="C628" s="339"/>
      <c r="D628" s="339"/>
      <c r="E628" s="339"/>
      <c r="F628" s="339"/>
      <c r="G628" s="339"/>
      <c r="H628" s="339"/>
      <c r="I628" s="339"/>
      <c r="J628" s="339"/>
      <c r="K628" s="339"/>
      <c r="L628" s="339"/>
      <c r="M628" s="340"/>
      <c r="N628" s="339"/>
      <c r="O628" s="339"/>
      <c r="P628" s="339"/>
      <c r="Q628" s="341"/>
      <c r="R628" s="339"/>
      <c r="S628" s="338"/>
      <c r="T628" s="466"/>
      <c r="U628" s="466"/>
      <c r="V628" s="339"/>
      <c r="W628" s="339"/>
      <c r="X628" s="339"/>
      <c r="Y628" s="339"/>
      <c r="Z628" s="339"/>
      <c r="AA628" s="339"/>
      <c r="AB628" s="339"/>
      <c r="AC628" s="339"/>
      <c r="AD628" s="339"/>
      <c r="AE628" s="339"/>
      <c r="AF628" s="339"/>
      <c r="AG628" s="339"/>
      <c r="AH628" s="339"/>
      <c r="AI628" s="339"/>
      <c r="AJ628" s="339"/>
      <c r="AK628" s="339"/>
      <c r="AL628" s="339"/>
    </row>
    <row r="629" spans="1:38" ht="12.75" customHeight="1">
      <c r="A629" s="339"/>
      <c r="B629" s="339"/>
      <c r="C629" s="339"/>
      <c r="D629" s="339"/>
      <c r="E629" s="339"/>
      <c r="F629" s="339"/>
      <c r="G629" s="339"/>
      <c r="H629" s="339"/>
      <c r="I629" s="339"/>
      <c r="J629" s="339"/>
      <c r="K629" s="339"/>
      <c r="L629" s="339"/>
      <c r="M629" s="340"/>
      <c r="N629" s="339"/>
      <c r="O629" s="339"/>
      <c r="P629" s="339"/>
      <c r="Q629" s="341"/>
      <c r="R629" s="339"/>
      <c r="S629" s="338"/>
      <c r="T629" s="466"/>
      <c r="U629" s="466"/>
      <c r="V629" s="339"/>
      <c r="W629" s="339"/>
      <c r="X629" s="339"/>
      <c r="Y629" s="339"/>
      <c r="Z629" s="339"/>
      <c r="AA629" s="339"/>
      <c r="AB629" s="339"/>
      <c r="AC629" s="339"/>
      <c r="AD629" s="339"/>
      <c r="AE629" s="339"/>
      <c r="AF629" s="339"/>
      <c r="AG629" s="339"/>
      <c r="AH629" s="339"/>
      <c r="AI629" s="339"/>
      <c r="AJ629" s="339"/>
      <c r="AK629" s="339"/>
      <c r="AL629" s="339"/>
    </row>
    <row r="630" spans="1:38" ht="12.75" customHeight="1">
      <c r="A630" s="339"/>
      <c r="B630" s="339"/>
      <c r="C630" s="339"/>
      <c r="D630" s="339"/>
      <c r="E630" s="339"/>
      <c r="F630" s="339"/>
      <c r="G630" s="339"/>
      <c r="H630" s="339"/>
      <c r="I630" s="339"/>
      <c r="J630" s="339"/>
      <c r="K630" s="339"/>
      <c r="L630" s="339"/>
      <c r="M630" s="340"/>
      <c r="N630" s="339"/>
      <c r="O630" s="339"/>
      <c r="P630" s="339"/>
      <c r="Q630" s="341"/>
      <c r="R630" s="339"/>
      <c r="S630" s="338"/>
      <c r="T630" s="466"/>
      <c r="U630" s="466"/>
      <c r="V630" s="339"/>
      <c r="W630" s="339"/>
      <c r="X630" s="339"/>
      <c r="Y630" s="339"/>
      <c r="Z630" s="339"/>
      <c r="AA630" s="339"/>
      <c r="AB630" s="339"/>
      <c r="AC630" s="339"/>
      <c r="AD630" s="339"/>
      <c r="AE630" s="339"/>
      <c r="AF630" s="339"/>
      <c r="AG630" s="339"/>
      <c r="AH630" s="339"/>
      <c r="AI630" s="339"/>
      <c r="AJ630" s="339"/>
      <c r="AK630" s="339"/>
      <c r="AL630" s="339"/>
    </row>
    <row r="631" spans="1:38" ht="12.75" customHeight="1">
      <c r="A631" s="339"/>
      <c r="B631" s="339"/>
      <c r="C631" s="339"/>
      <c r="D631" s="339"/>
      <c r="E631" s="339"/>
      <c r="F631" s="339"/>
      <c r="G631" s="339"/>
      <c r="H631" s="339"/>
      <c r="I631" s="339"/>
      <c r="J631" s="339"/>
      <c r="K631" s="339"/>
      <c r="L631" s="339"/>
      <c r="M631" s="340"/>
      <c r="N631" s="339"/>
      <c r="O631" s="339"/>
      <c r="P631" s="339"/>
      <c r="Q631" s="341"/>
      <c r="R631" s="339"/>
      <c r="S631" s="338"/>
      <c r="T631" s="466"/>
      <c r="U631" s="466"/>
      <c r="V631" s="339"/>
      <c r="W631" s="339"/>
      <c r="X631" s="339"/>
      <c r="Y631" s="339"/>
      <c r="Z631" s="339"/>
      <c r="AA631" s="339"/>
      <c r="AB631" s="339"/>
      <c r="AC631" s="339"/>
      <c r="AD631" s="339"/>
      <c r="AE631" s="339"/>
      <c r="AF631" s="339"/>
      <c r="AG631" s="339"/>
      <c r="AH631" s="339"/>
      <c r="AI631" s="339"/>
      <c r="AJ631" s="339"/>
      <c r="AK631" s="339"/>
      <c r="AL631" s="339"/>
    </row>
    <row r="632" spans="1:38" ht="12.75" customHeight="1">
      <c r="A632" s="339"/>
      <c r="B632" s="339"/>
      <c r="C632" s="339"/>
      <c r="D632" s="339"/>
      <c r="E632" s="339"/>
      <c r="F632" s="339"/>
      <c r="G632" s="339"/>
      <c r="H632" s="339"/>
      <c r="I632" s="339"/>
      <c r="J632" s="339"/>
      <c r="K632" s="339"/>
      <c r="L632" s="339"/>
      <c r="M632" s="340"/>
      <c r="N632" s="339"/>
      <c r="O632" s="339"/>
      <c r="P632" s="339"/>
      <c r="Q632" s="341"/>
      <c r="R632" s="339"/>
      <c r="S632" s="338"/>
      <c r="T632" s="466"/>
      <c r="U632" s="466"/>
      <c r="V632" s="339"/>
      <c r="W632" s="339"/>
      <c r="X632" s="339"/>
      <c r="Y632" s="339"/>
      <c r="Z632" s="339"/>
      <c r="AA632" s="339"/>
      <c r="AB632" s="339"/>
      <c r="AC632" s="339"/>
      <c r="AD632" s="339"/>
      <c r="AE632" s="339"/>
      <c r="AF632" s="339"/>
      <c r="AG632" s="339"/>
      <c r="AH632" s="339"/>
      <c r="AI632" s="339"/>
      <c r="AJ632" s="339"/>
      <c r="AK632" s="339"/>
      <c r="AL632" s="339"/>
    </row>
    <row r="633" spans="1:38" ht="12.75" customHeight="1">
      <c r="A633" s="339"/>
      <c r="B633" s="339"/>
      <c r="C633" s="339"/>
      <c r="D633" s="339"/>
      <c r="E633" s="339"/>
      <c r="F633" s="339"/>
      <c r="G633" s="339"/>
      <c r="H633" s="339"/>
      <c r="I633" s="339"/>
      <c r="J633" s="339"/>
      <c r="K633" s="339"/>
      <c r="L633" s="339"/>
      <c r="M633" s="340"/>
      <c r="N633" s="339"/>
      <c r="O633" s="339"/>
      <c r="P633" s="339"/>
      <c r="Q633" s="341"/>
      <c r="R633" s="339"/>
      <c r="S633" s="338"/>
      <c r="T633" s="466"/>
      <c r="U633" s="466"/>
      <c r="V633" s="339"/>
      <c r="W633" s="339"/>
      <c r="X633" s="339"/>
      <c r="Y633" s="339"/>
      <c r="Z633" s="339"/>
      <c r="AA633" s="339"/>
      <c r="AB633" s="339"/>
      <c r="AC633" s="339"/>
      <c r="AD633" s="339"/>
      <c r="AE633" s="339"/>
      <c r="AF633" s="339"/>
      <c r="AG633" s="339"/>
      <c r="AH633" s="339"/>
      <c r="AI633" s="339"/>
      <c r="AJ633" s="339"/>
      <c r="AK633" s="339"/>
      <c r="AL633" s="339"/>
    </row>
    <row r="634" spans="1:38" ht="12.75" customHeight="1">
      <c r="A634" s="339"/>
      <c r="B634" s="339"/>
      <c r="C634" s="339"/>
      <c r="D634" s="339"/>
      <c r="E634" s="339"/>
      <c r="F634" s="339"/>
      <c r="G634" s="339"/>
      <c r="H634" s="339"/>
      <c r="I634" s="339"/>
      <c r="J634" s="339"/>
      <c r="K634" s="339"/>
      <c r="L634" s="339"/>
      <c r="M634" s="340"/>
      <c r="N634" s="339"/>
      <c r="O634" s="339"/>
      <c r="P634" s="339"/>
      <c r="Q634" s="341"/>
      <c r="R634" s="339"/>
      <c r="S634" s="338"/>
      <c r="T634" s="466"/>
      <c r="U634" s="466"/>
      <c r="V634" s="339"/>
      <c r="W634" s="339"/>
      <c r="X634" s="339"/>
      <c r="Y634" s="339"/>
      <c r="Z634" s="339"/>
      <c r="AA634" s="339"/>
      <c r="AB634" s="339"/>
      <c r="AC634" s="339"/>
      <c r="AD634" s="339"/>
      <c r="AE634" s="339"/>
      <c r="AF634" s="339"/>
      <c r="AG634" s="339"/>
      <c r="AH634" s="339"/>
      <c r="AI634" s="339"/>
      <c r="AJ634" s="339"/>
      <c r="AK634" s="339"/>
      <c r="AL634" s="339"/>
    </row>
    <row r="635" spans="1:38" ht="12.75" customHeight="1">
      <c r="A635" s="339"/>
      <c r="B635" s="339"/>
      <c r="C635" s="339"/>
      <c r="D635" s="339"/>
      <c r="E635" s="339"/>
      <c r="F635" s="339"/>
      <c r="G635" s="339"/>
      <c r="H635" s="339"/>
      <c r="I635" s="339"/>
      <c r="J635" s="339"/>
      <c r="K635" s="339"/>
      <c r="L635" s="339"/>
      <c r="M635" s="340"/>
      <c r="N635" s="339"/>
      <c r="O635" s="339"/>
      <c r="P635" s="339"/>
      <c r="Q635" s="341"/>
      <c r="R635" s="339"/>
      <c r="S635" s="338"/>
      <c r="T635" s="466"/>
      <c r="U635" s="466"/>
      <c r="V635" s="339"/>
      <c r="W635" s="339"/>
      <c r="X635" s="339"/>
      <c r="Y635" s="339"/>
      <c r="Z635" s="339"/>
      <c r="AA635" s="339"/>
      <c r="AB635" s="339"/>
      <c r="AC635" s="339"/>
      <c r="AD635" s="339"/>
      <c r="AE635" s="339"/>
      <c r="AF635" s="339"/>
      <c r="AG635" s="339"/>
      <c r="AH635" s="339"/>
      <c r="AI635" s="339"/>
      <c r="AJ635" s="339"/>
      <c r="AK635" s="339"/>
      <c r="AL635" s="339"/>
    </row>
    <row r="636" spans="1:38" ht="12.75" customHeight="1">
      <c r="A636" s="339"/>
      <c r="B636" s="339"/>
      <c r="C636" s="339"/>
      <c r="D636" s="339"/>
      <c r="E636" s="339"/>
      <c r="F636" s="339"/>
      <c r="G636" s="339"/>
      <c r="H636" s="339"/>
      <c r="I636" s="339"/>
      <c r="J636" s="339"/>
      <c r="K636" s="339"/>
      <c r="L636" s="339"/>
      <c r="M636" s="340"/>
      <c r="N636" s="339"/>
      <c r="O636" s="339"/>
      <c r="P636" s="339"/>
      <c r="Q636" s="341"/>
      <c r="R636" s="339"/>
      <c r="S636" s="338"/>
      <c r="T636" s="466"/>
      <c r="U636" s="466"/>
      <c r="V636" s="339"/>
      <c r="W636" s="339"/>
      <c r="X636" s="339"/>
      <c r="Y636" s="339"/>
      <c r="Z636" s="339"/>
      <c r="AA636" s="339"/>
      <c r="AB636" s="339"/>
      <c r="AC636" s="339"/>
      <c r="AD636" s="339"/>
      <c r="AE636" s="339"/>
      <c r="AF636" s="339"/>
      <c r="AG636" s="339"/>
      <c r="AH636" s="339"/>
      <c r="AI636" s="339"/>
      <c r="AJ636" s="339"/>
      <c r="AK636" s="339"/>
      <c r="AL636" s="339"/>
    </row>
    <row r="637" spans="1:38" ht="12.75" customHeight="1">
      <c r="A637" s="339"/>
      <c r="B637" s="339"/>
      <c r="C637" s="339"/>
      <c r="D637" s="339"/>
      <c r="E637" s="339"/>
      <c r="F637" s="339"/>
      <c r="G637" s="339"/>
      <c r="H637" s="339"/>
      <c r="I637" s="339"/>
      <c r="J637" s="339"/>
      <c r="K637" s="339"/>
      <c r="L637" s="339"/>
      <c r="M637" s="340"/>
      <c r="N637" s="339"/>
      <c r="O637" s="339"/>
      <c r="P637" s="339"/>
      <c r="Q637" s="341"/>
      <c r="R637" s="339"/>
      <c r="S637" s="338"/>
      <c r="T637" s="466"/>
      <c r="U637" s="466"/>
      <c r="V637" s="339"/>
      <c r="W637" s="339"/>
      <c r="X637" s="339"/>
      <c r="Y637" s="339"/>
      <c r="Z637" s="339"/>
      <c r="AA637" s="339"/>
      <c r="AB637" s="339"/>
      <c r="AC637" s="339"/>
      <c r="AD637" s="339"/>
      <c r="AE637" s="339"/>
      <c r="AF637" s="339"/>
      <c r="AG637" s="339"/>
      <c r="AH637" s="339"/>
      <c r="AI637" s="339"/>
      <c r="AJ637" s="339"/>
      <c r="AK637" s="339"/>
      <c r="AL637" s="339"/>
    </row>
    <row r="638" spans="1:38" ht="12.75" customHeight="1">
      <c r="A638" s="339"/>
      <c r="B638" s="339"/>
      <c r="C638" s="339"/>
      <c r="D638" s="339"/>
      <c r="E638" s="339"/>
      <c r="F638" s="339"/>
      <c r="G638" s="339"/>
      <c r="H638" s="339"/>
      <c r="I638" s="339"/>
      <c r="J638" s="339"/>
      <c r="K638" s="339"/>
      <c r="L638" s="339"/>
      <c r="M638" s="340"/>
      <c r="N638" s="339"/>
      <c r="O638" s="339"/>
      <c r="P638" s="339"/>
      <c r="Q638" s="341"/>
      <c r="R638" s="339"/>
      <c r="S638" s="338"/>
      <c r="T638" s="466"/>
      <c r="U638" s="466"/>
      <c r="V638" s="339"/>
      <c r="W638" s="339"/>
      <c r="X638" s="339"/>
      <c r="Y638" s="339"/>
      <c r="Z638" s="339"/>
      <c r="AA638" s="339"/>
      <c r="AB638" s="339"/>
      <c r="AC638" s="339"/>
      <c r="AD638" s="339"/>
      <c r="AE638" s="339"/>
      <c r="AF638" s="339"/>
      <c r="AG638" s="339"/>
      <c r="AH638" s="339"/>
      <c r="AI638" s="339"/>
      <c r="AJ638" s="339"/>
      <c r="AK638" s="339"/>
      <c r="AL638" s="339"/>
    </row>
    <row r="639" spans="1:38" ht="12.75" customHeight="1">
      <c r="A639" s="339"/>
      <c r="B639" s="339"/>
      <c r="C639" s="339"/>
      <c r="D639" s="339"/>
      <c r="E639" s="339"/>
      <c r="F639" s="339"/>
      <c r="G639" s="339"/>
      <c r="H639" s="339"/>
      <c r="I639" s="339"/>
      <c r="J639" s="339"/>
      <c r="K639" s="339"/>
      <c r="L639" s="339"/>
      <c r="M639" s="340"/>
      <c r="N639" s="339"/>
      <c r="O639" s="339"/>
      <c r="P639" s="339"/>
      <c r="Q639" s="341"/>
      <c r="R639" s="339"/>
      <c r="S639" s="338"/>
      <c r="T639" s="466"/>
      <c r="U639" s="466"/>
      <c r="V639" s="339"/>
      <c r="W639" s="339"/>
      <c r="X639" s="339"/>
      <c r="Y639" s="339"/>
      <c r="Z639" s="339"/>
      <c r="AA639" s="339"/>
      <c r="AB639" s="339"/>
      <c r="AC639" s="339"/>
      <c r="AD639" s="339"/>
      <c r="AE639" s="339"/>
      <c r="AF639" s="339"/>
      <c r="AG639" s="339"/>
      <c r="AH639" s="339"/>
      <c r="AI639" s="339"/>
      <c r="AJ639" s="339"/>
      <c r="AK639" s="339"/>
      <c r="AL639" s="339"/>
    </row>
    <row r="640" spans="1:38" ht="12.75" customHeight="1">
      <c r="A640" s="339"/>
      <c r="B640" s="339"/>
      <c r="C640" s="339"/>
      <c r="D640" s="339"/>
      <c r="E640" s="339"/>
      <c r="F640" s="339"/>
      <c r="G640" s="339"/>
      <c r="H640" s="339"/>
      <c r="I640" s="339"/>
      <c r="J640" s="339"/>
      <c r="K640" s="339"/>
      <c r="L640" s="339"/>
      <c r="M640" s="340"/>
      <c r="N640" s="339"/>
      <c r="O640" s="339"/>
      <c r="P640" s="339"/>
      <c r="Q640" s="341"/>
      <c r="R640" s="339"/>
      <c r="S640" s="338"/>
      <c r="T640" s="466"/>
      <c r="U640" s="466"/>
      <c r="V640" s="339"/>
      <c r="W640" s="339"/>
      <c r="X640" s="339"/>
      <c r="Y640" s="339"/>
      <c r="Z640" s="339"/>
      <c r="AA640" s="339"/>
      <c r="AB640" s="339"/>
      <c r="AC640" s="339"/>
      <c r="AD640" s="339"/>
      <c r="AE640" s="339"/>
      <c r="AF640" s="339"/>
      <c r="AG640" s="339"/>
      <c r="AH640" s="339"/>
      <c r="AI640" s="339"/>
      <c r="AJ640" s="339"/>
      <c r="AK640" s="339"/>
      <c r="AL640" s="339"/>
    </row>
    <row r="641" spans="1:38" ht="12.75" customHeight="1">
      <c r="A641" s="339"/>
      <c r="B641" s="339"/>
      <c r="C641" s="339"/>
      <c r="D641" s="339"/>
      <c r="E641" s="339"/>
      <c r="F641" s="339"/>
      <c r="G641" s="339"/>
      <c r="H641" s="339"/>
      <c r="I641" s="339"/>
      <c r="J641" s="339"/>
      <c r="K641" s="339"/>
      <c r="L641" s="339"/>
      <c r="M641" s="340"/>
      <c r="N641" s="339"/>
      <c r="O641" s="339"/>
      <c r="P641" s="339"/>
      <c r="Q641" s="341"/>
      <c r="R641" s="339"/>
      <c r="S641" s="338"/>
      <c r="T641" s="466"/>
      <c r="U641" s="466"/>
      <c r="V641" s="339"/>
      <c r="W641" s="339"/>
      <c r="X641" s="339"/>
      <c r="Y641" s="339"/>
      <c r="Z641" s="339"/>
      <c r="AA641" s="339"/>
      <c r="AB641" s="339"/>
      <c r="AC641" s="339"/>
      <c r="AD641" s="339"/>
      <c r="AE641" s="339"/>
      <c r="AF641" s="339"/>
      <c r="AG641" s="339"/>
      <c r="AH641" s="339"/>
      <c r="AI641" s="339"/>
      <c r="AJ641" s="339"/>
      <c r="AK641" s="339"/>
      <c r="AL641" s="339"/>
    </row>
    <row r="642" spans="1:38" ht="12.75" customHeight="1">
      <c r="A642" s="339"/>
      <c r="B642" s="339"/>
      <c r="C642" s="339"/>
      <c r="D642" s="339"/>
      <c r="E642" s="339"/>
      <c r="F642" s="339"/>
      <c r="G642" s="339"/>
      <c r="H642" s="339"/>
      <c r="I642" s="339"/>
      <c r="J642" s="339"/>
      <c r="K642" s="339"/>
      <c r="L642" s="339"/>
      <c r="M642" s="340"/>
      <c r="N642" s="339"/>
      <c r="O642" s="339"/>
      <c r="P642" s="339"/>
      <c r="Q642" s="341"/>
      <c r="R642" s="339"/>
      <c r="S642" s="338"/>
      <c r="T642" s="466"/>
      <c r="U642" s="466"/>
      <c r="V642" s="339"/>
      <c r="W642" s="339"/>
      <c r="X642" s="339"/>
      <c r="Y642" s="339"/>
      <c r="Z642" s="339"/>
      <c r="AA642" s="339"/>
      <c r="AB642" s="339"/>
      <c r="AC642" s="339"/>
      <c r="AD642" s="339"/>
      <c r="AE642" s="339"/>
      <c r="AF642" s="339"/>
      <c r="AG642" s="339"/>
      <c r="AH642" s="339"/>
      <c r="AI642" s="339"/>
      <c r="AJ642" s="339"/>
      <c r="AK642" s="339"/>
      <c r="AL642" s="339"/>
    </row>
    <row r="643" spans="1:38" ht="12.75" customHeight="1">
      <c r="A643" s="339"/>
      <c r="B643" s="339"/>
      <c r="C643" s="339"/>
      <c r="D643" s="339"/>
      <c r="E643" s="339"/>
      <c r="F643" s="339"/>
      <c r="G643" s="339"/>
      <c r="H643" s="339"/>
      <c r="I643" s="339"/>
      <c r="J643" s="339"/>
      <c r="K643" s="339"/>
      <c r="L643" s="339"/>
      <c r="M643" s="340"/>
      <c r="N643" s="339"/>
      <c r="O643" s="339"/>
      <c r="P643" s="339"/>
      <c r="Q643" s="341"/>
      <c r="R643" s="339"/>
      <c r="S643" s="338"/>
      <c r="T643" s="466"/>
      <c r="U643" s="466"/>
      <c r="V643" s="339"/>
      <c r="W643" s="339"/>
      <c r="X643" s="339"/>
      <c r="Y643" s="339"/>
      <c r="Z643" s="339"/>
      <c r="AA643" s="339"/>
      <c r="AB643" s="339"/>
      <c r="AC643" s="339"/>
      <c r="AD643" s="339"/>
      <c r="AE643" s="339"/>
      <c r="AF643" s="339"/>
      <c r="AG643" s="339"/>
      <c r="AH643" s="339"/>
      <c r="AI643" s="339"/>
      <c r="AJ643" s="339"/>
      <c r="AK643" s="339"/>
      <c r="AL643" s="339"/>
    </row>
    <row r="644" spans="1:38" ht="12.75" customHeight="1">
      <c r="A644" s="339"/>
      <c r="B644" s="339"/>
      <c r="C644" s="339"/>
      <c r="D644" s="339"/>
      <c r="E644" s="339"/>
      <c r="F644" s="339"/>
      <c r="G644" s="339"/>
      <c r="H644" s="339"/>
      <c r="I644" s="339"/>
      <c r="J644" s="339"/>
      <c r="K644" s="339"/>
      <c r="L644" s="339"/>
      <c r="M644" s="340"/>
      <c r="N644" s="339"/>
      <c r="O644" s="339"/>
      <c r="P644" s="339"/>
      <c r="Q644" s="341"/>
      <c r="R644" s="339"/>
      <c r="S644" s="338"/>
      <c r="T644" s="466"/>
      <c r="U644" s="466"/>
      <c r="V644" s="339"/>
      <c r="W644" s="339"/>
      <c r="X644" s="339"/>
      <c r="Y644" s="339"/>
      <c r="Z644" s="339"/>
      <c r="AA644" s="339"/>
      <c r="AB644" s="339"/>
      <c r="AC644" s="339"/>
      <c r="AD644" s="339"/>
      <c r="AE644" s="339"/>
      <c r="AF644" s="339"/>
      <c r="AG644" s="339"/>
      <c r="AH644" s="339"/>
      <c r="AI644" s="339"/>
      <c r="AJ644" s="339"/>
      <c r="AK644" s="339"/>
      <c r="AL644" s="339"/>
    </row>
    <row r="645" spans="1:38" ht="12.75" customHeight="1">
      <c r="A645" s="339"/>
      <c r="B645" s="339"/>
      <c r="C645" s="339"/>
      <c r="D645" s="339"/>
      <c r="E645" s="339"/>
      <c r="F645" s="339"/>
      <c r="G645" s="339"/>
      <c r="H645" s="339"/>
      <c r="I645" s="339"/>
      <c r="J645" s="339"/>
      <c r="K645" s="339"/>
      <c r="L645" s="339"/>
      <c r="M645" s="340"/>
      <c r="N645" s="339"/>
      <c r="O645" s="339"/>
      <c r="P645" s="339"/>
      <c r="Q645" s="341"/>
      <c r="R645" s="339"/>
      <c r="S645" s="338"/>
      <c r="T645" s="466"/>
      <c r="U645" s="466"/>
      <c r="V645" s="339"/>
      <c r="W645" s="339"/>
      <c r="X645" s="339"/>
      <c r="Y645" s="339"/>
      <c r="Z645" s="339"/>
      <c r="AA645" s="339"/>
      <c r="AB645" s="339"/>
      <c r="AC645" s="339"/>
      <c r="AD645" s="339"/>
      <c r="AE645" s="339"/>
      <c r="AF645" s="339"/>
      <c r="AG645" s="339"/>
      <c r="AH645" s="339"/>
      <c r="AI645" s="339"/>
      <c r="AJ645" s="339"/>
      <c r="AK645" s="339"/>
      <c r="AL645" s="339"/>
    </row>
    <row r="646" spans="1:38" ht="12.75" customHeight="1">
      <c r="A646" s="339"/>
      <c r="B646" s="339"/>
      <c r="C646" s="339"/>
      <c r="D646" s="339"/>
      <c r="E646" s="339"/>
      <c r="F646" s="339"/>
      <c r="G646" s="339"/>
      <c r="H646" s="339"/>
      <c r="I646" s="339"/>
      <c r="J646" s="339"/>
      <c r="K646" s="339"/>
      <c r="L646" s="339"/>
      <c r="M646" s="340"/>
      <c r="N646" s="339"/>
      <c r="O646" s="339"/>
      <c r="P646" s="339"/>
      <c r="Q646" s="341"/>
      <c r="R646" s="339"/>
      <c r="S646" s="338"/>
      <c r="T646" s="466"/>
      <c r="U646" s="466"/>
      <c r="V646" s="339"/>
      <c r="W646" s="339"/>
      <c r="X646" s="339"/>
      <c r="Y646" s="339"/>
      <c r="Z646" s="339"/>
      <c r="AA646" s="339"/>
      <c r="AB646" s="339"/>
      <c r="AC646" s="339"/>
      <c r="AD646" s="339"/>
      <c r="AE646" s="339"/>
      <c r="AF646" s="339"/>
      <c r="AG646" s="339"/>
      <c r="AH646" s="339"/>
      <c r="AI646" s="339"/>
      <c r="AJ646" s="339"/>
      <c r="AK646" s="339"/>
      <c r="AL646" s="339"/>
    </row>
    <row r="647" spans="1:38" ht="12.75" customHeight="1">
      <c r="A647" s="339"/>
      <c r="B647" s="339"/>
      <c r="C647" s="339"/>
      <c r="D647" s="339"/>
      <c r="E647" s="339"/>
      <c r="F647" s="339"/>
      <c r="G647" s="339"/>
      <c r="H647" s="339"/>
      <c r="I647" s="339"/>
      <c r="J647" s="339"/>
      <c r="K647" s="339"/>
      <c r="L647" s="339"/>
      <c r="M647" s="340"/>
      <c r="N647" s="339"/>
      <c r="O647" s="339"/>
      <c r="P647" s="339"/>
      <c r="Q647" s="341"/>
      <c r="R647" s="339"/>
      <c r="S647" s="338"/>
      <c r="T647" s="466"/>
      <c r="U647" s="466"/>
      <c r="V647" s="339"/>
      <c r="W647" s="339"/>
      <c r="X647" s="339"/>
      <c r="Y647" s="339"/>
      <c r="Z647" s="339"/>
      <c r="AA647" s="339"/>
      <c r="AB647" s="339"/>
      <c r="AC647" s="339"/>
      <c r="AD647" s="339"/>
      <c r="AE647" s="339"/>
      <c r="AF647" s="339"/>
      <c r="AG647" s="339"/>
      <c r="AH647" s="339"/>
      <c r="AI647" s="339"/>
      <c r="AJ647" s="339"/>
      <c r="AK647" s="339"/>
      <c r="AL647" s="339"/>
    </row>
    <row r="648" spans="1:38" ht="12.75" customHeight="1">
      <c r="A648" s="339"/>
      <c r="B648" s="339"/>
      <c r="C648" s="339"/>
      <c r="D648" s="339"/>
      <c r="E648" s="339"/>
      <c r="F648" s="339"/>
      <c r="G648" s="339"/>
      <c r="H648" s="339"/>
      <c r="I648" s="339"/>
      <c r="J648" s="339"/>
      <c r="K648" s="339"/>
      <c r="L648" s="339"/>
      <c r="M648" s="340"/>
      <c r="N648" s="339"/>
      <c r="O648" s="339"/>
      <c r="P648" s="339"/>
      <c r="Q648" s="341"/>
      <c r="R648" s="339"/>
      <c r="S648" s="338"/>
      <c r="T648" s="466"/>
      <c r="U648" s="466"/>
      <c r="V648" s="339"/>
      <c r="W648" s="339"/>
      <c r="X648" s="339"/>
      <c r="Y648" s="339"/>
      <c r="Z648" s="339"/>
      <c r="AA648" s="339"/>
      <c r="AB648" s="339"/>
      <c r="AC648" s="339"/>
      <c r="AD648" s="339"/>
      <c r="AE648" s="339"/>
      <c r="AF648" s="339"/>
      <c r="AG648" s="339"/>
      <c r="AH648" s="339"/>
      <c r="AI648" s="339"/>
      <c r="AJ648" s="339"/>
      <c r="AK648" s="339"/>
      <c r="AL648" s="339"/>
    </row>
    <row r="649" spans="1:38" ht="12.75" customHeight="1">
      <c r="A649" s="339"/>
      <c r="B649" s="339"/>
      <c r="C649" s="339"/>
      <c r="D649" s="339"/>
      <c r="E649" s="339"/>
      <c r="F649" s="339"/>
      <c r="G649" s="339"/>
      <c r="H649" s="339"/>
      <c r="I649" s="339"/>
      <c r="J649" s="339"/>
      <c r="K649" s="339"/>
      <c r="L649" s="339"/>
      <c r="M649" s="340"/>
      <c r="N649" s="339"/>
      <c r="O649" s="339"/>
      <c r="P649" s="339"/>
      <c r="Q649" s="341"/>
      <c r="R649" s="339"/>
      <c r="S649" s="338"/>
      <c r="T649" s="466"/>
      <c r="U649" s="466"/>
      <c r="V649" s="339"/>
      <c r="W649" s="339"/>
      <c r="X649" s="339"/>
      <c r="Y649" s="339"/>
      <c r="Z649" s="339"/>
      <c r="AA649" s="339"/>
      <c r="AB649" s="339"/>
      <c r="AC649" s="339"/>
      <c r="AD649" s="339"/>
      <c r="AE649" s="339"/>
      <c r="AF649" s="339"/>
      <c r="AG649" s="339"/>
      <c r="AH649" s="339"/>
      <c r="AI649" s="339"/>
      <c r="AJ649" s="339"/>
      <c r="AK649" s="339"/>
      <c r="AL649" s="339"/>
    </row>
    <row r="650" spans="1:38" ht="12.75" customHeight="1">
      <c r="A650" s="339"/>
      <c r="B650" s="339"/>
      <c r="C650" s="339"/>
      <c r="D650" s="339"/>
      <c r="E650" s="339"/>
      <c r="F650" s="339"/>
      <c r="G650" s="339"/>
      <c r="H650" s="339"/>
      <c r="I650" s="339"/>
      <c r="J650" s="339"/>
      <c r="K650" s="339"/>
      <c r="L650" s="339"/>
      <c r="M650" s="340"/>
      <c r="N650" s="339"/>
      <c r="O650" s="339"/>
      <c r="P650" s="339"/>
      <c r="Q650" s="341"/>
      <c r="R650" s="339"/>
      <c r="S650" s="338"/>
      <c r="T650" s="466"/>
      <c r="U650" s="466"/>
      <c r="V650" s="339"/>
      <c r="W650" s="339"/>
      <c r="X650" s="339"/>
      <c r="Y650" s="339"/>
      <c r="Z650" s="339"/>
      <c r="AA650" s="339"/>
      <c r="AB650" s="339"/>
      <c r="AC650" s="339"/>
      <c r="AD650" s="339"/>
      <c r="AE650" s="339"/>
      <c r="AF650" s="339"/>
      <c r="AG650" s="339"/>
      <c r="AH650" s="339"/>
      <c r="AI650" s="339"/>
      <c r="AJ650" s="339"/>
      <c r="AK650" s="339"/>
      <c r="AL650" s="339"/>
    </row>
    <row r="651" spans="1:38" ht="12.75" customHeight="1">
      <c r="A651" s="339"/>
      <c r="B651" s="339"/>
      <c r="C651" s="339"/>
      <c r="D651" s="339"/>
      <c r="E651" s="339"/>
      <c r="F651" s="339"/>
      <c r="G651" s="339"/>
      <c r="H651" s="339"/>
      <c r="I651" s="339"/>
      <c r="J651" s="339"/>
      <c r="K651" s="339"/>
      <c r="L651" s="339"/>
      <c r="M651" s="340"/>
      <c r="N651" s="339"/>
      <c r="O651" s="339"/>
      <c r="P651" s="339"/>
      <c r="Q651" s="341"/>
      <c r="R651" s="339"/>
      <c r="S651" s="338"/>
      <c r="T651" s="466"/>
      <c r="U651" s="466"/>
      <c r="V651" s="339"/>
      <c r="W651" s="339"/>
      <c r="X651" s="339"/>
      <c r="Y651" s="339"/>
      <c r="Z651" s="339"/>
      <c r="AA651" s="339"/>
      <c r="AB651" s="339"/>
      <c r="AC651" s="339"/>
      <c r="AD651" s="339"/>
      <c r="AE651" s="339"/>
      <c r="AF651" s="339"/>
      <c r="AG651" s="339"/>
      <c r="AH651" s="339"/>
      <c r="AI651" s="339"/>
      <c r="AJ651" s="339"/>
      <c r="AK651" s="339"/>
      <c r="AL651" s="339"/>
    </row>
    <row r="652" spans="1:38" ht="12.75" customHeight="1">
      <c r="A652" s="339"/>
      <c r="B652" s="339"/>
      <c r="C652" s="339"/>
      <c r="D652" s="339"/>
      <c r="E652" s="339"/>
      <c r="F652" s="339"/>
      <c r="G652" s="339"/>
      <c r="H652" s="339"/>
      <c r="I652" s="339"/>
      <c r="J652" s="339"/>
      <c r="K652" s="339"/>
      <c r="L652" s="339"/>
      <c r="M652" s="340"/>
      <c r="N652" s="339"/>
      <c r="O652" s="339"/>
      <c r="P652" s="339"/>
      <c r="Q652" s="341"/>
      <c r="R652" s="339"/>
      <c r="S652" s="338"/>
      <c r="T652" s="466"/>
      <c r="U652" s="466"/>
      <c r="V652" s="339"/>
      <c r="W652" s="339"/>
      <c r="X652" s="339"/>
      <c r="Y652" s="339"/>
      <c r="Z652" s="339"/>
      <c r="AA652" s="339"/>
      <c r="AB652" s="339"/>
      <c r="AC652" s="339"/>
      <c r="AD652" s="339"/>
      <c r="AE652" s="339"/>
      <c r="AF652" s="339"/>
      <c r="AG652" s="339"/>
      <c r="AH652" s="339"/>
      <c r="AI652" s="339"/>
      <c r="AJ652" s="339"/>
      <c r="AK652" s="339"/>
      <c r="AL652" s="339"/>
    </row>
    <row r="653" spans="1:38" ht="12.75" customHeight="1">
      <c r="A653" s="339"/>
      <c r="B653" s="339"/>
      <c r="C653" s="339"/>
      <c r="D653" s="339"/>
      <c r="E653" s="339"/>
      <c r="F653" s="339"/>
      <c r="G653" s="339"/>
      <c r="H653" s="339"/>
      <c r="I653" s="339"/>
      <c r="J653" s="339"/>
      <c r="K653" s="339"/>
      <c r="L653" s="339"/>
      <c r="M653" s="340"/>
      <c r="N653" s="339"/>
      <c r="O653" s="339"/>
      <c r="P653" s="339"/>
      <c r="Q653" s="341"/>
      <c r="R653" s="339"/>
      <c r="S653" s="338"/>
      <c r="T653" s="466"/>
      <c r="U653" s="466"/>
      <c r="V653" s="339"/>
      <c r="W653" s="339"/>
      <c r="X653" s="339"/>
      <c r="Y653" s="339"/>
      <c r="Z653" s="339"/>
      <c r="AA653" s="339"/>
      <c r="AB653" s="339"/>
      <c r="AC653" s="339"/>
      <c r="AD653" s="339"/>
      <c r="AE653" s="339"/>
      <c r="AF653" s="339"/>
      <c r="AG653" s="339"/>
      <c r="AH653" s="339"/>
      <c r="AI653" s="339"/>
      <c r="AJ653" s="339"/>
      <c r="AK653" s="339"/>
      <c r="AL653" s="339"/>
    </row>
    <row r="654" spans="1:38" ht="12.75" customHeight="1">
      <c r="A654" s="339"/>
      <c r="B654" s="339"/>
      <c r="C654" s="339"/>
      <c r="D654" s="339"/>
      <c r="E654" s="339"/>
      <c r="F654" s="339"/>
      <c r="G654" s="339"/>
      <c r="H654" s="339"/>
      <c r="I654" s="339"/>
      <c r="J654" s="339"/>
      <c r="K654" s="339"/>
      <c r="L654" s="339"/>
      <c r="M654" s="340"/>
      <c r="N654" s="339"/>
      <c r="O654" s="339"/>
      <c r="P654" s="339"/>
      <c r="Q654" s="341"/>
      <c r="R654" s="339"/>
      <c r="S654" s="338"/>
      <c r="T654" s="466"/>
      <c r="U654" s="466"/>
      <c r="V654" s="339"/>
      <c r="W654" s="339"/>
      <c r="X654" s="339"/>
      <c r="Y654" s="339"/>
      <c r="Z654" s="339"/>
      <c r="AA654" s="339"/>
      <c r="AB654" s="339"/>
      <c r="AC654" s="339"/>
      <c r="AD654" s="339"/>
      <c r="AE654" s="339"/>
      <c r="AF654" s="339"/>
      <c r="AG654" s="339"/>
      <c r="AH654" s="339"/>
      <c r="AI654" s="339"/>
      <c r="AJ654" s="339"/>
      <c r="AK654" s="339"/>
      <c r="AL654" s="339"/>
    </row>
    <row r="655" spans="1:38" ht="12.75" customHeight="1">
      <c r="A655" s="339"/>
      <c r="B655" s="339"/>
      <c r="C655" s="339"/>
      <c r="D655" s="339"/>
      <c r="E655" s="339"/>
      <c r="F655" s="339"/>
      <c r="G655" s="339"/>
      <c r="H655" s="339"/>
      <c r="I655" s="339"/>
      <c r="J655" s="339"/>
      <c r="K655" s="339"/>
      <c r="L655" s="339"/>
      <c r="M655" s="340"/>
      <c r="N655" s="339"/>
      <c r="O655" s="339"/>
      <c r="P655" s="339"/>
      <c r="Q655" s="341"/>
      <c r="R655" s="339"/>
      <c r="S655" s="338"/>
      <c r="T655" s="466"/>
      <c r="U655" s="466"/>
      <c r="V655" s="339"/>
      <c r="W655" s="339"/>
      <c r="X655" s="339"/>
      <c r="Y655" s="339"/>
      <c r="Z655" s="339"/>
      <c r="AA655" s="339"/>
      <c r="AB655" s="339"/>
      <c r="AC655" s="339"/>
      <c r="AD655" s="339"/>
      <c r="AE655" s="339"/>
      <c r="AF655" s="339"/>
      <c r="AG655" s="339"/>
      <c r="AH655" s="339"/>
      <c r="AI655" s="339"/>
      <c r="AJ655" s="339"/>
      <c r="AK655" s="339"/>
      <c r="AL655" s="339"/>
    </row>
    <row r="656" spans="1:38" ht="12.75" customHeight="1">
      <c r="A656" s="339"/>
      <c r="B656" s="339"/>
      <c r="C656" s="339"/>
      <c r="D656" s="339"/>
      <c r="E656" s="339"/>
      <c r="F656" s="339"/>
      <c r="G656" s="339"/>
      <c r="H656" s="339"/>
      <c r="I656" s="339"/>
      <c r="J656" s="339"/>
      <c r="K656" s="339"/>
      <c r="L656" s="339"/>
      <c r="M656" s="340"/>
      <c r="N656" s="339"/>
      <c r="O656" s="339"/>
      <c r="P656" s="339"/>
      <c r="Q656" s="341"/>
      <c r="R656" s="339"/>
      <c r="S656" s="338"/>
      <c r="T656" s="466"/>
      <c r="U656" s="466"/>
      <c r="V656" s="339"/>
      <c r="W656" s="339"/>
      <c r="X656" s="339"/>
      <c r="Y656" s="339"/>
      <c r="Z656" s="339"/>
      <c r="AA656" s="339"/>
      <c r="AB656" s="339"/>
      <c r="AC656" s="339"/>
      <c r="AD656" s="339"/>
      <c r="AE656" s="339"/>
      <c r="AF656" s="339"/>
      <c r="AG656" s="339"/>
      <c r="AH656" s="339"/>
      <c r="AI656" s="339"/>
      <c r="AJ656" s="339"/>
      <c r="AK656" s="339"/>
      <c r="AL656" s="339"/>
    </row>
    <row r="657" spans="1:38" ht="12.75" customHeight="1">
      <c r="A657" s="339"/>
      <c r="B657" s="339"/>
      <c r="C657" s="339"/>
      <c r="D657" s="339"/>
      <c r="E657" s="339"/>
      <c r="F657" s="339"/>
      <c r="G657" s="339"/>
      <c r="H657" s="339"/>
      <c r="I657" s="339"/>
      <c r="J657" s="339"/>
      <c r="K657" s="339"/>
      <c r="L657" s="339"/>
      <c r="M657" s="340"/>
      <c r="N657" s="339"/>
      <c r="O657" s="339"/>
      <c r="P657" s="339"/>
      <c r="Q657" s="341"/>
      <c r="R657" s="339"/>
      <c r="S657" s="338"/>
      <c r="T657" s="466"/>
      <c r="U657" s="466"/>
      <c r="V657" s="339"/>
      <c r="W657" s="339"/>
      <c r="X657" s="339"/>
      <c r="Y657" s="339"/>
      <c r="Z657" s="339"/>
      <c r="AA657" s="339"/>
      <c r="AB657" s="339"/>
      <c r="AC657" s="339"/>
      <c r="AD657" s="339"/>
      <c r="AE657" s="339"/>
      <c r="AF657" s="339"/>
      <c r="AG657" s="339"/>
      <c r="AH657" s="339"/>
      <c r="AI657" s="339"/>
      <c r="AJ657" s="339"/>
      <c r="AK657" s="339"/>
      <c r="AL657" s="339"/>
    </row>
    <row r="658" spans="1:38" ht="12.75" customHeight="1">
      <c r="A658" s="339"/>
      <c r="B658" s="339"/>
      <c r="C658" s="339"/>
      <c r="D658" s="339"/>
      <c r="E658" s="339"/>
      <c r="F658" s="339"/>
      <c r="G658" s="339"/>
      <c r="H658" s="339"/>
      <c r="I658" s="339"/>
      <c r="J658" s="339"/>
      <c r="K658" s="339"/>
      <c r="L658" s="339"/>
      <c r="M658" s="340"/>
      <c r="N658" s="339"/>
      <c r="O658" s="339"/>
      <c r="P658" s="339"/>
      <c r="Q658" s="341"/>
      <c r="R658" s="339"/>
      <c r="S658" s="338"/>
      <c r="T658" s="466"/>
      <c r="U658" s="466"/>
      <c r="V658" s="339"/>
      <c r="W658" s="339"/>
      <c r="X658" s="339"/>
      <c r="Y658" s="339"/>
      <c r="Z658" s="339"/>
      <c r="AA658" s="339"/>
      <c r="AB658" s="339"/>
      <c r="AC658" s="339"/>
      <c r="AD658" s="339"/>
      <c r="AE658" s="339"/>
      <c r="AF658" s="339"/>
      <c r="AG658" s="339"/>
      <c r="AH658" s="339"/>
      <c r="AI658" s="339"/>
      <c r="AJ658" s="339"/>
      <c r="AK658" s="339"/>
      <c r="AL658" s="339"/>
    </row>
    <row r="659" spans="1:38" ht="12.75" customHeight="1">
      <c r="A659" s="339"/>
      <c r="B659" s="339"/>
      <c r="C659" s="339"/>
      <c r="D659" s="339"/>
      <c r="E659" s="339"/>
      <c r="F659" s="339"/>
      <c r="G659" s="339"/>
      <c r="H659" s="339"/>
      <c r="I659" s="339"/>
      <c r="J659" s="339"/>
      <c r="K659" s="339"/>
      <c r="L659" s="339"/>
      <c r="M659" s="340"/>
      <c r="N659" s="339"/>
      <c r="O659" s="339"/>
      <c r="P659" s="339"/>
      <c r="Q659" s="341"/>
      <c r="R659" s="339"/>
      <c r="S659" s="338"/>
      <c r="T659" s="466"/>
      <c r="U659" s="466"/>
      <c r="V659" s="339"/>
      <c r="W659" s="339"/>
      <c r="X659" s="339"/>
      <c r="Y659" s="339"/>
      <c r="Z659" s="339"/>
      <c r="AA659" s="339"/>
      <c r="AB659" s="339"/>
      <c r="AC659" s="339"/>
      <c r="AD659" s="339"/>
      <c r="AE659" s="339"/>
      <c r="AF659" s="339"/>
      <c r="AG659" s="339"/>
      <c r="AH659" s="339"/>
      <c r="AI659" s="339"/>
      <c r="AJ659" s="339"/>
      <c r="AK659" s="339"/>
      <c r="AL659" s="339"/>
    </row>
    <row r="660" spans="1:38" ht="12.75" customHeight="1">
      <c r="A660" s="339"/>
      <c r="B660" s="339"/>
      <c r="C660" s="339"/>
      <c r="D660" s="339"/>
      <c r="E660" s="339"/>
      <c r="F660" s="339"/>
      <c r="G660" s="339"/>
      <c r="H660" s="339"/>
      <c r="I660" s="339"/>
      <c r="J660" s="339"/>
      <c r="K660" s="339"/>
      <c r="L660" s="339"/>
      <c r="M660" s="340"/>
      <c r="N660" s="339"/>
      <c r="O660" s="339"/>
      <c r="P660" s="339"/>
      <c r="Q660" s="341"/>
      <c r="R660" s="339"/>
      <c r="S660" s="338"/>
      <c r="T660" s="466"/>
      <c r="U660" s="466"/>
      <c r="V660" s="339"/>
      <c r="W660" s="339"/>
      <c r="X660" s="339"/>
      <c r="Y660" s="339"/>
      <c r="Z660" s="339"/>
      <c r="AA660" s="339"/>
      <c r="AB660" s="339"/>
      <c r="AC660" s="339"/>
      <c r="AD660" s="339"/>
      <c r="AE660" s="339"/>
      <c r="AF660" s="339"/>
      <c r="AG660" s="339"/>
      <c r="AH660" s="339"/>
      <c r="AI660" s="339"/>
      <c r="AJ660" s="339"/>
      <c r="AK660" s="339"/>
      <c r="AL660" s="339"/>
    </row>
    <row r="661" spans="1:38" ht="12.75" customHeight="1">
      <c r="A661" s="339"/>
      <c r="B661" s="339"/>
      <c r="C661" s="339"/>
      <c r="D661" s="339"/>
      <c r="E661" s="339"/>
      <c r="F661" s="339"/>
      <c r="G661" s="339"/>
      <c r="H661" s="339"/>
      <c r="I661" s="339"/>
      <c r="J661" s="339"/>
      <c r="K661" s="339"/>
      <c r="L661" s="339"/>
      <c r="M661" s="340"/>
      <c r="N661" s="339"/>
      <c r="O661" s="339"/>
      <c r="P661" s="339"/>
      <c r="Q661" s="341"/>
      <c r="R661" s="339"/>
      <c r="S661" s="338"/>
      <c r="T661" s="466"/>
      <c r="U661" s="466"/>
      <c r="V661" s="339"/>
      <c r="W661" s="339"/>
      <c r="X661" s="339"/>
      <c r="Y661" s="339"/>
      <c r="Z661" s="339"/>
      <c r="AA661" s="339"/>
      <c r="AB661" s="339"/>
      <c r="AC661" s="339"/>
      <c r="AD661" s="339"/>
      <c r="AE661" s="339"/>
      <c r="AF661" s="339"/>
      <c r="AG661" s="339"/>
      <c r="AH661" s="339"/>
      <c r="AI661" s="339"/>
      <c r="AJ661" s="339"/>
      <c r="AK661" s="339"/>
      <c r="AL661" s="339"/>
    </row>
    <row r="662" spans="1:38" ht="12.75" customHeight="1">
      <c r="A662" s="339"/>
      <c r="B662" s="339"/>
      <c r="C662" s="339"/>
      <c r="D662" s="339"/>
      <c r="E662" s="339"/>
      <c r="F662" s="339"/>
      <c r="G662" s="339"/>
      <c r="H662" s="339"/>
      <c r="I662" s="339"/>
      <c r="J662" s="339"/>
      <c r="K662" s="339"/>
      <c r="L662" s="339"/>
      <c r="M662" s="340"/>
      <c r="N662" s="339"/>
      <c r="O662" s="339"/>
      <c r="P662" s="339"/>
      <c r="Q662" s="341"/>
      <c r="R662" s="339"/>
      <c r="S662" s="338"/>
      <c r="T662" s="466"/>
      <c r="U662" s="466"/>
      <c r="V662" s="339"/>
      <c r="W662" s="339"/>
      <c r="X662" s="339"/>
      <c r="Y662" s="339"/>
      <c r="Z662" s="339"/>
      <c r="AA662" s="339"/>
      <c r="AB662" s="339"/>
      <c r="AC662" s="339"/>
      <c r="AD662" s="339"/>
      <c r="AE662" s="339"/>
      <c r="AF662" s="339"/>
      <c r="AG662" s="339"/>
      <c r="AH662" s="339"/>
      <c r="AI662" s="339"/>
      <c r="AJ662" s="339"/>
      <c r="AK662" s="339"/>
      <c r="AL662" s="339"/>
    </row>
    <row r="663" spans="1:38" ht="12.75" customHeight="1">
      <c r="A663" s="339"/>
      <c r="B663" s="339"/>
      <c r="C663" s="339"/>
      <c r="D663" s="339"/>
      <c r="E663" s="339"/>
      <c r="F663" s="339"/>
      <c r="G663" s="339"/>
      <c r="H663" s="339"/>
      <c r="I663" s="339"/>
      <c r="J663" s="339"/>
      <c r="K663" s="339"/>
      <c r="L663" s="339"/>
      <c r="M663" s="340"/>
      <c r="N663" s="339"/>
      <c r="O663" s="339"/>
      <c r="P663" s="339"/>
      <c r="Q663" s="341"/>
      <c r="R663" s="339"/>
      <c r="S663" s="338"/>
      <c r="T663" s="466"/>
      <c r="U663" s="466"/>
      <c r="V663" s="339"/>
      <c r="W663" s="339"/>
      <c r="X663" s="339"/>
      <c r="Y663" s="339"/>
      <c r="Z663" s="339"/>
      <c r="AA663" s="339"/>
      <c r="AB663" s="339"/>
      <c r="AC663" s="339"/>
      <c r="AD663" s="339"/>
      <c r="AE663" s="339"/>
      <c r="AF663" s="339"/>
      <c r="AG663" s="339"/>
      <c r="AH663" s="339"/>
      <c r="AI663" s="339"/>
      <c r="AJ663" s="339"/>
      <c r="AK663" s="339"/>
      <c r="AL663" s="339"/>
    </row>
    <row r="664" spans="1:38" ht="12.75" customHeight="1">
      <c r="A664" s="339"/>
      <c r="B664" s="339"/>
      <c r="C664" s="339"/>
      <c r="D664" s="339"/>
      <c r="E664" s="339"/>
      <c r="F664" s="339"/>
      <c r="G664" s="339"/>
      <c r="H664" s="339"/>
      <c r="I664" s="339"/>
      <c r="J664" s="339"/>
      <c r="K664" s="339"/>
      <c r="L664" s="339"/>
      <c r="M664" s="340"/>
      <c r="N664" s="339"/>
      <c r="O664" s="339"/>
      <c r="P664" s="339"/>
      <c r="Q664" s="341"/>
      <c r="R664" s="339"/>
      <c r="S664" s="338"/>
      <c r="T664" s="466"/>
      <c r="U664" s="466"/>
      <c r="V664" s="339"/>
      <c r="W664" s="339"/>
      <c r="X664" s="339"/>
      <c r="Y664" s="339"/>
      <c r="Z664" s="339"/>
      <c r="AA664" s="339"/>
      <c r="AB664" s="339"/>
      <c r="AC664" s="339"/>
      <c r="AD664" s="339"/>
      <c r="AE664" s="339"/>
      <c r="AF664" s="339"/>
      <c r="AG664" s="339"/>
      <c r="AH664" s="339"/>
      <c r="AI664" s="339"/>
      <c r="AJ664" s="339"/>
      <c r="AK664" s="339"/>
      <c r="AL664" s="339"/>
    </row>
    <row r="665" spans="1:38" ht="12.75" customHeight="1">
      <c r="A665" s="339"/>
      <c r="B665" s="339"/>
      <c r="C665" s="339"/>
      <c r="D665" s="339"/>
      <c r="E665" s="339"/>
      <c r="F665" s="339"/>
      <c r="G665" s="339"/>
      <c r="H665" s="339"/>
      <c r="I665" s="339"/>
      <c r="J665" s="339"/>
      <c r="K665" s="339"/>
      <c r="L665" s="339"/>
      <c r="M665" s="340"/>
      <c r="N665" s="339"/>
      <c r="O665" s="339"/>
      <c r="P665" s="339"/>
      <c r="Q665" s="341"/>
      <c r="R665" s="339"/>
      <c r="S665" s="338"/>
      <c r="T665" s="466"/>
      <c r="U665" s="466"/>
      <c r="V665" s="339"/>
      <c r="W665" s="339"/>
      <c r="X665" s="339"/>
      <c r="Y665" s="339"/>
      <c r="Z665" s="339"/>
      <c r="AA665" s="339"/>
      <c r="AB665" s="339"/>
      <c r="AC665" s="339"/>
      <c r="AD665" s="339"/>
      <c r="AE665" s="339"/>
      <c r="AF665" s="339"/>
      <c r="AG665" s="339"/>
      <c r="AH665" s="339"/>
      <c r="AI665" s="339"/>
      <c r="AJ665" s="339"/>
      <c r="AK665" s="339"/>
      <c r="AL665" s="339"/>
    </row>
    <row r="666" spans="1:38" ht="12.75" customHeight="1">
      <c r="A666" s="339"/>
      <c r="B666" s="339"/>
      <c r="C666" s="339"/>
      <c r="D666" s="339"/>
      <c r="E666" s="339"/>
      <c r="F666" s="339"/>
      <c r="G666" s="339"/>
      <c r="H666" s="339"/>
      <c r="I666" s="339"/>
      <c r="J666" s="339"/>
      <c r="K666" s="339"/>
      <c r="L666" s="339"/>
      <c r="M666" s="340"/>
      <c r="N666" s="339"/>
      <c r="O666" s="339"/>
      <c r="P666" s="339"/>
      <c r="Q666" s="341"/>
      <c r="R666" s="339"/>
      <c r="S666" s="338"/>
      <c r="T666" s="466"/>
      <c r="U666" s="466"/>
      <c r="V666" s="339"/>
      <c r="W666" s="339"/>
      <c r="X666" s="339"/>
      <c r="Y666" s="339"/>
      <c r="Z666" s="339"/>
      <c r="AA666" s="339"/>
      <c r="AB666" s="339"/>
      <c r="AC666" s="339"/>
      <c r="AD666" s="339"/>
      <c r="AE666" s="339"/>
      <c r="AF666" s="339"/>
      <c r="AG666" s="339"/>
      <c r="AH666" s="339"/>
      <c r="AI666" s="339"/>
      <c r="AJ666" s="339"/>
      <c r="AK666" s="339"/>
      <c r="AL666" s="339"/>
    </row>
    <row r="667" spans="1:38" ht="12.75" customHeight="1">
      <c r="A667" s="339"/>
      <c r="B667" s="339"/>
      <c r="C667" s="339"/>
      <c r="D667" s="339"/>
      <c r="E667" s="339"/>
      <c r="F667" s="339"/>
      <c r="G667" s="339"/>
      <c r="H667" s="339"/>
      <c r="I667" s="339"/>
      <c r="J667" s="339"/>
      <c r="K667" s="339"/>
      <c r="L667" s="339"/>
      <c r="M667" s="340"/>
      <c r="N667" s="339"/>
      <c r="O667" s="339"/>
      <c r="P667" s="339"/>
      <c r="Q667" s="341"/>
      <c r="R667" s="339"/>
      <c r="S667" s="338"/>
      <c r="T667" s="466"/>
      <c r="U667" s="466"/>
      <c r="V667" s="339"/>
      <c r="W667" s="339"/>
      <c r="X667" s="339"/>
      <c r="Y667" s="339"/>
      <c r="Z667" s="339"/>
      <c r="AA667" s="339"/>
      <c r="AB667" s="339"/>
      <c r="AC667" s="339"/>
      <c r="AD667" s="339"/>
      <c r="AE667" s="339"/>
      <c r="AF667" s="339"/>
      <c r="AG667" s="339"/>
      <c r="AH667" s="339"/>
      <c r="AI667" s="339"/>
      <c r="AJ667" s="339"/>
      <c r="AK667" s="339"/>
      <c r="AL667" s="339"/>
    </row>
    <row r="668" spans="1:38" ht="12.75" customHeight="1">
      <c r="A668" s="339"/>
      <c r="B668" s="339"/>
      <c r="C668" s="339"/>
      <c r="D668" s="339"/>
      <c r="E668" s="339"/>
      <c r="F668" s="339"/>
      <c r="G668" s="339"/>
      <c r="H668" s="339"/>
      <c r="I668" s="339"/>
      <c r="J668" s="339"/>
      <c r="K668" s="339"/>
      <c r="L668" s="339"/>
      <c r="M668" s="340"/>
      <c r="N668" s="339"/>
      <c r="O668" s="339"/>
      <c r="P668" s="339"/>
      <c r="Q668" s="341"/>
      <c r="R668" s="339"/>
      <c r="S668" s="338"/>
      <c r="T668" s="466"/>
      <c r="U668" s="466"/>
      <c r="V668" s="339"/>
      <c r="W668" s="339"/>
      <c r="X668" s="339"/>
      <c r="Y668" s="339"/>
      <c r="Z668" s="339"/>
      <c r="AA668" s="339"/>
      <c r="AB668" s="339"/>
      <c r="AC668" s="339"/>
      <c r="AD668" s="339"/>
      <c r="AE668" s="339"/>
      <c r="AF668" s="339"/>
      <c r="AG668" s="339"/>
      <c r="AH668" s="339"/>
      <c r="AI668" s="339"/>
      <c r="AJ668" s="339"/>
      <c r="AK668" s="339"/>
      <c r="AL668" s="339"/>
    </row>
    <row r="669" spans="1:38" ht="12.75" customHeight="1">
      <c r="A669" s="339"/>
      <c r="B669" s="339"/>
      <c r="C669" s="339"/>
      <c r="D669" s="339"/>
      <c r="E669" s="339"/>
      <c r="F669" s="339"/>
      <c r="G669" s="339"/>
      <c r="H669" s="339"/>
      <c r="I669" s="339"/>
      <c r="J669" s="339"/>
      <c r="K669" s="339"/>
      <c r="L669" s="339"/>
      <c r="M669" s="340"/>
      <c r="N669" s="339"/>
      <c r="O669" s="339"/>
      <c r="P669" s="339"/>
      <c r="Q669" s="341"/>
      <c r="R669" s="339"/>
      <c r="S669" s="338"/>
      <c r="T669" s="466"/>
      <c r="U669" s="466"/>
      <c r="V669" s="339"/>
      <c r="W669" s="339"/>
      <c r="X669" s="339"/>
      <c r="Y669" s="339"/>
      <c r="Z669" s="339"/>
      <c r="AA669" s="339"/>
      <c r="AB669" s="339"/>
      <c r="AC669" s="339"/>
      <c r="AD669" s="339"/>
      <c r="AE669" s="339"/>
      <c r="AF669" s="339"/>
      <c r="AG669" s="339"/>
      <c r="AH669" s="339"/>
      <c r="AI669" s="339"/>
      <c r="AJ669" s="339"/>
      <c r="AK669" s="339"/>
      <c r="AL669" s="339"/>
    </row>
    <row r="670" spans="1:38" ht="12.75" customHeight="1">
      <c r="A670" s="339"/>
      <c r="B670" s="339"/>
      <c r="C670" s="339"/>
      <c r="D670" s="339"/>
      <c r="E670" s="339"/>
      <c r="F670" s="339"/>
      <c r="G670" s="339"/>
      <c r="H670" s="339"/>
      <c r="I670" s="339"/>
      <c r="J670" s="339"/>
      <c r="K670" s="339"/>
      <c r="L670" s="339"/>
      <c r="M670" s="340"/>
      <c r="N670" s="339"/>
      <c r="O670" s="339"/>
      <c r="P670" s="339"/>
      <c r="Q670" s="341"/>
      <c r="R670" s="339"/>
      <c r="S670" s="338"/>
      <c r="T670" s="466"/>
      <c r="U670" s="466"/>
      <c r="V670" s="339"/>
      <c r="W670" s="339"/>
      <c r="X670" s="339"/>
      <c r="Y670" s="339"/>
      <c r="Z670" s="339"/>
      <c r="AA670" s="339"/>
      <c r="AB670" s="339"/>
      <c r="AC670" s="339"/>
      <c r="AD670" s="339"/>
      <c r="AE670" s="339"/>
      <c r="AF670" s="339"/>
      <c r="AG670" s="339"/>
      <c r="AH670" s="339"/>
      <c r="AI670" s="339"/>
      <c r="AJ670" s="339"/>
      <c r="AK670" s="339"/>
      <c r="AL670" s="339"/>
    </row>
    <row r="671" spans="1:38" ht="12.75" customHeight="1">
      <c r="A671" s="339"/>
      <c r="B671" s="339"/>
      <c r="C671" s="339"/>
      <c r="D671" s="339"/>
      <c r="E671" s="339"/>
      <c r="F671" s="339"/>
      <c r="G671" s="339"/>
      <c r="H671" s="339"/>
      <c r="I671" s="339"/>
      <c r="J671" s="339"/>
      <c r="K671" s="339"/>
      <c r="L671" s="339"/>
      <c r="M671" s="340"/>
      <c r="N671" s="339"/>
      <c r="O671" s="339"/>
      <c r="P671" s="339"/>
      <c r="Q671" s="341"/>
      <c r="R671" s="339"/>
      <c r="S671" s="338"/>
      <c r="T671" s="466"/>
      <c r="U671" s="466"/>
      <c r="V671" s="339"/>
      <c r="W671" s="339"/>
      <c r="X671" s="339"/>
      <c r="Y671" s="339"/>
      <c r="Z671" s="339"/>
      <c r="AA671" s="339"/>
      <c r="AB671" s="339"/>
      <c r="AC671" s="339"/>
      <c r="AD671" s="339"/>
      <c r="AE671" s="339"/>
      <c r="AF671" s="339"/>
      <c r="AG671" s="339"/>
      <c r="AH671" s="339"/>
      <c r="AI671" s="339"/>
      <c r="AJ671" s="339"/>
      <c r="AK671" s="339"/>
      <c r="AL671" s="339"/>
    </row>
    <row r="672" spans="1:38" ht="12.75" customHeight="1">
      <c r="A672" s="339"/>
      <c r="B672" s="339"/>
      <c r="C672" s="339"/>
      <c r="D672" s="339"/>
      <c r="E672" s="339"/>
      <c r="F672" s="339"/>
      <c r="G672" s="339"/>
      <c r="H672" s="339"/>
      <c r="I672" s="339"/>
      <c r="J672" s="339"/>
      <c r="K672" s="339"/>
      <c r="L672" s="339"/>
      <c r="M672" s="340"/>
      <c r="N672" s="339"/>
      <c r="O672" s="339"/>
      <c r="P672" s="339"/>
      <c r="Q672" s="341"/>
      <c r="R672" s="339"/>
      <c r="S672" s="338"/>
      <c r="T672" s="466"/>
      <c r="U672" s="466"/>
      <c r="V672" s="339"/>
      <c r="W672" s="339"/>
      <c r="X672" s="339"/>
      <c r="Y672" s="339"/>
      <c r="Z672" s="339"/>
      <c r="AA672" s="339"/>
      <c r="AB672" s="339"/>
      <c r="AC672" s="339"/>
      <c r="AD672" s="339"/>
      <c r="AE672" s="339"/>
      <c r="AF672" s="339"/>
      <c r="AG672" s="339"/>
      <c r="AH672" s="339"/>
      <c r="AI672" s="339"/>
      <c r="AJ672" s="339"/>
      <c r="AK672" s="339"/>
      <c r="AL672" s="339"/>
    </row>
    <row r="673" spans="1:38" ht="12.75" customHeight="1">
      <c r="A673" s="339"/>
      <c r="B673" s="339"/>
      <c r="C673" s="339"/>
      <c r="D673" s="339"/>
      <c r="E673" s="339"/>
      <c r="F673" s="339"/>
      <c r="G673" s="339"/>
      <c r="H673" s="339"/>
      <c r="I673" s="339"/>
      <c r="J673" s="339"/>
      <c r="K673" s="339"/>
      <c r="L673" s="339"/>
      <c r="M673" s="340"/>
      <c r="N673" s="339"/>
      <c r="O673" s="339"/>
      <c r="P673" s="339"/>
      <c r="Q673" s="341"/>
      <c r="R673" s="339"/>
      <c r="S673" s="338"/>
      <c r="T673" s="466"/>
      <c r="U673" s="466"/>
      <c r="V673" s="339"/>
      <c r="W673" s="339"/>
      <c r="X673" s="339"/>
      <c r="Y673" s="339"/>
      <c r="Z673" s="339"/>
      <c r="AA673" s="339"/>
      <c r="AB673" s="339"/>
      <c r="AC673" s="339"/>
      <c r="AD673" s="339"/>
      <c r="AE673" s="339"/>
      <c r="AF673" s="339"/>
      <c r="AG673" s="339"/>
      <c r="AH673" s="339"/>
      <c r="AI673" s="339"/>
      <c r="AJ673" s="339"/>
      <c r="AK673" s="339"/>
      <c r="AL673" s="339"/>
    </row>
    <row r="674" spans="1:38" ht="12.75" customHeight="1">
      <c r="A674" s="339"/>
      <c r="B674" s="339"/>
      <c r="C674" s="339"/>
      <c r="D674" s="339"/>
      <c r="E674" s="339"/>
      <c r="F674" s="339"/>
      <c r="G674" s="339"/>
      <c r="H674" s="339"/>
      <c r="I674" s="339"/>
      <c r="J674" s="339"/>
      <c r="K674" s="339"/>
      <c r="L674" s="339"/>
      <c r="M674" s="340"/>
      <c r="N674" s="339"/>
      <c r="O674" s="339"/>
      <c r="P674" s="339"/>
      <c r="Q674" s="341"/>
      <c r="R674" s="339"/>
      <c r="S674" s="338"/>
      <c r="T674" s="466"/>
      <c r="U674" s="466"/>
      <c r="V674" s="339"/>
      <c r="W674" s="339"/>
      <c r="X674" s="339"/>
      <c r="Y674" s="339"/>
      <c r="Z674" s="339"/>
      <c r="AA674" s="339"/>
      <c r="AB674" s="339"/>
      <c r="AC674" s="339"/>
      <c r="AD674" s="339"/>
      <c r="AE674" s="339"/>
      <c r="AF674" s="339"/>
      <c r="AG674" s="339"/>
      <c r="AH674" s="339"/>
      <c r="AI674" s="339"/>
      <c r="AJ674" s="339"/>
      <c r="AK674" s="339"/>
      <c r="AL674" s="339"/>
    </row>
    <row r="675" spans="1:38" ht="12.75" customHeight="1">
      <c r="A675" s="339"/>
      <c r="B675" s="339"/>
      <c r="C675" s="339"/>
      <c r="D675" s="339"/>
      <c r="E675" s="339"/>
      <c r="F675" s="339"/>
      <c r="G675" s="339"/>
      <c r="H675" s="339"/>
      <c r="I675" s="339"/>
      <c r="J675" s="339"/>
      <c r="K675" s="339"/>
      <c r="L675" s="339"/>
      <c r="M675" s="340"/>
      <c r="N675" s="339"/>
      <c r="O675" s="339"/>
      <c r="P675" s="339"/>
      <c r="Q675" s="341"/>
      <c r="R675" s="339"/>
      <c r="S675" s="338"/>
      <c r="T675" s="466"/>
      <c r="U675" s="466"/>
      <c r="V675" s="339"/>
      <c r="W675" s="339"/>
      <c r="X675" s="339"/>
      <c r="Y675" s="339"/>
      <c r="Z675" s="339"/>
      <c r="AA675" s="339"/>
      <c r="AB675" s="339"/>
      <c r="AC675" s="339"/>
      <c r="AD675" s="339"/>
      <c r="AE675" s="339"/>
      <c r="AF675" s="339"/>
      <c r="AG675" s="339"/>
      <c r="AH675" s="339"/>
      <c r="AI675" s="339"/>
      <c r="AJ675" s="339"/>
      <c r="AK675" s="339"/>
      <c r="AL675" s="339"/>
    </row>
    <row r="676" spans="1:38" ht="12.75" customHeight="1">
      <c r="A676" s="339"/>
      <c r="B676" s="339"/>
      <c r="C676" s="339"/>
      <c r="D676" s="339"/>
      <c r="E676" s="339"/>
      <c r="F676" s="339"/>
      <c r="G676" s="339"/>
      <c r="H676" s="339"/>
      <c r="I676" s="339"/>
      <c r="J676" s="339"/>
      <c r="K676" s="339"/>
      <c r="L676" s="339"/>
      <c r="M676" s="340"/>
      <c r="N676" s="339"/>
      <c r="O676" s="339"/>
      <c r="P676" s="339"/>
      <c r="Q676" s="341"/>
      <c r="R676" s="339"/>
      <c r="S676" s="338"/>
      <c r="T676" s="466"/>
      <c r="U676" s="466"/>
      <c r="V676" s="339"/>
      <c r="W676" s="339"/>
      <c r="X676" s="339"/>
      <c r="Y676" s="339"/>
      <c r="Z676" s="339"/>
      <c r="AA676" s="339"/>
      <c r="AB676" s="339"/>
      <c r="AC676" s="339"/>
      <c r="AD676" s="339"/>
      <c r="AE676" s="339"/>
      <c r="AF676" s="339"/>
      <c r="AG676" s="339"/>
      <c r="AH676" s="339"/>
      <c r="AI676" s="339"/>
      <c r="AJ676" s="339"/>
      <c r="AK676" s="339"/>
      <c r="AL676" s="339"/>
    </row>
    <row r="677" spans="1:38" ht="12.75" customHeight="1">
      <c r="A677" s="339"/>
      <c r="B677" s="339"/>
      <c r="C677" s="339"/>
      <c r="D677" s="339"/>
      <c r="E677" s="339"/>
      <c r="F677" s="339"/>
      <c r="G677" s="339"/>
      <c r="H677" s="339"/>
      <c r="I677" s="339"/>
      <c r="J677" s="339"/>
      <c r="K677" s="339"/>
      <c r="L677" s="339"/>
      <c r="M677" s="340"/>
      <c r="N677" s="339"/>
      <c r="O677" s="339"/>
      <c r="P677" s="339"/>
      <c r="Q677" s="341"/>
      <c r="R677" s="339"/>
      <c r="S677" s="338"/>
      <c r="T677" s="466"/>
      <c r="U677" s="466"/>
      <c r="V677" s="339"/>
      <c r="W677" s="339"/>
      <c r="X677" s="339"/>
      <c r="Y677" s="339"/>
      <c r="Z677" s="339"/>
      <c r="AA677" s="339"/>
      <c r="AB677" s="339"/>
      <c r="AC677" s="339"/>
      <c r="AD677" s="339"/>
      <c r="AE677" s="339"/>
      <c r="AF677" s="339"/>
      <c r="AG677" s="339"/>
      <c r="AH677" s="339"/>
      <c r="AI677" s="339"/>
      <c r="AJ677" s="339"/>
      <c r="AK677" s="339"/>
      <c r="AL677" s="339"/>
    </row>
    <row r="678" spans="1:38" ht="12.75" customHeight="1">
      <c r="A678" s="339"/>
      <c r="B678" s="339"/>
      <c r="C678" s="339"/>
      <c r="D678" s="339"/>
      <c r="E678" s="339"/>
      <c r="F678" s="339"/>
      <c r="G678" s="339"/>
      <c r="H678" s="339"/>
      <c r="I678" s="339"/>
      <c r="J678" s="339"/>
      <c r="K678" s="339"/>
      <c r="L678" s="339"/>
      <c r="M678" s="340"/>
      <c r="N678" s="339"/>
      <c r="O678" s="339"/>
      <c r="P678" s="339"/>
      <c r="Q678" s="341"/>
      <c r="R678" s="339"/>
      <c r="S678" s="338"/>
      <c r="T678" s="466"/>
      <c r="U678" s="466"/>
      <c r="V678" s="339"/>
      <c r="W678" s="339"/>
      <c r="X678" s="339"/>
      <c r="Y678" s="339"/>
      <c r="Z678" s="339"/>
      <c r="AA678" s="339"/>
      <c r="AB678" s="339"/>
      <c r="AC678" s="339"/>
      <c r="AD678" s="339"/>
      <c r="AE678" s="339"/>
      <c r="AF678" s="339"/>
      <c r="AG678" s="339"/>
      <c r="AH678" s="339"/>
      <c r="AI678" s="339"/>
      <c r="AJ678" s="339"/>
      <c r="AK678" s="339"/>
      <c r="AL678" s="339"/>
    </row>
    <row r="679" spans="1:38" ht="12.75" customHeight="1">
      <c r="A679" s="339"/>
      <c r="B679" s="339"/>
      <c r="C679" s="339"/>
      <c r="D679" s="339"/>
      <c r="E679" s="339"/>
      <c r="F679" s="339"/>
      <c r="G679" s="339"/>
      <c r="H679" s="339"/>
      <c r="I679" s="339"/>
      <c r="J679" s="339"/>
      <c r="K679" s="339"/>
      <c r="L679" s="339"/>
      <c r="M679" s="340"/>
      <c r="N679" s="339"/>
      <c r="O679" s="339"/>
      <c r="P679" s="339"/>
      <c r="Q679" s="341"/>
      <c r="R679" s="339"/>
      <c r="S679" s="338"/>
      <c r="T679" s="466"/>
      <c r="U679" s="466"/>
      <c r="V679" s="339"/>
      <c r="W679" s="339"/>
      <c r="X679" s="339"/>
      <c r="Y679" s="339"/>
      <c r="Z679" s="339"/>
      <c r="AA679" s="339"/>
      <c r="AB679" s="339"/>
      <c r="AC679" s="339"/>
      <c r="AD679" s="339"/>
      <c r="AE679" s="339"/>
      <c r="AF679" s="339"/>
      <c r="AG679" s="339"/>
      <c r="AH679" s="339"/>
      <c r="AI679" s="339"/>
      <c r="AJ679" s="339"/>
      <c r="AK679" s="339"/>
      <c r="AL679" s="339"/>
    </row>
    <row r="680" spans="1:38" ht="12.75" customHeight="1">
      <c r="A680" s="339"/>
      <c r="B680" s="339"/>
      <c r="C680" s="339"/>
      <c r="D680" s="339"/>
      <c r="E680" s="339"/>
      <c r="F680" s="339"/>
      <c r="G680" s="339"/>
      <c r="H680" s="339"/>
      <c r="I680" s="339"/>
      <c r="J680" s="339"/>
      <c r="K680" s="339"/>
      <c r="L680" s="339"/>
      <c r="M680" s="340"/>
      <c r="N680" s="339"/>
      <c r="O680" s="339"/>
      <c r="P680" s="339"/>
      <c r="Q680" s="341"/>
      <c r="R680" s="339"/>
      <c r="S680" s="338"/>
      <c r="T680" s="466"/>
      <c r="U680" s="466"/>
      <c r="V680" s="339"/>
      <c r="W680" s="339"/>
      <c r="X680" s="339"/>
      <c r="Y680" s="339"/>
      <c r="Z680" s="339"/>
      <c r="AA680" s="339"/>
      <c r="AB680" s="339"/>
      <c r="AC680" s="339"/>
      <c r="AD680" s="339"/>
      <c r="AE680" s="339"/>
      <c r="AF680" s="339"/>
      <c r="AG680" s="339"/>
      <c r="AH680" s="339"/>
      <c r="AI680" s="339"/>
      <c r="AJ680" s="339"/>
      <c r="AK680" s="339"/>
      <c r="AL680" s="339"/>
    </row>
    <row r="681" spans="1:38" ht="12.75" customHeight="1">
      <c r="A681" s="339"/>
      <c r="B681" s="339"/>
      <c r="C681" s="339"/>
      <c r="D681" s="339"/>
      <c r="E681" s="339"/>
      <c r="F681" s="339"/>
      <c r="G681" s="339"/>
      <c r="H681" s="339"/>
      <c r="I681" s="339"/>
      <c r="J681" s="339"/>
      <c r="K681" s="339"/>
      <c r="L681" s="339"/>
      <c r="M681" s="340"/>
      <c r="N681" s="339"/>
      <c r="O681" s="339"/>
      <c r="P681" s="339"/>
      <c r="Q681" s="341"/>
      <c r="R681" s="339"/>
      <c r="S681" s="338"/>
      <c r="T681" s="466"/>
      <c r="U681" s="466"/>
      <c r="V681" s="339"/>
      <c r="W681" s="339"/>
      <c r="X681" s="339"/>
      <c r="Y681" s="339"/>
      <c r="Z681" s="339"/>
      <c r="AA681" s="339"/>
      <c r="AB681" s="339"/>
      <c r="AC681" s="339"/>
      <c r="AD681" s="339"/>
      <c r="AE681" s="339"/>
      <c r="AF681" s="339"/>
      <c r="AG681" s="339"/>
      <c r="AH681" s="339"/>
      <c r="AI681" s="339"/>
      <c r="AJ681" s="339"/>
      <c r="AK681" s="339"/>
      <c r="AL681" s="339"/>
    </row>
    <row r="682" spans="1:38" ht="12.75" customHeight="1">
      <c r="A682" s="339"/>
      <c r="B682" s="339"/>
      <c r="C682" s="339"/>
      <c r="D682" s="339"/>
      <c r="E682" s="339"/>
      <c r="F682" s="339"/>
      <c r="G682" s="339"/>
      <c r="H682" s="339"/>
      <c r="I682" s="339"/>
      <c r="J682" s="339"/>
      <c r="K682" s="339"/>
      <c r="L682" s="339"/>
      <c r="M682" s="340"/>
      <c r="N682" s="339"/>
      <c r="O682" s="339"/>
      <c r="P682" s="339"/>
      <c r="Q682" s="341"/>
      <c r="R682" s="339"/>
      <c r="S682" s="338"/>
      <c r="T682" s="466"/>
      <c r="U682" s="466"/>
      <c r="V682" s="339"/>
      <c r="W682" s="339"/>
      <c r="X682" s="339"/>
      <c r="Y682" s="339"/>
      <c r="Z682" s="339"/>
      <c r="AA682" s="339"/>
      <c r="AB682" s="339"/>
      <c r="AC682" s="339"/>
      <c r="AD682" s="339"/>
      <c r="AE682" s="339"/>
      <c r="AF682" s="339"/>
      <c r="AG682" s="339"/>
      <c r="AH682" s="339"/>
      <c r="AI682" s="339"/>
      <c r="AJ682" s="339"/>
      <c r="AK682" s="339"/>
      <c r="AL682" s="339"/>
    </row>
    <row r="683" spans="1:38" ht="12.75" customHeight="1">
      <c r="A683" s="339"/>
      <c r="B683" s="339"/>
      <c r="C683" s="339"/>
      <c r="D683" s="339"/>
      <c r="E683" s="339"/>
      <c r="F683" s="339"/>
      <c r="G683" s="339"/>
      <c r="H683" s="339"/>
      <c r="I683" s="339"/>
      <c r="J683" s="339"/>
      <c r="K683" s="339"/>
      <c r="L683" s="339"/>
      <c r="M683" s="340"/>
      <c r="N683" s="339"/>
      <c r="O683" s="339"/>
      <c r="P683" s="339"/>
      <c r="Q683" s="341"/>
      <c r="R683" s="339"/>
      <c r="S683" s="338"/>
      <c r="T683" s="466"/>
      <c r="U683" s="466"/>
      <c r="V683" s="339"/>
      <c r="W683" s="339"/>
      <c r="X683" s="339"/>
      <c r="Y683" s="339"/>
      <c r="Z683" s="339"/>
      <c r="AA683" s="339"/>
      <c r="AB683" s="339"/>
      <c r="AC683" s="339"/>
      <c r="AD683" s="339"/>
      <c r="AE683" s="339"/>
      <c r="AF683" s="339"/>
      <c r="AG683" s="339"/>
      <c r="AH683" s="339"/>
      <c r="AI683" s="339"/>
      <c r="AJ683" s="339"/>
      <c r="AK683" s="339"/>
      <c r="AL683" s="339"/>
    </row>
    <row r="684" spans="1:38" ht="12.75" customHeight="1">
      <c r="A684" s="339"/>
      <c r="B684" s="339"/>
      <c r="C684" s="339"/>
      <c r="D684" s="339"/>
      <c r="E684" s="339"/>
      <c r="F684" s="339"/>
      <c r="G684" s="339"/>
      <c r="H684" s="339"/>
      <c r="I684" s="339"/>
      <c r="J684" s="339"/>
      <c r="K684" s="339"/>
      <c r="L684" s="339"/>
      <c r="M684" s="340"/>
      <c r="N684" s="339"/>
      <c r="O684" s="339"/>
      <c r="P684" s="339"/>
      <c r="Q684" s="341"/>
      <c r="R684" s="339"/>
      <c r="S684" s="338"/>
      <c r="T684" s="466"/>
      <c r="U684" s="466"/>
      <c r="V684" s="339"/>
      <c r="W684" s="339"/>
      <c r="X684" s="339"/>
      <c r="Y684" s="339"/>
      <c r="Z684" s="339"/>
      <c r="AA684" s="339"/>
      <c r="AB684" s="339"/>
      <c r="AC684" s="339"/>
      <c r="AD684" s="339"/>
      <c r="AE684" s="339"/>
      <c r="AF684" s="339"/>
      <c r="AG684" s="339"/>
      <c r="AH684" s="339"/>
      <c r="AI684" s="339"/>
      <c r="AJ684" s="339"/>
      <c r="AK684" s="339"/>
      <c r="AL684" s="339"/>
    </row>
    <row r="685" spans="1:38" ht="12.75" customHeight="1">
      <c r="A685" s="339"/>
      <c r="B685" s="339"/>
      <c r="C685" s="339"/>
      <c r="D685" s="339"/>
      <c r="E685" s="339"/>
      <c r="F685" s="339"/>
      <c r="G685" s="339"/>
      <c r="H685" s="339"/>
      <c r="I685" s="339"/>
      <c r="J685" s="339"/>
      <c r="K685" s="339"/>
      <c r="L685" s="339"/>
      <c r="M685" s="340"/>
      <c r="N685" s="339"/>
      <c r="O685" s="339"/>
      <c r="P685" s="339"/>
      <c r="Q685" s="341"/>
      <c r="R685" s="339"/>
      <c r="S685" s="338"/>
      <c r="T685" s="466"/>
      <c r="U685" s="466"/>
      <c r="V685" s="339"/>
      <c r="W685" s="339"/>
      <c r="X685" s="339"/>
      <c r="Y685" s="339"/>
      <c r="Z685" s="339"/>
      <c r="AA685" s="339"/>
      <c r="AB685" s="339"/>
      <c r="AC685" s="339"/>
      <c r="AD685" s="339"/>
      <c r="AE685" s="339"/>
      <c r="AF685" s="339"/>
      <c r="AG685" s="339"/>
      <c r="AH685" s="339"/>
      <c r="AI685" s="339"/>
      <c r="AJ685" s="339"/>
      <c r="AK685" s="339"/>
      <c r="AL685" s="339"/>
    </row>
    <row r="686" spans="1:38" ht="12.75" customHeight="1">
      <c r="A686" s="339"/>
      <c r="B686" s="339"/>
      <c r="C686" s="339"/>
      <c r="D686" s="339"/>
      <c r="E686" s="339"/>
      <c r="F686" s="339"/>
      <c r="G686" s="339"/>
      <c r="H686" s="339"/>
      <c r="I686" s="339"/>
      <c r="J686" s="339"/>
      <c r="K686" s="339"/>
      <c r="L686" s="339"/>
      <c r="M686" s="340"/>
      <c r="N686" s="339"/>
      <c r="O686" s="339"/>
      <c r="P686" s="339"/>
      <c r="Q686" s="341"/>
      <c r="R686" s="339"/>
      <c r="S686" s="338"/>
      <c r="T686" s="466"/>
      <c r="U686" s="466"/>
      <c r="V686" s="339"/>
      <c r="W686" s="339"/>
      <c r="X686" s="339"/>
      <c r="Y686" s="339"/>
      <c r="Z686" s="339"/>
      <c r="AA686" s="339"/>
      <c r="AB686" s="339"/>
      <c r="AC686" s="339"/>
      <c r="AD686" s="339"/>
      <c r="AE686" s="339"/>
      <c r="AF686" s="339"/>
      <c r="AG686" s="339"/>
      <c r="AH686" s="339"/>
      <c r="AI686" s="339"/>
      <c r="AJ686" s="339"/>
      <c r="AK686" s="339"/>
      <c r="AL686" s="339"/>
    </row>
    <row r="687" spans="1:38" ht="12.75" customHeight="1">
      <c r="A687" s="339"/>
      <c r="B687" s="339"/>
      <c r="C687" s="339"/>
      <c r="D687" s="339"/>
      <c r="E687" s="339"/>
      <c r="F687" s="339"/>
      <c r="G687" s="339"/>
      <c r="H687" s="339"/>
      <c r="I687" s="339"/>
      <c r="J687" s="339"/>
      <c r="K687" s="339"/>
      <c r="L687" s="339"/>
      <c r="M687" s="340"/>
      <c r="N687" s="339"/>
      <c r="O687" s="339"/>
      <c r="P687" s="339"/>
      <c r="Q687" s="341"/>
      <c r="R687" s="339"/>
      <c r="S687" s="338"/>
      <c r="T687" s="466"/>
      <c r="U687" s="466"/>
      <c r="V687" s="339"/>
      <c r="W687" s="339"/>
      <c r="X687" s="339"/>
      <c r="Y687" s="339"/>
      <c r="Z687" s="339"/>
      <c r="AA687" s="339"/>
      <c r="AB687" s="339"/>
      <c r="AC687" s="339"/>
      <c r="AD687" s="339"/>
      <c r="AE687" s="339"/>
      <c r="AF687" s="339"/>
      <c r="AG687" s="339"/>
      <c r="AH687" s="339"/>
      <c r="AI687" s="339"/>
      <c r="AJ687" s="339"/>
      <c r="AK687" s="339"/>
      <c r="AL687" s="339"/>
    </row>
    <row r="688" spans="1:38" ht="12.75" customHeight="1">
      <c r="A688" s="339"/>
      <c r="B688" s="339"/>
      <c r="C688" s="339"/>
      <c r="D688" s="339"/>
      <c r="E688" s="339"/>
      <c r="F688" s="339"/>
      <c r="G688" s="339"/>
      <c r="H688" s="339"/>
      <c r="I688" s="339"/>
      <c r="J688" s="339"/>
      <c r="K688" s="339"/>
      <c r="L688" s="339"/>
      <c r="M688" s="340"/>
      <c r="N688" s="339"/>
      <c r="O688" s="339"/>
      <c r="P688" s="339"/>
      <c r="Q688" s="341"/>
      <c r="R688" s="339"/>
      <c r="S688" s="338"/>
      <c r="T688" s="466"/>
      <c r="U688" s="466"/>
      <c r="V688" s="339"/>
      <c r="W688" s="339"/>
      <c r="X688" s="339"/>
      <c r="Y688" s="339"/>
      <c r="Z688" s="339"/>
      <c r="AA688" s="339"/>
      <c r="AB688" s="339"/>
      <c r="AC688" s="339"/>
      <c r="AD688" s="339"/>
      <c r="AE688" s="339"/>
      <c r="AF688" s="339"/>
      <c r="AG688" s="339"/>
      <c r="AH688" s="339"/>
      <c r="AI688" s="339"/>
      <c r="AJ688" s="339"/>
      <c r="AK688" s="339"/>
      <c r="AL688" s="339"/>
    </row>
    <row r="689" spans="1:38" ht="12.75" customHeight="1">
      <c r="A689" s="339"/>
      <c r="B689" s="339"/>
      <c r="C689" s="339"/>
      <c r="D689" s="339"/>
      <c r="E689" s="339"/>
      <c r="F689" s="339"/>
      <c r="G689" s="339"/>
      <c r="H689" s="339"/>
      <c r="I689" s="339"/>
      <c r="J689" s="339"/>
      <c r="K689" s="339"/>
      <c r="L689" s="339"/>
      <c r="M689" s="340"/>
      <c r="N689" s="339"/>
      <c r="O689" s="339"/>
      <c r="P689" s="339"/>
      <c r="Q689" s="341"/>
      <c r="R689" s="339"/>
      <c r="S689" s="338"/>
      <c r="T689" s="466"/>
      <c r="U689" s="466"/>
      <c r="V689" s="339"/>
      <c r="W689" s="339"/>
      <c r="X689" s="339"/>
      <c r="Y689" s="339"/>
      <c r="Z689" s="339"/>
      <c r="AA689" s="339"/>
      <c r="AB689" s="339"/>
      <c r="AC689" s="339"/>
      <c r="AD689" s="339"/>
      <c r="AE689" s="339"/>
      <c r="AF689" s="339"/>
      <c r="AG689" s="339"/>
      <c r="AH689" s="339"/>
      <c r="AI689" s="339"/>
      <c r="AJ689" s="339"/>
      <c r="AK689" s="339"/>
      <c r="AL689" s="339"/>
    </row>
    <row r="690" spans="1:38" ht="12.75" customHeight="1">
      <c r="A690" s="339"/>
      <c r="B690" s="339"/>
      <c r="C690" s="339"/>
      <c r="D690" s="339"/>
      <c r="E690" s="339"/>
      <c r="F690" s="339"/>
      <c r="G690" s="339"/>
      <c r="H690" s="339"/>
      <c r="I690" s="339"/>
      <c r="J690" s="339"/>
      <c r="K690" s="339"/>
      <c r="L690" s="339"/>
      <c r="M690" s="340"/>
      <c r="N690" s="339"/>
      <c r="O690" s="339"/>
      <c r="P690" s="339"/>
      <c r="Q690" s="341"/>
      <c r="R690" s="339"/>
      <c r="S690" s="338"/>
      <c r="T690" s="466"/>
      <c r="U690" s="466"/>
      <c r="V690" s="339"/>
      <c r="W690" s="339"/>
      <c r="X690" s="339"/>
      <c r="Y690" s="339"/>
      <c r="Z690" s="339"/>
      <c r="AA690" s="339"/>
      <c r="AB690" s="339"/>
      <c r="AC690" s="339"/>
      <c r="AD690" s="339"/>
      <c r="AE690" s="339"/>
      <c r="AF690" s="339"/>
      <c r="AG690" s="339"/>
      <c r="AH690" s="339"/>
      <c r="AI690" s="339"/>
      <c r="AJ690" s="339"/>
      <c r="AK690" s="339"/>
      <c r="AL690" s="339"/>
    </row>
    <row r="691" spans="1:38" ht="12.75" customHeight="1">
      <c r="A691" s="339"/>
      <c r="B691" s="339"/>
      <c r="C691" s="339"/>
      <c r="D691" s="339"/>
      <c r="E691" s="339"/>
      <c r="F691" s="339"/>
      <c r="G691" s="339"/>
      <c r="H691" s="339"/>
      <c r="I691" s="339"/>
      <c r="J691" s="339"/>
      <c r="K691" s="339"/>
      <c r="L691" s="339"/>
      <c r="M691" s="340"/>
      <c r="N691" s="339"/>
      <c r="O691" s="339"/>
      <c r="P691" s="339"/>
      <c r="Q691" s="341"/>
      <c r="R691" s="339"/>
      <c r="S691" s="338"/>
      <c r="T691" s="466"/>
      <c r="U691" s="466"/>
      <c r="V691" s="339"/>
      <c r="W691" s="339"/>
      <c r="X691" s="339"/>
      <c r="Y691" s="339"/>
      <c r="Z691" s="339"/>
      <c r="AA691" s="339"/>
      <c r="AB691" s="339"/>
      <c r="AC691" s="339"/>
      <c r="AD691" s="339"/>
      <c r="AE691" s="339"/>
      <c r="AF691" s="339"/>
      <c r="AG691" s="339"/>
      <c r="AH691" s="339"/>
      <c r="AI691" s="339"/>
      <c r="AJ691" s="339"/>
      <c r="AK691" s="339"/>
      <c r="AL691" s="339"/>
    </row>
    <row r="692" spans="1:38" ht="12.75" customHeight="1">
      <c r="A692" s="339"/>
      <c r="B692" s="339"/>
      <c r="C692" s="339"/>
      <c r="D692" s="339"/>
      <c r="E692" s="339"/>
      <c r="F692" s="339"/>
      <c r="G692" s="339"/>
      <c r="H692" s="339"/>
      <c r="I692" s="339"/>
      <c r="J692" s="339"/>
      <c r="K692" s="339"/>
      <c r="L692" s="339"/>
      <c r="M692" s="340"/>
      <c r="N692" s="339"/>
      <c r="O692" s="339"/>
      <c r="P692" s="339"/>
      <c r="Q692" s="341"/>
      <c r="R692" s="339"/>
      <c r="S692" s="338"/>
      <c r="T692" s="466"/>
      <c r="U692" s="466"/>
      <c r="V692" s="339"/>
      <c r="W692" s="339"/>
      <c r="X692" s="339"/>
      <c r="Y692" s="339"/>
      <c r="Z692" s="339"/>
      <c r="AA692" s="339"/>
      <c r="AB692" s="339"/>
      <c r="AC692" s="339"/>
      <c r="AD692" s="339"/>
      <c r="AE692" s="339"/>
      <c r="AF692" s="339"/>
      <c r="AG692" s="339"/>
      <c r="AH692" s="339"/>
      <c r="AI692" s="339"/>
      <c r="AJ692" s="339"/>
      <c r="AK692" s="339"/>
      <c r="AL692" s="339"/>
    </row>
    <row r="693" spans="1:38" ht="12.75" customHeight="1">
      <c r="A693" s="339"/>
      <c r="B693" s="339"/>
      <c r="C693" s="339"/>
      <c r="D693" s="339"/>
      <c r="E693" s="339"/>
      <c r="F693" s="339"/>
      <c r="G693" s="339"/>
      <c r="H693" s="339"/>
      <c r="I693" s="339"/>
      <c r="J693" s="339"/>
      <c r="K693" s="339"/>
      <c r="L693" s="339"/>
      <c r="M693" s="340"/>
      <c r="N693" s="339"/>
      <c r="O693" s="339"/>
      <c r="P693" s="339"/>
      <c r="Q693" s="341"/>
      <c r="R693" s="339"/>
      <c r="S693" s="338"/>
      <c r="T693" s="466"/>
      <c r="U693" s="466"/>
      <c r="V693" s="339"/>
      <c r="W693" s="339"/>
      <c r="X693" s="339"/>
      <c r="Y693" s="339"/>
      <c r="Z693" s="339"/>
      <c r="AA693" s="339"/>
      <c r="AB693" s="339"/>
      <c r="AC693" s="339"/>
      <c r="AD693" s="339"/>
      <c r="AE693" s="339"/>
      <c r="AF693" s="339"/>
      <c r="AG693" s="339"/>
      <c r="AH693" s="339"/>
      <c r="AI693" s="339"/>
      <c r="AJ693" s="339"/>
      <c r="AK693" s="339"/>
      <c r="AL693" s="339"/>
    </row>
    <row r="694" spans="1:38" ht="12.75" customHeight="1">
      <c r="A694" s="339"/>
      <c r="B694" s="339"/>
      <c r="C694" s="339"/>
      <c r="D694" s="339"/>
      <c r="E694" s="339"/>
      <c r="F694" s="339"/>
      <c r="G694" s="339"/>
      <c r="H694" s="339"/>
      <c r="I694" s="339"/>
      <c r="J694" s="339"/>
      <c r="K694" s="339"/>
      <c r="L694" s="339"/>
      <c r="M694" s="340"/>
      <c r="N694" s="339"/>
      <c r="O694" s="339"/>
      <c r="P694" s="339"/>
      <c r="Q694" s="341"/>
      <c r="R694" s="339"/>
      <c r="S694" s="338"/>
      <c r="T694" s="466"/>
      <c r="U694" s="466"/>
      <c r="V694" s="339"/>
      <c r="W694" s="339"/>
      <c r="X694" s="339"/>
      <c r="Y694" s="339"/>
      <c r="Z694" s="339"/>
      <c r="AA694" s="339"/>
      <c r="AB694" s="339"/>
      <c r="AC694" s="339"/>
      <c r="AD694" s="339"/>
      <c r="AE694" s="339"/>
      <c r="AF694" s="339"/>
      <c r="AG694" s="339"/>
      <c r="AH694" s="339"/>
      <c r="AI694" s="339"/>
      <c r="AJ694" s="339"/>
      <c r="AK694" s="339"/>
      <c r="AL694" s="339"/>
    </row>
    <row r="695" spans="1:38" ht="12.75" customHeight="1">
      <c r="A695" s="339"/>
      <c r="B695" s="339"/>
      <c r="C695" s="339"/>
      <c r="D695" s="339"/>
      <c r="E695" s="339"/>
      <c r="F695" s="339"/>
      <c r="G695" s="339"/>
      <c r="H695" s="339"/>
      <c r="I695" s="339"/>
      <c r="J695" s="339"/>
      <c r="K695" s="339"/>
      <c r="L695" s="339"/>
      <c r="M695" s="340"/>
      <c r="N695" s="339"/>
      <c r="O695" s="339"/>
      <c r="P695" s="339"/>
      <c r="Q695" s="341"/>
      <c r="R695" s="339"/>
      <c r="S695" s="338"/>
      <c r="T695" s="466"/>
      <c r="U695" s="466"/>
      <c r="V695" s="339"/>
      <c r="W695" s="339"/>
      <c r="X695" s="339"/>
      <c r="Y695" s="339"/>
      <c r="Z695" s="339"/>
      <c r="AA695" s="339"/>
      <c r="AB695" s="339"/>
      <c r="AC695" s="339"/>
      <c r="AD695" s="339"/>
      <c r="AE695" s="339"/>
      <c r="AF695" s="339"/>
      <c r="AG695" s="339"/>
      <c r="AH695" s="339"/>
      <c r="AI695" s="339"/>
      <c r="AJ695" s="339"/>
      <c r="AK695" s="339"/>
      <c r="AL695" s="339"/>
    </row>
    <row r="696" spans="1:38" ht="12.75" customHeight="1">
      <c r="A696" s="339"/>
      <c r="B696" s="339"/>
      <c r="C696" s="339"/>
      <c r="D696" s="339"/>
      <c r="E696" s="339"/>
      <c r="F696" s="339"/>
      <c r="G696" s="339"/>
      <c r="H696" s="339"/>
      <c r="I696" s="339"/>
      <c r="J696" s="339"/>
      <c r="K696" s="339"/>
      <c r="L696" s="339"/>
      <c r="M696" s="340"/>
      <c r="N696" s="339"/>
      <c r="O696" s="339"/>
      <c r="P696" s="339"/>
      <c r="Q696" s="341"/>
      <c r="R696" s="339"/>
      <c r="S696" s="338"/>
      <c r="T696" s="466"/>
      <c r="U696" s="466"/>
      <c r="V696" s="339"/>
      <c r="W696" s="339"/>
      <c r="X696" s="339"/>
      <c r="Y696" s="339"/>
      <c r="Z696" s="339"/>
      <c r="AA696" s="339"/>
      <c r="AB696" s="339"/>
      <c r="AC696" s="339"/>
      <c r="AD696" s="339"/>
      <c r="AE696" s="339"/>
      <c r="AF696" s="339"/>
      <c r="AG696" s="339"/>
      <c r="AH696" s="339"/>
      <c r="AI696" s="339"/>
      <c r="AJ696" s="339"/>
      <c r="AK696" s="339"/>
      <c r="AL696" s="339"/>
    </row>
    <row r="697" spans="1:38" ht="12.75" customHeight="1">
      <c r="A697" s="339"/>
      <c r="B697" s="339"/>
      <c r="C697" s="339"/>
      <c r="D697" s="339"/>
      <c r="E697" s="339"/>
      <c r="F697" s="339"/>
      <c r="G697" s="339"/>
      <c r="H697" s="339"/>
      <c r="I697" s="339"/>
      <c r="J697" s="339"/>
      <c r="K697" s="339"/>
      <c r="L697" s="339"/>
      <c r="M697" s="340"/>
      <c r="N697" s="339"/>
      <c r="O697" s="339"/>
      <c r="P697" s="339"/>
      <c r="Q697" s="341"/>
      <c r="R697" s="339"/>
      <c r="S697" s="338"/>
      <c r="T697" s="466"/>
      <c r="U697" s="466"/>
      <c r="V697" s="339"/>
      <c r="W697" s="339"/>
      <c r="X697" s="339"/>
      <c r="Y697" s="339"/>
      <c r="Z697" s="339"/>
      <c r="AA697" s="339"/>
      <c r="AB697" s="339"/>
      <c r="AC697" s="339"/>
      <c r="AD697" s="339"/>
      <c r="AE697" s="339"/>
      <c r="AF697" s="339"/>
      <c r="AG697" s="339"/>
      <c r="AH697" s="339"/>
      <c r="AI697" s="339"/>
      <c r="AJ697" s="339"/>
      <c r="AK697" s="339"/>
      <c r="AL697" s="339"/>
    </row>
    <row r="698" spans="1:38" ht="12.75" customHeight="1">
      <c r="A698" s="339"/>
      <c r="B698" s="339"/>
      <c r="C698" s="339"/>
      <c r="D698" s="339"/>
      <c r="E698" s="339"/>
      <c r="F698" s="339"/>
      <c r="G698" s="339"/>
      <c r="H698" s="339"/>
      <c r="I698" s="339"/>
      <c r="J698" s="339"/>
      <c r="K698" s="339"/>
      <c r="L698" s="339"/>
      <c r="M698" s="340"/>
      <c r="N698" s="339"/>
      <c r="O698" s="339"/>
      <c r="P698" s="339"/>
      <c r="Q698" s="341"/>
      <c r="R698" s="339"/>
      <c r="S698" s="338"/>
      <c r="T698" s="466"/>
      <c r="U698" s="466"/>
      <c r="V698" s="339"/>
      <c r="W698" s="339"/>
      <c r="X698" s="339"/>
      <c r="Y698" s="339"/>
      <c r="Z698" s="339"/>
      <c r="AA698" s="339"/>
      <c r="AB698" s="339"/>
      <c r="AC698" s="339"/>
      <c r="AD698" s="339"/>
      <c r="AE698" s="339"/>
      <c r="AF698" s="339"/>
      <c r="AG698" s="339"/>
      <c r="AH698" s="339"/>
      <c r="AI698" s="339"/>
      <c r="AJ698" s="339"/>
      <c r="AK698" s="339"/>
      <c r="AL698" s="339"/>
    </row>
    <row r="699" spans="1:38" ht="12.75" customHeight="1">
      <c r="A699" s="339"/>
      <c r="B699" s="339"/>
      <c r="C699" s="339"/>
      <c r="D699" s="339"/>
      <c r="E699" s="339"/>
      <c r="F699" s="339"/>
      <c r="G699" s="339"/>
      <c r="H699" s="339"/>
      <c r="I699" s="339"/>
      <c r="J699" s="339"/>
      <c r="K699" s="339"/>
      <c r="L699" s="339"/>
      <c r="M699" s="340"/>
      <c r="N699" s="339"/>
      <c r="O699" s="339"/>
      <c r="P699" s="339"/>
      <c r="Q699" s="341"/>
      <c r="R699" s="339"/>
      <c r="S699" s="338"/>
      <c r="T699" s="466"/>
      <c r="U699" s="466"/>
      <c r="V699" s="339"/>
      <c r="W699" s="339"/>
      <c r="X699" s="339"/>
      <c r="Y699" s="339"/>
      <c r="Z699" s="339"/>
      <c r="AA699" s="339"/>
      <c r="AB699" s="339"/>
      <c r="AC699" s="339"/>
      <c r="AD699" s="339"/>
      <c r="AE699" s="339"/>
      <c r="AF699" s="339"/>
      <c r="AG699" s="339"/>
      <c r="AH699" s="339"/>
      <c r="AI699" s="339"/>
      <c r="AJ699" s="339"/>
      <c r="AK699" s="339"/>
      <c r="AL699" s="339"/>
    </row>
    <row r="700" spans="1:38" ht="12.75" customHeight="1">
      <c r="A700" s="339"/>
      <c r="B700" s="339"/>
      <c r="C700" s="339"/>
      <c r="D700" s="339"/>
      <c r="E700" s="339"/>
      <c r="F700" s="339"/>
      <c r="G700" s="339"/>
      <c r="H700" s="339"/>
      <c r="I700" s="339"/>
      <c r="J700" s="339"/>
      <c r="K700" s="339"/>
      <c r="L700" s="339"/>
      <c r="M700" s="340"/>
      <c r="N700" s="339"/>
      <c r="O700" s="339"/>
      <c r="P700" s="339"/>
      <c r="Q700" s="341"/>
      <c r="R700" s="339"/>
      <c r="S700" s="338"/>
      <c r="T700" s="466"/>
      <c r="U700" s="466"/>
      <c r="V700" s="339"/>
      <c r="W700" s="339"/>
      <c r="X700" s="339"/>
      <c r="Y700" s="339"/>
      <c r="Z700" s="339"/>
      <c r="AA700" s="339"/>
      <c r="AB700" s="339"/>
      <c r="AC700" s="339"/>
      <c r="AD700" s="339"/>
      <c r="AE700" s="339"/>
      <c r="AF700" s="339"/>
      <c r="AG700" s="339"/>
      <c r="AH700" s="339"/>
      <c r="AI700" s="339"/>
      <c r="AJ700" s="339"/>
      <c r="AK700" s="339"/>
      <c r="AL700" s="339"/>
    </row>
    <row r="701" spans="1:38" ht="12.75" customHeight="1">
      <c r="A701" s="339"/>
      <c r="B701" s="339"/>
      <c r="C701" s="339"/>
      <c r="D701" s="339"/>
      <c r="E701" s="339"/>
      <c r="F701" s="339"/>
      <c r="G701" s="339"/>
      <c r="H701" s="339"/>
      <c r="I701" s="339"/>
      <c r="J701" s="339"/>
      <c r="K701" s="339"/>
      <c r="L701" s="339"/>
      <c r="M701" s="340"/>
      <c r="N701" s="339"/>
      <c r="O701" s="339"/>
      <c r="P701" s="339"/>
      <c r="Q701" s="341"/>
      <c r="R701" s="339"/>
      <c r="S701" s="338"/>
      <c r="T701" s="466"/>
      <c r="U701" s="466"/>
      <c r="V701" s="339"/>
      <c r="W701" s="339"/>
      <c r="X701" s="339"/>
      <c r="Y701" s="339"/>
      <c r="Z701" s="339"/>
      <c r="AA701" s="339"/>
      <c r="AB701" s="339"/>
      <c r="AC701" s="339"/>
      <c r="AD701" s="339"/>
      <c r="AE701" s="339"/>
      <c r="AF701" s="339"/>
      <c r="AG701" s="339"/>
      <c r="AH701" s="339"/>
      <c r="AI701" s="339"/>
      <c r="AJ701" s="339"/>
      <c r="AK701" s="339"/>
      <c r="AL701" s="339"/>
    </row>
    <row r="702" spans="1:38" ht="12.75" customHeight="1">
      <c r="A702" s="339"/>
      <c r="B702" s="339"/>
      <c r="C702" s="339"/>
      <c r="D702" s="339"/>
      <c r="E702" s="339"/>
      <c r="F702" s="339"/>
      <c r="G702" s="339"/>
      <c r="H702" s="339"/>
      <c r="I702" s="339"/>
      <c r="J702" s="339"/>
      <c r="K702" s="339"/>
      <c r="L702" s="339"/>
      <c r="M702" s="340"/>
      <c r="N702" s="339"/>
      <c r="O702" s="339"/>
      <c r="P702" s="339"/>
      <c r="Q702" s="341"/>
      <c r="R702" s="339"/>
      <c r="S702" s="338"/>
      <c r="T702" s="466"/>
      <c r="U702" s="466"/>
      <c r="V702" s="339"/>
      <c r="W702" s="339"/>
      <c r="X702" s="339"/>
      <c r="Y702" s="339"/>
      <c r="Z702" s="339"/>
      <c r="AA702" s="339"/>
      <c r="AB702" s="339"/>
      <c r="AC702" s="339"/>
      <c r="AD702" s="339"/>
      <c r="AE702" s="339"/>
      <c r="AF702" s="339"/>
      <c r="AG702" s="339"/>
      <c r="AH702" s="339"/>
      <c r="AI702" s="339"/>
      <c r="AJ702" s="339"/>
      <c r="AK702" s="339"/>
      <c r="AL702" s="339"/>
    </row>
    <row r="703" spans="1:38" ht="12.75" customHeight="1">
      <c r="A703" s="339"/>
      <c r="B703" s="339"/>
      <c r="C703" s="339"/>
      <c r="D703" s="339"/>
      <c r="E703" s="339"/>
      <c r="F703" s="339"/>
      <c r="G703" s="339"/>
      <c r="H703" s="339"/>
      <c r="I703" s="339"/>
      <c r="J703" s="339"/>
      <c r="K703" s="339"/>
      <c r="L703" s="339"/>
      <c r="M703" s="340"/>
      <c r="N703" s="339"/>
      <c r="O703" s="339"/>
      <c r="P703" s="339"/>
      <c r="Q703" s="341"/>
      <c r="R703" s="339"/>
      <c r="S703" s="338"/>
      <c r="T703" s="466"/>
      <c r="U703" s="466"/>
      <c r="V703" s="339"/>
      <c r="W703" s="339"/>
      <c r="X703" s="339"/>
      <c r="Y703" s="339"/>
      <c r="Z703" s="339"/>
      <c r="AA703" s="339"/>
      <c r="AB703" s="339"/>
      <c r="AC703" s="339"/>
      <c r="AD703" s="339"/>
      <c r="AE703" s="339"/>
      <c r="AF703" s="339"/>
      <c r="AG703" s="339"/>
      <c r="AH703" s="339"/>
      <c r="AI703" s="339"/>
      <c r="AJ703" s="339"/>
      <c r="AK703" s="339"/>
      <c r="AL703" s="339"/>
    </row>
    <row r="704" spans="1:38" ht="12.75" customHeight="1">
      <c r="A704" s="339"/>
      <c r="B704" s="339"/>
      <c r="C704" s="339"/>
      <c r="D704" s="339"/>
      <c r="E704" s="339"/>
      <c r="F704" s="339"/>
      <c r="G704" s="339"/>
      <c r="H704" s="339"/>
      <c r="I704" s="339"/>
      <c r="J704" s="339"/>
      <c r="K704" s="339"/>
      <c r="L704" s="339"/>
      <c r="M704" s="340"/>
      <c r="N704" s="339"/>
      <c r="O704" s="339"/>
      <c r="P704" s="339"/>
      <c r="Q704" s="341"/>
      <c r="R704" s="339"/>
      <c r="S704" s="338"/>
      <c r="T704" s="466"/>
      <c r="U704" s="466"/>
      <c r="V704" s="339"/>
      <c r="W704" s="339"/>
      <c r="X704" s="339"/>
      <c r="Y704" s="339"/>
      <c r="Z704" s="339"/>
      <c r="AA704" s="339"/>
      <c r="AB704" s="339"/>
      <c r="AC704" s="339"/>
      <c r="AD704" s="339"/>
      <c r="AE704" s="339"/>
      <c r="AF704" s="339"/>
      <c r="AG704" s="339"/>
      <c r="AH704" s="339"/>
      <c r="AI704" s="339"/>
      <c r="AJ704" s="339"/>
      <c r="AK704" s="339"/>
      <c r="AL704" s="339"/>
    </row>
    <row r="705" spans="1:38" ht="12.75" customHeight="1">
      <c r="A705" s="339"/>
      <c r="B705" s="339"/>
      <c r="C705" s="339"/>
      <c r="D705" s="339"/>
      <c r="E705" s="339"/>
      <c r="F705" s="339"/>
      <c r="G705" s="339"/>
      <c r="H705" s="339"/>
      <c r="I705" s="339"/>
      <c r="J705" s="339"/>
      <c r="K705" s="339"/>
      <c r="L705" s="339"/>
      <c r="M705" s="340"/>
      <c r="N705" s="339"/>
      <c r="O705" s="339"/>
      <c r="P705" s="339"/>
      <c r="Q705" s="341"/>
      <c r="R705" s="339"/>
      <c r="S705" s="338"/>
      <c r="T705" s="466"/>
      <c r="U705" s="466"/>
      <c r="V705" s="339"/>
      <c r="W705" s="339"/>
      <c r="X705" s="339"/>
      <c r="Y705" s="339"/>
      <c r="Z705" s="339"/>
      <c r="AA705" s="339"/>
      <c r="AB705" s="339"/>
      <c r="AC705" s="339"/>
      <c r="AD705" s="339"/>
      <c r="AE705" s="339"/>
      <c r="AF705" s="339"/>
      <c r="AG705" s="339"/>
      <c r="AH705" s="339"/>
      <c r="AI705" s="339"/>
      <c r="AJ705" s="339"/>
      <c r="AK705" s="339"/>
      <c r="AL705" s="339"/>
    </row>
    <row r="706" spans="1:38" ht="12.75" customHeight="1">
      <c r="A706" s="339"/>
      <c r="B706" s="339"/>
      <c r="C706" s="339"/>
      <c r="D706" s="339"/>
      <c r="E706" s="339"/>
      <c r="F706" s="339"/>
      <c r="G706" s="339"/>
      <c r="H706" s="339"/>
      <c r="I706" s="339"/>
      <c r="J706" s="339"/>
      <c r="K706" s="339"/>
      <c r="L706" s="339"/>
      <c r="M706" s="340"/>
      <c r="N706" s="339"/>
      <c r="O706" s="339"/>
      <c r="P706" s="339"/>
      <c r="Q706" s="341"/>
      <c r="R706" s="339"/>
      <c r="S706" s="338"/>
      <c r="T706" s="466"/>
      <c r="U706" s="466"/>
      <c r="V706" s="339"/>
      <c r="W706" s="339"/>
      <c r="X706" s="339"/>
      <c r="Y706" s="339"/>
      <c r="Z706" s="339"/>
      <c r="AA706" s="339"/>
      <c r="AB706" s="339"/>
      <c r="AC706" s="339"/>
      <c r="AD706" s="339"/>
      <c r="AE706" s="339"/>
      <c r="AF706" s="339"/>
      <c r="AG706" s="339"/>
      <c r="AH706" s="339"/>
      <c r="AI706" s="339"/>
      <c r="AJ706" s="339"/>
      <c r="AK706" s="339"/>
      <c r="AL706" s="339"/>
    </row>
    <row r="707" spans="1:38" ht="12.75" customHeight="1">
      <c r="A707" s="339"/>
      <c r="B707" s="339"/>
      <c r="C707" s="339"/>
      <c r="D707" s="339"/>
      <c r="E707" s="339"/>
      <c r="F707" s="339"/>
      <c r="G707" s="339"/>
      <c r="H707" s="339"/>
      <c r="I707" s="339"/>
      <c r="J707" s="339"/>
      <c r="K707" s="339"/>
      <c r="L707" s="339"/>
      <c r="M707" s="340"/>
      <c r="N707" s="339"/>
      <c r="O707" s="339"/>
      <c r="P707" s="339"/>
      <c r="Q707" s="341"/>
      <c r="R707" s="339"/>
      <c r="S707" s="338"/>
      <c r="T707" s="466"/>
      <c r="U707" s="466"/>
      <c r="V707" s="339"/>
      <c r="W707" s="339"/>
      <c r="X707" s="339"/>
      <c r="Y707" s="339"/>
      <c r="Z707" s="339"/>
      <c r="AA707" s="339"/>
      <c r="AB707" s="339"/>
      <c r="AC707" s="339"/>
      <c r="AD707" s="339"/>
      <c r="AE707" s="339"/>
      <c r="AF707" s="339"/>
      <c r="AG707" s="339"/>
      <c r="AH707" s="339"/>
      <c r="AI707" s="339"/>
      <c r="AJ707" s="339"/>
      <c r="AK707" s="339"/>
      <c r="AL707" s="339"/>
    </row>
    <row r="708" spans="1:38" ht="12.75" customHeight="1">
      <c r="A708" s="339"/>
      <c r="B708" s="339"/>
      <c r="C708" s="339"/>
      <c r="D708" s="339"/>
      <c r="E708" s="339"/>
      <c r="F708" s="339"/>
      <c r="G708" s="339"/>
      <c r="H708" s="339"/>
      <c r="I708" s="339"/>
      <c r="J708" s="339"/>
      <c r="K708" s="339"/>
      <c r="L708" s="339"/>
      <c r="M708" s="340"/>
      <c r="N708" s="339"/>
      <c r="O708" s="339"/>
      <c r="P708" s="339"/>
      <c r="Q708" s="341"/>
      <c r="R708" s="339"/>
      <c r="S708" s="338"/>
      <c r="T708" s="466"/>
      <c r="U708" s="466"/>
      <c r="V708" s="339"/>
      <c r="W708" s="339"/>
      <c r="X708" s="339"/>
      <c r="Y708" s="339"/>
      <c r="Z708" s="339"/>
      <c r="AA708" s="339"/>
      <c r="AB708" s="339"/>
      <c r="AC708" s="339"/>
      <c r="AD708" s="339"/>
      <c r="AE708" s="339"/>
      <c r="AF708" s="339"/>
      <c r="AG708" s="339"/>
      <c r="AH708" s="339"/>
      <c r="AI708" s="339"/>
      <c r="AJ708" s="339"/>
      <c r="AK708" s="339"/>
      <c r="AL708" s="339"/>
    </row>
    <row r="709" spans="1:38" ht="12.75" customHeight="1">
      <c r="A709" s="339"/>
      <c r="B709" s="339"/>
      <c r="C709" s="339"/>
      <c r="D709" s="339"/>
      <c r="E709" s="339"/>
      <c r="F709" s="339"/>
      <c r="G709" s="339"/>
      <c r="H709" s="339"/>
      <c r="I709" s="339"/>
      <c r="J709" s="339"/>
      <c r="K709" s="339"/>
      <c r="L709" s="339"/>
      <c r="M709" s="340"/>
      <c r="N709" s="339"/>
      <c r="O709" s="339"/>
      <c r="P709" s="339"/>
      <c r="Q709" s="341"/>
      <c r="R709" s="339"/>
      <c r="S709" s="338"/>
      <c r="T709" s="466"/>
      <c r="U709" s="466"/>
      <c r="V709" s="339"/>
      <c r="W709" s="339"/>
      <c r="X709" s="339"/>
      <c r="Y709" s="339"/>
      <c r="Z709" s="339"/>
      <c r="AA709" s="339"/>
      <c r="AB709" s="339"/>
      <c r="AC709" s="339"/>
      <c r="AD709" s="339"/>
      <c r="AE709" s="339"/>
      <c r="AF709" s="339"/>
      <c r="AG709" s="339"/>
      <c r="AH709" s="339"/>
      <c r="AI709" s="339"/>
      <c r="AJ709" s="339"/>
      <c r="AK709" s="339"/>
      <c r="AL709" s="339"/>
    </row>
    <row r="710" spans="1:38" ht="12.75" customHeight="1">
      <c r="A710" s="339"/>
      <c r="B710" s="339"/>
      <c r="C710" s="339"/>
      <c r="D710" s="339"/>
      <c r="E710" s="339"/>
      <c r="F710" s="339"/>
      <c r="G710" s="339"/>
      <c r="H710" s="339"/>
      <c r="I710" s="339"/>
      <c r="J710" s="339"/>
      <c r="K710" s="339"/>
      <c r="L710" s="339"/>
      <c r="M710" s="340"/>
      <c r="N710" s="339"/>
      <c r="O710" s="339"/>
      <c r="P710" s="339"/>
      <c r="Q710" s="341"/>
      <c r="R710" s="339"/>
      <c r="S710" s="338"/>
      <c r="T710" s="466"/>
      <c r="U710" s="466"/>
      <c r="V710" s="339"/>
      <c r="W710" s="339"/>
      <c r="X710" s="339"/>
      <c r="Y710" s="339"/>
      <c r="Z710" s="339"/>
      <c r="AA710" s="339"/>
      <c r="AB710" s="339"/>
      <c r="AC710" s="339"/>
      <c r="AD710" s="339"/>
      <c r="AE710" s="339"/>
      <c r="AF710" s="339"/>
      <c r="AG710" s="339"/>
      <c r="AH710" s="339"/>
      <c r="AI710" s="339"/>
      <c r="AJ710" s="339"/>
      <c r="AK710" s="339"/>
      <c r="AL710" s="339"/>
    </row>
    <row r="711" spans="1:38" ht="12.75" customHeight="1">
      <c r="A711" s="339"/>
      <c r="B711" s="339"/>
      <c r="C711" s="339"/>
      <c r="D711" s="339"/>
      <c r="E711" s="339"/>
      <c r="F711" s="339"/>
      <c r="G711" s="339"/>
      <c r="H711" s="339"/>
      <c r="I711" s="339"/>
      <c r="J711" s="339"/>
      <c r="K711" s="339"/>
      <c r="L711" s="339"/>
      <c r="M711" s="340"/>
      <c r="N711" s="339"/>
      <c r="O711" s="339"/>
      <c r="P711" s="339"/>
      <c r="Q711" s="341"/>
      <c r="R711" s="339"/>
      <c r="S711" s="338"/>
      <c r="T711" s="466"/>
      <c r="U711" s="466"/>
      <c r="V711" s="339"/>
      <c r="W711" s="339"/>
      <c r="X711" s="339"/>
      <c r="Y711" s="339"/>
      <c r="Z711" s="339"/>
      <c r="AA711" s="339"/>
      <c r="AB711" s="339"/>
      <c r="AC711" s="339"/>
      <c r="AD711" s="339"/>
      <c r="AE711" s="339"/>
      <c r="AF711" s="339"/>
      <c r="AG711" s="339"/>
      <c r="AH711" s="339"/>
      <c r="AI711" s="339"/>
      <c r="AJ711" s="339"/>
      <c r="AK711" s="339"/>
      <c r="AL711" s="339"/>
    </row>
    <row r="712" spans="1:38" ht="12.75" customHeight="1">
      <c r="A712" s="339"/>
      <c r="B712" s="339"/>
      <c r="C712" s="339"/>
      <c r="D712" s="339"/>
      <c r="E712" s="339"/>
      <c r="F712" s="339"/>
      <c r="G712" s="339"/>
      <c r="H712" s="339"/>
      <c r="I712" s="339"/>
      <c r="J712" s="339"/>
      <c r="K712" s="339"/>
      <c r="L712" s="339"/>
      <c r="M712" s="340"/>
      <c r="N712" s="339"/>
      <c r="O712" s="339"/>
      <c r="P712" s="339"/>
      <c r="Q712" s="341"/>
      <c r="R712" s="339"/>
      <c r="S712" s="338"/>
      <c r="T712" s="466"/>
      <c r="U712" s="466"/>
      <c r="V712" s="339"/>
      <c r="W712" s="339"/>
      <c r="X712" s="339"/>
      <c r="Y712" s="339"/>
      <c r="Z712" s="339"/>
      <c r="AA712" s="339"/>
      <c r="AB712" s="339"/>
      <c r="AC712" s="339"/>
      <c r="AD712" s="339"/>
      <c r="AE712" s="339"/>
      <c r="AF712" s="339"/>
      <c r="AG712" s="339"/>
      <c r="AH712" s="339"/>
      <c r="AI712" s="339"/>
      <c r="AJ712" s="339"/>
      <c r="AK712" s="339"/>
      <c r="AL712" s="339"/>
    </row>
    <row r="713" spans="1:38" ht="12.75" customHeight="1">
      <c r="A713" s="339"/>
      <c r="B713" s="339"/>
      <c r="C713" s="339"/>
      <c r="D713" s="339"/>
      <c r="E713" s="339"/>
      <c r="F713" s="339"/>
      <c r="G713" s="339"/>
      <c r="H713" s="339"/>
      <c r="I713" s="339"/>
      <c r="J713" s="339"/>
      <c r="K713" s="339"/>
      <c r="L713" s="339"/>
      <c r="M713" s="340"/>
      <c r="N713" s="339"/>
      <c r="O713" s="339"/>
      <c r="P713" s="339"/>
      <c r="Q713" s="341"/>
      <c r="R713" s="339"/>
      <c r="S713" s="338"/>
      <c r="T713" s="466"/>
      <c r="U713" s="466"/>
      <c r="V713" s="339"/>
      <c r="W713" s="339"/>
      <c r="X713" s="339"/>
      <c r="Y713" s="339"/>
      <c r="Z713" s="339"/>
      <c r="AA713" s="339"/>
      <c r="AB713" s="339"/>
      <c r="AC713" s="339"/>
      <c r="AD713" s="339"/>
      <c r="AE713" s="339"/>
      <c r="AF713" s="339"/>
      <c r="AG713" s="339"/>
      <c r="AH713" s="339"/>
      <c r="AI713" s="339"/>
      <c r="AJ713" s="339"/>
      <c r="AK713" s="339"/>
      <c r="AL713" s="339"/>
    </row>
    <row r="714" spans="1:38" ht="12.75" customHeight="1">
      <c r="A714" s="339"/>
      <c r="B714" s="339"/>
      <c r="C714" s="339"/>
      <c r="D714" s="339"/>
      <c r="E714" s="339"/>
      <c r="F714" s="339"/>
      <c r="G714" s="339"/>
      <c r="H714" s="339"/>
      <c r="I714" s="339"/>
      <c r="J714" s="339"/>
      <c r="K714" s="339"/>
      <c r="L714" s="339"/>
      <c r="M714" s="340"/>
      <c r="N714" s="339"/>
      <c r="O714" s="339"/>
      <c r="P714" s="339"/>
      <c r="Q714" s="341"/>
      <c r="R714" s="339"/>
      <c r="S714" s="338"/>
      <c r="T714" s="466"/>
      <c r="U714" s="466"/>
      <c r="V714" s="339"/>
      <c r="W714" s="339"/>
      <c r="X714" s="339"/>
      <c r="Y714" s="339"/>
      <c r="Z714" s="339"/>
      <c r="AA714" s="339"/>
      <c r="AB714" s="339"/>
      <c r="AC714" s="339"/>
      <c r="AD714" s="339"/>
      <c r="AE714" s="339"/>
      <c r="AF714" s="339"/>
      <c r="AG714" s="339"/>
      <c r="AH714" s="339"/>
      <c r="AI714" s="339"/>
      <c r="AJ714" s="339"/>
      <c r="AK714" s="339"/>
      <c r="AL714" s="339"/>
    </row>
    <row r="715" spans="1:38" ht="12.75" customHeight="1">
      <c r="A715" s="339"/>
      <c r="B715" s="339"/>
      <c r="C715" s="339"/>
      <c r="D715" s="339"/>
      <c r="E715" s="339"/>
      <c r="F715" s="339"/>
      <c r="G715" s="339"/>
      <c r="H715" s="339"/>
      <c r="I715" s="339"/>
      <c r="J715" s="339"/>
      <c r="K715" s="339"/>
      <c r="L715" s="339"/>
      <c r="M715" s="340"/>
      <c r="N715" s="339"/>
      <c r="O715" s="339"/>
      <c r="P715" s="339"/>
      <c r="Q715" s="341"/>
      <c r="R715" s="339"/>
      <c r="S715" s="338"/>
      <c r="T715" s="466"/>
      <c r="U715" s="466"/>
      <c r="V715" s="339"/>
      <c r="W715" s="339"/>
      <c r="X715" s="339"/>
      <c r="Y715" s="339"/>
      <c r="Z715" s="339"/>
      <c r="AA715" s="339"/>
      <c r="AB715" s="339"/>
      <c r="AC715" s="339"/>
      <c r="AD715" s="339"/>
      <c r="AE715" s="339"/>
      <c r="AF715" s="339"/>
      <c r="AG715" s="339"/>
      <c r="AH715" s="339"/>
      <c r="AI715" s="339"/>
      <c r="AJ715" s="339"/>
      <c r="AK715" s="339"/>
      <c r="AL715" s="339"/>
    </row>
    <row r="716" spans="1:38" ht="12.75" customHeight="1">
      <c r="A716" s="339"/>
      <c r="B716" s="339"/>
      <c r="C716" s="339"/>
      <c r="D716" s="339"/>
      <c r="E716" s="339"/>
      <c r="F716" s="339"/>
      <c r="G716" s="339"/>
      <c r="H716" s="339"/>
      <c r="I716" s="339"/>
      <c r="J716" s="339"/>
      <c r="K716" s="339"/>
      <c r="L716" s="339"/>
      <c r="M716" s="340"/>
      <c r="N716" s="339"/>
      <c r="O716" s="339"/>
      <c r="P716" s="339"/>
      <c r="Q716" s="341"/>
      <c r="R716" s="339"/>
      <c r="S716" s="338"/>
      <c r="T716" s="466"/>
      <c r="U716" s="466"/>
      <c r="V716" s="339"/>
      <c r="W716" s="339"/>
      <c r="X716" s="339"/>
      <c r="Y716" s="339"/>
      <c r="Z716" s="339"/>
      <c r="AA716" s="339"/>
      <c r="AB716" s="339"/>
      <c r="AC716" s="339"/>
      <c r="AD716" s="339"/>
      <c r="AE716" s="339"/>
      <c r="AF716" s="339"/>
      <c r="AG716" s="339"/>
      <c r="AH716" s="339"/>
      <c r="AI716" s="339"/>
      <c r="AJ716" s="339"/>
      <c r="AK716" s="339"/>
      <c r="AL716" s="339"/>
    </row>
    <row r="717" spans="1:38" ht="12.75" customHeight="1">
      <c r="A717" s="339"/>
      <c r="B717" s="339"/>
      <c r="C717" s="339"/>
      <c r="D717" s="339"/>
      <c r="E717" s="339"/>
      <c r="F717" s="339"/>
      <c r="G717" s="339"/>
      <c r="H717" s="339"/>
      <c r="I717" s="339"/>
      <c r="J717" s="339"/>
      <c r="K717" s="339"/>
      <c r="L717" s="339"/>
      <c r="M717" s="340"/>
      <c r="N717" s="339"/>
      <c r="O717" s="339"/>
      <c r="P717" s="339"/>
      <c r="Q717" s="341"/>
      <c r="R717" s="339"/>
      <c r="S717" s="338"/>
      <c r="T717" s="466"/>
      <c r="U717" s="466"/>
      <c r="V717" s="339"/>
      <c r="W717" s="339"/>
      <c r="X717" s="339"/>
      <c r="Y717" s="339"/>
      <c r="Z717" s="339"/>
      <c r="AA717" s="339"/>
      <c r="AB717" s="339"/>
      <c r="AC717" s="339"/>
      <c r="AD717" s="339"/>
      <c r="AE717" s="339"/>
      <c r="AF717" s="339"/>
      <c r="AG717" s="339"/>
      <c r="AH717" s="339"/>
      <c r="AI717" s="339"/>
      <c r="AJ717" s="339"/>
      <c r="AK717" s="339"/>
      <c r="AL717" s="339"/>
    </row>
    <row r="718" spans="1:38" ht="12.75" customHeight="1">
      <c r="A718" s="339"/>
      <c r="B718" s="339"/>
      <c r="C718" s="339"/>
      <c r="D718" s="339"/>
      <c r="E718" s="339"/>
      <c r="F718" s="339"/>
      <c r="G718" s="339"/>
      <c r="H718" s="339"/>
      <c r="I718" s="339"/>
      <c r="J718" s="339"/>
      <c r="K718" s="339"/>
      <c r="L718" s="339"/>
      <c r="M718" s="340"/>
      <c r="N718" s="339"/>
      <c r="O718" s="339"/>
      <c r="P718" s="339"/>
      <c r="Q718" s="341"/>
      <c r="R718" s="339"/>
      <c r="S718" s="338"/>
      <c r="T718" s="466"/>
      <c r="U718" s="466"/>
      <c r="V718" s="339"/>
      <c r="W718" s="339"/>
      <c r="X718" s="339"/>
      <c r="Y718" s="339"/>
      <c r="Z718" s="339"/>
      <c r="AA718" s="339"/>
      <c r="AB718" s="339"/>
      <c r="AC718" s="339"/>
      <c r="AD718" s="339"/>
      <c r="AE718" s="339"/>
      <c r="AF718" s="339"/>
      <c r="AG718" s="339"/>
      <c r="AH718" s="339"/>
      <c r="AI718" s="339"/>
      <c r="AJ718" s="339"/>
      <c r="AK718" s="339"/>
      <c r="AL718" s="339"/>
    </row>
    <row r="719" spans="1:38" ht="12.75" customHeight="1">
      <c r="A719" s="339"/>
      <c r="B719" s="339"/>
      <c r="C719" s="339"/>
      <c r="D719" s="339"/>
      <c r="E719" s="339"/>
      <c r="F719" s="339"/>
      <c r="G719" s="339"/>
      <c r="H719" s="339"/>
      <c r="I719" s="339"/>
      <c r="J719" s="339"/>
      <c r="K719" s="339"/>
      <c r="L719" s="339"/>
      <c r="M719" s="340"/>
      <c r="N719" s="339"/>
      <c r="O719" s="339"/>
      <c r="P719" s="339"/>
      <c r="Q719" s="341"/>
      <c r="R719" s="339"/>
      <c r="S719" s="338"/>
      <c r="T719" s="466"/>
      <c r="U719" s="466"/>
      <c r="V719" s="339"/>
      <c r="W719" s="339"/>
      <c r="X719" s="339"/>
      <c r="Y719" s="339"/>
      <c r="Z719" s="339"/>
      <c r="AA719" s="339"/>
      <c r="AB719" s="339"/>
      <c r="AC719" s="339"/>
      <c r="AD719" s="339"/>
      <c r="AE719" s="339"/>
      <c r="AF719" s="339"/>
      <c r="AG719" s="339"/>
      <c r="AH719" s="339"/>
      <c r="AI719" s="339"/>
      <c r="AJ719" s="339"/>
      <c r="AK719" s="339"/>
      <c r="AL719" s="339"/>
    </row>
    <row r="720" spans="1:38" ht="12.75" customHeight="1">
      <c r="A720" s="339"/>
      <c r="B720" s="339"/>
      <c r="C720" s="339"/>
      <c r="D720" s="339"/>
      <c r="E720" s="339"/>
      <c r="F720" s="339"/>
      <c r="G720" s="339"/>
      <c r="H720" s="339"/>
      <c r="I720" s="339"/>
      <c r="J720" s="339"/>
      <c r="K720" s="339"/>
      <c r="L720" s="339"/>
      <c r="M720" s="340"/>
      <c r="N720" s="339"/>
      <c r="O720" s="339"/>
      <c r="P720" s="339"/>
      <c r="Q720" s="341"/>
      <c r="R720" s="339"/>
      <c r="S720" s="338"/>
      <c r="T720" s="466"/>
      <c r="U720" s="466"/>
      <c r="V720" s="339"/>
      <c r="W720" s="339"/>
      <c r="X720" s="339"/>
      <c r="Y720" s="339"/>
      <c r="Z720" s="339"/>
      <c r="AA720" s="339"/>
      <c r="AB720" s="339"/>
      <c r="AC720" s="339"/>
      <c r="AD720" s="339"/>
      <c r="AE720" s="339"/>
      <c r="AF720" s="339"/>
      <c r="AG720" s="339"/>
      <c r="AH720" s="339"/>
      <c r="AI720" s="339"/>
      <c r="AJ720" s="339"/>
      <c r="AK720" s="339"/>
      <c r="AL720" s="339"/>
    </row>
    <row r="721" spans="1:38" ht="12.75" customHeight="1">
      <c r="A721" s="339"/>
      <c r="B721" s="339"/>
      <c r="C721" s="339"/>
      <c r="D721" s="339"/>
      <c r="E721" s="339"/>
      <c r="F721" s="339"/>
      <c r="G721" s="339"/>
      <c r="H721" s="339"/>
      <c r="I721" s="339"/>
      <c r="J721" s="339"/>
      <c r="K721" s="339"/>
      <c r="L721" s="339"/>
      <c r="M721" s="340"/>
      <c r="N721" s="339"/>
      <c r="O721" s="339"/>
      <c r="P721" s="339"/>
      <c r="Q721" s="341"/>
      <c r="R721" s="339"/>
      <c r="S721" s="338"/>
      <c r="T721" s="466"/>
      <c r="U721" s="466"/>
      <c r="V721" s="339"/>
      <c r="W721" s="339"/>
      <c r="X721" s="339"/>
      <c r="Y721" s="339"/>
      <c r="Z721" s="339"/>
      <c r="AA721" s="339"/>
      <c r="AB721" s="339"/>
      <c r="AC721" s="339"/>
      <c r="AD721" s="339"/>
      <c r="AE721" s="339"/>
      <c r="AF721" s="339"/>
      <c r="AG721" s="339"/>
      <c r="AH721" s="339"/>
      <c r="AI721" s="339"/>
      <c r="AJ721" s="339"/>
      <c r="AK721" s="339"/>
      <c r="AL721" s="339"/>
    </row>
    <row r="722" spans="1:38" ht="12.75" customHeight="1">
      <c r="A722" s="339"/>
      <c r="B722" s="339"/>
      <c r="C722" s="339"/>
      <c r="D722" s="339"/>
      <c r="E722" s="339"/>
      <c r="F722" s="339"/>
      <c r="G722" s="339"/>
      <c r="H722" s="339"/>
      <c r="I722" s="339"/>
      <c r="J722" s="339"/>
      <c r="K722" s="339"/>
      <c r="L722" s="339"/>
      <c r="M722" s="340"/>
      <c r="N722" s="339"/>
      <c r="O722" s="339"/>
      <c r="P722" s="339"/>
      <c r="Q722" s="341"/>
      <c r="R722" s="339"/>
      <c r="S722" s="338"/>
      <c r="T722" s="466"/>
      <c r="U722" s="466"/>
      <c r="V722" s="339"/>
      <c r="W722" s="339"/>
      <c r="X722" s="339"/>
      <c r="Y722" s="339"/>
      <c r="Z722" s="339"/>
      <c r="AA722" s="339"/>
      <c r="AB722" s="339"/>
      <c r="AC722" s="339"/>
      <c r="AD722" s="339"/>
      <c r="AE722" s="339"/>
      <c r="AF722" s="339"/>
      <c r="AG722" s="339"/>
      <c r="AH722" s="339"/>
      <c r="AI722" s="339"/>
      <c r="AJ722" s="339"/>
      <c r="AK722" s="339"/>
      <c r="AL722" s="339"/>
    </row>
    <row r="723" spans="1:38" ht="12.75" customHeight="1">
      <c r="A723" s="339"/>
      <c r="B723" s="339"/>
      <c r="C723" s="339"/>
      <c r="D723" s="339"/>
      <c r="E723" s="339"/>
      <c r="F723" s="339"/>
      <c r="G723" s="339"/>
      <c r="H723" s="339"/>
      <c r="I723" s="339"/>
      <c r="J723" s="339"/>
      <c r="K723" s="339"/>
      <c r="L723" s="339"/>
      <c r="M723" s="340"/>
      <c r="N723" s="339"/>
      <c r="O723" s="339"/>
      <c r="P723" s="339"/>
      <c r="Q723" s="341"/>
      <c r="R723" s="339"/>
      <c r="S723" s="338"/>
      <c r="T723" s="466"/>
      <c r="U723" s="466"/>
      <c r="V723" s="339"/>
      <c r="W723" s="339"/>
      <c r="X723" s="339"/>
      <c r="Y723" s="339"/>
      <c r="Z723" s="339"/>
      <c r="AA723" s="339"/>
      <c r="AB723" s="339"/>
      <c r="AC723" s="339"/>
      <c r="AD723" s="339"/>
      <c r="AE723" s="339"/>
      <c r="AF723" s="339"/>
      <c r="AG723" s="339"/>
      <c r="AH723" s="339"/>
      <c r="AI723" s="339"/>
      <c r="AJ723" s="339"/>
      <c r="AK723" s="339"/>
      <c r="AL723" s="339"/>
    </row>
    <row r="724" spans="1:38" ht="12.75" customHeight="1">
      <c r="A724" s="339"/>
      <c r="B724" s="339"/>
      <c r="C724" s="339"/>
      <c r="D724" s="339"/>
      <c r="E724" s="339"/>
      <c r="F724" s="339"/>
      <c r="G724" s="339"/>
      <c r="H724" s="339"/>
      <c r="I724" s="339"/>
      <c r="J724" s="339"/>
      <c r="K724" s="339"/>
      <c r="L724" s="339"/>
      <c r="M724" s="340"/>
      <c r="N724" s="339"/>
      <c r="O724" s="339"/>
      <c r="P724" s="339"/>
      <c r="Q724" s="341"/>
      <c r="R724" s="339"/>
      <c r="S724" s="338"/>
      <c r="T724" s="466"/>
      <c r="U724" s="466"/>
      <c r="V724" s="339"/>
      <c r="W724" s="339"/>
      <c r="X724" s="339"/>
      <c r="Y724" s="339"/>
      <c r="Z724" s="339"/>
      <c r="AA724" s="339"/>
      <c r="AB724" s="339"/>
      <c r="AC724" s="339"/>
      <c r="AD724" s="339"/>
      <c r="AE724" s="339"/>
      <c r="AF724" s="339"/>
      <c r="AG724" s="339"/>
      <c r="AH724" s="339"/>
      <c r="AI724" s="339"/>
      <c r="AJ724" s="339"/>
      <c r="AK724" s="339"/>
      <c r="AL724" s="339"/>
    </row>
    <row r="725" spans="1:38" ht="12.75" customHeight="1">
      <c r="A725" s="339"/>
      <c r="B725" s="339"/>
      <c r="C725" s="339"/>
      <c r="D725" s="339"/>
      <c r="E725" s="339"/>
      <c r="F725" s="339"/>
      <c r="G725" s="339"/>
      <c r="H725" s="339"/>
      <c r="I725" s="339"/>
      <c r="J725" s="339"/>
      <c r="K725" s="339"/>
      <c r="L725" s="339"/>
      <c r="M725" s="340"/>
      <c r="N725" s="339"/>
      <c r="O725" s="339"/>
      <c r="P725" s="339"/>
      <c r="Q725" s="341"/>
      <c r="R725" s="339"/>
      <c r="S725" s="338"/>
      <c r="T725" s="466"/>
      <c r="U725" s="466"/>
      <c r="V725" s="339"/>
      <c r="W725" s="339"/>
      <c r="X725" s="339"/>
      <c r="Y725" s="339"/>
      <c r="Z725" s="339"/>
      <c r="AA725" s="339"/>
      <c r="AB725" s="339"/>
      <c r="AC725" s="339"/>
      <c r="AD725" s="339"/>
      <c r="AE725" s="339"/>
      <c r="AF725" s="339"/>
      <c r="AG725" s="339"/>
      <c r="AH725" s="339"/>
      <c r="AI725" s="339"/>
      <c r="AJ725" s="339"/>
      <c r="AK725" s="339"/>
      <c r="AL725" s="339"/>
    </row>
    <row r="726" spans="1:38" ht="12.75" customHeight="1">
      <c r="A726" s="339"/>
      <c r="B726" s="339"/>
      <c r="C726" s="339"/>
      <c r="D726" s="339"/>
      <c r="E726" s="339"/>
      <c r="F726" s="339"/>
      <c r="G726" s="339"/>
      <c r="H726" s="339"/>
      <c r="I726" s="339"/>
      <c r="J726" s="339"/>
      <c r="K726" s="339"/>
      <c r="L726" s="339"/>
      <c r="M726" s="340"/>
      <c r="N726" s="339"/>
      <c r="O726" s="339"/>
      <c r="P726" s="339"/>
      <c r="Q726" s="341"/>
      <c r="R726" s="339"/>
      <c r="S726" s="338"/>
      <c r="T726" s="466"/>
      <c r="U726" s="466"/>
      <c r="V726" s="339"/>
      <c r="W726" s="339"/>
      <c r="X726" s="339"/>
      <c r="Y726" s="339"/>
      <c r="Z726" s="339"/>
      <c r="AA726" s="339"/>
      <c r="AB726" s="339"/>
      <c r="AC726" s="339"/>
      <c r="AD726" s="339"/>
      <c r="AE726" s="339"/>
      <c r="AF726" s="339"/>
      <c r="AG726" s="339"/>
      <c r="AH726" s="339"/>
      <c r="AI726" s="339"/>
      <c r="AJ726" s="339"/>
      <c r="AK726" s="339"/>
      <c r="AL726" s="339"/>
    </row>
    <row r="727" spans="1:38" ht="12.75" customHeight="1">
      <c r="A727" s="339"/>
      <c r="B727" s="339"/>
      <c r="C727" s="339"/>
      <c r="D727" s="339"/>
      <c r="E727" s="339"/>
      <c r="F727" s="339"/>
      <c r="G727" s="339"/>
      <c r="H727" s="339"/>
      <c r="I727" s="339"/>
      <c r="J727" s="339"/>
      <c r="K727" s="339"/>
      <c r="L727" s="339"/>
      <c r="M727" s="340"/>
      <c r="N727" s="339"/>
      <c r="O727" s="339"/>
      <c r="P727" s="339"/>
      <c r="Q727" s="341"/>
      <c r="R727" s="339"/>
      <c r="S727" s="338"/>
      <c r="T727" s="466"/>
      <c r="U727" s="466"/>
      <c r="V727" s="339"/>
      <c r="W727" s="339"/>
      <c r="X727" s="339"/>
      <c r="Y727" s="339"/>
      <c r="Z727" s="339"/>
      <c r="AA727" s="339"/>
      <c r="AB727" s="339"/>
      <c r="AC727" s="339"/>
      <c r="AD727" s="339"/>
      <c r="AE727" s="339"/>
      <c r="AF727" s="339"/>
      <c r="AG727" s="339"/>
      <c r="AH727" s="339"/>
      <c r="AI727" s="339"/>
      <c r="AJ727" s="339"/>
      <c r="AK727" s="339"/>
      <c r="AL727" s="339"/>
    </row>
    <row r="728" spans="1:38" ht="12.75" customHeight="1">
      <c r="A728" s="339"/>
      <c r="B728" s="339"/>
      <c r="C728" s="339"/>
      <c r="D728" s="339"/>
      <c r="E728" s="339"/>
      <c r="F728" s="339"/>
      <c r="G728" s="339"/>
      <c r="H728" s="339"/>
      <c r="I728" s="339"/>
      <c r="J728" s="339"/>
      <c r="K728" s="339"/>
      <c r="L728" s="339"/>
      <c r="M728" s="340"/>
      <c r="N728" s="339"/>
      <c r="O728" s="339"/>
      <c r="P728" s="339"/>
      <c r="Q728" s="341"/>
      <c r="R728" s="339"/>
      <c r="S728" s="338"/>
      <c r="T728" s="466"/>
      <c r="U728" s="466"/>
      <c r="V728" s="339"/>
      <c r="W728" s="339"/>
      <c r="X728" s="339"/>
      <c r="Y728" s="339"/>
      <c r="Z728" s="339"/>
      <c r="AA728" s="339"/>
      <c r="AB728" s="339"/>
      <c r="AC728" s="339"/>
      <c r="AD728" s="339"/>
      <c r="AE728" s="339"/>
      <c r="AF728" s="339"/>
      <c r="AG728" s="339"/>
      <c r="AH728" s="339"/>
      <c r="AI728" s="339"/>
      <c r="AJ728" s="339"/>
      <c r="AK728" s="339"/>
      <c r="AL728" s="339"/>
    </row>
    <row r="729" spans="1:38" ht="12.75" customHeight="1">
      <c r="A729" s="339"/>
      <c r="B729" s="339"/>
      <c r="C729" s="339"/>
      <c r="D729" s="339"/>
      <c r="E729" s="339"/>
      <c r="F729" s="339"/>
      <c r="G729" s="339"/>
      <c r="H729" s="339"/>
      <c r="I729" s="339"/>
      <c r="J729" s="339"/>
      <c r="K729" s="339"/>
      <c r="L729" s="339"/>
      <c r="M729" s="340"/>
      <c r="N729" s="339"/>
      <c r="O729" s="339"/>
      <c r="P729" s="339"/>
      <c r="Q729" s="341"/>
      <c r="R729" s="339"/>
      <c r="S729" s="338"/>
      <c r="T729" s="466"/>
      <c r="U729" s="466"/>
      <c r="V729" s="339"/>
      <c r="W729" s="339"/>
      <c r="X729" s="339"/>
      <c r="Y729" s="339"/>
      <c r="Z729" s="339"/>
      <c r="AA729" s="339"/>
      <c r="AB729" s="339"/>
      <c r="AC729" s="339"/>
      <c r="AD729" s="339"/>
      <c r="AE729" s="339"/>
      <c r="AF729" s="339"/>
      <c r="AG729" s="339"/>
      <c r="AH729" s="339"/>
      <c r="AI729" s="339"/>
      <c r="AJ729" s="339"/>
      <c r="AK729" s="339"/>
      <c r="AL729" s="339"/>
    </row>
    <row r="730" spans="1:38" ht="12.75" customHeight="1">
      <c r="A730" s="339"/>
      <c r="B730" s="339"/>
      <c r="C730" s="339"/>
      <c r="D730" s="339"/>
      <c r="E730" s="339"/>
      <c r="F730" s="339"/>
      <c r="G730" s="339"/>
      <c r="H730" s="339"/>
      <c r="I730" s="339"/>
      <c r="J730" s="339"/>
      <c r="K730" s="339"/>
      <c r="L730" s="339"/>
      <c r="M730" s="340"/>
      <c r="N730" s="339"/>
      <c r="O730" s="339"/>
      <c r="P730" s="339"/>
      <c r="Q730" s="341"/>
      <c r="R730" s="339"/>
      <c r="S730" s="338"/>
      <c r="T730" s="466"/>
      <c r="U730" s="466"/>
      <c r="V730" s="339"/>
      <c r="W730" s="339"/>
      <c r="X730" s="339"/>
      <c r="Y730" s="339"/>
      <c r="Z730" s="339"/>
      <c r="AA730" s="339"/>
      <c r="AB730" s="339"/>
      <c r="AC730" s="339"/>
      <c r="AD730" s="339"/>
      <c r="AE730" s="339"/>
      <c r="AF730" s="339"/>
      <c r="AG730" s="339"/>
      <c r="AH730" s="339"/>
      <c r="AI730" s="339"/>
      <c r="AJ730" s="339"/>
      <c r="AK730" s="339"/>
      <c r="AL730" s="339"/>
    </row>
    <row r="731" spans="1:38" ht="12.75" customHeight="1">
      <c r="A731" s="339"/>
      <c r="B731" s="339"/>
      <c r="C731" s="339"/>
      <c r="D731" s="339"/>
      <c r="E731" s="339"/>
      <c r="F731" s="339"/>
      <c r="G731" s="339"/>
      <c r="H731" s="339"/>
      <c r="I731" s="339"/>
      <c r="J731" s="339"/>
      <c r="K731" s="339"/>
      <c r="L731" s="339"/>
      <c r="M731" s="340"/>
      <c r="N731" s="339"/>
      <c r="O731" s="339"/>
      <c r="P731" s="339"/>
      <c r="Q731" s="341"/>
      <c r="R731" s="339"/>
      <c r="S731" s="338"/>
      <c r="T731" s="466"/>
      <c r="U731" s="466"/>
      <c r="V731" s="339"/>
      <c r="W731" s="339"/>
      <c r="X731" s="339"/>
      <c r="Y731" s="339"/>
      <c r="Z731" s="339"/>
      <c r="AA731" s="339"/>
      <c r="AB731" s="339"/>
      <c r="AC731" s="339"/>
      <c r="AD731" s="339"/>
      <c r="AE731" s="339"/>
      <c r="AF731" s="339"/>
      <c r="AG731" s="339"/>
      <c r="AH731" s="339"/>
      <c r="AI731" s="339"/>
      <c r="AJ731" s="339"/>
      <c r="AK731" s="339"/>
      <c r="AL731" s="339"/>
    </row>
    <row r="732" spans="1:38" ht="12.75" customHeight="1">
      <c r="A732" s="339"/>
      <c r="B732" s="339"/>
      <c r="C732" s="339"/>
      <c r="D732" s="339"/>
      <c r="E732" s="339"/>
      <c r="F732" s="339"/>
      <c r="G732" s="339"/>
      <c r="H732" s="339"/>
      <c r="I732" s="339"/>
      <c r="J732" s="339"/>
      <c r="K732" s="339"/>
      <c r="L732" s="339"/>
      <c r="M732" s="340"/>
      <c r="N732" s="339"/>
      <c r="O732" s="339"/>
      <c r="P732" s="339"/>
      <c r="Q732" s="341"/>
      <c r="R732" s="339"/>
      <c r="S732" s="338"/>
      <c r="T732" s="466"/>
      <c r="U732" s="466"/>
      <c r="V732" s="339"/>
      <c r="W732" s="339"/>
      <c r="X732" s="339"/>
      <c r="Y732" s="339"/>
      <c r="Z732" s="339"/>
      <c r="AA732" s="339"/>
      <c r="AB732" s="339"/>
      <c r="AC732" s="339"/>
      <c r="AD732" s="339"/>
      <c r="AE732" s="339"/>
      <c r="AF732" s="339"/>
      <c r="AG732" s="339"/>
      <c r="AH732" s="339"/>
      <c r="AI732" s="339"/>
      <c r="AJ732" s="339"/>
      <c r="AK732" s="339"/>
      <c r="AL732" s="339"/>
    </row>
    <row r="733" spans="1:38" ht="12.75" customHeight="1">
      <c r="A733" s="339"/>
      <c r="B733" s="339"/>
      <c r="C733" s="339"/>
      <c r="D733" s="339"/>
      <c r="E733" s="339"/>
      <c r="F733" s="339"/>
      <c r="G733" s="339"/>
      <c r="H733" s="339"/>
      <c r="I733" s="339"/>
      <c r="J733" s="339"/>
      <c r="K733" s="339"/>
      <c r="L733" s="339"/>
      <c r="M733" s="340"/>
      <c r="N733" s="339"/>
      <c r="O733" s="339"/>
      <c r="P733" s="339"/>
      <c r="Q733" s="341"/>
      <c r="R733" s="339"/>
      <c r="S733" s="338"/>
      <c r="T733" s="466"/>
      <c r="U733" s="466"/>
      <c r="V733" s="339"/>
      <c r="W733" s="339"/>
      <c r="X733" s="339"/>
      <c r="Y733" s="339"/>
      <c r="Z733" s="339"/>
      <c r="AA733" s="339"/>
      <c r="AB733" s="339"/>
      <c r="AC733" s="339"/>
      <c r="AD733" s="339"/>
      <c r="AE733" s="339"/>
      <c r="AF733" s="339"/>
      <c r="AG733" s="339"/>
      <c r="AH733" s="339"/>
      <c r="AI733" s="339"/>
      <c r="AJ733" s="339"/>
      <c r="AK733" s="339"/>
      <c r="AL733" s="339"/>
    </row>
    <row r="734" spans="1:38" ht="12.75" customHeight="1">
      <c r="A734" s="339"/>
      <c r="B734" s="339"/>
      <c r="C734" s="339"/>
      <c r="D734" s="339"/>
      <c r="E734" s="339"/>
      <c r="F734" s="339"/>
      <c r="G734" s="339"/>
      <c r="H734" s="339"/>
      <c r="I734" s="339"/>
      <c r="J734" s="339"/>
      <c r="K734" s="339"/>
      <c r="L734" s="339"/>
      <c r="M734" s="340"/>
      <c r="N734" s="339"/>
      <c r="O734" s="339"/>
      <c r="P734" s="339"/>
      <c r="Q734" s="341"/>
      <c r="R734" s="339"/>
      <c r="S734" s="338"/>
      <c r="T734" s="466"/>
      <c r="U734" s="466"/>
      <c r="V734" s="339"/>
      <c r="W734" s="339"/>
      <c r="X734" s="339"/>
      <c r="Y734" s="339"/>
      <c r="Z734" s="339"/>
      <c r="AA734" s="339"/>
      <c r="AB734" s="339"/>
      <c r="AC734" s="339"/>
      <c r="AD734" s="339"/>
      <c r="AE734" s="339"/>
      <c r="AF734" s="339"/>
      <c r="AG734" s="339"/>
      <c r="AH734" s="339"/>
      <c r="AI734" s="339"/>
      <c r="AJ734" s="339"/>
      <c r="AK734" s="339"/>
      <c r="AL734" s="339"/>
    </row>
    <row r="735" spans="1:38" ht="12.75" customHeight="1">
      <c r="A735" s="339"/>
      <c r="B735" s="339"/>
      <c r="C735" s="339"/>
      <c r="D735" s="339"/>
      <c r="E735" s="339"/>
      <c r="F735" s="339"/>
      <c r="G735" s="339"/>
      <c r="H735" s="339"/>
      <c r="I735" s="339"/>
      <c r="J735" s="339"/>
      <c r="K735" s="339"/>
      <c r="L735" s="339"/>
      <c r="M735" s="340"/>
      <c r="N735" s="339"/>
      <c r="O735" s="339"/>
      <c r="P735" s="339"/>
      <c r="Q735" s="341"/>
      <c r="R735" s="339"/>
      <c r="S735" s="338"/>
      <c r="T735" s="466"/>
      <c r="U735" s="466"/>
      <c r="V735" s="339"/>
      <c r="W735" s="339"/>
      <c r="X735" s="339"/>
      <c r="Y735" s="339"/>
      <c r="Z735" s="339"/>
      <c r="AA735" s="339"/>
      <c r="AB735" s="339"/>
      <c r="AC735" s="339"/>
      <c r="AD735" s="339"/>
      <c r="AE735" s="339"/>
      <c r="AF735" s="339"/>
      <c r="AG735" s="339"/>
      <c r="AH735" s="339"/>
      <c r="AI735" s="339"/>
      <c r="AJ735" s="339"/>
      <c r="AK735" s="339"/>
      <c r="AL735" s="339"/>
    </row>
    <row r="736" spans="1:38" ht="12.75" customHeight="1">
      <c r="A736" s="339"/>
      <c r="B736" s="339"/>
      <c r="C736" s="339"/>
      <c r="D736" s="339"/>
      <c r="E736" s="339"/>
      <c r="F736" s="339"/>
      <c r="G736" s="339"/>
      <c r="H736" s="339"/>
      <c r="I736" s="339"/>
      <c r="J736" s="339"/>
      <c r="K736" s="339"/>
      <c r="L736" s="339"/>
      <c r="M736" s="340"/>
      <c r="N736" s="339"/>
      <c r="O736" s="339"/>
      <c r="P736" s="339"/>
      <c r="Q736" s="341"/>
      <c r="R736" s="339"/>
      <c r="S736" s="338"/>
      <c r="T736" s="466"/>
      <c r="U736" s="466"/>
      <c r="V736" s="339"/>
      <c r="W736" s="339"/>
      <c r="X736" s="339"/>
      <c r="Y736" s="339"/>
      <c r="Z736" s="339"/>
      <c r="AA736" s="339"/>
      <c r="AB736" s="339"/>
      <c r="AC736" s="339"/>
      <c r="AD736" s="339"/>
      <c r="AE736" s="339"/>
      <c r="AF736" s="339"/>
      <c r="AG736" s="339"/>
      <c r="AH736" s="339"/>
      <c r="AI736" s="339"/>
      <c r="AJ736" s="339"/>
      <c r="AK736" s="339"/>
      <c r="AL736" s="339"/>
    </row>
    <row r="737" spans="1:38" ht="12.75" customHeight="1">
      <c r="A737" s="339"/>
      <c r="B737" s="339"/>
      <c r="C737" s="339"/>
      <c r="D737" s="339"/>
      <c r="E737" s="339"/>
      <c r="F737" s="339"/>
      <c r="G737" s="339"/>
      <c r="H737" s="339"/>
      <c r="I737" s="339"/>
      <c r="J737" s="339"/>
      <c r="K737" s="339"/>
      <c r="L737" s="339"/>
      <c r="M737" s="340"/>
      <c r="N737" s="339"/>
      <c r="O737" s="339"/>
      <c r="P737" s="339"/>
      <c r="Q737" s="341"/>
      <c r="R737" s="339"/>
      <c r="S737" s="338"/>
      <c r="T737" s="466"/>
      <c r="U737" s="466"/>
      <c r="V737" s="339"/>
      <c r="W737" s="339"/>
      <c r="X737" s="339"/>
      <c r="Y737" s="339"/>
      <c r="Z737" s="339"/>
      <c r="AA737" s="339"/>
      <c r="AB737" s="339"/>
      <c r="AC737" s="339"/>
      <c r="AD737" s="339"/>
      <c r="AE737" s="339"/>
      <c r="AF737" s="339"/>
      <c r="AG737" s="339"/>
      <c r="AH737" s="339"/>
      <c r="AI737" s="339"/>
      <c r="AJ737" s="339"/>
      <c r="AK737" s="339"/>
      <c r="AL737" s="339"/>
    </row>
    <row r="738" spans="1:38" ht="12.75" customHeight="1">
      <c r="A738" s="339"/>
      <c r="B738" s="339"/>
      <c r="C738" s="339"/>
      <c r="D738" s="339"/>
      <c r="E738" s="339"/>
      <c r="F738" s="339"/>
      <c r="G738" s="339"/>
      <c r="H738" s="339"/>
      <c r="I738" s="339"/>
      <c r="J738" s="339"/>
      <c r="K738" s="339"/>
      <c r="L738" s="339"/>
      <c r="M738" s="340"/>
      <c r="N738" s="339"/>
      <c r="O738" s="339"/>
      <c r="P738" s="339"/>
      <c r="Q738" s="341"/>
      <c r="R738" s="339"/>
      <c r="S738" s="338"/>
      <c r="T738" s="466"/>
      <c r="U738" s="466"/>
      <c r="V738" s="339"/>
      <c r="W738" s="339"/>
      <c r="X738" s="339"/>
      <c r="Y738" s="339"/>
      <c r="Z738" s="339"/>
      <c r="AA738" s="339"/>
      <c r="AB738" s="339"/>
      <c r="AC738" s="339"/>
      <c r="AD738" s="339"/>
      <c r="AE738" s="339"/>
      <c r="AF738" s="339"/>
      <c r="AG738" s="339"/>
      <c r="AH738" s="339"/>
      <c r="AI738" s="339"/>
      <c r="AJ738" s="339"/>
      <c r="AK738" s="339"/>
      <c r="AL738" s="339"/>
    </row>
    <row r="739" spans="1:38" ht="12.75" customHeight="1">
      <c r="A739" s="339"/>
      <c r="B739" s="339"/>
      <c r="C739" s="339"/>
      <c r="D739" s="339"/>
      <c r="E739" s="339"/>
      <c r="F739" s="339"/>
      <c r="G739" s="339"/>
      <c r="H739" s="339"/>
      <c r="I739" s="339"/>
      <c r="J739" s="339"/>
      <c r="K739" s="339"/>
      <c r="L739" s="339"/>
      <c r="M739" s="340"/>
      <c r="N739" s="339"/>
      <c r="O739" s="339"/>
      <c r="P739" s="339"/>
      <c r="Q739" s="341"/>
      <c r="R739" s="339"/>
      <c r="S739" s="338"/>
      <c r="T739" s="466"/>
      <c r="U739" s="466"/>
      <c r="V739" s="339"/>
      <c r="W739" s="339"/>
      <c r="X739" s="339"/>
      <c r="Y739" s="339"/>
      <c r="Z739" s="339"/>
      <c r="AA739" s="339"/>
      <c r="AB739" s="339"/>
      <c r="AC739" s="339"/>
      <c r="AD739" s="339"/>
      <c r="AE739" s="339"/>
      <c r="AF739" s="339"/>
      <c r="AG739" s="339"/>
      <c r="AH739" s="339"/>
      <c r="AI739" s="339"/>
      <c r="AJ739" s="339"/>
      <c r="AK739" s="339"/>
      <c r="AL739" s="339"/>
    </row>
    <row r="740" spans="1:38" ht="12.75" customHeight="1">
      <c r="A740" s="339"/>
      <c r="B740" s="339"/>
      <c r="C740" s="339"/>
      <c r="D740" s="339"/>
      <c r="E740" s="339"/>
      <c r="F740" s="339"/>
      <c r="G740" s="339"/>
      <c r="H740" s="339"/>
      <c r="I740" s="339"/>
      <c r="J740" s="339"/>
      <c r="K740" s="339"/>
      <c r="L740" s="339"/>
      <c r="M740" s="340"/>
      <c r="N740" s="339"/>
      <c r="O740" s="339"/>
      <c r="P740" s="339"/>
      <c r="Q740" s="341"/>
      <c r="R740" s="339"/>
      <c r="S740" s="338"/>
      <c r="T740" s="466"/>
      <c r="U740" s="466"/>
      <c r="V740" s="339"/>
      <c r="W740" s="339"/>
      <c r="X740" s="339"/>
      <c r="Y740" s="339"/>
      <c r="Z740" s="339"/>
      <c r="AA740" s="339"/>
      <c r="AB740" s="339"/>
      <c r="AC740" s="339"/>
      <c r="AD740" s="339"/>
      <c r="AE740" s="339"/>
      <c r="AF740" s="339"/>
      <c r="AG740" s="339"/>
      <c r="AH740" s="339"/>
      <c r="AI740" s="339"/>
      <c r="AJ740" s="339"/>
      <c r="AK740" s="339"/>
      <c r="AL740" s="339"/>
    </row>
    <row r="741" spans="1:38" ht="12.75" customHeight="1">
      <c r="A741" s="339"/>
      <c r="B741" s="339"/>
      <c r="C741" s="339"/>
      <c r="D741" s="339"/>
      <c r="E741" s="339"/>
      <c r="F741" s="339"/>
      <c r="G741" s="339"/>
      <c r="H741" s="339"/>
      <c r="I741" s="339"/>
      <c r="J741" s="339"/>
      <c r="K741" s="339"/>
      <c r="L741" s="339"/>
      <c r="M741" s="340"/>
      <c r="N741" s="339"/>
      <c r="O741" s="339"/>
      <c r="P741" s="339"/>
      <c r="Q741" s="341"/>
      <c r="R741" s="339"/>
      <c r="S741" s="338"/>
      <c r="T741" s="466"/>
      <c r="U741" s="466"/>
      <c r="V741" s="339"/>
      <c r="W741" s="339"/>
      <c r="X741" s="339"/>
      <c r="Y741" s="339"/>
      <c r="Z741" s="339"/>
      <c r="AA741" s="339"/>
      <c r="AB741" s="339"/>
      <c r="AC741" s="339"/>
      <c r="AD741" s="339"/>
      <c r="AE741" s="339"/>
      <c r="AF741" s="339"/>
      <c r="AG741" s="339"/>
      <c r="AH741" s="339"/>
      <c r="AI741" s="339"/>
      <c r="AJ741" s="339"/>
      <c r="AK741" s="339"/>
      <c r="AL741" s="339"/>
    </row>
    <row r="742" spans="1:38" ht="12.75" customHeight="1">
      <c r="A742" s="339"/>
      <c r="B742" s="339"/>
      <c r="C742" s="339"/>
      <c r="D742" s="339"/>
      <c r="E742" s="339"/>
      <c r="F742" s="339"/>
      <c r="G742" s="339"/>
      <c r="H742" s="339"/>
      <c r="I742" s="339"/>
      <c r="J742" s="339"/>
      <c r="K742" s="339"/>
      <c r="L742" s="339"/>
      <c r="M742" s="340"/>
      <c r="N742" s="339"/>
      <c r="O742" s="339"/>
      <c r="P742" s="339"/>
      <c r="Q742" s="341"/>
      <c r="R742" s="339"/>
      <c r="S742" s="338"/>
      <c r="T742" s="466"/>
      <c r="U742" s="466"/>
      <c r="V742" s="339"/>
      <c r="W742" s="339"/>
      <c r="X742" s="339"/>
      <c r="Y742" s="339"/>
      <c r="Z742" s="339"/>
      <c r="AA742" s="339"/>
      <c r="AB742" s="339"/>
      <c r="AC742" s="339"/>
      <c r="AD742" s="339"/>
      <c r="AE742" s="339"/>
      <c r="AF742" s="339"/>
      <c r="AG742" s="339"/>
      <c r="AH742" s="339"/>
      <c r="AI742" s="339"/>
      <c r="AJ742" s="339"/>
      <c r="AK742" s="339"/>
      <c r="AL742" s="339"/>
    </row>
    <row r="743" spans="1:38" ht="12.75" customHeight="1">
      <c r="A743" s="339"/>
      <c r="B743" s="339"/>
      <c r="C743" s="339"/>
      <c r="D743" s="339"/>
      <c r="E743" s="339"/>
      <c r="F743" s="339"/>
      <c r="G743" s="339"/>
      <c r="H743" s="339"/>
      <c r="I743" s="339"/>
      <c r="J743" s="339"/>
      <c r="K743" s="339"/>
      <c r="L743" s="339"/>
      <c r="M743" s="340"/>
      <c r="N743" s="339"/>
      <c r="O743" s="339"/>
      <c r="P743" s="339"/>
      <c r="Q743" s="341"/>
      <c r="R743" s="339"/>
      <c r="S743" s="338"/>
      <c r="T743" s="466"/>
      <c r="U743" s="466"/>
      <c r="V743" s="339"/>
      <c r="W743" s="339"/>
      <c r="X743" s="339"/>
      <c r="Y743" s="339"/>
      <c r="Z743" s="339"/>
      <c r="AA743" s="339"/>
      <c r="AB743" s="339"/>
      <c r="AC743" s="339"/>
      <c r="AD743" s="339"/>
      <c r="AE743" s="339"/>
      <c r="AF743" s="339"/>
      <c r="AG743" s="339"/>
      <c r="AH743" s="339"/>
      <c r="AI743" s="339"/>
      <c r="AJ743" s="339"/>
      <c r="AK743" s="339"/>
      <c r="AL743" s="339"/>
    </row>
    <row r="744" spans="1:38" ht="12.75" customHeight="1">
      <c r="A744" s="339"/>
      <c r="B744" s="339"/>
      <c r="C744" s="339"/>
      <c r="D744" s="339"/>
      <c r="E744" s="339"/>
      <c r="F744" s="339"/>
      <c r="G744" s="339"/>
      <c r="H744" s="339"/>
      <c r="I744" s="339"/>
      <c r="J744" s="339"/>
      <c r="K744" s="339"/>
      <c r="L744" s="339"/>
      <c r="M744" s="340"/>
      <c r="N744" s="339"/>
      <c r="O744" s="339"/>
      <c r="P744" s="339"/>
      <c r="Q744" s="341"/>
      <c r="R744" s="339"/>
      <c r="S744" s="338"/>
      <c r="T744" s="466"/>
      <c r="U744" s="466"/>
      <c r="V744" s="339"/>
      <c r="W744" s="339"/>
      <c r="X744" s="339"/>
      <c r="Y744" s="339"/>
      <c r="Z744" s="339"/>
      <c r="AA744" s="339"/>
      <c r="AB744" s="339"/>
      <c r="AC744" s="339"/>
      <c r="AD744" s="339"/>
      <c r="AE744" s="339"/>
      <c r="AF744" s="339"/>
      <c r="AG744" s="339"/>
      <c r="AH744" s="339"/>
      <c r="AI744" s="339"/>
      <c r="AJ744" s="339"/>
      <c r="AK744" s="339"/>
      <c r="AL744" s="339"/>
    </row>
    <row r="745" spans="1:38" ht="12.75" customHeight="1">
      <c r="A745" s="339"/>
      <c r="B745" s="339"/>
      <c r="C745" s="339"/>
      <c r="D745" s="339"/>
      <c r="E745" s="339"/>
      <c r="F745" s="339"/>
      <c r="G745" s="339"/>
      <c r="H745" s="339"/>
      <c r="I745" s="339"/>
      <c r="J745" s="339"/>
      <c r="K745" s="339"/>
      <c r="L745" s="339"/>
      <c r="M745" s="340"/>
      <c r="N745" s="339"/>
      <c r="O745" s="339"/>
      <c r="P745" s="339"/>
      <c r="Q745" s="341"/>
      <c r="R745" s="339"/>
      <c r="S745" s="338"/>
      <c r="T745" s="466"/>
      <c r="U745" s="466"/>
      <c r="V745" s="339"/>
      <c r="W745" s="339"/>
      <c r="X745" s="339"/>
      <c r="Y745" s="339"/>
      <c r="Z745" s="339"/>
      <c r="AA745" s="339"/>
      <c r="AB745" s="339"/>
      <c r="AC745" s="339"/>
      <c r="AD745" s="339"/>
      <c r="AE745" s="339"/>
      <c r="AF745" s="339"/>
      <c r="AG745" s="339"/>
      <c r="AH745" s="339"/>
      <c r="AI745" s="339"/>
      <c r="AJ745" s="339"/>
      <c r="AK745" s="339"/>
      <c r="AL745" s="339"/>
    </row>
    <row r="746" spans="1:38" ht="12.75" customHeight="1">
      <c r="A746" s="339"/>
      <c r="B746" s="339"/>
      <c r="C746" s="339"/>
      <c r="D746" s="339"/>
      <c r="E746" s="339"/>
      <c r="F746" s="339"/>
      <c r="G746" s="339"/>
      <c r="H746" s="339"/>
      <c r="I746" s="339"/>
      <c r="J746" s="339"/>
      <c r="K746" s="339"/>
      <c r="L746" s="339"/>
      <c r="M746" s="340"/>
      <c r="N746" s="339"/>
      <c r="O746" s="339"/>
      <c r="P746" s="339"/>
      <c r="Q746" s="341"/>
      <c r="R746" s="339"/>
      <c r="S746" s="338"/>
      <c r="T746" s="466"/>
      <c r="U746" s="466"/>
      <c r="V746" s="339"/>
      <c r="W746" s="339"/>
      <c r="X746" s="339"/>
      <c r="Y746" s="339"/>
      <c r="Z746" s="339"/>
      <c r="AA746" s="339"/>
      <c r="AB746" s="339"/>
      <c r="AC746" s="339"/>
      <c r="AD746" s="339"/>
      <c r="AE746" s="339"/>
      <c r="AF746" s="339"/>
      <c r="AG746" s="339"/>
      <c r="AH746" s="339"/>
      <c r="AI746" s="339"/>
      <c r="AJ746" s="339"/>
      <c r="AK746" s="339"/>
      <c r="AL746" s="339"/>
    </row>
    <row r="747" spans="1:38" ht="12.75" customHeight="1">
      <c r="A747" s="339"/>
      <c r="B747" s="339"/>
      <c r="C747" s="339"/>
      <c r="D747" s="339"/>
      <c r="E747" s="339"/>
      <c r="F747" s="339"/>
      <c r="G747" s="339"/>
      <c r="H747" s="339"/>
      <c r="I747" s="339"/>
      <c r="J747" s="339"/>
      <c r="K747" s="339"/>
      <c r="L747" s="339"/>
      <c r="M747" s="340"/>
      <c r="N747" s="339"/>
      <c r="O747" s="339"/>
      <c r="P747" s="339"/>
      <c r="Q747" s="341"/>
      <c r="R747" s="339"/>
      <c r="S747" s="338"/>
      <c r="T747" s="466"/>
      <c r="U747" s="466"/>
      <c r="V747" s="339"/>
      <c r="W747" s="339"/>
      <c r="X747" s="339"/>
      <c r="Y747" s="339"/>
      <c r="Z747" s="339"/>
      <c r="AA747" s="339"/>
      <c r="AB747" s="339"/>
      <c r="AC747" s="339"/>
      <c r="AD747" s="339"/>
      <c r="AE747" s="339"/>
      <c r="AF747" s="339"/>
      <c r="AG747" s="339"/>
      <c r="AH747" s="339"/>
      <c r="AI747" s="339"/>
      <c r="AJ747" s="339"/>
      <c r="AK747" s="339"/>
      <c r="AL747" s="339"/>
    </row>
    <row r="748" spans="1:38" ht="12.75" customHeight="1">
      <c r="A748" s="339"/>
      <c r="B748" s="339"/>
      <c r="C748" s="339"/>
      <c r="D748" s="339"/>
      <c r="E748" s="339"/>
      <c r="F748" s="339"/>
      <c r="G748" s="339"/>
      <c r="H748" s="339"/>
      <c r="I748" s="339"/>
      <c r="J748" s="339"/>
      <c r="K748" s="339"/>
      <c r="L748" s="339"/>
      <c r="M748" s="340"/>
      <c r="N748" s="339"/>
      <c r="O748" s="339"/>
      <c r="P748" s="339"/>
      <c r="Q748" s="341"/>
      <c r="R748" s="339"/>
      <c r="S748" s="338"/>
      <c r="T748" s="466"/>
      <c r="U748" s="466"/>
      <c r="V748" s="339"/>
      <c r="W748" s="339"/>
      <c r="X748" s="339"/>
      <c r="Y748" s="339"/>
      <c r="Z748" s="339"/>
      <c r="AA748" s="339"/>
      <c r="AB748" s="339"/>
      <c r="AC748" s="339"/>
      <c r="AD748" s="339"/>
      <c r="AE748" s="339"/>
      <c r="AF748" s="339"/>
      <c r="AG748" s="339"/>
      <c r="AH748" s="339"/>
      <c r="AI748" s="339"/>
      <c r="AJ748" s="339"/>
      <c r="AK748" s="339"/>
      <c r="AL748" s="339"/>
    </row>
    <row r="749" spans="1:38" ht="12.75" customHeight="1">
      <c r="A749" s="339"/>
      <c r="B749" s="339"/>
      <c r="C749" s="339"/>
      <c r="D749" s="339"/>
      <c r="E749" s="339"/>
      <c r="F749" s="339"/>
      <c r="G749" s="339"/>
      <c r="H749" s="339"/>
      <c r="I749" s="339"/>
      <c r="J749" s="339"/>
      <c r="K749" s="339"/>
      <c r="L749" s="339"/>
      <c r="M749" s="340"/>
      <c r="N749" s="339"/>
      <c r="O749" s="339"/>
      <c r="P749" s="339"/>
      <c r="Q749" s="341"/>
      <c r="R749" s="339"/>
      <c r="S749" s="338"/>
      <c r="T749" s="466"/>
      <c r="U749" s="466"/>
      <c r="V749" s="339"/>
      <c r="W749" s="339"/>
      <c r="X749" s="339"/>
      <c r="Y749" s="339"/>
      <c r="Z749" s="339"/>
      <c r="AA749" s="339"/>
      <c r="AB749" s="339"/>
      <c r="AC749" s="339"/>
      <c r="AD749" s="339"/>
      <c r="AE749" s="339"/>
      <c r="AF749" s="339"/>
      <c r="AG749" s="339"/>
      <c r="AH749" s="339"/>
      <c r="AI749" s="339"/>
      <c r="AJ749" s="339"/>
      <c r="AK749" s="339"/>
      <c r="AL749" s="339"/>
    </row>
    <row r="750" spans="1:38" ht="12.75" customHeight="1">
      <c r="A750" s="339"/>
      <c r="B750" s="339"/>
      <c r="C750" s="339"/>
      <c r="D750" s="339"/>
      <c r="E750" s="339"/>
      <c r="F750" s="339"/>
      <c r="G750" s="339"/>
      <c r="H750" s="339"/>
      <c r="I750" s="339"/>
      <c r="J750" s="339"/>
      <c r="K750" s="339"/>
      <c r="L750" s="339"/>
      <c r="M750" s="340"/>
      <c r="N750" s="339"/>
      <c r="O750" s="339"/>
      <c r="P750" s="339"/>
      <c r="Q750" s="341"/>
      <c r="R750" s="339"/>
      <c r="S750" s="338"/>
      <c r="T750" s="466"/>
      <c r="U750" s="466"/>
      <c r="V750" s="339"/>
      <c r="W750" s="339"/>
      <c r="X750" s="339"/>
      <c r="Y750" s="339"/>
      <c r="Z750" s="339"/>
      <c r="AA750" s="339"/>
      <c r="AB750" s="339"/>
      <c r="AC750" s="339"/>
      <c r="AD750" s="339"/>
      <c r="AE750" s="339"/>
      <c r="AF750" s="339"/>
      <c r="AG750" s="339"/>
      <c r="AH750" s="339"/>
      <c r="AI750" s="339"/>
      <c r="AJ750" s="339"/>
      <c r="AK750" s="339"/>
      <c r="AL750" s="339"/>
    </row>
    <row r="751" spans="1:38" ht="12.75" customHeight="1">
      <c r="A751" s="339"/>
      <c r="B751" s="339"/>
      <c r="C751" s="339"/>
      <c r="D751" s="339"/>
      <c r="E751" s="339"/>
      <c r="F751" s="339"/>
      <c r="G751" s="339"/>
      <c r="H751" s="339"/>
      <c r="I751" s="339"/>
      <c r="J751" s="339"/>
      <c r="K751" s="339"/>
      <c r="L751" s="339"/>
      <c r="M751" s="340"/>
      <c r="N751" s="339"/>
      <c r="O751" s="339"/>
      <c r="P751" s="339"/>
      <c r="Q751" s="341"/>
      <c r="R751" s="339"/>
      <c r="S751" s="338"/>
      <c r="T751" s="466"/>
      <c r="U751" s="466"/>
      <c r="V751" s="339"/>
      <c r="W751" s="339"/>
      <c r="X751" s="339"/>
      <c r="Y751" s="339"/>
      <c r="Z751" s="339"/>
      <c r="AA751" s="339"/>
      <c r="AB751" s="339"/>
      <c r="AC751" s="339"/>
      <c r="AD751" s="339"/>
      <c r="AE751" s="339"/>
      <c r="AF751" s="339"/>
      <c r="AG751" s="339"/>
      <c r="AH751" s="339"/>
      <c r="AI751" s="339"/>
      <c r="AJ751" s="339"/>
      <c r="AK751" s="339"/>
      <c r="AL751" s="339"/>
    </row>
    <row r="752" spans="1:38" ht="12.75" customHeight="1">
      <c r="A752" s="339"/>
      <c r="B752" s="339"/>
      <c r="C752" s="339"/>
      <c r="D752" s="339"/>
      <c r="E752" s="339"/>
      <c r="F752" s="339"/>
      <c r="G752" s="339"/>
      <c r="H752" s="339"/>
      <c r="I752" s="339"/>
      <c r="J752" s="339"/>
      <c r="K752" s="339"/>
      <c r="L752" s="339"/>
      <c r="M752" s="340"/>
      <c r="N752" s="339"/>
      <c r="O752" s="339"/>
      <c r="P752" s="339"/>
      <c r="Q752" s="341"/>
      <c r="R752" s="339"/>
      <c r="S752" s="338"/>
      <c r="T752" s="466"/>
      <c r="U752" s="466"/>
      <c r="V752" s="339"/>
      <c r="W752" s="339"/>
      <c r="X752" s="339"/>
      <c r="Y752" s="339"/>
      <c r="Z752" s="339"/>
      <c r="AA752" s="339"/>
      <c r="AB752" s="339"/>
      <c r="AC752" s="339"/>
      <c r="AD752" s="339"/>
      <c r="AE752" s="339"/>
      <c r="AF752" s="339"/>
      <c r="AG752" s="339"/>
      <c r="AH752" s="339"/>
      <c r="AI752" s="339"/>
      <c r="AJ752" s="339"/>
      <c r="AK752" s="339"/>
      <c r="AL752" s="339"/>
    </row>
    <row r="753" spans="1:38" ht="12.75" customHeight="1">
      <c r="A753" s="339"/>
      <c r="B753" s="339"/>
      <c r="C753" s="339"/>
      <c r="D753" s="339"/>
      <c r="E753" s="339"/>
      <c r="F753" s="339"/>
      <c r="G753" s="339"/>
      <c r="H753" s="339"/>
      <c r="I753" s="339"/>
      <c r="J753" s="339"/>
      <c r="K753" s="339"/>
      <c r="L753" s="339"/>
      <c r="M753" s="340"/>
      <c r="N753" s="339"/>
      <c r="O753" s="339"/>
      <c r="P753" s="339"/>
      <c r="Q753" s="341"/>
      <c r="R753" s="339"/>
      <c r="S753" s="338"/>
      <c r="T753" s="466"/>
      <c r="U753" s="466"/>
      <c r="V753" s="339"/>
      <c r="W753" s="339"/>
      <c r="X753" s="339"/>
      <c r="Y753" s="339"/>
      <c r="Z753" s="339"/>
      <c r="AA753" s="339"/>
      <c r="AB753" s="339"/>
      <c r="AC753" s="339"/>
      <c r="AD753" s="339"/>
      <c r="AE753" s="339"/>
      <c r="AF753" s="339"/>
      <c r="AG753" s="339"/>
      <c r="AH753" s="339"/>
      <c r="AI753" s="339"/>
      <c r="AJ753" s="339"/>
      <c r="AK753" s="339"/>
      <c r="AL753" s="339"/>
    </row>
    <row r="754" spans="1:38" ht="12.75" customHeight="1">
      <c r="A754" s="339"/>
      <c r="B754" s="339"/>
      <c r="C754" s="339"/>
      <c r="D754" s="339"/>
      <c r="E754" s="339"/>
      <c r="F754" s="339"/>
      <c r="G754" s="339"/>
      <c r="H754" s="339"/>
      <c r="I754" s="339"/>
      <c r="J754" s="339"/>
      <c r="K754" s="339"/>
      <c r="L754" s="339"/>
      <c r="M754" s="340"/>
      <c r="N754" s="339"/>
      <c r="O754" s="339"/>
      <c r="P754" s="339"/>
      <c r="Q754" s="341"/>
      <c r="R754" s="339"/>
      <c r="S754" s="338"/>
      <c r="T754" s="466"/>
      <c r="U754" s="466"/>
      <c r="V754" s="339"/>
      <c r="W754" s="339"/>
      <c r="X754" s="339"/>
      <c r="Y754" s="339"/>
      <c r="Z754" s="339"/>
      <c r="AA754" s="339"/>
      <c r="AB754" s="339"/>
      <c r="AC754" s="339"/>
      <c r="AD754" s="339"/>
      <c r="AE754" s="339"/>
      <c r="AF754" s="339"/>
      <c r="AG754" s="339"/>
      <c r="AH754" s="339"/>
      <c r="AI754" s="339"/>
      <c r="AJ754" s="339"/>
      <c r="AK754" s="339"/>
      <c r="AL754" s="339"/>
    </row>
    <row r="755" spans="1:38" ht="12.75" customHeight="1">
      <c r="A755" s="339"/>
      <c r="B755" s="339"/>
      <c r="C755" s="339"/>
      <c r="D755" s="339"/>
      <c r="E755" s="339"/>
      <c r="F755" s="339"/>
      <c r="G755" s="339"/>
      <c r="H755" s="339"/>
      <c r="I755" s="339"/>
      <c r="J755" s="339"/>
      <c r="K755" s="339"/>
      <c r="L755" s="339"/>
      <c r="M755" s="340"/>
      <c r="N755" s="339"/>
      <c r="O755" s="339"/>
      <c r="P755" s="339"/>
      <c r="Q755" s="341"/>
      <c r="R755" s="339"/>
      <c r="S755" s="338"/>
      <c r="T755" s="466"/>
      <c r="U755" s="466"/>
      <c r="V755" s="339"/>
      <c r="W755" s="339"/>
      <c r="X755" s="339"/>
      <c r="Y755" s="339"/>
      <c r="Z755" s="339"/>
      <c r="AA755" s="339"/>
      <c r="AB755" s="339"/>
      <c r="AC755" s="339"/>
      <c r="AD755" s="339"/>
      <c r="AE755" s="339"/>
      <c r="AF755" s="339"/>
      <c r="AG755" s="339"/>
      <c r="AH755" s="339"/>
      <c r="AI755" s="339"/>
      <c r="AJ755" s="339"/>
      <c r="AK755" s="339"/>
      <c r="AL755" s="339"/>
    </row>
    <row r="756" spans="1:38" ht="12.75" customHeight="1">
      <c r="A756" s="339"/>
      <c r="B756" s="339"/>
      <c r="C756" s="339"/>
      <c r="D756" s="339"/>
      <c r="E756" s="339"/>
      <c r="F756" s="339"/>
      <c r="G756" s="339"/>
      <c r="H756" s="339"/>
      <c r="I756" s="339"/>
      <c r="J756" s="339"/>
      <c r="K756" s="339"/>
      <c r="L756" s="339"/>
      <c r="M756" s="340"/>
      <c r="N756" s="339"/>
      <c r="O756" s="339"/>
      <c r="P756" s="339"/>
      <c r="Q756" s="341"/>
      <c r="R756" s="339"/>
      <c r="S756" s="338"/>
      <c r="T756" s="466"/>
      <c r="U756" s="466"/>
      <c r="V756" s="339"/>
      <c r="W756" s="339"/>
      <c r="X756" s="339"/>
      <c r="Y756" s="339"/>
      <c r="Z756" s="339"/>
      <c r="AA756" s="339"/>
      <c r="AB756" s="339"/>
      <c r="AC756" s="339"/>
      <c r="AD756" s="339"/>
      <c r="AE756" s="339"/>
      <c r="AF756" s="339"/>
      <c r="AG756" s="339"/>
      <c r="AH756" s="339"/>
      <c r="AI756" s="339"/>
      <c r="AJ756" s="339"/>
      <c r="AK756" s="339"/>
      <c r="AL756" s="339"/>
    </row>
    <row r="757" spans="1:38" ht="12.75" customHeight="1">
      <c r="A757" s="339"/>
      <c r="B757" s="339"/>
      <c r="C757" s="339"/>
      <c r="D757" s="339"/>
      <c r="E757" s="339"/>
      <c r="F757" s="339"/>
      <c r="G757" s="339"/>
      <c r="H757" s="339"/>
      <c r="I757" s="339"/>
      <c r="J757" s="339"/>
      <c r="K757" s="339"/>
      <c r="L757" s="339"/>
      <c r="M757" s="340"/>
      <c r="N757" s="339"/>
      <c r="O757" s="339"/>
      <c r="P757" s="339"/>
      <c r="Q757" s="341"/>
      <c r="R757" s="339"/>
      <c r="S757" s="338"/>
      <c r="T757" s="466"/>
      <c r="U757" s="466"/>
      <c r="V757" s="339"/>
      <c r="W757" s="339"/>
      <c r="X757" s="339"/>
      <c r="Y757" s="339"/>
      <c r="Z757" s="339"/>
      <c r="AA757" s="339"/>
      <c r="AB757" s="339"/>
      <c r="AC757" s="339"/>
      <c r="AD757" s="339"/>
      <c r="AE757" s="339"/>
      <c r="AF757" s="339"/>
      <c r="AG757" s="339"/>
      <c r="AH757" s="339"/>
      <c r="AI757" s="339"/>
      <c r="AJ757" s="339"/>
      <c r="AK757" s="339"/>
      <c r="AL757" s="339"/>
    </row>
    <row r="758" spans="1:38" ht="12.75" customHeight="1">
      <c r="A758" s="339"/>
      <c r="B758" s="339"/>
      <c r="C758" s="339"/>
      <c r="D758" s="339"/>
      <c r="E758" s="339"/>
      <c r="F758" s="339"/>
      <c r="G758" s="339"/>
      <c r="H758" s="339"/>
      <c r="I758" s="339"/>
      <c r="J758" s="339"/>
      <c r="K758" s="339"/>
      <c r="L758" s="339"/>
      <c r="M758" s="340"/>
      <c r="N758" s="339"/>
      <c r="O758" s="339"/>
      <c r="P758" s="339"/>
      <c r="Q758" s="341"/>
      <c r="R758" s="339"/>
      <c r="S758" s="338"/>
      <c r="T758" s="466"/>
      <c r="U758" s="466"/>
      <c r="V758" s="339"/>
      <c r="W758" s="339"/>
      <c r="X758" s="339"/>
      <c r="Y758" s="339"/>
      <c r="Z758" s="339"/>
      <c r="AA758" s="339"/>
      <c r="AB758" s="339"/>
      <c r="AC758" s="339"/>
      <c r="AD758" s="339"/>
      <c r="AE758" s="339"/>
      <c r="AF758" s="339"/>
      <c r="AG758" s="339"/>
      <c r="AH758" s="339"/>
      <c r="AI758" s="339"/>
      <c r="AJ758" s="339"/>
      <c r="AK758" s="339"/>
      <c r="AL758" s="339"/>
    </row>
    <row r="759" spans="1:38" ht="12.75" customHeight="1">
      <c r="A759" s="339"/>
      <c r="B759" s="339"/>
      <c r="C759" s="339"/>
      <c r="D759" s="339"/>
      <c r="E759" s="339"/>
      <c r="F759" s="339"/>
      <c r="G759" s="339"/>
      <c r="H759" s="339"/>
      <c r="I759" s="339"/>
      <c r="J759" s="339"/>
      <c r="K759" s="339"/>
      <c r="L759" s="339"/>
      <c r="M759" s="340"/>
      <c r="N759" s="339"/>
      <c r="O759" s="339"/>
      <c r="P759" s="339"/>
      <c r="Q759" s="341"/>
      <c r="R759" s="339"/>
      <c r="S759" s="338"/>
      <c r="T759" s="466"/>
      <c r="U759" s="466"/>
      <c r="V759" s="339"/>
      <c r="W759" s="339"/>
      <c r="X759" s="339"/>
      <c r="Y759" s="339"/>
      <c r="Z759" s="339"/>
      <c r="AA759" s="339"/>
      <c r="AB759" s="339"/>
      <c r="AC759" s="339"/>
      <c r="AD759" s="339"/>
      <c r="AE759" s="339"/>
      <c r="AF759" s="339"/>
      <c r="AG759" s="339"/>
      <c r="AH759" s="339"/>
      <c r="AI759" s="339"/>
      <c r="AJ759" s="339"/>
      <c r="AK759" s="339"/>
      <c r="AL759" s="339"/>
    </row>
    <row r="760" spans="1:38" ht="12.75" customHeight="1">
      <c r="A760" s="339"/>
      <c r="B760" s="339"/>
      <c r="C760" s="339"/>
      <c r="D760" s="339"/>
      <c r="E760" s="339"/>
      <c r="F760" s="339"/>
      <c r="G760" s="339"/>
      <c r="H760" s="339"/>
      <c r="I760" s="339"/>
      <c r="J760" s="339"/>
      <c r="K760" s="339"/>
      <c r="L760" s="339"/>
      <c r="M760" s="340"/>
      <c r="N760" s="339"/>
      <c r="O760" s="339"/>
      <c r="P760" s="339"/>
      <c r="Q760" s="341"/>
      <c r="R760" s="339"/>
      <c r="S760" s="338"/>
      <c r="T760" s="466"/>
      <c r="U760" s="466"/>
      <c r="V760" s="339"/>
      <c r="W760" s="339"/>
      <c r="X760" s="339"/>
      <c r="Y760" s="339"/>
      <c r="Z760" s="339"/>
      <c r="AA760" s="339"/>
      <c r="AB760" s="339"/>
      <c r="AC760" s="339"/>
      <c r="AD760" s="339"/>
      <c r="AE760" s="339"/>
      <c r="AF760" s="339"/>
      <c r="AG760" s="339"/>
      <c r="AH760" s="339"/>
      <c r="AI760" s="339"/>
      <c r="AJ760" s="339"/>
      <c r="AK760" s="339"/>
      <c r="AL760" s="339"/>
    </row>
    <row r="761" spans="1:38" ht="12.75" customHeight="1">
      <c r="A761" s="339"/>
      <c r="B761" s="339"/>
      <c r="C761" s="339"/>
      <c r="D761" s="339"/>
      <c r="E761" s="339"/>
      <c r="F761" s="339"/>
      <c r="G761" s="339"/>
      <c r="H761" s="339"/>
      <c r="I761" s="339"/>
      <c r="J761" s="339"/>
      <c r="K761" s="339"/>
      <c r="L761" s="339"/>
      <c r="M761" s="340"/>
      <c r="N761" s="339"/>
      <c r="O761" s="339"/>
      <c r="P761" s="339"/>
      <c r="Q761" s="341"/>
      <c r="R761" s="339"/>
      <c r="S761" s="338"/>
      <c r="T761" s="466"/>
      <c r="U761" s="466"/>
      <c r="V761" s="339"/>
      <c r="W761" s="339"/>
      <c r="X761" s="339"/>
      <c r="Y761" s="339"/>
      <c r="Z761" s="339"/>
      <c r="AA761" s="339"/>
      <c r="AB761" s="339"/>
      <c r="AC761" s="339"/>
      <c r="AD761" s="339"/>
      <c r="AE761" s="339"/>
      <c r="AF761" s="339"/>
      <c r="AG761" s="339"/>
      <c r="AH761" s="339"/>
      <c r="AI761" s="339"/>
      <c r="AJ761" s="339"/>
      <c r="AK761" s="339"/>
      <c r="AL761" s="339"/>
    </row>
    <row r="762" spans="1:38" ht="12.75" customHeight="1">
      <c r="A762" s="339"/>
      <c r="B762" s="339"/>
      <c r="C762" s="339"/>
      <c r="D762" s="339"/>
      <c r="E762" s="339"/>
      <c r="F762" s="339"/>
      <c r="G762" s="339"/>
      <c r="H762" s="339"/>
      <c r="I762" s="339"/>
      <c r="J762" s="339"/>
      <c r="K762" s="339"/>
      <c r="L762" s="339"/>
      <c r="M762" s="340"/>
      <c r="N762" s="339"/>
      <c r="O762" s="339"/>
      <c r="P762" s="339"/>
      <c r="Q762" s="341"/>
      <c r="R762" s="339"/>
      <c r="S762" s="338"/>
      <c r="T762" s="466"/>
      <c r="U762" s="466"/>
      <c r="V762" s="339"/>
      <c r="W762" s="339"/>
      <c r="X762" s="339"/>
      <c r="Y762" s="339"/>
      <c r="Z762" s="339"/>
      <c r="AA762" s="339"/>
      <c r="AB762" s="339"/>
      <c r="AC762" s="339"/>
      <c r="AD762" s="339"/>
      <c r="AE762" s="339"/>
      <c r="AF762" s="339"/>
      <c r="AG762" s="339"/>
      <c r="AH762" s="339"/>
      <c r="AI762" s="339"/>
      <c r="AJ762" s="339"/>
      <c r="AK762" s="339"/>
      <c r="AL762" s="339"/>
    </row>
    <row r="763" spans="1:38" ht="12.75" customHeight="1">
      <c r="A763" s="339"/>
      <c r="B763" s="339"/>
      <c r="C763" s="339"/>
      <c r="D763" s="339"/>
      <c r="E763" s="339"/>
      <c r="F763" s="339"/>
      <c r="G763" s="339"/>
      <c r="H763" s="339"/>
      <c r="I763" s="339"/>
      <c r="J763" s="339"/>
      <c r="K763" s="339"/>
      <c r="L763" s="339"/>
      <c r="M763" s="340"/>
      <c r="N763" s="339"/>
      <c r="O763" s="339"/>
      <c r="P763" s="339"/>
      <c r="Q763" s="341"/>
      <c r="R763" s="339"/>
      <c r="S763" s="338"/>
      <c r="T763" s="466"/>
      <c r="U763" s="466"/>
      <c r="V763" s="339"/>
      <c r="W763" s="339"/>
      <c r="X763" s="339"/>
      <c r="Y763" s="339"/>
      <c r="Z763" s="339"/>
      <c r="AA763" s="339"/>
      <c r="AB763" s="339"/>
      <c r="AC763" s="339"/>
      <c r="AD763" s="339"/>
      <c r="AE763" s="339"/>
      <c r="AF763" s="339"/>
      <c r="AG763" s="339"/>
      <c r="AH763" s="339"/>
      <c r="AI763" s="339"/>
      <c r="AJ763" s="339"/>
      <c r="AK763" s="339"/>
      <c r="AL763" s="339"/>
    </row>
    <row r="764" spans="1:38" ht="12.75" customHeight="1">
      <c r="A764" s="339"/>
      <c r="B764" s="339"/>
      <c r="C764" s="339"/>
      <c r="D764" s="339"/>
      <c r="E764" s="339"/>
      <c r="F764" s="339"/>
      <c r="G764" s="339"/>
      <c r="H764" s="339"/>
      <c r="I764" s="339"/>
      <c r="J764" s="339"/>
      <c r="K764" s="339"/>
      <c r="L764" s="339"/>
      <c r="M764" s="340"/>
      <c r="N764" s="339"/>
      <c r="O764" s="339"/>
      <c r="P764" s="339"/>
      <c r="Q764" s="341"/>
      <c r="R764" s="339"/>
      <c r="S764" s="338"/>
      <c r="T764" s="466"/>
      <c r="U764" s="466"/>
      <c r="V764" s="339"/>
      <c r="W764" s="339"/>
      <c r="X764" s="339"/>
      <c r="Y764" s="339"/>
      <c r="Z764" s="339"/>
      <c r="AA764" s="339"/>
      <c r="AB764" s="339"/>
      <c r="AC764" s="339"/>
      <c r="AD764" s="339"/>
      <c r="AE764" s="339"/>
      <c r="AF764" s="339"/>
      <c r="AG764" s="339"/>
      <c r="AH764" s="339"/>
      <c r="AI764" s="339"/>
      <c r="AJ764" s="339"/>
      <c r="AK764" s="339"/>
      <c r="AL764" s="339"/>
    </row>
    <row r="765" spans="1:38" ht="12.75" customHeight="1">
      <c r="A765" s="339"/>
      <c r="B765" s="339"/>
      <c r="C765" s="339"/>
      <c r="D765" s="339"/>
      <c r="E765" s="339"/>
      <c r="F765" s="339"/>
      <c r="G765" s="339"/>
      <c r="H765" s="339"/>
      <c r="I765" s="339"/>
      <c r="J765" s="339"/>
      <c r="K765" s="339"/>
      <c r="L765" s="339"/>
      <c r="M765" s="340"/>
      <c r="N765" s="339"/>
      <c r="O765" s="339"/>
      <c r="P765" s="339"/>
      <c r="Q765" s="341"/>
      <c r="R765" s="339"/>
      <c r="S765" s="338"/>
      <c r="T765" s="466"/>
      <c r="U765" s="466"/>
      <c r="V765" s="339"/>
      <c r="W765" s="339"/>
      <c r="X765" s="339"/>
      <c r="Y765" s="339"/>
      <c r="Z765" s="339"/>
      <c r="AA765" s="339"/>
      <c r="AB765" s="339"/>
      <c r="AC765" s="339"/>
      <c r="AD765" s="339"/>
      <c r="AE765" s="339"/>
      <c r="AF765" s="339"/>
      <c r="AG765" s="339"/>
      <c r="AH765" s="339"/>
      <c r="AI765" s="339"/>
      <c r="AJ765" s="339"/>
      <c r="AK765" s="339"/>
      <c r="AL765" s="339"/>
    </row>
    <row r="766" spans="1:38" ht="12.75" customHeight="1">
      <c r="A766" s="339"/>
      <c r="B766" s="339"/>
      <c r="C766" s="339"/>
      <c r="D766" s="339"/>
      <c r="E766" s="339"/>
      <c r="F766" s="339"/>
      <c r="G766" s="339"/>
      <c r="H766" s="339"/>
      <c r="I766" s="339"/>
      <c r="J766" s="339"/>
      <c r="K766" s="339"/>
      <c r="L766" s="339"/>
      <c r="M766" s="340"/>
      <c r="N766" s="339"/>
      <c r="O766" s="339"/>
      <c r="P766" s="339"/>
      <c r="Q766" s="341"/>
      <c r="R766" s="339"/>
      <c r="S766" s="338"/>
      <c r="T766" s="466"/>
      <c r="U766" s="466"/>
      <c r="V766" s="339"/>
      <c r="W766" s="339"/>
      <c r="X766" s="339"/>
      <c r="Y766" s="339"/>
      <c r="Z766" s="339"/>
      <c r="AA766" s="339"/>
      <c r="AB766" s="339"/>
      <c r="AC766" s="339"/>
      <c r="AD766" s="339"/>
      <c r="AE766" s="339"/>
      <c r="AF766" s="339"/>
      <c r="AG766" s="339"/>
      <c r="AH766" s="339"/>
      <c r="AI766" s="339"/>
      <c r="AJ766" s="339"/>
      <c r="AK766" s="339"/>
      <c r="AL766" s="339"/>
    </row>
    <row r="767" spans="1:38" ht="12.75" customHeight="1">
      <c r="A767" s="339"/>
      <c r="B767" s="339"/>
      <c r="C767" s="339"/>
      <c r="D767" s="339"/>
      <c r="E767" s="339"/>
      <c r="F767" s="339"/>
      <c r="G767" s="339"/>
      <c r="H767" s="339"/>
      <c r="I767" s="339"/>
      <c r="J767" s="339"/>
      <c r="K767" s="339"/>
      <c r="L767" s="339"/>
      <c r="M767" s="340"/>
      <c r="N767" s="339"/>
      <c r="O767" s="339"/>
      <c r="P767" s="339"/>
      <c r="Q767" s="341"/>
      <c r="R767" s="339"/>
      <c r="S767" s="338"/>
      <c r="T767" s="466"/>
      <c r="U767" s="466"/>
      <c r="V767" s="339"/>
      <c r="W767" s="339"/>
      <c r="X767" s="339"/>
      <c r="Y767" s="339"/>
      <c r="Z767" s="339"/>
      <c r="AA767" s="339"/>
      <c r="AB767" s="339"/>
      <c r="AC767" s="339"/>
      <c r="AD767" s="339"/>
      <c r="AE767" s="339"/>
      <c r="AF767" s="339"/>
      <c r="AG767" s="339"/>
      <c r="AH767" s="339"/>
      <c r="AI767" s="339"/>
      <c r="AJ767" s="339"/>
      <c r="AK767" s="339"/>
      <c r="AL767" s="339"/>
    </row>
    <row r="768" spans="1:38" ht="12.75" customHeight="1">
      <c r="A768" s="339"/>
      <c r="B768" s="339"/>
      <c r="C768" s="339"/>
      <c r="D768" s="339"/>
      <c r="E768" s="339"/>
      <c r="F768" s="339"/>
      <c r="G768" s="339"/>
      <c r="H768" s="339"/>
      <c r="I768" s="339"/>
      <c r="J768" s="339"/>
      <c r="K768" s="339"/>
      <c r="L768" s="339"/>
      <c r="M768" s="340"/>
      <c r="N768" s="339"/>
      <c r="O768" s="339"/>
      <c r="P768" s="339"/>
      <c r="Q768" s="341"/>
      <c r="R768" s="339"/>
      <c r="S768" s="338"/>
      <c r="T768" s="466"/>
      <c r="U768" s="466"/>
      <c r="V768" s="339"/>
      <c r="W768" s="339"/>
      <c r="X768" s="339"/>
      <c r="Y768" s="339"/>
      <c r="Z768" s="339"/>
      <c r="AA768" s="339"/>
      <c r="AB768" s="339"/>
      <c r="AC768" s="339"/>
      <c r="AD768" s="339"/>
      <c r="AE768" s="339"/>
      <c r="AF768" s="339"/>
      <c r="AG768" s="339"/>
      <c r="AH768" s="339"/>
      <c r="AI768" s="339"/>
      <c r="AJ768" s="339"/>
      <c r="AK768" s="339"/>
      <c r="AL768" s="339"/>
    </row>
    <row r="769" spans="1:38" ht="12.75" customHeight="1">
      <c r="A769" s="339"/>
      <c r="B769" s="339"/>
      <c r="C769" s="339"/>
      <c r="D769" s="339"/>
      <c r="E769" s="339"/>
      <c r="F769" s="339"/>
      <c r="G769" s="339"/>
      <c r="H769" s="339"/>
      <c r="I769" s="339"/>
      <c r="J769" s="339"/>
      <c r="K769" s="339"/>
      <c r="L769" s="339"/>
      <c r="M769" s="340"/>
      <c r="N769" s="339"/>
      <c r="O769" s="339"/>
      <c r="P769" s="339"/>
      <c r="Q769" s="341"/>
      <c r="R769" s="339"/>
      <c r="S769" s="338"/>
      <c r="T769" s="466"/>
      <c r="U769" s="466"/>
      <c r="V769" s="339"/>
      <c r="W769" s="339"/>
      <c r="X769" s="339"/>
      <c r="Y769" s="339"/>
      <c r="Z769" s="339"/>
      <c r="AA769" s="339"/>
      <c r="AB769" s="339"/>
      <c r="AC769" s="339"/>
      <c r="AD769" s="339"/>
      <c r="AE769" s="339"/>
      <c r="AF769" s="339"/>
      <c r="AG769" s="339"/>
      <c r="AH769" s="339"/>
      <c r="AI769" s="339"/>
      <c r="AJ769" s="339"/>
      <c r="AK769" s="339"/>
      <c r="AL769" s="339"/>
    </row>
    <row r="770" spans="1:38" ht="12.75" customHeight="1">
      <c r="A770" s="339"/>
      <c r="B770" s="339"/>
      <c r="C770" s="339"/>
      <c r="D770" s="339"/>
      <c r="E770" s="339"/>
      <c r="F770" s="339"/>
      <c r="G770" s="339"/>
      <c r="H770" s="339"/>
      <c r="I770" s="339"/>
      <c r="J770" s="339"/>
      <c r="K770" s="339"/>
      <c r="L770" s="339"/>
      <c r="M770" s="340"/>
      <c r="N770" s="339"/>
      <c r="O770" s="339"/>
      <c r="P770" s="339"/>
      <c r="Q770" s="341"/>
      <c r="R770" s="339"/>
      <c r="S770" s="338"/>
      <c r="T770" s="466"/>
      <c r="U770" s="466"/>
      <c r="V770" s="339"/>
      <c r="W770" s="339"/>
      <c r="X770" s="339"/>
      <c r="Y770" s="339"/>
      <c r="Z770" s="339"/>
      <c r="AA770" s="339"/>
      <c r="AB770" s="339"/>
      <c r="AC770" s="339"/>
      <c r="AD770" s="339"/>
      <c r="AE770" s="339"/>
      <c r="AF770" s="339"/>
      <c r="AG770" s="339"/>
      <c r="AH770" s="339"/>
      <c r="AI770" s="339"/>
      <c r="AJ770" s="339"/>
      <c r="AK770" s="339"/>
      <c r="AL770" s="339"/>
    </row>
    <row r="771" spans="1:38" ht="12.75" customHeight="1">
      <c r="A771" s="339"/>
      <c r="B771" s="339"/>
      <c r="C771" s="339"/>
      <c r="D771" s="339"/>
      <c r="E771" s="339"/>
      <c r="F771" s="339"/>
      <c r="G771" s="339"/>
      <c r="H771" s="339"/>
      <c r="I771" s="339"/>
      <c r="J771" s="339"/>
      <c r="K771" s="339"/>
      <c r="L771" s="339"/>
      <c r="M771" s="340"/>
      <c r="N771" s="339"/>
      <c r="O771" s="339"/>
      <c r="P771" s="339"/>
      <c r="Q771" s="341"/>
      <c r="R771" s="339"/>
      <c r="S771" s="338"/>
      <c r="T771" s="466"/>
      <c r="U771" s="466"/>
      <c r="V771" s="339"/>
      <c r="W771" s="339"/>
      <c r="X771" s="339"/>
      <c r="Y771" s="339"/>
      <c r="Z771" s="339"/>
      <c r="AA771" s="339"/>
      <c r="AB771" s="339"/>
      <c r="AC771" s="339"/>
      <c r="AD771" s="339"/>
      <c r="AE771" s="339"/>
      <c r="AF771" s="339"/>
      <c r="AG771" s="339"/>
      <c r="AH771" s="339"/>
      <c r="AI771" s="339"/>
      <c r="AJ771" s="339"/>
      <c r="AK771" s="339"/>
      <c r="AL771" s="339"/>
    </row>
    <row r="772" spans="1:38" ht="12.75" customHeight="1">
      <c r="A772" s="339"/>
      <c r="B772" s="339"/>
      <c r="C772" s="339"/>
      <c r="D772" s="339"/>
      <c r="E772" s="339"/>
      <c r="F772" s="339"/>
      <c r="G772" s="339"/>
      <c r="H772" s="339"/>
      <c r="I772" s="339"/>
      <c r="J772" s="339"/>
      <c r="K772" s="339"/>
      <c r="L772" s="339"/>
      <c r="M772" s="340"/>
      <c r="N772" s="339"/>
      <c r="O772" s="339"/>
      <c r="P772" s="339"/>
      <c r="Q772" s="341"/>
      <c r="R772" s="339"/>
      <c r="S772" s="338"/>
      <c r="T772" s="466"/>
      <c r="U772" s="466"/>
      <c r="V772" s="339"/>
      <c r="W772" s="339"/>
      <c r="X772" s="339"/>
      <c r="Y772" s="339"/>
      <c r="Z772" s="339"/>
      <c r="AA772" s="339"/>
      <c r="AB772" s="339"/>
      <c r="AC772" s="339"/>
      <c r="AD772" s="339"/>
      <c r="AE772" s="339"/>
      <c r="AF772" s="339"/>
      <c r="AG772" s="339"/>
      <c r="AH772" s="339"/>
      <c r="AI772" s="339"/>
      <c r="AJ772" s="339"/>
      <c r="AK772" s="339"/>
      <c r="AL772" s="339"/>
    </row>
    <row r="773" spans="1:38" ht="12.75" customHeight="1">
      <c r="A773" s="339"/>
      <c r="B773" s="339"/>
      <c r="C773" s="339"/>
      <c r="D773" s="339"/>
      <c r="E773" s="339"/>
      <c r="F773" s="339"/>
      <c r="G773" s="339"/>
      <c r="H773" s="339"/>
      <c r="I773" s="339"/>
      <c r="J773" s="339"/>
      <c r="K773" s="339"/>
      <c r="L773" s="339"/>
      <c r="M773" s="340"/>
      <c r="N773" s="339"/>
      <c r="O773" s="339"/>
      <c r="P773" s="339"/>
      <c r="Q773" s="341"/>
      <c r="R773" s="339"/>
      <c r="S773" s="338"/>
      <c r="T773" s="466"/>
      <c r="U773" s="466"/>
      <c r="V773" s="339"/>
      <c r="W773" s="339"/>
      <c r="X773" s="339"/>
      <c r="Y773" s="339"/>
      <c r="Z773" s="339"/>
      <c r="AA773" s="339"/>
      <c r="AB773" s="339"/>
      <c r="AC773" s="339"/>
      <c r="AD773" s="339"/>
      <c r="AE773" s="339"/>
      <c r="AF773" s="339"/>
      <c r="AG773" s="339"/>
      <c r="AH773" s="339"/>
      <c r="AI773" s="339"/>
      <c r="AJ773" s="339"/>
      <c r="AK773" s="339"/>
      <c r="AL773" s="339"/>
    </row>
    <row r="774" spans="1:38" ht="12.75" customHeight="1">
      <c r="A774" s="339"/>
      <c r="B774" s="339"/>
      <c r="C774" s="339"/>
      <c r="D774" s="339"/>
      <c r="E774" s="339"/>
      <c r="F774" s="339"/>
      <c r="G774" s="339"/>
      <c r="H774" s="339"/>
      <c r="I774" s="339"/>
      <c r="J774" s="339"/>
      <c r="K774" s="339"/>
      <c r="L774" s="339"/>
      <c r="M774" s="340"/>
      <c r="N774" s="339"/>
      <c r="O774" s="339"/>
      <c r="P774" s="339"/>
      <c r="Q774" s="341"/>
      <c r="R774" s="339"/>
      <c r="S774" s="338"/>
      <c r="T774" s="466"/>
      <c r="U774" s="466"/>
      <c r="V774" s="339"/>
      <c r="W774" s="339"/>
      <c r="X774" s="339"/>
      <c r="Y774" s="339"/>
      <c r="Z774" s="339"/>
      <c r="AA774" s="339"/>
      <c r="AB774" s="339"/>
      <c r="AC774" s="339"/>
      <c r="AD774" s="339"/>
      <c r="AE774" s="339"/>
      <c r="AF774" s="339"/>
      <c r="AG774" s="339"/>
      <c r="AH774" s="339"/>
      <c r="AI774" s="339"/>
      <c r="AJ774" s="339"/>
      <c r="AK774" s="339"/>
      <c r="AL774" s="339"/>
    </row>
    <row r="775" spans="1:38" ht="12.75" customHeight="1">
      <c r="A775" s="339"/>
      <c r="B775" s="339"/>
      <c r="C775" s="339"/>
      <c r="D775" s="339"/>
      <c r="E775" s="339"/>
      <c r="F775" s="339"/>
      <c r="G775" s="339"/>
      <c r="H775" s="339"/>
      <c r="I775" s="339"/>
      <c r="J775" s="339"/>
      <c r="K775" s="339"/>
      <c r="L775" s="339"/>
      <c r="M775" s="340"/>
      <c r="N775" s="339"/>
      <c r="O775" s="339"/>
      <c r="P775" s="339"/>
      <c r="Q775" s="341"/>
      <c r="R775" s="339"/>
      <c r="S775" s="338"/>
      <c r="T775" s="466"/>
      <c r="U775" s="466"/>
      <c r="V775" s="339"/>
      <c r="W775" s="339"/>
      <c r="X775" s="339"/>
      <c r="Y775" s="339"/>
      <c r="Z775" s="339"/>
      <c r="AA775" s="339"/>
      <c r="AB775" s="339"/>
      <c r="AC775" s="339"/>
      <c r="AD775" s="339"/>
      <c r="AE775" s="339"/>
      <c r="AF775" s="339"/>
      <c r="AG775" s="339"/>
      <c r="AH775" s="339"/>
      <c r="AI775" s="339"/>
      <c r="AJ775" s="339"/>
      <c r="AK775" s="339"/>
      <c r="AL775" s="339"/>
    </row>
    <row r="776" spans="1:38" ht="12.75" customHeight="1">
      <c r="A776" s="339"/>
      <c r="B776" s="339"/>
      <c r="C776" s="339"/>
      <c r="D776" s="339"/>
      <c r="E776" s="339"/>
      <c r="F776" s="339"/>
      <c r="G776" s="339"/>
      <c r="H776" s="339"/>
      <c r="I776" s="339"/>
      <c r="J776" s="339"/>
      <c r="K776" s="339"/>
      <c r="L776" s="339"/>
      <c r="M776" s="340"/>
      <c r="N776" s="339"/>
      <c r="O776" s="339"/>
      <c r="P776" s="339"/>
      <c r="Q776" s="341"/>
      <c r="R776" s="339"/>
      <c r="S776" s="338"/>
      <c r="T776" s="466"/>
      <c r="U776" s="466"/>
      <c r="V776" s="339"/>
      <c r="W776" s="339"/>
      <c r="X776" s="339"/>
      <c r="Y776" s="339"/>
      <c r="Z776" s="339"/>
      <c r="AA776" s="339"/>
      <c r="AB776" s="339"/>
      <c r="AC776" s="339"/>
      <c r="AD776" s="339"/>
      <c r="AE776" s="339"/>
      <c r="AF776" s="339"/>
      <c r="AG776" s="339"/>
      <c r="AH776" s="339"/>
      <c r="AI776" s="339"/>
      <c r="AJ776" s="339"/>
      <c r="AK776" s="339"/>
      <c r="AL776" s="339"/>
    </row>
    <row r="777" spans="1:38" ht="12.75" customHeight="1">
      <c r="A777" s="339"/>
      <c r="B777" s="339"/>
      <c r="C777" s="339"/>
      <c r="D777" s="339"/>
      <c r="E777" s="339"/>
      <c r="F777" s="339"/>
      <c r="G777" s="339"/>
      <c r="H777" s="339"/>
      <c r="I777" s="339"/>
      <c r="J777" s="339"/>
      <c r="K777" s="339"/>
      <c r="L777" s="339"/>
      <c r="M777" s="340"/>
      <c r="N777" s="339"/>
      <c r="O777" s="339"/>
      <c r="P777" s="339"/>
      <c r="Q777" s="341"/>
      <c r="R777" s="339"/>
      <c r="S777" s="338"/>
      <c r="T777" s="466"/>
      <c r="U777" s="466"/>
      <c r="V777" s="339"/>
      <c r="W777" s="339"/>
      <c r="X777" s="339"/>
      <c r="Y777" s="339"/>
      <c r="Z777" s="339"/>
      <c r="AA777" s="339"/>
      <c r="AB777" s="339"/>
      <c r="AC777" s="339"/>
      <c r="AD777" s="339"/>
      <c r="AE777" s="339"/>
      <c r="AF777" s="339"/>
      <c r="AG777" s="339"/>
      <c r="AH777" s="339"/>
      <c r="AI777" s="339"/>
      <c r="AJ777" s="339"/>
      <c r="AK777" s="339"/>
      <c r="AL777" s="339"/>
    </row>
    <row r="778" spans="1:38" ht="12.75" customHeight="1">
      <c r="A778" s="339"/>
      <c r="B778" s="339"/>
      <c r="C778" s="339"/>
      <c r="D778" s="339"/>
      <c r="E778" s="339"/>
      <c r="F778" s="339"/>
      <c r="G778" s="339"/>
      <c r="H778" s="339"/>
      <c r="I778" s="339"/>
      <c r="J778" s="339"/>
      <c r="K778" s="339"/>
      <c r="L778" s="339"/>
      <c r="M778" s="340"/>
      <c r="N778" s="339"/>
      <c r="O778" s="339"/>
      <c r="P778" s="339"/>
      <c r="Q778" s="341"/>
      <c r="R778" s="339"/>
      <c r="S778" s="338"/>
      <c r="T778" s="466"/>
      <c r="U778" s="466"/>
      <c r="V778" s="339"/>
      <c r="W778" s="339"/>
      <c r="X778" s="339"/>
      <c r="Y778" s="339"/>
      <c r="Z778" s="339"/>
      <c r="AA778" s="339"/>
      <c r="AB778" s="339"/>
      <c r="AC778" s="339"/>
      <c r="AD778" s="339"/>
      <c r="AE778" s="339"/>
      <c r="AF778" s="339"/>
      <c r="AG778" s="339"/>
      <c r="AH778" s="339"/>
      <c r="AI778" s="339"/>
      <c r="AJ778" s="339"/>
      <c r="AK778" s="339"/>
      <c r="AL778" s="339"/>
    </row>
    <row r="779" spans="1:38" ht="12.75" customHeight="1">
      <c r="A779" s="339"/>
      <c r="B779" s="339"/>
      <c r="C779" s="339"/>
      <c r="D779" s="339"/>
      <c r="E779" s="339"/>
      <c r="F779" s="339"/>
      <c r="G779" s="339"/>
      <c r="H779" s="339"/>
      <c r="I779" s="339"/>
      <c r="J779" s="339"/>
      <c r="K779" s="339"/>
      <c r="L779" s="339"/>
      <c r="M779" s="340"/>
      <c r="N779" s="339"/>
      <c r="O779" s="339"/>
      <c r="P779" s="339"/>
      <c r="Q779" s="341"/>
      <c r="R779" s="339"/>
      <c r="S779" s="338"/>
      <c r="T779" s="466"/>
      <c r="U779" s="466"/>
      <c r="V779" s="339"/>
      <c r="W779" s="339"/>
      <c r="X779" s="339"/>
      <c r="Y779" s="339"/>
      <c r="Z779" s="339"/>
      <c r="AA779" s="339"/>
      <c r="AB779" s="339"/>
      <c r="AC779" s="339"/>
      <c r="AD779" s="339"/>
      <c r="AE779" s="339"/>
      <c r="AF779" s="339"/>
      <c r="AG779" s="339"/>
      <c r="AH779" s="339"/>
      <c r="AI779" s="339"/>
      <c r="AJ779" s="339"/>
      <c r="AK779" s="339"/>
      <c r="AL779" s="339"/>
    </row>
    <row r="780" spans="1:38" ht="12.75" customHeight="1">
      <c r="A780" s="339"/>
      <c r="B780" s="339"/>
      <c r="C780" s="339"/>
      <c r="D780" s="339"/>
      <c r="E780" s="339"/>
      <c r="F780" s="339"/>
      <c r="G780" s="339"/>
      <c r="H780" s="339"/>
      <c r="I780" s="339"/>
      <c r="J780" s="339"/>
      <c r="K780" s="339"/>
      <c r="L780" s="339"/>
      <c r="M780" s="340"/>
      <c r="N780" s="339"/>
      <c r="O780" s="339"/>
      <c r="P780" s="339"/>
      <c r="Q780" s="341"/>
      <c r="R780" s="339"/>
      <c r="S780" s="338"/>
      <c r="T780" s="466"/>
      <c r="U780" s="466"/>
      <c r="V780" s="339"/>
      <c r="W780" s="339"/>
      <c r="X780" s="339"/>
      <c r="Y780" s="339"/>
      <c r="Z780" s="339"/>
      <c r="AA780" s="339"/>
      <c r="AB780" s="339"/>
      <c r="AC780" s="339"/>
      <c r="AD780" s="339"/>
      <c r="AE780" s="339"/>
      <c r="AF780" s="339"/>
      <c r="AG780" s="339"/>
      <c r="AH780" s="339"/>
      <c r="AI780" s="339"/>
      <c r="AJ780" s="339"/>
      <c r="AK780" s="339"/>
      <c r="AL780" s="339"/>
    </row>
    <row r="781" spans="1:38" ht="12.75" customHeight="1">
      <c r="A781" s="339"/>
      <c r="B781" s="339"/>
      <c r="C781" s="339"/>
      <c r="D781" s="339"/>
      <c r="E781" s="339"/>
      <c r="F781" s="339"/>
      <c r="G781" s="339"/>
      <c r="H781" s="339"/>
      <c r="I781" s="339"/>
      <c r="J781" s="339"/>
      <c r="K781" s="339"/>
      <c r="L781" s="339"/>
      <c r="M781" s="340"/>
      <c r="N781" s="339"/>
      <c r="O781" s="339"/>
      <c r="P781" s="339"/>
      <c r="Q781" s="341"/>
      <c r="R781" s="339"/>
      <c r="S781" s="338"/>
      <c r="T781" s="466"/>
      <c r="U781" s="466"/>
      <c r="V781" s="339"/>
      <c r="W781" s="339"/>
      <c r="X781" s="339"/>
      <c r="Y781" s="339"/>
      <c r="Z781" s="339"/>
      <c r="AA781" s="339"/>
      <c r="AB781" s="339"/>
      <c r="AC781" s="339"/>
      <c r="AD781" s="339"/>
      <c r="AE781" s="339"/>
      <c r="AF781" s="339"/>
      <c r="AG781" s="339"/>
      <c r="AH781" s="339"/>
      <c r="AI781" s="339"/>
      <c r="AJ781" s="339"/>
      <c r="AK781" s="339"/>
      <c r="AL781" s="339"/>
    </row>
    <row r="782" spans="1:38" ht="12.75" customHeight="1">
      <c r="A782" s="339"/>
      <c r="B782" s="339"/>
      <c r="C782" s="339"/>
      <c r="D782" s="339"/>
      <c r="E782" s="339"/>
      <c r="F782" s="339"/>
      <c r="G782" s="339"/>
      <c r="H782" s="339"/>
      <c r="I782" s="339"/>
      <c r="J782" s="339"/>
      <c r="K782" s="339"/>
      <c r="L782" s="339"/>
      <c r="M782" s="340"/>
      <c r="N782" s="339"/>
      <c r="O782" s="339"/>
      <c r="P782" s="339"/>
      <c r="Q782" s="341"/>
      <c r="R782" s="339"/>
      <c r="S782" s="338"/>
      <c r="T782" s="466"/>
      <c r="U782" s="466"/>
      <c r="V782" s="339"/>
      <c r="W782" s="339"/>
      <c r="X782" s="339"/>
      <c r="Y782" s="339"/>
      <c r="Z782" s="339"/>
      <c r="AA782" s="339"/>
      <c r="AB782" s="339"/>
      <c r="AC782" s="339"/>
      <c r="AD782" s="339"/>
      <c r="AE782" s="339"/>
      <c r="AF782" s="339"/>
      <c r="AG782" s="339"/>
      <c r="AH782" s="339"/>
      <c r="AI782" s="339"/>
      <c r="AJ782" s="339"/>
      <c r="AK782" s="339"/>
      <c r="AL782" s="339"/>
    </row>
    <row r="783" spans="1:38" ht="12.75" customHeight="1">
      <c r="A783" s="339"/>
      <c r="B783" s="339"/>
      <c r="C783" s="339"/>
      <c r="D783" s="339"/>
      <c r="E783" s="339"/>
      <c r="F783" s="339"/>
      <c r="G783" s="339"/>
      <c r="H783" s="339"/>
      <c r="I783" s="339"/>
      <c r="J783" s="339"/>
      <c r="K783" s="339"/>
      <c r="L783" s="339"/>
      <c r="M783" s="340"/>
      <c r="N783" s="339"/>
      <c r="O783" s="339"/>
      <c r="P783" s="339"/>
      <c r="Q783" s="341"/>
      <c r="R783" s="339"/>
      <c r="S783" s="338"/>
      <c r="T783" s="466"/>
      <c r="U783" s="466"/>
      <c r="V783" s="339"/>
      <c r="W783" s="339"/>
      <c r="X783" s="339"/>
      <c r="Y783" s="339"/>
      <c r="Z783" s="339"/>
      <c r="AA783" s="339"/>
      <c r="AB783" s="339"/>
      <c r="AC783" s="339"/>
      <c r="AD783" s="339"/>
      <c r="AE783" s="339"/>
      <c r="AF783" s="339"/>
      <c r="AG783" s="339"/>
      <c r="AH783" s="339"/>
      <c r="AI783" s="339"/>
      <c r="AJ783" s="339"/>
      <c r="AK783" s="339"/>
      <c r="AL783" s="339"/>
    </row>
    <row r="784" spans="1:38" ht="12.75" customHeight="1">
      <c r="A784" s="339"/>
      <c r="B784" s="339"/>
      <c r="C784" s="339"/>
      <c r="D784" s="339"/>
      <c r="E784" s="339"/>
      <c r="F784" s="339"/>
      <c r="G784" s="339"/>
      <c r="H784" s="339"/>
      <c r="I784" s="339"/>
      <c r="J784" s="339"/>
      <c r="K784" s="339"/>
      <c r="L784" s="339"/>
      <c r="M784" s="340"/>
      <c r="N784" s="339"/>
      <c r="O784" s="339"/>
      <c r="P784" s="339"/>
      <c r="Q784" s="341"/>
      <c r="R784" s="339"/>
      <c r="S784" s="338"/>
      <c r="T784" s="466"/>
      <c r="U784" s="466"/>
      <c r="V784" s="339"/>
      <c r="W784" s="339"/>
      <c r="X784" s="339"/>
      <c r="Y784" s="339"/>
      <c r="Z784" s="339"/>
      <c r="AA784" s="339"/>
      <c r="AB784" s="339"/>
      <c r="AC784" s="339"/>
      <c r="AD784" s="339"/>
      <c r="AE784" s="339"/>
      <c r="AF784" s="339"/>
      <c r="AG784" s="339"/>
      <c r="AH784" s="339"/>
      <c r="AI784" s="339"/>
      <c r="AJ784" s="339"/>
      <c r="AK784" s="339"/>
      <c r="AL784" s="339"/>
    </row>
    <row r="785" spans="1:38" ht="12.75" customHeight="1">
      <c r="A785" s="339"/>
      <c r="B785" s="339"/>
      <c r="C785" s="339"/>
      <c r="D785" s="339"/>
      <c r="E785" s="339"/>
      <c r="F785" s="339"/>
      <c r="G785" s="339"/>
      <c r="H785" s="339"/>
      <c r="I785" s="339"/>
      <c r="J785" s="339"/>
      <c r="K785" s="339"/>
      <c r="L785" s="339"/>
      <c r="M785" s="340"/>
      <c r="N785" s="339"/>
      <c r="O785" s="339"/>
      <c r="P785" s="339"/>
      <c r="Q785" s="341"/>
      <c r="R785" s="339"/>
      <c r="S785" s="338"/>
      <c r="T785" s="466"/>
      <c r="U785" s="466"/>
      <c r="V785" s="339"/>
      <c r="W785" s="339"/>
      <c r="X785" s="339"/>
      <c r="Y785" s="339"/>
      <c r="Z785" s="339"/>
      <c r="AA785" s="339"/>
      <c r="AB785" s="339"/>
      <c r="AC785" s="339"/>
      <c r="AD785" s="339"/>
      <c r="AE785" s="339"/>
      <c r="AF785" s="339"/>
      <c r="AG785" s="339"/>
      <c r="AH785" s="339"/>
      <c r="AI785" s="339"/>
      <c r="AJ785" s="339"/>
      <c r="AK785" s="339"/>
      <c r="AL785" s="339"/>
    </row>
    <row r="786" spans="1:38" ht="12.75" customHeight="1">
      <c r="A786" s="339"/>
      <c r="B786" s="339"/>
      <c r="C786" s="339"/>
      <c r="D786" s="339"/>
      <c r="E786" s="339"/>
      <c r="F786" s="339"/>
      <c r="G786" s="339"/>
      <c r="H786" s="339"/>
      <c r="I786" s="339"/>
      <c r="J786" s="339"/>
      <c r="K786" s="339"/>
      <c r="L786" s="339"/>
      <c r="M786" s="340"/>
      <c r="N786" s="339"/>
      <c r="O786" s="339"/>
      <c r="P786" s="339"/>
      <c r="Q786" s="341"/>
      <c r="R786" s="339"/>
      <c r="S786" s="338"/>
      <c r="T786" s="466"/>
      <c r="U786" s="466"/>
      <c r="V786" s="339"/>
      <c r="W786" s="339"/>
      <c r="X786" s="339"/>
      <c r="Y786" s="339"/>
      <c r="Z786" s="339"/>
      <c r="AA786" s="339"/>
      <c r="AB786" s="339"/>
      <c r="AC786" s="339"/>
      <c r="AD786" s="339"/>
      <c r="AE786" s="339"/>
      <c r="AF786" s="339"/>
      <c r="AG786" s="339"/>
      <c r="AH786" s="339"/>
      <c r="AI786" s="339"/>
      <c r="AJ786" s="339"/>
      <c r="AK786" s="339"/>
      <c r="AL786" s="339"/>
    </row>
    <row r="787" spans="1:38" ht="12.75" customHeight="1">
      <c r="A787" s="339"/>
      <c r="B787" s="339"/>
      <c r="C787" s="339"/>
      <c r="D787" s="339"/>
      <c r="E787" s="339"/>
      <c r="F787" s="339"/>
      <c r="G787" s="339"/>
      <c r="H787" s="339"/>
      <c r="I787" s="339"/>
      <c r="J787" s="339"/>
      <c r="K787" s="339"/>
      <c r="L787" s="339"/>
      <c r="M787" s="340"/>
      <c r="N787" s="339"/>
      <c r="O787" s="339"/>
      <c r="P787" s="339"/>
      <c r="Q787" s="341"/>
      <c r="R787" s="339"/>
      <c r="S787" s="338"/>
      <c r="T787" s="466"/>
      <c r="U787" s="466"/>
      <c r="V787" s="339"/>
      <c r="W787" s="339"/>
      <c r="X787" s="339"/>
      <c r="Y787" s="339"/>
      <c r="Z787" s="339"/>
      <c r="AA787" s="339"/>
      <c r="AB787" s="339"/>
      <c r="AC787" s="339"/>
      <c r="AD787" s="339"/>
      <c r="AE787" s="339"/>
      <c r="AF787" s="339"/>
      <c r="AG787" s="339"/>
      <c r="AH787" s="339"/>
      <c r="AI787" s="339"/>
      <c r="AJ787" s="339"/>
      <c r="AK787" s="339"/>
      <c r="AL787" s="339"/>
    </row>
    <row r="788" spans="1:38" ht="12.75" customHeight="1">
      <c r="A788" s="339"/>
      <c r="B788" s="339"/>
      <c r="C788" s="339"/>
      <c r="D788" s="339"/>
      <c r="E788" s="339"/>
      <c r="F788" s="339"/>
      <c r="G788" s="339"/>
      <c r="H788" s="339"/>
      <c r="I788" s="339"/>
      <c r="J788" s="339"/>
      <c r="K788" s="339"/>
      <c r="L788" s="339"/>
      <c r="M788" s="340"/>
      <c r="N788" s="339"/>
      <c r="O788" s="339"/>
      <c r="P788" s="339"/>
      <c r="Q788" s="341"/>
      <c r="R788" s="339"/>
      <c r="S788" s="338"/>
      <c r="T788" s="466"/>
      <c r="U788" s="466"/>
      <c r="V788" s="339"/>
      <c r="W788" s="339"/>
      <c r="X788" s="339"/>
      <c r="Y788" s="339"/>
      <c r="Z788" s="339"/>
      <c r="AA788" s="339"/>
      <c r="AB788" s="339"/>
      <c r="AC788" s="339"/>
      <c r="AD788" s="339"/>
      <c r="AE788" s="339"/>
      <c r="AF788" s="339"/>
      <c r="AG788" s="339"/>
      <c r="AH788" s="339"/>
      <c r="AI788" s="339"/>
      <c r="AJ788" s="339"/>
      <c r="AK788" s="339"/>
      <c r="AL788" s="339"/>
    </row>
    <row r="789" spans="1:38" ht="12.75" customHeight="1">
      <c r="A789" s="339"/>
      <c r="B789" s="339"/>
      <c r="C789" s="339"/>
      <c r="D789" s="339"/>
      <c r="E789" s="339"/>
      <c r="F789" s="339"/>
      <c r="G789" s="339"/>
      <c r="H789" s="339"/>
      <c r="I789" s="339"/>
      <c r="J789" s="339"/>
      <c r="K789" s="339"/>
      <c r="L789" s="339"/>
      <c r="M789" s="340"/>
      <c r="N789" s="339"/>
      <c r="O789" s="339"/>
      <c r="P789" s="339"/>
      <c r="Q789" s="341"/>
      <c r="R789" s="339"/>
      <c r="S789" s="338"/>
      <c r="T789" s="466"/>
      <c r="U789" s="466"/>
      <c r="V789" s="339"/>
      <c r="W789" s="339"/>
      <c r="X789" s="339"/>
      <c r="Y789" s="339"/>
      <c r="Z789" s="339"/>
      <c r="AA789" s="339"/>
      <c r="AB789" s="339"/>
      <c r="AC789" s="339"/>
      <c r="AD789" s="339"/>
      <c r="AE789" s="339"/>
      <c r="AF789" s="339"/>
      <c r="AG789" s="339"/>
      <c r="AH789" s="339"/>
      <c r="AI789" s="339"/>
      <c r="AJ789" s="339"/>
      <c r="AK789" s="339"/>
      <c r="AL789" s="339"/>
    </row>
    <row r="790" spans="1:38" ht="12.75" customHeight="1">
      <c r="A790" s="339"/>
      <c r="B790" s="339"/>
      <c r="C790" s="339"/>
      <c r="D790" s="339"/>
      <c r="E790" s="339"/>
      <c r="F790" s="339"/>
      <c r="G790" s="339"/>
      <c r="H790" s="339"/>
      <c r="I790" s="339"/>
      <c r="J790" s="339"/>
      <c r="K790" s="339"/>
      <c r="L790" s="339"/>
      <c r="M790" s="340"/>
      <c r="N790" s="339"/>
      <c r="O790" s="339"/>
      <c r="P790" s="339"/>
      <c r="Q790" s="341"/>
      <c r="R790" s="339"/>
      <c r="S790" s="338"/>
      <c r="T790" s="466"/>
      <c r="U790" s="466"/>
      <c r="V790" s="339"/>
      <c r="W790" s="339"/>
      <c r="X790" s="339"/>
      <c r="Y790" s="339"/>
      <c r="Z790" s="339"/>
      <c r="AA790" s="339"/>
      <c r="AB790" s="339"/>
      <c r="AC790" s="339"/>
      <c r="AD790" s="339"/>
      <c r="AE790" s="339"/>
      <c r="AF790" s="339"/>
      <c r="AG790" s="339"/>
      <c r="AH790" s="339"/>
      <c r="AI790" s="339"/>
      <c r="AJ790" s="339"/>
      <c r="AK790" s="339"/>
      <c r="AL790" s="339"/>
    </row>
    <row r="791" spans="1:38" ht="12.75" customHeight="1">
      <c r="A791" s="339"/>
      <c r="B791" s="339"/>
      <c r="C791" s="339"/>
      <c r="D791" s="339"/>
      <c r="E791" s="339"/>
      <c r="F791" s="339"/>
      <c r="G791" s="339"/>
      <c r="H791" s="339"/>
      <c r="I791" s="339"/>
      <c r="J791" s="339"/>
      <c r="K791" s="339"/>
      <c r="L791" s="339"/>
      <c r="M791" s="340"/>
      <c r="N791" s="339"/>
      <c r="O791" s="339"/>
      <c r="P791" s="339"/>
      <c r="Q791" s="341"/>
      <c r="R791" s="339"/>
      <c r="S791" s="338"/>
      <c r="T791" s="466"/>
      <c r="U791" s="466"/>
      <c r="V791" s="339"/>
      <c r="W791" s="339"/>
      <c r="X791" s="339"/>
      <c r="Y791" s="339"/>
      <c r="Z791" s="339"/>
      <c r="AA791" s="339"/>
      <c r="AB791" s="339"/>
      <c r="AC791" s="339"/>
      <c r="AD791" s="339"/>
      <c r="AE791" s="339"/>
      <c r="AF791" s="339"/>
      <c r="AG791" s="339"/>
      <c r="AH791" s="339"/>
      <c r="AI791" s="339"/>
      <c r="AJ791" s="339"/>
      <c r="AK791" s="339"/>
      <c r="AL791" s="339"/>
    </row>
    <row r="792" spans="1:38" ht="12.75" customHeight="1">
      <c r="A792" s="339"/>
      <c r="B792" s="339"/>
      <c r="C792" s="339"/>
      <c r="D792" s="339"/>
      <c r="E792" s="339"/>
      <c r="F792" s="339"/>
      <c r="G792" s="339"/>
      <c r="H792" s="339"/>
      <c r="I792" s="339"/>
      <c r="J792" s="339"/>
      <c r="K792" s="339"/>
      <c r="L792" s="339"/>
      <c r="M792" s="340"/>
      <c r="N792" s="339"/>
      <c r="O792" s="339"/>
      <c r="P792" s="339"/>
      <c r="Q792" s="341"/>
      <c r="R792" s="339"/>
      <c r="S792" s="338"/>
      <c r="T792" s="466"/>
      <c r="U792" s="466"/>
      <c r="V792" s="339"/>
      <c r="W792" s="339"/>
      <c r="X792" s="339"/>
      <c r="Y792" s="339"/>
      <c r="Z792" s="339"/>
      <c r="AA792" s="339"/>
      <c r="AB792" s="339"/>
      <c r="AC792" s="339"/>
      <c r="AD792" s="339"/>
      <c r="AE792" s="339"/>
      <c r="AF792" s="339"/>
      <c r="AG792" s="339"/>
      <c r="AH792" s="339"/>
      <c r="AI792" s="339"/>
      <c r="AJ792" s="339"/>
      <c r="AK792" s="339"/>
      <c r="AL792" s="339"/>
    </row>
    <row r="793" spans="1:38" ht="12.75" customHeight="1">
      <c r="A793" s="339"/>
      <c r="B793" s="339"/>
      <c r="C793" s="339"/>
      <c r="D793" s="339"/>
      <c r="E793" s="339"/>
      <c r="F793" s="339"/>
      <c r="G793" s="339"/>
      <c r="H793" s="339"/>
      <c r="I793" s="339"/>
      <c r="J793" s="339"/>
      <c r="K793" s="339"/>
      <c r="L793" s="339"/>
      <c r="M793" s="340"/>
      <c r="N793" s="339"/>
      <c r="O793" s="339"/>
      <c r="P793" s="339"/>
      <c r="Q793" s="341"/>
      <c r="R793" s="339"/>
      <c r="S793" s="338"/>
      <c r="T793" s="466"/>
      <c r="U793" s="466"/>
      <c r="V793" s="339"/>
      <c r="W793" s="339"/>
      <c r="X793" s="339"/>
      <c r="Y793" s="339"/>
      <c r="Z793" s="339"/>
      <c r="AA793" s="339"/>
      <c r="AB793" s="339"/>
      <c r="AC793" s="339"/>
      <c r="AD793" s="339"/>
      <c r="AE793" s="339"/>
      <c r="AF793" s="339"/>
      <c r="AG793" s="339"/>
      <c r="AH793" s="339"/>
      <c r="AI793" s="339"/>
      <c r="AJ793" s="339"/>
      <c r="AK793" s="339"/>
      <c r="AL793" s="339"/>
    </row>
    <row r="794" spans="1:38" ht="12.75" customHeight="1">
      <c r="A794" s="339"/>
      <c r="B794" s="339"/>
      <c r="C794" s="339"/>
      <c r="D794" s="339"/>
      <c r="E794" s="339"/>
      <c r="F794" s="339"/>
      <c r="G794" s="339"/>
      <c r="H794" s="339"/>
      <c r="I794" s="339"/>
      <c r="J794" s="339"/>
      <c r="K794" s="339"/>
      <c r="L794" s="339"/>
      <c r="M794" s="340"/>
      <c r="N794" s="339"/>
      <c r="O794" s="339"/>
      <c r="P794" s="339"/>
      <c r="Q794" s="341"/>
      <c r="R794" s="339"/>
      <c r="S794" s="338"/>
      <c r="T794" s="466"/>
      <c r="U794" s="466"/>
      <c r="V794" s="339"/>
      <c r="W794" s="339"/>
      <c r="X794" s="339"/>
      <c r="Y794" s="339"/>
      <c r="Z794" s="339"/>
      <c r="AA794" s="339"/>
      <c r="AB794" s="339"/>
      <c r="AC794" s="339"/>
      <c r="AD794" s="339"/>
      <c r="AE794" s="339"/>
      <c r="AF794" s="339"/>
      <c r="AG794" s="339"/>
      <c r="AH794" s="339"/>
      <c r="AI794" s="339"/>
      <c r="AJ794" s="339"/>
      <c r="AK794" s="339"/>
      <c r="AL794" s="339"/>
    </row>
    <row r="795" spans="1:38" ht="12.75" customHeight="1">
      <c r="A795" s="339"/>
      <c r="B795" s="339"/>
      <c r="C795" s="339"/>
      <c r="D795" s="339"/>
      <c r="E795" s="339"/>
      <c r="F795" s="339"/>
      <c r="G795" s="339"/>
      <c r="H795" s="339"/>
      <c r="I795" s="339"/>
      <c r="J795" s="339"/>
      <c r="K795" s="339"/>
      <c r="L795" s="339"/>
      <c r="M795" s="340"/>
      <c r="N795" s="339"/>
      <c r="O795" s="339"/>
      <c r="P795" s="339"/>
      <c r="Q795" s="341"/>
      <c r="R795" s="339"/>
      <c r="S795" s="338"/>
      <c r="T795" s="466"/>
      <c r="U795" s="466"/>
      <c r="V795" s="339"/>
      <c r="W795" s="339"/>
      <c r="X795" s="339"/>
      <c r="Y795" s="339"/>
      <c r="Z795" s="339"/>
      <c r="AA795" s="339"/>
      <c r="AB795" s="339"/>
      <c r="AC795" s="339"/>
      <c r="AD795" s="339"/>
      <c r="AE795" s="339"/>
      <c r="AF795" s="339"/>
      <c r="AG795" s="339"/>
      <c r="AH795" s="339"/>
      <c r="AI795" s="339"/>
      <c r="AJ795" s="339"/>
      <c r="AK795" s="339"/>
      <c r="AL795" s="339"/>
    </row>
    <row r="796" spans="1:38" ht="12.75" customHeight="1">
      <c r="A796" s="339"/>
      <c r="B796" s="339"/>
      <c r="C796" s="339"/>
      <c r="D796" s="339"/>
      <c r="E796" s="339"/>
      <c r="F796" s="339"/>
      <c r="G796" s="339"/>
      <c r="H796" s="339"/>
      <c r="I796" s="339"/>
      <c r="J796" s="339"/>
      <c r="K796" s="339"/>
      <c r="L796" s="339"/>
      <c r="M796" s="340"/>
      <c r="N796" s="339"/>
      <c r="O796" s="339"/>
      <c r="P796" s="339"/>
      <c r="Q796" s="341"/>
      <c r="R796" s="339"/>
      <c r="S796" s="338"/>
      <c r="T796" s="466"/>
      <c r="U796" s="466"/>
      <c r="V796" s="339"/>
      <c r="W796" s="339"/>
      <c r="X796" s="339"/>
      <c r="Y796" s="339"/>
      <c r="Z796" s="339"/>
      <c r="AA796" s="339"/>
      <c r="AB796" s="339"/>
      <c r="AC796" s="339"/>
      <c r="AD796" s="339"/>
      <c r="AE796" s="339"/>
      <c r="AF796" s="339"/>
      <c r="AG796" s="339"/>
      <c r="AH796" s="339"/>
      <c r="AI796" s="339"/>
      <c r="AJ796" s="339"/>
      <c r="AK796" s="339"/>
      <c r="AL796" s="339"/>
    </row>
    <row r="797" spans="1:38" ht="12.75" customHeight="1">
      <c r="A797" s="339"/>
      <c r="B797" s="339"/>
      <c r="C797" s="339"/>
      <c r="D797" s="339"/>
      <c r="E797" s="339"/>
      <c r="F797" s="339"/>
      <c r="G797" s="339"/>
      <c r="H797" s="339"/>
      <c r="I797" s="339"/>
      <c r="J797" s="339"/>
      <c r="K797" s="339"/>
      <c r="L797" s="339"/>
      <c r="M797" s="340"/>
      <c r="N797" s="339"/>
      <c r="O797" s="339"/>
      <c r="P797" s="339"/>
      <c r="Q797" s="341"/>
      <c r="R797" s="339"/>
      <c r="S797" s="338"/>
      <c r="T797" s="466"/>
      <c r="U797" s="466"/>
      <c r="V797" s="339"/>
      <c r="W797" s="339"/>
      <c r="X797" s="339"/>
      <c r="Y797" s="339"/>
      <c r="Z797" s="339"/>
      <c r="AA797" s="339"/>
      <c r="AB797" s="339"/>
      <c r="AC797" s="339"/>
      <c r="AD797" s="339"/>
      <c r="AE797" s="339"/>
      <c r="AF797" s="339"/>
      <c r="AG797" s="339"/>
      <c r="AH797" s="339"/>
      <c r="AI797" s="339"/>
      <c r="AJ797" s="339"/>
      <c r="AK797" s="339"/>
      <c r="AL797" s="339"/>
    </row>
    <row r="798" spans="1:38" ht="12.75" customHeight="1">
      <c r="A798" s="339"/>
      <c r="B798" s="339"/>
      <c r="C798" s="339"/>
      <c r="D798" s="339"/>
      <c r="E798" s="339"/>
      <c r="F798" s="339"/>
      <c r="G798" s="339"/>
      <c r="H798" s="339"/>
      <c r="I798" s="339"/>
      <c r="J798" s="339"/>
      <c r="K798" s="339"/>
      <c r="L798" s="339"/>
      <c r="M798" s="340"/>
      <c r="N798" s="339"/>
      <c r="O798" s="339"/>
      <c r="P798" s="339"/>
      <c r="Q798" s="341"/>
      <c r="R798" s="339"/>
      <c r="S798" s="338"/>
      <c r="T798" s="466"/>
      <c r="U798" s="466"/>
      <c r="V798" s="339"/>
      <c r="W798" s="339"/>
      <c r="X798" s="339"/>
      <c r="Y798" s="339"/>
      <c r="Z798" s="339"/>
      <c r="AA798" s="339"/>
      <c r="AB798" s="339"/>
      <c r="AC798" s="339"/>
      <c r="AD798" s="339"/>
      <c r="AE798" s="339"/>
      <c r="AF798" s="339"/>
      <c r="AG798" s="339"/>
      <c r="AH798" s="339"/>
      <c r="AI798" s="339"/>
      <c r="AJ798" s="339"/>
      <c r="AK798" s="339"/>
      <c r="AL798" s="339"/>
    </row>
    <row r="799" spans="1:38" ht="12.75" customHeight="1">
      <c r="A799" s="339"/>
      <c r="B799" s="339"/>
      <c r="C799" s="339"/>
      <c r="D799" s="339"/>
      <c r="E799" s="339"/>
      <c r="F799" s="339"/>
      <c r="G799" s="339"/>
      <c r="H799" s="339"/>
      <c r="I799" s="339"/>
      <c r="J799" s="339"/>
      <c r="K799" s="339"/>
      <c r="L799" s="339"/>
      <c r="M799" s="340"/>
      <c r="N799" s="339"/>
      <c r="O799" s="339"/>
      <c r="P799" s="339"/>
      <c r="Q799" s="341"/>
      <c r="R799" s="339"/>
      <c r="S799" s="338"/>
      <c r="T799" s="466"/>
      <c r="U799" s="466"/>
      <c r="V799" s="339"/>
      <c r="W799" s="339"/>
      <c r="X799" s="339"/>
      <c r="Y799" s="339"/>
      <c r="Z799" s="339"/>
      <c r="AA799" s="339"/>
      <c r="AB799" s="339"/>
      <c r="AC799" s="339"/>
      <c r="AD799" s="339"/>
      <c r="AE799" s="339"/>
      <c r="AF799" s="339"/>
      <c r="AG799" s="339"/>
      <c r="AH799" s="339"/>
      <c r="AI799" s="339"/>
      <c r="AJ799" s="339"/>
      <c r="AK799" s="339"/>
      <c r="AL799" s="339"/>
    </row>
    <row r="800" spans="1:38" ht="12.75" customHeight="1">
      <c r="A800" s="339"/>
      <c r="B800" s="339"/>
      <c r="C800" s="339"/>
      <c r="D800" s="339"/>
      <c r="E800" s="339"/>
      <c r="F800" s="339"/>
      <c r="G800" s="339"/>
      <c r="H800" s="339"/>
      <c r="I800" s="339"/>
      <c r="J800" s="339"/>
      <c r="K800" s="339"/>
      <c r="L800" s="339"/>
      <c r="M800" s="340"/>
      <c r="N800" s="339"/>
      <c r="O800" s="339"/>
      <c r="P800" s="339"/>
      <c r="Q800" s="341"/>
      <c r="R800" s="339"/>
      <c r="S800" s="338"/>
      <c r="T800" s="466"/>
      <c r="U800" s="466"/>
      <c r="V800" s="339"/>
      <c r="W800" s="339"/>
      <c r="X800" s="339"/>
      <c r="Y800" s="339"/>
      <c r="Z800" s="339"/>
      <c r="AA800" s="339"/>
      <c r="AB800" s="339"/>
      <c r="AC800" s="339"/>
      <c r="AD800" s="339"/>
      <c r="AE800" s="339"/>
      <c r="AF800" s="339"/>
      <c r="AG800" s="339"/>
      <c r="AH800" s="339"/>
      <c r="AI800" s="339"/>
      <c r="AJ800" s="339"/>
      <c r="AK800" s="339"/>
      <c r="AL800" s="339"/>
    </row>
    <row r="801" spans="1:38" ht="12.75" customHeight="1">
      <c r="A801" s="339"/>
      <c r="B801" s="339"/>
      <c r="C801" s="339"/>
      <c r="D801" s="339"/>
      <c r="E801" s="339"/>
      <c r="F801" s="339"/>
      <c r="G801" s="339"/>
      <c r="H801" s="339"/>
      <c r="I801" s="339"/>
      <c r="J801" s="339"/>
      <c r="K801" s="339"/>
      <c r="L801" s="339"/>
      <c r="M801" s="340"/>
      <c r="N801" s="339"/>
      <c r="O801" s="339"/>
      <c r="P801" s="339"/>
      <c r="Q801" s="341"/>
      <c r="R801" s="339"/>
      <c r="S801" s="338"/>
      <c r="T801" s="466"/>
      <c r="U801" s="466"/>
      <c r="V801" s="339"/>
      <c r="W801" s="339"/>
      <c r="X801" s="339"/>
      <c r="Y801" s="339"/>
      <c r="Z801" s="339"/>
      <c r="AA801" s="339"/>
      <c r="AB801" s="339"/>
      <c r="AC801" s="339"/>
      <c r="AD801" s="339"/>
      <c r="AE801" s="339"/>
      <c r="AF801" s="339"/>
      <c r="AG801" s="339"/>
      <c r="AH801" s="339"/>
      <c r="AI801" s="339"/>
      <c r="AJ801" s="339"/>
      <c r="AK801" s="339"/>
      <c r="AL801" s="339"/>
    </row>
    <row r="802" spans="1:38" ht="12.75" customHeight="1">
      <c r="A802" s="339"/>
      <c r="B802" s="339"/>
      <c r="C802" s="339"/>
      <c r="D802" s="339"/>
      <c r="E802" s="339"/>
      <c r="F802" s="339"/>
      <c r="G802" s="339"/>
      <c r="H802" s="339"/>
      <c r="I802" s="339"/>
      <c r="J802" s="339"/>
      <c r="K802" s="339"/>
      <c r="L802" s="339"/>
      <c r="M802" s="340"/>
      <c r="N802" s="339"/>
      <c r="O802" s="339"/>
      <c r="P802" s="339"/>
      <c r="Q802" s="341"/>
      <c r="R802" s="339"/>
      <c r="S802" s="338"/>
      <c r="T802" s="466"/>
      <c r="U802" s="466"/>
      <c r="V802" s="339"/>
      <c r="W802" s="339"/>
      <c r="X802" s="339"/>
      <c r="Y802" s="339"/>
      <c r="Z802" s="339"/>
      <c r="AA802" s="339"/>
      <c r="AB802" s="339"/>
      <c r="AC802" s="339"/>
      <c r="AD802" s="339"/>
      <c r="AE802" s="339"/>
      <c r="AF802" s="339"/>
      <c r="AG802" s="339"/>
      <c r="AH802" s="339"/>
      <c r="AI802" s="339"/>
      <c r="AJ802" s="339"/>
      <c r="AK802" s="339"/>
      <c r="AL802" s="339"/>
    </row>
    <row r="803" spans="1:38" ht="12.75" customHeight="1">
      <c r="A803" s="339"/>
      <c r="B803" s="339"/>
      <c r="C803" s="339"/>
      <c r="D803" s="339"/>
      <c r="E803" s="339"/>
      <c r="F803" s="339"/>
      <c r="G803" s="339"/>
      <c r="H803" s="339"/>
      <c r="I803" s="339"/>
      <c r="J803" s="339"/>
      <c r="K803" s="339"/>
      <c r="L803" s="339"/>
      <c r="M803" s="340"/>
      <c r="N803" s="339"/>
      <c r="O803" s="339"/>
      <c r="P803" s="339"/>
      <c r="Q803" s="341"/>
      <c r="R803" s="339"/>
      <c r="S803" s="338"/>
      <c r="T803" s="466"/>
      <c r="U803" s="466"/>
      <c r="V803" s="339"/>
      <c r="W803" s="339"/>
      <c r="X803" s="339"/>
      <c r="Y803" s="339"/>
      <c r="Z803" s="339"/>
      <c r="AA803" s="339"/>
      <c r="AB803" s="339"/>
      <c r="AC803" s="339"/>
      <c r="AD803" s="339"/>
      <c r="AE803" s="339"/>
      <c r="AF803" s="339"/>
      <c r="AG803" s="339"/>
      <c r="AH803" s="339"/>
      <c r="AI803" s="339"/>
      <c r="AJ803" s="339"/>
      <c r="AK803" s="339"/>
      <c r="AL803" s="339"/>
    </row>
    <row r="804" spans="1:38" ht="12.75" customHeight="1">
      <c r="A804" s="339"/>
      <c r="B804" s="339"/>
      <c r="C804" s="339"/>
      <c r="D804" s="339"/>
      <c r="E804" s="339"/>
      <c r="F804" s="339"/>
      <c r="G804" s="339"/>
      <c r="H804" s="339"/>
      <c r="I804" s="339"/>
      <c r="J804" s="339"/>
      <c r="K804" s="339"/>
      <c r="L804" s="339"/>
      <c r="M804" s="340"/>
      <c r="N804" s="339"/>
      <c r="O804" s="339"/>
      <c r="P804" s="339"/>
      <c r="Q804" s="341"/>
      <c r="R804" s="339"/>
      <c r="S804" s="338"/>
      <c r="T804" s="466"/>
      <c r="U804" s="466"/>
      <c r="V804" s="339"/>
      <c r="W804" s="339"/>
      <c r="X804" s="339"/>
      <c r="Y804" s="339"/>
      <c r="Z804" s="339"/>
      <c r="AA804" s="339"/>
      <c r="AB804" s="339"/>
      <c r="AC804" s="339"/>
      <c r="AD804" s="339"/>
      <c r="AE804" s="339"/>
      <c r="AF804" s="339"/>
      <c r="AG804" s="339"/>
      <c r="AH804" s="339"/>
      <c r="AI804" s="339"/>
      <c r="AJ804" s="339"/>
      <c r="AK804" s="339"/>
      <c r="AL804" s="339"/>
    </row>
    <row r="805" spans="1:38" ht="12.75" customHeight="1">
      <c r="A805" s="339"/>
      <c r="B805" s="339"/>
      <c r="C805" s="339"/>
      <c r="D805" s="339"/>
      <c r="E805" s="339"/>
      <c r="F805" s="339"/>
      <c r="G805" s="339"/>
      <c r="H805" s="339"/>
      <c r="I805" s="339"/>
      <c r="J805" s="339"/>
      <c r="K805" s="339"/>
      <c r="L805" s="339"/>
      <c r="M805" s="340"/>
      <c r="N805" s="339"/>
      <c r="O805" s="339"/>
      <c r="P805" s="339"/>
      <c r="Q805" s="341"/>
      <c r="R805" s="339"/>
      <c r="S805" s="338"/>
      <c r="T805" s="466"/>
      <c r="U805" s="466"/>
      <c r="V805" s="339"/>
      <c r="W805" s="339"/>
      <c r="X805" s="339"/>
      <c r="Y805" s="339"/>
      <c r="Z805" s="339"/>
      <c r="AA805" s="339"/>
      <c r="AB805" s="339"/>
      <c r="AC805" s="339"/>
      <c r="AD805" s="339"/>
      <c r="AE805" s="339"/>
      <c r="AF805" s="339"/>
      <c r="AG805" s="339"/>
      <c r="AH805" s="339"/>
      <c r="AI805" s="339"/>
      <c r="AJ805" s="339"/>
      <c r="AK805" s="339"/>
      <c r="AL805" s="339"/>
    </row>
    <row r="806" spans="1:38" ht="12.75" customHeight="1">
      <c r="A806" s="339"/>
      <c r="B806" s="339"/>
      <c r="C806" s="339"/>
      <c r="D806" s="339"/>
      <c r="E806" s="339"/>
      <c r="F806" s="339"/>
      <c r="G806" s="339"/>
      <c r="H806" s="339"/>
      <c r="I806" s="339"/>
      <c r="J806" s="339"/>
      <c r="K806" s="339"/>
      <c r="L806" s="339"/>
      <c r="M806" s="340"/>
      <c r="N806" s="339"/>
      <c r="O806" s="339"/>
      <c r="P806" s="339"/>
      <c r="Q806" s="341"/>
      <c r="R806" s="339"/>
      <c r="S806" s="338"/>
      <c r="T806" s="466"/>
      <c r="U806" s="466"/>
      <c r="V806" s="339"/>
      <c r="W806" s="339"/>
      <c r="X806" s="339"/>
      <c r="Y806" s="339"/>
      <c r="Z806" s="339"/>
      <c r="AA806" s="339"/>
      <c r="AB806" s="339"/>
      <c r="AC806" s="339"/>
      <c r="AD806" s="339"/>
      <c r="AE806" s="339"/>
      <c r="AF806" s="339"/>
      <c r="AG806" s="339"/>
      <c r="AH806" s="339"/>
      <c r="AI806" s="339"/>
      <c r="AJ806" s="339"/>
      <c r="AK806" s="339"/>
      <c r="AL806" s="339"/>
    </row>
    <row r="807" spans="1:38" ht="12.75" customHeight="1">
      <c r="A807" s="339"/>
      <c r="B807" s="339"/>
      <c r="C807" s="339"/>
      <c r="D807" s="339"/>
      <c r="E807" s="339"/>
      <c r="F807" s="339"/>
      <c r="G807" s="339"/>
      <c r="H807" s="339"/>
      <c r="I807" s="339"/>
      <c r="J807" s="339"/>
      <c r="K807" s="339"/>
      <c r="L807" s="339"/>
      <c r="M807" s="340"/>
      <c r="N807" s="339"/>
      <c r="O807" s="339"/>
      <c r="P807" s="339"/>
      <c r="Q807" s="341"/>
      <c r="R807" s="339"/>
      <c r="S807" s="338"/>
      <c r="T807" s="466"/>
      <c r="U807" s="466"/>
      <c r="V807" s="339"/>
      <c r="W807" s="339"/>
      <c r="X807" s="339"/>
      <c r="Y807" s="339"/>
      <c r="Z807" s="339"/>
      <c r="AA807" s="339"/>
      <c r="AB807" s="339"/>
      <c r="AC807" s="339"/>
      <c r="AD807" s="339"/>
      <c r="AE807" s="339"/>
      <c r="AF807" s="339"/>
      <c r="AG807" s="339"/>
      <c r="AH807" s="339"/>
      <c r="AI807" s="339"/>
      <c r="AJ807" s="339"/>
      <c r="AK807" s="339"/>
      <c r="AL807" s="339"/>
    </row>
    <row r="808" spans="1:38" ht="12.75" customHeight="1">
      <c r="A808" s="339"/>
      <c r="B808" s="339"/>
      <c r="C808" s="339"/>
      <c r="D808" s="339"/>
      <c r="E808" s="339"/>
      <c r="F808" s="339"/>
      <c r="G808" s="339"/>
      <c r="H808" s="339"/>
      <c r="I808" s="339"/>
      <c r="J808" s="339"/>
      <c r="K808" s="339"/>
      <c r="L808" s="339"/>
      <c r="M808" s="340"/>
      <c r="N808" s="339"/>
      <c r="O808" s="339"/>
      <c r="P808" s="339"/>
      <c r="Q808" s="341"/>
      <c r="R808" s="339"/>
      <c r="S808" s="338"/>
      <c r="T808" s="466"/>
      <c r="U808" s="466"/>
      <c r="V808" s="339"/>
      <c r="W808" s="339"/>
      <c r="X808" s="339"/>
      <c r="Y808" s="339"/>
      <c r="Z808" s="339"/>
      <c r="AA808" s="339"/>
      <c r="AB808" s="339"/>
      <c r="AC808" s="339"/>
      <c r="AD808" s="339"/>
      <c r="AE808" s="339"/>
      <c r="AF808" s="339"/>
      <c r="AG808" s="339"/>
      <c r="AH808" s="339"/>
      <c r="AI808" s="339"/>
      <c r="AJ808" s="339"/>
      <c r="AK808" s="339"/>
      <c r="AL808" s="339"/>
    </row>
    <row r="809" spans="1:38" ht="12.75" customHeight="1">
      <c r="A809" s="339"/>
      <c r="B809" s="339"/>
      <c r="C809" s="339"/>
      <c r="D809" s="339"/>
      <c r="E809" s="339"/>
      <c r="F809" s="339"/>
      <c r="G809" s="339"/>
      <c r="H809" s="339"/>
      <c r="I809" s="339"/>
      <c r="J809" s="339"/>
      <c r="K809" s="339"/>
      <c r="L809" s="339"/>
      <c r="M809" s="340"/>
      <c r="N809" s="339"/>
      <c r="O809" s="339"/>
      <c r="P809" s="339"/>
      <c r="Q809" s="341"/>
      <c r="R809" s="339"/>
      <c r="S809" s="338"/>
      <c r="T809" s="466"/>
      <c r="U809" s="466"/>
      <c r="V809" s="339"/>
      <c r="W809" s="339"/>
      <c r="X809" s="339"/>
      <c r="Y809" s="339"/>
      <c r="Z809" s="339"/>
      <c r="AA809" s="339"/>
      <c r="AB809" s="339"/>
      <c r="AC809" s="339"/>
      <c r="AD809" s="339"/>
      <c r="AE809" s="339"/>
      <c r="AF809" s="339"/>
      <c r="AG809" s="339"/>
      <c r="AH809" s="339"/>
      <c r="AI809" s="339"/>
      <c r="AJ809" s="339"/>
      <c r="AK809" s="339"/>
      <c r="AL809" s="339"/>
    </row>
    <row r="810" spans="1:38" ht="12.75" customHeight="1">
      <c r="A810" s="339"/>
      <c r="B810" s="339"/>
      <c r="C810" s="339"/>
      <c r="D810" s="339"/>
      <c r="E810" s="339"/>
      <c r="F810" s="339"/>
      <c r="G810" s="339"/>
      <c r="H810" s="339"/>
      <c r="I810" s="339"/>
      <c r="J810" s="339"/>
      <c r="K810" s="339"/>
      <c r="L810" s="339"/>
      <c r="M810" s="340"/>
      <c r="N810" s="339"/>
      <c r="O810" s="339"/>
      <c r="P810" s="339"/>
      <c r="Q810" s="341"/>
      <c r="R810" s="339"/>
      <c r="S810" s="338"/>
      <c r="T810" s="466"/>
      <c r="U810" s="466"/>
      <c r="V810" s="339"/>
      <c r="W810" s="339"/>
      <c r="X810" s="339"/>
      <c r="Y810" s="339"/>
      <c r="Z810" s="339"/>
      <c r="AA810" s="339"/>
      <c r="AB810" s="339"/>
      <c r="AC810" s="339"/>
      <c r="AD810" s="339"/>
      <c r="AE810" s="339"/>
      <c r="AF810" s="339"/>
      <c r="AG810" s="339"/>
      <c r="AH810" s="339"/>
      <c r="AI810" s="339"/>
      <c r="AJ810" s="339"/>
      <c r="AK810" s="339"/>
      <c r="AL810" s="339"/>
    </row>
    <row r="811" spans="1:38" ht="12.75" customHeight="1">
      <c r="A811" s="339"/>
      <c r="B811" s="339"/>
      <c r="C811" s="339"/>
      <c r="D811" s="339"/>
      <c r="E811" s="339"/>
      <c r="F811" s="339"/>
      <c r="G811" s="339"/>
      <c r="H811" s="339"/>
      <c r="I811" s="339"/>
      <c r="J811" s="339"/>
      <c r="K811" s="339"/>
      <c r="L811" s="339"/>
      <c r="M811" s="340"/>
      <c r="N811" s="339"/>
      <c r="O811" s="339"/>
      <c r="P811" s="339"/>
      <c r="Q811" s="341"/>
      <c r="R811" s="339"/>
      <c r="S811" s="338"/>
      <c r="T811" s="466"/>
      <c r="U811" s="466"/>
      <c r="V811" s="339"/>
      <c r="W811" s="339"/>
      <c r="X811" s="339"/>
      <c r="Y811" s="339"/>
      <c r="Z811" s="339"/>
      <c r="AA811" s="339"/>
      <c r="AB811" s="339"/>
      <c r="AC811" s="339"/>
      <c r="AD811" s="339"/>
      <c r="AE811" s="339"/>
      <c r="AF811" s="339"/>
      <c r="AG811" s="339"/>
      <c r="AH811" s="339"/>
      <c r="AI811" s="339"/>
      <c r="AJ811" s="339"/>
      <c r="AK811" s="339"/>
      <c r="AL811" s="339"/>
    </row>
    <row r="812" spans="1:38" ht="12.75" customHeight="1">
      <c r="A812" s="339"/>
      <c r="B812" s="339"/>
      <c r="C812" s="339"/>
      <c r="D812" s="339"/>
      <c r="E812" s="339"/>
      <c r="F812" s="339"/>
      <c r="G812" s="339"/>
      <c r="H812" s="339"/>
      <c r="I812" s="339"/>
      <c r="J812" s="339"/>
      <c r="K812" s="339"/>
      <c r="L812" s="339"/>
      <c r="M812" s="340"/>
      <c r="N812" s="339"/>
      <c r="O812" s="339"/>
      <c r="P812" s="339"/>
      <c r="Q812" s="341"/>
      <c r="R812" s="339"/>
      <c r="S812" s="338"/>
      <c r="T812" s="466"/>
      <c r="U812" s="466"/>
      <c r="V812" s="339"/>
      <c r="W812" s="339"/>
      <c r="X812" s="339"/>
      <c r="Y812" s="339"/>
      <c r="Z812" s="339"/>
      <c r="AA812" s="339"/>
      <c r="AB812" s="339"/>
      <c r="AC812" s="339"/>
      <c r="AD812" s="339"/>
      <c r="AE812" s="339"/>
      <c r="AF812" s="339"/>
      <c r="AG812" s="339"/>
      <c r="AH812" s="339"/>
      <c r="AI812" s="339"/>
      <c r="AJ812" s="339"/>
      <c r="AK812" s="339"/>
      <c r="AL812" s="339"/>
    </row>
    <row r="813" spans="1:38" ht="12.75" customHeight="1">
      <c r="A813" s="339"/>
      <c r="B813" s="339"/>
      <c r="C813" s="339"/>
      <c r="D813" s="339"/>
      <c r="E813" s="339"/>
      <c r="F813" s="339"/>
      <c r="G813" s="339"/>
      <c r="H813" s="339"/>
      <c r="I813" s="339"/>
      <c r="J813" s="339"/>
      <c r="K813" s="339"/>
      <c r="L813" s="339"/>
      <c r="M813" s="340"/>
      <c r="N813" s="339"/>
      <c r="O813" s="339"/>
      <c r="P813" s="339"/>
      <c r="Q813" s="341"/>
      <c r="R813" s="339"/>
      <c r="S813" s="338"/>
      <c r="T813" s="466"/>
      <c r="U813" s="466"/>
      <c r="V813" s="339"/>
      <c r="W813" s="339"/>
      <c r="X813" s="339"/>
      <c r="Y813" s="339"/>
      <c r="Z813" s="339"/>
      <c r="AA813" s="339"/>
      <c r="AB813" s="339"/>
      <c r="AC813" s="339"/>
      <c r="AD813" s="339"/>
      <c r="AE813" s="339"/>
      <c r="AF813" s="339"/>
      <c r="AG813" s="339"/>
      <c r="AH813" s="339"/>
      <c r="AI813" s="339"/>
      <c r="AJ813" s="339"/>
      <c r="AK813" s="339"/>
      <c r="AL813" s="339"/>
    </row>
    <row r="814" spans="1:38" ht="12.75" customHeight="1">
      <c r="A814" s="339"/>
      <c r="B814" s="339"/>
      <c r="C814" s="339"/>
      <c r="D814" s="339"/>
      <c r="E814" s="339"/>
      <c r="F814" s="339"/>
      <c r="G814" s="339"/>
      <c r="H814" s="339"/>
      <c r="I814" s="339"/>
      <c r="J814" s="339"/>
      <c r="K814" s="339"/>
      <c r="L814" s="339"/>
      <c r="M814" s="340"/>
      <c r="N814" s="339"/>
      <c r="O814" s="339"/>
      <c r="P814" s="339"/>
      <c r="Q814" s="341"/>
      <c r="R814" s="339"/>
      <c r="S814" s="338"/>
      <c r="T814" s="466"/>
      <c r="U814" s="466"/>
      <c r="V814" s="339"/>
      <c r="W814" s="339"/>
      <c r="X814" s="339"/>
      <c r="Y814" s="339"/>
      <c r="Z814" s="339"/>
      <c r="AA814" s="339"/>
      <c r="AB814" s="339"/>
      <c r="AC814" s="339"/>
      <c r="AD814" s="339"/>
      <c r="AE814" s="339"/>
      <c r="AF814" s="339"/>
      <c r="AG814" s="339"/>
      <c r="AH814" s="339"/>
      <c r="AI814" s="339"/>
      <c r="AJ814" s="339"/>
      <c r="AK814" s="339"/>
      <c r="AL814" s="339"/>
    </row>
    <row r="815" spans="1:38" ht="12.75" customHeight="1">
      <c r="A815" s="339"/>
      <c r="B815" s="339"/>
      <c r="C815" s="339"/>
      <c r="D815" s="339"/>
      <c r="E815" s="339"/>
      <c r="F815" s="339"/>
      <c r="G815" s="339"/>
      <c r="H815" s="339"/>
      <c r="I815" s="339"/>
      <c r="J815" s="339"/>
      <c r="K815" s="339"/>
      <c r="L815" s="339"/>
      <c r="M815" s="340"/>
      <c r="N815" s="339"/>
      <c r="O815" s="339"/>
      <c r="P815" s="339"/>
      <c r="Q815" s="341"/>
      <c r="R815" s="339"/>
      <c r="S815" s="338"/>
      <c r="T815" s="466"/>
      <c r="U815" s="466"/>
      <c r="V815" s="339"/>
      <c r="W815" s="339"/>
      <c r="X815" s="339"/>
      <c r="Y815" s="339"/>
      <c r="Z815" s="339"/>
      <c r="AA815" s="339"/>
      <c r="AB815" s="339"/>
      <c r="AC815" s="339"/>
      <c r="AD815" s="339"/>
      <c r="AE815" s="339"/>
      <c r="AF815" s="339"/>
      <c r="AG815" s="339"/>
      <c r="AH815" s="339"/>
      <c r="AI815" s="339"/>
      <c r="AJ815" s="339"/>
      <c r="AK815" s="339"/>
      <c r="AL815" s="339"/>
    </row>
    <row r="816" spans="1:38" ht="12.75" customHeight="1">
      <c r="A816" s="339"/>
      <c r="B816" s="339"/>
      <c r="C816" s="339"/>
      <c r="D816" s="339"/>
      <c r="E816" s="339"/>
      <c r="F816" s="339"/>
      <c r="G816" s="339"/>
      <c r="H816" s="339"/>
      <c r="I816" s="339"/>
      <c r="J816" s="339"/>
      <c r="K816" s="339"/>
      <c r="L816" s="339"/>
      <c r="M816" s="340"/>
      <c r="N816" s="339"/>
      <c r="O816" s="339"/>
      <c r="P816" s="339"/>
      <c r="Q816" s="341"/>
      <c r="R816" s="339"/>
      <c r="S816" s="338"/>
      <c r="T816" s="466"/>
      <c r="U816" s="466"/>
      <c r="V816" s="339"/>
      <c r="W816" s="339"/>
      <c r="X816" s="339"/>
      <c r="Y816" s="339"/>
      <c r="Z816" s="339"/>
      <c r="AA816" s="339"/>
      <c r="AB816" s="339"/>
      <c r="AC816" s="339"/>
      <c r="AD816" s="339"/>
      <c r="AE816" s="339"/>
      <c r="AF816" s="339"/>
      <c r="AG816" s="339"/>
      <c r="AH816" s="339"/>
      <c r="AI816" s="339"/>
      <c r="AJ816" s="339"/>
      <c r="AK816" s="339"/>
      <c r="AL816" s="339"/>
    </row>
    <row r="817" spans="1:38" ht="12.75" customHeight="1">
      <c r="A817" s="339"/>
      <c r="B817" s="339"/>
      <c r="C817" s="339"/>
      <c r="D817" s="339"/>
      <c r="E817" s="339"/>
      <c r="F817" s="339"/>
      <c r="G817" s="339"/>
      <c r="H817" s="339"/>
      <c r="I817" s="339"/>
      <c r="J817" s="339"/>
      <c r="K817" s="339"/>
      <c r="L817" s="339"/>
      <c r="M817" s="340"/>
      <c r="N817" s="339"/>
      <c r="O817" s="339"/>
      <c r="P817" s="339"/>
      <c r="Q817" s="341"/>
      <c r="R817" s="339"/>
      <c r="S817" s="338"/>
      <c r="T817" s="466"/>
      <c r="U817" s="466"/>
      <c r="V817" s="339"/>
      <c r="W817" s="339"/>
      <c r="X817" s="339"/>
      <c r="Y817" s="339"/>
      <c r="Z817" s="339"/>
      <c r="AA817" s="339"/>
      <c r="AB817" s="339"/>
      <c r="AC817" s="339"/>
      <c r="AD817" s="339"/>
      <c r="AE817" s="339"/>
      <c r="AF817" s="339"/>
      <c r="AG817" s="339"/>
      <c r="AH817" s="339"/>
      <c r="AI817" s="339"/>
      <c r="AJ817" s="339"/>
      <c r="AK817" s="339"/>
      <c r="AL817" s="339"/>
    </row>
    <row r="818" spans="1:38" ht="12.75" customHeight="1">
      <c r="A818" s="339"/>
      <c r="B818" s="339"/>
      <c r="C818" s="339"/>
      <c r="D818" s="339"/>
      <c r="E818" s="339"/>
      <c r="F818" s="339"/>
      <c r="G818" s="339"/>
      <c r="H818" s="339"/>
      <c r="I818" s="339"/>
      <c r="J818" s="339"/>
      <c r="K818" s="339"/>
      <c r="L818" s="339"/>
      <c r="M818" s="340"/>
      <c r="N818" s="339"/>
      <c r="O818" s="339"/>
      <c r="P818" s="339"/>
      <c r="Q818" s="341"/>
      <c r="R818" s="339"/>
      <c r="S818" s="338"/>
      <c r="T818" s="466"/>
      <c r="U818" s="466"/>
      <c r="V818" s="339"/>
      <c r="W818" s="339"/>
      <c r="X818" s="339"/>
      <c r="Y818" s="339"/>
      <c r="Z818" s="339"/>
      <c r="AA818" s="339"/>
      <c r="AB818" s="339"/>
      <c r="AC818" s="339"/>
      <c r="AD818" s="339"/>
      <c r="AE818" s="339"/>
      <c r="AF818" s="339"/>
      <c r="AG818" s="339"/>
      <c r="AH818" s="339"/>
      <c r="AI818" s="339"/>
      <c r="AJ818" s="339"/>
      <c r="AK818" s="339"/>
      <c r="AL818" s="339"/>
    </row>
    <row r="819" spans="1:38" ht="12.75" customHeight="1">
      <c r="A819" s="339"/>
      <c r="B819" s="339"/>
      <c r="C819" s="339"/>
      <c r="D819" s="339"/>
      <c r="E819" s="339"/>
      <c r="F819" s="339"/>
      <c r="G819" s="339"/>
      <c r="H819" s="339"/>
      <c r="I819" s="339"/>
      <c r="J819" s="339"/>
      <c r="K819" s="339"/>
      <c r="L819" s="339"/>
      <c r="M819" s="340"/>
      <c r="N819" s="339"/>
      <c r="O819" s="339"/>
      <c r="P819" s="339"/>
      <c r="Q819" s="341"/>
      <c r="R819" s="339"/>
      <c r="S819" s="338"/>
      <c r="T819" s="466"/>
      <c r="U819" s="466"/>
      <c r="V819" s="339"/>
      <c r="W819" s="339"/>
      <c r="X819" s="339"/>
      <c r="Y819" s="339"/>
      <c r="Z819" s="339"/>
      <c r="AA819" s="339"/>
      <c r="AB819" s="339"/>
      <c r="AC819" s="339"/>
      <c r="AD819" s="339"/>
      <c r="AE819" s="339"/>
      <c r="AF819" s="339"/>
      <c r="AG819" s="339"/>
      <c r="AH819" s="339"/>
      <c r="AI819" s="339"/>
      <c r="AJ819" s="339"/>
      <c r="AK819" s="339"/>
      <c r="AL819" s="339"/>
    </row>
    <row r="820" spans="1:38" ht="12.75" customHeight="1">
      <c r="A820" s="339"/>
      <c r="B820" s="339"/>
      <c r="C820" s="339"/>
      <c r="D820" s="339"/>
      <c r="E820" s="339"/>
      <c r="F820" s="339"/>
      <c r="G820" s="339"/>
      <c r="H820" s="339"/>
      <c r="I820" s="339"/>
      <c r="J820" s="339"/>
      <c r="K820" s="339"/>
      <c r="L820" s="339"/>
      <c r="M820" s="340"/>
      <c r="N820" s="339"/>
      <c r="O820" s="339"/>
      <c r="P820" s="339"/>
      <c r="Q820" s="341"/>
      <c r="R820" s="339"/>
      <c r="S820" s="338"/>
      <c r="T820" s="466"/>
      <c r="U820" s="466"/>
      <c r="V820" s="339"/>
      <c r="W820" s="339"/>
      <c r="X820" s="339"/>
      <c r="Y820" s="339"/>
      <c r="Z820" s="339"/>
      <c r="AA820" s="339"/>
      <c r="AB820" s="339"/>
      <c r="AC820" s="339"/>
      <c r="AD820" s="339"/>
      <c r="AE820" s="339"/>
      <c r="AF820" s="339"/>
      <c r="AG820" s="339"/>
      <c r="AH820" s="339"/>
      <c r="AI820" s="339"/>
      <c r="AJ820" s="339"/>
      <c r="AK820" s="339"/>
      <c r="AL820" s="339"/>
    </row>
    <row r="821" spans="1:38" ht="12.75" customHeight="1">
      <c r="A821" s="339"/>
      <c r="B821" s="339"/>
      <c r="C821" s="339"/>
      <c r="D821" s="339"/>
      <c r="E821" s="339"/>
      <c r="F821" s="339"/>
      <c r="G821" s="339"/>
      <c r="H821" s="339"/>
      <c r="I821" s="339"/>
      <c r="J821" s="339"/>
      <c r="K821" s="339"/>
      <c r="L821" s="339"/>
      <c r="M821" s="340"/>
      <c r="N821" s="339"/>
      <c r="O821" s="339"/>
      <c r="P821" s="339"/>
      <c r="Q821" s="341"/>
      <c r="R821" s="339"/>
      <c r="S821" s="338"/>
      <c r="T821" s="466"/>
      <c r="U821" s="466"/>
      <c r="V821" s="339"/>
      <c r="W821" s="339"/>
      <c r="X821" s="339"/>
      <c r="Y821" s="339"/>
      <c r="Z821" s="339"/>
      <c r="AA821" s="339"/>
      <c r="AB821" s="339"/>
      <c r="AC821" s="339"/>
      <c r="AD821" s="339"/>
      <c r="AE821" s="339"/>
      <c r="AF821" s="339"/>
      <c r="AG821" s="339"/>
      <c r="AH821" s="339"/>
      <c r="AI821" s="339"/>
      <c r="AJ821" s="339"/>
      <c r="AK821" s="339"/>
      <c r="AL821" s="339"/>
    </row>
    <row r="822" spans="1:38" ht="12.75" customHeight="1">
      <c r="A822" s="339"/>
      <c r="B822" s="339"/>
      <c r="C822" s="339"/>
      <c r="D822" s="339"/>
      <c r="E822" s="339"/>
      <c r="F822" s="339"/>
      <c r="G822" s="339"/>
      <c r="H822" s="339"/>
      <c r="I822" s="339"/>
      <c r="J822" s="339"/>
      <c r="K822" s="339"/>
      <c r="L822" s="339"/>
      <c r="M822" s="340"/>
      <c r="N822" s="339"/>
      <c r="O822" s="339"/>
      <c r="P822" s="339"/>
      <c r="Q822" s="341"/>
      <c r="R822" s="339"/>
      <c r="S822" s="338"/>
      <c r="T822" s="466"/>
      <c r="U822" s="466"/>
      <c r="V822" s="339"/>
      <c r="W822" s="339"/>
      <c r="X822" s="339"/>
      <c r="Y822" s="339"/>
      <c r="Z822" s="339"/>
      <c r="AA822" s="339"/>
      <c r="AB822" s="339"/>
      <c r="AC822" s="339"/>
      <c r="AD822" s="339"/>
      <c r="AE822" s="339"/>
      <c r="AF822" s="339"/>
      <c r="AG822" s="339"/>
      <c r="AH822" s="339"/>
      <c r="AI822" s="339"/>
      <c r="AJ822" s="339"/>
      <c r="AK822" s="339"/>
      <c r="AL822" s="339"/>
    </row>
    <row r="823" spans="1:38" ht="12.75" customHeight="1">
      <c r="A823" s="339"/>
      <c r="B823" s="339"/>
      <c r="C823" s="339"/>
      <c r="D823" s="339"/>
      <c r="E823" s="339"/>
      <c r="F823" s="339"/>
      <c r="G823" s="339"/>
      <c r="H823" s="339"/>
      <c r="I823" s="339"/>
      <c r="J823" s="339"/>
      <c r="K823" s="339"/>
      <c r="L823" s="339"/>
      <c r="M823" s="340"/>
      <c r="N823" s="339"/>
      <c r="O823" s="339"/>
      <c r="P823" s="339"/>
      <c r="Q823" s="341"/>
      <c r="R823" s="339"/>
      <c r="S823" s="338"/>
      <c r="T823" s="466"/>
      <c r="U823" s="466"/>
      <c r="V823" s="339"/>
      <c r="W823" s="339"/>
      <c r="X823" s="339"/>
      <c r="Y823" s="339"/>
      <c r="Z823" s="339"/>
      <c r="AA823" s="339"/>
      <c r="AB823" s="339"/>
      <c r="AC823" s="339"/>
      <c r="AD823" s="339"/>
      <c r="AE823" s="339"/>
      <c r="AF823" s="339"/>
      <c r="AG823" s="339"/>
      <c r="AH823" s="339"/>
      <c r="AI823" s="339"/>
      <c r="AJ823" s="339"/>
      <c r="AK823" s="339"/>
      <c r="AL823" s="339"/>
    </row>
    <row r="824" spans="1:38" ht="12.75" customHeight="1">
      <c r="A824" s="339"/>
      <c r="B824" s="339"/>
      <c r="C824" s="339"/>
      <c r="D824" s="339"/>
      <c r="E824" s="339"/>
      <c r="F824" s="339"/>
      <c r="G824" s="339"/>
      <c r="H824" s="339"/>
      <c r="I824" s="339"/>
      <c r="J824" s="339"/>
      <c r="K824" s="339"/>
      <c r="L824" s="339"/>
      <c r="M824" s="340"/>
      <c r="N824" s="339"/>
      <c r="O824" s="339"/>
      <c r="P824" s="339"/>
      <c r="Q824" s="341"/>
      <c r="R824" s="339"/>
      <c r="S824" s="338"/>
      <c r="T824" s="466"/>
      <c r="U824" s="466"/>
      <c r="V824" s="339"/>
      <c r="W824" s="339"/>
      <c r="X824" s="339"/>
      <c r="Y824" s="339"/>
      <c r="Z824" s="339"/>
      <c r="AA824" s="339"/>
      <c r="AB824" s="339"/>
      <c r="AC824" s="339"/>
      <c r="AD824" s="339"/>
      <c r="AE824" s="339"/>
      <c r="AF824" s="339"/>
      <c r="AG824" s="339"/>
      <c r="AH824" s="339"/>
      <c r="AI824" s="339"/>
      <c r="AJ824" s="339"/>
      <c r="AK824" s="339"/>
      <c r="AL824" s="339"/>
    </row>
    <row r="825" spans="1:38" ht="12.75" customHeight="1">
      <c r="A825" s="339"/>
      <c r="B825" s="339"/>
      <c r="C825" s="339"/>
      <c r="D825" s="339"/>
      <c r="E825" s="339"/>
      <c r="F825" s="339"/>
      <c r="G825" s="339"/>
      <c r="H825" s="339"/>
      <c r="I825" s="339"/>
      <c r="J825" s="339"/>
      <c r="K825" s="339"/>
      <c r="L825" s="339"/>
      <c r="M825" s="340"/>
      <c r="N825" s="339"/>
      <c r="O825" s="339"/>
      <c r="P825" s="339"/>
      <c r="Q825" s="341"/>
      <c r="R825" s="339"/>
      <c r="S825" s="338"/>
      <c r="T825" s="466"/>
      <c r="U825" s="466"/>
      <c r="V825" s="339"/>
      <c r="W825" s="339"/>
      <c r="X825" s="339"/>
      <c r="Y825" s="339"/>
      <c r="Z825" s="339"/>
      <c r="AA825" s="339"/>
      <c r="AB825" s="339"/>
      <c r="AC825" s="339"/>
      <c r="AD825" s="339"/>
      <c r="AE825" s="339"/>
      <c r="AF825" s="339"/>
      <c r="AG825" s="339"/>
      <c r="AH825" s="339"/>
      <c r="AI825" s="339"/>
      <c r="AJ825" s="339"/>
      <c r="AK825" s="339"/>
      <c r="AL825" s="339"/>
    </row>
    <row r="826" spans="1:38" ht="12.75" customHeight="1">
      <c r="A826" s="339"/>
      <c r="B826" s="339"/>
      <c r="C826" s="339"/>
      <c r="D826" s="339"/>
      <c r="E826" s="339"/>
      <c r="F826" s="339"/>
      <c r="G826" s="339"/>
      <c r="H826" s="339"/>
      <c r="I826" s="339"/>
      <c r="J826" s="339"/>
      <c r="K826" s="339"/>
      <c r="L826" s="339"/>
      <c r="M826" s="340"/>
      <c r="N826" s="339"/>
      <c r="O826" s="339"/>
      <c r="P826" s="339"/>
      <c r="Q826" s="341"/>
      <c r="R826" s="339"/>
      <c r="S826" s="338"/>
      <c r="T826" s="466"/>
      <c r="U826" s="466"/>
      <c r="V826" s="339"/>
      <c r="W826" s="339"/>
      <c r="X826" s="339"/>
      <c r="Y826" s="339"/>
      <c r="Z826" s="339"/>
      <c r="AA826" s="339"/>
      <c r="AB826" s="339"/>
      <c r="AC826" s="339"/>
      <c r="AD826" s="339"/>
      <c r="AE826" s="339"/>
      <c r="AF826" s="339"/>
      <c r="AG826" s="339"/>
      <c r="AH826" s="339"/>
      <c r="AI826" s="339"/>
      <c r="AJ826" s="339"/>
      <c r="AK826" s="339"/>
      <c r="AL826" s="339"/>
    </row>
    <row r="827" spans="1:38" ht="12.75" customHeight="1">
      <c r="A827" s="339"/>
      <c r="B827" s="339"/>
      <c r="C827" s="339"/>
      <c r="D827" s="339"/>
      <c r="E827" s="339"/>
      <c r="F827" s="339"/>
      <c r="G827" s="339"/>
      <c r="H827" s="339"/>
      <c r="I827" s="339"/>
      <c r="J827" s="339"/>
      <c r="K827" s="339"/>
      <c r="L827" s="339"/>
      <c r="M827" s="340"/>
      <c r="N827" s="339"/>
      <c r="O827" s="339"/>
      <c r="P827" s="339"/>
      <c r="Q827" s="341"/>
      <c r="R827" s="339"/>
      <c r="S827" s="338"/>
      <c r="T827" s="466"/>
      <c r="U827" s="466"/>
      <c r="V827" s="339"/>
      <c r="W827" s="339"/>
      <c r="X827" s="339"/>
      <c r="Y827" s="339"/>
      <c r="Z827" s="339"/>
      <c r="AA827" s="339"/>
      <c r="AB827" s="339"/>
      <c r="AC827" s="339"/>
      <c r="AD827" s="339"/>
      <c r="AE827" s="339"/>
      <c r="AF827" s="339"/>
      <c r="AG827" s="339"/>
      <c r="AH827" s="339"/>
      <c r="AI827" s="339"/>
      <c r="AJ827" s="339"/>
      <c r="AK827" s="339"/>
      <c r="AL827" s="339"/>
    </row>
    <row r="828" spans="1:38" ht="12.75" customHeight="1">
      <c r="A828" s="339"/>
      <c r="B828" s="339"/>
      <c r="C828" s="339"/>
      <c r="D828" s="339"/>
      <c r="E828" s="339"/>
      <c r="F828" s="339"/>
      <c r="G828" s="339"/>
      <c r="H828" s="339"/>
      <c r="I828" s="339"/>
      <c r="J828" s="339"/>
      <c r="K828" s="339"/>
      <c r="L828" s="339"/>
      <c r="M828" s="340"/>
      <c r="N828" s="339"/>
      <c r="O828" s="339"/>
      <c r="P828" s="339"/>
      <c r="Q828" s="341"/>
      <c r="R828" s="339"/>
      <c r="S828" s="338"/>
      <c r="T828" s="466"/>
      <c r="U828" s="466"/>
      <c r="V828" s="339"/>
      <c r="W828" s="339"/>
      <c r="X828" s="339"/>
      <c r="Y828" s="339"/>
      <c r="Z828" s="339"/>
      <c r="AA828" s="339"/>
      <c r="AB828" s="339"/>
      <c r="AC828" s="339"/>
      <c r="AD828" s="339"/>
      <c r="AE828" s="339"/>
      <c r="AF828" s="339"/>
      <c r="AG828" s="339"/>
      <c r="AH828" s="339"/>
      <c r="AI828" s="339"/>
      <c r="AJ828" s="339"/>
      <c r="AK828" s="339"/>
      <c r="AL828" s="339"/>
    </row>
    <row r="829" spans="1:38" ht="12.75" customHeight="1">
      <c r="A829" s="339"/>
      <c r="B829" s="339"/>
      <c r="C829" s="339"/>
      <c r="D829" s="339"/>
      <c r="E829" s="339"/>
      <c r="F829" s="339"/>
      <c r="G829" s="339"/>
      <c r="H829" s="339"/>
      <c r="I829" s="339"/>
      <c r="J829" s="339"/>
      <c r="K829" s="339"/>
      <c r="L829" s="339"/>
      <c r="M829" s="340"/>
      <c r="N829" s="339"/>
      <c r="O829" s="339"/>
      <c r="P829" s="339"/>
      <c r="Q829" s="341"/>
      <c r="R829" s="339"/>
      <c r="S829" s="338"/>
      <c r="T829" s="466"/>
      <c r="U829" s="466"/>
      <c r="V829" s="339"/>
      <c r="W829" s="339"/>
      <c r="X829" s="339"/>
      <c r="Y829" s="339"/>
      <c r="Z829" s="339"/>
      <c r="AA829" s="339"/>
      <c r="AB829" s="339"/>
      <c r="AC829" s="339"/>
      <c r="AD829" s="339"/>
      <c r="AE829" s="339"/>
      <c r="AF829" s="339"/>
      <c r="AG829" s="339"/>
      <c r="AH829" s="339"/>
      <c r="AI829" s="339"/>
      <c r="AJ829" s="339"/>
      <c r="AK829" s="339"/>
      <c r="AL829" s="339"/>
    </row>
    <row r="830" spans="1:38" ht="12.75" customHeight="1">
      <c r="A830" s="339"/>
      <c r="B830" s="339"/>
      <c r="C830" s="339"/>
      <c r="D830" s="339"/>
      <c r="E830" s="339"/>
      <c r="F830" s="339"/>
      <c r="G830" s="339"/>
      <c r="H830" s="339"/>
      <c r="I830" s="339"/>
      <c r="J830" s="339"/>
      <c r="K830" s="339"/>
      <c r="L830" s="339"/>
      <c r="M830" s="340"/>
      <c r="N830" s="339"/>
      <c r="O830" s="339"/>
      <c r="P830" s="339"/>
      <c r="Q830" s="341"/>
      <c r="R830" s="339"/>
      <c r="S830" s="338"/>
      <c r="T830" s="466"/>
      <c r="U830" s="466"/>
      <c r="V830" s="339"/>
      <c r="W830" s="339"/>
      <c r="X830" s="339"/>
      <c r="Y830" s="339"/>
      <c r="Z830" s="339"/>
      <c r="AA830" s="339"/>
      <c r="AB830" s="339"/>
      <c r="AC830" s="339"/>
      <c r="AD830" s="339"/>
      <c r="AE830" s="339"/>
      <c r="AF830" s="339"/>
      <c r="AG830" s="339"/>
      <c r="AH830" s="339"/>
      <c r="AI830" s="339"/>
      <c r="AJ830" s="339"/>
      <c r="AK830" s="339"/>
      <c r="AL830" s="339"/>
    </row>
    <row r="831" spans="1:38" ht="12.75" customHeight="1">
      <c r="A831" s="339"/>
      <c r="B831" s="339"/>
      <c r="C831" s="339"/>
      <c r="D831" s="339"/>
      <c r="E831" s="339"/>
      <c r="F831" s="339"/>
      <c r="G831" s="339"/>
      <c r="H831" s="339"/>
      <c r="I831" s="339"/>
      <c r="J831" s="339"/>
      <c r="K831" s="339"/>
      <c r="L831" s="339"/>
      <c r="M831" s="340"/>
      <c r="N831" s="339"/>
      <c r="O831" s="339"/>
      <c r="P831" s="339"/>
      <c r="Q831" s="341"/>
      <c r="R831" s="339"/>
      <c r="S831" s="338"/>
      <c r="T831" s="466"/>
      <c r="U831" s="466"/>
      <c r="V831" s="339"/>
      <c r="W831" s="339"/>
      <c r="X831" s="339"/>
      <c r="Y831" s="339"/>
      <c r="Z831" s="339"/>
      <c r="AA831" s="339"/>
      <c r="AB831" s="339"/>
      <c r="AC831" s="339"/>
      <c r="AD831" s="339"/>
      <c r="AE831" s="339"/>
      <c r="AF831" s="339"/>
      <c r="AG831" s="339"/>
      <c r="AH831" s="339"/>
      <c r="AI831" s="339"/>
      <c r="AJ831" s="339"/>
      <c r="AK831" s="339"/>
      <c r="AL831" s="339"/>
    </row>
    <row r="832" spans="1:38" ht="12.75" customHeight="1">
      <c r="A832" s="339"/>
      <c r="B832" s="339"/>
      <c r="C832" s="339"/>
      <c r="D832" s="339"/>
      <c r="E832" s="339"/>
      <c r="F832" s="339"/>
      <c r="G832" s="339"/>
      <c r="H832" s="339"/>
      <c r="I832" s="339"/>
      <c r="J832" s="339"/>
      <c r="K832" s="339"/>
      <c r="L832" s="339"/>
      <c r="M832" s="340"/>
      <c r="N832" s="339"/>
      <c r="O832" s="339"/>
      <c r="P832" s="339"/>
      <c r="Q832" s="341"/>
      <c r="R832" s="339"/>
      <c r="S832" s="338"/>
      <c r="T832" s="466"/>
      <c r="U832" s="466"/>
      <c r="V832" s="339"/>
      <c r="W832" s="339"/>
      <c r="X832" s="339"/>
      <c r="Y832" s="339"/>
      <c r="Z832" s="339"/>
      <c r="AA832" s="339"/>
      <c r="AB832" s="339"/>
      <c r="AC832" s="339"/>
      <c r="AD832" s="339"/>
      <c r="AE832" s="339"/>
      <c r="AF832" s="339"/>
      <c r="AG832" s="339"/>
      <c r="AH832" s="339"/>
      <c r="AI832" s="339"/>
      <c r="AJ832" s="339"/>
      <c r="AK832" s="339"/>
      <c r="AL832" s="339"/>
    </row>
    <row r="833" spans="1:38" ht="12.75" customHeight="1">
      <c r="A833" s="339"/>
      <c r="B833" s="339"/>
      <c r="C833" s="339"/>
      <c r="D833" s="339"/>
      <c r="E833" s="339"/>
      <c r="F833" s="339"/>
      <c r="G833" s="339"/>
      <c r="H833" s="339"/>
      <c r="I833" s="339"/>
      <c r="J833" s="339"/>
      <c r="K833" s="339"/>
      <c r="L833" s="339"/>
      <c r="M833" s="340"/>
      <c r="N833" s="339"/>
      <c r="O833" s="339"/>
      <c r="P833" s="339"/>
      <c r="Q833" s="341"/>
      <c r="R833" s="339"/>
      <c r="S833" s="338"/>
      <c r="T833" s="466"/>
      <c r="U833" s="466"/>
      <c r="V833" s="339"/>
      <c r="W833" s="339"/>
      <c r="X833" s="339"/>
      <c r="Y833" s="339"/>
      <c r="Z833" s="339"/>
      <c r="AA833" s="339"/>
      <c r="AB833" s="339"/>
      <c r="AC833" s="339"/>
      <c r="AD833" s="339"/>
      <c r="AE833" s="339"/>
      <c r="AF833" s="339"/>
      <c r="AG833" s="339"/>
      <c r="AH833" s="339"/>
      <c r="AI833" s="339"/>
      <c r="AJ833" s="339"/>
      <c r="AK833" s="339"/>
      <c r="AL833" s="339"/>
    </row>
    <row r="834" spans="1:38" ht="12.75" customHeight="1">
      <c r="A834" s="339"/>
      <c r="B834" s="339"/>
      <c r="C834" s="339"/>
      <c r="D834" s="339"/>
      <c r="E834" s="339"/>
      <c r="F834" s="339"/>
      <c r="G834" s="339"/>
      <c r="H834" s="339"/>
      <c r="I834" s="339"/>
      <c r="J834" s="339"/>
      <c r="K834" s="339"/>
      <c r="L834" s="339"/>
      <c r="M834" s="340"/>
      <c r="N834" s="339"/>
      <c r="O834" s="339"/>
      <c r="P834" s="339"/>
      <c r="Q834" s="341"/>
      <c r="R834" s="339"/>
      <c r="S834" s="338"/>
      <c r="T834" s="466"/>
      <c r="U834" s="466"/>
      <c r="V834" s="339"/>
      <c r="W834" s="339"/>
      <c r="X834" s="339"/>
      <c r="Y834" s="339"/>
      <c r="Z834" s="339"/>
      <c r="AA834" s="339"/>
      <c r="AB834" s="339"/>
      <c r="AC834" s="339"/>
      <c r="AD834" s="339"/>
      <c r="AE834" s="339"/>
      <c r="AF834" s="339"/>
      <c r="AG834" s="339"/>
      <c r="AH834" s="339"/>
      <c r="AI834" s="339"/>
      <c r="AJ834" s="339"/>
      <c r="AK834" s="339"/>
      <c r="AL834" s="339"/>
    </row>
    <row r="835" spans="1:38" ht="12.75" customHeight="1">
      <c r="A835" s="339"/>
      <c r="B835" s="339"/>
      <c r="C835" s="339"/>
      <c r="D835" s="339"/>
      <c r="E835" s="339"/>
      <c r="F835" s="339"/>
      <c r="G835" s="339"/>
      <c r="H835" s="339"/>
      <c r="I835" s="339"/>
      <c r="J835" s="339"/>
      <c r="K835" s="339"/>
      <c r="L835" s="339"/>
      <c r="M835" s="340"/>
      <c r="N835" s="339"/>
      <c r="O835" s="339"/>
      <c r="P835" s="339"/>
      <c r="Q835" s="341"/>
      <c r="R835" s="339"/>
      <c r="S835" s="338"/>
      <c r="T835" s="466"/>
      <c r="U835" s="466"/>
      <c r="V835" s="339"/>
      <c r="W835" s="339"/>
      <c r="X835" s="339"/>
      <c r="Y835" s="339"/>
      <c r="Z835" s="339"/>
      <c r="AA835" s="339"/>
      <c r="AB835" s="339"/>
      <c r="AC835" s="339"/>
      <c r="AD835" s="339"/>
      <c r="AE835" s="339"/>
      <c r="AF835" s="339"/>
      <c r="AG835" s="339"/>
      <c r="AH835" s="339"/>
      <c r="AI835" s="339"/>
      <c r="AJ835" s="339"/>
      <c r="AK835" s="339"/>
      <c r="AL835" s="339"/>
    </row>
    <row r="836" spans="1:38" ht="12.75" customHeight="1">
      <c r="A836" s="339"/>
      <c r="B836" s="339"/>
      <c r="C836" s="339"/>
      <c r="D836" s="339"/>
      <c r="E836" s="339"/>
      <c r="F836" s="339"/>
      <c r="G836" s="339"/>
      <c r="H836" s="339"/>
      <c r="I836" s="339"/>
      <c r="J836" s="339"/>
      <c r="K836" s="339"/>
      <c r="L836" s="339"/>
      <c r="M836" s="340"/>
      <c r="N836" s="339"/>
      <c r="O836" s="339"/>
      <c r="P836" s="339"/>
      <c r="Q836" s="341"/>
      <c r="R836" s="339"/>
      <c r="S836" s="338"/>
      <c r="T836" s="466"/>
      <c r="U836" s="466"/>
      <c r="V836" s="339"/>
      <c r="W836" s="339"/>
      <c r="X836" s="339"/>
      <c r="Y836" s="339"/>
      <c r="Z836" s="339"/>
      <c r="AA836" s="339"/>
      <c r="AB836" s="339"/>
      <c r="AC836" s="339"/>
      <c r="AD836" s="339"/>
      <c r="AE836" s="339"/>
      <c r="AF836" s="339"/>
      <c r="AG836" s="339"/>
      <c r="AH836" s="339"/>
      <c r="AI836" s="339"/>
      <c r="AJ836" s="339"/>
      <c r="AK836" s="339"/>
      <c r="AL836" s="339"/>
    </row>
    <row r="837" spans="1:38" ht="12.75" customHeight="1">
      <c r="A837" s="339"/>
      <c r="B837" s="339"/>
      <c r="C837" s="339"/>
      <c r="D837" s="339"/>
      <c r="E837" s="339"/>
      <c r="F837" s="339"/>
      <c r="G837" s="339"/>
      <c r="H837" s="339"/>
      <c r="I837" s="339"/>
      <c r="J837" s="339"/>
      <c r="K837" s="339"/>
      <c r="L837" s="339"/>
      <c r="M837" s="340"/>
      <c r="N837" s="339"/>
      <c r="O837" s="339"/>
      <c r="P837" s="339"/>
      <c r="Q837" s="341"/>
      <c r="R837" s="339"/>
      <c r="S837" s="338"/>
      <c r="T837" s="466"/>
      <c r="U837" s="466"/>
      <c r="V837" s="339"/>
      <c r="W837" s="339"/>
      <c r="X837" s="339"/>
      <c r="Y837" s="339"/>
      <c r="Z837" s="339"/>
      <c r="AA837" s="339"/>
      <c r="AB837" s="339"/>
      <c r="AC837" s="339"/>
      <c r="AD837" s="339"/>
      <c r="AE837" s="339"/>
      <c r="AF837" s="339"/>
      <c r="AG837" s="339"/>
      <c r="AH837" s="339"/>
      <c r="AI837" s="339"/>
      <c r="AJ837" s="339"/>
      <c r="AK837" s="339"/>
      <c r="AL837" s="339"/>
    </row>
    <row r="838" spans="1:38" ht="12.75" customHeight="1">
      <c r="A838" s="339"/>
      <c r="B838" s="339"/>
      <c r="C838" s="339"/>
      <c r="D838" s="339"/>
      <c r="E838" s="339"/>
      <c r="F838" s="339"/>
      <c r="G838" s="339"/>
      <c r="H838" s="339"/>
      <c r="I838" s="339"/>
      <c r="J838" s="339"/>
      <c r="K838" s="339"/>
      <c r="L838" s="339"/>
      <c r="M838" s="340"/>
      <c r="N838" s="339"/>
      <c r="O838" s="339"/>
      <c r="P838" s="339"/>
      <c r="Q838" s="341"/>
      <c r="R838" s="339"/>
      <c r="S838" s="338"/>
      <c r="T838" s="466"/>
      <c r="U838" s="466"/>
      <c r="V838" s="339"/>
      <c r="W838" s="339"/>
      <c r="X838" s="339"/>
      <c r="Y838" s="339"/>
      <c r="Z838" s="339"/>
      <c r="AA838" s="339"/>
      <c r="AB838" s="339"/>
      <c r="AC838" s="339"/>
      <c r="AD838" s="339"/>
      <c r="AE838" s="339"/>
      <c r="AF838" s="339"/>
      <c r="AG838" s="339"/>
      <c r="AH838" s="339"/>
      <c r="AI838" s="339"/>
      <c r="AJ838" s="339"/>
      <c r="AK838" s="339"/>
      <c r="AL838" s="339"/>
    </row>
    <row r="839" spans="1:38" ht="12.75" customHeight="1">
      <c r="A839" s="339"/>
      <c r="B839" s="339"/>
      <c r="C839" s="339"/>
      <c r="D839" s="339"/>
      <c r="E839" s="339"/>
      <c r="F839" s="339"/>
      <c r="G839" s="339"/>
      <c r="H839" s="339"/>
      <c r="I839" s="339"/>
      <c r="J839" s="339"/>
      <c r="K839" s="339"/>
      <c r="L839" s="339"/>
      <c r="M839" s="340"/>
      <c r="N839" s="339"/>
      <c r="O839" s="339"/>
      <c r="P839" s="339"/>
      <c r="Q839" s="341"/>
      <c r="R839" s="339"/>
      <c r="S839" s="338"/>
      <c r="T839" s="466"/>
      <c r="U839" s="466"/>
      <c r="V839" s="339"/>
      <c r="W839" s="339"/>
      <c r="X839" s="339"/>
      <c r="Y839" s="339"/>
      <c r="Z839" s="339"/>
      <c r="AA839" s="339"/>
      <c r="AB839" s="339"/>
      <c r="AC839" s="339"/>
      <c r="AD839" s="339"/>
      <c r="AE839" s="339"/>
      <c r="AF839" s="339"/>
      <c r="AG839" s="339"/>
      <c r="AH839" s="339"/>
      <c r="AI839" s="339"/>
      <c r="AJ839" s="339"/>
      <c r="AK839" s="339"/>
      <c r="AL839" s="339"/>
    </row>
    <row r="840" spans="1:38" ht="12.75" customHeight="1">
      <c r="A840" s="339"/>
      <c r="B840" s="339"/>
      <c r="C840" s="339"/>
      <c r="D840" s="339"/>
      <c r="E840" s="339"/>
      <c r="F840" s="339"/>
      <c r="G840" s="339"/>
      <c r="H840" s="339"/>
      <c r="I840" s="339"/>
      <c r="J840" s="339"/>
      <c r="K840" s="339"/>
      <c r="L840" s="339"/>
      <c r="M840" s="340"/>
      <c r="N840" s="339"/>
      <c r="O840" s="339"/>
      <c r="P840" s="339"/>
      <c r="Q840" s="341"/>
      <c r="R840" s="339"/>
      <c r="S840" s="338"/>
      <c r="T840" s="466"/>
      <c r="U840" s="466"/>
      <c r="V840" s="339"/>
      <c r="W840" s="339"/>
      <c r="X840" s="339"/>
      <c r="Y840" s="339"/>
      <c r="Z840" s="339"/>
      <c r="AA840" s="339"/>
      <c r="AB840" s="339"/>
      <c r="AC840" s="339"/>
      <c r="AD840" s="339"/>
      <c r="AE840" s="339"/>
      <c r="AF840" s="339"/>
      <c r="AG840" s="339"/>
      <c r="AH840" s="339"/>
      <c r="AI840" s="339"/>
      <c r="AJ840" s="339"/>
      <c r="AK840" s="339"/>
      <c r="AL840" s="339"/>
    </row>
    <row r="841" spans="1:38" ht="12.75" customHeight="1">
      <c r="A841" s="339"/>
      <c r="B841" s="339"/>
      <c r="C841" s="339"/>
      <c r="D841" s="339"/>
      <c r="E841" s="339"/>
      <c r="F841" s="339"/>
      <c r="G841" s="339"/>
      <c r="H841" s="339"/>
      <c r="I841" s="339"/>
      <c r="J841" s="339"/>
      <c r="K841" s="339"/>
      <c r="L841" s="339"/>
      <c r="M841" s="340"/>
      <c r="N841" s="339"/>
      <c r="O841" s="339"/>
      <c r="P841" s="339"/>
      <c r="Q841" s="341"/>
      <c r="R841" s="339"/>
      <c r="S841" s="338"/>
      <c r="T841" s="466"/>
      <c r="U841" s="466"/>
      <c r="V841" s="339"/>
      <c r="W841" s="339"/>
      <c r="X841" s="339"/>
      <c r="Y841" s="339"/>
      <c r="Z841" s="339"/>
      <c r="AA841" s="339"/>
      <c r="AB841" s="339"/>
      <c r="AC841" s="339"/>
      <c r="AD841" s="339"/>
      <c r="AE841" s="339"/>
      <c r="AF841" s="339"/>
      <c r="AG841" s="339"/>
      <c r="AH841" s="339"/>
      <c r="AI841" s="339"/>
      <c r="AJ841" s="339"/>
      <c r="AK841" s="339"/>
      <c r="AL841" s="339"/>
    </row>
    <row r="842" spans="1:38" ht="12.75" customHeight="1">
      <c r="A842" s="339"/>
      <c r="B842" s="339"/>
      <c r="C842" s="339"/>
      <c r="D842" s="339"/>
      <c r="E842" s="339"/>
      <c r="F842" s="339"/>
      <c r="G842" s="339"/>
      <c r="H842" s="339"/>
      <c r="I842" s="339"/>
      <c r="J842" s="339"/>
      <c r="K842" s="339"/>
      <c r="L842" s="339"/>
      <c r="M842" s="340"/>
      <c r="N842" s="339"/>
      <c r="O842" s="339"/>
      <c r="P842" s="339"/>
      <c r="Q842" s="341"/>
      <c r="R842" s="339"/>
      <c r="S842" s="338"/>
      <c r="T842" s="466"/>
      <c r="U842" s="466"/>
      <c r="V842" s="339"/>
      <c r="W842" s="339"/>
      <c r="X842" s="339"/>
      <c r="Y842" s="339"/>
      <c r="Z842" s="339"/>
      <c r="AA842" s="339"/>
      <c r="AB842" s="339"/>
      <c r="AC842" s="339"/>
      <c r="AD842" s="339"/>
      <c r="AE842" s="339"/>
      <c r="AF842" s="339"/>
      <c r="AG842" s="339"/>
      <c r="AH842" s="339"/>
      <c r="AI842" s="339"/>
      <c r="AJ842" s="339"/>
      <c r="AK842" s="339"/>
      <c r="AL842" s="339"/>
    </row>
    <row r="843" spans="1:38" ht="12.75" customHeight="1">
      <c r="A843" s="339"/>
      <c r="B843" s="339"/>
      <c r="C843" s="339"/>
      <c r="D843" s="339"/>
      <c r="E843" s="339"/>
      <c r="F843" s="339"/>
      <c r="G843" s="339"/>
      <c r="H843" s="339"/>
      <c r="I843" s="339"/>
      <c r="J843" s="339"/>
      <c r="K843" s="339"/>
      <c r="L843" s="339"/>
      <c r="M843" s="340"/>
      <c r="N843" s="339"/>
      <c r="O843" s="339"/>
      <c r="P843" s="339"/>
      <c r="Q843" s="341"/>
      <c r="R843" s="339"/>
      <c r="S843" s="338"/>
      <c r="T843" s="466"/>
      <c r="U843" s="466"/>
      <c r="V843" s="339"/>
      <c r="W843" s="339"/>
      <c r="X843" s="339"/>
      <c r="Y843" s="339"/>
      <c r="Z843" s="339"/>
      <c r="AA843" s="339"/>
      <c r="AB843" s="339"/>
      <c r="AC843" s="339"/>
      <c r="AD843" s="339"/>
      <c r="AE843" s="339"/>
      <c r="AF843" s="339"/>
      <c r="AG843" s="339"/>
      <c r="AH843" s="339"/>
      <c r="AI843" s="339"/>
      <c r="AJ843" s="339"/>
      <c r="AK843" s="339"/>
      <c r="AL843" s="339"/>
    </row>
    <row r="844" spans="1:38" ht="12.75" customHeight="1">
      <c r="A844" s="339"/>
      <c r="B844" s="339"/>
      <c r="C844" s="339"/>
      <c r="D844" s="339"/>
      <c r="E844" s="339"/>
      <c r="F844" s="339"/>
      <c r="G844" s="339"/>
      <c r="H844" s="339"/>
      <c r="I844" s="339"/>
      <c r="J844" s="339"/>
      <c r="K844" s="339"/>
      <c r="L844" s="339"/>
      <c r="M844" s="340"/>
      <c r="N844" s="339"/>
      <c r="O844" s="339"/>
      <c r="P844" s="339"/>
      <c r="Q844" s="341"/>
      <c r="R844" s="339"/>
      <c r="S844" s="338"/>
      <c r="T844" s="466"/>
      <c r="U844" s="466"/>
      <c r="V844" s="339"/>
      <c r="W844" s="339"/>
      <c r="X844" s="339"/>
      <c r="Y844" s="339"/>
      <c r="Z844" s="339"/>
      <c r="AA844" s="339"/>
      <c r="AB844" s="339"/>
      <c r="AC844" s="339"/>
      <c r="AD844" s="339"/>
      <c r="AE844" s="339"/>
      <c r="AF844" s="339"/>
      <c r="AG844" s="339"/>
      <c r="AH844" s="339"/>
      <c r="AI844" s="339"/>
      <c r="AJ844" s="339"/>
      <c r="AK844" s="339"/>
      <c r="AL844" s="339"/>
    </row>
    <row r="845" spans="1:38" ht="12.75" customHeight="1">
      <c r="A845" s="339"/>
      <c r="B845" s="339"/>
      <c r="C845" s="339"/>
      <c r="D845" s="339"/>
      <c r="E845" s="339"/>
      <c r="F845" s="339"/>
      <c r="G845" s="339"/>
      <c r="H845" s="339"/>
      <c r="I845" s="339"/>
      <c r="J845" s="339"/>
      <c r="K845" s="339"/>
      <c r="L845" s="339"/>
      <c r="M845" s="340"/>
      <c r="N845" s="339"/>
      <c r="O845" s="339"/>
      <c r="P845" s="339"/>
      <c r="Q845" s="341"/>
      <c r="R845" s="339"/>
      <c r="S845" s="338"/>
      <c r="T845" s="466"/>
      <c r="U845" s="466"/>
      <c r="V845" s="339"/>
      <c r="W845" s="339"/>
      <c r="X845" s="339"/>
      <c r="Y845" s="339"/>
      <c r="Z845" s="339"/>
      <c r="AA845" s="339"/>
      <c r="AB845" s="339"/>
      <c r="AC845" s="339"/>
      <c r="AD845" s="339"/>
      <c r="AE845" s="339"/>
      <c r="AF845" s="339"/>
      <c r="AG845" s="339"/>
      <c r="AH845" s="339"/>
      <c r="AI845" s="339"/>
      <c r="AJ845" s="339"/>
      <c r="AK845" s="339"/>
      <c r="AL845" s="339"/>
    </row>
    <row r="846" spans="1:38" ht="12.75" customHeight="1">
      <c r="A846" s="339"/>
      <c r="B846" s="339"/>
      <c r="C846" s="339"/>
      <c r="D846" s="339"/>
      <c r="E846" s="339"/>
      <c r="F846" s="339"/>
      <c r="G846" s="339"/>
      <c r="H846" s="339"/>
      <c r="I846" s="339"/>
      <c r="J846" s="339"/>
      <c r="K846" s="339"/>
      <c r="L846" s="339"/>
      <c r="M846" s="340"/>
      <c r="N846" s="339"/>
      <c r="O846" s="339"/>
      <c r="P846" s="339"/>
      <c r="Q846" s="341"/>
      <c r="R846" s="339"/>
      <c r="S846" s="338"/>
      <c r="T846" s="466"/>
      <c r="U846" s="466"/>
      <c r="V846" s="339"/>
      <c r="W846" s="339"/>
      <c r="X846" s="339"/>
      <c r="Y846" s="339"/>
      <c r="Z846" s="339"/>
      <c r="AA846" s="339"/>
      <c r="AB846" s="339"/>
      <c r="AC846" s="339"/>
      <c r="AD846" s="339"/>
      <c r="AE846" s="339"/>
      <c r="AF846" s="339"/>
      <c r="AG846" s="339"/>
      <c r="AH846" s="339"/>
      <c r="AI846" s="339"/>
      <c r="AJ846" s="339"/>
      <c r="AK846" s="339"/>
      <c r="AL846" s="339"/>
    </row>
    <row r="847" spans="1:38" ht="12.75" customHeight="1">
      <c r="A847" s="339"/>
      <c r="B847" s="339"/>
      <c r="C847" s="339"/>
      <c r="D847" s="339"/>
      <c r="E847" s="339"/>
      <c r="F847" s="339"/>
      <c r="G847" s="339"/>
      <c r="H847" s="339"/>
      <c r="I847" s="339"/>
      <c r="J847" s="339"/>
      <c r="K847" s="339"/>
      <c r="L847" s="339"/>
      <c r="M847" s="340"/>
      <c r="N847" s="339"/>
      <c r="O847" s="339"/>
      <c r="P847" s="339"/>
      <c r="Q847" s="341"/>
      <c r="R847" s="339"/>
      <c r="S847" s="338"/>
      <c r="T847" s="466"/>
      <c r="U847" s="466"/>
      <c r="V847" s="339"/>
      <c r="W847" s="339"/>
      <c r="X847" s="339"/>
      <c r="Y847" s="339"/>
      <c r="Z847" s="339"/>
      <c r="AA847" s="339"/>
      <c r="AB847" s="339"/>
      <c r="AC847" s="339"/>
      <c r="AD847" s="339"/>
      <c r="AE847" s="339"/>
      <c r="AF847" s="339"/>
      <c r="AG847" s="339"/>
      <c r="AH847" s="339"/>
      <c r="AI847" s="339"/>
      <c r="AJ847" s="339"/>
      <c r="AK847" s="339"/>
      <c r="AL847" s="339"/>
    </row>
    <row r="848" spans="1:38" ht="12.75" customHeight="1">
      <c r="A848" s="339"/>
      <c r="B848" s="339"/>
      <c r="C848" s="339"/>
      <c r="D848" s="339"/>
      <c r="E848" s="339"/>
      <c r="F848" s="339"/>
      <c r="G848" s="339"/>
      <c r="H848" s="339"/>
      <c r="I848" s="339"/>
      <c r="J848" s="339"/>
      <c r="K848" s="339"/>
      <c r="L848" s="339"/>
      <c r="M848" s="340"/>
      <c r="N848" s="339"/>
      <c r="O848" s="339"/>
      <c r="P848" s="339"/>
      <c r="Q848" s="341"/>
      <c r="R848" s="339"/>
      <c r="S848" s="338"/>
      <c r="T848" s="466"/>
      <c r="U848" s="466"/>
      <c r="V848" s="339"/>
      <c r="W848" s="339"/>
      <c r="X848" s="339"/>
      <c r="Y848" s="339"/>
      <c r="Z848" s="339"/>
      <c r="AA848" s="339"/>
      <c r="AB848" s="339"/>
      <c r="AC848" s="339"/>
      <c r="AD848" s="339"/>
      <c r="AE848" s="339"/>
      <c r="AF848" s="339"/>
      <c r="AG848" s="339"/>
      <c r="AH848" s="339"/>
      <c r="AI848" s="339"/>
      <c r="AJ848" s="339"/>
      <c r="AK848" s="339"/>
      <c r="AL848" s="339"/>
    </row>
    <row r="849" spans="1:38" ht="12.75" customHeight="1">
      <c r="A849" s="339"/>
      <c r="B849" s="339"/>
      <c r="C849" s="339"/>
      <c r="D849" s="339"/>
      <c r="E849" s="339"/>
      <c r="F849" s="339"/>
      <c r="G849" s="339"/>
      <c r="H849" s="339"/>
      <c r="I849" s="339"/>
      <c r="J849" s="339"/>
      <c r="K849" s="339"/>
      <c r="L849" s="339"/>
      <c r="M849" s="340"/>
      <c r="N849" s="339"/>
      <c r="O849" s="339"/>
      <c r="P849" s="339"/>
      <c r="Q849" s="341"/>
      <c r="R849" s="339"/>
      <c r="S849" s="338"/>
      <c r="T849" s="466"/>
      <c r="U849" s="466"/>
      <c r="V849" s="339"/>
      <c r="W849" s="339"/>
      <c r="X849" s="339"/>
      <c r="Y849" s="339"/>
      <c r="Z849" s="339"/>
      <c r="AA849" s="339"/>
      <c r="AB849" s="339"/>
      <c r="AC849" s="339"/>
      <c r="AD849" s="339"/>
      <c r="AE849" s="339"/>
      <c r="AF849" s="339"/>
      <c r="AG849" s="339"/>
      <c r="AH849" s="339"/>
      <c r="AI849" s="339"/>
      <c r="AJ849" s="339"/>
      <c r="AK849" s="339"/>
      <c r="AL849" s="339"/>
    </row>
    <row r="850" spans="1:38" ht="12.75" customHeight="1">
      <c r="A850" s="339"/>
      <c r="B850" s="339"/>
      <c r="C850" s="339"/>
      <c r="D850" s="339"/>
      <c r="E850" s="339"/>
      <c r="F850" s="339"/>
      <c r="G850" s="339"/>
      <c r="H850" s="339"/>
      <c r="I850" s="339"/>
      <c r="J850" s="339"/>
      <c r="K850" s="339"/>
      <c r="L850" s="339"/>
      <c r="M850" s="340"/>
      <c r="N850" s="339"/>
      <c r="O850" s="339"/>
      <c r="P850" s="339"/>
      <c r="Q850" s="341"/>
      <c r="R850" s="339"/>
      <c r="S850" s="338"/>
      <c r="T850" s="466"/>
      <c r="U850" s="466"/>
      <c r="V850" s="339"/>
      <c r="W850" s="339"/>
      <c r="X850" s="339"/>
      <c r="Y850" s="339"/>
      <c r="Z850" s="339"/>
      <c r="AA850" s="339"/>
      <c r="AB850" s="339"/>
      <c r="AC850" s="339"/>
      <c r="AD850" s="339"/>
      <c r="AE850" s="339"/>
      <c r="AF850" s="339"/>
      <c r="AG850" s="339"/>
      <c r="AH850" s="339"/>
      <c r="AI850" s="339"/>
      <c r="AJ850" s="339"/>
      <c r="AK850" s="339"/>
      <c r="AL850" s="339"/>
    </row>
    <row r="851" spans="1:38" ht="12.75" customHeight="1">
      <c r="A851" s="339"/>
      <c r="B851" s="339"/>
      <c r="C851" s="339"/>
      <c r="D851" s="339"/>
      <c r="E851" s="339"/>
      <c r="F851" s="339"/>
      <c r="G851" s="339"/>
      <c r="H851" s="339"/>
      <c r="I851" s="339"/>
      <c r="J851" s="339"/>
      <c r="K851" s="339"/>
      <c r="L851" s="339"/>
      <c r="M851" s="340"/>
      <c r="N851" s="339"/>
      <c r="O851" s="339"/>
      <c r="P851" s="339"/>
      <c r="Q851" s="341"/>
      <c r="R851" s="339"/>
      <c r="S851" s="338"/>
      <c r="T851" s="466"/>
      <c r="U851" s="466"/>
      <c r="V851" s="339"/>
      <c r="W851" s="339"/>
      <c r="X851" s="339"/>
      <c r="Y851" s="339"/>
      <c r="Z851" s="339"/>
      <c r="AA851" s="339"/>
      <c r="AB851" s="339"/>
      <c r="AC851" s="339"/>
      <c r="AD851" s="339"/>
      <c r="AE851" s="339"/>
      <c r="AF851" s="339"/>
      <c r="AG851" s="339"/>
      <c r="AH851" s="339"/>
      <c r="AI851" s="339"/>
      <c r="AJ851" s="339"/>
      <c r="AK851" s="339"/>
      <c r="AL851" s="339"/>
    </row>
    <row r="852" spans="1:38" ht="12.75" customHeight="1">
      <c r="A852" s="339"/>
      <c r="B852" s="339"/>
      <c r="C852" s="339"/>
      <c r="D852" s="339"/>
      <c r="E852" s="339"/>
      <c r="F852" s="339"/>
      <c r="G852" s="339"/>
      <c r="H852" s="339"/>
      <c r="I852" s="339"/>
      <c r="J852" s="339"/>
      <c r="K852" s="339"/>
      <c r="L852" s="339"/>
      <c r="M852" s="340"/>
      <c r="N852" s="339"/>
      <c r="O852" s="339"/>
      <c r="P852" s="339"/>
      <c r="Q852" s="341"/>
      <c r="R852" s="339"/>
      <c r="S852" s="338"/>
      <c r="T852" s="466"/>
      <c r="U852" s="466"/>
      <c r="V852" s="339"/>
      <c r="W852" s="339"/>
      <c r="X852" s="339"/>
      <c r="Y852" s="339"/>
      <c r="Z852" s="339"/>
      <c r="AA852" s="339"/>
      <c r="AB852" s="339"/>
      <c r="AC852" s="339"/>
      <c r="AD852" s="339"/>
      <c r="AE852" s="339"/>
      <c r="AF852" s="339"/>
      <c r="AG852" s="339"/>
      <c r="AH852" s="339"/>
      <c r="AI852" s="339"/>
      <c r="AJ852" s="339"/>
      <c r="AK852" s="339"/>
      <c r="AL852" s="339"/>
    </row>
    <row r="853" spans="1:38" ht="12.75" customHeight="1">
      <c r="A853" s="339"/>
      <c r="B853" s="339"/>
      <c r="C853" s="339"/>
      <c r="D853" s="339"/>
      <c r="E853" s="339"/>
      <c r="F853" s="339"/>
      <c r="G853" s="339"/>
      <c r="H853" s="339"/>
      <c r="I853" s="339"/>
      <c r="J853" s="339"/>
      <c r="K853" s="339"/>
      <c r="L853" s="339"/>
      <c r="M853" s="340"/>
      <c r="N853" s="339"/>
      <c r="O853" s="339"/>
      <c r="P853" s="339"/>
      <c r="Q853" s="341"/>
      <c r="R853" s="339"/>
      <c r="S853" s="338"/>
      <c r="T853" s="466"/>
      <c r="U853" s="466"/>
      <c r="V853" s="339"/>
      <c r="W853" s="339"/>
      <c r="X853" s="339"/>
      <c r="Y853" s="339"/>
      <c r="Z853" s="339"/>
      <c r="AA853" s="339"/>
      <c r="AB853" s="339"/>
      <c r="AC853" s="339"/>
      <c r="AD853" s="339"/>
      <c r="AE853" s="339"/>
      <c r="AF853" s="339"/>
      <c r="AG853" s="339"/>
      <c r="AH853" s="339"/>
      <c r="AI853" s="339"/>
      <c r="AJ853" s="339"/>
      <c r="AK853" s="339"/>
      <c r="AL853" s="339"/>
    </row>
    <row r="854" spans="1:38" ht="12.75" customHeight="1">
      <c r="A854" s="339"/>
      <c r="B854" s="339"/>
      <c r="C854" s="339"/>
      <c r="D854" s="339"/>
      <c r="E854" s="339"/>
      <c r="F854" s="339"/>
      <c r="G854" s="339"/>
      <c r="H854" s="339"/>
      <c r="I854" s="339"/>
      <c r="J854" s="339"/>
      <c r="K854" s="339"/>
      <c r="L854" s="339"/>
      <c r="M854" s="340"/>
      <c r="N854" s="339"/>
      <c r="O854" s="339"/>
      <c r="P854" s="339"/>
      <c r="Q854" s="341"/>
      <c r="R854" s="339"/>
      <c r="S854" s="338"/>
      <c r="T854" s="466"/>
      <c r="U854" s="466"/>
      <c r="V854" s="339"/>
      <c r="W854" s="339"/>
      <c r="X854" s="339"/>
      <c r="Y854" s="339"/>
      <c r="Z854" s="339"/>
      <c r="AA854" s="339"/>
      <c r="AB854" s="339"/>
      <c r="AC854" s="339"/>
      <c r="AD854" s="339"/>
      <c r="AE854" s="339"/>
      <c r="AF854" s="339"/>
      <c r="AG854" s="339"/>
      <c r="AH854" s="339"/>
      <c r="AI854" s="339"/>
      <c r="AJ854" s="339"/>
      <c r="AK854" s="339"/>
      <c r="AL854" s="339"/>
    </row>
    <row r="855" spans="1:38" ht="12.75" customHeight="1">
      <c r="A855" s="339"/>
      <c r="B855" s="339"/>
      <c r="C855" s="339"/>
      <c r="D855" s="339"/>
      <c r="E855" s="339"/>
      <c r="F855" s="339"/>
      <c r="G855" s="339"/>
      <c r="H855" s="339"/>
      <c r="I855" s="339"/>
      <c r="J855" s="339"/>
      <c r="K855" s="339"/>
      <c r="L855" s="339"/>
      <c r="M855" s="340"/>
      <c r="N855" s="339"/>
      <c r="O855" s="339"/>
      <c r="P855" s="339"/>
      <c r="Q855" s="341"/>
      <c r="R855" s="339"/>
      <c r="S855" s="338"/>
      <c r="T855" s="466"/>
      <c r="U855" s="466"/>
      <c r="V855" s="339"/>
      <c r="W855" s="339"/>
      <c r="X855" s="339"/>
      <c r="Y855" s="339"/>
      <c r="Z855" s="339"/>
      <c r="AA855" s="339"/>
      <c r="AB855" s="339"/>
      <c r="AC855" s="339"/>
      <c r="AD855" s="339"/>
      <c r="AE855" s="339"/>
      <c r="AF855" s="339"/>
      <c r="AG855" s="339"/>
      <c r="AH855" s="339"/>
      <c r="AI855" s="339"/>
      <c r="AJ855" s="339"/>
      <c r="AK855" s="339"/>
      <c r="AL855" s="339"/>
    </row>
    <row r="856" spans="1:38" ht="12.75" customHeight="1">
      <c r="A856" s="339"/>
      <c r="B856" s="339"/>
      <c r="C856" s="339"/>
      <c r="D856" s="339"/>
      <c r="E856" s="339"/>
      <c r="F856" s="339"/>
      <c r="G856" s="339"/>
      <c r="H856" s="339"/>
      <c r="I856" s="339"/>
      <c r="J856" s="339"/>
      <c r="K856" s="339"/>
      <c r="L856" s="339"/>
      <c r="M856" s="340"/>
      <c r="N856" s="339"/>
      <c r="O856" s="339"/>
      <c r="P856" s="339"/>
      <c r="Q856" s="341"/>
      <c r="R856" s="339"/>
      <c r="S856" s="338"/>
      <c r="T856" s="466"/>
      <c r="U856" s="466"/>
      <c r="V856" s="339"/>
      <c r="W856" s="339"/>
      <c r="X856" s="339"/>
      <c r="Y856" s="339"/>
      <c r="Z856" s="339"/>
      <c r="AA856" s="339"/>
      <c r="AB856" s="339"/>
      <c r="AC856" s="339"/>
      <c r="AD856" s="339"/>
      <c r="AE856" s="339"/>
      <c r="AF856" s="339"/>
      <c r="AG856" s="339"/>
      <c r="AH856" s="339"/>
      <c r="AI856" s="339"/>
      <c r="AJ856" s="339"/>
      <c r="AK856" s="339"/>
      <c r="AL856" s="339"/>
    </row>
    <row r="857" spans="1:38" ht="12.75" customHeight="1">
      <c r="A857" s="339"/>
      <c r="B857" s="339"/>
      <c r="C857" s="339"/>
      <c r="D857" s="339"/>
      <c r="E857" s="339"/>
      <c r="F857" s="339"/>
      <c r="G857" s="339"/>
      <c r="H857" s="339"/>
      <c r="I857" s="339"/>
      <c r="J857" s="339"/>
      <c r="K857" s="339"/>
      <c r="L857" s="339"/>
      <c r="M857" s="340"/>
      <c r="N857" s="339"/>
      <c r="O857" s="339"/>
      <c r="P857" s="339"/>
      <c r="Q857" s="341"/>
      <c r="R857" s="339"/>
      <c r="S857" s="338"/>
      <c r="T857" s="466"/>
      <c r="U857" s="466"/>
      <c r="V857" s="339"/>
      <c r="W857" s="339"/>
      <c r="X857" s="339"/>
      <c r="Y857" s="339"/>
      <c r="Z857" s="339"/>
      <c r="AA857" s="339"/>
      <c r="AB857" s="339"/>
      <c r="AC857" s="339"/>
      <c r="AD857" s="339"/>
      <c r="AE857" s="339"/>
      <c r="AF857" s="339"/>
      <c r="AG857" s="339"/>
      <c r="AH857" s="339"/>
      <c r="AI857" s="339"/>
      <c r="AJ857" s="339"/>
      <c r="AK857" s="339"/>
      <c r="AL857" s="339"/>
    </row>
    <row r="858" spans="1:38" ht="12.75" customHeight="1">
      <c r="A858" s="339"/>
      <c r="B858" s="339"/>
      <c r="C858" s="339"/>
      <c r="D858" s="339"/>
      <c r="E858" s="339"/>
      <c r="F858" s="339"/>
      <c r="G858" s="339"/>
      <c r="H858" s="339"/>
      <c r="I858" s="339"/>
      <c r="J858" s="339"/>
      <c r="K858" s="339"/>
      <c r="L858" s="339"/>
      <c r="M858" s="340"/>
      <c r="N858" s="339"/>
      <c r="O858" s="339"/>
      <c r="P858" s="339"/>
      <c r="Q858" s="341"/>
      <c r="R858" s="339"/>
      <c r="S858" s="338"/>
      <c r="T858" s="466"/>
      <c r="U858" s="466"/>
      <c r="V858" s="339"/>
      <c r="W858" s="339"/>
      <c r="X858" s="339"/>
      <c r="Y858" s="339"/>
      <c r="Z858" s="339"/>
      <c r="AA858" s="339"/>
      <c r="AB858" s="339"/>
      <c r="AC858" s="339"/>
      <c r="AD858" s="339"/>
      <c r="AE858" s="339"/>
      <c r="AF858" s="339"/>
      <c r="AG858" s="339"/>
      <c r="AH858" s="339"/>
      <c r="AI858" s="339"/>
      <c r="AJ858" s="339"/>
      <c r="AK858" s="339"/>
      <c r="AL858" s="339"/>
    </row>
    <row r="859" spans="1:38" ht="12.75" customHeight="1">
      <c r="A859" s="339"/>
      <c r="B859" s="339"/>
      <c r="C859" s="339"/>
      <c r="D859" s="339"/>
      <c r="E859" s="339"/>
      <c r="F859" s="339"/>
      <c r="G859" s="339"/>
      <c r="H859" s="339"/>
      <c r="I859" s="339"/>
      <c r="J859" s="339"/>
      <c r="K859" s="339"/>
      <c r="L859" s="339"/>
      <c r="M859" s="340"/>
      <c r="N859" s="339"/>
      <c r="O859" s="339"/>
      <c r="P859" s="339"/>
      <c r="Q859" s="341"/>
      <c r="R859" s="339"/>
      <c r="S859" s="338"/>
      <c r="T859" s="466"/>
      <c r="U859" s="466"/>
      <c r="V859" s="339"/>
      <c r="W859" s="339"/>
      <c r="X859" s="339"/>
      <c r="Y859" s="339"/>
      <c r="Z859" s="339"/>
      <c r="AA859" s="339"/>
      <c r="AB859" s="339"/>
      <c r="AC859" s="339"/>
      <c r="AD859" s="339"/>
      <c r="AE859" s="339"/>
      <c r="AF859" s="339"/>
      <c r="AG859" s="339"/>
      <c r="AH859" s="339"/>
      <c r="AI859" s="339"/>
      <c r="AJ859" s="339"/>
      <c r="AK859" s="339"/>
      <c r="AL859" s="339"/>
    </row>
    <row r="860" spans="1:38" ht="12.75" customHeight="1">
      <c r="A860" s="339"/>
      <c r="B860" s="339"/>
      <c r="C860" s="339"/>
      <c r="D860" s="339"/>
      <c r="E860" s="339"/>
      <c r="F860" s="339"/>
      <c r="G860" s="339"/>
      <c r="H860" s="339"/>
      <c r="I860" s="339"/>
      <c r="J860" s="339"/>
      <c r="K860" s="339"/>
      <c r="L860" s="339"/>
      <c r="M860" s="340"/>
      <c r="N860" s="339"/>
      <c r="O860" s="339"/>
      <c r="P860" s="339"/>
      <c r="Q860" s="341"/>
      <c r="R860" s="339"/>
      <c r="S860" s="338"/>
      <c r="T860" s="466"/>
      <c r="U860" s="466"/>
      <c r="V860" s="339"/>
      <c r="W860" s="339"/>
      <c r="X860" s="339"/>
      <c r="Y860" s="339"/>
      <c r="Z860" s="339"/>
      <c r="AA860" s="339"/>
      <c r="AB860" s="339"/>
      <c r="AC860" s="339"/>
      <c r="AD860" s="339"/>
      <c r="AE860" s="339"/>
      <c r="AF860" s="339"/>
      <c r="AG860" s="339"/>
      <c r="AH860" s="339"/>
      <c r="AI860" s="339"/>
      <c r="AJ860" s="339"/>
      <c r="AK860" s="339"/>
      <c r="AL860" s="339"/>
    </row>
    <row r="861" spans="1:38" ht="12.75" customHeight="1">
      <c r="A861" s="339"/>
      <c r="B861" s="339"/>
      <c r="C861" s="339"/>
      <c r="D861" s="339"/>
      <c r="E861" s="339"/>
      <c r="F861" s="339"/>
      <c r="G861" s="339"/>
      <c r="H861" s="339"/>
      <c r="I861" s="339"/>
      <c r="J861" s="339"/>
      <c r="K861" s="339"/>
      <c r="L861" s="339"/>
      <c r="M861" s="340"/>
      <c r="N861" s="339"/>
      <c r="O861" s="339"/>
      <c r="P861" s="339"/>
      <c r="Q861" s="341"/>
      <c r="R861" s="339"/>
      <c r="S861" s="338"/>
      <c r="T861" s="466"/>
      <c r="U861" s="466"/>
      <c r="V861" s="339"/>
      <c r="W861" s="339"/>
      <c r="X861" s="339"/>
      <c r="Y861" s="339"/>
      <c r="Z861" s="339"/>
      <c r="AA861" s="339"/>
      <c r="AB861" s="339"/>
      <c r="AC861" s="339"/>
      <c r="AD861" s="339"/>
      <c r="AE861" s="339"/>
      <c r="AF861" s="339"/>
      <c r="AG861" s="339"/>
      <c r="AH861" s="339"/>
      <c r="AI861" s="339"/>
      <c r="AJ861" s="339"/>
      <c r="AK861" s="339"/>
      <c r="AL861" s="339"/>
    </row>
    <row r="862" spans="1:38" ht="12.75" customHeight="1">
      <c r="A862" s="339"/>
      <c r="B862" s="339"/>
      <c r="C862" s="339"/>
      <c r="D862" s="339"/>
      <c r="E862" s="339"/>
      <c r="F862" s="339"/>
      <c r="G862" s="339"/>
      <c r="H862" s="339"/>
      <c r="I862" s="339"/>
      <c r="J862" s="339"/>
      <c r="K862" s="339"/>
      <c r="L862" s="339"/>
      <c r="M862" s="340"/>
      <c r="N862" s="339"/>
      <c r="O862" s="339"/>
      <c r="P862" s="339"/>
      <c r="Q862" s="341"/>
      <c r="R862" s="339"/>
      <c r="S862" s="338"/>
      <c r="T862" s="466"/>
      <c r="U862" s="466"/>
      <c r="V862" s="339"/>
      <c r="W862" s="339"/>
      <c r="X862" s="339"/>
      <c r="Y862" s="339"/>
      <c r="Z862" s="339"/>
      <c r="AA862" s="339"/>
      <c r="AB862" s="339"/>
      <c r="AC862" s="339"/>
      <c r="AD862" s="339"/>
      <c r="AE862" s="339"/>
      <c r="AF862" s="339"/>
      <c r="AG862" s="339"/>
      <c r="AH862" s="339"/>
      <c r="AI862" s="339"/>
      <c r="AJ862" s="339"/>
      <c r="AK862" s="339"/>
      <c r="AL862" s="339"/>
    </row>
    <row r="863" spans="1:38" ht="12.75" customHeight="1">
      <c r="A863" s="339"/>
      <c r="B863" s="339"/>
      <c r="C863" s="339"/>
      <c r="D863" s="339"/>
      <c r="E863" s="339"/>
      <c r="F863" s="339"/>
      <c r="G863" s="339"/>
      <c r="H863" s="339"/>
      <c r="I863" s="339"/>
      <c r="J863" s="339"/>
      <c r="K863" s="339"/>
      <c r="L863" s="339"/>
      <c r="M863" s="340"/>
      <c r="N863" s="339"/>
      <c r="O863" s="339"/>
      <c r="P863" s="339"/>
      <c r="Q863" s="341"/>
      <c r="R863" s="339"/>
      <c r="S863" s="338"/>
      <c r="T863" s="466"/>
      <c r="U863" s="466"/>
      <c r="V863" s="339"/>
      <c r="W863" s="339"/>
      <c r="X863" s="339"/>
      <c r="Y863" s="339"/>
      <c r="Z863" s="339"/>
      <c r="AA863" s="339"/>
      <c r="AB863" s="339"/>
      <c r="AC863" s="339"/>
      <c r="AD863" s="339"/>
      <c r="AE863" s="339"/>
      <c r="AF863" s="339"/>
      <c r="AG863" s="339"/>
      <c r="AH863" s="339"/>
      <c r="AI863" s="339"/>
      <c r="AJ863" s="339"/>
      <c r="AK863" s="339"/>
      <c r="AL863" s="339"/>
    </row>
    <row r="864" spans="1:38" ht="12.75" customHeight="1">
      <c r="A864" s="339"/>
      <c r="B864" s="339"/>
      <c r="C864" s="339"/>
      <c r="D864" s="339"/>
      <c r="E864" s="339"/>
      <c r="F864" s="339"/>
      <c r="G864" s="339"/>
      <c r="H864" s="339"/>
      <c r="I864" s="339"/>
      <c r="J864" s="339"/>
      <c r="K864" s="339"/>
      <c r="L864" s="339"/>
      <c r="M864" s="340"/>
      <c r="N864" s="339"/>
      <c r="O864" s="339"/>
      <c r="P864" s="339"/>
      <c r="Q864" s="341"/>
      <c r="R864" s="339"/>
      <c r="S864" s="338"/>
      <c r="T864" s="466"/>
      <c r="U864" s="466"/>
      <c r="V864" s="339"/>
      <c r="W864" s="339"/>
      <c r="X864" s="339"/>
      <c r="Y864" s="339"/>
      <c r="Z864" s="339"/>
      <c r="AA864" s="339"/>
      <c r="AB864" s="339"/>
      <c r="AC864" s="339"/>
      <c r="AD864" s="339"/>
      <c r="AE864" s="339"/>
      <c r="AF864" s="339"/>
      <c r="AG864" s="339"/>
      <c r="AH864" s="339"/>
      <c r="AI864" s="339"/>
      <c r="AJ864" s="339"/>
      <c r="AK864" s="339"/>
      <c r="AL864" s="339"/>
    </row>
    <row r="865" spans="1:38" ht="12.75" customHeight="1">
      <c r="A865" s="339"/>
      <c r="B865" s="339"/>
      <c r="C865" s="339"/>
      <c r="D865" s="339"/>
      <c r="E865" s="339"/>
      <c r="F865" s="339"/>
      <c r="G865" s="339"/>
      <c r="H865" s="339"/>
      <c r="I865" s="339"/>
      <c r="J865" s="339"/>
      <c r="K865" s="339"/>
      <c r="L865" s="339"/>
      <c r="M865" s="340"/>
      <c r="N865" s="339"/>
      <c r="O865" s="339"/>
      <c r="P865" s="339"/>
      <c r="Q865" s="341"/>
      <c r="R865" s="339"/>
      <c r="S865" s="338"/>
      <c r="T865" s="466"/>
      <c r="U865" s="466"/>
      <c r="V865" s="339"/>
      <c r="W865" s="339"/>
      <c r="X865" s="339"/>
      <c r="Y865" s="339"/>
      <c r="Z865" s="339"/>
      <c r="AA865" s="339"/>
      <c r="AB865" s="339"/>
      <c r="AC865" s="339"/>
      <c r="AD865" s="339"/>
      <c r="AE865" s="339"/>
      <c r="AF865" s="339"/>
      <c r="AG865" s="339"/>
      <c r="AH865" s="339"/>
      <c r="AI865" s="339"/>
      <c r="AJ865" s="339"/>
      <c r="AK865" s="339"/>
      <c r="AL865" s="339"/>
    </row>
    <row r="866" spans="1:38" ht="12.75" customHeight="1">
      <c r="A866" s="339"/>
      <c r="B866" s="339"/>
      <c r="C866" s="339"/>
      <c r="D866" s="339"/>
      <c r="E866" s="339"/>
      <c r="F866" s="339"/>
      <c r="G866" s="339"/>
      <c r="H866" s="339"/>
      <c r="I866" s="339"/>
      <c r="J866" s="339"/>
      <c r="K866" s="339"/>
      <c r="L866" s="339"/>
      <c r="M866" s="340"/>
      <c r="N866" s="339"/>
      <c r="O866" s="339"/>
      <c r="P866" s="339"/>
      <c r="Q866" s="341"/>
      <c r="R866" s="339"/>
      <c r="S866" s="338"/>
      <c r="T866" s="466"/>
      <c r="U866" s="466"/>
      <c r="V866" s="339"/>
      <c r="W866" s="339"/>
      <c r="X866" s="339"/>
      <c r="Y866" s="339"/>
      <c r="Z866" s="339"/>
      <c r="AA866" s="339"/>
      <c r="AB866" s="339"/>
      <c r="AC866" s="339"/>
      <c r="AD866" s="339"/>
      <c r="AE866" s="339"/>
      <c r="AF866" s="339"/>
      <c r="AG866" s="339"/>
      <c r="AH866" s="339"/>
      <c r="AI866" s="339"/>
      <c r="AJ866" s="339"/>
      <c r="AK866" s="339"/>
      <c r="AL866" s="339"/>
    </row>
    <row r="867" spans="1:38" ht="12.75" customHeight="1">
      <c r="A867" s="339"/>
      <c r="B867" s="339"/>
      <c r="C867" s="339"/>
      <c r="D867" s="339"/>
      <c r="E867" s="339"/>
      <c r="F867" s="339"/>
      <c r="G867" s="339"/>
      <c r="H867" s="339"/>
      <c r="I867" s="339"/>
      <c r="J867" s="339"/>
      <c r="K867" s="339"/>
      <c r="L867" s="339"/>
      <c r="M867" s="340"/>
      <c r="N867" s="339"/>
      <c r="O867" s="339"/>
      <c r="P867" s="339"/>
      <c r="Q867" s="341"/>
      <c r="R867" s="339"/>
      <c r="S867" s="338"/>
      <c r="T867" s="466"/>
      <c r="U867" s="466"/>
      <c r="V867" s="339"/>
      <c r="W867" s="339"/>
      <c r="X867" s="339"/>
      <c r="Y867" s="339"/>
      <c r="Z867" s="339"/>
      <c r="AA867" s="339"/>
      <c r="AB867" s="339"/>
      <c r="AC867" s="339"/>
      <c r="AD867" s="339"/>
      <c r="AE867" s="339"/>
      <c r="AF867" s="339"/>
      <c r="AG867" s="339"/>
      <c r="AH867" s="339"/>
      <c r="AI867" s="339"/>
      <c r="AJ867" s="339"/>
      <c r="AK867" s="339"/>
      <c r="AL867" s="339"/>
    </row>
    <row r="868" spans="1:38" ht="12.75" customHeight="1">
      <c r="A868" s="339"/>
      <c r="B868" s="339"/>
      <c r="C868" s="339"/>
      <c r="D868" s="339"/>
      <c r="E868" s="339"/>
      <c r="F868" s="339"/>
      <c r="G868" s="339"/>
      <c r="H868" s="339"/>
      <c r="I868" s="339"/>
      <c r="J868" s="339"/>
      <c r="K868" s="339"/>
      <c r="L868" s="339"/>
      <c r="M868" s="340"/>
      <c r="N868" s="339"/>
      <c r="O868" s="339"/>
      <c r="P868" s="339"/>
      <c r="Q868" s="341"/>
      <c r="R868" s="339"/>
      <c r="S868" s="338"/>
      <c r="T868" s="466"/>
      <c r="U868" s="466"/>
      <c r="V868" s="339"/>
      <c r="W868" s="339"/>
      <c r="X868" s="339"/>
      <c r="Y868" s="339"/>
      <c r="Z868" s="339"/>
      <c r="AA868" s="339"/>
      <c r="AB868" s="339"/>
      <c r="AC868" s="339"/>
      <c r="AD868" s="339"/>
      <c r="AE868" s="339"/>
      <c r="AF868" s="339"/>
      <c r="AG868" s="339"/>
      <c r="AH868" s="339"/>
      <c r="AI868" s="339"/>
      <c r="AJ868" s="339"/>
      <c r="AK868" s="339"/>
      <c r="AL868" s="339"/>
    </row>
    <row r="869" spans="1:38" ht="12.75" customHeight="1">
      <c r="A869" s="339"/>
      <c r="B869" s="339"/>
      <c r="C869" s="339"/>
      <c r="D869" s="339"/>
      <c r="E869" s="339"/>
      <c r="F869" s="339"/>
      <c r="G869" s="339"/>
      <c r="H869" s="339"/>
      <c r="I869" s="339"/>
      <c r="J869" s="339"/>
      <c r="K869" s="339"/>
      <c r="L869" s="339"/>
      <c r="M869" s="340"/>
      <c r="N869" s="339"/>
      <c r="O869" s="339"/>
      <c r="P869" s="339"/>
      <c r="Q869" s="341"/>
      <c r="R869" s="339"/>
      <c r="S869" s="338"/>
      <c r="T869" s="466"/>
      <c r="U869" s="466"/>
      <c r="V869" s="339"/>
      <c r="W869" s="339"/>
      <c r="X869" s="339"/>
      <c r="Y869" s="339"/>
      <c r="Z869" s="339"/>
      <c r="AA869" s="339"/>
      <c r="AB869" s="339"/>
      <c r="AC869" s="339"/>
      <c r="AD869" s="339"/>
      <c r="AE869" s="339"/>
      <c r="AF869" s="339"/>
      <c r="AG869" s="339"/>
      <c r="AH869" s="339"/>
      <c r="AI869" s="339"/>
      <c r="AJ869" s="339"/>
      <c r="AK869" s="339"/>
      <c r="AL869" s="339"/>
    </row>
    <row r="870" spans="1:38" ht="12.75" customHeight="1">
      <c r="A870" s="339"/>
      <c r="B870" s="339"/>
      <c r="C870" s="339"/>
      <c r="D870" s="339"/>
      <c r="E870" s="339"/>
      <c r="F870" s="339"/>
      <c r="G870" s="339"/>
      <c r="H870" s="339"/>
      <c r="I870" s="339"/>
      <c r="J870" s="339"/>
      <c r="K870" s="339"/>
      <c r="L870" s="339"/>
      <c r="M870" s="340"/>
      <c r="N870" s="339"/>
      <c r="O870" s="339"/>
      <c r="P870" s="339"/>
      <c r="Q870" s="341"/>
      <c r="R870" s="339"/>
      <c r="S870" s="338"/>
      <c r="T870" s="466"/>
      <c r="U870" s="466"/>
      <c r="V870" s="339"/>
      <c r="W870" s="339"/>
      <c r="X870" s="339"/>
      <c r="Y870" s="339"/>
      <c r="Z870" s="339"/>
      <c r="AA870" s="339"/>
      <c r="AB870" s="339"/>
      <c r="AC870" s="339"/>
      <c r="AD870" s="339"/>
      <c r="AE870" s="339"/>
      <c r="AF870" s="339"/>
      <c r="AG870" s="339"/>
      <c r="AH870" s="339"/>
      <c r="AI870" s="339"/>
      <c r="AJ870" s="339"/>
      <c r="AK870" s="339"/>
      <c r="AL870" s="339"/>
    </row>
    <row r="871" spans="1:38" ht="12.75" customHeight="1">
      <c r="A871" s="339"/>
      <c r="B871" s="339"/>
      <c r="C871" s="339"/>
      <c r="D871" s="339"/>
      <c r="E871" s="339"/>
      <c r="F871" s="339"/>
      <c r="G871" s="339"/>
      <c r="H871" s="339"/>
      <c r="I871" s="339"/>
      <c r="J871" s="339"/>
      <c r="K871" s="339"/>
      <c r="L871" s="339"/>
      <c r="M871" s="340"/>
      <c r="N871" s="339"/>
      <c r="O871" s="339"/>
      <c r="P871" s="339"/>
      <c r="Q871" s="341"/>
      <c r="R871" s="339"/>
      <c r="S871" s="338"/>
      <c r="T871" s="466"/>
      <c r="U871" s="466"/>
      <c r="V871" s="339"/>
      <c r="W871" s="339"/>
      <c r="X871" s="339"/>
      <c r="Y871" s="339"/>
      <c r="Z871" s="339"/>
      <c r="AA871" s="339"/>
      <c r="AB871" s="339"/>
      <c r="AC871" s="339"/>
      <c r="AD871" s="339"/>
      <c r="AE871" s="339"/>
      <c r="AF871" s="339"/>
      <c r="AG871" s="339"/>
      <c r="AH871" s="339"/>
      <c r="AI871" s="339"/>
      <c r="AJ871" s="339"/>
      <c r="AK871" s="339"/>
      <c r="AL871" s="339"/>
    </row>
    <row r="872" spans="1:38" ht="12.75" customHeight="1">
      <c r="A872" s="339"/>
      <c r="B872" s="339"/>
      <c r="C872" s="339"/>
      <c r="D872" s="339"/>
      <c r="E872" s="339"/>
      <c r="F872" s="339"/>
      <c r="G872" s="339"/>
      <c r="H872" s="339"/>
      <c r="I872" s="339"/>
      <c r="J872" s="339"/>
      <c r="K872" s="339"/>
      <c r="L872" s="339"/>
      <c r="M872" s="340"/>
      <c r="N872" s="339"/>
      <c r="O872" s="339"/>
      <c r="P872" s="339"/>
      <c r="Q872" s="341"/>
      <c r="R872" s="339"/>
      <c r="S872" s="338"/>
      <c r="T872" s="466"/>
      <c r="U872" s="466"/>
      <c r="V872" s="339"/>
      <c r="W872" s="339"/>
      <c r="X872" s="339"/>
      <c r="Y872" s="339"/>
      <c r="Z872" s="339"/>
      <c r="AA872" s="339"/>
      <c r="AB872" s="339"/>
      <c r="AC872" s="339"/>
      <c r="AD872" s="339"/>
      <c r="AE872" s="339"/>
      <c r="AF872" s="339"/>
      <c r="AG872" s="339"/>
      <c r="AH872" s="339"/>
      <c r="AI872" s="339"/>
      <c r="AJ872" s="339"/>
      <c r="AK872" s="339"/>
      <c r="AL872" s="339"/>
    </row>
    <row r="873" spans="1:38" ht="12.75" customHeight="1">
      <c r="A873" s="339"/>
      <c r="B873" s="339"/>
      <c r="C873" s="339"/>
      <c r="D873" s="339"/>
      <c r="E873" s="339"/>
      <c r="F873" s="339"/>
      <c r="G873" s="339"/>
      <c r="H873" s="339"/>
      <c r="I873" s="339"/>
      <c r="J873" s="339"/>
      <c r="K873" s="339"/>
      <c r="L873" s="339"/>
      <c r="M873" s="340"/>
      <c r="N873" s="339"/>
      <c r="O873" s="339"/>
      <c r="P873" s="339"/>
      <c r="Q873" s="341"/>
      <c r="R873" s="339"/>
      <c r="S873" s="338"/>
      <c r="T873" s="466"/>
      <c r="U873" s="466"/>
      <c r="V873" s="339"/>
      <c r="W873" s="339"/>
      <c r="X873" s="339"/>
      <c r="Y873" s="339"/>
      <c r="Z873" s="339"/>
      <c r="AA873" s="339"/>
      <c r="AB873" s="339"/>
      <c r="AC873" s="339"/>
      <c r="AD873" s="339"/>
      <c r="AE873" s="339"/>
      <c r="AF873" s="339"/>
      <c r="AG873" s="339"/>
      <c r="AH873" s="339"/>
      <c r="AI873" s="339"/>
      <c r="AJ873" s="339"/>
      <c r="AK873" s="339"/>
      <c r="AL873" s="339"/>
    </row>
    <row r="874" spans="1:38" ht="12.75" customHeight="1">
      <c r="A874" s="339"/>
      <c r="B874" s="339"/>
      <c r="C874" s="339"/>
      <c r="D874" s="339"/>
      <c r="E874" s="339"/>
      <c r="F874" s="339"/>
      <c r="G874" s="339"/>
      <c r="H874" s="339"/>
      <c r="I874" s="339"/>
      <c r="J874" s="339"/>
      <c r="K874" s="339"/>
      <c r="L874" s="339"/>
      <c r="M874" s="340"/>
      <c r="N874" s="339"/>
      <c r="O874" s="339"/>
      <c r="P874" s="339"/>
      <c r="Q874" s="341"/>
      <c r="R874" s="339"/>
      <c r="S874" s="338"/>
      <c r="T874" s="466"/>
      <c r="U874" s="466"/>
      <c r="V874" s="339"/>
      <c r="W874" s="339"/>
      <c r="X874" s="339"/>
      <c r="Y874" s="339"/>
      <c r="Z874" s="339"/>
      <c r="AA874" s="339"/>
      <c r="AB874" s="339"/>
      <c r="AC874" s="339"/>
      <c r="AD874" s="339"/>
      <c r="AE874" s="339"/>
      <c r="AF874" s="339"/>
      <c r="AG874" s="339"/>
      <c r="AH874" s="339"/>
      <c r="AI874" s="339"/>
      <c r="AJ874" s="339"/>
      <c r="AK874" s="339"/>
      <c r="AL874" s="339"/>
    </row>
    <row r="875" spans="1:38" ht="12.75" customHeight="1">
      <c r="A875" s="339"/>
      <c r="B875" s="339"/>
      <c r="C875" s="339"/>
      <c r="D875" s="339"/>
      <c r="E875" s="339"/>
      <c r="F875" s="339"/>
      <c r="G875" s="339"/>
      <c r="H875" s="339"/>
      <c r="I875" s="339"/>
      <c r="J875" s="339"/>
      <c r="K875" s="339"/>
      <c r="L875" s="339"/>
      <c r="M875" s="340"/>
      <c r="N875" s="339"/>
      <c r="O875" s="339"/>
      <c r="P875" s="339"/>
      <c r="Q875" s="341"/>
      <c r="R875" s="339"/>
      <c r="S875" s="338"/>
      <c r="T875" s="466"/>
      <c r="U875" s="466"/>
      <c r="V875" s="339"/>
      <c r="W875" s="339"/>
      <c r="X875" s="339"/>
      <c r="Y875" s="339"/>
      <c r="Z875" s="339"/>
      <c r="AA875" s="339"/>
      <c r="AB875" s="339"/>
      <c r="AC875" s="339"/>
      <c r="AD875" s="339"/>
      <c r="AE875" s="339"/>
      <c r="AF875" s="339"/>
      <c r="AG875" s="339"/>
      <c r="AH875" s="339"/>
      <c r="AI875" s="339"/>
      <c r="AJ875" s="339"/>
      <c r="AK875" s="339"/>
      <c r="AL875" s="339"/>
    </row>
    <row r="876" spans="1:38" ht="12.75" customHeight="1">
      <c r="A876" s="339"/>
      <c r="B876" s="339"/>
      <c r="C876" s="339"/>
      <c r="D876" s="339"/>
      <c r="E876" s="339"/>
      <c r="F876" s="339"/>
      <c r="G876" s="339"/>
      <c r="H876" s="339"/>
      <c r="I876" s="339"/>
      <c r="J876" s="339"/>
      <c r="K876" s="339"/>
      <c r="L876" s="339"/>
      <c r="M876" s="340"/>
      <c r="N876" s="339"/>
      <c r="O876" s="339"/>
      <c r="P876" s="339"/>
      <c r="Q876" s="341"/>
      <c r="R876" s="339"/>
      <c r="S876" s="338"/>
      <c r="T876" s="466"/>
      <c r="U876" s="466"/>
      <c r="V876" s="339"/>
      <c r="W876" s="339"/>
      <c r="X876" s="339"/>
      <c r="Y876" s="339"/>
      <c r="Z876" s="339"/>
      <c r="AA876" s="339"/>
      <c r="AB876" s="339"/>
      <c r="AC876" s="339"/>
      <c r="AD876" s="339"/>
      <c r="AE876" s="339"/>
      <c r="AF876" s="339"/>
      <c r="AG876" s="339"/>
      <c r="AH876" s="339"/>
      <c r="AI876" s="339"/>
      <c r="AJ876" s="339"/>
      <c r="AK876" s="339"/>
      <c r="AL876" s="339"/>
    </row>
    <row r="877" spans="1:38" ht="12.75" customHeight="1">
      <c r="A877" s="339"/>
      <c r="B877" s="339"/>
      <c r="C877" s="339"/>
      <c r="D877" s="339"/>
      <c r="E877" s="339"/>
      <c r="F877" s="339"/>
      <c r="G877" s="339"/>
      <c r="H877" s="339"/>
      <c r="I877" s="339"/>
      <c r="J877" s="339"/>
      <c r="K877" s="339"/>
      <c r="L877" s="339"/>
      <c r="M877" s="340"/>
      <c r="N877" s="339"/>
      <c r="O877" s="339"/>
      <c r="P877" s="339"/>
      <c r="Q877" s="341"/>
      <c r="R877" s="339"/>
      <c r="S877" s="338"/>
      <c r="T877" s="466"/>
      <c r="U877" s="466"/>
      <c r="V877" s="339"/>
      <c r="W877" s="339"/>
      <c r="X877" s="339"/>
      <c r="Y877" s="339"/>
      <c r="Z877" s="339"/>
      <c r="AA877" s="339"/>
      <c r="AB877" s="339"/>
      <c r="AC877" s="339"/>
      <c r="AD877" s="339"/>
      <c r="AE877" s="339"/>
      <c r="AF877" s="339"/>
      <c r="AG877" s="339"/>
      <c r="AH877" s="339"/>
      <c r="AI877" s="339"/>
      <c r="AJ877" s="339"/>
      <c r="AK877" s="339"/>
      <c r="AL877" s="339"/>
    </row>
    <row r="878" spans="1:38" ht="12.75" customHeight="1">
      <c r="A878" s="339"/>
      <c r="B878" s="339"/>
      <c r="C878" s="339"/>
      <c r="D878" s="339"/>
      <c r="E878" s="339"/>
      <c r="F878" s="339"/>
      <c r="G878" s="339"/>
      <c r="H878" s="339"/>
      <c r="I878" s="339"/>
      <c r="J878" s="339"/>
      <c r="K878" s="339"/>
      <c r="L878" s="339"/>
      <c r="M878" s="340"/>
      <c r="N878" s="339"/>
      <c r="O878" s="339"/>
      <c r="P878" s="339"/>
      <c r="Q878" s="341"/>
      <c r="R878" s="339"/>
      <c r="S878" s="338"/>
      <c r="T878" s="466"/>
      <c r="U878" s="466"/>
      <c r="V878" s="339"/>
      <c r="W878" s="339"/>
      <c r="X878" s="339"/>
      <c r="Y878" s="339"/>
      <c r="Z878" s="339"/>
      <c r="AA878" s="339"/>
      <c r="AB878" s="339"/>
      <c r="AC878" s="339"/>
      <c r="AD878" s="339"/>
      <c r="AE878" s="339"/>
      <c r="AF878" s="339"/>
      <c r="AG878" s="339"/>
      <c r="AH878" s="339"/>
      <c r="AI878" s="339"/>
      <c r="AJ878" s="339"/>
      <c r="AK878" s="339"/>
      <c r="AL878" s="339"/>
    </row>
    <row r="879" spans="1:38" ht="12.75" customHeight="1">
      <c r="A879" s="339"/>
      <c r="B879" s="339"/>
      <c r="C879" s="339"/>
      <c r="D879" s="339"/>
      <c r="E879" s="339"/>
      <c r="F879" s="339"/>
      <c r="G879" s="339"/>
      <c r="H879" s="339"/>
      <c r="I879" s="339"/>
      <c r="J879" s="339"/>
      <c r="K879" s="339"/>
      <c r="L879" s="339"/>
      <c r="M879" s="340"/>
      <c r="N879" s="339"/>
      <c r="O879" s="339"/>
      <c r="P879" s="339"/>
      <c r="Q879" s="341"/>
      <c r="R879" s="339"/>
      <c r="S879" s="338"/>
      <c r="T879" s="466"/>
      <c r="U879" s="466"/>
      <c r="V879" s="339"/>
      <c r="W879" s="339"/>
      <c r="X879" s="339"/>
      <c r="Y879" s="339"/>
      <c r="Z879" s="339"/>
      <c r="AA879" s="339"/>
      <c r="AB879" s="339"/>
      <c r="AC879" s="339"/>
      <c r="AD879" s="339"/>
      <c r="AE879" s="339"/>
      <c r="AF879" s="339"/>
      <c r="AG879" s="339"/>
      <c r="AH879" s="339"/>
      <c r="AI879" s="339"/>
      <c r="AJ879" s="339"/>
      <c r="AK879" s="339"/>
      <c r="AL879" s="339"/>
    </row>
    <row r="880" spans="1:38" ht="12.75" customHeight="1">
      <c r="A880" s="339"/>
      <c r="B880" s="339"/>
      <c r="C880" s="339"/>
      <c r="D880" s="339"/>
      <c r="E880" s="339"/>
      <c r="F880" s="339"/>
      <c r="G880" s="339"/>
      <c r="H880" s="339"/>
      <c r="I880" s="339"/>
      <c r="J880" s="339"/>
      <c r="K880" s="339"/>
      <c r="L880" s="339"/>
      <c r="M880" s="340"/>
      <c r="N880" s="339"/>
      <c r="O880" s="339"/>
      <c r="P880" s="339"/>
      <c r="Q880" s="341"/>
      <c r="R880" s="339"/>
      <c r="S880" s="338"/>
      <c r="T880" s="466"/>
      <c r="U880" s="466"/>
      <c r="V880" s="339"/>
      <c r="W880" s="339"/>
      <c r="X880" s="339"/>
      <c r="Y880" s="339"/>
      <c r="Z880" s="339"/>
      <c r="AA880" s="339"/>
      <c r="AB880" s="339"/>
      <c r="AC880" s="339"/>
      <c r="AD880" s="339"/>
      <c r="AE880" s="339"/>
      <c r="AF880" s="339"/>
      <c r="AG880" s="339"/>
      <c r="AH880" s="339"/>
      <c r="AI880" s="339"/>
      <c r="AJ880" s="339"/>
      <c r="AK880" s="339"/>
      <c r="AL880" s="339"/>
    </row>
    <row r="881" spans="1:38" ht="12.75" customHeight="1">
      <c r="A881" s="339"/>
      <c r="B881" s="339"/>
      <c r="C881" s="339"/>
      <c r="D881" s="339"/>
      <c r="E881" s="339"/>
      <c r="F881" s="339"/>
      <c r="G881" s="339"/>
      <c r="H881" s="339"/>
      <c r="I881" s="339"/>
      <c r="J881" s="339"/>
      <c r="K881" s="339"/>
      <c r="L881" s="339"/>
      <c r="M881" s="340"/>
      <c r="N881" s="339"/>
      <c r="O881" s="339"/>
      <c r="P881" s="339"/>
      <c r="Q881" s="341"/>
      <c r="R881" s="339"/>
      <c r="S881" s="338"/>
      <c r="T881" s="466"/>
      <c r="U881" s="466"/>
      <c r="V881" s="339"/>
      <c r="W881" s="339"/>
      <c r="X881" s="339"/>
      <c r="Y881" s="339"/>
      <c r="Z881" s="339"/>
      <c r="AA881" s="339"/>
      <c r="AB881" s="339"/>
      <c r="AC881" s="339"/>
      <c r="AD881" s="339"/>
      <c r="AE881" s="339"/>
      <c r="AF881" s="339"/>
      <c r="AG881" s="339"/>
      <c r="AH881" s="339"/>
      <c r="AI881" s="339"/>
      <c r="AJ881" s="339"/>
      <c r="AK881" s="339"/>
      <c r="AL881" s="339"/>
    </row>
    <row r="882" spans="1:38" ht="12.75" customHeight="1">
      <c r="A882" s="339"/>
      <c r="B882" s="339"/>
      <c r="C882" s="339"/>
      <c r="D882" s="339"/>
      <c r="E882" s="339"/>
      <c r="F882" s="339"/>
      <c r="G882" s="339"/>
      <c r="H882" s="339"/>
      <c r="I882" s="339"/>
      <c r="J882" s="339"/>
      <c r="K882" s="339"/>
      <c r="L882" s="339"/>
      <c r="M882" s="340"/>
      <c r="N882" s="339"/>
      <c r="O882" s="339"/>
      <c r="P882" s="339"/>
      <c r="Q882" s="341"/>
      <c r="R882" s="339"/>
      <c r="S882" s="338"/>
      <c r="T882" s="466"/>
      <c r="U882" s="466"/>
      <c r="V882" s="339"/>
      <c r="W882" s="339"/>
      <c r="X882" s="339"/>
      <c r="Y882" s="339"/>
      <c r="Z882" s="339"/>
      <c r="AA882" s="339"/>
      <c r="AB882" s="339"/>
      <c r="AC882" s="339"/>
      <c r="AD882" s="339"/>
      <c r="AE882" s="339"/>
      <c r="AF882" s="339"/>
      <c r="AG882" s="339"/>
      <c r="AH882" s="339"/>
      <c r="AI882" s="339"/>
      <c r="AJ882" s="339"/>
      <c r="AK882" s="339"/>
      <c r="AL882" s="339"/>
    </row>
    <row r="883" spans="1:38" ht="12.75" customHeight="1">
      <c r="A883" s="339"/>
      <c r="B883" s="339"/>
      <c r="C883" s="339"/>
      <c r="D883" s="339"/>
      <c r="E883" s="339"/>
      <c r="F883" s="339"/>
      <c r="G883" s="339"/>
      <c r="H883" s="339"/>
      <c r="I883" s="339"/>
      <c r="J883" s="339"/>
      <c r="K883" s="339"/>
      <c r="L883" s="339"/>
      <c r="M883" s="340"/>
      <c r="N883" s="339"/>
      <c r="O883" s="339"/>
      <c r="P883" s="339"/>
      <c r="Q883" s="341"/>
      <c r="R883" s="339"/>
      <c r="S883" s="338"/>
      <c r="T883" s="466"/>
      <c r="U883" s="466"/>
      <c r="V883" s="339"/>
      <c r="W883" s="339"/>
      <c r="X883" s="339"/>
      <c r="Y883" s="339"/>
      <c r="Z883" s="339"/>
      <c r="AA883" s="339"/>
      <c r="AB883" s="339"/>
      <c r="AC883" s="339"/>
      <c r="AD883" s="339"/>
      <c r="AE883" s="339"/>
      <c r="AF883" s="339"/>
      <c r="AG883" s="339"/>
      <c r="AH883" s="339"/>
      <c r="AI883" s="339"/>
      <c r="AJ883" s="339"/>
      <c r="AK883" s="339"/>
      <c r="AL883" s="339"/>
    </row>
    <row r="884" spans="1:38" ht="12.75" customHeight="1">
      <c r="A884" s="339"/>
      <c r="B884" s="339"/>
      <c r="C884" s="339"/>
      <c r="D884" s="339"/>
      <c r="E884" s="339"/>
      <c r="F884" s="339"/>
      <c r="G884" s="339"/>
      <c r="H884" s="339"/>
      <c r="I884" s="339"/>
      <c r="J884" s="339"/>
      <c r="K884" s="339"/>
      <c r="L884" s="339"/>
      <c r="M884" s="340"/>
      <c r="N884" s="339"/>
      <c r="O884" s="339"/>
      <c r="P884" s="339"/>
      <c r="Q884" s="341"/>
      <c r="R884" s="339"/>
      <c r="S884" s="338"/>
      <c r="T884" s="466"/>
      <c r="U884" s="466"/>
      <c r="V884" s="339"/>
      <c r="W884" s="339"/>
      <c r="X884" s="339"/>
      <c r="Y884" s="339"/>
      <c r="Z884" s="339"/>
      <c r="AA884" s="339"/>
      <c r="AB884" s="339"/>
      <c r="AC884" s="339"/>
      <c r="AD884" s="339"/>
      <c r="AE884" s="339"/>
      <c r="AF884" s="339"/>
      <c r="AG884" s="339"/>
      <c r="AH884" s="339"/>
      <c r="AI884" s="339"/>
      <c r="AJ884" s="339"/>
      <c r="AK884" s="339"/>
      <c r="AL884" s="339"/>
    </row>
    <row r="885" spans="1:38" ht="12.75" customHeight="1">
      <c r="A885" s="339"/>
      <c r="B885" s="339"/>
      <c r="C885" s="339"/>
      <c r="D885" s="339"/>
      <c r="E885" s="339"/>
      <c r="F885" s="339"/>
      <c r="G885" s="339"/>
      <c r="H885" s="339"/>
      <c r="I885" s="339"/>
      <c r="J885" s="339"/>
      <c r="K885" s="339"/>
      <c r="L885" s="339"/>
      <c r="M885" s="340"/>
      <c r="N885" s="339"/>
      <c r="O885" s="339"/>
      <c r="P885" s="339"/>
      <c r="Q885" s="341"/>
      <c r="R885" s="339"/>
      <c r="S885" s="338"/>
      <c r="T885" s="466"/>
      <c r="U885" s="466"/>
      <c r="V885" s="339"/>
      <c r="W885" s="339"/>
      <c r="X885" s="339"/>
      <c r="Y885" s="339"/>
      <c r="Z885" s="339"/>
      <c r="AA885" s="339"/>
      <c r="AB885" s="339"/>
      <c r="AC885" s="339"/>
      <c r="AD885" s="339"/>
      <c r="AE885" s="339"/>
      <c r="AF885" s="339"/>
      <c r="AG885" s="339"/>
      <c r="AH885" s="339"/>
      <c r="AI885" s="339"/>
      <c r="AJ885" s="339"/>
      <c r="AK885" s="339"/>
      <c r="AL885" s="339"/>
    </row>
    <row r="886" spans="1:38" ht="12.75" customHeight="1">
      <c r="A886" s="339"/>
      <c r="B886" s="339"/>
      <c r="C886" s="339"/>
      <c r="D886" s="339"/>
      <c r="E886" s="339"/>
      <c r="F886" s="339"/>
      <c r="G886" s="339"/>
      <c r="H886" s="339"/>
      <c r="I886" s="339"/>
      <c r="J886" s="339"/>
      <c r="K886" s="339"/>
      <c r="L886" s="339"/>
      <c r="M886" s="340"/>
      <c r="N886" s="339"/>
      <c r="O886" s="339"/>
      <c r="P886" s="339"/>
      <c r="Q886" s="341"/>
      <c r="R886" s="339"/>
      <c r="S886" s="338"/>
      <c r="T886" s="466"/>
      <c r="U886" s="466"/>
      <c r="V886" s="339"/>
      <c r="W886" s="339"/>
      <c r="X886" s="339"/>
      <c r="Y886" s="339"/>
      <c r="Z886" s="339"/>
      <c r="AA886" s="339"/>
      <c r="AB886" s="339"/>
      <c r="AC886" s="339"/>
      <c r="AD886" s="339"/>
      <c r="AE886" s="339"/>
      <c r="AF886" s="339"/>
      <c r="AG886" s="339"/>
      <c r="AH886" s="339"/>
      <c r="AI886" s="339"/>
      <c r="AJ886" s="339"/>
      <c r="AK886" s="339"/>
      <c r="AL886" s="339"/>
    </row>
    <row r="887" spans="1:38" ht="12.75" customHeight="1">
      <c r="A887" s="339"/>
      <c r="B887" s="339"/>
      <c r="C887" s="339"/>
      <c r="D887" s="339"/>
      <c r="E887" s="339"/>
      <c r="F887" s="339"/>
      <c r="G887" s="339"/>
      <c r="H887" s="339"/>
      <c r="I887" s="339"/>
      <c r="J887" s="339"/>
      <c r="K887" s="339"/>
      <c r="L887" s="339"/>
      <c r="M887" s="340"/>
      <c r="N887" s="339"/>
      <c r="O887" s="339"/>
      <c r="P887" s="339"/>
      <c r="Q887" s="341"/>
      <c r="R887" s="339"/>
      <c r="S887" s="338"/>
      <c r="T887" s="466"/>
      <c r="U887" s="466"/>
      <c r="V887" s="339"/>
      <c r="W887" s="339"/>
      <c r="X887" s="339"/>
      <c r="Y887" s="339"/>
      <c r="Z887" s="339"/>
      <c r="AA887" s="339"/>
      <c r="AB887" s="339"/>
      <c r="AC887" s="339"/>
      <c r="AD887" s="339"/>
      <c r="AE887" s="339"/>
      <c r="AF887" s="339"/>
      <c r="AG887" s="339"/>
      <c r="AH887" s="339"/>
      <c r="AI887" s="339"/>
      <c r="AJ887" s="339"/>
      <c r="AK887" s="339"/>
      <c r="AL887" s="339"/>
    </row>
    <row r="888" spans="1:38" ht="12.75" customHeight="1">
      <c r="A888" s="339"/>
      <c r="B888" s="339"/>
      <c r="C888" s="339"/>
      <c r="D888" s="339"/>
      <c r="E888" s="339"/>
      <c r="F888" s="339"/>
      <c r="G888" s="339"/>
      <c r="H888" s="339"/>
      <c r="I888" s="339"/>
      <c r="J888" s="339"/>
      <c r="K888" s="339"/>
      <c r="L888" s="339"/>
      <c r="M888" s="340"/>
      <c r="N888" s="339"/>
      <c r="O888" s="339"/>
      <c r="P888" s="339"/>
      <c r="Q888" s="341"/>
      <c r="R888" s="339"/>
      <c r="S888" s="338"/>
      <c r="T888" s="466"/>
      <c r="U888" s="466"/>
      <c r="V888" s="339"/>
      <c r="W888" s="339"/>
      <c r="X888" s="339"/>
      <c r="Y888" s="339"/>
      <c r="Z888" s="339"/>
      <c r="AA888" s="339"/>
      <c r="AB888" s="339"/>
      <c r="AC888" s="339"/>
      <c r="AD888" s="339"/>
      <c r="AE888" s="339"/>
      <c r="AF888" s="339"/>
      <c r="AG888" s="339"/>
      <c r="AH888" s="339"/>
      <c r="AI888" s="339"/>
      <c r="AJ888" s="339"/>
      <c r="AK888" s="339"/>
      <c r="AL888" s="339"/>
    </row>
    <row r="889" spans="1:38" ht="12.75" customHeight="1">
      <c r="A889" s="339"/>
      <c r="B889" s="339"/>
      <c r="C889" s="339"/>
      <c r="D889" s="339"/>
      <c r="E889" s="339"/>
      <c r="F889" s="339"/>
      <c r="G889" s="339"/>
      <c r="H889" s="339"/>
      <c r="I889" s="339"/>
      <c r="J889" s="339"/>
      <c r="K889" s="339"/>
      <c r="L889" s="339"/>
      <c r="M889" s="340"/>
      <c r="N889" s="339"/>
      <c r="O889" s="339"/>
      <c r="P889" s="339"/>
      <c r="Q889" s="341"/>
      <c r="R889" s="339"/>
      <c r="S889" s="338"/>
      <c r="T889" s="466"/>
      <c r="U889" s="466"/>
      <c r="V889" s="339"/>
      <c r="W889" s="339"/>
      <c r="X889" s="339"/>
      <c r="Y889" s="339"/>
      <c r="Z889" s="339"/>
      <c r="AA889" s="339"/>
      <c r="AB889" s="339"/>
      <c r="AC889" s="339"/>
      <c r="AD889" s="339"/>
      <c r="AE889" s="339"/>
      <c r="AF889" s="339"/>
      <c r="AG889" s="339"/>
      <c r="AH889" s="339"/>
      <c r="AI889" s="339"/>
      <c r="AJ889" s="339"/>
      <c r="AK889" s="339"/>
      <c r="AL889" s="339"/>
    </row>
    <row r="890" spans="1:38" ht="12.75" customHeight="1">
      <c r="A890" s="339"/>
      <c r="B890" s="339"/>
      <c r="C890" s="339"/>
      <c r="D890" s="339"/>
      <c r="E890" s="339"/>
      <c r="F890" s="339"/>
      <c r="G890" s="339"/>
      <c r="H890" s="339"/>
      <c r="I890" s="339"/>
      <c r="J890" s="339"/>
      <c r="K890" s="339"/>
      <c r="L890" s="339"/>
      <c r="M890" s="340"/>
      <c r="N890" s="339"/>
      <c r="O890" s="339"/>
      <c r="P890" s="339"/>
      <c r="Q890" s="341"/>
      <c r="R890" s="339"/>
      <c r="S890" s="338"/>
      <c r="T890" s="466"/>
      <c r="U890" s="466"/>
      <c r="V890" s="339"/>
      <c r="W890" s="339"/>
      <c r="X890" s="339"/>
      <c r="Y890" s="339"/>
      <c r="Z890" s="339"/>
      <c r="AA890" s="339"/>
      <c r="AB890" s="339"/>
      <c r="AC890" s="339"/>
      <c r="AD890" s="339"/>
      <c r="AE890" s="339"/>
      <c r="AF890" s="339"/>
      <c r="AG890" s="339"/>
      <c r="AH890" s="339"/>
      <c r="AI890" s="339"/>
      <c r="AJ890" s="339"/>
      <c r="AK890" s="339"/>
      <c r="AL890" s="339"/>
    </row>
    <row r="891" spans="1:38" ht="12.75" customHeight="1">
      <c r="A891" s="339"/>
      <c r="B891" s="339"/>
      <c r="C891" s="339"/>
      <c r="D891" s="339"/>
      <c r="E891" s="339"/>
      <c r="F891" s="339"/>
      <c r="G891" s="339"/>
      <c r="H891" s="339"/>
      <c r="I891" s="339"/>
      <c r="J891" s="339"/>
      <c r="K891" s="339"/>
      <c r="L891" s="339"/>
      <c r="M891" s="340"/>
      <c r="N891" s="339"/>
      <c r="O891" s="339"/>
      <c r="P891" s="339"/>
      <c r="Q891" s="341"/>
      <c r="R891" s="339"/>
      <c r="S891" s="338"/>
      <c r="T891" s="466"/>
      <c r="U891" s="466"/>
      <c r="V891" s="339"/>
      <c r="W891" s="339"/>
      <c r="X891" s="339"/>
      <c r="Y891" s="339"/>
      <c r="Z891" s="339"/>
      <c r="AA891" s="339"/>
      <c r="AB891" s="339"/>
      <c r="AC891" s="339"/>
      <c r="AD891" s="339"/>
      <c r="AE891" s="339"/>
      <c r="AF891" s="339"/>
      <c r="AG891" s="339"/>
      <c r="AH891" s="339"/>
      <c r="AI891" s="339"/>
      <c r="AJ891" s="339"/>
      <c r="AK891" s="339"/>
      <c r="AL891" s="339"/>
    </row>
    <row r="892" spans="1:38" ht="12.75" customHeight="1">
      <c r="A892" s="339"/>
      <c r="B892" s="339"/>
      <c r="C892" s="339"/>
      <c r="D892" s="339"/>
      <c r="E892" s="339"/>
      <c r="F892" s="339"/>
      <c r="G892" s="339"/>
      <c r="H892" s="339"/>
      <c r="I892" s="339"/>
      <c r="J892" s="339"/>
      <c r="K892" s="339"/>
      <c r="L892" s="339"/>
      <c r="M892" s="340"/>
      <c r="N892" s="339"/>
      <c r="O892" s="339"/>
      <c r="P892" s="339"/>
      <c r="Q892" s="341"/>
      <c r="R892" s="339"/>
      <c r="S892" s="338"/>
      <c r="T892" s="466"/>
      <c r="U892" s="466"/>
      <c r="V892" s="339"/>
      <c r="W892" s="339"/>
      <c r="X892" s="339"/>
      <c r="Y892" s="339"/>
      <c r="Z892" s="339"/>
      <c r="AA892" s="339"/>
      <c r="AB892" s="339"/>
      <c r="AC892" s="339"/>
      <c r="AD892" s="339"/>
      <c r="AE892" s="339"/>
      <c r="AF892" s="339"/>
      <c r="AG892" s="339"/>
      <c r="AH892" s="339"/>
      <c r="AI892" s="339"/>
      <c r="AJ892" s="339"/>
      <c r="AK892" s="339"/>
      <c r="AL892" s="339"/>
    </row>
    <row r="893" spans="1:38" ht="12.75" customHeight="1">
      <c r="A893" s="339"/>
      <c r="B893" s="339"/>
      <c r="C893" s="339"/>
      <c r="D893" s="339"/>
      <c r="E893" s="339"/>
      <c r="F893" s="339"/>
      <c r="G893" s="339"/>
      <c r="H893" s="339"/>
      <c r="I893" s="339"/>
      <c r="J893" s="339"/>
      <c r="K893" s="339"/>
      <c r="L893" s="339"/>
      <c r="M893" s="340"/>
      <c r="N893" s="339"/>
      <c r="O893" s="339"/>
      <c r="P893" s="339"/>
      <c r="Q893" s="341"/>
      <c r="R893" s="339"/>
      <c r="S893" s="338"/>
      <c r="T893" s="466"/>
      <c r="U893" s="466"/>
      <c r="V893" s="339"/>
      <c r="W893" s="339"/>
      <c r="X893" s="339"/>
      <c r="Y893" s="339"/>
      <c r="Z893" s="339"/>
      <c r="AA893" s="339"/>
      <c r="AB893" s="339"/>
      <c r="AC893" s="339"/>
      <c r="AD893" s="339"/>
      <c r="AE893" s="339"/>
      <c r="AF893" s="339"/>
      <c r="AG893" s="339"/>
      <c r="AH893" s="339"/>
      <c r="AI893" s="339"/>
      <c r="AJ893" s="339"/>
      <c r="AK893" s="339"/>
      <c r="AL893" s="339"/>
    </row>
    <row r="894" spans="1:38" ht="12.75" customHeight="1">
      <c r="A894" s="339"/>
      <c r="B894" s="339"/>
      <c r="C894" s="339"/>
      <c r="D894" s="339"/>
      <c r="E894" s="339"/>
      <c r="F894" s="339"/>
      <c r="G894" s="339"/>
      <c r="H894" s="339"/>
      <c r="I894" s="339"/>
      <c r="J894" s="339"/>
      <c r="K894" s="339"/>
      <c r="L894" s="339"/>
      <c r="M894" s="340"/>
      <c r="N894" s="339"/>
      <c r="O894" s="339"/>
      <c r="P894" s="339"/>
      <c r="Q894" s="341"/>
      <c r="R894" s="339"/>
      <c r="S894" s="338"/>
      <c r="T894" s="466"/>
      <c r="U894" s="466"/>
      <c r="V894" s="339"/>
      <c r="W894" s="339"/>
      <c r="X894" s="339"/>
      <c r="Y894" s="339"/>
      <c r="Z894" s="339"/>
      <c r="AA894" s="339"/>
      <c r="AB894" s="339"/>
      <c r="AC894" s="339"/>
      <c r="AD894" s="339"/>
      <c r="AE894" s="339"/>
      <c r="AF894" s="339"/>
      <c r="AG894" s="339"/>
      <c r="AH894" s="339"/>
      <c r="AI894" s="339"/>
      <c r="AJ894" s="339"/>
      <c r="AK894" s="339"/>
      <c r="AL894" s="339"/>
    </row>
    <row r="895" spans="1:38" ht="12.75" customHeight="1">
      <c r="A895" s="339"/>
      <c r="B895" s="339"/>
      <c r="C895" s="339"/>
      <c r="D895" s="339"/>
      <c r="E895" s="339"/>
      <c r="F895" s="339"/>
      <c r="G895" s="339"/>
      <c r="H895" s="339"/>
      <c r="I895" s="339"/>
      <c r="J895" s="339"/>
      <c r="K895" s="339"/>
      <c r="L895" s="339"/>
      <c r="M895" s="340"/>
      <c r="N895" s="339"/>
      <c r="O895" s="339"/>
      <c r="P895" s="339"/>
      <c r="Q895" s="341"/>
      <c r="R895" s="339"/>
      <c r="S895" s="338"/>
      <c r="T895" s="466"/>
      <c r="U895" s="466"/>
      <c r="V895" s="339"/>
      <c r="W895" s="339"/>
      <c r="X895" s="339"/>
      <c r="Y895" s="339"/>
      <c r="Z895" s="339"/>
      <c r="AA895" s="339"/>
      <c r="AB895" s="339"/>
      <c r="AC895" s="339"/>
      <c r="AD895" s="339"/>
      <c r="AE895" s="339"/>
      <c r="AF895" s="339"/>
      <c r="AG895" s="339"/>
      <c r="AH895" s="339"/>
      <c r="AI895" s="339"/>
      <c r="AJ895" s="339"/>
      <c r="AK895" s="339"/>
      <c r="AL895" s="339"/>
    </row>
    <row r="896" spans="1:38" ht="12.75" customHeight="1">
      <c r="A896" s="339"/>
      <c r="B896" s="339"/>
      <c r="C896" s="339"/>
      <c r="D896" s="339"/>
      <c r="E896" s="339"/>
      <c r="F896" s="339"/>
      <c r="G896" s="339"/>
      <c r="H896" s="339"/>
      <c r="I896" s="339"/>
      <c r="J896" s="339"/>
      <c r="K896" s="339"/>
      <c r="L896" s="339"/>
      <c r="M896" s="340"/>
      <c r="N896" s="339"/>
      <c r="O896" s="339"/>
      <c r="P896" s="339"/>
      <c r="Q896" s="341"/>
      <c r="R896" s="339"/>
      <c r="S896" s="338"/>
      <c r="T896" s="466"/>
      <c r="U896" s="466"/>
      <c r="V896" s="339"/>
      <c r="W896" s="339"/>
      <c r="X896" s="339"/>
      <c r="Y896" s="339"/>
      <c r="Z896" s="339"/>
      <c r="AA896" s="339"/>
      <c r="AB896" s="339"/>
      <c r="AC896" s="339"/>
      <c r="AD896" s="339"/>
      <c r="AE896" s="339"/>
      <c r="AF896" s="339"/>
      <c r="AG896" s="339"/>
      <c r="AH896" s="339"/>
      <c r="AI896" s="339"/>
      <c r="AJ896" s="339"/>
      <c r="AK896" s="339"/>
      <c r="AL896" s="339"/>
    </row>
    <row r="897" spans="1:38" ht="12.75" customHeight="1">
      <c r="A897" s="339"/>
      <c r="B897" s="339"/>
      <c r="C897" s="339"/>
      <c r="D897" s="339"/>
      <c r="E897" s="339"/>
      <c r="F897" s="339"/>
      <c r="G897" s="339"/>
      <c r="H897" s="339"/>
      <c r="I897" s="339"/>
      <c r="J897" s="339"/>
      <c r="K897" s="339"/>
      <c r="L897" s="339"/>
      <c r="M897" s="340"/>
      <c r="N897" s="339"/>
      <c r="O897" s="339"/>
      <c r="P897" s="339"/>
      <c r="Q897" s="341"/>
      <c r="R897" s="339"/>
      <c r="S897" s="338"/>
      <c r="T897" s="466"/>
      <c r="U897" s="466"/>
      <c r="V897" s="339"/>
      <c r="W897" s="339"/>
      <c r="X897" s="339"/>
      <c r="Y897" s="339"/>
      <c r="Z897" s="339"/>
      <c r="AA897" s="339"/>
      <c r="AB897" s="339"/>
      <c r="AC897" s="339"/>
      <c r="AD897" s="339"/>
      <c r="AE897" s="339"/>
      <c r="AF897" s="339"/>
      <c r="AG897" s="339"/>
      <c r="AH897" s="339"/>
      <c r="AI897" s="339"/>
      <c r="AJ897" s="339"/>
      <c r="AK897" s="339"/>
      <c r="AL897" s="339"/>
    </row>
    <row r="898" spans="1:38" ht="12.75" customHeight="1">
      <c r="A898" s="339"/>
      <c r="B898" s="339"/>
      <c r="C898" s="339"/>
      <c r="D898" s="339"/>
      <c r="E898" s="339"/>
      <c r="F898" s="339"/>
      <c r="G898" s="339"/>
      <c r="H898" s="339"/>
      <c r="I898" s="339"/>
      <c r="J898" s="339"/>
      <c r="K898" s="339"/>
      <c r="L898" s="339"/>
      <c r="M898" s="340"/>
      <c r="N898" s="339"/>
      <c r="O898" s="339"/>
      <c r="P898" s="339"/>
      <c r="Q898" s="341"/>
      <c r="R898" s="339"/>
      <c r="S898" s="338"/>
      <c r="T898" s="466"/>
      <c r="U898" s="466"/>
      <c r="V898" s="339"/>
      <c r="W898" s="339"/>
      <c r="X898" s="339"/>
      <c r="Y898" s="339"/>
      <c r="Z898" s="339"/>
      <c r="AA898" s="339"/>
      <c r="AB898" s="339"/>
      <c r="AC898" s="339"/>
      <c r="AD898" s="339"/>
      <c r="AE898" s="339"/>
      <c r="AF898" s="339"/>
      <c r="AG898" s="339"/>
      <c r="AH898" s="339"/>
      <c r="AI898" s="339"/>
      <c r="AJ898" s="339"/>
      <c r="AK898" s="339"/>
      <c r="AL898" s="339"/>
    </row>
    <row r="899" spans="1:38" ht="12.75" customHeight="1">
      <c r="A899" s="339"/>
      <c r="B899" s="339"/>
      <c r="C899" s="339"/>
      <c r="D899" s="339"/>
      <c r="E899" s="339"/>
      <c r="F899" s="339"/>
      <c r="G899" s="339"/>
      <c r="H899" s="339"/>
      <c r="I899" s="339"/>
      <c r="J899" s="339"/>
      <c r="K899" s="339"/>
      <c r="L899" s="339"/>
      <c r="M899" s="340"/>
      <c r="N899" s="339"/>
      <c r="O899" s="339"/>
      <c r="P899" s="339"/>
      <c r="Q899" s="341"/>
      <c r="R899" s="339"/>
      <c r="S899" s="338"/>
      <c r="T899" s="466"/>
      <c r="U899" s="466"/>
      <c r="V899" s="339"/>
      <c r="W899" s="339"/>
      <c r="X899" s="339"/>
      <c r="Y899" s="339"/>
      <c r="Z899" s="339"/>
      <c r="AA899" s="339"/>
      <c r="AB899" s="339"/>
      <c r="AC899" s="339"/>
      <c r="AD899" s="339"/>
      <c r="AE899" s="339"/>
      <c r="AF899" s="339"/>
      <c r="AG899" s="339"/>
      <c r="AH899" s="339"/>
      <c r="AI899" s="339"/>
      <c r="AJ899" s="339"/>
      <c r="AK899" s="339"/>
      <c r="AL899" s="339"/>
    </row>
    <row r="900" spans="1:38" ht="12.75" customHeight="1">
      <c r="A900" s="339"/>
      <c r="B900" s="339"/>
      <c r="C900" s="339"/>
      <c r="D900" s="339"/>
      <c r="E900" s="339"/>
      <c r="F900" s="339"/>
      <c r="G900" s="339"/>
      <c r="H900" s="339"/>
      <c r="I900" s="339"/>
      <c r="J900" s="339"/>
      <c r="K900" s="339"/>
      <c r="L900" s="339"/>
      <c r="M900" s="340"/>
      <c r="N900" s="339"/>
      <c r="O900" s="339"/>
      <c r="P900" s="339"/>
      <c r="Q900" s="341"/>
      <c r="R900" s="339"/>
      <c r="S900" s="338"/>
      <c r="T900" s="466"/>
      <c r="U900" s="466"/>
      <c r="V900" s="339"/>
      <c r="W900" s="339"/>
      <c r="X900" s="339"/>
      <c r="Y900" s="339"/>
      <c r="Z900" s="339"/>
      <c r="AA900" s="339"/>
      <c r="AB900" s="339"/>
      <c r="AC900" s="339"/>
      <c r="AD900" s="339"/>
      <c r="AE900" s="339"/>
      <c r="AF900" s="339"/>
      <c r="AG900" s="339"/>
      <c r="AH900" s="339"/>
      <c r="AI900" s="339"/>
      <c r="AJ900" s="339"/>
      <c r="AK900" s="339"/>
      <c r="AL900" s="339"/>
    </row>
    <row r="901" spans="1:38" ht="12.75" customHeight="1">
      <c r="A901" s="339"/>
      <c r="B901" s="339"/>
      <c r="C901" s="339"/>
      <c r="D901" s="339"/>
      <c r="E901" s="339"/>
      <c r="F901" s="339"/>
      <c r="G901" s="339"/>
      <c r="H901" s="339"/>
      <c r="I901" s="339"/>
      <c r="J901" s="339"/>
      <c r="K901" s="339"/>
      <c r="L901" s="339"/>
      <c r="M901" s="340"/>
      <c r="N901" s="339"/>
      <c r="O901" s="339"/>
      <c r="P901" s="339"/>
      <c r="Q901" s="341"/>
      <c r="R901" s="339"/>
      <c r="S901" s="338"/>
      <c r="T901" s="466"/>
      <c r="U901" s="466"/>
      <c r="V901" s="339"/>
      <c r="W901" s="339"/>
      <c r="X901" s="339"/>
      <c r="Y901" s="339"/>
      <c r="Z901" s="339"/>
      <c r="AA901" s="339"/>
      <c r="AB901" s="339"/>
      <c r="AC901" s="339"/>
      <c r="AD901" s="339"/>
      <c r="AE901" s="339"/>
      <c r="AF901" s="339"/>
      <c r="AG901" s="339"/>
      <c r="AH901" s="339"/>
      <c r="AI901" s="339"/>
      <c r="AJ901" s="339"/>
      <c r="AK901" s="339"/>
      <c r="AL901" s="339"/>
    </row>
    <row r="902" spans="1:38" ht="12.75" customHeight="1">
      <c r="A902" s="339"/>
      <c r="B902" s="339"/>
      <c r="C902" s="339"/>
      <c r="D902" s="339"/>
      <c r="E902" s="339"/>
      <c r="F902" s="339"/>
      <c r="G902" s="339"/>
      <c r="H902" s="339"/>
      <c r="I902" s="339"/>
      <c r="J902" s="339"/>
      <c r="K902" s="339"/>
      <c r="L902" s="339"/>
      <c r="M902" s="340"/>
      <c r="N902" s="339"/>
      <c r="O902" s="339"/>
      <c r="P902" s="339"/>
      <c r="Q902" s="341"/>
      <c r="R902" s="339"/>
      <c r="S902" s="338"/>
      <c r="T902" s="466"/>
      <c r="U902" s="466"/>
      <c r="V902" s="339"/>
      <c r="W902" s="339"/>
      <c r="X902" s="339"/>
      <c r="Y902" s="339"/>
      <c r="Z902" s="339"/>
      <c r="AA902" s="339"/>
      <c r="AB902" s="339"/>
      <c r="AC902" s="339"/>
      <c r="AD902" s="339"/>
      <c r="AE902" s="339"/>
      <c r="AF902" s="339"/>
      <c r="AG902" s="339"/>
      <c r="AH902" s="339"/>
      <c r="AI902" s="339"/>
      <c r="AJ902" s="339"/>
      <c r="AK902" s="339"/>
      <c r="AL902" s="339"/>
    </row>
    <row r="903" spans="1:38" ht="12.75" customHeight="1">
      <c r="A903" s="339"/>
      <c r="B903" s="339"/>
      <c r="C903" s="339"/>
      <c r="D903" s="339"/>
      <c r="E903" s="339"/>
      <c r="F903" s="339"/>
      <c r="G903" s="339"/>
      <c r="H903" s="339"/>
      <c r="I903" s="339"/>
      <c r="J903" s="339"/>
      <c r="K903" s="339"/>
      <c r="L903" s="339"/>
      <c r="M903" s="340"/>
      <c r="N903" s="339"/>
      <c r="O903" s="339"/>
      <c r="P903" s="339"/>
      <c r="Q903" s="341"/>
      <c r="R903" s="339"/>
      <c r="S903" s="338"/>
      <c r="T903" s="466"/>
      <c r="U903" s="466"/>
      <c r="V903" s="339"/>
      <c r="W903" s="339"/>
      <c r="X903" s="339"/>
      <c r="Y903" s="339"/>
      <c r="Z903" s="339"/>
      <c r="AA903" s="339"/>
      <c r="AB903" s="339"/>
      <c r="AC903" s="339"/>
      <c r="AD903" s="339"/>
      <c r="AE903" s="339"/>
      <c r="AF903" s="339"/>
      <c r="AG903" s="339"/>
      <c r="AH903" s="339"/>
      <c r="AI903" s="339"/>
      <c r="AJ903" s="339"/>
      <c r="AK903" s="339"/>
      <c r="AL903" s="339"/>
    </row>
    <row r="904" spans="1:38" ht="12.75" customHeight="1">
      <c r="A904" s="339"/>
      <c r="B904" s="339"/>
      <c r="C904" s="339"/>
      <c r="D904" s="339"/>
      <c r="E904" s="339"/>
      <c r="F904" s="339"/>
      <c r="G904" s="339"/>
      <c r="H904" s="339"/>
      <c r="I904" s="339"/>
      <c r="J904" s="339"/>
      <c r="K904" s="339"/>
      <c r="L904" s="339"/>
      <c r="M904" s="340"/>
      <c r="N904" s="339"/>
      <c r="O904" s="339"/>
      <c r="P904" s="339"/>
      <c r="Q904" s="341"/>
      <c r="R904" s="339"/>
      <c r="S904" s="338"/>
      <c r="T904" s="466"/>
      <c r="U904" s="466"/>
      <c r="V904" s="339"/>
      <c r="W904" s="339"/>
      <c r="X904" s="339"/>
      <c r="Y904" s="339"/>
      <c r="Z904" s="339"/>
      <c r="AA904" s="339"/>
      <c r="AB904" s="339"/>
      <c r="AC904" s="339"/>
      <c r="AD904" s="339"/>
      <c r="AE904" s="339"/>
      <c r="AF904" s="339"/>
      <c r="AG904" s="339"/>
      <c r="AH904" s="339"/>
      <c r="AI904" s="339"/>
      <c r="AJ904" s="339"/>
      <c r="AK904" s="339"/>
      <c r="AL904" s="339"/>
    </row>
    <row r="905" spans="1:38" ht="12.75" customHeight="1">
      <c r="A905" s="339"/>
      <c r="B905" s="339"/>
      <c r="C905" s="339"/>
      <c r="D905" s="339"/>
      <c r="E905" s="339"/>
      <c r="F905" s="339"/>
      <c r="G905" s="339"/>
      <c r="H905" s="339"/>
      <c r="I905" s="339"/>
      <c r="J905" s="339"/>
      <c r="K905" s="339"/>
      <c r="L905" s="339"/>
      <c r="M905" s="340"/>
      <c r="N905" s="339"/>
      <c r="O905" s="339"/>
      <c r="P905" s="339"/>
      <c r="Q905" s="341"/>
      <c r="R905" s="339"/>
      <c r="S905" s="338"/>
      <c r="T905" s="466"/>
      <c r="U905" s="466"/>
      <c r="V905" s="339"/>
      <c r="W905" s="339"/>
      <c r="X905" s="339"/>
      <c r="Y905" s="339"/>
      <c r="Z905" s="339"/>
      <c r="AA905" s="339"/>
      <c r="AB905" s="339"/>
      <c r="AC905" s="339"/>
      <c r="AD905" s="339"/>
      <c r="AE905" s="339"/>
      <c r="AF905" s="339"/>
      <c r="AG905" s="339"/>
      <c r="AH905" s="339"/>
      <c r="AI905" s="339"/>
      <c r="AJ905" s="339"/>
      <c r="AK905" s="339"/>
      <c r="AL905" s="339"/>
    </row>
    <row r="906" spans="1:38" ht="12.75" customHeight="1">
      <c r="A906" s="339"/>
      <c r="B906" s="339"/>
      <c r="C906" s="339"/>
      <c r="D906" s="339"/>
      <c r="E906" s="339"/>
      <c r="F906" s="339"/>
      <c r="G906" s="339"/>
      <c r="H906" s="339"/>
      <c r="I906" s="339"/>
      <c r="J906" s="339"/>
      <c r="K906" s="339"/>
      <c r="L906" s="339"/>
      <c r="M906" s="340"/>
      <c r="N906" s="339"/>
      <c r="O906" s="339"/>
      <c r="P906" s="339"/>
      <c r="Q906" s="341"/>
      <c r="R906" s="339"/>
      <c r="S906" s="338"/>
      <c r="T906" s="466"/>
      <c r="U906" s="466"/>
      <c r="V906" s="339"/>
      <c r="W906" s="339"/>
      <c r="X906" s="339"/>
      <c r="Y906" s="339"/>
      <c r="Z906" s="339"/>
      <c r="AA906" s="339"/>
      <c r="AB906" s="339"/>
      <c r="AC906" s="339"/>
      <c r="AD906" s="339"/>
      <c r="AE906" s="339"/>
      <c r="AF906" s="339"/>
      <c r="AG906" s="339"/>
      <c r="AH906" s="339"/>
      <c r="AI906" s="339"/>
      <c r="AJ906" s="339"/>
      <c r="AK906" s="339"/>
      <c r="AL906" s="339"/>
    </row>
    <row r="907" spans="1:38" ht="12.75" customHeight="1">
      <c r="A907" s="339"/>
      <c r="B907" s="339"/>
      <c r="C907" s="339"/>
      <c r="D907" s="339"/>
      <c r="E907" s="339"/>
      <c r="F907" s="339"/>
      <c r="G907" s="339"/>
      <c r="H907" s="339"/>
      <c r="I907" s="339"/>
      <c r="J907" s="339"/>
      <c r="K907" s="339"/>
      <c r="L907" s="339"/>
      <c r="M907" s="340"/>
      <c r="N907" s="339"/>
      <c r="O907" s="339"/>
      <c r="P907" s="339"/>
      <c r="Q907" s="341"/>
      <c r="R907" s="339"/>
      <c r="S907" s="338"/>
      <c r="T907" s="466"/>
      <c r="U907" s="466"/>
      <c r="V907" s="339"/>
      <c r="W907" s="339"/>
      <c r="X907" s="339"/>
      <c r="Y907" s="339"/>
      <c r="Z907" s="339"/>
      <c r="AA907" s="339"/>
      <c r="AB907" s="339"/>
      <c r="AC907" s="339"/>
      <c r="AD907" s="339"/>
      <c r="AE907" s="339"/>
      <c r="AF907" s="339"/>
      <c r="AG907" s="339"/>
      <c r="AH907" s="339"/>
      <c r="AI907" s="339"/>
      <c r="AJ907" s="339"/>
      <c r="AK907" s="339"/>
      <c r="AL907" s="339"/>
    </row>
    <row r="908" spans="1:38" ht="12.75" customHeight="1">
      <c r="A908" s="339"/>
      <c r="B908" s="339"/>
      <c r="C908" s="339"/>
      <c r="D908" s="339"/>
      <c r="E908" s="339"/>
      <c r="F908" s="339"/>
      <c r="G908" s="339"/>
      <c r="H908" s="339"/>
      <c r="I908" s="339"/>
      <c r="J908" s="339"/>
      <c r="K908" s="339"/>
      <c r="L908" s="339"/>
      <c r="M908" s="340"/>
      <c r="N908" s="339"/>
      <c r="O908" s="339"/>
      <c r="P908" s="339"/>
      <c r="Q908" s="341"/>
      <c r="R908" s="339"/>
      <c r="S908" s="338"/>
      <c r="T908" s="466"/>
      <c r="U908" s="466"/>
      <c r="V908" s="339"/>
      <c r="W908" s="339"/>
      <c r="X908" s="339"/>
      <c r="Y908" s="339"/>
      <c r="Z908" s="339"/>
      <c r="AA908" s="339"/>
      <c r="AB908" s="339"/>
      <c r="AC908" s="339"/>
      <c r="AD908" s="339"/>
      <c r="AE908" s="339"/>
      <c r="AF908" s="339"/>
      <c r="AG908" s="339"/>
      <c r="AH908" s="339"/>
      <c r="AI908" s="339"/>
      <c r="AJ908" s="339"/>
      <c r="AK908" s="339"/>
      <c r="AL908" s="339"/>
    </row>
    <row r="909" spans="1:38" ht="12.75" customHeight="1">
      <c r="A909" s="339"/>
      <c r="B909" s="339"/>
      <c r="C909" s="339"/>
      <c r="D909" s="339"/>
      <c r="E909" s="339"/>
      <c r="F909" s="339"/>
      <c r="G909" s="339"/>
      <c r="H909" s="339"/>
      <c r="I909" s="339"/>
      <c r="J909" s="339"/>
      <c r="K909" s="339"/>
      <c r="L909" s="339"/>
      <c r="M909" s="340"/>
      <c r="N909" s="339"/>
      <c r="O909" s="339"/>
      <c r="P909" s="339"/>
      <c r="Q909" s="341"/>
      <c r="R909" s="339"/>
      <c r="S909" s="338"/>
      <c r="T909" s="466"/>
      <c r="U909" s="466"/>
      <c r="V909" s="339"/>
      <c r="W909" s="339"/>
      <c r="X909" s="339"/>
      <c r="Y909" s="339"/>
      <c r="Z909" s="339"/>
      <c r="AA909" s="339"/>
      <c r="AB909" s="339"/>
      <c r="AC909" s="339"/>
      <c r="AD909" s="339"/>
      <c r="AE909" s="339"/>
      <c r="AF909" s="339"/>
      <c r="AG909" s="339"/>
      <c r="AH909" s="339"/>
      <c r="AI909" s="339"/>
      <c r="AJ909" s="339"/>
      <c r="AK909" s="339"/>
      <c r="AL909" s="339"/>
    </row>
    <row r="910" spans="1:38" ht="12.75" customHeight="1">
      <c r="A910" s="339"/>
      <c r="B910" s="339"/>
      <c r="C910" s="339"/>
      <c r="D910" s="339"/>
      <c r="E910" s="339"/>
      <c r="F910" s="339"/>
      <c r="G910" s="339"/>
      <c r="H910" s="339"/>
      <c r="I910" s="339"/>
      <c r="J910" s="339"/>
      <c r="K910" s="339"/>
      <c r="L910" s="339"/>
      <c r="M910" s="340"/>
      <c r="N910" s="339"/>
      <c r="O910" s="339"/>
      <c r="P910" s="339"/>
      <c r="Q910" s="341"/>
      <c r="R910" s="339"/>
      <c r="S910" s="338"/>
      <c r="T910" s="466"/>
      <c r="U910" s="466"/>
      <c r="V910" s="339"/>
      <c r="W910" s="339"/>
      <c r="X910" s="339"/>
      <c r="Y910" s="339"/>
      <c r="Z910" s="339"/>
      <c r="AA910" s="339"/>
      <c r="AB910" s="339"/>
      <c r="AC910" s="339"/>
      <c r="AD910" s="339"/>
      <c r="AE910" s="339"/>
      <c r="AF910" s="339"/>
      <c r="AG910" s="339"/>
      <c r="AH910" s="339"/>
      <c r="AI910" s="339"/>
      <c r="AJ910" s="339"/>
      <c r="AK910" s="339"/>
      <c r="AL910" s="339"/>
    </row>
    <row r="911" spans="1:38" ht="12.75" customHeight="1">
      <c r="A911" s="339"/>
      <c r="B911" s="339"/>
      <c r="C911" s="339"/>
      <c r="D911" s="339"/>
      <c r="E911" s="339"/>
      <c r="F911" s="339"/>
      <c r="G911" s="339"/>
      <c r="H911" s="339"/>
      <c r="I911" s="339"/>
      <c r="J911" s="339"/>
      <c r="K911" s="339"/>
      <c r="L911" s="339"/>
      <c r="M911" s="340"/>
      <c r="N911" s="339"/>
      <c r="O911" s="339"/>
      <c r="P911" s="339"/>
      <c r="Q911" s="341"/>
      <c r="R911" s="339"/>
      <c r="S911" s="338"/>
      <c r="T911" s="466"/>
      <c r="U911" s="466"/>
      <c r="V911" s="339"/>
      <c r="W911" s="339"/>
      <c r="X911" s="339"/>
      <c r="Y911" s="339"/>
      <c r="Z911" s="339"/>
      <c r="AA911" s="339"/>
      <c r="AB911" s="339"/>
      <c r="AC911" s="339"/>
      <c r="AD911" s="339"/>
      <c r="AE911" s="339"/>
      <c r="AF911" s="339"/>
      <c r="AG911" s="339"/>
      <c r="AH911" s="339"/>
      <c r="AI911" s="339"/>
      <c r="AJ911" s="339"/>
      <c r="AK911" s="339"/>
      <c r="AL911" s="339"/>
    </row>
    <row r="912" spans="1:38" ht="12.75" customHeight="1">
      <c r="A912" s="339"/>
      <c r="B912" s="339"/>
      <c r="C912" s="339"/>
      <c r="D912" s="339"/>
      <c r="E912" s="339"/>
      <c r="F912" s="339"/>
      <c r="G912" s="339"/>
      <c r="H912" s="339"/>
      <c r="I912" s="339"/>
      <c r="J912" s="339"/>
      <c r="K912" s="339"/>
      <c r="L912" s="339"/>
      <c r="M912" s="340"/>
      <c r="N912" s="339"/>
      <c r="O912" s="339"/>
      <c r="P912" s="339"/>
      <c r="Q912" s="341"/>
      <c r="R912" s="339"/>
      <c r="S912" s="338"/>
      <c r="T912" s="466"/>
      <c r="U912" s="466"/>
      <c r="V912" s="339"/>
      <c r="W912" s="339"/>
      <c r="X912" s="339"/>
      <c r="Y912" s="339"/>
      <c r="Z912" s="339"/>
      <c r="AA912" s="339"/>
      <c r="AB912" s="339"/>
      <c r="AC912" s="339"/>
      <c r="AD912" s="339"/>
      <c r="AE912" s="339"/>
      <c r="AF912" s="339"/>
      <c r="AG912" s="339"/>
      <c r="AH912" s="339"/>
      <c r="AI912" s="339"/>
      <c r="AJ912" s="339"/>
      <c r="AK912" s="339"/>
      <c r="AL912" s="339"/>
    </row>
    <row r="913" spans="1:38" ht="12.75" customHeight="1">
      <c r="A913" s="339"/>
      <c r="B913" s="339"/>
      <c r="C913" s="339"/>
      <c r="D913" s="339"/>
      <c r="E913" s="339"/>
      <c r="F913" s="339"/>
      <c r="G913" s="339"/>
      <c r="H913" s="339"/>
      <c r="I913" s="339"/>
      <c r="J913" s="339"/>
      <c r="K913" s="339"/>
      <c r="L913" s="339"/>
      <c r="M913" s="340"/>
      <c r="N913" s="339"/>
      <c r="O913" s="339"/>
      <c r="P913" s="339"/>
      <c r="Q913" s="341"/>
      <c r="R913" s="339"/>
      <c r="S913" s="338"/>
      <c r="T913" s="466"/>
      <c r="U913" s="466"/>
      <c r="V913" s="339"/>
      <c r="W913" s="339"/>
      <c r="X913" s="339"/>
      <c r="Y913" s="339"/>
      <c r="Z913" s="339"/>
      <c r="AA913" s="339"/>
      <c r="AB913" s="339"/>
      <c r="AC913" s="339"/>
      <c r="AD913" s="339"/>
      <c r="AE913" s="339"/>
      <c r="AF913" s="339"/>
      <c r="AG913" s="339"/>
      <c r="AH913" s="339"/>
      <c r="AI913" s="339"/>
      <c r="AJ913" s="339"/>
      <c r="AK913" s="339"/>
      <c r="AL913" s="339"/>
    </row>
    <row r="914" spans="1:38" ht="12.75" customHeight="1">
      <c r="A914" s="339"/>
      <c r="B914" s="339"/>
      <c r="C914" s="339"/>
      <c r="D914" s="339"/>
      <c r="E914" s="339"/>
      <c r="F914" s="339"/>
      <c r="G914" s="339"/>
      <c r="H914" s="339"/>
      <c r="I914" s="339"/>
      <c r="J914" s="339"/>
      <c r="K914" s="339"/>
      <c r="L914" s="339"/>
      <c r="M914" s="340"/>
      <c r="N914" s="339"/>
      <c r="O914" s="339"/>
      <c r="P914" s="339"/>
      <c r="Q914" s="341"/>
      <c r="R914" s="339"/>
      <c r="S914" s="338"/>
      <c r="T914" s="466"/>
      <c r="U914" s="466"/>
      <c r="V914" s="339"/>
      <c r="W914" s="339"/>
      <c r="X914" s="339"/>
      <c r="Y914" s="339"/>
      <c r="Z914" s="339"/>
      <c r="AA914" s="339"/>
      <c r="AB914" s="339"/>
      <c r="AC914" s="339"/>
      <c r="AD914" s="339"/>
      <c r="AE914" s="339"/>
      <c r="AF914" s="339"/>
      <c r="AG914" s="339"/>
      <c r="AH914" s="339"/>
      <c r="AI914" s="339"/>
      <c r="AJ914" s="339"/>
      <c r="AK914" s="339"/>
      <c r="AL914" s="339"/>
    </row>
    <row r="915" spans="1:38" ht="12.75" customHeight="1">
      <c r="A915" s="339"/>
      <c r="B915" s="339"/>
      <c r="C915" s="339"/>
      <c r="D915" s="339"/>
      <c r="E915" s="339"/>
      <c r="F915" s="339"/>
      <c r="G915" s="339"/>
      <c r="H915" s="339"/>
      <c r="I915" s="339"/>
      <c r="J915" s="339"/>
      <c r="K915" s="339"/>
      <c r="L915" s="339"/>
      <c r="M915" s="340"/>
      <c r="N915" s="339"/>
      <c r="O915" s="339"/>
      <c r="P915" s="339"/>
      <c r="Q915" s="341"/>
      <c r="R915" s="339"/>
      <c r="S915" s="338"/>
      <c r="T915" s="466"/>
      <c r="U915" s="466"/>
      <c r="V915" s="339"/>
      <c r="W915" s="339"/>
      <c r="X915" s="339"/>
      <c r="Y915" s="339"/>
      <c r="Z915" s="339"/>
      <c r="AA915" s="339"/>
      <c r="AB915" s="339"/>
      <c r="AC915" s="339"/>
      <c r="AD915" s="339"/>
      <c r="AE915" s="339"/>
      <c r="AF915" s="339"/>
      <c r="AG915" s="339"/>
      <c r="AH915" s="339"/>
      <c r="AI915" s="339"/>
      <c r="AJ915" s="339"/>
      <c r="AK915" s="339"/>
      <c r="AL915" s="339"/>
    </row>
    <row r="916" spans="1:38" ht="12.75" customHeight="1">
      <c r="A916" s="339"/>
      <c r="B916" s="339"/>
      <c r="C916" s="339"/>
      <c r="D916" s="339"/>
      <c r="E916" s="339"/>
      <c r="F916" s="339"/>
      <c r="G916" s="339"/>
      <c r="H916" s="339"/>
      <c r="I916" s="339"/>
      <c r="J916" s="339"/>
      <c r="K916" s="339"/>
      <c r="L916" s="339"/>
      <c r="M916" s="340"/>
      <c r="N916" s="339"/>
      <c r="O916" s="339"/>
      <c r="P916" s="339"/>
      <c r="Q916" s="341"/>
      <c r="R916" s="339"/>
      <c r="S916" s="338"/>
      <c r="T916" s="466"/>
      <c r="U916" s="466"/>
      <c r="V916" s="339"/>
      <c r="W916" s="339"/>
      <c r="X916" s="339"/>
      <c r="Y916" s="339"/>
      <c r="Z916" s="339"/>
      <c r="AA916" s="339"/>
      <c r="AB916" s="339"/>
      <c r="AC916" s="339"/>
      <c r="AD916" s="339"/>
      <c r="AE916" s="339"/>
      <c r="AF916" s="339"/>
      <c r="AG916" s="339"/>
      <c r="AH916" s="339"/>
      <c r="AI916" s="339"/>
      <c r="AJ916" s="339"/>
      <c r="AK916" s="339"/>
      <c r="AL916" s="339"/>
    </row>
    <row r="917" spans="1:38" ht="12.75" customHeight="1">
      <c r="A917" s="339"/>
      <c r="B917" s="339"/>
      <c r="C917" s="339"/>
      <c r="D917" s="339"/>
      <c r="E917" s="339"/>
      <c r="F917" s="339"/>
      <c r="G917" s="339"/>
      <c r="H917" s="339"/>
      <c r="I917" s="339"/>
      <c r="J917" s="339"/>
      <c r="K917" s="339"/>
      <c r="L917" s="339"/>
      <c r="M917" s="340"/>
      <c r="N917" s="339"/>
      <c r="O917" s="339"/>
      <c r="P917" s="339"/>
      <c r="Q917" s="341"/>
      <c r="R917" s="339"/>
      <c r="S917" s="338"/>
      <c r="T917" s="466"/>
      <c r="U917" s="466"/>
      <c r="V917" s="339"/>
      <c r="W917" s="339"/>
      <c r="X917" s="339"/>
      <c r="Y917" s="339"/>
      <c r="Z917" s="339"/>
      <c r="AA917" s="339"/>
      <c r="AB917" s="339"/>
      <c r="AC917" s="339"/>
      <c r="AD917" s="339"/>
      <c r="AE917" s="339"/>
      <c r="AF917" s="339"/>
      <c r="AG917" s="339"/>
      <c r="AH917" s="339"/>
      <c r="AI917" s="339"/>
      <c r="AJ917" s="339"/>
      <c r="AK917" s="339"/>
      <c r="AL917" s="339"/>
    </row>
    <row r="918" spans="1:38" ht="12.75" customHeight="1">
      <c r="A918" s="339"/>
      <c r="B918" s="339"/>
      <c r="C918" s="339"/>
      <c r="D918" s="339"/>
      <c r="E918" s="339"/>
      <c r="F918" s="339"/>
      <c r="G918" s="339"/>
      <c r="H918" s="339"/>
      <c r="I918" s="339"/>
      <c r="J918" s="339"/>
      <c r="K918" s="339"/>
      <c r="L918" s="339"/>
      <c r="M918" s="340"/>
      <c r="N918" s="339"/>
      <c r="O918" s="339"/>
      <c r="P918" s="339"/>
      <c r="Q918" s="341"/>
      <c r="R918" s="339"/>
      <c r="S918" s="338"/>
      <c r="T918" s="466"/>
      <c r="U918" s="466"/>
      <c r="V918" s="339"/>
      <c r="W918" s="339"/>
      <c r="X918" s="339"/>
      <c r="Y918" s="339"/>
      <c r="Z918" s="339"/>
      <c r="AA918" s="339"/>
      <c r="AB918" s="339"/>
      <c r="AC918" s="339"/>
      <c r="AD918" s="339"/>
      <c r="AE918" s="339"/>
      <c r="AF918" s="339"/>
      <c r="AG918" s="339"/>
      <c r="AH918" s="339"/>
      <c r="AI918" s="339"/>
      <c r="AJ918" s="339"/>
      <c r="AK918" s="339"/>
      <c r="AL918" s="339"/>
    </row>
    <row r="919" spans="1:38" ht="12.75" customHeight="1">
      <c r="A919" s="339"/>
      <c r="B919" s="339"/>
      <c r="C919" s="339"/>
      <c r="D919" s="339"/>
      <c r="E919" s="339"/>
      <c r="F919" s="339"/>
      <c r="G919" s="339"/>
      <c r="H919" s="339"/>
      <c r="I919" s="339"/>
      <c r="J919" s="339"/>
      <c r="K919" s="339"/>
      <c r="L919" s="339"/>
      <c r="M919" s="340"/>
      <c r="N919" s="339"/>
      <c r="O919" s="339"/>
      <c r="P919" s="339"/>
      <c r="Q919" s="341"/>
      <c r="R919" s="339"/>
      <c r="S919" s="338"/>
      <c r="T919" s="466"/>
      <c r="U919" s="466"/>
      <c r="V919" s="339"/>
      <c r="W919" s="339"/>
      <c r="X919" s="339"/>
      <c r="Y919" s="339"/>
      <c r="Z919" s="339"/>
      <c r="AA919" s="339"/>
      <c r="AB919" s="339"/>
      <c r="AC919" s="339"/>
      <c r="AD919" s="339"/>
      <c r="AE919" s="339"/>
      <c r="AF919" s="339"/>
      <c r="AG919" s="339"/>
      <c r="AH919" s="339"/>
      <c r="AI919" s="339"/>
      <c r="AJ919" s="339"/>
      <c r="AK919" s="339"/>
      <c r="AL919" s="339"/>
    </row>
    <row r="920" spans="1:38" ht="12.75" customHeight="1">
      <c r="A920" s="339"/>
      <c r="B920" s="339"/>
      <c r="C920" s="339"/>
      <c r="D920" s="339"/>
      <c r="E920" s="339"/>
      <c r="F920" s="339"/>
      <c r="G920" s="339"/>
      <c r="H920" s="339"/>
      <c r="I920" s="339"/>
      <c r="J920" s="339"/>
      <c r="K920" s="339"/>
      <c r="L920" s="339"/>
      <c r="M920" s="340"/>
      <c r="N920" s="339"/>
      <c r="O920" s="339"/>
      <c r="P920" s="339"/>
      <c r="Q920" s="341"/>
      <c r="R920" s="339"/>
      <c r="S920" s="338"/>
      <c r="T920" s="466"/>
      <c r="U920" s="466"/>
      <c r="V920" s="339"/>
      <c r="W920" s="339"/>
      <c r="X920" s="339"/>
      <c r="Y920" s="339"/>
      <c r="Z920" s="339"/>
      <c r="AA920" s="339"/>
      <c r="AB920" s="339"/>
      <c r="AC920" s="339"/>
      <c r="AD920" s="339"/>
      <c r="AE920" s="339"/>
      <c r="AF920" s="339"/>
      <c r="AG920" s="339"/>
      <c r="AH920" s="339"/>
      <c r="AI920" s="339"/>
      <c r="AJ920" s="339"/>
      <c r="AK920" s="339"/>
      <c r="AL920" s="339"/>
    </row>
    <row r="921" spans="1:38" ht="12.75" customHeight="1">
      <c r="A921" s="339"/>
      <c r="B921" s="339"/>
      <c r="C921" s="339"/>
      <c r="D921" s="339"/>
      <c r="E921" s="339"/>
      <c r="F921" s="339"/>
      <c r="G921" s="339"/>
      <c r="H921" s="339"/>
      <c r="I921" s="339"/>
      <c r="J921" s="339"/>
      <c r="K921" s="339"/>
      <c r="L921" s="339"/>
      <c r="M921" s="340"/>
      <c r="N921" s="339"/>
      <c r="O921" s="339"/>
      <c r="P921" s="339"/>
      <c r="Q921" s="341"/>
      <c r="R921" s="339"/>
      <c r="S921" s="338"/>
      <c r="T921" s="466"/>
      <c r="U921" s="466"/>
      <c r="V921" s="339"/>
      <c r="W921" s="339"/>
      <c r="X921" s="339"/>
      <c r="Y921" s="339"/>
      <c r="Z921" s="339"/>
      <c r="AA921" s="339"/>
      <c r="AB921" s="339"/>
      <c r="AC921" s="339"/>
      <c r="AD921" s="339"/>
      <c r="AE921" s="339"/>
      <c r="AF921" s="339"/>
      <c r="AG921" s="339"/>
      <c r="AH921" s="339"/>
      <c r="AI921" s="339"/>
      <c r="AJ921" s="339"/>
      <c r="AK921" s="339"/>
      <c r="AL921" s="339"/>
    </row>
    <row r="922" spans="1:38" ht="12.75" customHeight="1">
      <c r="A922" s="339"/>
      <c r="B922" s="339"/>
      <c r="C922" s="339"/>
      <c r="D922" s="339"/>
      <c r="E922" s="339"/>
      <c r="F922" s="339"/>
      <c r="G922" s="339"/>
      <c r="H922" s="339"/>
      <c r="I922" s="339"/>
      <c r="J922" s="339"/>
      <c r="K922" s="339"/>
      <c r="L922" s="339"/>
      <c r="M922" s="340"/>
      <c r="N922" s="339"/>
      <c r="O922" s="339"/>
      <c r="P922" s="339"/>
      <c r="Q922" s="341"/>
      <c r="R922" s="339"/>
      <c r="S922" s="338"/>
      <c r="T922" s="466"/>
      <c r="U922" s="466"/>
      <c r="V922" s="339"/>
      <c r="W922" s="339"/>
      <c r="X922" s="339"/>
      <c r="Y922" s="339"/>
      <c r="Z922" s="339"/>
      <c r="AA922" s="339"/>
      <c r="AB922" s="339"/>
      <c r="AC922" s="339"/>
      <c r="AD922" s="339"/>
      <c r="AE922" s="339"/>
      <c r="AF922" s="339"/>
      <c r="AG922" s="339"/>
      <c r="AH922" s="339"/>
      <c r="AI922" s="339"/>
      <c r="AJ922" s="339"/>
      <c r="AK922" s="339"/>
      <c r="AL922" s="339"/>
    </row>
    <row r="923" spans="1:38" ht="12.75" customHeight="1">
      <c r="A923" s="339"/>
      <c r="B923" s="339"/>
      <c r="C923" s="339"/>
      <c r="D923" s="339"/>
      <c r="E923" s="339"/>
      <c r="F923" s="339"/>
      <c r="G923" s="339"/>
      <c r="H923" s="339"/>
      <c r="I923" s="339"/>
      <c r="J923" s="339"/>
      <c r="K923" s="339"/>
      <c r="L923" s="339"/>
      <c r="M923" s="340"/>
      <c r="N923" s="339"/>
      <c r="O923" s="339"/>
      <c r="P923" s="339"/>
      <c r="Q923" s="341"/>
      <c r="R923" s="339"/>
      <c r="S923" s="338"/>
      <c r="T923" s="466"/>
      <c r="U923" s="466"/>
      <c r="V923" s="339"/>
      <c r="W923" s="339"/>
      <c r="X923" s="339"/>
      <c r="Y923" s="339"/>
      <c r="Z923" s="339"/>
      <c r="AA923" s="339"/>
      <c r="AB923" s="339"/>
      <c r="AC923" s="339"/>
      <c r="AD923" s="339"/>
      <c r="AE923" s="339"/>
      <c r="AF923" s="339"/>
      <c r="AG923" s="339"/>
      <c r="AH923" s="339"/>
      <c r="AI923" s="339"/>
      <c r="AJ923" s="339"/>
      <c r="AK923" s="339"/>
      <c r="AL923" s="339"/>
    </row>
    <row r="924" spans="1:38" ht="12.75" customHeight="1">
      <c r="A924" s="339"/>
      <c r="B924" s="339"/>
      <c r="C924" s="339"/>
      <c r="D924" s="339"/>
      <c r="E924" s="339"/>
      <c r="F924" s="339"/>
      <c r="G924" s="339"/>
      <c r="H924" s="339"/>
      <c r="I924" s="339"/>
      <c r="J924" s="339"/>
      <c r="K924" s="339"/>
      <c r="L924" s="339"/>
      <c r="M924" s="340"/>
      <c r="N924" s="339"/>
      <c r="O924" s="339"/>
      <c r="P924" s="339"/>
      <c r="Q924" s="341"/>
      <c r="R924" s="339"/>
      <c r="S924" s="338"/>
      <c r="T924" s="466"/>
      <c r="U924" s="466"/>
      <c r="V924" s="339"/>
      <c r="W924" s="339"/>
      <c r="X924" s="339"/>
      <c r="Y924" s="339"/>
      <c r="Z924" s="339"/>
      <c r="AA924" s="339"/>
      <c r="AB924" s="339"/>
      <c r="AC924" s="339"/>
      <c r="AD924" s="339"/>
      <c r="AE924" s="339"/>
      <c r="AF924" s="339"/>
      <c r="AG924" s="339"/>
      <c r="AH924" s="339"/>
      <c r="AI924" s="339"/>
      <c r="AJ924" s="339"/>
      <c r="AK924" s="339"/>
      <c r="AL924" s="339"/>
    </row>
    <row r="925" spans="1:38" ht="12.75" customHeight="1">
      <c r="A925" s="339"/>
      <c r="B925" s="339"/>
      <c r="C925" s="339"/>
      <c r="D925" s="339"/>
      <c r="E925" s="339"/>
      <c r="F925" s="339"/>
      <c r="G925" s="339"/>
      <c r="H925" s="339"/>
      <c r="I925" s="339"/>
      <c r="J925" s="339"/>
      <c r="K925" s="339"/>
      <c r="L925" s="339"/>
      <c r="M925" s="340"/>
      <c r="N925" s="339"/>
      <c r="O925" s="339"/>
      <c r="P925" s="339"/>
      <c r="Q925" s="341"/>
      <c r="R925" s="339"/>
      <c r="S925" s="338"/>
      <c r="T925" s="466"/>
      <c r="U925" s="466"/>
      <c r="V925" s="339"/>
      <c r="W925" s="339"/>
      <c r="X925" s="339"/>
      <c r="Y925" s="339"/>
      <c r="Z925" s="339"/>
      <c r="AA925" s="339"/>
      <c r="AB925" s="339"/>
      <c r="AC925" s="339"/>
      <c r="AD925" s="339"/>
      <c r="AE925" s="339"/>
      <c r="AF925" s="339"/>
      <c r="AG925" s="339"/>
      <c r="AH925" s="339"/>
      <c r="AI925" s="339"/>
      <c r="AJ925" s="339"/>
      <c r="AK925" s="339"/>
      <c r="AL925" s="339"/>
    </row>
    <row r="926" spans="1:38" ht="12.75" customHeight="1">
      <c r="A926" s="339"/>
      <c r="B926" s="339"/>
      <c r="C926" s="339"/>
      <c r="D926" s="339"/>
      <c r="E926" s="339"/>
      <c r="F926" s="339"/>
      <c r="G926" s="339"/>
      <c r="H926" s="339"/>
      <c r="I926" s="339"/>
      <c r="J926" s="339"/>
      <c r="K926" s="339"/>
      <c r="L926" s="339"/>
      <c r="M926" s="340"/>
      <c r="N926" s="339"/>
      <c r="O926" s="339"/>
      <c r="P926" s="339"/>
      <c r="Q926" s="341"/>
      <c r="R926" s="339"/>
      <c r="S926" s="338"/>
      <c r="T926" s="466"/>
      <c r="U926" s="466"/>
      <c r="V926" s="339"/>
      <c r="W926" s="339"/>
      <c r="X926" s="339"/>
      <c r="Y926" s="339"/>
      <c r="Z926" s="339"/>
      <c r="AA926" s="339"/>
      <c r="AB926" s="339"/>
      <c r="AC926" s="339"/>
      <c r="AD926" s="339"/>
      <c r="AE926" s="339"/>
      <c r="AF926" s="339"/>
      <c r="AG926" s="339"/>
      <c r="AH926" s="339"/>
      <c r="AI926" s="339"/>
      <c r="AJ926" s="339"/>
      <c r="AK926" s="339"/>
      <c r="AL926" s="339"/>
    </row>
    <row r="927" spans="1:38" ht="12.75" customHeight="1">
      <c r="A927" s="339"/>
      <c r="B927" s="339"/>
      <c r="C927" s="339"/>
      <c r="D927" s="339"/>
      <c r="E927" s="339"/>
      <c r="F927" s="339"/>
      <c r="G927" s="339"/>
      <c r="H927" s="339"/>
      <c r="I927" s="339"/>
      <c r="J927" s="339"/>
      <c r="K927" s="339"/>
      <c r="L927" s="339"/>
      <c r="M927" s="340"/>
      <c r="N927" s="339"/>
      <c r="O927" s="339"/>
      <c r="P927" s="339"/>
      <c r="Q927" s="341"/>
      <c r="R927" s="339"/>
      <c r="S927" s="338"/>
      <c r="T927" s="466"/>
      <c r="U927" s="466"/>
      <c r="V927" s="339"/>
      <c r="W927" s="339"/>
      <c r="X927" s="339"/>
      <c r="Y927" s="339"/>
      <c r="Z927" s="339"/>
      <c r="AA927" s="339"/>
      <c r="AB927" s="339"/>
      <c r="AC927" s="339"/>
      <c r="AD927" s="339"/>
      <c r="AE927" s="339"/>
      <c r="AF927" s="339"/>
      <c r="AG927" s="339"/>
      <c r="AH927" s="339"/>
      <c r="AI927" s="339"/>
      <c r="AJ927" s="339"/>
      <c r="AK927" s="339"/>
      <c r="AL927" s="339"/>
    </row>
    <row r="928" spans="1:38" ht="12.75" customHeight="1">
      <c r="A928" s="339"/>
      <c r="B928" s="339"/>
      <c r="C928" s="339"/>
      <c r="D928" s="339"/>
      <c r="E928" s="339"/>
      <c r="F928" s="339"/>
      <c r="G928" s="339"/>
      <c r="H928" s="339"/>
      <c r="I928" s="339"/>
      <c r="J928" s="339"/>
      <c r="K928" s="339"/>
      <c r="L928" s="339"/>
      <c r="M928" s="340"/>
      <c r="N928" s="339"/>
      <c r="O928" s="339"/>
      <c r="P928" s="339"/>
      <c r="Q928" s="341"/>
      <c r="R928" s="339"/>
      <c r="S928" s="338"/>
      <c r="T928" s="466"/>
      <c r="U928" s="466"/>
      <c r="V928" s="339"/>
      <c r="W928" s="339"/>
      <c r="X928" s="339"/>
      <c r="Y928" s="339"/>
      <c r="Z928" s="339"/>
      <c r="AA928" s="339"/>
      <c r="AB928" s="339"/>
      <c r="AC928" s="339"/>
      <c r="AD928" s="339"/>
      <c r="AE928" s="339"/>
      <c r="AF928" s="339"/>
      <c r="AG928" s="339"/>
      <c r="AH928" s="339"/>
      <c r="AI928" s="339"/>
      <c r="AJ928" s="339"/>
      <c r="AK928" s="339"/>
      <c r="AL928" s="339"/>
    </row>
    <row r="929" spans="1:38" ht="12.75" customHeight="1">
      <c r="A929" s="339"/>
      <c r="B929" s="339"/>
      <c r="C929" s="339"/>
      <c r="D929" s="339"/>
      <c r="E929" s="339"/>
      <c r="F929" s="339"/>
      <c r="G929" s="339"/>
      <c r="H929" s="339"/>
      <c r="I929" s="339"/>
      <c r="J929" s="339"/>
      <c r="K929" s="339"/>
      <c r="L929" s="339"/>
      <c r="M929" s="340"/>
      <c r="N929" s="339"/>
      <c r="O929" s="339"/>
      <c r="P929" s="339"/>
      <c r="Q929" s="341"/>
      <c r="R929" s="339"/>
      <c r="S929" s="338"/>
      <c r="T929" s="466"/>
      <c r="U929" s="466"/>
      <c r="V929" s="339"/>
      <c r="W929" s="339"/>
      <c r="X929" s="339"/>
      <c r="Y929" s="339"/>
      <c r="Z929" s="339"/>
      <c r="AA929" s="339"/>
      <c r="AB929" s="339"/>
      <c r="AC929" s="339"/>
      <c r="AD929" s="339"/>
      <c r="AE929" s="339"/>
      <c r="AF929" s="339"/>
      <c r="AG929" s="339"/>
      <c r="AH929" s="339"/>
      <c r="AI929" s="339"/>
      <c r="AJ929" s="339"/>
      <c r="AK929" s="339"/>
      <c r="AL929" s="339"/>
    </row>
    <row r="930" spans="1:38" ht="12.75" customHeight="1">
      <c r="A930" s="339"/>
      <c r="B930" s="339"/>
      <c r="C930" s="339"/>
      <c r="D930" s="339"/>
      <c r="E930" s="339"/>
      <c r="F930" s="339"/>
      <c r="G930" s="339"/>
      <c r="H930" s="339"/>
      <c r="I930" s="339"/>
      <c r="J930" s="339"/>
      <c r="K930" s="339"/>
      <c r="L930" s="339"/>
      <c r="M930" s="340"/>
      <c r="N930" s="339"/>
      <c r="O930" s="339"/>
      <c r="P930" s="339"/>
      <c r="Q930" s="341"/>
      <c r="R930" s="339"/>
      <c r="S930" s="338"/>
      <c r="T930" s="466"/>
      <c r="U930" s="466"/>
      <c r="V930" s="339"/>
      <c r="W930" s="339"/>
      <c r="X930" s="339"/>
      <c r="Y930" s="339"/>
      <c r="Z930" s="339"/>
      <c r="AA930" s="339"/>
      <c r="AB930" s="339"/>
      <c r="AC930" s="339"/>
      <c r="AD930" s="339"/>
      <c r="AE930" s="339"/>
      <c r="AF930" s="339"/>
      <c r="AG930" s="339"/>
      <c r="AH930" s="339"/>
      <c r="AI930" s="339"/>
      <c r="AJ930" s="339"/>
      <c r="AK930" s="339"/>
      <c r="AL930" s="339"/>
    </row>
    <row r="931" spans="1:38" ht="12.75" customHeight="1">
      <c r="A931" s="339"/>
      <c r="B931" s="339"/>
      <c r="C931" s="339"/>
      <c r="D931" s="339"/>
      <c r="E931" s="339"/>
      <c r="F931" s="339"/>
      <c r="G931" s="339"/>
      <c r="H931" s="339"/>
      <c r="I931" s="339"/>
      <c r="J931" s="339"/>
      <c r="K931" s="339"/>
      <c r="L931" s="339"/>
      <c r="M931" s="340"/>
      <c r="N931" s="339"/>
      <c r="O931" s="339"/>
      <c r="P931" s="339"/>
      <c r="Q931" s="341"/>
      <c r="R931" s="339"/>
      <c r="S931" s="338"/>
      <c r="T931" s="466"/>
      <c r="U931" s="466"/>
      <c r="V931" s="339"/>
      <c r="W931" s="339"/>
      <c r="X931" s="339"/>
      <c r="Y931" s="339"/>
      <c r="Z931" s="339"/>
      <c r="AA931" s="339"/>
      <c r="AB931" s="339"/>
      <c r="AC931" s="339"/>
      <c r="AD931" s="339"/>
      <c r="AE931" s="339"/>
      <c r="AF931" s="339"/>
      <c r="AG931" s="339"/>
      <c r="AH931" s="339"/>
      <c r="AI931" s="339"/>
      <c r="AJ931" s="339"/>
      <c r="AK931" s="339"/>
      <c r="AL931" s="339"/>
    </row>
    <row r="932" spans="1:38" ht="12.75" customHeight="1">
      <c r="A932" s="339"/>
      <c r="B932" s="339"/>
      <c r="C932" s="339"/>
      <c r="D932" s="339"/>
      <c r="E932" s="339"/>
      <c r="F932" s="339"/>
      <c r="G932" s="339"/>
      <c r="H932" s="339"/>
      <c r="I932" s="339"/>
      <c r="J932" s="339"/>
      <c r="K932" s="339"/>
      <c r="L932" s="339"/>
      <c r="M932" s="340"/>
      <c r="N932" s="339"/>
      <c r="O932" s="339"/>
      <c r="P932" s="339"/>
      <c r="Q932" s="341"/>
      <c r="R932" s="339"/>
      <c r="S932" s="338"/>
      <c r="T932" s="466"/>
      <c r="U932" s="466"/>
      <c r="V932" s="339"/>
      <c r="W932" s="339"/>
      <c r="X932" s="339"/>
      <c r="Y932" s="339"/>
      <c r="Z932" s="339"/>
      <c r="AA932" s="339"/>
      <c r="AB932" s="339"/>
      <c r="AC932" s="339"/>
      <c r="AD932" s="339"/>
      <c r="AE932" s="339"/>
      <c r="AF932" s="339"/>
      <c r="AG932" s="339"/>
      <c r="AH932" s="339"/>
      <c r="AI932" s="339"/>
      <c r="AJ932" s="339"/>
      <c r="AK932" s="339"/>
      <c r="AL932" s="339"/>
    </row>
    <row r="933" spans="1:38" ht="12.75" customHeight="1">
      <c r="A933" s="339"/>
      <c r="B933" s="339"/>
      <c r="C933" s="339"/>
      <c r="D933" s="339"/>
      <c r="E933" s="339"/>
      <c r="F933" s="339"/>
      <c r="G933" s="339"/>
      <c r="H933" s="339"/>
      <c r="I933" s="339"/>
      <c r="J933" s="339"/>
      <c r="K933" s="339"/>
      <c r="L933" s="339"/>
      <c r="M933" s="340"/>
      <c r="N933" s="339"/>
      <c r="O933" s="339"/>
      <c r="P933" s="339"/>
      <c r="Q933" s="341"/>
      <c r="R933" s="339"/>
      <c r="S933" s="338"/>
      <c r="T933" s="466"/>
      <c r="U933" s="466"/>
      <c r="V933" s="339"/>
      <c r="W933" s="339"/>
      <c r="X933" s="339"/>
      <c r="Y933" s="339"/>
      <c r="Z933" s="339"/>
      <c r="AA933" s="339"/>
      <c r="AB933" s="339"/>
      <c r="AC933" s="339"/>
      <c r="AD933" s="339"/>
      <c r="AE933" s="339"/>
      <c r="AF933" s="339"/>
      <c r="AG933" s="339"/>
      <c r="AH933" s="339"/>
      <c r="AI933" s="339"/>
      <c r="AJ933" s="339"/>
      <c r="AK933" s="339"/>
      <c r="AL933" s="339"/>
    </row>
    <row r="934" spans="1:38" ht="12.75" customHeight="1">
      <c r="A934" s="339"/>
      <c r="B934" s="339"/>
      <c r="C934" s="339"/>
      <c r="D934" s="339"/>
      <c r="E934" s="339"/>
      <c r="F934" s="339"/>
      <c r="G934" s="339"/>
      <c r="H934" s="339"/>
      <c r="I934" s="339"/>
      <c r="J934" s="339"/>
      <c r="K934" s="339"/>
      <c r="L934" s="339"/>
      <c r="M934" s="340"/>
      <c r="N934" s="339"/>
      <c r="O934" s="339"/>
      <c r="P934" s="339"/>
      <c r="Q934" s="341"/>
      <c r="R934" s="339"/>
      <c r="S934" s="338"/>
      <c r="T934" s="466"/>
      <c r="U934" s="466"/>
      <c r="V934" s="339"/>
      <c r="W934" s="339"/>
      <c r="X934" s="339"/>
      <c r="Y934" s="339"/>
      <c r="Z934" s="339"/>
      <c r="AA934" s="339"/>
      <c r="AB934" s="339"/>
      <c r="AC934" s="339"/>
      <c r="AD934" s="339"/>
      <c r="AE934" s="339"/>
      <c r="AF934" s="339"/>
      <c r="AG934" s="339"/>
      <c r="AH934" s="339"/>
      <c r="AI934" s="339"/>
      <c r="AJ934" s="339"/>
      <c r="AK934" s="339"/>
      <c r="AL934" s="339"/>
    </row>
    <row r="935" spans="1:38" ht="12.75" customHeight="1">
      <c r="A935" s="339"/>
      <c r="B935" s="339"/>
      <c r="C935" s="339"/>
      <c r="D935" s="339"/>
      <c r="E935" s="339"/>
      <c r="F935" s="339"/>
      <c r="G935" s="339"/>
      <c r="H935" s="339"/>
      <c r="I935" s="339"/>
      <c r="J935" s="339"/>
      <c r="K935" s="339"/>
      <c r="L935" s="339"/>
      <c r="M935" s="340"/>
      <c r="N935" s="339"/>
      <c r="O935" s="339"/>
      <c r="P935" s="339"/>
      <c r="Q935" s="341"/>
      <c r="R935" s="339"/>
      <c r="S935" s="338"/>
      <c r="T935" s="466"/>
      <c r="U935" s="466"/>
      <c r="V935" s="339"/>
      <c r="W935" s="339"/>
      <c r="X935" s="339"/>
      <c r="Y935" s="339"/>
      <c r="Z935" s="339"/>
      <c r="AA935" s="339"/>
      <c r="AB935" s="339"/>
      <c r="AC935" s="339"/>
      <c r="AD935" s="339"/>
      <c r="AE935" s="339"/>
      <c r="AF935" s="339"/>
      <c r="AG935" s="339"/>
      <c r="AH935" s="339"/>
      <c r="AI935" s="339"/>
      <c r="AJ935" s="339"/>
      <c r="AK935" s="339"/>
      <c r="AL935" s="339"/>
    </row>
    <row r="936" spans="1:38" ht="12.75" customHeight="1">
      <c r="A936" s="339"/>
      <c r="B936" s="339"/>
      <c r="C936" s="339"/>
      <c r="D936" s="339"/>
      <c r="E936" s="339"/>
      <c r="F936" s="339"/>
      <c r="G936" s="339"/>
      <c r="H936" s="339"/>
      <c r="I936" s="339"/>
      <c r="J936" s="339"/>
      <c r="K936" s="339"/>
      <c r="L936" s="339"/>
      <c r="M936" s="340"/>
      <c r="N936" s="339"/>
      <c r="O936" s="339"/>
      <c r="P936" s="339"/>
      <c r="Q936" s="341"/>
      <c r="R936" s="339"/>
      <c r="S936" s="338"/>
      <c r="T936" s="466"/>
      <c r="U936" s="466"/>
      <c r="V936" s="339"/>
      <c r="W936" s="339"/>
      <c r="X936" s="339"/>
      <c r="Y936" s="339"/>
      <c r="Z936" s="339"/>
      <c r="AA936" s="339"/>
      <c r="AB936" s="339"/>
      <c r="AC936" s="339"/>
      <c r="AD936" s="339"/>
      <c r="AE936" s="339"/>
      <c r="AF936" s="339"/>
      <c r="AG936" s="339"/>
      <c r="AH936" s="339"/>
      <c r="AI936" s="339"/>
      <c r="AJ936" s="339"/>
      <c r="AK936" s="339"/>
      <c r="AL936" s="339"/>
    </row>
    <row r="937" spans="1:38" ht="12.75" customHeight="1">
      <c r="A937" s="339"/>
      <c r="B937" s="339"/>
      <c r="C937" s="339"/>
      <c r="D937" s="339"/>
      <c r="E937" s="339"/>
      <c r="F937" s="339"/>
      <c r="G937" s="339"/>
      <c r="H937" s="339"/>
      <c r="I937" s="339"/>
      <c r="J937" s="339"/>
      <c r="K937" s="339"/>
      <c r="L937" s="339"/>
      <c r="M937" s="340"/>
      <c r="N937" s="339"/>
      <c r="O937" s="339"/>
      <c r="P937" s="339"/>
      <c r="Q937" s="341"/>
      <c r="R937" s="339"/>
      <c r="S937" s="338"/>
      <c r="T937" s="466"/>
      <c r="U937" s="466"/>
      <c r="V937" s="339"/>
      <c r="W937" s="339"/>
      <c r="X937" s="339"/>
      <c r="Y937" s="339"/>
      <c r="Z937" s="339"/>
      <c r="AA937" s="339"/>
      <c r="AB937" s="339"/>
      <c r="AC937" s="339"/>
      <c r="AD937" s="339"/>
      <c r="AE937" s="339"/>
      <c r="AF937" s="339"/>
      <c r="AG937" s="339"/>
      <c r="AH937" s="339"/>
      <c r="AI937" s="339"/>
      <c r="AJ937" s="339"/>
      <c r="AK937" s="339"/>
      <c r="AL937" s="339"/>
    </row>
    <row r="938" spans="1:38" ht="12.75" customHeight="1">
      <c r="A938" s="339"/>
      <c r="B938" s="339"/>
      <c r="C938" s="339"/>
      <c r="D938" s="339"/>
      <c r="E938" s="339"/>
      <c r="F938" s="339"/>
      <c r="G938" s="339"/>
      <c r="H938" s="339"/>
      <c r="I938" s="339"/>
      <c r="J938" s="339"/>
      <c r="K938" s="339"/>
      <c r="L938" s="339"/>
      <c r="M938" s="340"/>
      <c r="N938" s="339"/>
      <c r="O938" s="339"/>
      <c r="P938" s="339"/>
      <c r="Q938" s="341"/>
      <c r="R938" s="339"/>
      <c r="S938" s="338"/>
      <c r="T938" s="466"/>
      <c r="U938" s="466"/>
      <c r="V938" s="339"/>
      <c r="W938" s="339"/>
      <c r="X938" s="339"/>
      <c r="Y938" s="339"/>
      <c r="Z938" s="339"/>
      <c r="AA938" s="339"/>
      <c r="AB938" s="339"/>
      <c r="AC938" s="339"/>
      <c r="AD938" s="339"/>
      <c r="AE938" s="339"/>
      <c r="AF938" s="339"/>
      <c r="AG938" s="339"/>
      <c r="AH938" s="339"/>
      <c r="AI938" s="339"/>
      <c r="AJ938" s="339"/>
      <c r="AK938" s="339"/>
      <c r="AL938" s="339"/>
    </row>
    <row r="939" spans="1:38" ht="12.75" customHeight="1">
      <c r="A939" s="339"/>
      <c r="B939" s="339"/>
      <c r="C939" s="339"/>
      <c r="D939" s="339"/>
      <c r="E939" s="339"/>
      <c r="F939" s="339"/>
      <c r="G939" s="339"/>
      <c r="H939" s="339"/>
      <c r="I939" s="339"/>
      <c r="J939" s="339"/>
      <c r="K939" s="339"/>
      <c r="L939" s="339"/>
      <c r="M939" s="340"/>
      <c r="N939" s="339"/>
      <c r="O939" s="339"/>
      <c r="P939" s="339"/>
      <c r="Q939" s="341"/>
      <c r="R939" s="339"/>
      <c r="S939" s="338"/>
      <c r="T939" s="466"/>
      <c r="U939" s="466"/>
      <c r="V939" s="339"/>
      <c r="W939" s="339"/>
      <c r="X939" s="339"/>
      <c r="Y939" s="339"/>
      <c r="Z939" s="339"/>
      <c r="AA939" s="339"/>
      <c r="AB939" s="339"/>
      <c r="AC939" s="339"/>
      <c r="AD939" s="339"/>
      <c r="AE939" s="339"/>
      <c r="AF939" s="339"/>
      <c r="AG939" s="339"/>
      <c r="AH939" s="339"/>
      <c r="AI939" s="339"/>
      <c r="AJ939" s="339"/>
      <c r="AK939" s="339"/>
      <c r="AL939" s="339"/>
    </row>
    <row r="940" spans="1:38" ht="12.75" customHeight="1">
      <c r="A940" s="339"/>
      <c r="B940" s="339"/>
      <c r="C940" s="339"/>
      <c r="D940" s="339"/>
      <c r="E940" s="339"/>
      <c r="F940" s="339"/>
      <c r="G940" s="339"/>
      <c r="H940" s="339"/>
      <c r="I940" s="339"/>
      <c r="J940" s="339"/>
      <c r="K940" s="339"/>
      <c r="L940" s="339"/>
      <c r="M940" s="340"/>
      <c r="N940" s="339"/>
      <c r="O940" s="339"/>
      <c r="P940" s="339"/>
      <c r="Q940" s="341"/>
      <c r="R940" s="339"/>
      <c r="S940" s="338"/>
      <c r="T940" s="466"/>
      <c r="U940" s="466"/>
      <c r="V940" s="339"/>
      <c r="W940" s="339"/>
      <c r="X940" s="339"/>
      <c r="Y940" s="339"/>
      <c r="Z940" s="339"/>
      <c r="AA940" s="339"/>
      <c r="AB940" s="339"/>
      <c r="AC940" s="339"/>
      <c r="AD940" s="339"/>
      <c r="AE940" s="339"/>
      <c r="AF940" s="339"/>
      <c r="AG940" s="339"/>
      <c r="AH940" s="339"/>
      <c r="AI940" s="339"/>
      <c r="AJ940" s="339"/>
      <c r="AK940" s="339"/>
      <c r="AL940" s="339"/>
    </row>
    <row r="941" spans="1:38" ht="12.75" customHeight="1">
      <c r="A941" s="339"/>
      <c r="B941" s="339"/>
      <c r="C941" s="339"/>
      <c r="D941" s="339"/>
      <c r="E941" s="339"/>
      <c r="F941" s="339"/>
      <c r="G941" s="339"/>
      <c r="H941" s="339"/>
      <c r="I941" s="339"/>
      <c r="J941" s="339"/>
      <c r="K941" s="339"/>
      <c r="L941" s="339"/>
      <c r="M941" s="340"/>
      <c r="N941" s="339"/>
      <c r="O941" s="339"/>
      <c r="P941" s="339"/>
      <c r="Q941" s="341"/>
      <c r="R941" s="339"/>
      <c r="S941" s="338"/>
      <c r="T941" s="466"/>
      <c r="U941" s="466"/>
      <c r="V941" s="339"/>
      <c r="W941" s="339"/>
      <c r="X941" s="339"/>
      <c r="Y941" s="339"/>
      <c r="Z941" s="339"/>
      <c r="AA941" s="339"/>
      <c r="AB941" s="339"/>
      <c r="AC941" s="339"/>
      <c r="AD941" s="339"/>
      <c r="AE941" s="339"/>
      <c r="AF941" s="339"/>
      <c r="AG941" s="339"/>
      <c r="AH941" s="339"/>
      <c r="AI941" s="339"/>
      <c r="AJ941" s="339"/>
      <c r="AK941" s="339"/>
      <c r="AL941" s="339"/>
    </row>
    <row r="942" spans="1:38" ht="12.75" customHeight="1">
      <c r="A942" s="339"/>
      <c r="B942" s="339"/>
      <c r="C942" s="339"/>
      <c r="D942" s="339"/>
      <c r="E942" s="339"/>
      <c r="F942" s="339"/>
      <c r="G942" s="339"/>
      <c r="H942" s="339"/>
      <c r="I942" s="339"/>
      <c r="J942" s="339"/>
      <c r="K942" s="339"/>
      <c r="L942" s="339"/>
      <c r="M942" s="340"/>
      <c r="N942" s="339"/>
      <c r="O942" s="339"/>
      <c r="P942" s="339"/>
      <c r="Q942" s="341"/>
      <c r="R942" s="339"/>
      <c r="S942" s="338"/>
      <c r="T942" s="466"/>
      <c r="U942" s="466"/>
      <c r="V942" s="339"/>
      <c r="W942" s="339"/>
      <c r="X942" s="339"/>
      <c r="Y942" s="339"/>
      <c r="Z942" s="339"/>
      <c r="AA942" s="339"/>
      <c r="AB942" s="339"/>
      <c r="AC942" s="339"/>
      <c r="AD942" s="339"/>
      <c r="AE942" s="339"/>
      <c r="AF942" s="339"/>
      <c r="AG942" s="339"/>
      <c r="AH942" s="339"/>
      <c r="AI942" s="339"/>
      <c r="AJ942" s="339"/>
      <c r="AK942" s="339"/>
      <c r="AL942" s="339"/>
    </row>
    <row r="943" spans="1:38" ht="12.75" customHeight="1">
      <c r="A943" s="339"/>
      <c r="B943" s="339"/>
      <c r="C943" s="339"/>
      <c r="D943" s="339"/>
      <c r="E943" s="339"/>
      <c r="F943" s="339"/>
      <c r="G943" s="339"/>
      <c r="H943" s="339"/>
      <c r="I943" s="339"/>
      <c r="J943" s="339"/>
      <c r="K943" s="339"/>
      <c r="L943" s="339"/>
      <c r="M943" s="340"/>
      <c r="N943" s="339"/>
      <c r="O943" s="339"/>
      <c r="P943" s="339"/>
      <c r="Q943" s="341"/>
      <c r="R943" s="339"/>
      <c r="S943" s="338"/>
      <c r="T943" s="466"/>
      <c r="U943" s="466"/>
      <c r="V943" s="339"/>
      <c r="W943" s="339"/>
      <c r="X943" s="339"/>
      <c r="Y943" s="339"/>
      <c r="Z943" s="339"/>
      <c r="AA943" s="339"/>
      <c r="AB943" s="339"/>
      <c r="AC943" s="339"/>
      <c r="AD943" s="339"/>
      <c r="AE943" s="339"/>
      <c r="AF943" s="339"/>
      <c r="AG943" s="339"/>
      <c r="AH943" s="339"/>
      <c r="AI943" s="339"/>
      <c r="AJ943" s="339"/>
      <c r="AK943" s="339"/>
      <c r="AL943" s="339"/>
    </row>
    <row r="944" spans="1:38" ht="12.75" customHeight="1">
      <c r="A944" s="339"/>
      <c r="B944" s="339"/>
      <c r="C944" s="339"/>
      <c r="D944" s="339"/>
      <c r="E944" s="339"/>
      <c r="F944" s="339"/>
      <c r="G944" s="339"/>
      <c r="H944" s="339"/>
      <c r="I944" s="339"/>
      <c r="J944" s="339"/>
      <c r="K944" s="339"/>
      <c r="L944" s="339"/>
      <c r="M944" s="340"/>
      <c r="N944" s="339"/>
      <c r="O944" s="339"/>
      <c r="P944" s="339"/>
      <c r="Q944" s="341"/>
      <c r="R944" s="339"/>
      <c r="S944" s="338"/>
      <c r="T944" s="466"/>
      <c r="U944" s="466"/>
      <c r="V944" s="339"/>
      <c r="W944" s="339"/>
      <c r="X944" s="339"/>
      <c r="Y944" s="339"/>
      <c r="Z944" s="339"/>
      <c r="AA944" s="339"/>
      <c r="AB944" s="339"/>
      <c r="AC944" s="339"/>
      <c r="AD944" s="339"/>
      <c r="AE944" s="339"/>
      <c r="AF944" s="339"/>
      <c r="AG944" s="339"/>
      <c r="AH944" s="339"/>
      <c r="AI944" s="339"/>
      <c r="AJ944" s="339"/>
      <c r="AK944" s="339"/>
      <c r="AL944" s="339"/>
    </row>
    <row r="945" spans="1:38" ht="12.75" customHeight="1">
      <c r="A945" s="339"/>
      <c r="B945" s="339"/>
      <c r="C945" s="339"/>
      <c r="D945" s="339"/>
      <c r="E945" s="339"/>
      <c r="F945" s="339"/>
      <c r="G945" s="339"/>
      <c r="H945" s="339"/>
      <c r="I945" s="339"/>
      <c r="J945" s="339"/>
      <c r="K945" s="339"/>
      <c r="L945" s="339"/>
      <c r="M945" s="340"/>
      <c r="N945" s="339"/>
      <c r="O945" s="339"/>
      <c r="P945" s="339"/>
      <c r="Q945" s="341"/>
      <c r="R945" s="339"/>
      <c r="S945" s="338"/>
      <c r="T945" s="466"/>
      <c r="U945" s="466"/>
      <c r="V945" s="339"/>
      <c r="W945" s="339"/>
      <c r="X945" s="339"/>
      <c r="Y945" s="339"/>
      <c r="Z945" s="339"/>
      <c r="AA945" s="339"/>
      <c r="AB945" s="339"/>
      <c r="AC945" s="339"/>
      <c r="AD945" s="339"/>
      <c r="AE945" s="339"/>
      <c r="AF945" s="339"/>
      <c r="AG945" s="339"/>
      <c r="AH945" s="339"/>
      <c r="AI945" s="339"/>
      <c r="AJ945" s="339"/>
      <c r="AK945" s="339"/>
      <c r="AL945" s="339"/>
    </row>
    <row r="946" spans="1:38" ht="12.75" customHeight="1">
      <c r="A946" s="339"/>
      <c r="B946" s="339"/>
      <c r="C946" s="339"/>
      <c r="D946" s="339"/>
      <c r="E946" s="339"/>
      <c r="F946" s="339"/>
      <c r="G946" s="339"/>
      <c r="H946" s="339"/>
      <c r="I946" s="339"/>
      <c r="J946" s="339"/>
      <c r="K946" s="339"/>
      <c r="L946" s="339"/>
      <c r="M946" s="340"/>
      <c r="N946" s="339"/>
      <c r="O946" s="339"/>
      <c r="P946" s="339"/>
      <c r="Q946" s="341"/>
      <c r="R946" s="339"/>
      <c r="S946" s="338"/>
      <c r="T946" s="466"/>
      <c r="U946" s="466"/>
      <c r="V946" s="339"/>
      <c r="W946" s="339"/>
      <c r="X946" s="339"/>
      <c r="Y946" s="339"/>
      <c r="Z946" s="339"/>
      <c r="AA946" s="339"/>
      <c r="AB946" s="339"/>
      <c r="AC946" s="339"/>
      <c r="AD946" s="339"/>
      <c r="AE946" s="339"/>
      <c r="AF946" s="339"/>
      <c r="AG946" s="339"/>
      <c r="AH946" s="339"/>
      <c r="AI946" s="339"/>
      <c r="AJ946" s="339"/>
      <c r="AK946" s="339"/>
      <c r="AL946" s="339"/>
    </row>
    <row r="947" spans="1:38" ht="12.75" customHeight="1">
      <c r="A947" s="339"/>
      <c r="B947" s="339"/>
      <c r="C947" s="339"/>
      <c r="D947" s="339"/>
      <c r="E947" s="339"/>
      <c r="F947" s="339"/>
      <c r="G947" s="339"/>
      <c r="H947" s="339"/>
      <c r="I947" s="339"/>
      <c r="J947" s="339"/>
      <c r="K947" s="339"/>
      <c r="L947" s="339"/>
      <c r="M947" s="340"/>
      <c r="N947" s="339"/>
      <c r="O947" s="339"/>
      <c r="P947" s="339"/>
      <c r="Q947" s="341"/>
      <c r="R947" s="339"/>
      <c r="S947" s="338"/>
      <c r="T947" s="466"/>
      <c r="U947" s="466"/>
      <c r="V947" s="339"/>
      <c r="W947" s="339"/>
      <c r="X947" s="339"/>
      <c r="Y947" s="339"/>
      <c r="Z947" s="339"/>
      <c r="AA947" s="339"/>
      <c r="AB947" s="339"/>
      <c r="AC947" s="339"/>
      <c r="AD947" s="339"/>
      <c r="AE947" s="339"/>
      <c r="AF947" s="339"/>
      <c r="AG947" s="339"/>
      <c r="AH947" s="339"/>
      <c r="AI947" s="339"/>
      <c r="AJ947" s="339"/>
      <c r="AK947" s="339"/>
      <c r="AL947" s="339"/>
    </row>
    <row r="948" spans="1:38" ht="12.75" customHeight="1">
      <c r="A948" s="339"/>
      <c r="B948" s="339"/>
      <c r="C948" s="339"/>
      <c r="D948" s="339"/>
      <c r="E948" s="339"/>
      <c r="F948" s="339"/>
      <c r="G948" s="339"/>
      <c r="H948" s="339"/>
      <c r="I948" s="339"/>
      <c r="J948" s="339"/>
      <c r="K948" s="339"/>
      <c r="L948" s="339"/>
      <c r="M948" s="340"/>
      <c r="N948" s="339"/>
      <c r="O948" s="339"/>
      <c r="P948" s="339"/>
      <c r="Q948" s="341"/>
      <c r="R948" s="339"/>
      <c r="S948" s="338"/>
      <c r="T948" s="466"/>
      <c r="U948" s="466"/>
      <c r="V948" s="339"/>
      <c r="W948" s="339"/>
      <c r="X948" s="339"/>
      <c r="Y948" s="339"/>
      <c r="Z948" s="339"/>
      <c r="AA948" s="339"/>
      <c r="AB948" s="339"/>
      <c r="AC948" s="339"/>
      <c r="AD948" s="339"/>
      <c r="AE948" s="339"/>
      <c r="AF948" s="339"/>
      <c r="AG948" s="339"/>
      <c r="AH948" s="339"/>
      <c r="AI948" s="339"/>
      <c r="AJ948" s="339"/>
      <c r="AK948" s="339"/>
      <c r="AL948" s="339"/>
    </row>
    <row r="949" spans="1:38" ht="12.75" customHeight="1">
      <c r="A949" s="339"/>
      <c r="B949" s="339"/>
      <c r="C949" s="339"/>
      <c r="D949" s="339"/>
      <c r="E949" s="339"/>
      <c r="F949" s="339"/>
      <c r="G949" s="339"/>
      <c r="H949" s="339"/>
      <c r="I949" s="339"/>
      <c r="J949" s="339"/>
      <c r="K949" s="339"/>
      <c r="L949" s="339"/>
      <c r="M949" s="340"/>
      <c r="N949" s="339"/>
      <c r="O949" s="339"/>
      <c r="P949" s="339"/>
      <c r="Q949" s="341"/>
      <c r="R949" s="339"/>
      <c r="S949" s="338"/>
      <c r="T949" s="466"/>
      <c r="U949" s="466"/>
      <c r="V949" s="339"/>
      <c r="W949" s="339"/>
      <c r="X949" s="339"/>
      <c r="Y949" s="339"/>
      <c r="Z949" s="339"/>
      <c r="AA949" s="339"/>
      <c r="AB949" s="339"/>
      <c r="AC949" s="339"/>
      <c r="AD949" s="339"/>
      <c r="AE949" s="339"/>
      <c r="AF949" s="339"/>
      <c r="AG949" s="339"/>
      <c r="AH949" s="339"/>
      <c r="AI949" s="339"/>
      <c r="AJ949" s="339"/>
      <c r="AK949" s="339"/>
      <c r="AL949" s="339"/>
    </row>
    <row r="950" spans="1:38" ht="12.75" customHeight="1">
      <c r="A950" s="339"/>
      <c r="B950" s="339"/>
      <c r="C950" s="339"/>
      <c r="D950" s="339"/>
      <c r="E950" s="339"/>
      <c r="F950" s="339"/>
      <c r="G950" s="339"/>
      <c r="H950" s="339"/>
      <c r="I950" s="339"/>
      <c r="J950" s="339"/>
      <c r="K950" s="339"/>
      <c r="L950" s="339"/>
      <c r="M950" s="340"/>
      <c r="N950" s="339"/>
      <c r="O950" s="339"/>
      <c r="P950" s="339"/>
      <c r="Q950" s="341"/>
      <c r="R950" s="339"/>
      <c r="S950" s="338"/>
      <c r="T950" s="466"/>
      <c r="U950" s="466"/>
      <c r="V950" s="339"/>
      <c r="W950" s="339"/>
      <c r="X950" s="339"/>
      <c r="Y950" s="339"/>
      <c r="Z950" s="339"/>
      <c r="AA950" s="339"/>
      <c r="AB950" s="339"/>
      <c r="AC950" s="339"/>
      <c r="AD950" s="339"/>
      <c r="AE950" s="339"/>
      <c r="AF950" s="339"/>
      <c r="AG950" s="339"/>
      <c r="AH950" s="339"/>
      <c r="AI950" s="339"/>
      <c r="AJ950" s="339"/>
      <c r="AK950" s="339"/>
      <c r="AL950" s="339"/>
    </row>
    <row r="951" spans="1:38" ht="12.75" customHeight="1">
      <c r="A951" s="339"/>
      <c r="B951" s="339"/>
      <c r="C951" s="339"/>
      <c r="D951" s="339"/>
      <c r="E951" s="339"/>
      <c r="F951" s="339"/>
      <c r="G951" s="339"/>
      <c r="H951" s="339"/>
      <c r="I951" s="339"/>
      <c r="J951" s="339"/>
      <c r="K951" s="339"/>
      <c r="L951" s="339"/>
      <c r="M951" s="340"/>
      <c r="N951" s="339"/>
      <c r="O951" s="339"/>
      <c r="P951" s="339"/>
      <c r="Q951" s="341"/>
      <c r="R951" s="339"/>
      <c r="S951" s="338"/>
      <c r="T951" s="466"/>
      <c r="U951" s="466"/>
      <c r="V951" s="339"/>
      <c r="W951" s="339"/>
      <c r="X951" s="339"/>
      <c r="Y951" s="339"/>
      <c r="Z951" s="339"/>
      <c r="AA951" s="339"/>
      <c r="AB951" s="339"/>
      <c r="AC951" s="339"/>
      <c r="AD951" s="339"/>
      <c r="AE951" s="339"/>
      <c r="AF951" s="339"/>
      <c r="AG951" s="339"/>
      <c r="AH951" s="339"/>
      <c r="AI951" s="339"/>
      <c r="AJ951" s="339"/>
      <c r="AK951" s="339"/>
      <c r="AL951" s="339"/>
    </row>
    <row r="952" spans="1:38" ht="12.75" customHeight="1">
      <c r="A952" s="339"/>
      <c r="B952" s="339"/>
      <c r="C952" s="339"/>
      <c r="D952" s="339"/>
      <c r="E952" s="339"/>
      <c r="F952" s="339"/>
      <c r="G952" s="339"/>
      <c r="H952" s="339"/>
      <c r="I952" s="339"/>
      <c r="J952" s="339"/>
      <c r="K952" s="339"/>
      <c r="L952" s="339"/>
      <c r="M952" s="340"/>
      <c r="N952" s="339"/>
      <c r="O952" s="339"/>
      <c r="P952" s="339"/>
      <c r="Q952" s="341"/>
      <c r="R952" s="339"/>
      <c r="S952" s="338"/>
      <c r="T952" s="466"/>
      <c r="U952" s="466"/>
      <c r="V952" s="339"/>
      <c r="W952" s="339"/>
      <c r="X952" s="339"/>
      <c r="Y952" s="339"/>
      <c r="Z952" s="339"/>
      <c r="AA952" s="339"/>
      <c r="AB952" s="339"/>
      <c r="AC952" s="339"/>
      <c r="AD952" s="339"/>
      <c r="AE952" s="339"/>
      <c r="AF952" s="339"/>
      <c r="AG952" s="339"/>
      <c r="AH952" s="339"/>
      <c r="AI952" s="339"/>
      <c r="AJ952" s="339"/>
      <c r="AK952" s="339"/>
      <c r="AL952" s="339"/>
    </row>
    <row r="953" spans="1:38" ht="12.75" customHeight="1">
      <c r="A953" s="339"/>
      <c r="B953" s="339"/>
      <c r="C953" s="339"/>
      <c r="D953" s="339"/>
      <c r="E953" s="339"/>
      <c r="F953" s="339"/>
      <c r="G953" s="339"/>
      <c r="H953" s="339"/>
      <c r="I953" s="339"/>
      <c r="J953" s="339"/>
      <c r="K953" s="339"/>
      <c r="L953" s="339"/>
      <c r="M953" s="340"/>
      <c r="N953" s="339"/>
      <c r="O953" s="339"/>
      <c r="P953" s="339"/>
      <c r="Q953" s="341"/>
      <c r="R953" s="339"/>
      <c r="S953" s="338"/>
      <c r="T953" s="466"/>
      <c r="U953" s="466"/>
      <c r="V953" s="339"/>
      <c r="W953" s="339"/>
      <c r="X953" s="339"/>
      <c r="Y953" s="339"/>
      <c r="Z953" s="339"/>
      <c r="AA953" s="339"/>
      <c r="AB953" s="339"/>
      <c r="AC953" s="339"/>
      <c r="AD953" s="339"/>
      <c r="AE953" s="339"/>
      <c r="AF953" s="339"/>
      <c r="AG953" s="339"/>
      <c r="AH953" s="339"/>
      <c r="AI953" s="339"/>
      <c r="AJ953" s="339"/>
      <c r="AK953" s="339"/>
      <c r="AL953" s="339"/>
    </row>
    <row r="954" spans="1:38" ht="12.75" customHeight="1">
      <c r="A954" s="339"/>
      <c r="B954" s="339"/>
      <c r="C954" s="339"/>
      <c r="D954" s="339"/>
      <c r="E954" s="339"/>
      <c r="F954" s="339"/>
      <c r="G954" s="339"/>
      <c r="H954" s="339"/>
      <c r="I954" s="339"/>
      <c r="J954" s="339"/>
      <c r="K954" s="339"/>
      <c r="L954" s="339"/>
      <c r="M954" s="340"/>
      <c r="N954" s="339"/>
      <c r="O954" s="339"/>
      <c r="P954" s="339"/>
      <c r="Q954" s="341"/>
      <c r="R954" s="339"/>
      <c r="S954" s="338"/>
      <c r="T954" s="466"/>
      <c r="U954" s="466"/>
      <c r="V954" s="339"/>
      <c r="W954" s="339"/>
      <c r="X954" s="339"/>
      <c r="Y954" s="339"/>
      <c r="Z954" s="339"/>
      <c r="AA954" s="339"/>
      <c r="AB954" s="339"/>
      <c r="AC954" s="339"/>
      <c r="AD954" s="339"/>
      <c r="AE954" s="339"/>
      <c r="AF954" s="339"/>
      <c r="AG954" s="339"/>
      <c r="AH954" s="339"/>
      <c r="AI954" s="339"/>
      <c r="AJ954" s="339"/>
      <c r="AK954" s="339"/>
      <c r="AL954" s="339"/>
    </row>
    <row r="955" spans="1:38" ht="12.75" customHeight="1">
      <c r="A955" s="339"/>
      <c r="B955" s="339"/>
      <c r="C955" s="339"/>
      <c r="D955" s="339"/>
      <c r="E955" s="339"/>
      <c r="F955" s="339"/>
      <c r="G955" s="339"/>
      <c r="H955" s="339"/>
      <c r="I955" s="339"/>
      <c r="J955" s="339"/>
      <c r="K955" s="339"/>
      <c r="L955" s="339"/>
      <c r="M955" s="340"/>
      <c r="N955" s="339"/>
      <c r="O955" s="339"/>
      <c r="P955" s="339"/>
      <c r="Q955" s="341"/>
      <c r="R955" s="339"/>
      <c r="S955" s="338"/>
      <c r="T955" s="466"/>
      <c r="U955" s="466"/>
      <c r="V955" s="339"/>
      <c r="W955" s="339"/>
      <c r="X955" s="339"/>
      <c r="Y955" s="339"/>
      <c r="Z955" s="339"/>
      <c r="AA955" s="339"/>
      <c r="AB955" s="339"/>
      <c r="AC955" s="339"/>
      <c r="AD955" s="339"/>
      <c r="AE955" s="339"/>
      <c r="AF955" s="339"/>
      <c r="AG955" s="339"/>
      <c r="AH955" s="339"/>
      <c r="AI955" s="339"/>
      <c r="AJ955" s="339"/>
      <c r="AK955" s="339"/>
      <c r="AL955" s="339"/>
    </row>
    <row r="956" spans="1:38" ht="12.75" customHeight="1">
      <c r="A956" s="339"/>
      <c r="B956" s="339"/>
      <c r="C956" s="339"/>
      <c r="D956" s="339"/>
      <c r="E956" s="339"/>
      <c r="F956" s="339"/>
      <c r="G956" s="339"/>
      <c r="H956" s="339"/>
      <c r="I956" s="339"/>
      <c r="J956" s="339"/>
      <c r="K956" s="339"/>
      <c r="L956" s="339"/>
      <c r="M956" s="340"/>
      <c r="N956" s="339"/>
      <c r="O956" s="339"/>
      <c r="P956" s="339"/>
      <c r="Q956" s="341"/>
      <c r="R956" s="339"/>
      <c r="S956" s="338"/>
      <c r="T956" s="466"/>
      <c r="U956" s="466"/>
      <c r="V956" s="339"/>
      <c r="W956" s="339"/>
      <c r="X956" s="339"/>
      <c r="Y956" s="339"/>
      <c r="Z956" s="339"/>
      <c r="AA956" s="339"/>
      <c r="AB956" s="339"/>
      <c r="AC956" s="339"/>
      <c r="AD956" s="339"/>
      <c r="AE956" s="339"/>
      <c r="AF956" s="339"/>
      <c r="AG956" s="339"/>
      <c r="AH956" s="339"/>
      <c r="AI956" s="339"/>
      <c r="AJ956" s="339"/>
      <c r="AK956" s="339"/>
      <c r="AL956" s="339"/>
    </row>
    <row r="957" spans="1:38" ht="12.75" customHeight="1">
      <c r="A957" s="339"/>
      <c r="B957" s="339"/>
      <c r="C957" s="339"/>
      <c r="D957" s="339"/>
      <c r="E957" s="339"/>
      <c r="F957" s="339"/>
      <c r="G957" s="339"/>
      <c r="H957" s="339"/>
      <c r="I957" s="339"/>
      <c r="J957" s="339"/>
      <c r="K957" s="339"/>
      <c r="L957" s="339"/>
      <c r="M957" s="340"/>
      <c r="N957" s="339"/>
      <c r="O957" s="339"/>
      <c r="P957" s="339"/>
      <c r="Q957" s="341"/>
      <c r="R957" s="339"/>
      <c r="S957" s="338"/>
      <c r="T957" s="466"/>
      <c r="U957" s="466"/>
      <c r="V957" s="339"/>
      <c r="W957" s="339"/>
      <c r="X957" s="339"/>
      <c r="Y957" s="339"/>
      <c r="Z957" s="339"/>
      <c r="AA957" s="339"/>
      <c r="AB957" s="339"/>
      <c r="AC957" s="339"/>
      <c r="AD957" s="339"/>
      <c r="AE957" s="339"/>
      <c r="AF957" s="339"/>
      <c r="AG957" s="339"/>
      <c r="AH957" s="339"/>
      <c r="AI957" s="339"/>
      <c r="AJ957" s="339"/>
      <c r="AK957" s="339"/>
      <c r="AL957" s="339"/>
    </row>
    <row r="958" spans="1:38" ht="12.75" customHeight="1">
      <c r="A958" s="339"/>
      <c r="B958" s="339"/>
      <c r="C958" s="339"/>
      <c r="D958" s="339"/>
      <c r="E958" s="339"/>
      <c r="F958" s="339"/>
      <c r="G958" s="339"/>
      <c r="H958" s="339"/>
      <c r="I958" s="339"/>
      <c r="J958" s="339"/>
      <c r="K958" s="339"/>
      <c r="L958" s="339"/>
      <c r="M958" s="340"/>
      <c r="N958" s="339"/>
      <c r="O958" s="339"/>
      <c r="P958" s="339"/>
      <c r="Q958" s="341"/>
      <c r="R958" s="339"/>
      <c r="S958" s="338"/>
      <c r="T958" s="466"/>
      <c r="U958" s="466"/>
      <c r="V958" s="339"/>
      <c r="W958" s="339"/>
      <c r="X958" s="339"/>
      <c r="Y958" s="339"/>
      <c r="Z958" s="339"/>
      <c r="AA958" s="339"/>
      <c r="AB958" s="339"/>
      <c r="AC958" s="339"/>
      <c r="AD958" s="339"/>
      <c r="AE958" s="339"/>
      <c r="AF958" s="339"/>
      <c r="AG958" s="339"/>
      <c r="AH958" s="339"/>
      <c r="AI958" s="339"/>
      <c r="AJ958" s="339"/>
      <c r="AK958" s="339"/>
      <c r="AL958" s="339"/>
    </row>
    <row r="959" spans="1:38" ht="12.75" customHeight="1">
      <c r="A959" s="339"/>
      <c r="B959" s="339"/>
      <c r="C959" s="339"/>
      <c r="D959" s="339"/>
      <c r="E959" s="339"/>
      <c r="F959" s="339"/>
      <c r="G959" s="339"/>
      <c r="H959" s="339"/>
      <c r="I959" s="339"/>
      <c r="J959" s="339"/>
      <c r="K959" s="339"/>
      <c r="L959" s="339"/>
      <c r="M959" s="340"/>
      <c r="N959" s="339"/>
      <c r="O959" s="339"/>
      <c r="P959" s="339"/>
      <c r="Q959" s="341"/>
      <c r="R959" s="339"/>
      <c r="S959" s="338"/>
      <c r="T959" s="466"/>
      <c r="U959" s="466"/>
      <c r="V959" s="339"/>
      <c r="W959" s="339"/>
      <c r="X959" s="339"/>
      <c r="Y959" s="339"/>
      <c r="Z959" s="339"/>
      <c r="AA959" s="339"/>
      <c r="AB959" s="339"/>
      <c r="AC959" s="339"/>
      <c r="AD959" s="339"/>
      <c r="AE959" s="339"/>
      <c r="AF959" s="339"/>
      <c r="AG959" s="339"/>
      <c r="AH959" s="339"/>
      <c r="AI959" s="339"/>
      <c r="AJ959" s="339"/>
      <c r="AK959" s="339"/>
      <c r="AL959" s="339"/>
    </row>
    <row r="960" spans="1:38" ht="12.75" customHeight="1">
      <c r="A960" s="339"/>
      <c r="B960" s="339"/>
      <c r="C960" s="339"/>
      <c r="D960" s="339"/>
      <c r="E960" s="339"/>
      <c r="F960" s="339"/>
      <c r="G960" s="339"/>
      <c r="H960" s="339"/>
      <c r="I960" s="339"/>
      <c r="J960" s="339"/>
      <c r="K960" s="339"/>
      <c r="L960" s="339"/>
      <c r="M960" s="340"/>
      <c r="N960" s="339"/>
      <c r="O960" s="339"/>
      <c r="P960" s="339"/>
      <c r="Q960" s="341"/>
      <c r="R960" s="339"/>
      <c r="S960" s="338"/>
      <c r="T960" s="466"/>
      <c r="U960" s="466"/>
      <c r="V960" s="339"/>
      <c r="W960" s="339"/>
      <c r="X960" s="339"/>
      <c r="Y960" s="339"/>
      <c r="Z960" s="339"/>
      <c r="AA960" s="339"/>
      <c r="AB960" s="339"/>
      <c r="AC960" s="339"/>
      <c r="AD960" s="339"/>
      <c r="AE960" s="339"/>
      <c r="AF960" s="339"/>
      <c r="AG960" s="339"/>
      <c r="AH960" s="339"/>
      <c r="AI960" s="339"/>
      <c r="AJ960" s="339"/>
      <c r="AK960" s="339"/>
      <c r="AL960" s="339"/>
    </row>
    <row r="961" spans="1:38" ht="12.75" customHeight="1">
      <c r="A961" s="339"/>
      <c r="B961" s="339"/>
      <c r="C961" s="339"/>
      <c r="D961" s="339"/>
      <c r="E961" s="339"/>
      <c r="F961" s="339"/>
      <c r="G961" s="339"/>
      <c r="H961" s="339"/>
      <c r="I961" s="339"/>
      <c r="J961" s="339"/>
      <c r="K961" s="339"/>
      <c r="L961" s="339"/>
      <c r="M961" s="340"/>
      <c r="N961" s="339"/>
      <c r="O961" s="339"/>
      <c r="P961" s="339"/>
      <c r="Q961" s="341"/>
      <c r="R961" s="339"/>
      <c r="S961" s="338"/>
      <c r="T961" s="466"/>
      <c r="U961" s="466"/>
      <c r="V961" s="339"/>
      <c r="W961" s="339"/>
      <c r="X961" s="339"/>
      <c r="Y961" s="339"/>
      <c r="Z961" s="339"/>
      <c r="AA961" s="339"/>
      <c r="AB961" s="339"/>
      <c r="AC961" s="339"/>
      <c r="AD961" s="339"/>
      <c r="AE961" s="339"/>
      <c r="AF961" s="339"/>
      <c r="AG961" s="339"/>
      <c r="AH961" s="339"/>
      <c r="AI961" s="339"/>
      <c r="AJ961" s="339"/>
      <c r="AK961" s="339"/>
      <c r="AL961" s="339"/>
    </row>
    <row r="962" spans="1:38" ht="12.75" customHeight="1">
      <c r="A962" s="339"/>
      <c r="B962" s="339"/>
      <c r="C962" s="339"/>
      <c r="D962" s="339"/>
      <c r="E962" s="339"/>
      <c r="F962" s="339"/>
      <c r="G962" s="339"/>
      <c r="H962" s="339"/>
      <c r="I962" s="339"/>
      <c r="J962" s="339"/>
      <c r="K962" s="339"/>
      <c r="L962" s="339"/>
      <c r="M962" s="340"/>
      <c r="N962" s="339"/>
      <c r="O962" s="339"/>
      <c r="P962" s="339"/>
      <c r="Q962" s="341"/>
      <c r="R962" s="339"/>
      <c r="S962" s="338"/>
      <c r="T962" s="466"/>
      <c r="U962" s="466"/>
      <c r="V962" s="339"/>
      <c r="W962" s="339"/>
      <c r="X962" s="339"/>
      <c r="Y962" s="339"/>
      <c r="Z962" s="339"/>
      <c r="AA962" s="339"/>
      <c r="AB962" s="339"/>
      <c r="AC962" s="339"/>
      <c r="AD962" s="339"/>
      <c r="AE962" s="339"/>
      <c r="AF962" s="339"/>
      <c r="AG962" s="339"/>
      <c r="AH962" s="339"/>
      <c r="AI962" s="339"/>
      <c r="AJ962" s="339"/>
      <c r="AK962" s="339"/>
      <c r="AL962" s="339"/>
    </row>
    <row r="963" spans="1:38" ht="12.75" customHeight="1">
      <c r="A963" s="339"/>
      <c r="B963" s="339"/>
      <c r="C963" s="339"/>
      <c r="D963" s="339"/>
      <c r="E963" s="339"/>
      <c r="F963" s="339"/>
      <c r="G963" s="339"/>
      <c r="H963" s="339"/>
      <c r="I963" s="339"/>
      <c r="J963" s="339"/>
      <c r="K963" s="339"/>
      <c r="L963" s="339"/>
      <c r="M963" s="340"/>
      <c r="N963" s="339"/>
      <c r="O963" s="339"/>
      <c r="P963" s="339"/>
      <c r="Q963" s="341"/>
      <c r="R963" s="339"/>
      <c r="S963" s="338"/>
      <c r="T963" s="466"/>
      <c r="U963" s="466"/>
      <c r="V963" s="339"/>
      <c r="W963" s="339"/>
      <c r="X963" s="339"/>
      <c r="Y963" s="339"/>
      <c r="Z963" s="339"/>
      <c r="AA963" s="339"/>
      <c r="AB963" s="339"/>
      <c r="AC963" s="339"/>
      <c r="AD963" s="339"/>
      <c r="AE963" s="339"/>
      <c r="AF963" s="339"/>
      <c r="AG963" s="339"/>
      <c r="AH963" s="339"/>
      <c r="AI963" s="339"/>
      <c r="AJ963" s="339"/>
      <c r="AK963" s="339"/>
      <c r="AL963" s="339"/>
    </row>
    <row r="964" spans="1:38" ht="12.75" customHeight="1">
      <c r="A964" s="339"/>
      <c r="B964" s="339"/>
      <c r="C964" s="339"/>
      <c r="D964" s="339"/>
      <c r="E964" s="339"/>
      <c r="F964" s="339"/>
      <c r="G964" s="339"/>
      <c r="H964" s="339"/>
      <c r="I964" s="339"/>
      <c r="J964" s="339"/>
      <c r="K964" s="339"/>
      <c r="L964" s="339"/>
      <c r="M964" s="340"/>
      <c r="N964" s="339"/>
      <c r="O964" s="339"/>
      <c r="P964" s="339"/>
      <c r="Q964" s="341"/>
      <c r="R964" s="339"/>
      <c r="S964" s="338"/>
      <c r="T964" s="466"/>
      <c r="U964" s="466"/>
      <c r="V964" s="339"/>
      <c r="W964" s="339"/>
      <c r="X964" s="339"/>
      <c r="Y964" s="339"/>
      <c r="Z964" s="339"/>
      <c r="AA964" s="339"/>
      <c r="AB964" s="339"/>
      <c r="AC964" s="339"/>
      <c r="AD964" s="339"/>
      <c r="AE964" s="339"/>
      <c r="AF964" s="339"/>
      <c r="AG964" s="339"/>
      <c r="AH964" s="339"/>
      <c r="AI964" s="339"/>
      <c r="AJ964" s="339"/>
      <c r="AK964" s="339"/>
      <c r="AL964" s="339"/>
    </row>
    <row r="965" spans="1:38" ht="12.75" customHeight="1">
      <c r="A965" s="339"/>
      <c r="B965" s="339"/>
      <c r="C965" s="339"/>
      <c r="D965" s="339"/>
      <c r="E965" s="339"/>
      <c r="F965" s="339"/>
      <c r="G965" s="339"/>
      <c r="H965" s="339"/>
      <c r="I965" s="339"/>
      <c r="J965" s="339"/>
      <c r="K965" s="339"/>
      <c r="L965" s="339"/>
      <c r="M965" s="340"/>
      <c r="N965" s="339"/>
      <c r="O965" s="339"/>
      <c r="P965" s="339"/>
      <c r="Q965" s="341"/>
      <c r="R965" s="339"/>
      <c r="S965" s="338"/>
      <c r="T965" s="466"/>
      <c r="U965" s="466"/>
      <c r="V965" s="339"/>
      <c r="W965" s="339"/>
      <c r="X965" s="339"/>
      <c r="Y965" s="339"/>
      <c r="Z965" s="339"/>
      <c r="AA965" s="339"/>
      <c r="AB965" s="339"/>
      <c r="AC965" s="339"/>
      <c r="AD965" s="339"/>
      <c r="AE965" s="339"/>
      <c r="AF965" s="339"/>
      <c r="AG965" s="339"/>
      <c r="AH965" s="339"/>
      <c r="AI965" s="339"/>
      <c r="AJ965" s="339"/>
      <c r="AK965" s="339"/>
      <c r="AL965" s="339"/>
    </row>
    <row r="966" spans="1:38" ht="12.75" customHeight="1">
      <c r="A966" s="339"/>
      <c r="B966" s="339"/>
      <c r="C966" s="339"/>
      <c r="D966" s="339"/>
      <c r="E966" s="339"/>
      <c r="F966" s="339"/>
      <c r="G966" s="339"/>
      <c r="H966" s="339"/>
      <c r="I966" s="339"/>
      <c r="J966" s="339"/>
      <c r="K966" s="339"/>
      <c r="L966" s="339"/>
      <c r="M966" s="340"/>
      <c r="N966" s="339"/>
      <c r="O966" s="339"/>
      <c r="P966" s="339"/>
      <c r="Q966" s="341"/>
      <c r="R966" s="339"/>
      <c r="S966" s="338"/>
      <c r="T966" s="466"/>
      <c r="U966" s="466"/>
      <c r="V966" s="339"/>
      <c r="W966" s="339"/>
      <c r="X966" s="339"/>
      <c r="Y966" s="339"/>
      <c r="Z966" s="339"/>
      <c r="AA966" s="339"/>
      <c r="AB966" s="339"/>
      <c r="AC966" s="339"/>
      <c r="AD966" s="339"/>
      <c r="AE966" s="339"/>
      <c r="AF966" s="339"/>
      <c r="AG966" s="339"/>
      <c r="AH966" s="339"/>
      <c r="AI966" s="339"/>
      <c r="AJ966" s="339"/>
      <c r="AK966" s="339"/>
      <c r="AL966" s="339"/>
    </row>
    <row r="967" spans="1:38" ht="12.75" customHeight="1">
      <c r="A967" s="339"/>
      <c r="B967" s="339"/>
      <c r="C967" s="339"/>
      <c r="D967" s="339"/>
      <c r="E967" s="339"/>
      <c r="F967" s="339"/>
      <c r="G967" s="339"/>
      <c r="H967" s="339"/>
      <c r="I967" s="339"/>
      <c r="J967" s="339"/>
      <c r="K967" s="339"/>
      <c r="L967" s="339"/>
      <c r="M967" s="340"/>
      <c r="N967" s="339"/>
      <c r="O967" s="339"/>
      <c r="P967" s="339"/>
      <c r="Q967" s="341"/>
      <c r="R967" s="339"/>
      <c r="S967" s="338"/>
      <c r="T967" s="466"/>
      <c r="U967" s="466"/>
      <c r="V967" s="339"/>
      <c r="W967" s="339"/>
      <c r="X967" s="339"/>
      <c r="Y967" s="339"/>
      <c r="Z967" s="339"/>
      <c r="AA967" s="339"/>
      <c r="AB967" s="339"/>
      <c r="AC967" s="339"/>
      <c r="AD967" s="339"/>
      <c r="AE967" s="339"/>
      <c r="AF967" s="339"/>
      <c r="AG967" s="339"/>
      <c r="AH967" s="339"/>
      <c r="AI967" s="339"/>
      <c r="AJ967" s="339"/>
      <c r="AK967" s="339"/>
      <c r="AL967" s="339"/>
    </row>
    <row r="968" spans="1:38" ht="12.75" customHeight="1">
      <c r="A968" s="339"/>
      <c r="B968" s="339"/>
      <c r="C968" s="339"/>
      <c r="D968" s="339"/>
      <c r="E968" s="339"/>
      <c r="F968" s="339"/>
      <c r="G968" s="339"/>
      <c r="H968" s="339"/>
      <c r="I968" s="339"/>
      <c r="J968" s="339"/>
      <c r="K968" s="339"/>
      <c r="L968" s="339"/>
      <c r="M968" s="340"/>
      <c r="N968" s="339"/>
      <c r="O968" s="339"/>
      <c r="P968" s="339"/>
      <c r="Q968" s="341"/>
      <c r="R968" s="339"/>
      <c r="S968" s="338"/>
      <c r="T968" s="466"/>
      <c r="U968" s="466"/>
      <c r="V968" s="339"/>
      <c r="W968" s="339"/>
      <c r="X968" s="339"/>
      <c r="Y968" s="339"/>
      <c r="Z968" s="339"/>
      <c r="AA968" s="339"/>
      <c r="AB968" s="339"/>
      <c r="AC968" s="339"/>
      <c r="AD968" s="339"/>
      <c r="AE968" s="339"/>
      <c r="AF968" s="339"/>
      <c r="AG968" s="339"/>
      <c r="AH968" s="339"/>
      <c r="AI968" s="339"/>
      <c r="AJ968" s="339"/>
      <c r="AK968" s="339"/>
      <c r="AL968" s="339"/>
    </row>
    <row r="969" spans="1:38" ht="12.75" customHeight="1">
      <c r="A969" s="339"/>
      <c r="B969" s="339"/>
      <c r="C969" s="339"/>
      <c r="D969" s="339"/>
      <c r="E969" s="339"/>
      <c r="F969" s="339"/>
      <c r="G969" s="339"/>
      <c r="H969" s="339"/>
      <c r="I969" s="339"/>
      <c r="J969" s="339"/>
      <c r="K969" s="339"/>
      <c r="L969" s="339"/>
      <c r="M969" s="340"/>
      <c r="N969" s="339"/>
      <c r="O969" s="339"/>
      <c r="P969" s="339"/>
      <c r="Q969" s="341"/>
      <c r="R969" s="339"/>
      <c r="S969" s="338"/>
      <c r="T969" s="466"/>
      <c r="U969" s="466"/>
      <c r="V969" s="339"/>
      <c r="W969" s="339"/>
      <c r="X969" s="339"/>
      <c r="Y969" s="339"/>
      <c r="Z969" s="339"/>
      <c r="AA969" s="339"/>
      <c r="AB969" s="339"/>
      <c r="AC969" s="339"/>
      <c r="AD969" s="339"/>
      <c r="AE969" s="339"/>
      <c r="AF969" s="339"/>
      <c r="AG969" s="339"/>
      <c r="AH969" s="339"/>
      <c r="AI969" s="339"/>
      <c r="AJ969" s="339"/>
      <c r="AK969" s="339"/>
      <c r="AL969" s="339"/>
    </row>
    <row r="970" spans="1:38" ht="12.75" customHeight="1">
      <c r="A970" s="339"/>
      <c r="B970" s="339"/>
      <c r="C970" s="339"/>
      <c r="D970" s="339"/>
      <c r="E970" s="339"/>
      <c r="F970" s="339"/>
      <c r="G970" s="339"/>
      <c r="H970" s="339"/>
      <c r="I970" s="339"/>
      <c r="J970" s="339"/>
      <c r="K970" s="339"/>
      <c r="L970" s="339"/>
      <c r="M970" s="340"/>
      <c r="N970" s="339"/>
      <c r="O970" s="339"/>
      <c r="P970" s="339"/>
      <c r="Q970" s="341"/>
      <c r="R970" s="339"/>
      <c r="S970" s="338"/>
      <c r="T970" s="466"/>
      <c r="U970" s="466"/>
      <c r="V970" s="339"/>
      <c r="W970" s="339"/>
      <c r="X970" s="339"/>
      <c r="Y970" s="339"/>
      <c r="Z970" s="339"/>
      <c r="AA970" s="339"/>
      <c r="AB970" s="339"/>
      <c r="AC970" s="339"/>
      <c r="AD970" s="339"/>
      <c r="AE970" s="339"/>
      <c r="AF970" s="339"/>
      <c r="AG970" s="339"/>
      <c r="AH970" s="339"/>
      <c r="AI970" s="339"/>
      <c r="AJ970" s="339"/>
      <c r="AK970" s="339"/>
      <c r="AL970" s="339"/>
    </row>
    <row r="971" spans="1:38" ht="12.75" customHeight="1">
      <c r="A971" s="339"/>
      <c r="B971" s="339"/>
      <c r="C971" s="339"/>
      <c r="D971" s="339"/>
      <c r="E971" s="339"/>
      <c r="F971" s="339"/>
      <c r="G971" s="339"/>
      <c r="H971" s="339"/>
      <c r="I971" s="339"/>
      <c r="J971" s="339"/>
      <c r="K971" s="339"/>
      <c r="L971" s="339"/>
      <c r="M971" s="340"/>
      <c r="N971" s="339"/>
      <c r="O971" s="339"/>
      <c r="P971" s="339"/>
      <c r="Q971" s="341"/>
      <c r="R971" s="339"/>
      <c r="S971" s="338"/>
      <c r="T971" s="466"/>
      <c r="U971" s="466"/>
      <c r="V971" s="339"/>
      <c r="W971" s="339"/>
      <c r="X971" s="339"/>
      <c r="Y971" s="339"/>
      <c r="Z971" s="339"/>
      <c r="AA971" s="339"/>
      <c r="AB971" s="339"/>
      <c r="AC971" s="339"/>
      <c r="AD971" s="339"/>
      <c r="AE971" s="339"/>
      <c r="AF971" s="339"/>
      <c r="AG971" s="339"/>
      <c r="AH971" s="339"/>
      <c r="AI971" s="339"/>
      <c r="AJ971" s="339"/>
      <c r="AK971" s="339"/>
      <c r="AL971" s="339"/>
    </row>
    <row r="972" spans="1:38" ht="12.75" customHeight="1">
      <c r="A972" s="339"/>
      <c r="B972" s="339"/>
      <c r="C972" s="339"/>
      <c r="D972" s="339"/>
      <c r="E972" s="339"/>
      <c r="F972" s="339"/>
      <c r="G972" s="339"/>
      <c r="H972" s="339"/>
      <c r="I972" s="339"/>
      <c r="J972" s="339"/>
      <c r="K972" s="339"/>
      <c r="L972" s="339"/>
      <c r="M972" s="340"/>
      <c r="N972" s="339"/>
      <c r="O972" s="339"/>
      <c r="P972" s="339"/>
      <c r="Q972" s="341"/>
      <c r="R972" s="339"/>
      <c r="S972" s="338"/>
      <c r="T972" s="466"/>
      <c r="U972" s="466"/>
      <c r="V972" s="339"/>
      <c r="W972" s="339"/>
      <c r="X972" s="339"/>
      <c r="Y972" s="339"/>
      <c r="Z972" s="339"/>
      <c r="AA972" s="339"/>
      <c r="AB972" s="339"/>
      <c r="AC972" s="339"/>
      <c r="AD972" s="339"/>
      <c r="AE972" s="339"/>
      <c r="AF972" s="339"/>
      <c r="AG972" s="339"/>
      <c r="AH972" s="339"/>
      <c r="AI972" s="339"/>
      <c r="AJ972" s="339"/>
      <c r="AK972" s="339"/>
      <c r="AL972" s="339"/>
    </row>
    <row r="973" spans="1:38" ht="12.75" customHeight="1">
      <c r="A973" s="339"/>
      <c r="B973" s="339"/>
      <c r="C973" s="339"/>
      <c r="D973" s="339"/>
      <c r="E973" s="339"/>
      <c r="F973" s="339"/>
      <c r="G973" s="339"/>
      <c r="H973" s="339"/>
      <c r="I973" s="339"/>
      <c r="J973" s="339"/>
      <c r="K973" s="339"/>
      <c r="L973" s="339"/>
      <c r="M973" s="340"/>
      <c r="N973" s="339"/>
      <c r="O973" s="339"/>
      <c r="P973" s="339"/>
      <c r="Q973" s="341"/>
      <c r="R973" s="339"/>
      <c r="S973" s="338"/>
      <c r="T973" s="466"/>
      <c r="U973" s="466"/>
      <c r="V973" s="339"/>
      <c r="W973" s="339"/>
      <c r="X973" s="339"/>
      <c r="Y973" s="339"/>
      <c r="Z973" s="339"/>
      <c r="AA973" s="339"/>
      <c r="AB973" s="339"/>
      <c r="AC973" s="339"/>
      <c r="AD973" s="339"/>
      <c r="AE973" s="339"/>
      <c r="AF973" s="339"/>
      <c r="AG973" s="339"/>
      <c r="AH973" s="339"/>
      <c r="AI973" s="339"/>
      <c r="AJ973" s="339"/>
      <c r="AK973" s="339"/>
      <c r="AL973" s="339"/>
    </row>
    <row r="974" spans="1:38" ht="12.75" customHeight="1">
      <c r="A974" s="339"/>
      <c r="B974" s="339"/>
      <c r="C974" s="339"/>
      <c r="D974" s="339"/>
      <c r="E974" s="339"/>
      <c r="F974" s="339"/>
      <c r="G974" s="339"/>
      <c r="H974" s="339"/>
      <c r="I974" s="339"/>
      <c r="J974" s="339"/>
      <c r="K974" s="339"/>
      <c r="L974" s="339"/>
      <c r="M974" s="340"/>
      <c r="N974" s="339"/>
      <c r="O974" s="339"/>
      <c r="P974" s="339"/>
      <c r="Q974" s="341"/>
      <c r="R974" s="339"/>
      <c r="S974" s="338"/>
      <c r="T974" s="466"/>
      <c r="U974" s="466"/>
      <c r="V974" s="339"/>
      <c r="W974" s="339"/>
      <c r="X974" s="339"/>
      <c r="Y974" s="339"/>
      <c r="Z974" s="339"/>
      <c r="AA974" s="339"/>
      <c r="AB974" s="339"/>
      <c r="AC974" s="339"/>
      <c r="AD974" s="339"/>
      <c r="AE974" s="339"/>
      <c r="AF974" s="339"/>
      <c r="AG974" s="339"/>
      <c r="AH974" s="339"/>
      <c r="AI974" s="339"/>
      <c r="AJ974" s="339"/>
      <c r="AK974" s="339"/>
      <c r="AL974" s="339"/>
    </row>
    <row r="975" spans="1:38" ht="12.75" customHeight="1">
      <c r="A975" s="339"/>
      <c r="B975" s="339"/>
      <c r="C975" s="339"/>
      <c r="D975" s="339"/>
      <c r="E975" s="339"/>
      <c r="F975" s="339"/>
      <c r="G975" s="339"/>
      <c r="H975" s="339"/>
      <c r="I975" s="339"/>
      <c r="J975" s="339"/>
      <c r="K975" s="339"/>
      <c r="L975" s="339"/>
      <c r="M975" s="340"/>
      <c r="N975" s="339"/>
      <c r="O975" s="339"/>
      <c r="P975" s="339"/>
      <c r="Q975" s="341"/>
      <c r="R975" s="339"/>
      <c r="S975" s="338"/>
      <c r="T975" s="466"/>
      <c r="U975" s="466"/>
      <c r="V975" s="339"/>
      <c r="W975" s="339"/>
      <c r="X975" s="339"/>
      <c r="Y975" s="339"/>
      <c r="Z975" s="339"/>
      <c r="AA975" s="339"/>
      <c r="AB975" s="339"/>
      <c r="AC975" s="339"/>
      <c r="AD975" s="339"/>
      <c r="AE975" s="339"/>
      <c r="AF975" s="339"/>
      <c r="AG975" s="339"/>
      <c r="AH975" s="339"/>
      <c r="AI975" s="339"/>
      <c r="AJ975" s="339"/>
      <c r="AK975" s="339"/>
      <c r="AL975" s="339"/>
    </row>
    <row r="976" spans="1:38" ht="12.75" customHeight="1">
      <c r="A976" s="339"/>
      <c r="B976" s="339"/>
      <c r="C976" s="339"/>
      <c r="D976" s="339"/>
      <c r="E976" s="339"/>
      <c r="F976" s="339"/>
      <c r="G976" s="339"/>
      <c r="H976" s="339"/>
      <c r="I976" s="339"/>
      <c r="J976" s="339"/>
      <c r="K976" s="339"/>
      <c r="L976" s="339"/>
      <c r="M976" s="340"/>
      <c r="N976" s="339"/>
      <c r="O976" s="339"/>
      <c r="P976" s="339"/>
      <c r="Q976" s="341"/>
      <c r="R976" s="339"/>
      <c r="S976" s="338"/>
      <c r="T976" s="466"/>
      <c r="U976" s="466"/>
      <c r="V976" s="339"/>
      <c r="W976" s="339"/>
      <c r="X976" s="339"/>
      <c r="Y976" s="339"/>
      <c r="Z976" s="339"/>
      <c r="AA976" s="339"/>
      <c r="AB976" s="339"/>
      <c r="AC976" s="339"/>
      <c r="AD976" s="339"/>
      <c r="AE976" s="339"/>
      <c r="AF976" s="339"/>
      <c r="AG976" s="339"/>
      <c r="AH976" s="339"/>
      <c r="AI976" s="339"/>
      <c r="AJ976" s="339"/>
      <c r="AK976" s="339"/>
      <c r="AL976" s="339"/>
    </row>
    <row r="977" spans="1:38" ht="12.75" customHeight="1">
      <c r="A977" s="339"/>
      <c r="B977" s="339"/>
      <c r="C977" s="339"/>
      <c r="D977" s="339"/>
      <c r="E977" s="339"/>
      <c r="F977" s="339"/>
      <c r="G977" s="339"/>
      <c r="H977" s="339"/>
      <c r="I977" s="339"/>
      <c r="J977" s="339"/>
      <c r="K977" s="339"/>
      <c r="L977" s="339"/>
      <c r="M977" s="340"/>
      <c r="N977" s="339"/>
      <c r="O977" s="339"/>
      <c r="P977" s="339"/>
      <c r="Q977" s="341"/>
      <c r="R977" s="339"/>
      <c r="S977" s="338"/>
      <c r="T977" s="466"/>
      <c r="U977" s="466"/>
      <c r="V977" s="339"/>
      <c r="W977" s="339"/>
      <c r="X977" s="339"/>
      <c r="Y977" s="339"/>
      <c r="Z977" s="339"/>
      <c r="AA977" s="339"/>
      <c r="AB977" s="339"/>
      <c r="AC977" s="339"/>
      <c r="AD977" s="339"/>
      <c r="AE977" s="339"/>
      <c r="AF977" s="339"/>
      <c r="AG977" s="339"/>
      <c r="AH977" s="339"/>
      <c r="AI977" s="339"/>
      <c r="AJ977" s="339"/>
      <c r="AK977" s="339"/>
      <c r="AL977" s="339"/>
    </row>
    <row r="978" spans="1:38" ht="12.75" customHeight="1">
      <c r="A978" s="339"/>
      <c r="B978" s="339"/>
      <c r="C978" s="339"/>
      <c r="D978" s="339"/>
      <c r="E978" s="339"/>
      <c r="F978" s="339"/>
      <c r="G978" s="339"/>
      <c r="H978" s="339"/>
      <c r="I978" s="339"/>
      <c r="J978" s="339"/>
      <c r="K978" s="339"/>
      <c r="L978" s="339"/>
      <c r="M978" s="340"/>
      <c r="N978" s="339"/>
      <c r="O978" s="339"/>
      <c r="P978" s="339"/>
      <c r="Q978" s="341"/>
      <c r="R978" s="339"/>
      <c r="S978" s="338"/>
      <c r="T978" s="466"/>
      <c r="U978" s="466"/>
      <c r="V978" s="339"/>
      <c r="W978" s="339"/>
      <c r="X978" s="339"/>
      <c r="Y978" s="339"/>
      <c r="Z978" s="339"/>
      <c r="AA978" s="339"/>
      <c r="AB978" s="339"/>
      <c r="AC978" s="339"/>
      <c r="AD978" s="339"/>
      <c r="AE978" s="339"/>
      <c r="AF978" s="339"/>
      <c r="AG978" s="339"/>
      <c r="AH978" s="339"/>
      <c r="AI978" s="339"/>
      <c r="AJ978" s="339"/>
      <c r="AK978" s="339"/>
      <c r="AL978" s="339"/>
    </row>
    <row r="979" spans="1:38" ht="12.75" customHeight="1">
      <c r="A979" s="339"/>
      <c r="B979" s="339"/>
      <c r="C979" s="339"/>
      <c r="D979" s="339"/>
      <c r="E979" s="339"/>
      <c r="F979" s="339"/>
      <c r="G979" s="339"/>
      <c r="H979" s="339"/>
      <c r="I979" s="339"/>
      <c r="J979" s="339"/>
      <c r="K979" s="339"/>
      <c r="L979" s="339"/>
      <c r="M979" s="340"/>
      <c r="N979" s="339"/>
      <c r="O979" s="339"/>
      <c r="P979" s="339"/>
      <c r="Q979" s="341"/>
      <c r="R979" s="339"/>
      <c r="S979" s="338"/>
      <c r="T979" s="466"/>
      <c r="U979" s="466"/>
      <c r="V979" s="339"/>
      <c r="W979" s="339"/>
      <c r="X979" s="339"/>
      <c r="Y979" s="339"/>
      <c r="Z979" s="339"/>
      <c r="AA979" s="339"/>
      <c r="AB979" s="339"/>
      <c r="AC979" s="339"/>
      <c r="AD979" s="339"/>
      <c r="AE979" s="339"/>
      <c r="AF979" s="339"/>
      <c r="AG979" s="339"/>
      <c r="AH979" s="339"/>
      <c r="AI979" s="339"/>
      <c r="AJ979" s="339"/>
      <c r="AK979" s="339"/>
      <c r="AL979" s="339"/>
    </row>
    <row r="980" spans="1:38" ht="12.75" customHeight="1">
      <c r="A980" s="339"/>
      <c r="B980" s="339"/>
      <c r="C980" s="339"/>
      <c r="D980" s="339"/>
      <c r="E980" s="339"/>
      <c r="F980" s="339"/>
      <c r="G980" s="339"/>
      <c r="H980" s="339"/>
      <c r="I980" s="339"/>
      <c r="J980" s="339"/>
      <c r="K980" s="339"/>
      <c r="L980" s="339"/>
      <c r="M980" s="340"/>
      <c r="N980" s="339"/>
      <c r="O980" s="339"/>
      <c r="P980" s="339"/>
      <c r="Q980" s="341"/>
      <c r="R980" s="339"/>
      <c r="S980" s="338"/>
      <c r="T980" s="466"/>
      <c r="U980" s="466"/>
      <c r="V980" s="339"/>
      <c r="W980" s="339"/>
      <c r="X980" s="339"/>
      <c r="Y980" s="339"/>
      <c r="Z980" s="339"/>
      <c r="AA980" s="339"/>
      <c r="AB980" s="339"/>
      <c r="AC980" s="339"/>
      <c r="AD980" s="339"/>
      <c r="AE980" s="339"/>
      <c r="AF980" s="339"/>
      <c r="AG980" s="339"/>
      <c r="AH980" s="339"/>
      <c r="AI980" s="339"/>
      <c r="AJ980" s="339"/>
      <c r="AK980" s="339"/>
      <c r="AL980" s="339"/>
    </row>
    <row r="981" spans="1:38" ht="12.75" customHeight="1">
      <c r="A981" s="339"/>
      <c r="B981" s="339"/>
      <c r="C981" s="339"/>
      <c r="D981" s="339"/>
      <c r="E981" s="339"/>
      <c r="F981" s="339"/>
      <c r="G981" s="339"/>
      <c r="H981" s="339"/>
      <c r="I981" s="339"/>
      <c r="J981" s="339"/>
      <c r="K981" s="339"/>
      <c r="L981" s="339"/>
      <c r="M981" s="340"/>
      <c r="N981" s="339"/>
      <c r="O981" s="339"/>
      <c r="P981" s="339"/>
      <c r="Q981" s="341"/>
      <c r="R981" s="339"/>
      <c r="S981" s="338"/>
      <c r="T981" s="466"/>
      <c r="U981" s="466"/>
      <c r="V981" s="339"/>
      <c r="W981" s="339"/>
      <c r="X981" s="339"/>
      <c r="Y981" s="339"/>
      <c r="Z981" s="339"/>
      <c r="AA981" s="339"/>
      <c r="AB981" s="339"/>
      <c r="AC981" s="339"/>
      <c r="AD981" s="339"/>
      <c r="AE981" s="339"/>
      <c r="AF981" s="339"/>
      <c r="AG981" s="339"/>
      <c r="AH981" s="339"/>
      <c r="AI981" s="339"/>
      <c r="AJ981" s="339"/>
      <c r="AK981" s="339"/>
      <c r="AL981" s="339"/>
    </row>
    <row r="982" spans="1:38" ht="12.75" customHeight="1">
      <c r="A982" s="339"/>
      <c r="B982" s="339"/>
      <c r="C982" s="339"/>
      <c r="D982" s="339"/>
      <c r="E982" s="339"/>
      <c r="F982" s="339"/>
      <c r="G982" s="339"/>
      <c r="H982" s="339"/>
      <c r="I982" s="339"/>
      <c r="J982" s="339"/>
      <c r="K982" s="339"/>
      <c r="L982" s="339"/>
      <c r="M982" s="340"/>
      <c r="N982" s="339"/>
      <c r="O982" s="339"/>
      <c r="P982" s="339"/>
      <c r="Q982" s="341"/>
      <c r="R982" s="339"/>
      <c r="S982" s="338"/>
      <c r="T982" s="466"/>
      <c r="U982" s="466"/>
      <c r="V982" s="339"/>
      <c r="W982" s="339"/>
      <c r="X982" s="339"/>
      <c r="Y982" s="339"/>
      <c r="Z982" s="339"/>
      <c r="AA982" s="339"/>
      <c r="AB982" s="339"/>
      <c r="AC982" s="339"/>
      <c r="AD982" s="339"/>
      <c r="AE982" s="339"/>
      <c r="AF982" s="339"/>
      <c r="AG982" s="339"/>
      <c r="AH982" s="339"/>
      <c r="AI982" s="339"/>
      <c r="AJ982" s="339"/>
      <c r="AK982" s="339"/>
      <c r="AL982" s="339"/>
    </row>
    <row r="983" spans="1:38" ht="12.75" customHeight="1">
      <c r="A983" s="339"/>
      <c r="B983" s="339"/>
      <c r="C983" s="339"/>
      <c r="D983" s="339"/>
      <c r="E983" s="339"/>
      <c r="F983" s="339"/>
      <c r="G983" s="339"/>
      <c r="H983" s="339"/>
      <c r="I983" s="339"/>
      <c r="J983" s="339"/>
      <c r="K983" s="339"/>
      <c r="L983" s="339"/>
      <c r="M983" s="340"/>
      <c r="N983" s="339"/>
      <c r="O983" s="339"/>
      <c r="P983" s="339"/>
      <c r="Q983" s="341"/>
      <c r="R983" s="339"/>
      <c r="S983" s="338"/>
      <c r="T983" s="466"/>
      <c r="U983" s="466"/>
      <c r="V983" s="339"/>
      <c r="W983" s="339"/>
      <c r="X983" s="339"/>
      <c r="Y983" s="339"/>
      <c r="Z983" s="339"/>
      <c r="AA983" s="339"/>
      <c r="AB983" s="339"/>
      <c r="AC983" s="339"/>
      <c r="AD983" s="339"/>
      <c r="AE983" s="339"/>
      <c r="AF983" s="339"/>
      <c r="AG983" s="339"/>
      <c r="AH983" s="339"/>
      <c r="AI983" s="339"/>
      <c r="AJ983" s="339"/>
      <c r="AK983" s="339"/>
      <c r="AL983" s="339"/>
    </row>
    <row r="984" spans="1:38" ht="12.75" customHeight="1">
      <c r="A984" s="339"/>
      <c r="B984" s="339"/>
      <c r="C984" s="339"/>
      <c r="D984" s="339"/>
      <c r="E984" s="339"/>
      <c r="F984" s="339"/>
      <c r="G984" s="339"/>
      <c r="H984" s="339"/>
      <c r="I984" s="339"/>
      <c r="J984" s="339"/>
      <c r="K984" s="339"/>
      <c r="L984" s="339"/>
      <c r="M984" s="340"/>
      <c r="N984" s="339"/>
      <c r="O984" s="339"/>
      <c r="P984" s="339"/>
      <c r="Q984" s="341"/>
      <c r="R984" s="339"/>
      <c r="S984" s="338"/>
      <c r="T984" s="466"/>
      <c r="U984" s="466"/>
      <c r="V984" s="339"/>
      <c r="W984" s="339"/>
      <c r="X984" s="339"/>
      <c r="Y984" s="339"/>
      <c r="Z984" s="339"/>
      <c r="AA984" s="339"/>
      <c r="AB984" s="339"/>
      <c r="AC984" s="339"/>
      <c r="AD984" s="339"/>
      <c r="AE984" s="339"/>
      <c r="AF984" s="339"/>
      <c r="AG984" s="339"/>
      <c r="AH984" s="339"/>
      <c r="AI984" s="339"/>
      <c r="AJ984" s="339"/>
      <c r="AK984" s="339"/>
      <c r="AL984" s="339"/>
    </row>
    <row r="985" spans="1:38" ht="12.75" customHeight="1">
      <c r="A985" s="339"/>
      <c r="B985" s="339"/>
      <c r="C985" s="339"/>
      <c r="D985" s="339"/>
      <c r="E985" s="339"/>
      <c r="F985" s="339"/>
      <c r="G985" s="339"/>
      <c r="H985" s="339"/>
      <c r="I985" s="339"/>
      <c r="J985" s="339"/>
      <c r="K985" s="339"/>
      <c r="L985" s="339"/>
      <c r="M985" s="340"/>
      <c r="N985" s="339"/>
      <c r="O985" s="339"/>
      <c r="P985" s="339"/>
      <c r="Q985" s="341"/>
      <c r="R985" s="339"/>
      <c r="S985" s="338"/>
      <c r="T985" s="466"/>
      <c r="U985" s="466"/>
      <c r="V985" s="339"/>
      <c r="W985" s="339"/>
      <c r="X985" s="339"/>
      <c r="Y985" s="339"/>
      <c r="Z985" s="339"/>
      <c r="AA985" s="339"/>
      <c r="AB985" s="339"/>
      <c r="AC985" s="339"/>
      <c r="AD985" s="339"/>
      <c r="AE985" s="339"/>
      <c r="AF985" s="339"/>
      <c r="AG985" s="339"/>
      <c r="AH985" s="339"/>
      <c r="AI985" s="339"/>
      <c r="AJ985" s="339"/>
      <c r="AK985" s="339"/>
      <c r="AL985" s="339"/>
    </row>
    <row r="986" spans="1:38" ht="12.75" customHeight="1">
      <c r="A986" s="339"/>
      <c r="B986" s="339"/>
      <c r="C986" s="339"/>
      <c r="D986" s="339"/>
      <c r="E986" s="339"/>
      <c r="F986" s="339"/>
      <c r="G986" s="339"/>
      <c r="H986" s="339"/>
      <c r="I986" s="339"/>
      <c r="J986" s="339"/>
      <c r="K986" s="339"/>
      <c r="L986" s="339"/>
      <c r="M986" s="340"/>
      <c r="N986" s="339"/>
      <c r="O986" s="339"/>
      <c r="P986" s="339"/>
      <c r="Q986" s="341"/>
      <c r="R986" s="339"/>
      <c r="S986" s="338"/>
      <c r="T986" s="466"/>
      <c r="U986" s="466"/>
      <c r="V986" s="339"/>
      <c r="W986" s="339"/>
      <c r="X986" s="339"/>
      <c r="Y986" s="339"/>
      <c r="Z986" s="339"/>
      <c r="AA986" s="339"/>
      <c r="AB986" s="339"/>
      <c r="AC986" s="339"/>
      <c r="AD986" s="339"/>
      <c r="AE986" s="339"/>
      <c r="AF986" s="339"/>
      <c r="AG986" s="339"/>
      <c r="AH986" s="339"/>
      <c r="AI986" s="339"/>
      <c r="AJ986" s="339"/>
      <c r="AK986" s="339"/>
      <c r="AL986" s="339"/>
    </row>
    <row r="987" spans="1:38" ht="12.75" customHeight="1">
      <c r="A987" s="339"/>
      <c r="B987" s="339"/>
      <c r="C987" s="339"/>
      <c r="D987" s="339"/>
      <c r="E987" s="339"/>
      <c r="F987" s="339"/>
      <c r="G987" s="339"/>
      <c r="H987" s="339"/>
      <c r="I987" s="339"/>
      <c r="J987" s="339"/>
      <c r="K987" s="339"/>
      <c r="L987" s="339"/>
      <c r="M987" s="340"/>
      <c r="N987" s="339"/>
      <c r="O987" s="339"/>
      <c r="P987" s="339"/>
      <c r="Q987" s="341"/>
      <c r="R987" s="339"/>
      <c r="S987" s="338"/>
      <c r="T987" s="466"/>
      <c r="U987" s="466"/>
      <c r="V987" s="339"/>
      <c r="W987" s="339"/>
      <c r="X987" s="339"/>
      <c r="Y987" s="339"/>
      <c r="Z987" s="339"/>
      <c r="AA987" s="339"/>
      <c r="AB987" s="339"/>
      <c r="AC987" s="339"/>
      <c r="AD987" s="339"/>
      <c r="AE987" s="339"/>
      <c r="AF987" s="339"/>
      <c r="AG987" s="339"/>
      <c r="AH987" s="339"/>
      <c r="AI987" s="339"/>
      <c r="AJ987" s="339"/>
      <c r="AK987" s="339"/>
      <c r="AL987" s="339"/>
    </row>
    <row r="988" spans="1:38" ht="12.75" customHeight="1">
      <c r="A988" s="339"/>
      <c r="B988" s="339"/>
      <c r="C988" s="339"/>
      <c r="D988" s="339"/>
      <c r="E988" s="339"/>
      <c r="F988" s="339"/>
      <c r="G988" s="339"/>
      <c r="H988" s="339"/>
      <c r="I988" s="339"/>
      <c r="J988" s="339"/>
      <c r="K988" s="339"/>
      <c r="L988" s="339"/>
      <c r="M988" s="340"/>
      <c r="N988" s="339"/>
      <c r="O988" s="339"/>
      <c r="P988" s="339"/>
      <c r="Q988" s="341"/>
      <c r="R988" s="339"/>
      <c r="S988" s="338"/>
      <c r="T988" s="466"/>
      <c r="U988" s="466"/>
      <c r="V988" s="339"/>
      <c r="W988" s="339"/>
      <c r="X988" s="339"/>
      <c r="Y988" s="339"/>
      <c r="Z988" s="339"/>
      <c r="AA988" s="339"/>
      <c r="AB988" s="339"/>
      <c r="AC988" s="339"/>
      <c r="AD988" s="339"/>
      <c r="AE988" s="339"/>
      <c r="AF988" s="339"/>
      <c r="AG988" s="339"/>
      <c r="AH988" s="339"/>
      <c r="AI988" s="339"/>
      <c r="AJ988" s="339"/>
      <c r="AK988" s="339"/>
      <c r="AL988" s="339"/>
    </row>
    <row r="989" spans="1:38" ht="12.75" customHeight="1">
      <c r="A989" s="339"/>
      <c r="B989" s="339"/>
      <c r="C989" s="339"/>
      <c r="D989" s="339"/>
      <c r="E989" s="339"/>
      <c r="F989" s="339"/>
      <c r="G989" s="339"/>
      <c r="H989" s="339"/>
      <c r="I989" s="339"/>
      <c r="J989" s="339"/>
      <c r="K989" s="339"/>
      <c r="L989" s="339"/>
      <c r="M989" s="340"/>
      <c r="N989" s="339"/>
      <c r="O989" s="339"/>
      <c r="P989" s="339"/>
      <c r="Q989" s="341"/>
      <c r="R989" s="339"/>
      <c r="S989" s="338"/>
      <c r="T989" s="466"/>
      <c r="U989" s="466"/>
      <c r="V989" s="339"/>
      <c r="W989" s="339"/>
      <c r="X989" s="339"/>
      <c r="Y989" s="339"/>
      <c r="Z989" s="339"/>
      <c r="AA989" s="339"/>
      <c r="AB989" s="339"/>
      <c r="AC989" s="339"/>
      <c r="AD989" s="339"/>
      <c r="AE989" s="339"/>
      <c r="AF989" s="339"/>
      <c r="AG989" s="339"/>
      <c r="AH989" s="339"/>
      <c r="AI989" s="339"/>
      <c r="AJ989" s="339"/>
      <c r="AK989" s="339"/>
      <c r="AL989" s="339"/>
    </row>
    <row r="990" spans="1:38" ht="12.75" customHeight="1">
      <c r="A990" s="339"/>
      <c r="B990" s="339"/>
      <c r="C990" s="339"/>
      <c r="D990" s="339"/>
      <c r="E990" s="339"/>
      <c r="F990" s="339"/>
      <c r="G990" s="339"/>
      <c r="H990" s="339"/>
      <c r="I990" s="339"/>
      <c r="J990" s="339"/>
      <c r="K990" s="339"/>
      <c r="L990" s="339"/>
      <c r="M990" s="340"/>
      <c r="N990" s="339"/>
      <c r="O990" s="339"/>
      <c r="P990" s="339"/>
      <c r="Q990" s="341"/>
      <c r="R990" s="339"/>
      <c r="S990" s="338"/>
      <c r="T990" s="466"/>
      <c r="U990" s="466"/>
      <c r="V990" s="339"/>
      <c r="W990" s="339"/>
      <c r="X990" s="339"/>
      <c r="Y990" s="339"/>
      <c r="Z990" s="339"/>
      <c r="AA990" s="339"/>
      <c r="AB990" s="339"/>
      <c r="AC990" s="339"/>
      <c r="AD990" s="339"/>
      <c r="AE990" s="339"/>
      <c r="AF990" s="339"/>
      <c r="AG990" s="339"/>
      <c r="AH990" s="339"/>
      <c r="AI990" s="339"/>
      <c r="AJ990" s="339"/>
      <c r="AK990" s="339"/>
      <c r="AL990" s="339"/>
    </row>
    <row r="991" spans="1:38" ht="12.75" customHeight="1">
      <c r="A991" s="339"/>
      <c r="B991" s="339"/>
      <c r="C991" s="339"/>
      <c r="D991" s="339"/>
      <c r="E991" s="339"/>
      <c r="F991" s="339"/>
      <c r="G991" s="339"/>
      <c r="H991" s="339"/>
      <c r="I991" s="339"/>
      <c r="J991" s="339"/>
      <c r="K991" s="339"/>
      <c r="L991" s="339"/>
      <c r="M991" s="340"/>
      <c r="N991" s="339"/>
      <c r="O991" s="339"/>
      <c r="P991" s="339"/>
      <c r="Q991" s="341"/>
      <c r="R991" s="339"/>
      <c r="S991" s="338"/>
      <c r="T991" s="466"/>
      <c r="U991" s="466"/>
      <c r="V991" s="339"/>
      <c r="W991" s="339"/>
      <c r="X991" s="339"/>
      <c r="Y991" s="339"/>
      <c r="Z991" s="339"/>
      <c r="AA991" s="339"/>
      <c r="AB991" s="339"/>
      <c r="AC991" s="339"/>
      <c r="AD991" s="339"/>
      <c r="AE991" s="339"/>
      <c r="AF991" s="339"/>
      <c r="AG991" s="339"/>
      <c r="AH991" s="339"/>
      <c r="AI991" s="339"/>
      <c r="AJ991" s="339"/>
      <c r="AK991" s="339"/>
      <c r="AL991" s="339"/>
    </row>
    <row r="992" spans="1:38" ht="12.75" customHeight="1">
      <c r="A992" s="339"/>
      <c r="B992" s="339"/>
      <c r="C992" s="339"/>
      <c r="D992" s="339"/>
      <c r="E992" s="339"/>
      <c r="F992" s="339"/>
      <c r="G992" s="339"/>
      <c r="H992" s="339"/>
      <c r="I992" s="339"/>
      <c r="J992" s="339"/>
      <c r="K992" s="339"/>
      <c r="L992" s="339"/>
      <c r="M992" s="340"/>
      <c r="N992" s="339"/>
      <c r="O992" s="339"/>
      <c r="P992" s="339"/>
      <c r="Q992" s="341"/>
      <c r="R992" s="339"/>
      <c r="S992" s="338"/>
      <c r="T992" s="466"/>
      <c r="U992" s="466"/>
      <c r="V992" s="339"/>
      <c r="W992" s="339"/>
      <c r="X992" s="339"/>
      <c r="Y992" s="339"/>
      <c r="Z992" s="339"/>
      <c r="AA992" s="339"/>
      <c r="AB992" s="339"/>
      <c r="AC992" s="339"/>
      <c r="AD992" s="339"/>
      <c r="AE992" s="339"/>
      <c r="AF992" s="339"/>
      <c r="AG992" s="339"/>
      <c r="AH992" s="339"/>
      <c r="AI992" s="339"/>
      <c r="AJ992" s="339"/>
      <c r="AK992" s="339"/>
      <c r="AL992" s="339"/>
    </row>
    <row r="993" spans="1:38" ht="12.75" customHeight="1">
      <c r="A993" s="339"/>
      <c r="B993" s="339"/>
      <c r="C993" s="339"/>
      <c r="D993" s="339"/>
      <c r="E993" s="339"/>
      <c r="F993" s="339"/>
      <c r="G993" s="339"/>
      <c r="H993" s="339"/>
      <c r="I993" s="339"/>
      <c r="J993" s="339"/>
      <c r="K993" s="339"/>
      <c r="L993" s="339"/>
      <c r="M993" s="340"/>
      <c r="N993" s="339"/>
      <c r="O993" s="339"/>
      <c r="P993" s="339"/>
      <c r="Q993" s="341"/>
      <c r="R993" s="339"/>
      <c r="S993" s="338"/>
      <c r="T993" s="466"/>
      <c r="U993" s="466"/>
      <c r="V993" s="339"/>
      <c r="W993" s="339"/>
      <c r="X993" s="339"/>
      <c r="Y993" s="339"/>
      <c r="Z993" s="339"/>
      <c r="AA993" s="339"/>
      <c r="AB993" s="339"/>
      <c r="AC993" s="339"/>
      <c r="AD993" s="339"/>
      <c r="AE993" s="339"/>
      <c r="AF993" s="339"/>
      <c r="AG993" s="339"/>
      <c r="AH993" s="339"/>
      <c r="AI993" s="339"/>
      <c r="AJ993" s="339"/>
      <c r="AK993" s="339"/>
      <c r="AL993" s="339"/>
    </row>
    <row r="994" spans="1:38" ht="12.75" customHeight="1">
      <c r="A994" s="339"/>
      <c r="B994" s="339"/>
      <c r="C994" s="339"/>
      <c r="D994" s="339"/>
      <c r="E994" s="339"/>
      <c r="F994" s="339"/>
      <c r="G994" s="339"/>
      <c r="H994" s="339"/>
      <c r="I994" s="339"/>
      <c r="J994" s="339"/>
      <c r="K994" s="339"/>
      <c r="L994" s="339"/>
      <c r="M994" s="340"/>
      <c r="N994" s="339"/>
      <c r="O994" s="339"/>
      <c r="P994" s="339"/>
      <c r="Q994" s="341"/>
      <c r="R994" s="339"/>
      <c r="S994" s="338"/>
      <c r="T994" s="466"/>
      <c r="U994" s="466"/>
      <c r="V994" s="339"/>
      <c r="W994" s="339"/>
      <c r="X994" s="339"/>
      <c r="Y994" s="339"/>
      <c r="Z994" s="339"/>
      <c r="AA994" s="339"/>
      <c r="AB994" s="339"/>
      <c r="AC994" s="339"/>
      <c r="AD994" s="339"/>
      <c r="AE994" s="339"/>
      <c r="AF994" s="339"/>
      <c r="AG994" s="339"/>
      <c r="AH994" s="339"/>
      <c r="AI994" s="339"/>
      <c r="AJ994" s="339"/>
      <c r="AK994" s="339"/>
      <c r="AL994" s="339"/>
    </row>
    <row r="995" spans="1:38" ht="12.75" customHeight="1">
      <c r="A995" s="339"/>
      <c r="B995" s="339"/>
      <c r="C995" s="339"/>
      <c r="D995" s="339"/>
      <c r="E995" s="339"/>
      <c r="F995" s="339"/>
      <c r="G995" s="339"/>
      <c r="H995" s="339"/>
      <c r="I995" s="339"/>
      <c r="J995" s="339"/>
      <c r="K995" s="339"/>
      <c r="L995" s="339"/>
      <c r="M995" s="340"/>
      <c r="N995" s="339"/>
      <c r="O995" s="339"/>
      <c r="P995" s="339"/>
      <c r="Q995" s="341"/>
      <c r="R995" s="339"/>
      <c r="S995" s="338"/>
      <c r="T995" s="466"/>
      <c r="U995" s="466"/>
      <c r="V995" s="339"/>
      <c r="W995" s="339"/>
      <c r="X995" s="339"/>
      <c r="Y995" s="339"/>
      <c r="Z995" s="339"/>
      <c r="AA995" s="339"/>
      <c r="AB995" s="339"/>
      <c r="AC995" s="339"/>
      <c r="AD995" s="339"/>
      <c r="AE995" s="339"/>
      <c r="AF995" s="339"/>
      <c r="AG995" s="339"/>
      <c r="AH995" s="339"/>
      <c r="AI995" s="339"/>
      <c r="AJ995" s="339"/>
      <c r="AK995" s="339"/>
      <c r="AL995" s="339"/>
    </row>
    <row r="996" spans="1:38" ht="12.75" customHeight="1">
      <c r="A996" s="339"/>
      <c r="B996" s="339"/>
      <c r="C996" s="339"/>
      <c r="D996" s="339"/>
      <c r="E996" s="339"/>
      <c r="F996" s="339"/>
      <c r="G996" s="339"/>
      <c r="H996" s="339"/>
      <c r="I996" s="339"/>
      <c r="J996" s="339"/>
      <c r="K996" s="339"/>
      <c r="L996" s="339"/>
      <c r="M996" s="340"/>
      <c r="N996" s="339"/>
      <c r="O996" s="339"/>
      <c r="P996" s="339"/>
      <c r="Q996" s="341"/>
      <c r="R996" s="339"/>
      <c r="S996" s="338"/>
      <c r="T996" s="466"/>
      <c r="U996" s="466"/>
      <c r="V996" s="339"/>
      <c r="W996" s="339"/>
      <c r="X996" s="339"/>
      <c r="Y996" s="339"/>
      <c r="Z996" s="339"/>
      <c r="AA996" s="339"/>
      <c r="AB996" s="339"/>
      <c r="AC996" s="339"/>
      <c r="AD996" s="339"/>
      <c r="AE996" s="339"/>
      <c r="AF996" s="339"/>
      <c r="AG996" s="339"/>
      <c r="AH996" s="339"/>
      <c r="AI996" s="339"/>
      <c r="AJ996" s="339"/>
      <c r="AK996" s="339"/>
      <c r="AL996" s="339"/>
    </row>
    <row r="997" spans="1:38" ht="12.75" customHeight="1">
      <c r="A997" s="339"/>
      <c r="B997" s="339"/>
      <c r="C997" s="339"/>
      <c r="D997" s="339"/>
      <c r="E997" s="339"/>
      <c r="F997" s="339"/>
      <c r="G997" s="339"/>
      <c r="H997" s="339"/>
      <c r="I997" s="339"/>
      <c r="J997" s="339"/>
      <c r="K997" s="339"/>
      <c r="L997" s="339"/>
      <c r="M997" s="340"/>
      <c r="N997" s="339"/>
      <c r="O997" s="339"/>
      <c r="P997" s="339"/>
      <c r="Q997" s="341"/>
      <c r="R997" s="339"/>
      <c r="S997" s="338"/>
      <c r="T997" s="466"/>
      <c r="U997" s="466"/>
      <c r="V997" s="339"/>
      <c r="W997" s="339"/>
      <c r="X997" s="339"/>
      <c r="Y997" s="339"/>
      <c r="Z997" s="339"/>
      <c r="AA997" s="339"/>
      <c r="AB997" s="339"/>
      <c r="AC997" s="339"/>
      <c r="AD997" s="339"/>
      <c r="AE997" s="339"/>
      <c r="AF997" s="339"/>
      <c r="AG997" s="339"/>
      <c r="AH997" s="339"/>
      <c r="AI997" s="339"/>
      <c r="AJ997" s="339"/>
      <c r="AK997" s="339"/>
      <c r="AL997" s="339"/>
    </row>
    <row r="998" spans="1:38" ht="12.75" customHeight="1">
      <c r="A998" s="339"/>
      <c r="B998" s="339"/>
      <c r="C998" s="339"/>
      <c r="D998" s="339"/>
      <c r="E998" s="339"/>
      <c r="F998" s="339"/>
      <c r="G998" s="339"/>
      <c r="H998" s="339"/>
      <c r="I998" s="339"/>
      <c r="J998" s="339"/>
      <c r="K998" s="339"/>
      <c r="L998" s="339"/>
      <c r="M998" s="340"/>
      <c r="N998" s="339"/>
      <c r="O998" s="339"/>
      <c r="P998" s="339"/>
      <c r="Q998" s="341"/>
      <c r="R998" s="339"/>
      <c r="S998" s="338"/>
      <c r="T998" s="466"/>
      <c r="U998" s="466"/>
      <c r="V998" s="339"/>
      <c r="W998" s="339"/>
      <c r="X998" s="339"/>
      <c r="Y998" s="339"/>
      <c r="Z998" s="339"/>
      <c r="AA998" s="339"/>
      <c r="AB998" s="339"/>
      <c r="AC998" s="339"/>
      <c r="AD998" s="339"/>
      <c r="AE998" s="339"/>
      <c r="AF998" s="339"/>
      <c r="AG998" s="339"/>
      <c r="AH998" s="339"/>
      <c r="AI998" s="339"/>
      <c r="AJ998" s="339"/>
      <c r="AK998" s="339"/>
      <c r="AL998" s="339"/>
    </row>
    <row r="999" spans="1:38" ht="12.75" customHeight="1">
      <c r="A999" s="339"/>
      <c r="B999" s="339"/>
      <c r="C999" s="339"/>
      <c r="D999" s="339"/>
      <c r="E999" s="339"/>
      <c r="F999" s="339"/>
      <c r="G999" s="339"/>
      <c r="H999" s="339"/>
      <c r="I999" s="339"/>
      <c r="J999" s="339"/>
      <c r="K999" s="339"/>
      <c r="L999" s="339"/>
      <c r="M999" s="340"/>
      <c r="N999" s="339"/>
      <c r="O999" s="339"/>
      <c r="P999" s="339"/>
      <c r="Q999" s="341"/>
      <c r="R999" s="339"/>
      <c r="S999" s="338"/>
      <c r="T999" s="466"/>
      <c r="U999" s="466"/>
      <c r="V999" s="339"/>
      <c r="W999" s="339"/>
      <c r="X999" s="339"/>
      <c r="Y999" s="339"/>
      <c r="Z999" s="339"/>
      <c r="AA999" s="339"/>
      <c r="AB999" s="339"/>
      <c r="AC999" s="339"/>
      <c r="AD999" s="339"/>
      <c r="AE999" s="339"/>
      <c r="AF999" s="339"/>
      <c r="AG999" s="339"/>
      <c r="AH999" s="339"/>
      <c r="AI999" s="339"/>
      <c r="AJ999" s="339"/>
      <c r="AK999" s="339"/>
      <c r="AL999" s="339"/>
    </row>
    <row r="1000" spans="1:38" ht="12.75" customHeight="1">
      <c r="A1000" s="339"/>
      <c r="B1000" s="339"/>
      <c r="C1000" s="339"/>
      <c r="D1000" s="339"/>
      <c r="E1000" s="339"/>
      <c r="F1000" s="339"/>
      <c r="G1000" s="339"/>
      <c r="H1000" s="339"/>
      <c r="I1000" s="339"/>
      <c r="J1000" s="339"/>
      <c r="K1000" s="339"/>
      <c r="L1000" s="339"/>
      <c r="M1000" s="340"/>
      <c r="N1000" s="339"/>
      <c r="O1000" s="339"/>
      <c r="P1000" s="339"/>
      <c r="Q1000" s="341"/>
      <c r="R1000" s="339"/>
      <c r="S1000" s="338"/>
      <c r="T1000" s="466"/>
      <c r="U1000" s="466"/>
      <c r="V1000" s="339"/>
      <c r="W1000" s="339"/>
      <c r="X1000" s="339"/>
      <c r="Y1000" s="339"/>
      <c r="Z1000" s="339"/>
      <c r="AA1000" s="339"/>
      <c r="AB1000" s="339"/>
      <c r="AC1000" s="339"/>
      <c r="AD1000" s="339"/>
      <c r="AE1000" s="339"/>
      <c r="AF1000" s="339"/>
      <c r="AG1000" s="339"/>
      <c r="AH1000" s="339"/>
      <c r="AI1000" s="339"/>
      <c r="AJ1000" s="339"/>
      <c r="AK1000" s="339"/>
      <c r="AL1000" s="339"/>
    </row>
    <row r="1001" spans="1:38" ht="12.75" customHeight="1">
      <c r="A1001" s="339"/>
      <c r="B1001" s="339"/>
      <c r="C1001" s="339"/>
      <c r="D1001" s="339"/>
      <c r="E1001" s="339"/>
      <c r="F1001" s="339"/>
      <c r="G1001" s="339"/>
      <c r="H1001" s="339"/>
      <c r="I1001" s="339"/>
      <c r="J1001" s="339"/>
      <c r="K1001" s="339"/>
      <c r="L1001" s="339"/>
      <c r="M1001" s="340"/>
      <c r="N1001" s="339"/>
      <c r="O1001" s="339"/>
      <c r="P1001" s="339"/>
      <c r="Q1001" s="341"/>
      <c r="R1001" s="339"/>
      <c r="S1001" s="338"/>
      <c r="T1001" s="466"/>
      <c r="U1001" s="466"/>
      <c r="V1001" s="339"/>
      <c r="W1001" s="339"/>
      <c r="X1001" s="339"/>
      <c r="Y1001" s="339"/>
      <c r="Z1001" s="339"/>
      <c r="AA1001" s="339"/>
      <c r="AB1001" s="339"/>
      <c r="AC1001" s="339"/>
      <c r="AD1001" s="339"/>
      <c r="AE1001" s="339"/>
      <c r="AF1001" s="339"/>
      <c r="AG1001" s="339"/>
      <c r="AH1001" s="339"/>
      <c r="AI1001" s="339"/>
      <c r="AJ1001" s="339"/>
      <c r="AK1001" s="339"/>
      <c r="AL1001" s="339"/>
    </row>
    <row r="1002" spans="1:38" ht="12.75" customHeight="1">
      <c r="A1002" s="339"/>
      <c r="B1002" s="339"/>
      <c r="C1002" s="339"/>
      <c r="D1002" s="339"/>
      <c r="E1002" s="339"/>
      <c r="F1002" s="339"/>
      <c r="G1002" s="339"/>
      <c r="H1002" s="339"/>
      <c r="I1002" s="339"/>
      <c r="J1002" s="339"/>
      <c r="K1002" s="339"/>
      <c r="L1002" s="339"/>
      <c r="M1002" s="340"/>
      <c r="N1002" s="339"/>
      <c r="O1002" s="339"/>
      <c r="P1002" s="339"/>
      <c r="Q1002" s="341"/>
      <c r="R1002" s="339"/>
      <c r="S1002" s="338"/>
      <c r="T1002" s="466"/>
      <c r="U1002" s="466"/>
      <c r="V1002" s="339"/>
      <c r="W1002" s="339"/>
      <c r="X1002" s="339"/>
      <c r="Y1002" s="339"/>
      <c r="Z1002" s="339"/>
      <c r="AA1002" s="339"/>
      <c r="AB1002" s="339"/>
      <c r="AC1002" s="339"/>
      <c r="AD1002" s="339"/>
      <c r="AE1002" s="339"/>
      <c r="AF1002" s="339"/>
      <c r="AG1002" s="339"/>
      <c r="AH1002" s="339"/>
      <c r="AI1002" s="339"/>
      <c r="AJ1002" s="339"/>
      <c r="AK1002" s="339"/>
      <c r="AL1002" s="339"/>
    </row>
    <row r="1003" spans="1:38" ht="12.75" customHeight="1">
      <c r="A1003" s="339"/>
      <c r="B1003" s="339"/>
      <c r="C1003" s="339"/>
      <c r="D1003" s="339"/>
      <c r="E1003" s="339"/>
      <c r="F1003" s="339"/>
      <c r="G1003" s="339"/>
      <c r="H1003" s="339"/>
      <c r="I1003" s="339"/>
      <c r="J1003" s="339"/>
      <c r="K1003" s="339"/>
      <c r="L1003" s="339"/>
      <c r="M1003" s="340"/>
      <c r="N1003" s="339"/>
      <c r="O1003" s="339"/>
      <c r="P1003" s="339"/>
      <c r="Q1003" s="341"/>
      <c r="R1003" s="339"/>
      <c r="S1003" s="338"/>
      <c r="T1003" s="466"/>
      <c r="U1003" s="466"/>
      <c r="V1003" s="339"/>
      <c r="W1003" s="339"/>
      <c r="X1003" s="339"/>
      <c r="Y1003" s="339"/>
      <c r="Z1003" s="339"/>
      <c r="AA1003" s="339"/>
      <c r="AB1003" s="339"/>
      <c r="AC1003" s="339"/>
      <c r="AD1003" s="339"/>
      <c r="AE1003" s="339"/>
      <c r="AF1003" s="339"/>
      <c r="AG1003" s="339"/>
      <c r="AH1003" s="339"/>
      <c r="AI1003" s="339"/>
      <c r="AJ1003" s="339"/>
      <c r="AK1003" s="339"/>
      <c r="AL1003" s="339"/>
    </row>
    <row r="1004" spans="1:38" ht="12.75" customHeight="1">
      <c r="A1004" s="339"/>
      <c r="B1004" s="339"/>
      <c r="C1004" s="339"/>
      <c r="D1004" s="339"/>
      <c r="E1004" s="339"/>
      <c r="F1004" s="339"/>
      <c r="G1004" s="339"/>
      <c r="H1004" s="339"/>
      <c r="I1004" s="339"/>
      <c r="J1004" s="339"/>
      <c r="K1004" s="339"/>
      <c r="L1004" s="339"/>
      <c r="M1004" s="340"/>
      <c r="N1004" s="339"/>
      <c r="O1004" s="339"/>
      <c r="P1004" s="339"/>
      <c r="Q1004" s="341"/>
      <c r="R1004" s="339"/>
      <c r="S1004" s="338"/>
      <c r="T1004" s="466"/>
      <c r="U1004" s="466"/>
      <c r="V1004" s="339"/>
      <c r="W1004" s="339"/>
      <c r="X1004" s="339"/>
      <c r="Y1004" s="339"/>
      <c r="Z1004" s="339"/>
      <c r="AA1004" s="339"/>
      <c r="AB1004" s="339"/>
      <c r="AC1004" s="339"/>
      <c r="AD1004" s="339"/>
      <c r="AE1004" s="339"/>
      <c r="AF1004" s="339"/>
      <c r="AG1004" s="339"/>
      <c r="AH1004" s="339"/>
      <c r="AI1004" s="339"/>
      <c r="AJ1004" s="339"/>
      <c r="AK1004" s="339"/>
      <c r="AL1004" s="339"/>
    </row>
    <row r="1005" spans="1:38" ht="12.75" customHeight="1">
      <c r="A1005" s="339"/>
      <c r="B1005" s="339"/>
      <c r="C1005" s="339"/>
      <c r="D1005" s="339"/>
      <c r="E1005" s="339"/>
      <c r="F1005" s="339"/>
      <c r="G1005" s="339"/>
      <c r="H1005" s="339"/>
      <c r="I1005" s="339"/>
      <c r="J1005" s="339"/>
      <c r="K1005" s="339"/>
      <c r="L1005" s="339"/>
      <c r="M1005" s="340"/>
      <c r="N1005" s="339"/>
      <c r="O1005" s="339"/>
      <c r="P1005" s="339"/>
      <c r="Q1005" s="341"/>
      <c r="R1005" s="339"/>
      <c r="S1005" s="338"/>
      <c r="T1005" s="466"/>
      <c r="U1005" s="466"/>
      <c r="V1005" s="339"/>
      <c r="W1005" s="339"/>
      <c r="X1005" s="339"/>
      <c r="Y1005" s="339"/>
      <c r="Z1005" s="339"/>
      <c r="AA1005" s="339"/>
      <c r="AB1005" s="339"/>
      <c r="AC1005" s="339"/>
      <c r="AD1005" s="339"/>
      <c r="AE1005" s="339"/>
      <c r="AF1005" s="339"/>
      <c r="AG1005" s="339"/>
      <c r="AH1005" s="339"/>
      <c r="AI1005" s="339"/>
      <c r="AJ1005" s="339"/>
      <c r="AK1005" s="339"/>
      <c r="AL1005" s="339"/>
    </row>
    <row r="1006" spans="1:38" ht="12.75" customHeight="1">
      <c r="A1006" s="339"/>
      <c r="B1006" s="339"/>
      <c r="C1006" s="339"/>
      <c r="D1006" s="339"/>
      <c r="E1006" s="339"/>
      <c r="F1006" s="339"/>
      <c r="G1006" s="339"/>
      <c r="H1006" s="339"/>
      <c r="I1006" s="339"/>
      <c r="J1006" s="339"/>
      <c r="K1006" s="339"/>
      <c r="L1006" s="339"/>
      <c r="M1006" s="340"/>
      <c r="N1006" s="339"/>
      <c r="O1006" s="339"/>
      <c r="P1006" s="339"/>
      <c r="Q1006" s="341"/>
      <c r="R1006" s="339"/>
      <c r="S1006" s="338"/>
      <c r="T1006" s="466"/>
      <c r="U1006" s="466"/>
      <c r="V1006" s="339"/>
      <c r="W1006" s="339"/>
      <c r="X1006" s="339"/>
      <c r="Y1006" s="339"/>
      <c r="Z1006" s="339"/>
      <c r="AA1006" s="339"/>
      <c r="AB1006" s="339"/>
      <c r="AC1006" s="339"/>
      <c r="AD1006" s="339"/>
      <c r="AE1006" s="339"/>
      <c r="AF1006" s="339"/>
      <c r="AG1006" s="339"/>
      <c r="AH1006" s="339"/>
      <c r="AI1006" s="339"/>
      <c r="AJ1006" s="339"/>
      <c r="AK1006" s="339"/>
      <c r="AL1006" s="339"/>
    </row>
    <row r="1007" spans="1:38" ht="12.75" customHeight="1">
      <c r="A1007" s="339"/>
      <c r="B1007" s="339"/>
      <c r="C1007" s="339"/>
      <c r="D1007" s="339"/>
      <c r="E1007" s="339"/>
      <c r="F1007" s="339"/>
      <c r="G1007" s="339"/>
      <c r="H1007" s="339"/>
      <c r="I1007" s="339"/>
      <c r="J1007" s="339"/>
      <c r="K1007" s="339"/>
      <c r="L1007" s="339"/>
      <c r="M1007" s="340"/>
      <c r="N1007" s="339"/>
      <c r="O1007" s="339"/>
      <c r="P1007" s="339"/>
      <c r="Q1007" s="341"/>
      <c r="R1007" s="339"/>
      <c r="S1007" s="338"/>
      <c r="T1007" s="466"/>
      <c r="U1007" s="466"/>
      <c r="V1007" s="339"/>
      <c r="W1007" s="339"/>
      <c r="X1007" s="339"/>
      <c r="Y1007" s="339"/>
      <c r="Z1007" s="339"/>
      <c r="AA1007" s="339"/>
      <c r="AB1007" s="339"/>
      <c r="AC1007" s="339"/>
      <c r="AD1007" s="339"/>
      <c r="AE1007" s="339"/>
      <c r="AF1007" s="339"/>
      <c r="AG1007" s="339"/>
      <c r="AH1007" s="339"/>
      <c r="AI1007" s="339"/>
      <c r="AJ1007" s="339"/>
      <c r="AK1007" s="339"/>
      <c r="AL1007" s="339"/>
    </row>
    <row r="1008" spans="1:38" ht="12.75" customHeight="1">
      <c r="A1008" s="339"/>
      <c r="B1008" s="339"/>
      <c r="C1008" s="339"/>
      <c r="D1008" s="339"/>
      <c r="E1008" s="339"/>
      <c r="F1008" s="339"/>
      <c r="G1008" s="339"/>
      <c r="H1008" s="339"/>
      <c r="I1008" s="339"/>
      <c r="J1008" s="339"/>
      <c r="K1008" s="339"/>
      <c r="L1008" s="339"/>
      <c r="M1008" s="340"/>
      <c r="N1008" s="339"/>
      <c r="O1008" s="339"/>
      <c r="P1008" s="339"/>
      <c r="Q1008" s="341"/>
      <c r="R1008" s="339"/>
      <c r="S1008" s="338"/>
      <c r="T1008" s="466"/>
      <c r="U1008" s="466"/>
      <c r="V1008" s="339"/>
      <c r="W1008" s="339"/>
      <c r="X1008" s="339"/>
      <c r="Y1008" s="339"/>
      <c r="Z1008" s="339"/>
      <c r="AA1008" s="339"/>
      <c r="AB1008" s="339"/>
      <c r="AC1008" s="339"/>
      <c r="AD1008" s="339"/>
      <c r="AE1008" s="339"/>
      <c r="AF1008" s="339"/>
      <c r="AG1008" s="339"/>
      <c r="AH1008" s="339"/>
      <c r="AI1008" s="339"/>
      <c r="AJ1008" s="339"/>
      <c r="AK1008" s="339"/>
      <c r="AL1008" s="339"/>
    </row>
    <row r="1009" spans="1:38" ht="12.75" customHeight="1">
      <c r="A1009" s="339"/>
      <c r="B1009" s="339"/>
      <c r="C1009" s="339"/>
      <c r="D1009" s="339"/>
      <c r="E1009" s="339"/>
      <c r="F1009" s="339"/>
      <c r="G1009" s="339"/>
      <c r="H1009" s="339"/>
      <c r="I1009" s="339"/>
      <c r="J1009" s="339"/>
      <c r="K1009" s="339"/>
      <c r="L1009" s="339"/>
      <c r="M1009" s="340"/>
      <c r="N1009" s="339"/>
      <c r="O1009" s="339"/>
      <c r="P1009" s="339"/>
      <c r="Q1009" s="341"/>
      <c r="R1009" s="339"/>
      <c r="S1009" s="338"/>
      <c r="T1009" s="466"/>
      <c r="U1009" s="466"/>
      <c r="V1009" s="339"/>
      <c r="W1009" s="339"/>
      <c r="X1009" s="339"/>
      <c r="Y1009" s="339"/>
      <c r="Z1009" s="339"/>
      <c r="AA1009" s="339"/>
      <c r="AB1009" s="339"/>
      <c r="AC1009" s="339"/>
      <c r="AD1009" s="339"/>
      <c r="AE1009" s="339"/>
      <c r="AF1009" s="339"/>
      <c r="AG1009" s="339"/>
      <c r="AH1009" s="339"/>
      <c r="AI1009" s="339"/>
      <c r="AJ1009" s="339"/>
      <c r="AK1009" s="339"/>
      <c r="AL1009" s="339"/>
    </row>
    <row r="1010" spans="1:38" ht="12.75" customHeight="1">
      <c r="A1010" s="339"/>
      <c r="B1010" s="339"/>
      <c r="C1010" s="339"/>
      <c r="D1010" s="339"/>
      <c r="E1010" s="339"/>
      <c r="F1010" s="339"/>
      <c r="G1010" s="339"/>
      <c r="H1010" s="339"/>
      <c r="I1010" s="339"/>
      <c r="J1010" s="339"/>
      <c r="K1010" s="339"/>
      <c r="L1010" s="339"/>
      <c r="M1010" s="340"/>
      <c r="N1010" s="339"/>
      <c r="O1010" s="339"/>
      <c r="P1010" s="339"/>
      <c r="Q1010" s="341"/>
      <c r="R1010" s="339"/>
      <c r="S1010" s="338"/>
      <c r="T1010" s="466"/>
      <c r="U1010" s="466"/>
      <c r="V1010" s="339"/>
      <c r="W1010" s="339"/>
      <c r="X1010" s="339"/>
      <c r="Y1010" s="339"/>
      <c r="Z1010" s="339"/>
      <c r="AA1010" s="339"/>
      <c r="AB1010" s="339"/>
      <c r="AC1010" s="339"/>
      <c r="AD1010" s="339"/>
      <c r="AE1010" s="339"/>
      <c r="AF1010" s="339"/>
      <c r="AG1010" s="339"/>
      <c r="AH1010" s="339"/>
      <c r="AI1010" s="339"/>
      <c r="AJ1010" s="339"/>
      <c r="AK1010" s="339"/>
      <c r="AL1010" s="339"/>
    </row>
    <row r="1011" spans="1:38" ht="12.75" customHeight="1">
      <c r="A1011" s="339"/>
      <c r="B1011" s="339"/>
      <c r="C1011" s="339"/>
      <c r="D1011" s="339"/>
      <c r="E1011" s="339"/>
      <c r="F1011" s="339"/>
      <c r="G1011" s="339"/>
      <c r="H1011" s="339"/>
      <c r="I1011" s="339"/>
      <c r="J1011" s="339"/>
      <c r="K1011" s="339"/>
      <c r="L1011" s="339"/>
      <c r="M1011" s="340"/>
      <c r="N1011" s="339"/>
      <c r="O1011" s="339"/>
      <c r="P1011" s="339"/>
      <c r="Q1011" s="341"/>
      <c r="R1011" s="339"/>
      <c r="S1011" s="338"/>
      <c r="T1011" s="466"/>
      <c r="U1011" s="466"/>
      <c r="V1011" s="339"/>
      <c r="W1011" s="339"/>
      <c r="X1011" s="339"/>
      <c r="Y1011" s="339"/>
      <c r="Z1011" s="339"/>
      <c r="AA1011" s="339"/>
      <c r="AB1011" s="339"/>
      <c r="AC1011" s="339"/>
      <c r="AD1011" s="339"/>
      <c r="AE1011" s="339"/>
      <c r="AF1011" s="339"/>
      <c r="AG1011" s="339"/>
      <c r="AH1011" s="339"/>
      <c r="AI1011" s="339"/>
      <c r="AJ1011" s="339"/>
      <c r="AK1011" s="339"/>
      <c r="AL1011" s="339"/>
    </row>
    <row r="1012" spans="1:38" ht="12.75" customHeight="1">
      <c r="A1012" s="339"/>
      <c r="B1012" s="339"/>
      <c r="C1012" s="339"/>
      <c r="D1012" s="339"/>
      <c r="E1012" s="339"/>
      <c r="F1012" s="339"/>
      <c r="G1012" s="339"/>
      <c r="H1012" s="339"/>
      <c r="I1012" s="339"/>
      <c r="J1012" s="339"/>
      <c r="K1012" s="339"/>
      <c r="L1012" s="339"/>
      <c r="M1012" s="340"/>
      <c r="N1012" s="339"/>
      <c r="O1012" s="339"/>
      <c r="P1012" s="339"/>
      <c r="Q1012" s="341"/>
      <c r="R1012" s="339"/>
      <c r="S1012" s="338"/>
      <c r="T1012" s="466"/>
      <c r="U1012" s="466"/>
      <c r="V1012" s="339"/>
      <c r="W1012" s="339"/>
      <c r="X1012" s="339"/>
      <c r="Y1012" s="339"/>
      <c r="Z1012" s="339"/>
      <c r="AA1012" s="339"/>
      <c r="AB1012" s="339"/>
      <c r="AC1012" s="339"/>
      <c r="AD1012" s="339"/>
      <c r="AE1012" s="339"/>
      <c r="AF1012" s="339"/>
      <c r="AG1012" s="339"/>
      <c r="AH1012" s="339"/>
      <c r="AI1012" s="339"/>
      <c r="AJ1012" s="339"/>
      <c r="AK1012" s="339"/>
      <c r="AL1012" s="339"/>
    </row>
    <row r="1013" spans="1:38" ht="12.75" customHeight="1">
      <c r="A1013" s="339"/>
      <c r="B1013" s="339"/>
      <c r="C1013" s="339"/>
      <c r="D1013" s="339"/>
      <c r="E1013" s="339"/>
      <c r="F1013" s="339"/>
      <c r="G1013" s="339"/>
      <c r="H1013" s="339"/>
      <c r="I1013" s="339"/>
      <c r="J1013" s="339"/>
      <c r="K1013" s="339"/>
      <c r="L1013" s="339"/>
      <c r="M1013" s="340"/>
      <c r="N1013" s="339"/>
      <c r="O1013" s="339"/>
      <c r="P1013" s="339"/>
      <c r="Q1013" s="341"/>
      <c r="R1013" s="339"/>
      <c r="S1013" s="338"/>
      <c r="T1013" s="466"/>
      <c r="U1013" s="466"/>
      <c r="V1013" s="339"/>
      <c r="W1013" s="339"/>
      <c r="X1013" s="339"/>
      <c r="Y1013" s="339"/>
      <c r="Z1013" s="339"/>
      <c r="AA1013" s="339"/>
      <c r="AB1013" s="339"/>
      <c r="AC1013" s="339"/>
      <c r="AD1013" s="339"/>
      <c r="AE1013" s="339"/>
      <c r="AF1013" s="339"/>
      <c r="AG1013" s="339"/>
      <c r="AH1013" s="339"/>
      <c r="AI1013" s="339"/>
      <c r="AJ1013" s="339"/>
      <c r="AK1013" s="339"/>
      <c r="AL1013" s="339"/>
    </row>
    <row r="1014" spans="1:38" ht="12.75" customHeight="1">
      <c r="A1014" s="339"/>
      <c r="B1014" s="339"/>
      <c r="C1014" s="339"/>
      <c r="D1014" s="339"/>
      <c r="E1014" s="339"/>
      <c r="F1014" s="339"/>
      <c r="G1014" s="339"/>
      <c r="H1014" s="339"/>
      <c r="I1014" s="339"/>
      <c r="J1014" s="339"/>
      <c r="K1014" s="339"/>
      <c r="L1014" s="339"/>
      <c r="M1014" s="340"/>
      <c r="N1014" s="339"/>
      <c r="O1014" s="339"/>
      <c r="P1014" s="339"/>
      <c r="Q1014" s="341"/>
      <c r="R1014" s="339"/>
      <c r="S1014" s="338"/>
      <c r="T1014" s="466"/>
      <c r="U1014" s="466"/>
      <c r="V1014" s="339"/>
      <c r="W1014" s="339"/>
      <c r="X1014" s="339"/>
      <c r="Y1014" s="339"/>
      <c r="Z1014" s="339"/>
      <c r="AA1014" s="339"/>
      <c r="AB1014" s="339"/>
      <c r="AC1014" s="339"/>
      <c r="AD1014" s="339"/>
      <c r="AE1014" s="339"/>
      <c r="AF1014" s="339"/>
      <c r="AG1014" s="339"/>
      <c r="AH1014" s="339"/>
      <c r="AI1014" s="339"/>
      <c r="AJ1014" s="339"/>
      <c r="AK1014" s="339"/>
      <c r="AL1014" s="339"/>
    </row>
    <row r="1015" spans="1:38" ht="12.75" customHeight="1">
      <c r="A1015" s="339"/>
      <c r="B1015" s="339"/>
      <c r="C1015" s="339"/>
      <c r="D1015" s="339"/>
      <c r="E1015" s="339"/>
      <c r="F1015" s="339"/>
      <c r="G1015" s="339"/>
      <c r="H1015" s="339"/>
      <c r="I1015" s="339"/>
      <c r="J1015" s="339"/>
      <c r="K1015" s="339"/>
      <c r="L1015" s="339"/>
      <c r="M1015" s="340"/>
      <c r="N1015" s="339"/>
      <c r="O1015" s="339"/>
      <c r="P1015" s="339"/>
      <c r="Q1015" s="341"/>
      <c r="R1015" s="339"/>
      <c r="S1015" s="338"/>
      <c r="T1015" s="466"/>
      <c r="U1015" s="466"/>
      <c r="V1015" s="339"/>
      <c r="W1015" s="339"/>
      <c r="X1015" s="339"/>
      <c r="Y1015" s="339"/>
      <c r="Z1015" s="339"/>
      <c r="AA1015" s="339"/>
      <c r="AB1015" s="339"/>
      <c r="AC1015" s="339"/>
      <c r="AD1015" s="339"/>
      <c r="AE1015" s="339"/>
      <c r="AF1015" s="339"/>
      <c r="AG1015" s="339"/>
      <c r="AH1015" s="339"/>
      <c r="AI1015" s="339"/>
      <c r="AJ1015" s="339"/>
      <c r="AK1015" s="339"/>
      <c r="AL1015" s="339"/>
    </row>
    <row r="1016" spans="1:38" ht="12.75" customHeight="1">
      <c r="A1016" s="339"/>
      <c r="B1016" s="339"/>
      <c r="C1016" s="339"/>
      <c r="D1016" s="339"/>
      <c r="E1016" s="339"/>
      <c r="F1016" s="339"/>
      <c r="G1016" s="339"/>
      <c r="H1016" s="339"/>
      <c r="I1016" s="339"/>
      <c r="J1016" s="339"/>
      <c r="K1016" s="339"/>
      <c r="L1016" s="339"/>
      <c r="M1016" s="340"/>
      <c r="N1016" s="339"/>
      <c r="O1016" s="339"/>
      <c r="P1016" s="339"/>
      <c r="Q1016" s="341"/>
      <c r="R1016" s="339"/>
      <c r="S1016" s="338"/>
      <c r="T1016" s="466"/>
      <c r="U1016" s="466"/>
      <c r="V1016" s="339"/>
      <c r="W1016" s="339"/>
      <c r="X1016" s="339"/>
      <c r="Y1016" s="339"/>
      <c r="Z1016" s="339"/>
      <c r="AA1016" s="339"/>
      <c r="AB1016" s="339"/>
      <c r="AC1016" s="339"/>
      <c r="AD1016" s="339"/>
      <c r="AE1016" s="339"/>
      <c r="AF1016" s="339"/>
      <c r="AG1016" s="339"/>
      <c r="AH1016" s="339"/>
      <c r="AI1016" s="339"/>
      <c r="AJ1016" s="339"/>
      <c r="AK1016" s="339"/>
      <c r="AL1016" s="339"/>
    </row>
    <row r="1017" spans="1:38" ht="12.75" customHeight="1">
      <c r="A1017" s="339"/>
      <c r="B1017" s="339"/>
      <c r="C1017" s="339"/>
      <c r="D1017" s="339"/>
      <c r="E1017" s="339"/>
      <c r="F1017" s="339"/>
      <c r="G1017" s="339"/>
      <c r="H1017" s="339"/>
      <c r="I1017" s="339"/>
      <c r="J1017" s="339"/>
      <c r="K1017" s="339"/>
      <c r="L1017" s="339"/>
      <c r="M1017" s="340"/>
      <c r="N1017" s="339"/>
      <c r="O1017" s="339"/>
      <c r="P1017" s="339"/>
      <c r="Q1017" s="341"/>
      <c r="R1017" s="339"/>
      <c r="S1017" s="338"/>
      <c r="T1017" s="466"/>
      <c r="U1017" s="466"/>
      <c r="V1017" s="339"/>
      <c r="W1017" s="339"/>
      <c r="X1017" s="339"/>
      <c r="Y1017" s="339"/>
      <c r="Z1017" s="339"/>
      <c r="AA1017" s="339"/>
      <c r="AB1017" s="339"/>
      <c r="AC1017" s="339"/>
      <c r="AD1017" s="339"/>
      <c r="AE1017" s="339"/>
      <c r="AF1017" s="339"/>
      <c r="AG1017" s="339"/>
      <c r="AH1017" s="339"/>
      <c r="AI1017" s="339"/>
      <c r="AJ1017" s="339"/>
      <c r="AK1017" s="339"/>
      <c r="AL1017" s="339"/>
    </row>
    <row r="1018" spans="1:38" ht="12.75" customHeight="1">
      <c r="A1018" s="339"/>
      <c r="B1018" s="339"/>
      <c r="C1018" s="339"/>
      <c r="D1018" s="339"/>
      <c r="E1018" s="339"/>
      <c r="F1018" s="339"/>
      <c r="G1018" s="339"/>
      <c r="H1018" s="339"/>
      <c r="I1018" s="339"/>
      <c r="J1018" s="339"/>
      <c r="K1018" s="339"/>
      <c r="L1018" s="339"/>
      <c r="M1018" s="340"/>
      <c r="N1018" s="339"/>
      <c r="O1018" s="339"/>
      <c r="P1018" s="339"/>
      <c r="Q1018" s="341"/>
      <c r="R1018" s="339"/>
      <c r="S1018" s="338"/>
      <c r="T1018" s="466"/>
      <c r="U1018" s="466"/>
      <c r="V1018" s="339"/>
      <c r="W1018" s="339"/>
      <c r="X1018" s="339"/>
      <c r="Y1018" s="339"/>
      <c r="Z1018" s="339"/>
      <c r="AA1018" s="339"/>
      <c r="AB1018" s="339"/>
      <c r="AC1018" s="339"/>
      <c r="AD1018" s="339"/>
      <c r="AE1018" s="339"/>
      <c r="AF1018" s="339"/>
      <c r="AG1018" s="339"/>
      <c r="AH1018" s="339"/>
      <c r="AI1018" s="339"/>
      <c r="AJ1018" s="339"/>
      <c r="AK1018" s="339"/>
      <c r="AL1018" s="339"/>
    </row>
    <row r="1019" spans="1:38" ht="12.75" customHeight="1">
      <c r="A1019" s="339"/>
      <c r="B1019" s="339"/>
      <c r="C1019" s="339"/>
      <c r="D1019" s="339"/>
      <c r="E1019" s="339"/>
      <c r="F1019" s="339"/>
      <c r="G1019" s="339"/>
      <c r="H1019" s="339"/>
      <c r="I1019" s="339"/>
      <c r="J1019" s="339"/>
      <c r="K1019" s="339"/>
      <c r="L1019" s="339"/>
      <c r="M1019" s="340"/>
      <c r="N1019" s="339"/>
      <c r="O1019" s="339"/>
      <c r="P1019" s="339"/>
      <c r="Q1019" s="341"/>
      <c r="R1019" s="339"/>
      <c r="S1019" s="338"/>
      <c r="T1019" s="466"/>
      <c r="U1019" s="466"/>
      <c r="V1019" s="339"/>
      <c r="W1019" s="339"/>
      <c r="X1019" s="339"/>
      <c r="Y1019" s="339"/>
      <c r="Z1019" s="339"/>
      <c r="AA1019" s="339"/>
      <c r="AB1019" s="339"/>
      <c r="AC1019" s="339"/>
      <c r="AD1019" s="339"/>
      <c r="AE1019" s="339"/>
      <c r="AF1019" s="339"/>
      <c r="AG1019" s="339"/>
      <c r="AH1019" s="339"/>
      <c r="AI1019" s="339"/>
      <c r="AJ1019" s="339"/>
      <c r="AK1019" s="339"/>
      <c r="AL1019" s="339"/>
    </row>
    <row r="1020" spans="1:38" ht="12.75" customHeight="1">
      <c r="A1020" s="339"/>
      <c r="B1020" s="339"/>
      <c r="C1020" s="339"/>
      <c r="D1020" s="339"/>
      <c r="E1020" s="339"/>
      <c r="F1020" s="339"/>
      <c r="G1020" s="339"/>
      <c r="H1020" s="339"/>
      <c r="I1020" s="339"/>
      <c r="J1020" s="339"/>
      <c r="K1020" s="339"/>
      <c r="L1020" s="339"/>
      <c r="M1020" s="340"/>
      <c r="N1020" s="339"/>
      <c r="O1020" s="339"/>
      <c r="P1020" s="339"/>
      <c r="Q1020" s="341"/>
      <c r="R1020" s="339"/>
      <c r="S1020" s="338"/>
      <c r="T1020" s="466"/>
      <c r="U1020" s="466"/>
      <c r="V1020" s="339"/>
      <c r="W1020" s="339"/>
      <c r="X1020" s="339"/>
      <c r="Y1020" s="339"/>
      <c r="Z1020" s="339"/>
      <c r="AA1020" s="339"/>
      <c r="AB1020" s="339"/>
      <c r="AC1020" s="339"/>
      <c r="AD1020" s="339"/>
      <c r="AE1020" s="339"/>
      <c r="AF1020" s="339"/>
      <c r="AG1020" s="339"/>
      <c r="AH1020" s="339"/>
      <c r="AI1020" s="339"/>
      <c r="AJ1020" s="339"/>
      <c r="AK1020" s="339"/>
      <c r="AL1020" s="339"/>
    </row>
    <row r="1021" spans="1:38" ht="12.75" customHeight="1">
      <c r="A1021" s="339"/>
      <c r="B1021" s="339"/>
      <c r="C1021" s="339"/>
      <c r="D1021" s="339"/>
      <c r="E1021" s="339"/>
      <c r="F1021" s="339"/>
      <c r="G1021" s="339"/>
      <c r="H1021" s="339"/>
      <c r="I1021" s="339"/>
      <c r="J1021" s="339"/>
      <c r="K1021" s="339"/>
      <c r="L1021" s="339"/>
      <c r="M1021" s="340"/>
      <c r="N1021" s="339"/>
      <c r="O1021" s="339"/>
      <c r="P1021" s="339"/>
      <c r="Q1021" s="341"/>
      <c r="R1021" s="339"/>
      <c r="S1021" s="338"/>
      <c r="T1021" s="466"/>
      <c r="U1021" s="466"/>
      <c r="V1021" s="339"/>
      <c r="W1021" s="339"/>
      <c r="X1021" s="339"/>
      <c r="Y1021" s="339"/>
      <c r="Z1021" s="339"/>
      <c r="AA1021" s="339"/>
      <c r="AB1021" s="339"/>
      <c r="AC1021" s="339"/>
      <c r="AD1021" s="339"/>
      <c r="AE1021" s="339"/>
      <c r="AF1021" s="339"/>
      <c r="AG1021" s="339"/>
      <c r="AH1021" s="339"/>
      <c r="AI1021" s="339"/>
      <c r="AJ1021" s="339"/>
      <c r="AK1021" s="339"/>
      <c r="AL1021" s="339"/>
    </row>
    <row r="1022" spans="1:38" ht="12.75" customHeight="1">
      <c r="A1022" s="339"/>
      <c r="B1022" s="339"/>
      <c r="C1022" s="339"/>
      <c r="D1022" s="339"/>
      <c r="E1022" s="339"/>
      <c r="F1022" s="339"/>
      <c r="G1022" s="339"/>
      <c r="H1022" s="339"/>
      <c r="I1022" s="339"/>
      <c r="J1022" s="339"/>
      <c r="K1022" s="339"/>
      <c r="L1022" s="339"/>
      <c r="M1022" s="340"/>
      <c r="N1022" s="339"/>
      <c r="O1022" s="339"/>
      <c r="P1022" s="339"/>
      <c r="Q1022" s="341"/>
      <c r="R1022" s="339"/>
      <c r="S1022" s="338"/>
      <c r="T1022" s="466"/>
      <c r="U1022" s="466"/>
      <c r="V1022" s="339"/>
      <c r="W1022" s="339"/>
      <c r="X1022" s="339"/>
      <c r="Y1022" s="339"/>
      <c r="Z1022" s="339"/>
      <c r="AA1022" s="339"/>
      <c r="AB1022" s="339"/>
      <c r="AC1022" s="339"/>
      <c r="AD1022" s="339"/>
      <c r="AE1022" s="339"/>
      <c r="AF1022" s="339"/>
      <c r="AG1022" s="339"/>
      <c r="AH1022" s="339"/>
      <c r="AI1022" s="339"/>
      <c r="AJ1022" s="339"/>
      <c r="AK1022" s="339"/>
      <c r="AL1022" s="339"/>
    </row>
    <row r="1023" spans="1:38" ht="12.75" customHeight="1">
      <c r="A1023" s="339"/>
      <c r="B1023" s="339"/>
      <c r="C1023" s="339"/>
      <c r="D1023" s="339"/>
      <c r="E1023" s="339"/>
      <c r="F1023" s="339"/>
      <c r="G1023" s="339"/>
      <c r="H1023" s="339"/>
      <c r="I1023" s="339"/>
      <c r="J1023" s="339"/>
      <c r="K1023" s="339"/>
      <c r="L1023" s="339"/>
      <c r="M1023" s="340"/>
      <c r="N1023" s="339"/>
      <c r="O1023" s="339"/>
      <c r="P1023" s="339"/>
      <c r="Q1023" s="341"/>
      <c r="R1023" s="339"/>
      <c r="S1023" s="338"/>
      <c r="T1023" s="466"/>
      <c r="U1023" s="466"/>
      <c r="V1023" s="339"/>
      <c r="W1023" s="339"/>
      <c r="X1023" s="339"/>
      <c r="Y1023" s="339"/>
      <c r="Z1023" s="339"/>
      <c r="AA1023" s="339"/>
      <c r="AB1023" s="339"/>
      <c r="AC1023" s="339"/>
      <c r="AD1023" s="339"/>
      <c r="AE1023" s="339"/>
      <c r="AF1023" s="339"/>
      <c r="AG1023" s="339"/>
      <c r="AH1023" s="339"/>
      <c r="AI1023" s="339"/>
      <c r="AJ1023" s="339"/>
      <c r="AK1023" s="339"/>
      <c r="AL1023" s="339"/>
    </row>
    <row r="1024" spans="1:38" ht="12.75" customHeight="1">
      <c r="A1024" s="339"/>
      <c r="B1024" s="339"/>
      <c r="C1024" s="339"/>
      <c r="D1024" s="339"/>
      <c r="E1024" s="339"/>
      <c r="F1024" s="339"/>
      <c r="G1024" s="339"/>
      <c r="H1024" s="339"/>
      <c r="I1024" s="339"/>
      <c r="J1024" s="339"/>
      <c r="K1024" s="339"/>
      <c r="L1024" s="339"/>
      <c r="M1024" s="340"/>
      <c r="N1024" s="339"/>
      <c r="O1024" s="339"/>
      <c r="P1024" s="339"/>
      <c r="Q1024" s="341"/>
      <c r="R1024" s="339"/>
      <c r="S1024" s="338"/>
      <c r="T1024" s="466"/>
      <c r="U1024" s="466"/>
      <c r="V1024" s="339"/>
      <c r="W1024" s="339"/>
      <c r="X1024" s="339"/>
      <c r="Y1024" s="339"/>
      <c r="Z1024" s="339"/>
      <c r="AA1024" s="339"/>
      <c r="AB1024" s="339"/>
      <c r="AC1024" s="339"/>
      <c r="AD1024" s="339"/>
      <c r="AE1024" s="339"/>
      <c r="AF1024" s="339"/>
      <c r="AG1024" s="339"/>
      <c r="AH1024" s="339"/>
      <c r="AI1024" s="339"/>
      <c r="AJ1024" s="339"/>
      <c r="AK1024" s="339"/>
      <c r="AL1024" s="339"/>
    </row>
    <row r="1025" spans="1:38" ht="12.75" customHeight="1">
      <c r="A1025" s="339"/>
      <c r="B1025" s="339"/>
      <c r="C1025" s="339"/>
      <c r="D1025" s="339"/>
      <c r="E1025" s="339"/>
      <c r="F1025" s="339"/>
      <c r="G1025" s="339"/>
      <c r="H1025" s="339"/>
      <c r="I1025" s="339"/>
      <c r="J1025" s="339"/>
      <c r="K1025" s="339"/>
      <c r="L1025" s="339"/>
      <c r="M1025" s="340"/>
      <c r="N1025" s="339"/>
      <c r="O1025" s="339"/>
      <c r="P1025" s="339"/>
      <c r="Q1025" s="341"/>
      <c r="R1025" s="339"/>
      <c r="S1025" s="338"/>
      <c r="T1025" s="466"/>
      <c r="U1025" s="466"/>
      <c r="V1025" s="339"/>
      <c r="W1025" s="339"/>
      <c r="X1025" s="339"/>
      <c r="Y1025" s="339"/>
      <c r="Z1025" s="339"/>
      <c r="AA1025" s="339"/>
      <c r="AB1025" s="339"/>
      <c r="AC1025" s="339"/>
      <c r="AD1025" s="339"/>
      <c r="AE1025" s="339"/>
      <c r="AF1025" s="339"/>
      <c r="AG1025" s="339"/>
      <c r="AH1025" s="339"/>
      <c r="AI1025" s="339"/>
      <c r="AJ1025" s="339"/>
      <c r="AK1025" s="339"/>
      <c r="AL1025" s="339"/>
    </row>
    <row r="1026" spans="1:38" ht="12.75" customHeight="1">
      <c r="A1026" s="339"/>
      <c r="B1026" s="339"/>
      <c r="C1026" s="339"/>
      <c r="D1026" s="339"/>
      <c r="E1026" s="339"/>
      <c r="F1026" s="339"/>
      <c r="G1026" s="339"/>
      <c r="H1026" s="339"/>
      <c r="I1026" s="339"/>
      <c r="J1026" s="339"/>
      <c r="K1026" s="339"/>
      <c r="L1026" s="339"/>
      <c r="M1026" s="340"/>
      <c r="N1026" s="339"/>
      <c r="O1026" s="339"/>
      <c r="P1026" s="339"/>
      <c r="Q1026" s="341"/>
      <c r="R1026" s="339"/>
      <c r="S1026" s="338"/>
      <c r="T1026" s="466"/>
      <c r="U1026" s="466"/>
      <c r="V1026" s="339"/>
      <c r="W1026" s="339"/>
      <c r="X1026" s="339"/>
      <c r="Y1026" s="339"/>
      <c r="Z1026" s="339"/>
      <c r="AA1026" s="339"/>
      <c r="AB1026" s="339"/>
      <c r="AC1026" s="339"/>
      <c r="AD1026" s="339"/>
      <c r="AE1026" s="339"/>
      <c r="AF1026" s="339"/>
      <c r="AG1026" s="339"/>
      <c r="AH1026" s="339"/>
      <c r="AI1026" s="339"/>
      <c r="AJ1026" s="339"/>
      <c r="AK1026" s="339"/>
      <c r="AL1026" s="339"/>
    </row>
    <row r="1027" spans="1:38" ht="12.75" customHeight="1">
      <c r="A1027" s="339"/>
      <c r="B1027" s="339"/>
      <c r="C1027" s="339"/>
      <c r="D1027" s="339"/>
      <c r="E1027" s="339"/>
      <c r="F1027" s="339"/>
      <c r="G1027" s="339"/>
      <c r="H1027" s="339"/>
      <c r="I1027" s="339"/>
      <c r="J1027" s="339"/>
      <c r="K1027" s="339"/>
      <c r="L1027" s="339"/>
      <c r="M1027" s="340"/>
      <c r="N1027" s="339"/>
      <c r="O1027" s="339"/>
      <c r="P1027" s="339"/>
      <c r="Q1027" s="341"/>
      <c r="R1027" s="339"/>
      <c r="S1027" s="338"/>
      <c r="T1027" s="466"/>
      <c r="U1027" s="466"/>
      <c r="V1027" s="339"/>
      <c r="W1027" s="339"/>
      <c r="X1027" s="339"/>
      <c r="Y1027" s="339"/>
      <c r="Z1027" s="339"/>
      <c r="AA1027" s="339"/>
      <c r="AB1027" s="339"/>
      <c r="AC1027" s="339"/>
      <c r="AD1027" s="339"/>
      <c r="AE1027" s="339"/>
      <c r="AF1027" s="339"/>
      <c r="AG1027" s="339"/>
      <c r="AH1027" s="339"/>
      <c r="AI1027" s="339"/>
      <c r="AJ1027" s="339"/>
      <c r="AK1027" s="339"/>
      <c r="AL1027" s="339"/>
    </row>
    <row r="1028" spans="1:38" ht="12.75" customHeight="1">
      <c r="A1028" s="339"/>
      <c r="B1028" s="339"/>
      <c r="C1028" s="339"/>
      <c r="D1028" s="339"/>
      <c r="E1028" s="339"/>
      <c r="F1028" s="339"/>
      <c r="G1028" s="339"/>
      <c r="H1028" s="339"/>
      <c r="I1028" s="339"/>
      <c r="J1028" s="339"/>
      <c r="K1028" s="339"/>
      <c r="L1028" s="339"/>
      <c r="M1028" s="340"/>
      <c r="N1028" s="339"/>
      <c r="O1028" s="339"/>
      <c r="P1028" s="339"/>
      <c r="Q1028" s="341"/>
      <c r="R1028" s="339"/>
      <c r="S1028" s="338"/>
      <c r="T1028" s="466"/>
      <c r="U1028" s="466"/>
      <c r="V1028" s="339"/>
      <c r="W1028" s="339"/>
      <c r="X1028" s="339"/>
      <c r="Y1028" s="339"/>
      <c r="Z1028" s="339"/>
      <c r="AA1028" s="339"/>
      <c r="AB1028" s="339"/>
      <c r="AC1028" s="339"/>
      <c r="AD1028" s="339"/>
      <c r="AE1028" s="339"/>
      <c r="AF1028" s="339"/>
      <c r="AG1028" s="339"/>
      <c r="AH1028" s="339"/>
      <c r="AI1028" s="339"/>
      <c r="AJ1028" s="339"/>
      <c r="AK1028" s="339"/>
      <c r="AL1028" s="339"/>
    </row>
    <row r="1029" spans="1:38" ht="12.75" customHeight="1">
      <c r="A1029" s="339"/>
      <c r="B1029" s="339"/>
      <c r="C1029" s="339"/>
      <c r="D1029" s="339"/>
      <c r="E1029" s="339"/>
      <c r="F1029" s="339"/>
      <c r="G1029" s="339"/>
      <c r="H1029" s="339"/>
      <c r="I1029" s="339"/>
      <c r="J1029" s="339"/>
      <c r="K1029" s="339"/>
      <c r="L1029" s="339"/>
      <c r="M1029" s="340"/>
      <c r="N1029" s="339"/>
      <c r="O1029" s="339"/>
      <c r="P1029" s="339"/>
      <c r="Q1029" s="341"/>
      <c r="R1029" s="339"/>
      <c r="S1029" s="338"/>
      <c r="T1029" s="466"/>
      <c r="U1029" s="466"/>
      <c r="V1029" s="339"/>
      <c r="W1029" s="339"/>
      <c r="X1029" s="339"/>
      <c r="Y1029" s="339"/>
      <c r="Z1029" s="339"/>
      <c r="AA1029" s="339"/>
      <c r="AB1029" s="339"/>
      <c r="AC1029" s="339"/>
      <c r="AD1029" s="339"/>
      <c r="AE1029" s="339"/>
      <c r="AF1029" s="339"/>
      <c r="AG1029" s="339"/>
      <c r="AH1029" s="339"/>
      <c r="AI1029" s="339"/>
      <c r="AJ1029" s="339"/>
      <c r="AK1029" s="339"/>
      <c r="AL1029" s="339"/>
    </row>
    <row r="1030" spans="1:38" ht="12.75" customHeight="1">
      <c r="A1030" s="339"/>
      <c r="B1030" s="339"/>
      <c r="C1030" s="339"/>
      <c r="D1030" s="339"/>
      <c r="E1030" s="339"/>
      <c r="F1030" s="339"/>
      <c r="G1030" s="339"/>
      <c r="H1030" s="339"/>
      <c r="I1030" s="339"/>
      <c r="J1030" s="339"/>
      <c r="K1030" s="339"/>
      <c r="L1030" s="339"/>
      <c r="M1030" s="340"/>
      <c r="N1030" s="339"/>
      <c r="O1030" s="339"/>
      <c r="P1030" s="339"/>
      <c r="Q1030" s="341"/>
      <c r="R1030" s="339"/>
      <c r="S1030" s="338"/>
      <c r="T1030" s="466"/>
      <c r="U1030" s="466"/>
      <c r="V1030" s="339"/>
      <c r="W1030" s="339"/>
      <c r="X1030" s="339"/>
      <c r="Y1030" s="339"/>
      <c r="Z1030" s="339"/>
      <c r="AA1030" s="339"/>
      <c r="AB1030" s="339"/>
      <c r="AC1030" s="339"/>
      <c r="AD1030" s="339"/>
      <c r="AE1030" s="339"/>
      <c r="AF1030" s="339"/>
      <c r="AG1030" s="339"/>
      <c r="AH1030" s="339"/>
      <c r="AI1030" s="339"/>
      <c r="AJ1030" s="339"/>
      <c r="AK1030" s="339"/>
      <c r="AL1030" s="339"/>
    </row>
    <row r="1031" spans="1:38" ht="12.75" customHeight="1">
      <c r="A1031" s="339"/>
      <c r="B1031" s="339"/>
      <c r="C1031" s="339"/>
      <c r="D1031" s="339"/>
      <c r="E1031" s="339"/>
      <c r="F1031" s="339"/>
      <c r="G1031" s="339"/>
      <c r="H1031" s="339"/>
      <c r="I1031" s="339"/>
      <c r="J1031" s="339"/>
      <c r="K1031" s="339"/>
      <c r="L1031" s="339"/>
      <c r="M1031" s="340"/>
      <c r="N1031" s="339"/>
      <c r="O1031" s="339"/>
      <c r="P1031" s="339"/>
      <c r="Q1031" s="341"/>
      <c r="R1031" s="339"/>
      <c r="S1031" s="338"/>
      <c r="T1031" s="466"/>
      <c r="U1031" s="466"/>
      <c r="V1031" s="339"/>
      <c r="W1031" s="339"/>
      <c r="X1031" s="339"/>
      <c r="Y1031" s="339"/>
      <c r="Z1031" s="339"/>
      <c r="AA1031" s="339"/>
      <c r="AB1031" s="339"/>
      <c r="AC1031" s="339"/>
      <c r="AD1031" s="339"/>
      <c r="AE1031" s="339"/>
      <c r="AF1031" s="339"/>
      <c r="AG1031" s="339"/>
      <c r="AH1031" s="339"/>
      <c r="AI1031" s="339"/>
      <c r="AJ1031" s="339"/>
      <c r="AK1031" s="339"/>
      <c r="AL1031" s="339"/>
    </row>
    <row r="1032" spans="1:38" ht="12.75" customHeight="1">
      <c r="A1032" s="339"/>
      <c r="B1032" s="339"/>
      <c r="C1032" s="339"/>
      <c r="D1032" s="339"/>
      <c r="E1032" s="339"/>
      <c r="F1032" s="339"/>
      <c r="G1032" s="339"/>
      <c r="H1032" s="339"/>
      <c r="I1032" s="339"/>
      <c r="J1032" s="339"/>
      <c r="K1032" s="339"/>
      <c r="L1032" s="339"/>
      <c r="M1032" s="340"/>
      <c r="N1032" s="339"/>
      <c r="O1032" s="339"/>
      <c r="P1032" s="339"/>
      <c r="Q1032" s="341"/>
      <c r="R1032" s="339"/>
      <c r="S1032" s="338"/>
      <c r="T1032" s="466"/>
      <c r="U1032" s="466"/>
      <c r="V1032" s="339"/>
      <c r="W1032" s="339"/>
      <c r="X1032" s="339"/>
      <c r="Y1032" s="339"/>
      <c r="Z1032" s="339"/>
      <c r="AA1032" s="339"/>
      <c r="AB1032" s="339"/>
      <c r="AC1032" s="339"/>
      <c r="AD1032" s="339"/>
      <c r="AE1032" s="339"/>
      <c r="AF1032" s="339"/>
      <c r="AG1032" s="339"/>
      <c r="AH1032" s="339"/>
      <c r="AI1032" s="339"/>
      <c r="AJ1032" s="339"/>
      <c r="AK1032" s="339"/>
      <c r="AL1032" s="339"/>
    </row>
    <row r="1033" spans="1:38" ht="12.75" customHeight="1">
      <c r="A1033" s="339"/>
      <c r="B1033" s="339"/>
      <c r="C1033" s="339"/>
      <c r="D1033" s="339"/>
      <c r="E1033" s="339"/>
      <c r="F1033" s="339"/>
      <c r="G1033" s="339"/>
      <c r="H1033" s="339"/>
      <c r="I1033" s="339"/>
      <c r="J1033" s="339"/>
      <c r="K1033" s="339"/>
      <c r="L1033" s="339"/>
      <c r="M1033" s="340"/>
      <c r="N1033" s="339"/>
      <c r="O1033" s="339"/>
      <c r="P1033" s="339"/>
      <c r="Q1033" s="341"/>
      <c r="R1033" s="339"/>
      <c r="S1033" s="338"/>
      <c r="T1033" s="466"/>
      <c r="U1033" s="466"/>
      <c r="V1033" s="339"/>
      <c r="W1033" s="339"/>
      <c r="X1033" s="339"/>
      <c r="Y1033" s="339"/>
      <c r="Z1033" s="339"/>
      <c r="AA1033" s="339"/>
      <c r="AB1033" s="339"/>
      <c r="AC1033" s="339"/>
      <c r="AD1033" s="339"/>
      <c r="AE1033" s="339"/>
      <c r="AF1033" s="339"/>
      <c r="AG1033" s="339"/>
      <c r="AH1033" s="339"/>
      <c r="AI1033" s="339"/>
      <c r="AJ1033" s="339"/>
      <c r="AK1033" s="339"/>
      <c r="AL1033" s="339"/>
    </row>
    <row r="1034" spans="1:38" ht="12.75" customHeight="1">
      <c r="A1034" s="339"/>
      <c r="B1034" s="339"/>
      <c r="C1034" s="339"/>
      <c r="D1034" s="339"/>
      <c r="E1034" s="339"/>
      <c r="F1034" s="339"/>
      <c r="G1034" s="339"/>
      <c r="H1034" s="339"/>
      <c r="I1034" s="339"/>
      <c r="J1034" s="339"/>
      <c r="K1034" s="339"/>
      <c r="L1034" s="339"/>
      <c r="M1034" s="340"/>
      <c r="N1034" s="339"/>
      <c r="O1034" s="339"/>
      <c r="P1034" s="339"/>
      <c r="Q1034" s="341"/>
      <c r="R1034" s="339"/>
      <c r="S1034" s="338"/>
      <c r="T1034" s="466"/>
      <c r="U1034" s="466"/>
      <c r="V1034" s="339"/>
      <c r="W1034" s="339"/>
      <c r="X1034" s="339"/>
      <c r="Y1034" s="339"/>
      <c r="Z1034" s="339"/>
      <c r="AA1034" s="339"/>
      <c r="AB1034" s="339"/>
      <c r="AC1034" s="339"/>
      <c r="AD1034" s="339"/>
      <c r="AE1034" s="339"/>
      <c r="AF1034" s="339"/>
      <c r="AG1034" s="339"/>
      <c r="AH1034" s="339"/>
      <c r="AI1034" s="339"/>
      <c r="AJ1034" s="339"/>
      <c r="AK1034" s="339"/>
      <c r="AL1034" s="339"/>
    </row>
    <row r="1035" spans="1:38" ht="12.75" customHeight="1">
      <c r="A1035" s="339"/>
      <c r="B1035" s="339"/>
      <c r="C1035" s="339"/>
      <c r="D1035" s="339"/>
      <c r="E1035" s="339"/>
      <c r="F1035" s="339"/>
      <c r="G1035" s="339"/>
      <c r="H1035" s="339"/>
      <c r="I1035" s="339"/>
      <c r="J1035" s="339"/>
      <c r="K1035" s="339"/>
      <c r="L1035" s="339"/>
      <c r="M1035" s="340"/>
      <c r="N1035" s="339"/>
      <c r="O1035" s="339"/>
      <c r="P1035" s="339"/>
      <c r="Q1035" s="341"/>
      <c r="R1035" s="339"/>
      <c r="S1035" s="338"/>
      <c r="T1035" s="466"/>
      <c r="U1035" s="466"/>
      <c r="V1035" s="339"/>
      <c r="W1035" s="339"/>
      <c r="X1035" s="339"/>
      <c r="Y1035" s="339"/>
      <c r="Z1035" s="339"/>
      <c r="AA1035" s="339"/>
      <c r="AB1035" s="339"/>
      <c r="AC1035" s="339"/>
      <c r="AD1035" s="339"/>
      <c r="AE1035" s="339"/>
      <c r="AF1035" s="339"/>
      <c r="AG1035" s="339"/>
      <c r="AH1035" s="339"/>
      <c r="AI1035" s="339"/>
      <c r="AJ1035" s="339"/>
      <c r="AK1035" s="339"/>
      <c r="AL1035" s="339"/>
    </row>
    <row r="1036" spans="1:38" ht="12.75" customHeight="1">
      <c r="A1036" s="339"/>
      <c r="B1036" s="339"/>
      <c r="C1036" s="339"/>
      <c r="D1036" s="339"/>
      <c r="E1036" s="339"/>
      <c r="F1036" s="339"/>
      <c r="G1036" s="339"/>
      <c r="H1036" s="339"/>
      <c r="I1036" s="339"/>
      <c r="J1036" s="339"/>
      <c r="K1036" s="339"/>
      <c r="L1036" s="339"/>
      <c r="M1036" s="340"/>
      <c r="N1036" s="339"/>
      <c r="O1036" s="339"/>
      <c r="P1036" s="339"/>
      <c r="Q1036" s="341"/>
      <c r="R1036" s="339"/>
      <c r="S1036" s="338"/>
      <c r="T1036" s="466"/>
      <c r="U1036" s="466"/>
      <c r="V1036" s="339"/>
      <c r="W1036" s="339"/>
      <c r="X1036" s="339"/>
      <c r="Y1036" s="339"/>
      <c r="Z1036" s="339"/>
      <c r="AA1036" s="339"/>
      <c r="AB1036" s="339"/>
      <c r="AC1036" s="339"/>
      <c r="AD1036" s="339"/>
      <c r="AE1036" s="339"/>
      <c r="AF1036" s="339"/>
      <c r="AG1036" s="339"/>
      <c r="AH1036" s="339"/>
      <c r="AI1036" s="339"/>
      <c r="AJ1036" s="339"/>
      <c r="AK1036" s="339"/>
      <c r="AL1036" s="339"/>
    </row>
    <row r="1037" spans="1:38" ht="12.75" customHeight="1">
      <c r="A1037" s="339"/>
      <c r="B1037" s="339"/>
      <c r="C1037" s="339"/>
      <c r="D1037" s="339"/>
      <c r="E1037" s="339"/>
      <c r="F1037" s="339"/>
      <c r="G1037" s="339"/>
      <c r="H1037" s="339"/>
      <c r="I1037" s="339"/>
      <c r="J1037" s="339"/>
      <c r="K1037" s="339"/>
      <c r="L1037" s="339"/>
      <c r="M1037" s="340"/>
      <c r="N1037" s="339"/>
      <c r="O1037" s="339"/>
      <c r="P1037" s="339"/>
      <c r="Q1037" s="341"/>
      <c r="R1037" s="339"/>
      <c r="S1037" s="338"/>
      <c r="T1037" s="466"/>
      <c r="U1037" s="466"/>
      <c r="V1037" s="339"/>
      <c r="W1037" s="339"/>
      <c r="X1037" s="339"/>
      <c r="Y1037" s="339"/>
      <c r="Z1037" s="339"/>
      <c r="AA1037" s="339"/>
      <c r="AB1037" s="339"/>
      <c r="AC1037" s="339"/>
      <c r="AD1037" s="339"/>
      <c r="AE1037" s="339"/>
      <c r="AF1037" s="339"/>
      <c r="AG1037" s="339"/>
      <c r="AH1037" s="339"/>
      <c r="AI1037" s="339"/>
      <c r="AJ1037" s="339"/>
      <c r="AK1037" s="339"/>
      <c r="AL1037" s="339"/>
    </row>
    <row r="1038" spans="1:38" ht="12.75" customHeight="1">
      <c r="A1038" s="339"/>
      <c r="B1038" s="339"/>
      <c r="C1038" s="339"/>
      <c r="D1038" s="339"/>
      <c r="E1038" s="339"/>
      <c r="F1038" s="339"/>
      <c r="G1038" s="339"/>
      <c r="H1038" s="339"/>
      <c r="I1038" s="339"/>
      <c r="J1038" s="339"/>
      <c r="K1038" s="339"/>
      <c r="L1038" s="339"/>
      <c r="M1038" s="340"/>
      <c r="N1038" s="339"/>
      <c r="O1038" s="339"/>
      <c r="P1038" s="339"/>
      <c r="Q1038" s="341"/>
      <c r="R1038" s="339"/>
      <c r="S1038" s="338"/>
      <c r="T1038" s="466"/>
      <c r="U1038" s="466"/>
      <c r="V1038" s="339"/>
      <c r="W1038" s="339"/>
      <c r="X1038" s="339"/>
      <c r="Y1038" s="339"/>
      <c r="Z1038" s="339"/>
      <c r="AA1038" s="339"/>
      <c r="AB1038" s="339"/>
      <c r="AC1038" s="339"/>
      <c r="AD1038" s="339"/>
      <c r="AE1038" s="339"/>
      <c r="AF1038" s="339"/>
      <c r="AG1038" s="339"/>
      <c r="AH1038" s="339"/>
      <c r="AI1038" s="339"/>
      <c r="AJ1038" s="339"/>
      <c r="AK1038" s="339"/>
      <c r="AL1038" s="339"/>
    </row>
    <row r="1039" spans="1:38" ht="12.75" customHeight="1">
      <c r="A1039" s="339"/>
      <c r="B1039" s="339"/>
      <c r="C1039" s="339"/>
      <c r="D1039" s="339"/>
      <c r="E1039" s="339"/>
      <c r="F1039" s="339"/>
      <c r="G1039" s="339"/>
      <c r="H1039" s="339"/>
      <c r="I1039" s="339"/>
      <c r="J1039" s="339"/>
      <c r="K1039" s="339"/>
      <c r="L1039" s="339"/>
      <c r="M1039" s="340"/>
      <c r="N1039" s="339"/>
      <c r="O1039" s="339"/>
      <c r="P1039" s="339"/>
      <c r="Q1039" s="341"/>
      <c r="R1039" s="339"/>
      <c r="S1039" s="338"/>
      <c r="T1039" s="466"/>
      <c r="U1039" s="466"/>
      <c r="V1039" s="339"/>
      <c r="W1039" s="339"/>
      <c r="X1039" s="339"/>
      <c r="Y1039" s="339"/>
      <c r="Z1039" s="339"/>
      <c r="AA1039" s="339"/>
      <c r="AB1039" s="339"/>
      <c r="AC1039" s="339"/>
      <c r="AD1039" s="339"/>
      <c r="AE1039" s="339"/>
      <c r="AF1039" s="339"/>
      <c r="AG1039" s="339"/>
      <c r="AH1039" s="339"/>
      <c r="AI1039" s="339"/>
      <c r="AJ1039" s="339"/>
      <c r="AK1039" s="339"/>
      <c r="AL1039" s="339"/>
    </row>
    <row r="1040" spans="1:38" ht="12.75" customHeight="1">
      <c r="A1040" s="339"/>
      <c r="B1040" s="339"/>
      <c r="C1040" s="339"/>
      <c r="D1040" s="339"/>
      <c r="E1040" s="339"/>
      <c r="F1040" s="339"/>
      <c r="G1040" s="339"/>
      <c r="H1040" s="339"/>
      <c r="I1040" s="339"/>
      <c r="J1040" s="339"/>
      <c r="K1040" s="339"/>
      <c r="L1040" s="339"/>
      <c r="M1040" s="340"/>
      <c r="N1040" s="339"/>
      <c r="O1040" s="339"/>
      <c r="P1040" s="339"/>
      <c r="Q1040" s="341"/>
      <c r="R1040" s="339"/>
      <c r="S1040" s="338"/>
      <c r="T1040" s="466"/>
      <c r="U1040" s="466"/>
      <c r="V1040" s="339"/>
      <c r="W1040" s="339"/>
      <c r="X1040" s="339"/>
      <c r="Y1040" s="339"/>
      <c r="Z1040" s="339"/>
      <c r="AA1040" s="339"/>
      <c r="AB1040" s="339"/>
      <c r="AC1040" s="339"/>
      <c r="AD1040" s="339"/>
      <c r="AE1040" s="339"/>
      <c r="AF1040" s="339"/>
      <c r="AG1040" s="339"/>
      <c r="AH1040" s="339"/>
      <c r="AI1040" s="339"/>
      <c r="AJ1040" s="339"/>
      <c r="AK1040" s="339"/>
      <c r="AL1040" s="339"/>
    </row>
    <row r="1041" spans="1:38" ht="12.75" customHeight="1">
      <c r="A1041" s="339"/>
      <c r="B1041" s="339"/>
      <c r="C1041" s="339"/>
      <c r="D1041" s="339"/>
      <c r="E1041" s="339"/>
      <c r="F1041" s="339"/>
      <c r="G1041" s="339"/>
      <c r="H1041" s="339"/>
      <c r="I1041" s="339"/>
      <c r="J1041" s="339"/>
      <c r="K1041" s="339"/>
      <c r="L1041" s="339"/>
      <c r="M1041" s="340"/>
      <c r="N1041" s="339"/>
      <c r="O1041" s="339"/>
      <c r="P1041" s="339"/>
      <c r="Q1041" s="341"/>
      <c r="R1041" s="339"/>
      <c r="S1041" s="338"/>
      <c r="T1041" s="466"/>
      <c r="U1041" s="466"/>
      <c r="V1041" s="339"/>
      <c r="W1041" s="339"/>
      <c r="X1041" s="339"/>
      <c r="Y1041" s="339"/>
      <c r="Z1041" s="339"/>
      <c r="AA1041" s="339"/>
      <c r="AB1041" s="339"/>
      <c r="AC1041" s="339"/>
      <c r="AD1041" s="339"/>
      <c r="AE1041" s="339"/>
      <c r="AF1041" s="339"/>
      <c r="AG1041" s="339"/>
      <c r="AH1041" s="339"/>
      <c r="AI1041" s="339"/>
      <c r="AJ1041" s="339"/>
      <c r="AK1041" s="339"/>
      <c r="AL1041" s="339"/>
    </row>
    <row r="1042" spans="1:38" ht="12.75" customHeight="1">
      <c r="A1042" s="339"/>
      <c r="B1042" s="339"/>
      <c r="C1042" s="339"/>
      <c r="D1042" s="339"/>
      <c r="E1042" s="339"/>
      <c r="F1042" s="339"/>
      <c r="G1042" s="339"/>
      <c r="H1042" s="339"/>
      <c r="I1042" s="339"/>
      <c r="J1042" s="339"/>
      <c r="K1042" s="339"/>
      <c r="L1042" s="339"/>
      <c r="M1042" s="340"/>
      <c r="N1042" s="339"/>
      <c r="O1042" s="339"/>
      <c r="P1042" s="339"/>
      <c r="Q1042" s="341"/>
      <c r="R1042" s="339"/>
      <c r="S1042" s="338"/>
      <c r="T1042" s="466"/>
      <c r="U1042" s="466"/>
      <c r="V1042" s="339"/>
      <c r="W1042" s="339"/>
      <c r="X1042" s="339"/>
      <c r="Y1042" s="339"/>
      <c r="Z1042" s="339"/>
      <c r="AA1042" s="339"/>
      <c r="AB1042" s="339"/>
      <c r="AC1042" s="339"/>
      <c r="AD1042" s="339"/>
      <c r="AE1042" s="339"/>
      <c r="AF1042" s="339"/>
      <c r="AG1042" s="339"/>
      <c r="AH1042" s="339"/>
      <c r="AI1042" s="339"/>
      <c r="AJ1042" s="339"/>
      <c r="AK1042" s="339"/>
      <c r="AL1042" s="339"/>
    </row>
    <row r="1043" spans="1:38" ht="12.75" customHeight="1">
      <c r="A1043" s="339"/>
      <c r="B1043" s="339"/>
      <c r="C1043" s="339"/>
      <c r="D1043" s="339"/>
      <c r="E1043" s="339"/>
      <c r="F1043" s="339"/>
      <c r="G1043" s="339"/>
      <c r="H1043" s="339"/>
      <c r="I1043" s="339"/>
      <c r="J1043" s="339"/>
      <c r="K1043" s="339"/>
      <c r="L1043" s="339"/>
      <c r="M1043" s="340"/>
      <c r="N1043" s="339"/>
      <c r="O1043" s="339"/>
      <c r="P1043" s="339"/>
      <c r="Q1043" s="341"/>
      <c r="R1043" s="339"/>
      <c r="S1043" s="338"/>
      <c r="T1043" s="466"/>
      <c r="U1043" s="466"/>
      <c r="V1043" s="339"/>
      <c r="W1043" s="339"/>
      <c r="X1043" s="339"/>
      <c r="Y1043" s="339"/>
      <c r="Z1043" s="339"/>
      <c r="AA1043" s="339"/>
      <c r="AB1043" s="339"/>
      <c r="AC1043" s="339"/>
      <c r="AD1043" s="339"/>
      <c r="AE1043" s="339"/>
      <c r="AF1043" s="339"/>
      <c r="AG1043" s="339"/>
      <c r="AH1043" s="339"/>
      <c r="AI1043" s="339"/>
      <c r="AJ1043" s="339"/>
      <c r="AK1043" s="339"/>
      <c r="AL1043" s="339"/>
    </row>
    <row r="1044" spans="1:38" ht="12.75" customHeight="1">
      <c r="A1044" s="339"/>
      <c r="B1044" s="339"/>
      <c r="C1044" s="339"/>
      <c r="D1044" s="339"/>
      <c r="E1044" s="339"/>
      <c r="F1044" s="339"/>
      <c r="G1044" s="339"/>
      <c r="H1044" s="339"/>
      <c r="I1044" s="339"/>
      <c r="J1044" s="339"/>
      <c r="K1044" s="339"/>
      <c r="L1044" s="339"/>
      <c r="M1044" s="340"/>
      <c r="N1044" s="339"/>
      <c r="O1044" s="339"/>
      <c r="P1044" s="339"/>
      <c r="Q1044" s="341"/>
      <c r="R1044" s="339"/>
      <c r="S1044" s="338"/>
      <c r="T1044" s="466"/>
      <c r="U1044" s="466"/>
      <c r="V1044" s="339"/>
      <c r="W1044" s="339"/>
      <c r="X1044" s="339"/>
      <c r="Y1044" s="339"/>
      <c r="Z1044" s="339"/>
      <c r="AA1044" s="339"/>
      <c r="AB1044" s="339"/>
      <c r="AC1044" s="339"/>
      <c r="AD1044" s="339"/>
      <c r="AE1044" s="339"/>
      <c r="AF1044" s="339"/>
      <c r="AG1044" s="339"/>
      <c r="AH1044" s="339"/>
      <c r="AI1044" s="339"/>
      <c r="AJ1044" s="339"/>
      <c r="AK1044" s="339"/>
      <c r="AL1044" s="339"/>
    </row>
    <row r="1045" spans="1:38" ht="12.75" customHeight="1">
      <c r="A1045" s="339"/>
      <c r="B1045" s="339"/>
      <c r="C1045" s="339"/>
      <c r="D1045" s="339"/>
      <c r="E1045" s="339"/>
      <c r="F1045" s="339"/>
      <c r="G1045" s="339"/>
      <c r="H1045" s="339"/>
      <c r="I1045" s="339"/>
      <c r="J1045" s="339"/>
      <c r="K1045" s="339"/>
      <c r="L1045" s="339"/>
      <c r="M1045" s="340"/>
      <c r="N1045" s="339"/>
      <c r="O1045" s="339"/>
      <c r="P1045" s="339"/>
      <c r="Q1045" s="341"/>
      <c r="R1045" s="339"/>
      <c r="S1045" s="338"/>
      <c r="T1045" s="466"/>
      <c r="U1045" s="466"/>
      <c r="V1045" s="339"/>
      <c r="W1045" s="339"/>
      <c r="X1045" s="339"/>
      <c r="Y1045" s="339"/>
      <c r="Z1045" s="339"/>
      <c r="AA1045" s="339"/>
      <c r="AB1045" s="339"/>
      <c r="AC1045" s="339"/>
      <c r="AD1045" s="339"/>
      <c r="AE1045" s="339"/>
      <c r="AF1045" s="339"/>
      <c r="AG1045" s="339"/>
      <c r="AH1045" s="339"/>
      <c r="AI1045" s="339"/>
      <c r="AJ1045" s="339"/>
      <c r="AK1045" s="339"/>
      <c r="AL1045" s="339"/>
    </row>
    <row r="1046" spans="1:38" ht="12.75" customHeight="1">
      <c r="A1046" s="339"/>
      <c r="B1046" s="339"/>
      <c r="C1046" s="339"/>
      <c r="D1046" s="339"/>
      <c r="E1046" s="339"/>
      <c r="F1046" s="339"/>
      <c r="G1046" s="339"/>
      <c r="H1046" s="339"/>
      <c r="I1046" s="339"/>
      <c r="J1046" s="339"/>
      <c r="K1046" s="339"/>
      <c r="L1046" s="339"/>
      <c r="M1046" s="340"/>
      <c r="N1046" s="339"/>
      <c r="O1046" s="339"/>
      <c r="P1046" s="339"/>
      <c r="Q1046" s="341"/>
      <c r="R1046" s="339"/>
      <c r="S1046" s="338"/>
      <c r="T1046" s="466"/>
      <c r="U1046" s="466"/>
      <c r="V1046" s="339"/>
      <c r="W1046" s="339"/>
      <c r="X1046" s="339"/>
      <c r="Y1046" s="339"/>
      <c r="Z1046" s="339"/>
      <c r="AA1046" s="339"/>
      <c r="AB1046" s="339"/>
      <c r="AC1046" s="339"/>
      <c r="AD1046" s="339"/>
      <c r="AE1046" s="339"/>
      <c r="AF1046" s="339"/>
      <c r="AG1046" s="339"/>
      <c r="AH1046" s="339"/>
      <c r="AI1046" s="339"/>
      <c r="AJ1046" s="339"/>
      <c r="AK1046" s="339"/>
      <c r="AL1046" s="339"/>
    </row>
    <row r="1047" spans="1:38" ht="12.75" customHeight="1">
      <c r="A1047" s="339"/>
      <c r="B1047" s="339"/>
      <c r="C1047" s="339"/>
      <c r="D1047" s="339"/>
      <c r="E1047" s="339"/>
      <c r="F1047" s="339"/>
      <c r="G1047" s="339"/>
      <c r="H1047" s="339"/>
      <c r="I1047" s="339"/>
      <c r="J1047" s="339"/>
      <c r="K1047" s="339"/>
      <c r="L1047" s="339"/>
      <c r="M1047" s="340"/>
      <c r="N1047" s="339"/>
      <c r="O1047" s="339"/>
      <c r="P1047" s="339"/>
      <c r="Q1047" s="341"/>
      <c r="R1047" s="339"/>
      <c r="S1047" s="338"/>
      <c r="T1047" s="466"/>
      <c r="U1047" s="466"/>
      <c r="V1047" s="339"/>
      <c r="W1047" s="339"/>
      <c r="X1047" s="339"/>
      <c r="Y1047" s="339"/>
      <c r="Z1047" s="339"/>
      <c r="AA1047" s="339"/>
      <c r="AB1047" s="339"/>
      <c r="AC1047" s="339"/>
      <c r="AD1047" s="339"/>
      <c r="AE1047" s="339"/>
      <c r="AF1047" s="339"/>
      <c r="AG1047" s="339"/>
      <c r="AH1047" s="339"/>
      <c r="AI1047" s="339"/>
      <c r="AJ1047" s="339"/>
      <c r="AK1047" s="339"/>
      <c r="AL1047" s="339"/>
    </row>
    <row r="1048" spans="1:38" ht="12.75" customHeight="1">
      <c r="A1048" s="339"/>
      <c r="B1048" s="339"/>
      <c r="C1048" s="339"/>
      <c r="D1048" s="339"/>
      <c r="E1048" s="339"/>
      <c r="F1048" s="339"/>
      <c r="G1048" s="339"/>
      <c r="H1048" s="339"/>
      <c r="I1048" s="339"/>
      <c r="J1048" s="339"/>
      <c r="K1048" s="339"/>
      <c r="L1048" s="339"/>
      <c r="M1048" s="340"/>
      <c r="N1048" s="339"/>
      <c r="O1048" s="339"/>
      <c r="P1048" s="339"/>
      <c r="Q1048" s="341"/>
      <c r="R1048" s="339"/>
      <c r="S1048" s="338"/>
      <c r="T1048" s="466"/>
      <c r="U1048" s="466"/>
      <c r="V1048" s="339"/>
      <c r="W1048" s="339"/>
      <c r="X1048" s="339"/>
      <c r="Y1048" s="339"/>
      <c r="Z1048" s="339"/>
      <c r="AA1048" s="339"/>
      <c r="AB1048" s="339"/>
      <c r="AC1048" s="339"/>
      <c r="AD1048" s="339"/>
      <c r="AE1048" s="339"/>
      <c r="AF1048" s="339"/>
      <c r="AG1048" s="339"/>
      <c r="AH1048" s="339"/>
      <c r="AI1048" s="339"/>
      <c r="AJ1048" s="339"/>
      <c r="AK1048" s="339"/>
      <c r="AL1048" s="339"/>
    </row>
    <row r="1049" spans="1:38" ht="12.75" customHeight="1">
      <c r="A1049" s="339"/>
      <c r="B1049" s="339"/>
      <c r="C1049" s="339"/>
      <c r="D1049" s="339"/>
      <c r="E1049" s="339"/>
      <c r="F1049" s="339"/>
      <c r="G1049" s="339"/>
      <c r="H1049" s="339"/>
      <c r="I1049" s="339"/>
      <c r="J1049" s="339"/>
      <c r="K1049" s="339"/>
      <c r="L1049" s="339"/>
      <c r="M1049" s="340"/>
      <c r="N1049" s="339"/>
      <c r="O1049" s="339"/>
      <c r="P1049" s="339"/>
      <c r="Q1049" s="341"/>
      <c r="R1049" s="339"/>
      <c r="S1049" s="338"/>
      <c r="T1049" s="466"/>
      <c r="U1049" s="466"/>
      <c r="V1049" s="339"/>
      <c r="W1049" s="339"/>
      <c r="X1049" s="339"/>
      <c r="Y1049" s="339"/>
      <c r="Z1049" s="339"/>
      <c r="AA1049" s="339"/>
      <c r="AB1049" s="339"/>
      <c r="AC1049" s="339"/>
      <c r="AD1049" s="339"/>
      <c r="AE1049" s="339"/>
      <c r="AF1049" s="339"/>
      <c r="AG1049" s="339"/>
      <c r="AH1049" s="339"/>
      <c r="AI1049" s="339"/>
      <c r="AJ1049" s="339"/>
      <c r="AK1049" s="339"/>
      <c r="AL1049" s="339"/>
    </row>
    <row r="1050" spans="1:38" ht="12.75" customHeight="1">
      <c r="A1050" s="339"/>
      <c r="B1050" s="339"/>
      <c r="C1050" s="339"/>
      <c r="D1050" s="339"/>
      <c r="E1050" s="339"/>
      <c r="F1050" s="339"/>
      <c r="G1050" s="339"/>
      <c r="H1050" s="339"/>
      <c r="I1050" s="339"/>
      <c r="J1050" s="339"/>
      <c r="K1050" s="339"/>
      <c r="L1050" s="339"/>
      <c r="M1050" s="340"/>
      <c r="N1050" s="339"/>
      <c r="O1050" s="339"/>
      <c r="P1050" s="339"/>
      <c r="Q1050" s="341"/>
      <c r="R1050" s="339"/>
      <c r="S1050" s="338"/>
      <c r="T1050" s="466"/>
      <c r="U1050" s="466"/>
      <c r="V1050" s="339"/>
      <c r="W1050" s="339"/>
      <c r="X1050" s="339"/>
      <c r="Y1050" s="339"/>
      <c r="Z1050" s="339"/>
      <c r="AA1050" s="339"/>
      <c r="AB1050" s="339"/>
      <c r="AC1050" s="339"/>
      <c r="AD1050" s="339"/>
      <c r="AE1050" s="339"/>
      <c r="AF1050" s="339"/>
      <c r="AG1050" s="339"/>
      <c r="AH1050" s="339"/>
      <c r="AI1050" s="339"/>
      <c r="AJ1050" s="339"/>
      <c r="AK1050" s="339"/>
      <c r="AL1050" s="339"/>
    </row>
    <row r="1051" spans="1:38" ht="12.75" customHeight="1">
      <c r="A1051" s="339"/>
      <c r="B1051" s="339"/>
      <c r="C1051" s="339"/>
      <c r="D1051" s="339"/>
      <c r="E1051" s="339"/>
      <c r="F1051" s="339"/>
      <c r="G1051" s="339"/>
      <c r="H1051" s="339"/>
      <c r="I1051" s="339"/>
      <c r="J1051" s="339"/>
      <c r="K1051" s="339"/>
      <c r="L1051" s="339"/>
      <c r="M1051" s="340"/>
      <c r="N1051" s="339"/>
      <c r="O1051" s="339"/>
      <c r="P1051" s="339"/>
      <c r="Q1051" s="341"/>
      <c r="R1051" s="339"/>
      <c r="S1051" s="338"/>
      <c r="T1051" s="466"/>
      <c r="U1051" s="466"/>
      <c r="V1051" s="339"/>
      <c r="W1051" s="339"/>
      <c r="X1051" s="339"/>
      <c r="Y1051" s="339"/>
      <c r="Z1051" s="339"/>
      <c r="AA1051" s="339"/>
      <c r="AB1051" s="339"/>
      <c r="AC1051" s="339"/>
      <c r="AD1051" s="339"/>
      <c r="AE1051" s="339"/>
      <c r="AF1051" s="339"/>
      <c r="AG1051" s="339"/>
      <c r="AH1051" s="339"/>
      <c r="AI1051" s="339"/>
      <c r="AJ1051" s="339"/>
      <c r="AK1051" s="339"/>
      <c r="AL1051" s="339"/>
    </row>
    <row r="1052" spans="1:38" ht="12.75" customHeight="1">
      <c r="A1052" s="339"/>
      <c r="B1052" s="339"/>
      <c r="C1052" s="339"/>
      <c r="D1052" s="339"/>
      <c r="E1052" s="339"/>
      <c r="F1052" s="339"/>
      <c r="G1052" s="339"/>
      <c r="H1052" s="339"/>
      <c r="I1052" s="339"/>
      <c r="J1052" s="339"/>
      <c r="K1052" s="339"/>
      <c r="L1052" s="339"/>
      <c r="M1052" s="340"/>
      <c r="N1052" s="339"/>
      <c r="O1052" s="339"/>
      <c r="P1052" s="339"/>
      <c r="Q1052" s="341"/>
      <c r="R1052" s="339"/>
      <c r="S1052" s="338"/>
      <c r="T1052" s="466"/>
      <c r="U1052" s="466"/>
      <c r="V1052" s="339"/>
      <c r="W1052" s="339"/>
      <c r="X1052" s="339"/>
      <c r="Y1052" s="339"/>
      <c r="Z1052" s="339"/>
      <c r="AA1052" s="339"/>
      <c r="AB1052" s="339"/>
      <c r="AC1052" s="339"/>
      <c r="AD1052" s="339"/>
      <c r="AE1052" s="339"/>
      <c r="AF1052" s="339"/>
      <c r="AG1052" s="339"/>
      <c r="AH1052" s="339"/>
      <c r="AI1052" s="339"/>
      <c r="AJ1052" s="339"/>
      <c r="AK1052" s="339"/>
      <c r="AL1052" s="339"/>
    </row>
    <row r="1053" spans="1:38" ht="12.75" customHeight="1">
      <c r="A1053" s="339"/>
      <c r="B1053" s="339"/>
      <c r="C1053" s="339"/>
      <c r="D1053" s="339"/>
      <c r="E1053" s="339"/>
      <c r="F1053" s="339"/>
      <c r="G1053" s="339"/>
      <c r="H1053" s="339"/>
      <c r="I1053" s="339"/>
      <c r="J1053" s="339"/>
      <c r="K1053" s="339"/>
      <c r="L1053" s="339"/>
      <c r="M1053" s="340"/>
      <c r="N1053" s="339"/>
      <c r="O1053" s="339"/>
      <c r="P1053" s="339"/>
      <c r="Q1053" s="341"/>
      <c r="R1053" s="339"/>
      <c r="S1053" s="338"/>
      <c r="T1053" s="466"/>
      <c r="U1053" s="466"/>
      <c r="V1053" s="339"/>
      <c r="W1053" s="339"/>
      <c r="X1053" s="339"/>
      <c r="Y1053" s="339"/>
      <c r="Z1053" s="339"/>
      <c r="AA1053" s="339"/>
      <c r="AB1053" s="339"/>
      <c r="AC1053" s="339"/>
      <c r="AD1053" s="339"/>
      <c r="AE1053" s="339"/>
      <c r="AF1053" s="339"/>
      <c r="AG1053" s="339"/>
      <c r="AH1053" s="339"/>
      <c r="AI1053" s="339"/>
      <c r="AJ1053" s="339"/>
      <c r="AK1053" s="339"/>
      <c r="AL1053" s="339"/>
    </row>
    <row r="1054" spans="1:38" ht="12.75" customHeight="1">
      <c r="A1054" s="339"/>
      <c r="B1054" s="339"/>
      <c r="C1054" s="339"/>
      <c r="D1054" s="339"/>
      <c r="E1054" s="339"/>
      <c r="F1054" s="339"/>
      <c r="G1054" s="339"/>
      <c r="H1054" s="339"/>
      <c r="I1054" s="339"/>
      <c r="J1054" s="339"/>
      <c r="K1054" s="339"/>
      <c r="L1054" s="339"/>
      <c r="M1054" s="340"/>
      <c r="N1054" s="339"/>
      <c r="O1054" s="339"/>
      <c r="P1054" s="339"/>
      <c r="Q1054" s="341"/>
      <c r="R1054" s="339"/>
      <c r="S1054" s="338"/>
      <c r="T1054" s="466"/>
      <c r="U1054" s="466"/>
      <c r="V1054" s="339"/>
      <c r="W1054" s="339"/>
      <c r="X1054" s="339"/>
      <c r="Y1054" s="339"/>
      <c r="Z1054" s="339"/>
      <c r="AA1054" s="339"/>
      <c r="AB1054" s="339"/>
      <c r="AC1054" s="339"/>
      <c r="AD1054" s="339"/>
      <c r="AE1054" s="339"/>
      <c r="AF1054" s="339"/>
      <c r="AG1054" s="339"/>
      <c r="AH1054" s="339"/>
      <c r="AI1054" s="339"/>
      <c r="AJ1054" s="339"/>
      <c r="AK1054" s="339"/>
      <c r="AL1054" s="339"/>
    </row>
    <row r="1055" spans="1:38" ht="12.75" customHeight="1">
      <c r="A1055" s="339"/>
      <c r="B1055" s="339"/>
      <c r="C1055" s="339"/>
      <c r="D1055" s="339"/>
      <c r="E1055" s="339"/>
      <c r="F1055" s="339"/>
      <c r="G1055" s="339"/>
      <c r="H1055" s="339"/>
      <c r="I1055" s="339"/>
      <c r="J1055" s="339"/>
      <c r="K1055" s="339"/>
      <c r="L1055" s="339"/>
      <c r="M1055" s="340"/>
      <c r="N1055" s="339"/>
      <c r="O1055" s="339"/>
      <c r="P1055" s="339"/>
      <c r="Q1055" s="341"/>
      <c r="R1055" s="339"/>
      <c r="S1055" s="338"/>
      <c r="T1055" s="466"/>
      <c r="U1055" s="466"/>
      <c r="V1055" s="339"/>
      <c r="W1055" s="339"/>
      <c r="X1055" s="339"/>
      <c r="Y1055" s="339"/>
      <c r="Z1055" s="339"/>
      <c r="AA1055" s="339"/>
      <c r="AB1055" s="339"/>
      <c r="AC1055" s="339"/>
      <c r="AD1055" s="339"/>
      <c r="AE1055" s="339"/>
      <c r="AF1055" s="339"/>
      <c r="AG1055" s="339"/>
      <c r="AH1055" s="339"/>
      <c r="AI1055" s="339"/>
      <c r="AJ1055" s="339"/>
      <c r="AK1055" s="339"/>
      <c r="AL1055" s="339"/>
    </row>
    <row r="1056" spans="1:38" ht="12.75" customHeight="1">
      <c r="A1056" s="339"/>
      <c r="B1056" s="339"/>
      <c r="C1056" s="339"/>
      <c r="D1056" s="339"/>
      <c r="E1056" s="339"/>
      <c r="F1056" s="339"/>
      <c r="G1056" s="339"/>
      <c r="H1056" s="339"/>
      <c r="I1056" s="339"/>
      <c r="J1056" s="339"/>
      <c r="K1056" s="339"/>
      <c r="L1056" s="339"/>
      <c r="M1056" s="340"/>
      <c r="N1056" s="339"/>
      <c r="O1056" s="339"/>
      <c r="P1056" s="339"/>
      <c r="Q1056" s="341"/>
      <c r="R1056" s="339"/>
      <c r="S1056" s="338"/>
      <c r="T1056" s="466"/>
      <c r="U1056" s="466"/>
      <c r="V1056" s="339"/>
      <c r="W1056" s="339"/>
      <c r="X1056" s="339"/>
      <c r="Y1056" s="339"/>
      <c r="Z1056" s="339"/>
      <c r="AA1056" s="339"/>
      <c r="AB1056" s="339"/>
      <c r="AC1056" s="339"/>
      <c r="AD1056" s="339"/>
      <c r="AE1056" s="339"/>
      <c r="AF1056" s="339"/>
      <c r="AG1056" s="339"/>
      <c r="AH1056" s="339"/>
      <c r="AI1056" s="339"/>
      <c r="AJ1056" s="339"/>
      <c r="AK1056" s="339"/>
      <c r="AL1056" s="339"/>
    </row>
    <row r="1057" spans="1:38" ht="12.75" customHeight="1">
      <c r="A1057" s="339"/>
      <c r="B1057" s="339"/>
      <c r="C1057" s="339"/>
      <c r="D1057" s="339"/>
      <c r="E1057" s="339"/>
      <c r="F1057" s="339"/>
      <c r="G1057" s="339"/>
      <c r="H1057" s="339"/>
      <c r="I1057" s="339"/>
      <c r="J1057" s="339"/>
      <c r="K1057" s="339"/>
      <c r="L1057" s="339"/>
      <c r="M1057" s="340"/>
      <c r="N1057" s="339"/>
      <c r="O1057" s="339"/>
      <c r="P1057" s="339"/>
      <c r="Q1057" s="341"/>
      <c r="R1057" s="339"/>
      <c r="S1057" s="338"/>
      <c r="T1057" s="466"/>
      <c r="U1057" s="466"/>
      <c r="V1057" s="339"/>
      <c r="W1057" s="339"/>
      <c r="X1057" s="339"/>
      <c r="Y1057" s="339"/>
      <c r="Z1057" s="339"/>
      <c r="AA1057" s="339"/>
      <c r="AB1057" s="339"/>
      <c r="AC1057" s="339"/>
      <c r="AD1057" s="339"/>
      <c r="AE1057" s="339"/>
      <c r="AF1057" s="339"/>
      <c r="AG1057" s="339"/>
      <c r="AH1057" s="339"/>
      <c r="AI1057" s="339"/>
      <c r="AJ1057" s="339"/>
      <c r="AK1057" s="339"/>
      <c r="AL1057" s="339"/>
    </row>
    <row r="1058" spans="1:38" ht="12.75" customHeight="1">
      <c r="A1058" s="339"/>
      <c r="B1058" s="339"/>
      <c r="C1058" s="339"/>
      <c r="D1058" s="339"/>
      <c r="E1058" s="339"/>
      <c r="F1058" s="339"/>
      <c r="G1058" s="339"/>
      <c r="H1058" s="339"/>
      <c r="I1058" s="339"/>
      <c r="J1058" s="339"/>
      <c r="K1058" s="339"/>
      <c r="L1058" s="339"/>
      <c r="M1058" s="340"/>
      <c r="N1058" s="339"/>
      <c r="O1058" s="339"/>
      <c r="P1058" s="339"/>
      <c r="Q1058" s="341"/>
      <c r="R1058" s="339"/>
      <c r="S1058" s="338"/>
      <c r="T1058" s="466"/>
      <c r="U1058" s="466"/>
      <c r="V1058" s="339"/>
      <c r="W1058" s="339"/>
      <c r="X1058" s="339"/>
      <c r="Y1058" s="339"/>
      <c r="Z1058" s="339"/>
      <c r="AA1058" s="339"/>
      <c r="AB1058" s="339"/>
      <c r="AC1058" s="339"/>
      <c r="AD1058" s="339"/>
      <c r="AE1058" s="339"/>
      <c r="AF1058" s="339"/>
      <c r="AG1058" s="339"/>
      <c r="AH1058" s="339"/>
      <c r="AI1058" s="339"/>
      <c r="AJ1058" s="339"/>
      <c r="AK1058" s="339"/>
      <c r="AL1058" s="339"/>
    </row>
    <row r="1059" spans="1:38" ht="12.75" customHeight="1">
      <c r="A1059" s="339"/>
      <c r="B1059" s="339"/>
      <c r="C1059" s="339"/>
      <c r="D1059" s="339"/>
      <c r="E1059" s="339"/>
      <c r="F1059" s="339"/>
      <c r="G1059" s="339"/>
      <c r="H1059" s="339"/>
      <c r="I1059" s="339"/>
      <c r="J1059" s="339"/>
      <c r="K1059" s="339"/>
      <c r="L1059" s="339"/>
      <c r="M1059" s="340"/>
      <c r="N1059" s="339"/>
      <c r="O1059" s="339"/>
      <c r="P1059" s="339"/>
      <c r="Q1059" s="341"/>
      <c r="R1059" s="339"/>
      <c r="S1059" s="338"/>
      <c r="T1059" s="466"/>
      <c r="U1059" s="466"/>
      <c r="V1059" s="339"/>
      <c r="W1059" s="339"/>
      <c r="X1059" s="339"/>
      <c r="Y1059" s="339"/>
      <c r="Z1059" s="339"/>
      <c r="AA1059" s="339"/>
      <c r="AB1059" s="339"/>
      <c r="AC1059" s="339"/>
      <c r="AD1059" s="339"/>
      <c r="AE1059" s="339"/>
      <c r="AF1059" s="339"/>
      <c r="AG1059" s="339"/>
      <c r="AH1059" s="339"/>
      <c r="AI1059" s="339"/>
      <c r="AJ1059" s="339"/>
      <c r="AK1059" s="339"/>
      <c r="AL1059" s="339"/>
    </row>
    <row r="1060" spans="1:38" ht="12.75" customHeight="1">
      <c r="A1060" s="339"/>
      <c r="B1060" s="339"/>
      <c r="C1060" s="339"/>
      <c r="D1060" s="339"/>
      <c r="E1060" s="339"/>
      <c r="F1060" s="339"/>
      <c r="G1060" s="339"/>
      <c r="H1060" s="339"/>
      <c r="I1060" s="339"/>
      <c r="J1060" s="339"/>
      <c r="K1060" s="339"/>
      <c r="L1060" s="339"/>
      <c r="M1060" s="340"/>
      <c r="N1060" s="339"/>
      <c r="O1060" s="339"/>
      <c r="P1060" s="339"/>
      <c r="Q1060" s="341"/>
      <c r="R1060" s="339"/>
      <c r="S1060" s="338"/>
      <c r="T1060" s="466"/>
      <c r="U1060" s="466"/>
      <c r="V1060" s="339"/>
      <c r="W1060" s="339"/>
      <c r="X1060" s="339"/>
      <c r="Y1060" s="339"/>
      <c r="Z1060" s="339"/>
      <c r="AA1060" s="339"/>
      <c r="AB1060" s="339"/>
      <c r="AC1060" s="339"/>
      <c r="AD1060" s="339"/>
      <c r="AE1060" s="339"/>
      <c r="AF1060" s="339"/>
      <c r="AG1060" s="339"/>
      <c r="AH1060" s="339"/>
      <c r="AI1060" s="339"/>
      <c r="AJ1060" s="339"/>
      <c r="AK1060" s="339"/>
      <c r="AL1060" s="339"/>
    </row>
    <row r="1061" spans="1:38" ht="12.75" customHeight="1">
      <c r="A1061" s="339"/>
      <c r="B1061" s="339"/>
      <c r="C1061" s="339"/>
      <c r="D1061" s="339"/>
      <c r="E1061" s="339"/>
      <c r="F1061" s="339"/>
      <c r="G1061" s="339"/>
      <c r="H1061" s="339"/>
      <c r="I1061" s="339"/>
      <c r="J1061" s="339"/>
      <c r="K1061" s="339"/>
      <c r="L1061" s="339"/>
      <c r="M1061" s="340"/>
      <c r="N1061" s="339"/>
      <c r="O1061" s="339"/>
      <c r="P1061" s="339"/>
      <c r="Q1061" s="341"/>
      <c r="R1061" s="339"/>
      <c r="S1061" s="338"/>
      <c r="T1061" s="466"/>
      <c r="U1061" s="466"/>
      <c r="V1061" s="339"/>
      <c r="W1061" s="339"/>
      <c r="X1061" s="339"/>
      <c r="Y1061" s="339"/>
      <c r="Z1061" s="339"/>
      <c r="AA1061" s="339"/>
      <c r="AB1061" s="339"/>
      <c r="AC1061" s="339"/>
      <c r="AD1061" s="339"/>
      <c r="AE1061" s="339"/>
      <c r="AF1061" s="339"/>
      <c r="AG1061" s="339"/>
      <c r="AH1061" s="339"/>
      <c r="AI1061" s="339"/>
      <c r="AJ1061" s="339"/>
      <c r="AK1061" s="339"/>
      <c r="AL1061" s="339"/>
    </row>
    <row r="1062" spans="1:38" ht="12.75" customHeight="1">
      <c r="A1062" s="339"/>
      <c r="B1062" s="339"/>
      <c r="C1062" s="339"/>
      <c r="D1062" s="339"/>
      <c r="E1062" s="339"/>
      <c r="F1062" s="339"/>
      <c r="G1062" s="339"/>
      <c r="H1062" s="339"/>
      <c r="I1062" s="339"/>
      <c r="J1062" s="339"/>
      <c r="K1062" s="339"/>
      <c r="L1062" s="339"/>
      <c r="M1062" s="340"/>
      <c r="N1062" s="339"/>
      <c r="O1062" s="339"/>
      <c r="P1062" s="339"/>
      <c r="Q1062" s="341"/>
      <c r="R1062" s="339"/>
      <c r="S1062" s="338"/>
      <c r="T1062" s="466"/>
      <c r="U1062" s="466"/>
      <c r="V1062" s="339"/>
      <c r="W1062" s="339"/>
      <c r="X1062" s="339"/>
      <c r="Y1062" s="339"/>
      <c r="Z1062" s="339"/>
      <c r="AA1062" s="339"/>
      <c r="AB1062" s="339"/>
      <c r="AC1062" s="339"/>
      <c r="AD1062" s="339"/>
      <c r="AE1062" s="339"/>
      <c r="AF1062" s="339"/>
      <c r="AG1062" s="339"/>
      <c r="AH1062" s="339"/>
      <c r="AI1062" s="339"/>
      <c r="AJ1062" s="339"/>
      <c r="AK1062" s="339"/>
      <c r="AL1062" s="339"/>
    </row>
    <row r="1063" spans="1:38" ht="12.75" customHeight="1">
      <c r="A1063" s="339"/>
      <c r="B1063" s="339"/>
      <c r="C1063" s="339"/>
      <c r="D1063" s="339"/>
      <c r="E1063" s="339"/>
      <c r="F1063" s="339"/>
      <c r="G1063" s="339"/>
      <c r="H1063" s="339"/>
      <c r="I1063" s="339"/>
      <c r="J1063" s="339"/>
      <c r="K1063" s="339"/>
      <c r="L1063" s="339"/>
      <c r="M1063" s="340"/>
      <c r="N1063" s="339"/>
      <c r="O1063" s="339"/>
      <c r="P1063" s="339"/>
      <c r="Q1063" s="341"/>
      <c r="R1063" s="339"/>
      <c r="S1063" s="338"/>
      <c r="T1063" s="466"/>
      <c r="U1063" s="466"/>
      <c r="V1063" s="339"/>
      <c r="W1063" s="339"/>
      <c r="X1063" s="339"/>
      <c r="Y1063" s="339"/>
      <c r="Z1063" s="339"/>
      <c r="AA1063" s="339"/>
      <c r="AB1063" s="339"/>
      <c r="AC1063" s="339"/>
      <c r="AD1063" s="339"/>
      <c r="AE1063" s="339"/>
      <c r="AF1063" s="339"/>
      <c r="AG1063" s="339"/>
      <c r="AH1063" s="339"/>
      <c r="AI1063" s="339"/>
      <c r="AJ1063" s="339"/>
      <c r="AK1063" s="339"/>
      <c r="AL1063" s="339"/>
    </row>
    <row r="1064" spans="1:38" ht="12.75" customHeight="1">
      <c r="A1064" s="339"/>
      <c r="B1064" s="339"/>
      <c r="C1064" s="339"/>
      <c r="D1064" s="339"/>
      <c r="E1064" s="339"/>
      <c r="F1064" s="339"/>
      <c r="G1064" s="339"/>
      <c r="H1064" s="339"/>
      <c r="I1064" s="339"/>
      <c r="J1064" s="339"/>
      <c r="K1064" s="339"/>
      <c r="L1064" s="339"/>
      <c r="M1064" s="340"/>
      <c r="N1064" s="339"/>
      <c r="O1064" s="339"/>
      <c r="P1064" s="339"/>
      <c r="Q1064" s="341"/>
      <c r="R1064" s="339"/>
      <c r="S1064" s="338"/>
      <c r="T1064" s="466"/>
      <c r="U1064" s="466"/>
      <c r="V1064" s="339"/>
      <c r="W1064" s="339"/>
      <c r="X1064" s="339"/>
      <c r="Y1064" s="339"/>
      <c r="Z1064" s="339"/>
      <c r="AA1064" s="339"/>
      <c r="AB1064" s="339"/>
      <c r="AC1064" s="339"/>
      <c r="AD1064" s="339"/>
      <c r="AE1064" s="339"/>
      <c r="AF1064" s="339"/>
      <c r="AG1064" s="339"/>
      <c r="AH1064" s="339"/>
      <c r="AI1064" s="339"/>
      <c r="AJ1064" s="339"/>
      <c r="AK1064" s="339"/>
      <c r="AL1064" s="339"/>
    </row>
    <row r="1065" spans="1:38" ht="12.75" customHeight="1">
      <c r="A1065" s="339"/>
      <c r="B1065" s="339"/>
      <c r="C1065" s="339"/>
      <c r="D1065" s="339"/>
      <c r="E1065" s="339"/>
      <c r="F1065" s="339"/>
      <c r="G1065" s="339"/>
      <c r="H1065" s="339"/>
      <c r="I1065" s="339"/>
      <c r="J1065" s="339"/>
      <c r="K1065" s="339"/>
      <c r="L1065" s="339"/>
      <c r="M1065" s="340"/>
      <c r="N1065" s="339"/>
      <c r="O1065" s="339"/>
      <c r="P1065" s="339"/>
      <c r="Q1065" s="341"/>
      <c r="R1065" s="339"/>
      <c r="S1065" s="338"/>
      <c r="T1065" s="466"/>
      <c r="U1065" s="466"/>
      <c r="V1065" s="339"/>
      <c r="W1065" s="339"/>
      <c r="X1065" s="339"/>
      <c r="Y1065" s="339"/>
      <c r="Z1065" s="339"/>
      <c r="AA1065" s="339"/>
      <c r="AB1065" s="339"/>
      <c r="AC1065" s="339"/>
      <c r="AD1065" s="339"/>
      <c r="AE1065" s="339"/>
      <c r="AF1065" s="339"/>
      <c r="AG1065" s="339"/>
      <c r="AH1065" s="339"/>
      <c r="AI1065" s="339"/>
      <c r="AJ1065" s="339"/>
      <c r="AK1065" s="339"/>
      <c r="AL1065" s="339"/>
    </row>
    <row r="1066" spans="1:38" ht="12.75" customHeight="1">
      <c r="A1066" s="339"/>
      <c r="B1066" s="339"/>
      <c r="C1066" s="339"/>
      <c r="D1066" s="339"/>
      <c r="E1066" s="339"/>
      <c r="F1066" s="339"/>
      <c r="G1066" s="339"/>
      <c r="H1066" s="339"/>
      <c r="I1066" s="339"/>
      <c r="J1066" s="339"/>
      <c r="K1066" s="339"/>
      <c r="L1066" s="339"/>
      <c r="M1066" s="340"/>
      <c r="N1066" s="339"/>
      <c r="O1066" s="339"/>
      <c r="P1066" s="339"/>
      <c r="Q1066" s="341"/>
      <c r="R1066" s="339"/>
      <c r="S1066" s="338"/>
      <c r="T1066" s="466"/>
      <c r="U1066" s="466"/>
      <c r="V1066" s="339"/>
      <c r="W1066" s="339"/>
      <c r="X1066" s="339"/>
      <c r="Y1066" s="339"/>
      <c r="Z1066" s="339"/>
      <c r="AA1066" s="339"/>
      <c r="AB1066" s="339"/>
      <c r="AC1066" s="339"/>
      <c r="AD1066" s="339"/>
      <c r="AE1066" s="339"/>
      <c r="AF1066" s="339"/>
      <c r="AG1066" s="339"/>
      <c r="AH1066" s="339"/>
      <c r="AI1066" s="339"/>
      <c r="AJ1066" s="339"/>
      <c r="AK1066" s="339"/>
      <c r="AL1066" s="339"/>
    </row>
    <row r="1067" spans="1:38" ht="12.75" customHeight="1">
      <c r="A1067" s="339"/>
      <c r="B1067" s="339"/>
      <c r="C1067" s="339"/>
      <c r="D1067" s="339"/>
      <c r="E1067" s="339"/>
      <c r="F1067" s="339"/>
      <c r="G1067" s="339"/>
      <c r="H1067" s="339"/>
      <c r="I1067" s="339"/>
      <c r="J1067" s="339"/>
      <c r="K1067" s="339"/>
      <c r="L1067" s="339"/>
      <c r="M1067" s="340"/>
      <c r="N1067" s="339"/>
      <c r="O1067" s="339"/>
      <c r="P1067" s="339"/>
      <c r="Q1067" s="341"/>
      <c r="R1067" s="339"/>
      <c r="S1067" s="338"/>
      <c r="T1067" s="466"/>
      <c r="U1067" s="466"/>
      <c r="V1067" s="339"/>
      <c r="W1067" s="339"/>
      <c r="X1067" s="339"/>
      <c r="Y1067" s="339"/>
      <c r="Z1067" s="339"/>
      <c r="AA1067" s="339"/>
      <c r="AB1067" s="339"/>
      <c r="AC1067" s="339"/>
      <c r="AD1067" s="339"/>
      <c r="AE1067" s="339"/>
      <c r="AF1067" s="339"/>
      <c r="AG1067" s="339"/>
      <c r="AH1067" s="339"/>
      <c r="AI1067" s="339"/>
      <c r="AJ1067" s="339"/>
      <c r="AK1067" s="339"/>
      <c r="AL1067" s="339"/>
    </row>
    <row r="1068" spans="1:38" ht="12.75" customHeight="1">
      <c r="A1068" s="339"/>
      <c r="B1068" s="339"/>
      <c r="C1068" s="339"/>
      <c r="D1068" s="339"/>
      <c r="E1068" s="339"/>
      <c r="F1068" s="339"/>
      <c r="G1068" s="339"/>
      <c r="H1068" s="339"/>
      <c r="I1068" s="339"/>
      <c r="J1068" s="339"/>
      <c r="K1068" s="339"/>
      <c r="L1068" s="339"/>
      <c r="M1068" s="340"/>
      <c r="N1068" s="339"/>
      <c r="O1068" s="339"/>
      <c r="P1068" s="339"/>
      <c r="Q1068" s="341"/>
      <c r="R1068" s="339"/>
      <c r="S1068" s="338"/>
      <c r="T1068" s="466"/>
      <c r="U1068" s="466"/>
      <c r="V1068" s="339"/>
      <c r="W1068" s="339"/>
      <c r="X1068" s="339"/>
      <c r="Y1068" s="339"/>
      <c r="Z1068" s="339"/>
      <c r="AA1068" s="339"/>
      <c r="AB1068" s="339"/>
      <c r="AC1068" s="339"/>
      <c r="AD1068" s="339"/>
      <c r="AE1068" s="339"/>
      <c r="AF1068" s="339"/>
      <c r="AG1068" s="339"/>
      <c r="AH1068" s="339"/>
      <c r="AI1068" s="339"/>
      <c r="AJ1068" s="339"/>
      <c r="AK1068" s="339"/>
      <c r="AL1068" s="339"/>
    </row>
    <row r="1069" spans="1:38" ht="12.75" customHeight="1">
      <c r="A1069" s="339"/>
      <c r="B1069" s="339"/>
      <c r="C1069" s="339"/>
      <c r="D1069" s="339"/>
      <c r="E1069" s="339"/>
      <c r="F1069" s="339"/>
      <c r="G1069" s="339"/>
      <c r="H1069" s="339"/>
      <c r="I1069" s="339"/>
      <c r="J1069" s="339"/>
      <c r="K1069" s="339"/>
      <c r="L1069" s="339"/>
      <c r="M1069" s="340"/>
      <c r="N1069" s="339"/>
      <c r="O1069" s="339"/>
      <c r="P1069" s="339"/>
      <c r="Q1069" s="341"/>
      <c r="R1069" s="339"/>
      <c r="S1069" s="338"/>
      <c r="T1069" s="466"/>
      <c r="U1069" s="466"/>
      <c r="V1069" s="339"/>
      <c r="W1069" s="339"/>
      <c r="X1069" s="339"/>
      <c r="Y1069" s="339"/>
      <c r="Z1069" s="339"/>
      <c r="AA1069" s="339"/>
      <c r="AB1069" s="339"/>
      <c r="AC1069" s="339"/>
      <c r="AD1069" s="339"/>
      <c r="AE1069" s="339"/>
      <c r="AF1069" s="339"/>
      <c r="AG1069" s="339"/>
      <c r="AH1069" s="339"/>
      <c r="AI1069" s="339"/>
      <c r="AJ1069" s="339"/>
      <c r="AK1069" s="339"/>
      <c r="AL1069" s="339"/>
    </row>
    <row r="1070" spans="1:38" ht="12.75" customHeight="1">
      <c r="A1070" s="339"/>
      <c r="B1070" s="339"/>
      <c r="C1070" s="339"/>
      <c r="D1070" s="339"/>
      <c r="E1070" s="339"/>
      <c r="F1070" s="339"/>
      <c r="G1070" s="339"/>
      <c r="H1070" s="339"/>
      <c r="I1070" s="339"/>
      <c r="J1070" s="339"/>
      <c r="K1070" s="339"/>
      <c r="L1070" s="339"/>
      <c r="M1070" s="340"/>
      <c r="N1070" s="339"/>
      <c r="O1070" s="339"/>
      <c r="P1070" s="339"/>
      <c r="Q1070" s="341"/>
      <c r="R1070" s="339"/>
      <c r="S1070" s="338"/>
      <c r="T1070" s="466"/>
      <c r="U1070" s="466"/>
      <c r="V1070" s="339"/>
      <c r="W1070" s="339"/>
      <c r="X1070" s="339"/>
      <c r="Y1070" s="339"/>
      <c r="Z1070" s="339"/>
      <c r="AA1070" s="339"/>
      <c r="AB1070" s="339"/>
      <c r="AC1070" s="339"/>
      <c r="AD1070" s="339"/>
      <c r="AE1070" s="339"/>
      <c r="AF1070" s="339"/>
      <c r="AG1070" s="339"/>
      <c r="AH1070" s="339"/>
      <c r="AI1070" s="339"/>
      <c r="AJ1070" s="339"/>
      <c r="AK1070" s="339"/>
      <c r="AL1070" s="339"/>
    </row>
    <row r="1071" spans="1:38" ht="12.75" customHeight="1">
      <c r="A1071" s="339"/>
      <c r="B1071" s="339"/>
      <c r="C1071" s="339"/>
      <c r="D1071" s="339"/>
      <c r="E1071" s="339"/>
      <c r="F1071" s="339"/>
      <c r="G1071" s="339"/>
      <c r="H1071" s="339"/>
      <c r="I1071" s="339"/>
      <c r="J1071" s="339"/>
      <c r="K1071" s="339"/>
      <c r="L1071" s="339"/>
      <c r="M1071" s="340"/>
      <c r="N1071" s="339"/>
      <c r="O1071" s="339"/>
      <c r="P1071" s="339"/>
      <c r="Q1071" s="341"/>
      <c r="R1071" s="339"/>
      <c r="S1071" s="338"/>
      <c r="T1071" s="466"/>
      <c r="U1071" s="466"/>
      <c r="V1071" s="339"/>
      <c r="W1071" s="339"/>
      <c r="X1071" s="339"/>
      <c r="Y1071" s="339"/>
      <c r="Z1071" s="339"/>
      <c r="AA1071" s="339"/>
      <c r="AB1071" s="339"/>
      <c r="AC1071" s="339"/>
      <c r="AD1071" s="339"/>
      <c r="AE1071" s="339"/>
      <c r="AF1071" s="339"/>
      <c r="AG1071" s="339"/>
      <c r="AH1071" s="339"/>
      <c r="AI1071" s="339"/>
      <c r="AJ1071" s="339"/>
      <c r="AK1071" s="339"/>
      <c r="AL1071" s="339"/>
    </row>
    <row r="1072" spans="1:38" ht="12.75" customHeight="1">
      <c r="A1072" s="339"/>
      <c r="B1072" s="339"/>
      <c r="C1072" s="339"/>
      <c r="D1072" s="339"/>
      <c r="E1072" s="339"/>
      <c r="F1072" s="339"/>
      <c r="G1072" s="339"/>
      <c r="H1072" s="339"/>
      <c r="I1072" s="339"/>
      <c r="J1072" s="339"/>
      <c r="K1072" s="339"/>
      <c r="L1072" s="339"/>
      <c r="M1072" s="340"/>
      <c r="N1072" s="339"/>
      <c r="O1072" s="339"/>
      <c r="P1072" s="339"/>
      <c r="Q1072" s="341"/>
      <c r="R1072" s="339"/>
      <c r="S1072" s="338"/>
      <c r="T1072" s="466"/>
      <c r="U1072" s="466"/>
      <c r="V1072" s="339"/>
      <c r="W1072" s="339"/>
      <c r="X1072" s="339"/>
      <c r="Y1072" s="339"/>
      <c r="Z1072" s="339"/>
      <c r="AA1072" s="339"/>
      <c r="AB1072" s="339"/>
      <c r="AC1072" s="339"/>
      <c r="AD1072" s="339"/>
      <c r="AE1072" s="339"/>
      <c r="AF1072" s="339"/>
      <c r="AG1072" s="339"/>
      <c r="AH1072" s="339"/>
      <c r="AI1072" s="339"/>
      <c r="AJ1072" s="339"/>
      <c r="AK1072" s="339"/>
      <c r="AL1072" s="339"/>
    </row>
    <row r="1073" spans="1:38" ht="12.75" customHeight="1">
      <c r="A1073" s="339"/>
      <c r="B1073" s="339"/>
      <c r="C1073" s="339"/>
      <c r="D1073" s="339"/>
      <c r="E1073" s="339"/>
      <c r="F1073" s="339"/>
      <c r="G1073" s="339"/>
      <c r="H1073" s="339"/>
      <c r="I1073" s="339"/>
      <c r="J1073" s="339"/>
      <c r="K1073" s="339"/>
      <c r="L1073" s="339"/>
      <c r="M1073" s="340"/>
      <c r="N1073" s="339"/>
      <c r="O1073" s="339"/>
      <c r="P1073" s="339"/>
      <c r="Q1073" s="341"/>
      <c r="R1073" s="339"/>
      <c r="S1073" s="338"/>
      <c r="T1073" s="466"/>
      <c r="U1073" s="466"/>
      <c r="V1073" s="339"/>
      <c r="W1073" s="339"/>
      <c r="X1073" s="339"/>
      <c r="Y1073" s="339"/>
      <c r="Z1073" s="339"/>
      <c r="AA1073" s="339"/>
      <c r="AB1073" s="339"/>
      <c r="AC1073" s="339"/>
      <c r="AD1073" s="339"/>
      <c r="AE1073" s="339"/>
      <c r="AF1073" s="339"/>
      <c r="AG1073" s="339"/>
      <c r="AH1073" s="339"/>
      <c r="AI1073" s="339"/>
      <c r="AJ1073" s="339"/>
      <c r="AK1073" s="339"/>
      <c r="AL1073" s="339"/>
    </row>
    <row r="1074" spans="1:38" ht="12.75" customHeight="1">
      <c r="A1074" s="339"/>
      <c r="B1074" s="339"/>
      <c r="C1074" s="339"/>
      <c r="D1074" s="339"/>
      <c r="E1074" s="339"/>
      <c r="F1074" s="339"/>
      <c r="G1074" s="339"/>
      <c r="H1074" s="339"/>
      <c r="I1074" s="339"/>
      <c r="J1074" s="339"/>
      <c r="K1074" s="339"/>
      <c r="L1074" s="339"/>
      <c r="M1074" s="340"/>
      <c r="N1074" s="339"/>
      <c r="O1074" s="339"/>
      <c r="P1074" s="339"/>
      <c r="Q1074" s="341"/>
      <c r="R1074" s="339"/>
      <c r="S1074" s="338"/>
      <c r="T1074" s="466"/>
      <c r="U1074" s="466"/>
      <c r="V1074" s="339"/>
      <c r="W1074" s="339"/>
      <c r="X1074" s="339"/>
      <c r="Y1074" s="339"/>
      <c r="Z1074" s="339"/>
      <c r="AA1074" s="339"/>
      <c r="AB1074" s="339"/>
      <c r="AC1074" s="339"/>
      <c r="AD1074" s="339"/>
      <c r="AE1074" s="339"/>
      <c r="AF1074" s="339"/>
      <c r="AG1074" s="339"/>
      <c r="AH1074" s="339"/>
      <c r="AI1074" s="339"/>
      <c r="AJ1074" s="339"/>
      <c r="AK1074" s="339"/>
      <c r="AL1074" s="339"/>
    </row>
    <row r="1075" spans="1:38" ht="12.75" customHeight="1">
      <c r="A1075" s="339"/>
      <c r="B1075" s="339"/>
      <c r="C1075" s="339"/>
      <c r="D1075" s="339"/>
      <c r="E1075" s="339"/>
      <c r="F1075" s="339"/>
      <c r="G1075" s="339"/>
      <c r="H1075" s="339"/>
      <c r="I1075" s="339"/>
      <c r="J1075" s="339"/>
      <c r="K1075" s="339"/>
      <c r="L1075" s="339"/>
      <c r="M1075" s="340"/>
      <c r="N1075" s="339"/>
      <c r="O1075" s="339"/>
      <c r="P1075" s="339"/>
      <c r="Q1075" s="341"/>
      <c r="R1075" s="339"/>
      <c r="S1075" s="338"/>
      <c r="T1075" s="466"/>
      <c r="U1075" s="466"/>
      <c r="V1075" s="339"/>
      <c r="W1075" s="339"/>
      <c r="X1075" s="339"/>
      <c r="Y1075" s="339"/>
      <c r="Z1075" s="339"/>
      <c r="AA1075" s="339"/>
      <c r="AB1075" s="339"/>
      <c r="AC1075" s="339"/>
      <c r="AD1075" s="339"/>
      <c r="AE1075" s="339"/>
      <c r="AF1075" s="339"/>
      <c r="AG1075" s="339"/>
      <c r="AH1075" s="339"/>
      <c r="AI1075" s="339"/>
      <c r="AJ1075" s="339"/>
      <c r="AK1075" s="339"/>
      <c r="AL1075" s="339"/>
    </row>
    <row r="1076" spans="1:38" ht="12.75" customHeight="1">
      <c r="A1076" s="339"/>
      <c r="B1076" s="339"/>
      <c r="C1076" s="339"/>
      <c r="D1076" s="339"/>
      <c r="E1076" s="339"/>
      <c r="F1076" s="339"/>
      <c r="G1076" s="339"/>
      <c r="H1076" s="339"/>
      <c r="I1076" s="339"/>
      <c r="J1076" s="339"/>
      <c r="K1076" s="339"/>
      <c r="L1076" s="339"/>
      <c r="M1076" s="340"/>
      <c r="N1076" s="339"/>
      <c r="O1076" s="339"/>
      <c r="P1076" s="339"/>
      <c r="Q1076" s="341"/>
      <c r="R1076" s="339"/>
      <c r="S1076" s="338"/>
      <c r="T1076" s="466"/>
      <c r="U1076" s="466"/>
      <c r="V1076" s="339"/>
      <c r="W1076" s="339"/>
      <c r="X1076" s="339"/>
      <c r="Y1076" s="339"/>
      <c r="Z1076" s="339"/>
      <c r="AA1076" s="339"/>
      <c r="AB1076" s="339"/>
      <c r="AC1076" s="339"/>
      <c r="AD1076" s="339"/>
      <c r="AE1076" s="339"/>
      <c r="AF1076" s="339"/>
      <c r="AG1076" s="339"/>
      <c r="AH1076" s="339"/>
      <c r="AI1076" s="339"/>
      <c r="AJ1076" s="339"/>
      <c r="AK1076" s="339"/>
      <c r="AL1076" s="339"/>
    </row>
    <row r="1077" spans="1:38" ht="12.75" customHeight="1">
      <c r="A1077" s="339"/>
      <c r="B1077" s="339"/>
      <c r="C1077" s="339"/>
      <c r="D1077" s="339"/>
      <c r="E1077" s="339"/>
      <c r="F1077" s="339"/>
      <c r="G1077" s="339"/>
      <c r="H1077" s="339"/>
      <c r="I1077" s="339"/>
      <c r="J1077" s="339"/>
      <c r="K1077" s="339"/>
      <c r="L1077" s="339"/>
      <c r="M1077" s="340"/>
      <c r="N1077" s="339"/>
      <c r="O1077" s="339"/>
      <c r="P1077" s="339"/>
      <c r="Q1077" s="341"/>
      <c r="R1077" s="339"/>
      <c r="S1077" s="338"/>
      <c r="T1077" s="466"/>
      <c r="U1077" s="466"/>
      <c r="V1077" s="339"/>
      <c r="W1077" s="339"/>
      <c r="X1077" s="339"/>
      <c r="Y1077" s="339"/>
      <c r="Z1077" s="339"/>
      <c r="AA1077" s="339"/>
      <c r="AB1077" s="339"/>
      <c r="AC1077" s="339"/>
      <c r="AD1077" s="339"/>
      <c r="AE1077" s="339"/>
      <c r="AF1077" s="339"/>
      <c r="AG1077" s="339"/>
      <c r="AH1077" s="339"/>
      <c r="AI1077" s="339"/>
      <c r="AJ1077" s="339"/>
      <c r="AK1077" s="339"/>
      <c r="AL1077" s="339"/>
    </row>
    <row r="1078" spans="1:38" ht="12.75" customHeight="1">
      <c r="A1078" s="339"/>
      <c r="B1078" s="339"/>
      <c r="C1078" s="339"/>
      <c r="D1078" s="339"/>
      <c r="E1078" s="339"/>
      <c r="F1078" s="339"/>
      <c r="G1078" s="339"/>
      <c r="H1078" s="339"/>
      <c r="I1078" s="339"/>
      <c r="J1078" s="339"/>
      <c r="K1078" s="339"/>
      <c r="L1078" s="339"/>
      <c r="M1078" s="340"/>
      <c r="N1078" s="339"/>
      <c r="O1078" s="339"/>
      <c r="P1078" s="339"/>
      <c r="Q1078" s="341"/>
      <c r="R1078" s="339"/>
      <c r="S1078" s="338"/>
      <c r="T1078" s="466"/>
      <c r="U1078" s="466"/>
      <c r="V1078" s="339"/>
      <c r="W1078" s="339"/>
      <c r="X1078" s="339"/>
      <c r="Y1078" s="339"/>
      <c r="Z1078" s="339"/>
      <c r="AA1078" s="339"/>
      <c r="AB1078" s="339"/>
      <c r="AC1078" s="339"/>
      <c r="AD1078" s="339"/>
      <c r="AE1078" s="339"/>
      <c r="AF1078" s="339"/>
      <c r="AG1078" s="339"/>
      <c r="AH1078" s="339"/>
      <c r="AI1078" s="339"/>
      <c r="AJ1078" s="339"/>
      <c r="AK1078" s="339"/>
      <c r="AL1078" s="339"/>
    </row>
    <row r="1079" spans="1:38" ht="12.75" customHeight="1">
      <c r="A1079" s="339"/>
      <c r="B1079" s="339"/>
      <c r="C1079" s="339"/>
      <c r="D1079" s="339"/>
      <c r="E1079" s="339"/>
      <c r="F1079" s="339"/>
      <c r="G1079" s="339"/>
      <c r="H1079" s="339"/>
      <c r="I1079" s="339"/>
      <c r="J1079" s="339"/>
      <c r="K1079" s="339"/>
      <c r="L1079" s="339"/>
      <c r="M1079" s="340"/>
      <c r="N1079" s="339"/>
      <c r="O1079" s="339"/>
      <c r="P1079" s="339"/>
      <c r="Q1079" s="341"/>
      <c r="R1079" s="339"/>
      <c r="S1079" s="338"/>
      <c r="T1079" s="466"/>
      <c r="U1079" s="466"/>
      <c r="V1079" s="339"/>
      <c r="W1079" s="339"/>
      <c r="X1079" s="339"/>
      <c r="Y1079" s="339"/>
      <c r="Z1079" s="339"/>
      <c r="AA1079" s="339"/>
      <c r="AB1079" s="339"/>
      <c r="AC1079" s="339"/>
      <c r="AD1079" s="339"/>
      <c r="AE1079" s="339"/>
      <c r="AF1079" s="339"/>
      <c r="AG1079" s="339"/>
      <c r="AH1079" s="339"/>
      <c r="AI1079" s="339"/>
      <c r="AJ1079" s="339"/>
      <c r="AK1079" s="339"/>
      <c r="AL1079" s="339"/>
    </row>
    <row r="1080" spans="1:38" ht="12.75" customHeight="1">
      <c r="A1080" s="339"/>
      <c r="B1080" s="339"/>
      <c r="C1080" s="339"/>
      <c r="D1080" s="339"/>
      <c r="E1080" s="339"/>
      <c r="F1080" s="339"/>
      <c r="G1080" s="339"/>
      <c r="H1080" s="339"/>
      <c r="I1080" s="339"/>
      <c r="J1080" s="339"/>
      <c r="K1080" s="339"/>
      <c r="L1080" s="339"/>
      <c r="M1080" s="340"/>
      <c r="N1080" s="339"/>
      <c r="O1080" s="339"/>
      <c r="P1080" s="339"/>
      <c r="Q1080" s="341"/>
      <c r="R1080" s="339"/>
      <c r="S1080" s="338"/>
      <c r="T1080" s="466"/>
      <c r="U1080" s="466"/>
      <c r="V1080" s="339"/>
      <c r="W1080" s="339"/>
      <c r="X1080" s="339"/>
      <c r="Y1080" s="339"/>
      <c r="Z1080" s="339"/>
      <c r="AA1080" s="339"/>
      <c r="AB1080" s="339"/>
      <c r="AC1080" s="339"/>
      <c r="AD1080" s="339"/>
      <c r="AE1080" s="339"/>
      <c r="AF1080" s="339"/>
      <c r="AG1080" s="339"/>
      <c r="AH1080" s="339"/>
      <c r="AI1080" s="339"/>
      <c r="AJ1080" s="339"/>
      <c r="AK1080" s="339"/>
      <c r="AL1080" s="339"/>
    </row>
    <row r="1081" spans="1:38" ht="12.75" customHeight="1">
      <c r="A1081" s="339"/>
      <c r="B1081" s="339"/>
      <c r="C1081" s="339"/>
      <c r="D1081" s="339"/>
      <c r="E1081" s="339"/>
      <c r="F1081" s="339"/>
      <c r="G1081" s="339"/>
      <c r="H1081" s="339"/>
      <c r="I1081" s="339"/>
      <c r="J1081" s="339"/>
      <c r="K1081" s="339"/>
      <c r="L1081" s="339"/>
      <c r="M1081" s="340"/>
      <c r="N1081" s="339"/>
      <c r="O1081" s="339"/>
      <c r="P1081" s="339"/>
      <c r="Q1081" s="341"/>
      <c r="R1081" s="339"/>
      <c r="S1081" s="338"/>
      <c r="T1081" s="466"/>
      <c r="U1081" s="466"/>
      <c r="V1081" s="339"/>
      <c r="W1081" s="339"/>
      <c r="X1081" s="339"/>
      <c r="Y1081" s="339"/>
      <c r="Z1081" s="339"/>
      <c r="AA1081" s="339"/>
      <c r="AB1081" s="339"/>
      <c r="AC1081" s="339"/>
      <c r="AD1081" s="339"/>
      <c r="AE1081" s="339"/>
      <c r="AF1081" s="339"/>
      <c r="AG1081" s="339"/>
      <c r="AH1081" s="339"/>
      <c r="AI1081" s="339"/>
      <c r="AJ1081" s="339"/>
      <c r="AK1081" s="339"/>
      <c r="AL1081" s="339"/>
    </row>
    <row r="1082" spans="1:38" ht="12.75" customHeight="1">
      <c r="A1082" s="339"/>
      <c r="B1082" s="339"/>
      <c r="C1082" s="339"/>
      <c r="D1082" s="339"/>
      <c r="E1082" s="339"/>
      <c r="F1082" s="339"/>
      <c r="G1082" s="339"/>
      <c r="H1082" s="339"/>
      <c r="I1082" s="339"/>
      <c r="J1082" s="339"/>
      <c r="K1082" s="339"/>
      <c r="L1082" s="339"/>
      <c r="M1082" s="340"/>
      <c r="N1082" s="339"/>
      <c r="O1082" s="339"/>
      <c r="P1082" s="339"/>
      <c r="Q1082" s="341"/>
      <c r="R1082" s="339"/>
      <c r="S1082" s="338"/>
      <c r="T1082" s="466"/>
      <c r="U1082" s="466"/>
      <c r="V1082" s="339"/>
      <c r="W1082" s="339"/>
      <c r="X1082" s="339"/>
      <c r="Y1082" s="339"/>
      <c r="Z1082" s="339"/>
      <c r="AA1082" s="339"/>
      <c r="AB1082" s="339"/>
      <c r="AC1082" s="339"/>
      <c r="AD1082" s="339"/>
      <c r="AE1082" s="339"/>
      <c r="AF1082" s="339"/>
      <c r="AG1082" s="339"/>
      <c r="AH1082" s="339"/>
      <c r="AI1082" s="339"/>
      <c r="AJ1082" s="339"/>
      <c r="AK1082" s="339"/>
      <c r="AL1082" s="339"/>
    </row>
    <row r="1083" spans="1:38" ht="12.75" customHeight="1">
      <c r="A1083" s="339"/>
      <c r="B1083" s="339"/>
      <c r="C1083" s="339"/>
      <c r="D1083" s="339"/>
      <c r="E1083" s="339"/>
      <c r="F1083" s="339"/>
      <c r="G1083" s="339"/>
      <c r="H1083" s="339"/>
      <c r="I1083" s="339"/>
      <c r="J1083" s="339"/>
      <c r="K1083" s="339"/>
      <c r="L1083" s="339"/>
      <c r="M1083" s="340"/>
      <c r="N1083" s="339"/>
      <c r="O1083" s="339"/>
      <c r="P1083" s="339"/>
      <c r="Q1083" s="341"/>
      <c r="R1083" s="339"/>
      <c r="S1083" s="338"/>
      <c r="T1083" s="466"/>
      <c r="U1083" s="466"/>
      <c r="V1083" s="339"/>
      <c r="W1083" s="339"/>
      <c r="X1083" s="339"/>
      <c r="Y1083" s="339"/>
      <c r="Z1083" s="339"/>
      <c r="AA1083" s="339"/>
      <c r="AB1083" s="339"/>
      <c r="AC1083" s="339"/>
      <c r="AD1083" s="339"/>
      <c r="AE1083" s="339"/>
      <c r="AF1083" s="339"/>
      <c r="AG1083" s="339"/>
      <c r="AH1083" s="339"/>
      <c r="AI1083" s="339"/>
      <c r="AJ1083" s="339"/>
      <c r="AK1083" s="339"/>
      <c r="AL1083" s="339"/>
    </row>
    <row r="1084" spans="1:38" ht="12.75" customHeight="1">
      <c r="A1084" s="339"/>
      <c r="B1084" s="339"/>
      <c r="C1084" s="339"/>
      <c r="D1084" s="339"/>
      <c r="E1084" s="339"/>
      <c r="F1084" s="339"/>
      <c r="G1084" s="339"/>
      <c r="H1084" s="339"/>
      <c r="I1084" s="339"/>
      <c r="J1084" s="339"/>
      <c r="K1084" s="339"/>
      <c r="L1084" s="339"/>
      <c r="M1084" s="340"/>
      <c r="N1084" s="339"/>
      <c r="O1084" s="339"/>
      <c r="P1084" s="339"/>
      <c r="Q1084" s="341"/>
      <c r="R1084" s="339"/>
      <c r="S1084" s="338"/>
      <c r="T1084" s="466"/>
      <c r="U1084" s="466"/>
      <c r="V1084" s="339"/>
      <c r="W1084" s="339"/>
      <c r="X1084" s="339"/>
      <c r="Y1084" s="339"/>
      <c r="Z1084" s="339"/>
      <c r="AA1084" s="339"/>
      <c r="AB1084" s="339"/>
      <c r="AC1084" s="339"/>
      <c r="AD1084" s="339"/>
      <c r="AE1084" s="339"/>
      <c r="AF1084" s="339"/>
      <c r="AG1084" s="339"/>
      <c r="AH1084" s="339"/>
      <c r="AI1084" s="339"/>
      <c r="AJ1084" s="339"/>
      <c r="AK1084" s="339"/>
      <c r="AL1084" s="339"/>
    </row>
    <row r="1085" spans="1:38" ht="12.75" customHeight="1">
      <c r="A1085" s="339"/>
      <c r="B1085" s="339"/>
      <c r="C1085" s="339"/>
      <c r="D1085" s="339"/>
      <c r="E1085" s="339"/>
      <c r="F1085" s="339"/>
      <c r="G1085" s="339"/>
      <c r="H1085" s="339"/>
      <c r="I1085" s="339"/>
      <c r="J1085" s="339"/>
      <c r="K1085" s="339"/>
      <c r="L1085" s="339"/>
      <c r="M1085" s="340"/>
      <c r="N1085" s="339"/>
      <c r="O1085" s="339"/>
      <c r="P1085" s="339"/>
      <c r="Q1085" s="341"/>
      <c r="R1085" s="339"/>
      <c r="S1085" s="338"/>
      <c r="T1085" s="466"/>
      <c r="U1085" s="466"/>
      <c r="V1085" s="339"/>
      <c r="W1085" s="339"/>
      <c r="X1085" s="339"/>
      <c r="Y1085" s="339"/>
      <c r="Z1085" s="339"/>
      <c r="AA1085" s="339"/>
      <c r="AB1085" s="339"/>
      <c r="AC1085" s="339"/>
      <c r="AD1085" s="339"/>
      <c r="AE1085" s="339"/>
      <c r="AF1085" s="339"/>
      <c r="AG1085" s="339"/>
      <c r="AH1085" s="339"/>
      <c r="AI1085" s="339"/>
      <c r="AJ1085" s="339"/>
      <c r="AK1085" s="339"/>
      <c r="AL1085" s="339"/>
    </row>
    <row r="1086" spans="1:38" ht="12.75" customHeight="1">
      <c r="A1086" s="339"/>
      <c r="B1086" s="339"/>
      <c r="C1086" s="339"/>
      <c r="D1086" s="339"/>
      <c r="E1086" s="339"/>
      <c r="F1086" s="339"/>
      <c r="G1086" s="339"/>
      <c r="H1086" s="339"/>
      <c r="I1086" s="339"/>
      <c r="J1086" s="339"/>
      <c r="K1086" s="339"/>
      <c r="L1086" s="339"/>
      <c r="M1086" s="340"/>
      <c r="N1086" s="339"/>
      <c r="O1086" s="339"/>
      <c r="P1086" s="339"/>
      <c r="Q1086" s="341"/>
      <c r="R1086" s="339"/>
      <c r="S1086" s="338"/>
      <c r="T1086" s="466"/>
      <c r="U1086" s="466"/>
      <c r="V1086" s="339"/>
      <c r="W1086" s="339"/>
      <c r="X1086" s="339"/>
      <c r="Y1086" s="339"/>
      <c r="Z1086" s="339"/>
      <c r="AA1086" s="339"/>
      <c r="AB1086" s="339"/>
      <c r="AC1086" s="339"/>
      <c r="AD1086" s="339"/>
      <c r="AE1086" s="339"/>
      <c r="AF1086" s="339"/>
      <c r="AG1086" s="339"/>
      <c r="AH1086" s="339"/>
      <c r="AI1086" s="339"/>
      <c r="AJ1086" s="339"/>
      <c r="AK1086" s="339"/>
      <c r="AL1086" s="339"/>
    </row>
    <row r="1087" spans="1:38" ht="12.75" customHeight="1">
      <c r="A1087" s="339"/>
      <c r="B1087" s="339"/>
      <c r="C1087" s="339"/>
      <c r="D1087" s="339"/>
      <c r="E1087" s="339"/>
      <c r="F1087" s="339"/>
      <c r="G1087" s="339"/>
      <c r="H1087" s="339"/>
      <c r="I1087" s="339"/>
      <c r="J1087" s="339"/>
      <c r="K1087" s="339"/>
      <c r="L1087" s="339"/>
      <c r="M1087" s="340"/>
      <c r="N1087" s="339"/>
      <c r="O1087" s="339"/>
      <c r="P1087" s="339"/>
      <c r="Q1087" s="341"/>
      <c r="R1087" s="339"/>
      <c r="S1087" s="338"/>
      <c r="T1087" s="466"/>
      <c r="U1087" s="466"/>
      <c r="V1087" s="339"/>
      <c r="W1087" s="339"/>
      <c r="X1087" s="339"/>
      <c r="Y1087" s="339"/>
      <c r="Z1087" s="339"/>
      <c r="AA1087" s="339"/>
      <c r="AB1087" s="339"/>
      <c r="AC1087" s="339"/>
      <c r="AD1087" s="339"/>
      <c r="AE1087" s="339"/>
      <c r="AF1087" s="339"/>
      <c r="AG1087" s="339"/>
      <c r="AH1087" s="339"/>
      <c r="AI1087" s="339"/>
      <c r="AJ1087" s="339"/>
      <c r="AK1087" s="339"/>
      <c r="AL1087" s="339"/>
    </row>
    <row r="1088" spans="1:38" ht="12.75" customHeight="1">
      <c r="A1088" s="339"/>
      <c r="B1088" s="339"/>
      <c r="C1088" s="339"/>
      <c r="D1088" s="339"/>
      <c r="E1088" s="339"/>
      <c r="F1088" s="339"/>
      <c r="G1088" s="339"/>
      <c r="H1088" s="339"/>
      <c r="I1088" s="339"/>
      <c r="J1088" s="339"/>
      <c r="K1088" s="339"/>
      <c r="L1088" s="339"/>
      <c r="M1088" s="340"/>
      <c r="N1088" s="339"/>
      <c r="O1088" s="339"/>
      <c r="P1088" s="339"/>
      <c r="Q1088" s="341"/>
      <c r="R1088" s="339"/>
      <c r="S1088" s="338"/>
      <c r="T1088" s="466"/>
      <c r="U1088" s="466"/>
      <c r="V1088" s="339"/>
      <c r="W1088" s="339"/>
      <c r="X1088" s="339"/>
      <c r="Y1088" s="339"/>
      <c r="Z1088" s="339"/>
      <c r="AA1088" s="339"/>
      <c r="AB1088" s="339"/>
      <c r="AC1088" s="339"/>
      <c r="AD1088" s="339"/>
      <c r="AE1088" s="339"/>
      <c r="AF1088" s="339"/>
      <c r="AG1088" s="339"/>
      <c r="AH1088" s="339"/>
      <c r="AI1088" s="339"/>
      <c r="AJ1088" s="339"/>
      <c r="AK1088" s="339"/>
      <c r="AL1088" s="339"/>
    </row>
    <row r="1089" spans="1:38" ht="12.75" customHeight="1">
      <c r="A1089" s="339"/>
      <c r="B1089" s="339"/>
      <c r="C1089" s="339"/>
      <c r="D1089" s="339"/>
      <c r="E1089" s="339"/>
      <c r="F1089" s="339"/>
      <c r="G1089" s="339"/>
      <c r="H1089" s="339"/>
      <c r="I1089" s="339"/>
      <c r="J1089" s="339"/>
      <c r="K1089" s="339"/>
      <c r="L1089" s="339"/>
      <c r="M1089" s="340"/>
      <c r="N1089" s="339"/>
      <c r="O1089" s="339"/>
      <c r="P1089" s="339"/>
      <c r="Q1089" s="341"/>
      <c r="R1089" s="339"/>
      <c r="S1089" s="338"/>
      <c r="T1089" s="466"/>
      <c r="U1089" s="466"/>
      <c r="V1089" s="339"/>
      <c r="W1089" s="339"/>
      <c r="X1089" s="339"/>
      <c r="Y1089" s="339"/>
      <c r="Z1089" s="339"/>
      <c r="AA1089" s="339"/>
      <c r="AB1089" s="339"/>
      <c r="AC1089" s="339"/>
      <c r="AD1089" s="339"/>
      <c r="AE1089" s="339"/>
      <c r="AF1089" s="339"/>
      <c r="AG1089" s="339"/>
      <c r="AH1089" s="339"/>
      <c r="AI1089" s="339"/>
      <c r="AJ1089" s="339"/>
      <c r="AK1089" s="339"/>
      <c r="AL1089" s="339"/>
    </row>
    <row r="1090" spans="1:38" ht="12.75" customHeight="1">
      <c r="A1090" s="339"/>
      <c r="B1090" s="339"/>
      <c r="C1090" s="339"/>
      <c r="D1090" s="339"/>
      <c r="E1090" s="339"/>
      <c r="F1090" s="339"/>
      <c r="G1090" s="339"/>
      <c r="H1090" s="339"/>
      <c r="I1090" s="339"/>
      <c r="J1090" s="339"/>
      <c r="K1090" s="339"/>
      <c r="L1090" s="339"/>
      <c r="M1090" s="340"/>
      <c r="N1090" s="339"/>
      <c r="O1090" s="339"/>
      <c r="P1090" s="339"/>
      <c r="Q1090" s="341"/>
      <c r="R1090" s="339"/>
      <c r="S1090" s="338"/>
      <c r="T1090" s="466"/>
      <c r="U1090" s="466"/>
      <c r="V1090" s="339"/>
      <c r="W1090" s="339"/>
      <c r="X1090" s="339"/>
      <c r="Y1090" s="339"/>
      <c r="Z1090" s="339"/>
      <c r="AA1090" s="339"/>
      <c r="AB1090" s="339"/>
      <c r="AC1090" s="339"/>
      <c r="AD1090" s="339"/>
      <c r="AE1090" s="339"/>
      <c r="AF1090" s="339"/>
      <c r="AG1090" s="339"/>
      <c r="AH1090" s="339"/>
      <c r="AI1090" s="339"/>
      <c r="AJ1090" s="339"/>
      <c r="AK1090" s="339"/>
      <c r="AL1090" s="339"/>
    </row>
    <row r="1091" spans="1:38" ht="12.75" customHeight="1">
      <c r="A1091" s="339"/>
      <c r="B1091" s="339"/>
      <c r="C1091" s="339"/>
      <c r="D1091" s="339"/>
      <c r="E1091" s="339"/>
      <c r="F1091" s="339"/>
      <c r="G1091" s="339"/>
      <c r="H1091" s="339"/>
      <c r="I1091" s="339"/>
      <c r="J1091" s="339"/>
      <c r="K1091" s="339"/>
      <c r="L1091" s="339"/>
      <c r="M1091" s="340"/>
      <c r="N1091" s="339"/>
      <c r="O1091" s="339"/>
      <c r="P1091" s="339"/>
      <c r="Q1091" s="341"/>
      <c r="R1091" s="339"/>
      <c r="S1091" s="338"/>
      <c r="T1091" s="466"/>
      <c r="U1091" s="466"/>
      <c r="V1091" s="339"/>
      <c r="W1091" s="339"/>
      <c r="X1091" s="339"/>
      <c r="Y1091" s="339"/>
      <c r="Z1091" s="339"/>
      <c r="AA1091" s="339"/>
      <c r="AB1091" s="339"/>
      <c r="AC1091" s="339"/>
      <c r="AD1091" s="339"/>
      <c r="AE1091" s="339"/>
      <c r="AF1091" s="339"/>
      <c r="AG1091" s="339"/>
      <c r="AH1091" s="339"/>
      <c r="AI1091" s="339"/>
      <c r="AJ1091" s="339"/>
      <c r="AK1091" s="339"/>
      <c r="AL1091" s="339"/>
    </row>
    <row r="1092" spans="1:38" ht="12.75" customHeight="1">
      <c r="A1092" s="339"/>
      <c r="B1092" s="339"/>
      <c r="C1092" s="339"/>
      <c r="D1092" s="339"/>
      <c r="E1092" s="339"/>
      <c r="F1092" s="339"/>
      <c r="G1092" s="339"/>
      <c r="H1092" s="339"/>
      <c r="I1092" s="339"/>
      <c r="J1092" s="339"/>
      <c r="K1092" s="339"/>
      <c r="L1092" s="339"/>
      <c r="M1092" s="340"/>
      <c r="N1092" s="339"/>
      <c r="O1092" s="339"/>
      <c r="P1092" s="339"/>
      <c r="Q1092" s="341"/>
      <c r="R1092" s="339"/>
      <c r="S1092" s="338"/>
      <c r="T1092" s="466"/>
      <c r="U1092" s="466"/>
      <c r="V1092" s="339"/>
      <c r="W1092" s="339"/>
      <c r="X1092" s="339"/>
      <c r="Y1092" s="339"/>
      <c r="Z1092" s="339"/>
      <c r="AA1092" s="339"/>
      <c r="AB1092" s="339"/>
      <c r="AC1092" s="339"/>
      <c r="AD1092" s="339"/>
      <c r="AE1092" s="339"/>
      <c r="AF1092" s="339"/>
      <c r="AG1092" s="339"/>
      <c r="AH1092" s="339"/>
      <c r="AI1092" s="339"/>
      <c r="AJ1092" s="339"/>
      <c r="AK1092" s="339"/>
      <c r="AL1092" s="339"/>
    </row>
    <row r="1093" spans="1:38" ht="12.75" customHeight="1">
      <c r="A1093" s="339"/>
      <c r="B1093" s="339"/>
      <c r="C1093" s="339"/>
      <c r="D1093" s="339"/>
      <c r="E1093" s="339"/>
      <c r="F1093" s="339"/>
      <c r="G1093" s="339"/>
      <c r="H1093" s="339"/>
      <c r="I1093" s="339"/>
      <c r="J1093" s="339"/>
      <c r="K1093" s="339"/>
      <c r="L1093" s="339"/>
      <c r="M1093" s="340"/>
      <c r="N1093" s="339"/>
      <c r="O1093" s="339"/>
      <c r="P1093" s="339"/>
      <c r="Q1093" s="341"/>
      <c r="R1093" s="339"/>
      <c r="S1093" s="338"/>
      <c r="T1093" s="466"/>
      <c r="U1093" s="466"/>
      <c r="V1093" s="339"/>
      <c r="W1093" s="339"/>
      <c r="X1093" s="339"/>
      <c r="Y1093" s="339"/>
      <c r="Z1093" s="339"/>
      <c r="AA1093" s="339"/>
      <c r="AB1093" s="339"/>
      <c r="AC1093" s="339"/>
      <c r="AD1093" s="339"/>
      <c r="AE1093" s="339"/>
      <c r="AF1093" s="339"/>
      <c r="AG1093" s="339"/>
      <c r="AH1093" s="339"/>
      <c r="AI1093" s="339"/>
      <c r="AJ1093" s="339"/>
      <c r="AK1093" s="339"/>
      <c r="AL1093" s="339"/>
    </row>
    <row r="1094" spans="1:38" ht="12.75" customHeight="1">
      <c r="A1094" s="339"/>
      <c r="B1094" s="339"/>
      <c r="C1094" s="339"/>
      <c r="D1094" s="339"/>
      <c r="E1094" s="339"/>
      <c r="F1094" s="339"/>
      <c r="G1094" s="339"/>
      <c r="H1094" s="339"/>
      <c r="I1094" s="339"/>
      <c r="J1094" s="339"/>
      <c r="K1094" s="339"/>
      <c r="L1094" s="339"/>
      <c r="M1094" s="340"/>
      <c r="N1094" s="339"/>
      <c r="O1094" s="339"/>
      <c r="P1094" s="339"/>
      <c r="Q1094" s="341"/>
      <c r="R1094" s="339"/>
      <c r="S1094" s="338"/>
      <c r="T1094" s="466"/>
      <c r="U1094" s="466"/>
      <c r="V1094" s="339"/>
      <c r="W1094" s="339"/>
      <c r="X1094" s="339"/>
      <c r="Y1094" s="339"/>
      <c r="Z1094" s="339"/>
      <c r="AA1094" s="339"/>
      <c r="AB1094" s="339"/>
      <c r="AC1094" s="339"/>
      <c r="AD1094" s="339"/>
      <c r="AE1094" s="339"/>
      <c r="AF1094" s="339"/>
      <c r="AG1094" s="339"/>
      <c r="AH1094" s="339"/>
      <c r="AI1094" s="339"/>
      <c r="AJ1094" s="339"/>
      <c r="AK1094" s="339"/>
      <c r="AL1094" s="339"/>
    </row>
    <row r="1095" spans="1:38" ht="12.75" customHeight="1">
      <c r="A1095" s="339"/>
      <c r="B1095" s="339"/>
      <c r="C1095" s="339"/>
      <c r="D1095" s="339"/>
      <c r="E1095" s="339"/>
      <c r="F1095" s="339"/>
      <c r="G1095" s="339"/>
      <c r="H1095" s="339"/>
      <c r="I1095" s="339"/>
      <c r="J1095" s="339"/>
      <c r="K1095" s="339"/>
      <c r="L1095" s="339"/>
      <c r="M1095" s="340"/>
      <c r="N1095" s="339"/>
      <c r="O1095" s="339"/>
      <c r="P1095" s="339"/>
      <c r="Q1095" s="341"/>
      <c r="R1095" s="339"/>
      <c r="S1095" s="338"/>
      <c r="T1095" s="466"/>
      <c r="U1095" s="466"/>
      <c r="V1095" s="339"/>
      <c r="W1095" s="339"/>
      <c r="X1095" s="339"/>
      <c r="Y1095" s="339"/>
      <c r="Z1095" s="339"/>
      <c r="AA1095" s="339"/>
      <c r="AB1095" s="339"/>
      <c r="AC1095" s="339"/>
      <c r="AD1095" s="339"/>
      <c r="AE1095" s="339"/>
      <c r="AF1095" s="339"/>
      <c r="AG1095" s="339"/>
      <c r="AH1095" s="339"/>
      <c r="AI1095" s="339"/>
      <c r="AJ1095" s="339"/>
      <c r="AK1095" s="339"/>
      <c r="AL1095" s="339"/>
    </row>
    <row r="1096" spans="1:38" ht="12.75" customHeight="1">
      <c r="A1096" s="339"/>
      <c r="B1096" s="339"/>
      <c r="C1096" s="339"/>
      <c r="D1096" s="339"/>
      <c r="E1096" s="339"/>
      <c r="F1096" s="339"/>
      <c r="G1096" s="339"/>
      <c r="H1096" s="339"/>
      <c r="I1096" s="339"/>
      <c r="J1096" s="339"/>
      <c r="K1096" s="339"/>
      <c r="L1096" s="339"/>
      <c r="M1096" s="340"/>
      <c r="N1096" s="339"/>
      <c r="O1096" s="339"/>
      <c r="P1096" s="339"/>
      <c r="Q1096" s="341"/>
      <c r="R1096" s="339"/>
      <c r="S1096" s="338"/>
      <c r="T1096" s="466"/>
      <c r="U1096" s="466"/>
      <c r="V1096" s="339"/>
      <c r="W1096" s="339"/>
      <c r="X1096" s="339"/>
      <c r="Y1096" s="339"/>
      <c r="Z1096" s="339"/>
      <c r="AA1096" s="339"/>
      <c r="AB1096" s="339"/>
      <c r="AC1096" s="339"/>
      <c r="AD1096" s="339"/>
      <c r="AE1096" s="339"/>
      <c r="AF1096" s="339"/>
      <c r="AG1096" s="339"/>
      <c r="AH1096" s="339"/>
      <c r="AI1096" s="339"/>
      <c r="AJ1096" s="339"/>
      <c r="AK1096" s="339"/>
      <c r="AL1096" s="339"/>
    </row>
    <row r="1097" spans="1:38" ht="12.75" customHeight="1">
      <c r="A1097" s="339"/>
      <c r="B1097" s="339"/>
      <c r="C1097" s="339"/>
      <c r="D1097" s="339"/>
      <c r="E1097" s="339"/>
      <c r="F1097" s="339"/>
      <c r="G1097" s="339"/>
      <c r="H1097" s="339"/>
      <c r="I1097" s="339"/>
      <c r="J1097" s="339"/>
      <c r="K1097" s="339"/>
      <c r="L1097" s="339"/>
      <c r="M1097" s="340"/>
      <c r="N1097" s="339"/>
      <c r="O1097" s="339"/>
      <c r="P1097" s="339"/>
      <c r="Q1097" s="341"/>
      <c r="R1097" s="339"/>
      <c r="S1097" s="338"/>
      <c r="T1097" s="466"/>
      <c r="U1097" s="466"/>
      <c r="V1097" s="339"/>
      <c r="W1097" s="339"/>
      <c r="X1097" s="339"/>
      <c r="Y1097" s="339"/>
      <c r="Z1097" s="339"/>
      <c r="AA1097" s="339"/>
      <c r="AB1097" s="339"/>
      <c r="AC1097" s="339"/>
      <c r="AD1097" s="339"/>
      <c r="AE1097" s="339"/>
      <c r="AF1097" s="339"/>
      <c r="AG1097" s="339"/>
      <c r="AH1097" s="339"/>
      <c r="AI1097" s="339"/>
      <c r="AJ1097" s="339"/>
      <c r="AK1097" s="339"/>
      <c r="AL1097" s="339"/>
    </row>
    <row r="1098" spans="1:38" ht="12.75" customHeight="1">
      <c r="A1098" s="339"/>
      <c r="B1098" s="339"/>
      <c r="C1098" s="339"/>
      <c r="D1098" s="339"/>
      <c r="E1098" s="339"/>
      <c r="F1098" s="339"/>
      <c r="G1098" s="339"/>
      <c r="H1098" s="339"/>
      <c r="I1098" s="339"/>
      <c r="J1098" s="339"/>
      <c r="K1098" s="339"/>
      <c r="L1098" s="339"/>
      <c r="M1098" s="340"/>
      <c r="N1098" s="339"/>
      <c r="O1098" s="339"/>
      <c r="P1098" s="339"/>
      <c r="Q1098" s="341"/>
      <c r="R1098" s="339"/>
      <c r="S1098" s="338"/>
      <c r="T1098" s="466"/>
      <c r="U1098" s="466"/>
      <c r="V1098" s="339"/>
      <c r="W1098" s="339"/>
      <c r="X1098" s="339"/>
      <c r="Y1098" s="339"/>
      <c r="Z1098" s="339"/>
      <c r="AA1098" s="339"/>
      <c r="AB1098" s="339"/>
      <c r="AC1098" s="339"/>
      <c r="AD1098" s="339"/>
      <c r="AE1098" s="339"/>
      <c r="AF1098" s="339"/>
      <c r="AG1098" s="339"/>
      <c r="AH1098" s="339"/>
      <c r="AI1098" s="339"/>
      <c r="AJ1098" s="339"/>
      <c r="AK1098" s="339"/>
      <c r="AL1098" s="339"/>
    </row>
    <row r="1099" spans="1:38" ht="12.75" customHeight="1">
      <c r="A1099" s="339"/>
      <c r="B1099" s="339"/>
      <c r="C1099" s="339"/>
      <c r="D1099" s="339"/>
      <c r="E1099" s="339"/>
      <c r="F1099" s="339"/>
      <c r="G1099" s="339"/>
      <c r="H1099" s="339"/>
      <c r="I1099" s="339"/>
      <c r="J1099" s="339"/>
      <c r="K1099" s="339"/>
      <c r="L1099" s="339"/>
      <c r="M1099" s="340"/>
      <c r="N1099" s="339"/>
      <c r="O1099" s="339"/>
      <c r="P1099" s="339"/>
      <c r="Q1099" s="341"/>
      <c r="R1099" s="339"/>
      <c r="S1099" s="338"/>
      <c r="T1099" s="466"/>
      <c r="U1099" s="466"/>
      <c r="V1099" s="339"/>
      <c r="W1099" s="339"/>
      <c r="X1099" s="339"/>
      <c r="Y1099" s="339"/>
      <c r="Z1099" s="339"/>
      <c r="AA1099" s="339"/>
      <c r="AB1099" s="339"/>
      <c r="AC1099" s="339"/>
      <c r="AD1099" s="339"/>
      <c r="AE1099" s="339"/>
      <c r="AF1099" s="339"/>
      <c r="AG1099" s="339"/>
      <c r="AH1099" s="339"/>
      <c r="AI1099" s="339"/>
      <c r="AJ1099" s="339"/>
      <c r="AK1099" s="339"/>
      <c r="AL1099" s="339"/>
    </row>
    <row r="1100" spans="1:38" ht="12.75" customHeight="1">
      <c r="A1100" s="339"/>
      <c r="B1100" s="339"/>
      <c r="C1100" s="339"/>
      <c r="D1100" s="339"/>
      <c r="E1100" s="339"/>
      <c r="F1100" s="339"/>
      <c r="G1100" s="339"/>
      <c r="H1100" s="339"/>
      <c r="I1100" s="339"/>
      <c r="J1100" s="339"/>
      <c r="K1100" s="339"/>
      <c r="L1100" s="339"/>
      <c r="M1100" s="340"/>
      <c r="N1100" s="339"/>
      <c r="O1100" s="339"/>
      <c r="P1100" s="339"/>
      <c r="Q1100" s="341"/>
      <c r="R1100" s="339"/>
      <c r="S1100" s="338"/>
      <c r="T1100" s="466"/>
      <c r="U1100" s="466"/>
      <c r="V1100" s="339"/>
      <c r="W1100" s="339"/>
      <c r="X1100" s="339"/>
      <c r="Y1100" s="339"/>
      <c r="Z1100" s="339"/>
      <c r="AA1100" s="339"/>
      <c r="AB1100" s="339"/>
      <c r="AC1100" s="339"/>
      <c r="AD1100" s="339"/>
      <c r="AE1100" s="339"/>
      <c r="AF1100" s="339"/>
      <c r="AG1100" s="339"/>
      <c r="AH1100" s="339"/>
      <c r="AI1100" s="339"/>
      <c r="AJ1100" s="339"/>
      <c r="AK1100" s="339"/>
      <c r="AL1100" s="339"/>
    </row>
    <row r="1101" spans="1:38" ht="12.75" customHeight="1">
      <c r="A1101" s="339"/>
      <c r="B1101" s="339"/>
      <c r="C1101" s="339"/>
      <c r="D1101" s="339"/>
      <c r="E1101" s="339"/>
      <c r="F1101" s="339"/>
      <c r="G1101" s="339"/>
      <c r="H1101" s="339"/>
      <c r="I1101" s="339"/>
      <c r="J1101" s="339"/>
      <c r="K1101" s="339"/>
      <c r="L1101" s="339"/>
      <c r="M1101" s="340"/>
      <c r="N1101" s="339"/>
      <c r="O1101" s="339"/>
      <c r="P1101" s="339"/>
      <c r="Q1101" s="341"/>
      <c r="R1101" s="339"/>
      <c r="S1101" s="338"/>
      <c r="T1101" s="466"/>
      <c r="U1101" s="466"/>
      <c r="V1101" s="339"/>
      <c r="W1101" s="339"/>
      <c r="X1101" s="339"/>
      <c r="Y1101" s="339"/>
      <c r="Z1101" s="339"/>
      <c r="AA1101" s="339"/>
      <c r="AB1101" s="339"/>
      <c r="AC1101" s="339"/>
      <c r="AD1101" s="339"/>
      <c r="AE1101" s="339"/>
      <c r="AF1101" s="339"/>
      <c r="AG1101" s="339"/>
      <c r="AH1101" s="339"/>
      <c r="AI1101" s="339"/>
      <c r="AJ1101" s="339"/>
      <c r="AK1101" s="339"/>
      <c r="AL1101" s="339"/>
    </row>
    <row r="1102" spans="1:38" ht="12.75" customHeight="1">
      <c r="A1102" s="339"/>
      <c r="B1102" s="339"/>
      <c r="C1102" s="339"/>
      <c r="D1102" s="339"/>
      <c r="E1102" s="339"/>
      <c r="F1102" s="339"/>
      <c r="G1102" s="339"/>
      <c r="H1102" s="339"/>
      <c r="I1102" s="339"/>
      <c r="J1102" s="339"/>
      <c r="K1102" s="339"/>
      <c r="L1102" s="339"/>
      <c r="M1102" s="340"/>
      <c r="N1102" s="339"/>
      <c r="O1102" s="339"/>
      <c r="P1102" s="339"/>
      <c r="Q1102" s="341"/>
      <c r="R1102" s="339"/>
      <c r="S1102" s="338"/>
      <c r="T1102" s="466"/>
      <c r="U1102" s="466"/>
      <c r="V1102" s="339"/>
      <c r="W1102" s="339"/>
      <c r="X1102" s="339"/>
      <c r="Y1102" s="339"/>
      <c r="Z1102" s="339"/>
      <c r="AA1102" s="339"/>
      <c r="AB1102" s="339"/>
      <c r="AC1102" s="339"/>
      <c r="AD1102" s="339"/>
      <c r="AE1102" s="339"/>
      <c r="AF1102" s="339"/>
      <c r="AG1102" s="339"/>
      <c r="AH1102" s="339"/>
      <c r="AI1102" s="339"/>
      <c r="AJ1102" s="339"/>
      <c r="AK1102" s="339"/>
      <c r="AL1102" s="339"/>
    </row>
    <row r="1103" spans="1:38" ht="12.75" customHeight="1">
      <c r="A1103" s="339"/>
      <c r="B1103" s="339"/>
      <c r="C1103" s="339"/>
      <c r="D1103" s="339"/>
      <c r="E1103" s="339"/>
      <c r="F1103" s="339"/>
      <c r="G1103" s="339"/>
      <c r="H1103" s="339"/>
      <c r="I1103" s="339"/>
      <c r="J1103" s="339"/>
      <c r="K1103" s="339"/>
      <c r="L1103" s="339"/>
      <c r="M1103" s="340"/>
      <c r="N1103" s="339"/>
      <c r="O1103" s="339"/>
      <c r="P1103" s="339"/>
      <c r="Q1103" s="341"/>
      <c r="R1103" s="339"/>
      <c r="S1103" s="338"/>
      <c r="T1103" s="466"/>
      <c r="U1103" s="466"/>
      <c r="V1103" s="339"/>
      <c r="W1103" s="339"/>
      <c r="X1103" s="339"/>
      <c r="Y1103" s="339"/>
      <c r="Z1103" s="339"/>
      <c r="AA1103" s="339"/>
      <c r="AB1103" s="339"/>
      <c r="AC1103" s="339"/>
      <c r="AD1103" s="339"/>
      <c r="AE1103" s="339"/>
      <c r="AF1103" s="339"/>
      <c r="AG1103" s="339"/>
      <c r="AH1103" s="339"/>
      <c r="AI1103" s="339"/>
      <c r="AJ1103" s="339"/>
      <c r="AK1103" s="339"/>
      <c r="AL1103" s="339"/>
    </row>
  </sheetData>
  <mergeCells count="225">
    <mergeCell ref="A375:B375"/>
    <mergeCell ref="J340:N340"/>
    <mergeCell ref="P340:Q340"/>
    <mergeCell ref="A343:C344"/>
    <mergeCell ref="D343:P343"/>
    <mergeCell ref="Q343:Q344"/>
    <mergeCell ref="D344:P344"/>
    <mergeCell ref="A345:Q345"/>
    <mergeCell ref="A346:Q346"/>
    <mergeCell ref="A347:B347"/>
    <mergeCell ref="A217:B217"/>
    <mergeCell ref="C217:E217"/>
    <mergeCell ref="F217:I217"/>
    <mergeCell ref="J217:N217"/>
    <mergeCell ref="P217:Q217"/>
    <mergeCell ref="A220:C221"/>
    <mergeCell ref="D220:P220"/>
    <mergeCell ref="Q220:Q221"/>
    <mergeCell ref="D221:P221"/>
    <mergeCell ref="B394:L394"/>
    <mergeCell ref="B395:L395"/>
    <mergeCell ref="B405:L405"/>
    <mergeCell ref="B406:C406"/>
    <mergeCell ref="D406:E406"/>
    <mergeCell ref="F406:H406"/>
    <mergeCell ref="I406:J406"/>
    <mergeCell ref="B388:C389"/>
    <mergeCell ref="D388:K388"/>
    <mergeCell ref="L388:L389"/>
    <mergeCell ref="D389:K389"/>
    <mergeCell ref="B390:M390"/>
    <mergeCell ref="B391:M391"/>
    <mergeCell ref="C392:D392"/>
    <mergeCell ref="A383:Q383"/>
    <mergeCell ref="A384:B384"/>
    <mergeCell ref="C384:E384"/>
    <mergeCell ref="F384:I384"/>
    <mergeCell ref="J384:N384"/>
    <mergeCell ref="P384:Q384"/>
    <mergeCell ref="H392:I392"/>
    <mergeCell ref="L392:M392"/>
    <mergeCell ref="B393:L393"/>
    <mergeCell ref="A163:C164"/>
    <mergeCell ref="D163:P163"/>
    <mergeCell ref="Q163:Q164"/>
    <mergeCell ref="D164:P164"/>
    <mergeCell ref="A165:Q165"/>
    <mergeCell ref="A166:Q166"/>
    <mergeCell ref="A167:B167"/>
    <mergeCell ref="C347:E347"/>
    <mergeCell ref="G347:J347"/>
    <mergeCell ref="K347:L348"/>
    <mergeCell ref="M347:O348"/>
    <mergeCell ref="P347:P348"/>
    <mergeCell ref="Q347:Q348"/>
    <mergeCell ref="A348:B348"/>
    <mergeCell ref="H348:J348"/>
    <mergeCell ref="C167:E167"/>
    <mergeCell ref="G167:J167"/>
    <mergeCell ref="K167:L168"/>
    <mergeCell ref="M167:O168"/>
    <mergeCell ref="P167:P168"/>
    <mergeCell ref="Q167:Q168"/>
    <mergeCell ref="A168:B168"/>
    <mergeCell ref="H168:J168"/>
    <mergeCell ref="A216:Q216"/>
    <mergeCell ref="A160:B160"/>
    <mergeCell ref="C160:E160"/>
    <mergeCell ref="F160:I160"/>
    <mergeCell ref="J160:N160"/>
    <mergeCell ref="P160:Q160"/>
    <mergeCell ref="Q76:Q77"/>
    <mergeCell ref="Q78:Q79"/>
    <mergeCell ref="Q80:Q81"/>
    <mergeCell ref="Q82:Q83"/>
    <mergeCell ref="Q84:Q85"/>
    <mergeCell ref="Q86:Q87"/>
    <mergeCell ref="Q88:Q89"/>
    <mergeCell ref="A123:B123"/>
    <mergeCell ref="A128:C129"/>
    <mergeCell ref="A132:B132"/>
    <mergeCell ref="Q119:Q120"/>
    <mergeCell ref="O121:Q121"/>
    <mergeCell ref="A122:Q122"/>
    <mergeCell ref="C123:E123"/>
    <mergeCell ref="F123:I123"/>
    <mergeCell ref="J123:N123"/>
    <mergeCell ref="P123:Q123"/>
    <mergeCell ref="M132:O133"/>
    <mergeCell ref="P132:P133"/>
    <mergeCell ref="D128:P128"/>
    <mergeCell ref="D129:P129"/>
    <mergeCell ref="A130:Q130"/>
    <mergeCell ref="A131:Q131"/>
    <mergeCell ref="G132:J132"/>
    <mergeCell ref="K132:L133"/>
    <mergeCell ref="Q132:Q133"/>
    <mergeCell ref="H133:J133"/>
    <mergeCell ref="A159:Q159"/>
    <mergeCell ref="C132:E132"/>
    <mergeCell ref="A133:B133"/>
    <mergeCell ref="Q128:Q129"/>
    <mergeCell ref="Q135:Q136"/>
    <mergeCell ref="Q149:Q150"/>
    <mergeCell ref="Q151:Q152"/>
    <mergeCell ref="Q154:Q155"/>
    <mergeCell ref="Q156:Q157"/>
    <mergeCell ref="O158:Q158"/>
    <mergeCell ref="Q380:Q381"/>
    <mergeCell ref="O382:Q382"/>
    <mergeCell ref="Q354:Q355"/>
    <mergeCell ref="Q356:Q357"/>
    <mergeCell ref="Q358:Q359"/>
    <mergeCell ref="Q360:Q361"/>
    <mergeCell ref="Q362:Q363"/>
    <mergeCell ref="Q364:Q365"/>
    <mergeCell ref="O366:Q366"/>
    <mergeCell ref="A367:Q367"/>
    <mergeCell ref="A368:B368"/>
    <mergeCell ref="C368:E368"/>
    <mergeCell ref="F368:I368"/>
    <mergeCell ref="J368:N368"/>
    <mergeCell ref="P368:Q368"/>
    <mergeCell ref="C375:E375"/>
    <mergeCell ref="G375:J375"/>
    <mergeCell ref="K375:L376"/>
    <mergeCell ref="M375:O376"/>
    <mergeCell ref="P375:P376"/>
    <mergeCell ref="Q375:Q376"/>
    <mergeCell ref="A376:B376"/>
    <mergeCell ref="H376:J376"/>
    <mergeCell ref="A371:C372"/>
    <mergeCell ref="O338:Q338"/>
    <mergeCell ref="Q350:Q351"/>
    <mergeCell ref="Q352:Q353"/>
    <mergeCell ref="Q378:Q379"/>
    <mergeCell ref="A222:Q222"/>
    <mergeCell ref="A223:Q223"/>
    <mergeCell ref="A224:B224"/>
    <mergeCell ref="C224:E224"/>
    <mergeCell ref="G224:J224"/>
    <mergeCell ref="K224:L225"/>
    <mergeCell ref="M224:O225"/>
    <mergeCell ref="P224:P225"/>
    <mergeCell ref="Q224:Q225"/>
    <mergeCell ref="A225:B225"/>
    <mergeCell ref="H225:J225"/>
    <mergeCell ref="A339:Q339"/>
    <mergeCell ref="A340:B340"/>
    <mergeCell ref="C340:E340"/>
    <mergeCell ref="F340:I340"/>
    <mergeCell ref="D371:P371"/>
    <mergeCell ref="Q371:Q372"/>
    <mergeCell ref="D372:P372"/>
    <mergeCell ref="A373:Q373"/>
    <mergeCell ref="A374:Q374"/>
    <mergeCell ref="Q112:Q113"/>
    <mergeCell ref="Q114:Q115"/>
    <mergeCell ref="Q116:Q117"/>
    <mergeCell ref="Q137:Q138"/>
    <mergeCell ref="Q139:Q140"/>
    <mergeCell ref="Q141:Q142"/>
    <mergeCell ref="Q143:Q144"/>
    <mergeCell ref="Q145:Q146"/>
    <mergeCell ref="Q147:Q148"/>
    <mergeCell ref="Q94:Q95"/>
    <mergeCell ref="Q96:Q97"/>
    <mergeCell ref="Q98:Q99"/>
    <mergeCell ref="Q100:Q101"/>
    <mergeCell ref="Q102:Q103"/>
    <mergeCell ref="Q104:Q105"/>
    <mergeCell ref="Q106:Q107"/>
    <mergeCell ref="Q108:Q109"/>
    <mergeCell ref="Q110:Q111"/>
    <mergeCell ref="Q62:Q63"/>
    <mergeCell ref="Q64:Q65"/>
    <mergeCell ref="Q66:Q67"/>
    <mergeCell ref="Q68:Q69"/>
    <mergeCell ref="Q70:Q71"/>
    <mergeCell ref="Q72:Q73"/>
    <mergeCell ref="Q74:Q75"/>
    <mergeCell ref="Q90:Q91"/>
    <mergeCell ref="Q92:Q93"/>
    <mergeCell ref="Q44:Q45"/>
    <mergeCell ref="Q46:Q47"/>
    <mergeCell ref="Q48:Q49"/>
    <mergeCell ref="Q50:Q51"/>
    <mergeCell ref="Q52:Q53"/>
    <mergeCell ref="Q54:Q55"/>
    <mergeCell ref="Q56:Q57"/>
    <mergeCell ref="Q58:Q59"/>
    <mergeCell ref="Q60:Q61"/>
    <mergeCell ref="Q26:Q27"/>
    <mergeCell ref="Q28:Q29"/>
    <mergeCell ref="Q30:Q31"/>
    <mergeCell ref="Q32:Q33"/>
    <mergeCell ref="Q34:Q35"/>
    <mergeCell ref="Q36:Q37"/>
    <mergeCell ref="Q38:Q39"/>
    <mergeCell ref="Q40:Q41"/>
    <mergeCell ref="Q42:Q43"/>
    <mergeCell ref="Q8:Q9"/>
    <mergeCell ref="Q10:Q11"/>
    <mergeCell ref="Q12:Q13"/>
    <mergeCell ref="Q14:Q15"/>
    <mergeCell ref="Q16:Q17"/>
    <mergeCell ref="Q18:Q19"/>
    <mergeCell ref="Q20:Q21"/>
    <mergeCell ref="Q22:Q23"/>
    <mergeCell ref="Q24:Q25"/>
    <mergeCell ref="A1:C2"/>
    <mergeCell ref="D1:P1"/>
    <mergeCell ref="Q1:Q2"/>
    <mergeCell ref="D2:P2"/>
    <mergeCell ref="A3:Q3"/>
    <mergeCell ref="A4:Q4"/>
    <mergeCell ref="A5:B5"/>
    <mergeCell ref="C5:E5"/>
    <mergeCell ref="G5:J5"/>
    <mergeCell ref="K5:L6"/>
    <mergeCell ref="M5:O6"/>
    <mergeCell ref="P5:P6"/>
    <mergeCell ref="A6:B6"/>
    <mergeCell ref="H6:J6"/>
    <mergeCell ref="Q5:Q6"/>
  </mergeCells>
  <dataValidations count="1">
    <dataValidation type="list" allowBlank="1" showErrorMessage="1" sqref="B397:B404" xr:uid="{00000000-0002-0000-1000-000000000000}">
      <formula1>#REF!</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1000"/>
  <sheetViews>
    <sheetView showGridLines="0" workbookViewId="0"/>
  </sheetViews>
  <sheetFormatPr baseColWidth="10" defaultColWidth="12.7109375" defaultRowHeight="15" customHeight="1"/>
  <cols>
    <col min="1" max="1" width="109.7109375" customWidth="1"/>
    <col min="2" max="2" width="54.7109375" customWidth="1"/>
    <col min="3" max="3" width="66.140625" customWidth="1"/>
    <col min="4" max="4" width="23.140625" customWidth="1"/>
  </cols>
  <sheetData>
    <row r="1" spans="1:4">
      <c r="A1" s="4" t="e">
        <v>#REF!</v>
      </c>
      <c r="B1" s="2"/>
      <c r="C1" s="5"/>
      <c r="D1" s="6"/>
    </row>
    <row r="2" spans="1:4">
      <c r="B2" s="2"/>
      <c r="C2" s="5"/>
      <c r="D2" s="6"/>
    </row>
    <row r="3" spans="1:4">
      <c r="B3" s="2"/>
      <c r="C3" s="5"/>
      <c r="D3" s="6"/>
    </row>
    <row r="4" spans="1:4">
      <c r="B4" s="2"/>
      <c r="C4" s="5"/>
      <c r="D4" s="6"/>
    </row>
    <row r="5" spans="1:4">
      <c r="B5" s="2"/>
      <c r="C5" s="5"/>
      <c r="D5" s="6"/>
    </row>
    <row r="6" spans="1:4">
      <c r="B6" s="2"/>
      <c r="C6" s="5"/>
      <c r="D6" s="6"/>
    </row>
    <row r="7" spans="1:4">
      <c r="B7" s="2"/>
      <c r="C7" s="5"/>
      <c r="D7" s="6"/>
    </row>
    <row r="8" spans="1:4">
      <c r="B8" s="2"/>
      <c r="C8" s="5"/>
      <c r="D8" s="6"/>
    </row>
    <row r="9" spans="1:4">
      <c r="B9" s="2"/>
      <c r="C9" s="5"/>
      <c r="D9" s="6"/>
    </row>
    <row r="10" spans="1:4">
      <c r="B10" s="2"/>
      <c r="C10" s="5"/>
      <c r="D10" s="6"/>
    </row>
    <row r="11" spans="1:4">
      <c r="B11" s="2"/>
      <c r="C11" s="5"/>
      <c r="D11" s="6"/>
    </row>
    <row r="12" spans="1:4">
      <c r="B12" s="2"/>
      <c r="C12" s="5"/>
      <c r="D12" s="6"/>
    </row>
    <row r="13" spans="1:4">
      <c r="B13" s="2"/>
      <c r="C13" s="5"/>
      <c r="D13" s="6"/>
    </row>
    <row r="14" spans="1:4">
      <c r="B14" s="2"/>
      <c r="C14" s="5"/>
      <c r="D14" s="6"/>
    </row>
    <row r="15" spans="1:4">
      <c r="B15" s="2"/>
      <c r="C15" s="5"/>
      <c r="D15" s="6"/>
    </row>
    <row r="16" spans="1:4">
      <c r="B16" s="2"/>
      <c r="C16" s="5"/>
      <c r="D16" s="6"/>
    </row>
    <row r="17" spans="2:4">
      <c r="B17" s="2"/>
      <c r="C17" s="5"/>
      <c r="D17" s="6"/>
    </row>
    <row r="18" spans="2:4">
      <c r="B18" s="2"/>
      <c r="C18" s="5"/>
      <c r="D18" s="6"/>
    </row>
    <row r="19" spans="2:4">
      <c r="B19" s="2"/>
      <c r="C19" s="5"/>
      <c r="D19" s="6"/>
    </row>
    <row r="20" spans="2:4">
      <c r="B20" s="2"/>
      <c r="C20" s="5"/>
      <c r="D20" s="6"/>
    </row>
    <row r="21" spans="2:4">
      <c r="B21" s="2"/>
      <c r="C21" s="5"/>
      <c r="D21" s="6"/>
    </row>
    <row r="22" spans="2:4">
      <c r="B22" s="2"/>
      <c r="C22" s="5"/>
      <c r="D22" s="6"/>
    </row>
    <row r="23" spans="2:4">
      <c r="B23" s="2"/>
      <c r="C23" s="5"/>
      <c r="D23" s="6"/>
    </row>
    <row r="24" spans="2:4">
      <c r="B24" s="2"/>
      <c r="C24" s="5"/>
      <c r="D24" s="6"/>
    </row>
    <row r="25" spans="2:4">
      <c r="B25" s="2"/>
      <c r="C25" s="5"/>
      <c r="D25" s="6"/>
    </row>
    <row r="26" spans="2:4">
      <c r="B26" s="2"/>
      <c r="C26" s="5"/>
      <c r="D26" s="6"/>
    </row>
    <row r="27" spans="2:4">
      <c r="B27" s="2"/>
      <c r="C27" s="5"/>
      <c r="D27" s="6"/>
    </row>
    <row r="28" spans="2:4">
      <c r="B28" s="2"/>
      <c r="C28" s="5"/>
      <c r="D28" s="6"/>
    </row>
    <row r="29" spans="2:4">
      <c r="B29" s="2"/>
      <c r="C29" s="5"/>
      <c r="D29" s="6"/>
    </row>
    <row r="30" spans="2:4">
      <c r="B30" s="2"/>
      <c r="C30" s="5"/>
      <c r="D30" s="6"/>
    </row>
    <row r="31" spans="2:4">
      <c r="B31" s="2"/>
      <c r="C31" s="5"/>
      <c r="D31" s="6"/>
    </row>
    <row r="32" spans="2:4">
      <c r="B32" s="2"/>
      <c r="C32" s="5"/>
      <c r="D32" s="6"/>
    </row>
    <row r="33" spans="2:4">
      <c r="B33" s="2"/>
      <c r="C33" s="5"/>
      <c r="D33" s="6"/>
    </row>
    <row r="34" spans="2:4">
      <c r="B34" s="2"/>
      <c r="C34" s="5"/>
      <c r="D34" s="6"/>
    </row>
    <row r="35" spans="2:4">
      <c r="B35" s="2"/>
      <c r="C35" s="5"/>
      <c r="D35" s="6"/>
    </row>
    <row r="36" spans="2:4">
      <c r="B36" s="2"/>
      <c r="C36" s="5"/>
      <c r="D36" s="6"/>
    </row>
    <row r="37" spans="2:4">
      <c r="B37" s="2"/>
      <c r="C37" s="5"/>
      <c r="D37" s="6"/>
    </row>
    <row r="38" spans="2:4">
      <c r="B38" s="2"/>
      <c r="C38" s="5"/>
      <c r="D38" s="6"/>
    </row>
    <row r="39" spans="2:4">
      <c r="B39" s="2"/>
      <c r="C39" s="5"/>
      <c r="D39" s="6"/>
    </row>
    <row r="40" spans="2:4">
      <c r="B40" s="2"/>
      <c r="C40" s="5"/>
      <c r="D40" s="6"/>
    </row>
    <row r="41" spans="2:4">
      <c r="B41" s="2"/>
      <c r="C41" s="5"/>
      <c r="D41" s="6"/>
    </row>
    <row r="42" spans="2:4">
      <c r="B42" s="2"/>
      <c r="C42" s="5"/>
      <c r="D42" s="6"/>
    </row>
    <row r="43" spans="2:4">
      <c r="B43" s="2"/>
      <c r="C43" s="5"/>
      <c r="D43" s="6"/>
    </row>
    <row r="44" spans="2:4">
      <c r="B44" s="2"/>
      <c r="C44" s="5"/>
      <c r="D44" s="6"/>
    </row>
    <row r="45" spans="2:4">
      <c r="B45" s="2"/>
      <c r="C45" s="5"/>
      <c r="D45" s="6"/>
    </row>
    <row r="46" spans="2:4">
      <c r="B46" s="2"/>
      <c r="C46" s="5"/>
      <c r="D46" s="6"/>
    </row>
    <row r="47" spans="2:4">
      <c r="B47" s="2"/>
      <c r="C47" s="5"/>
      <c r="D47" s="6"/>
    </row>
    <row r="48" spans="2:4">
      <c r="B48" s="2"/>
      <c r="C48" s="5"/>
      <c r="D48" s="6"/>
    </row>
    <row r="49" spans="2:4">
      <c r="B49" s="2"/>
      <c r="C49" s="5"/>
      <c r="D49" s="6"/>
    </row>
    <row r="50" spans="2:4">
      <c r="B50" s="2"/>
      <c r="C50" s="5"/>
      <c r="D50" s="6"/>
    </row>
    <row r="51" spans="2:4">
      <c r="B51" s="2"/>
      <c r="C51" s="5"/>
      <c r="D51" s="6"/>
    </row>
    <row r="52" spans="2:4">
      <c r="B52" s="2"/>
      <c r="C52" s="5"/>
      <c r="D52" s="6"/>
    </row>
    <row r="53" spans="2:4">
      <c r="B53" s="2"/>
      <c r="C53" s="5"/>
      <c r="D53" s="6"/>
    </row>
    <row r="54" spans="2:4">
      <c r="B54" s="2"/>
      <c r="C54" s="5"/>
      <c r="D54" s="6"/>
    </row>
    <row r="55" spans="2:4">
      <c r="B55" s="2"/>
      <c r="C55" s="5"/>
      <c r="D55" s="6"/>
    </row>
    <row r="56" spans="2:4">
      <c r="B56" s="2"/>
      <c r="C56" s="5"/>
      <c r="D56" s="6"/>
    </row>
    <row r="57" spans="2:4">
      <c r="B57" s="2"/>
      <c r="C57" s="5"/>
      <c r="D57" s="6"/>
    </row>
    <row r="58" spans="2:4">
      <c r="B58" s="2"/>
      <c r="C58" s="5"/>
      <c r="D58" s="6"/>
    </row>
    <row r="59" spans="2:4">
      <c r="B59" s="2"/>
      <c r="C59" s="5"/>
      <c r="D59" s="6"/>
    </row>
    <row r="60" spans="2:4">
      <c r="B60" s="2"/>
      <c r="C60" s="5"/>
      <c r="D60" s="6"/>
    </row>
    <row r="61" spans="2:4">
      <c r="B61" s="2"/>
      <c r="C61" s="5"/>
      <c r="D61" s="6"/>
    </row>
    <row r="62" spans="2:4">
      <c r="B62" s="2"/>
      <c r="C62" s="5"/>
      <c r="D62" s="6"/>
    </row>
    <row r="63" spans="2:4">
      <c r="B63" s="2"/>
      <c r="C63" s="5"/>
      <c r="D63" s="6"/>
    </row>
    <row r="64" spans="2:4">
      <c r="B64" s="2"/>
      <c r="C64" s="5"/>
      <c r="D64" s="6"/>
    </row>
    <row r="65" spans="2:4">
      <c r="B65" s="2"/>
      <c r="C65" s="5"/>
      <c r="D65" s="6"/>
    </row>
    <row r="66" spans="2:4">
      <c r="B66" s="2"/>
      <c r="C66" s="5"/>
      <c r="D66" s="6"/>
    </row>
    <row r="67" spans="2:4">
      <c r="B67" s="2"/>
      <c r="C67" s="5"/>
      <c r="D67" s="6"/>
    </row>
    <row r="68" spans="2:4">
      <c r="B68" s="2"/>
      <c r="C68" s="5"/>
      <c r="D68" s="6"/>
    </row>
    <row r="69" spans="2:4">
      <c r="B69" s="2"/>
      <c r="C69" s="5"/>
      <c r="D69" s="6"/>
    </row>
    <row r="70" spans="2:4">
      <c r="B70" s="2"/>
      <c r="C70" s="5"/>
      <c r="D70" s="6"/>
    </row>
    <row r="71" spans="2:4">
      <c r="B71" s="2"/>
      <c r="C71" s="5"/>
      <c r="D71" s="6"/>
    </row>
    <row r="72" spans="2:4">
      <c r="B72" s="2"/>
      <c r="C72" s="5"/>
      <c r="D72" s="6"/>
    </row>
    <row r="73" spans="2:4">
      <c r="B73" s="2"/>
      <c r="C73" s="5"/>
      <c r="D73" s="6"/>
    </row>
    <row r="74" spans="2:4">
      <c r="B74" s="2"/>
      <c r="C74" s="5"/>
      <c r="D74" s="6"/>
    </row>
    <row r="75" spans="2:4">
      <c r="B75" s="2"/>
      <c r="C75" s="5"/>
      <c r="D75" s="6"/>
    </row>
    <row r="76" spans="2:4">
      <c r="B76" s="2"/>
      <c r="C76" s="5"/>
      <c r="D76" s="6"/>
    </row>
    <row r="77" spans="2:4">
      <c r="B77" s="2"/>
      <c r="C77" s="5"/>
      <c r="D77" s="6"/>
    </row>
    <row r="78" spans="2:4">
      <c r="B78" s="2"/>
      <c r="C78" s="5"/>
      <c r="D78" s="6"/>
    </row>
    <row r="79" spans="2:4">
      <c r="B79" s="2"/>
      <c r="C79" s="5"/>
      <c r="D79" s="6"/>
    </row>
    <row r="80" spans="2:4">
      <c r="B80" s="2"/>
      <c r="C80" s="5"/>
      <c r="D80" s="6"/>
    </row>
    <row r="81" spans="2:4">
      <c r="B81" s="2"/>
      <c r="C81" s="5"/>
      <c r="D81" s="6"/>
    </row>
    <row r="82" spans="2:4">
      <c r="B82" s="2"/>
      <c r="C82" s="5"/>
      <c r="D82" s="6"/>
    </row>
    <row r="83" spans="2:4">
      <c r="B83" s="2"/>
      <c r="C83" s="5"/>
      <c r="D83" s="6"/>
    </row>
    <row r="84" spans="2:4">
      <c r="B84" s="2"/>
      <c r="C84" s="5"/>
      <c r="D84" s="6"/>
    </row>
    <row r="85" spans="2:4">
      <c r="B85" s="2"/>
      <c r="C85" s="5"/>
      <c r="D85" s="6"/>
    </row>
    <row r="86" spans="2:4">
      <c r="B86" s="2"/>
      <c r="C86" s="5"/>
      <c r="D86" s="6"/>
    </row>
    <row r="87" spans="2:4">
      <c r="B87" s="2"/>
      <c r="C87" s="5"/>
      <c r="D87" s="6"/>
    </row>
    <row r="88" spans="2:4">
      <c r="B88" s="2"/>
      <c r="C88" s="5"/>
      <c r="D88" s="6"/>
    </row>
    <row r="89" spans="2:4">
      <c r="B89" s="2"/>
      <c r="C89" s="5"/>
      <c r="D89" s="6"/>
    </row>
    <row r="90" spans="2:4">
      <c r="B90" s="2"/>
      <c r="C90" s="5"/>
      <c r="D90" s="6"/>
    </row>
    <row r="91" spans="2:4">
      <c r="B91" s="2"/>
      <c r="C91" s="5"/>
      <c r="D91" s="6"/>
    </row>
    <row r="92" spans="2:4">
      <c r="B92" s="2"/>
      <c r="C92" s="5"/>
      <c r="D92" s="6"/>
    </row>
    <row r="93" spans="2:4">
      <c r="B93" s="2"/>
      <c r="C93" s="5"/>
      <c r="D93" s="6"/>
    </row>
    <row r="94" spans="2:4">
      <c r="B94" s="2"/>
      <c r="C94" s="5"/>
      <c r="D94" s="6"/>
    </row>
    <row r="95" spans="2:4">
      <c r="B95" s="2"/>
      <c r="C95" s="5"/>
      <c r="D95" s="6"/>
    </row>
    <row r="96" spans="2:4">
      <c r="B96" s="2"/>
      <c r="C96" s="5"/>
      <c r="D96" s="6"/>
    </row>
    <row r="97" spans="2:4">
      <c r="B97" s="2"/>
      <c r="C97" s="5"/>
      <c r="D97" s="6"/>
    </row>
    <row r="98" spans="2:4">
      <c r="B98" s="2"/>
      <c r="C98" s="5"/>
      <c r="D98" s="6"/>
    </row>
    <row r="99" spans="2:4">
      <c r="B99" s="2"/>
      <c r="C99" s="5"/>
      <c r="D99" s="6"/>
    </row>
    <row r="100" spans="2:4">
      <c r="B100" s="2"/>
      <c r="C100" s="5"/>
      <c r="D100" s="6"/>
    </row>
    <row r="101" spans="2:4">
      <c r="B101" s="2"/>
      <c r="C101" s="5"/>
      <c r="D101" s="6"/>
    </row>
    <row r="102" spans="2:4">
      <c r="B102" s="2"/>
      <c r="C102" s="5"/>
      <c r="D102" s="6"/>
    </row>
    <row r="103" spans="2:4">
      <c r="B103" s="2"/>
      <c r="C103" s="5"/>
      <c r="D103" s="6"/>
    </row>
    <row r="104" spans="2:4">
      <c r="B104" s="2"/>
      <c r="C104" s="5"/>
      <c r="D104" s="6"/>
    </row>
    <row r="105" spans="2:4">
      <c r="B105" s="2"/>
      <c r="C105" s="5"/>
      <c r="D105" s="6"/>
    </row>
    <row r="106" spans="2:4">
      <c r="B106" s="2"/>
      <c r="C106" s="5"/>
      <c r="D106" s="6"/>
    </row>
    <row r="107" spans="2:4">
      <c r="B107" s="2"/>
      <c r="C107" s="5"/>
      <c r="D107" s="6"/>
    </row>
    <row r="108" spans="2:4">
      <c r="B108" s="2"/>
      <c r="C108" s="5"/>
      <c r="D108" s="6"/>
    </row>
    <row r="109" spans="2:4">
      <c r="B109" s="2"/>
      <c r="C109" s="5"/>
      <c r="D109" s="6"/>
    </row>
    <row r="110" spans="2:4">
      <c r="B110" s="2"/>
      <c r="C110" s="5"/>
      <c r="D110" s="6"/>
    </row>
    <row r="111" spans="2:4">
      <c r="B111" s="2"/>
      <c r="C111" s="5"/>
      <c r="D111" s="6"/>
    </row>
    <row r="112" spans="2:4">
      <c r="B112" s="2"/>
      <c r="C112" s="5"/>
      <c r="D112" s="6"/>
    </row>
    <row r="113" spans="2:4">
      <c r="B113" s="2"/>
      <c r="C113" s="5"/>
      <c r="D113" s="6"/>
    </row>
    <row r="114" spans="2:4">
      <c r="B114" s="2"/>
      <c r="C114" s="5"/>
      <c r="D114" s="6"/>
    </row>
    <row r="115" spans="2:4">
      <c r="B115" s="2"/>
      <c r="C115" s="5"/>
      <c r="D115" s="6"/>
    </row>
    <row r="116" spans="2:4">
      <c r="B116" s="2"/>
      <c r="C116" s="5"/>
      <c r="D116" s="6"/>
    </row>
    <row r="117" spans="2:4">
      <c r="B117" s="2"/>
      <c r="C117" s="5"/>
      <c r="D117" s="6"/>
    </row>
    <row r="118" spans="2:4">
      <c r="B118" s="2"/>
      <c r="C118" s="5"/>
      <c r="D118" s="6"/>
    </row>
    <row r="119" spans="2:4">
      <c r="B119" s="2"/>
      <c r="C119" s="5"/>
      <c r="D119" s="6"/>
    </row>
    <row r="120" spans="2:4">
      <c r="B120" s="2"/>
      <c r="C120" s="5"/>
      <c r="D120" s="6"/>
    </row>
    <row r="121" spans="2:4">
      <c r="B121" s="2"/>
      <c r="C121" s="5"/>
      <c r="D121" s="6"/>
    </row>
    <row r="122" spans="2:4">
      <c r="B122" s="2"/>
      <c r="C122" s="5"/>
      <c r="D122" s="6"/>
    </row>
    <row r="123" spans="2:4">
      <c r="B123" s="2"/>
      <c r="C123" s="5"/>
      <c r="D123" s="6"/>
    </row>
    <row r="124" spans="2:4">
      <c r="B124" s="2"/>
      <c r="C124" s="5"/>
      <c r="D124" s="6"/>
    </row>
    <row r="125" spans="2:4">
      <c r="B125" s="2"/>
      <c r="C125" s="5"/>
      <c r="D125" s="6"/>
    </row>
    <row r="126" spans="2:4">
      <c r="B126" s="2"/>
      <c r="C126" s="5"/>
      <c r="D126" s="6"/>
    </row>
    <row r="127" spans="2:4">
      <c r="B127" s="2"/>
      <c r="C127" s="5"/>
      <c r="D127" s="6"/>
    </row>
    <row r="128" spans="2:4">
      <c r="B128" s="2"/>
      <c r="C128" s="5"/>
      <c r="D128" s="6"/>
    </row>
    <row r="129" spans="2:4">
      <c r="B129" s="2"/>
      <c r="C129" s="5"/>
      <c r="D129" s="6"/>
    </row>
    <row r="130" spans="2:4">
      <c r="B130" s="2"/>
      <c r="C130" s="5"/>
      <c r="D130" s="6"/>
    </row>
    <row r="131" spans="2:4">
      <c r="B131" s="2"/>
      <c r="C131" s="5"/>
      <c r="D131" s="6"/>
    </row>
    <row r="132" spans="2:4">
      <c r="B132" s="2"/>
      <c r="C132" s="5"/>
      <c r="D132" s="6"/>
    </row>
    <row r="133" spans="2:4">
      <c r="B133" s="2"/>
      <c r="C133" s="5"/>
      <c r="D133" s="6"/>
    </row>
    <row r="134" spans="2:4">
      <c r="B134" s="2"/>
      <c r="C134" s="5"/>
      <c r="D134" s="6"/>
    </row>
    <row r="135" spans="2:4">
      <c r="B135" s="2"/>
      <c r="C135" s="5"/>
      <c r="D135" s="6"/>
    </row>
    <row r="136" spans="2:4">
      <c r="B136" s="2"/>
      <c r="C136" s="5"/>
      <c r="D136" s="6"/>
    </row>
    <row r="137" spans="2:4">
      <c r="B137" s="2"/>
      <c r="C137" s="5"/>
      <c r="D137" s="6"/>
    </row>
    <row r="138" spans="2:4">
      <c r="B138" s="2"/>
      <c r="C138" s="5"/>
      <c r="D138" s="6"/>
    </row>
    <row r="139" spans="2:4">
      <c r="B139" s="2"/>
      <c r="C139" s="5"/>
      <c r="D139" s="6"/>
    </row>
    <row r="140" spans="2:4">
      <c r="B140" s="2"/>
      <c r="C140" s="5"/>
      <c r="D140" s="6"/>
    </row>
    <row r="141" spans="2:4">
      <c r="B141" s="2"/>
      <c r="C141" s="5"/>
      <c r="D141" s="6"/>
    </row>
    <row r="142" spans="2:4">
      <c r="B142" s="2"/>
      <c r="C142" s="5"/>
      <c r="D142" s="6"/>
    </row>
    <row r="143" spans="2:4">
      <c r="B143" s="2"/>
      <c r="C143" s="5"/>
      <c r="D143" s="6"/>
    </row>
    <row r="144" spans="2:4">
      <c r="B144" s="2"/>
      <c r="C144" s="5"/>
      <c r="D144" s="6"/>
    </row>
    <row r="145" spans="2:4">
      <c r="B145" s="2"/>
      <c r="C145" s="5"/>
      <c r="D145" s="6"/>
    </row>
    <row r="146" spans="2:4">
      <c r="B146" s="2"/>
      <c r="C146" s="5"/>
      <c r="D146" s="6"/>
    </row>
    <row r="147" spans="2:4">
      <c r="B147" s="2"/>
      <c r="C147" s="5"/>
      <c r="D147" s="6"/>
    </row>
    <row r="148" spans="2:4">
      <c r="B148" s="2"/>
      <c r="C148" s="5"/>
      <c r="D148" s="6"/>
    </row>
    <row r="149" spans="2:4">
      <c r="B149" s="2"/>
      <c r="C149" s="5"/>
      <c r="D149" s="6"/>
    </row>
    <row r="150" spans="2:4">
      <c r="B150" s="2"/>
      <c r="C150" s="5"/>
      <c r="D150" s="6"/>
    </row>
    <row r="151" spans="2:4">
      <c r="B151" s="2"/>
      <c r="C151" s="5"/>
      <c r="D151" s="6"/>
    </row>
    <row r="152" spans="2:4">
      <c r="B152" s="2"/>
      <c r="C152" s="5"/>
      <c r="D152" s="6"/>
    </row>
    <row r="153" spans="2:4">
      <c r="B153" s="2"/>
      <c r="C153" s="5"/>
      <c r="D153" s="6"/>
    </row>
    <row r="154" spans="2:4">
      <c r="B154" s="2"/>
      <c r="C154" s="5"/>
      <c r="D154" s="6"/>
    </row>
    <row r="155" spans="2:4">
      <c r="B155" s="2"/>
      <c r="C155" s="5"/>
      <c r="D155" s="6"/>
    </row>
    <row r="156" spans="2:4">
      <c r="B156" s="2"/>
      <c r="C156" s="5"/>
      <c r="D156" s="6"/>
    </row>
    <row r="157" spans="2:4">
      <c r="B157" s="2"/>
      <c r="C157" s="5"/>
      <c r="D157" s="6"/>
    </row>
    <row r="158" spans="2:4">
      <c r="B158" s="2"/>
      <c r="C158" s="5"/>
      <c r="D158" s="6"/>
    </row>
    <row r="159" spans="2:4">
      <c r="B159" s="2"/>
      <c r="C159" s="5"/>
      <c r="D159" s="6"/>
    </row>
    <row r="160" spans="2:4">
      <c r="B160" s="2"/>
      <c r="C160" s="5"/>
      <c r="D160" s="6"/>
    </row>
    <row r="161" spans="2:4">
      <c r="B161" s="2"/>
      <c r="C161" s="5"/>
      <c r="D161" s="6"/>
    </row>
    <row r="162" spans="2:4">
      <c r="B162" s="2"/>
      <c r="C162" s="5"/>
      <c r="D162" s="6"/>
    </row>
    <row r="163" spans="2:4">
      <c r="B163" s="2"/>
      <c r="C163" s="5"/>
      <c r="D163" s="6"/>
    </row>
    <row r="164" spans="2:4">
      <c r="B164" s="2"/>
      <c r="C164" s="5"/>
      <c r="D164" s="6"/>
    </row>
    <row r="165" spans="2:4">
      <c r="B165" s="2"/>
      <c r="C165" s="5"/>
      <c r="D165" s="6"/>
    </row>
    <row r="166" spans="2:4">
      <c r="B166" s="2"/>
      <c r="C166" s="5"/>
      <c r="D166" s="6"/>
    </row>
    <row r="167" spans="2:4">
      <c r="B167" s="2"/>
      <c r="C167" s="5"/>
      <c r="D167" s="6"/>
    </row>
    <row r="168" spans="2:4">
      <c r="B168" s="2"/>
      <c r="C168" s="5"/>
      <c r="D168" s="6"/>
    </row>
    <row r="169" spans="2:4">
      <c r="B169" s="2"/>
      <c r="C169" s="5"/>
      <c r="D169" s="6"/>
    </row>
    <row r="170" spans="2:4">
      <c r="B170" s="2"/>
      <c r="C170" s="5"/>
      <c r="D170" s="6"/>
    </row>
    <row r="171" spans="2:4">
      <c r="B171" s="2"/>
      <c r="C171" s="5"/>
      <c r="D171" s="6"/>
    </row>
    <row r="172" spans="2:4">
      <c r="B172" s="2"/>
      <c r="C172" s="5"/>
      <c r="D172" s="6"/>
    </row>
    <row r="173" spans="2:4">
      <c r="B173" s="2"/>
      <c r="C173" s="5"/>
      <c r="D173" s="6"/>
    </row>
    <row r="174" spans="2:4">
      <c r="B174" s="2"/>
      <c r="C174" s="5"/>
      <c r="D174" s="6"/>
    </row>
    <row r="175" spans="2:4">
      <c r="B175" s="2"/>
      <c r="C175" s="5"/>
      <c r="D175" s="6"/>
    </row>
    <row r="176" spans="2:4">
      <c r="B176" s="2"/>
      <c r="C176" s="5"/>
      <c r="D176" s="6"/>
    </row>
    <row r="177" spans="2:4">
      <c r="B177" s="2"/>
      <c r="C177" s="5"/>
      <c r="D177" s="6"/>
    </row>
    <row r="178" spans="2:4">
      <c r="B178" s="2"/>
      <c r="C178" s="5"/>
      <c r="D178" s="6"/>
    </row>
    <row r="179" spans="2:4">
      <c r="B179" s="2"/>
      <c r="C179" s="5"/>
      <c r="D179" s="6"/>
    </row>
    <row r="180" spans="2:4">
      <c r="B180" s="2"/>
      <c r="C180" s="5"/>
      <c r="D180" s="6"/>
    </row>
    <row r="181" spans="2:4">
      <c r="B181" s="2"/>
      <c r="C181" s="5"/>
      <c r="D181" s="6"/>
    </row>
    <row r="182" spans="2:4">
      <c r="B182" s="2"/>
      <c r="C182" s="5"/>
      <c r="D182" s="6"/>
    </row>
    <row r="183" spans="2:4">
      <c r="B183" s="2"/>
      <c r="C183" s="5"/>
      <c r="D183" s="6"/>
    </row>
    <row r="184" spans="2:4">
      <c r="B184" s="2"/>
      <c r="C184" s="5"/>
      <c r="D184" s="6"/>
    </row>
    <row r="185" spans="2:4">
      <c r="B185" s="2"/>
      <c r="C185" s="5"/>
      <c r="D185" s="6"/>
    </row>
    <row r="186" spans="2:4">
      <c r="B186" s="2"/>
      <c r="C186" s="5"/>
      <c r="D186" s="6"/>
    </row>
    <row r="187" spans="2:4">
      <c r="B187" s="2"/>
      <c r="C187" s="5"/>
      <c r="D187" s="6"/>
    </row>
    <row r="188" spans="2:4">
      <c r="B188" s="2"/>
      <c r="C188" s="5"/>
      <c r="D188" s="6"/>
    </row>
    <row r="189" spans="2:4">
      <c r="B189" s="2"/>
      <c r="C189" s="5"/>
      <c r="D189" s="6"/>
    </row>
    <row r="190" spans="2:4">
      <c r="B190" s="2"/>
      <c r="C190" s="5"/>
      <c r="D190" s="6"/>
    </row>
    <row r="191" spans="2:4">
      <c r="B191" s="2"/>
      <c r="C191" s="5"/>
      <c r="D191" s="6"/>
    </row>
    <row r="192" spans="2:4">
      <c r="B192" s="2"/>
      <c r="C192" s="5"/>
      <c r="D192" s="6"/>
    </row>
    <row r="193" spans="2:4">
      <c r="B193" s="2"/>
      <c r="C193" s="5"/>
      <c r="D193" s="6"/>
    </row>
    <row r="194" spans="2:4">
      <c r="B194" s="2"/>
      <c r="C194" s="5"/>
      <c r="D194" s="6"/>
    </row>
    <row r="195" spans="2:4">
      <c r="B195" s="2"/>
      <c r="C195" s="5"/>
      <c r="D195" s="6"/>
    </row>
    <row r="196" spans="2:4">
      <c r="B196" s="2"/>
      <c r="C196" s="5"/>
      <c r="D196" s="6"/>
    </row>
    <row r="197" spans="2:4">
      <c r="B197" s="2"/>
      <c r="C197" s="5"/>
      <c r="D197" s="6"/>
    </row>
    <row r="198" spans="2:4">
      <c r="B198" s="2"/>
      <c r="C198" s="5"/>
      <c r="D198" s="6"/>
    </row>
    <row r="199" spans="2:4">
      <c r="B199" s="2"/>
      <c r="C199" s="5"/>
      <c r="D199" s="6"/>
    </row>
    <row r="200" spans="2:4">
      <c r="B200" s="2"/>
      <c r="C200" s="5"/>
      <c r="D200" s="6"/>
    </row>
    <row r="201" spans="2:4">
      <c r="B201" s="2"/>
      <c r="C201" s="5"/>
      <c r="D201" s="6"/>
    </row>
    <row r="202" spans="2:4">
      <c r="B202" s="2"/>
      <c r="C202" s="5"/>
      <c r="D202" s="6"/>
    </row>
    <row r="203" spans="2:4">
      <c r="B203" s="2"/>
      <c r="C203" s="5"/>
      <c r="D203" s="6"/>
    </row>
    <row r="204" spans="2:4">
      <c r="B204" s="2"/>
      <c r="C204" s="5"/>
      <c r="D204" s="6"/>
    </row>
    <row r="205" spans="2:4">
      <c r="B205" s="2"/>
      <c r="C205" s="5"/>
      <c r="D205" s="6"/>
    </row>
    <row r="206" spans="2:4">
      <c r="B206" s="2"/>
      <c r="C206" s="5"/>
      <c r="D206" s="6"/>
    </row>
    <row r="207" spans="2:4">
      <c r="B207" s="2"/>
      <c r="C207" s="5"/>
      <c r="D207" s="6"/>
    </row>
    <row r="208" spans="2:4">
      <c r="B208" s="2"/>
      <c r="C208" s="5"/>
      <c r="D208" s="6"/>
    </row>
    <row r="209" spans="2:4">
      <c r="B209" s="2"/>
      <c r="C209" s="5"/>
      <c r="D209" s="6"/>
    </row>
    <row r="210" spans="2:4">
      <c r="B210" s="2"/>
      <c r="C210" s="5"/>
      <c r="D210" s="6"/>
    </row>
    <row r="211" spans="2:4">
      <c r="B211" s="2"/>
      <c r="C211" s="5"/>
      <c r="D211" s="6"/>
    </row>
    <row r="212" spans="2:4">
      <c r="B212" s="2"/>
      <c r="C212" s="5"/>
      <c r="D212" s="6"/>
    </row>
    <row r="213" spans="2:4">
      <c r="B213" s="2"/>
      <c r="C213" s="5"/>
      <c r="D213" s="6"/>
    </row>
    <row r="214" spans="2:4">
      <c r="B214" s="2"/>
      <c r="C214" s="5"/>
      <c r="D214" s="6"/>
    </row>
    <row r="215" spans="2:4">
      <c r="B215" s="2"/>
      <c r="C215" s="5"/>
      <c r="D215" s="6"/>
    </row>
    <row r="216" spans="2:4">
      <c r="B216" s="2"/>
      <c r="C216" s="5"/>
      <c r="D216" s="6"/>
    </row>
    <row r="217" spans="2:4">
      <c r="B217" s="2"/>
      <c r="C217" s="5"/>
      <c r="D217" s="6"/>
    </row>
    <row r="218" spans="2:4">
      <c r="B218" s="2"/>
      <c r="C218" s="5"/>
      <c r="D218" s="6"/>
    </row>
    <row r="219" spans="2:4">
      <c r="B219" s="2"/>
      <c r="C219" s="5"/>
      <c r="D219" s="6"/>
    </row>
    <row r="220" spans="2:4">
      <c r="B220" s="2"/>
      <c r="C220" s="5"/>
      <c r="D220" s="6"/>
    </row>
    <row r="221" spans="2:4">
      <c r="B221" s="2"/>
      <c r="C221" s="5"/>
      <c r="D221" s="6"/>
    </row>
    <row r="222" spans="2:4">
      <c r="B222" s="2"/>
      <c r="C222" s="5"/>
      <c r="D222" s="6"/>
    </row>
    <row r="223" spans="2:4">
      <c r="B223" s="2"/>
      <c r="C223" s="5"/>
      <c r="D223" s="6"/>
    </row>
    <row r="224" spans="2:4">
      <c r="B224" s="2"/>
      <c r="C224" s="5"/>
      <c r="D224" s="6"/>
    </row>
    <row r="225" spans="2:4">
      <c r="B225" s="2"/>
      <c r="C225" s="5"/>
      <c r="D225" s="6"/>
    </row>
    <row r="226" spans="2:4">
      <c r="B226" s="2"/>
      <c r="C226" s="5"/>
      <c r="D226" s="6"/>
    </row>
    <row r="227" spans="2:4">
      <c r="B227" s="2"/>
      <c r="C227" s="5"/>
      <c r="D227" s="6"/>
    </row>
    <row r="228" spans="2:4">
      <c r="B228" s="2"/>
      <c r="C228" s="5"/>
      <c r="D228" s="6"/>
    </row>
    <row r="229" spans="2:4">
      <c r="B229" s="2"/>
      <c r="C229" s="5"/>
      <c r="D229" s="6"/>
    </row>
    <row r="230" spans="2:4">
      <c r="B230" s="2"/>
      <c r="C230" s="5"/>
      <c r="D230" s="6"/>
    </row>
    <row r="231" spans="2:4">
      <c r="B231" s="2"/>
      <c r="C231" s="5"/>
      <c r="D231" s="6"/>
    </row>
    <row r="232" spans="2:4">
      <c r="B232" s="2"/>
      <c r="C232" s="5"/>
      <c r="D232" s="6"/>
    </row>
    <row r="233" spans="2:4">
      <c r="B233" s="2"/>
      <c r="C233" s="5"/>
      <c r="D233" s="6"/>
    </row>
    <row r="234" spans="2:4">
      <c r="B234" s="2"/>
      <c r="C234" s="5"/>
      <c r="D234" s="6"/>
    </row>
    <row r="235" spans="2:4">
      <c r="B235" s="2"/>
      <c r="C235" s="5"/>
      <c r="D235" s="6"/>
    </row>
    <row r="236" spans="2:4">
      <c r="B236" s="2"/>
      <c r="C236" s="5"/>
      <c r="D236" s="6"/>
    </row>
    <row r="237" spans="2:4">
      <c r="B237" s="2"/>
      <c r="C237" s="5"/>
      <c r="D237" s="6"/>
    </row>
    <row r="238" spans="2:4">
      <c r="B238" s="2"/>
      <c r="C238" s="5"/>
      <c r="D238" s="6"/>
    </row>
    <row r="239" spans="2:4">
      <c r="B239" s="2"/>
      <c r="C239" s="5"/>
      <c r="D239" s="6"/>
    </row>
    <row r="240" spans="2:4">
      <c r="B240" s="2"/>
      <c r="C240" s="5"/>
      <c r="D240" s="6"/>
    </row>
    <row r="241" spans="2:4">
      <c r="B241" s="2"/>
      <c r="C241" s="5"/>
      <c r="D241" s="6"/>
    </row>
    <row r="242" spans="2:4">
      <c r="B242" s="2"/>
      <c r="C242" s="5"/>
      <c r="D242" s="6"/>
    </row>
    <row r="243" spans="2:4">
      <c r="B243" s="2"/>
      <c r="C243" s="5"/>
      <c r="D243" s="6"/>
    </row>
    <row r="244" spans="2:4">
      <c r="B244" s="2"/>
      <c r="C244" s="5"/>
      <c r="D244" s="6"/>
    </row>
    <row r="245" spans="2:4">
      <c r="B245" s="2"/>
      <c r="C245" s="5"/>
      <c r="D245" s="6"/>
    </row>
    <row r="246" spans="2:4">
      <c r="B246" s="2"/>
      <c r="C246" s="5"/>
      <c r="D246" s="6"/>
    </row>
    <row r="247" spans="2:4">
      <c r="B247" s="2"/>
      <c r="C247" s="5"/>
      <c r="D247" s="6"/>
    </row>
    <row r="248" spans="2:4">
      <c r="B248" s="2"/>
      <c r="C248" s="5"/>
      <c r="D248" s="6"/>
    </row>
    <row r="249" spans="2:4">
      <c r="B249" s="2"/>
      <c r="C249" s="5"/>
      <c r="D249" s="6"/>
    </row>
    <row r="250" spans="2:4">
      <c r="B250" s="2"/>
      <c r="C250" s="5"/>
      <c r="D250" s="6"/>
    </row>
    <row r="251" spans="2:4">
      <c r="B251" s="2"/>
      <c r="C251" s="5"/>
      <c r="D251" s="6"/>
    </row>
    <row r="252" spans="2:4">
      <c r="B252" s="2"/>
      <c r="C252" s="5"/>
      <c r="D252" s="6"/>
    </row>
    <row r="253" spans="2:4">
      <c r="B253" s="2"/>
      <c r="C253" s="5"/>
      <c r="D253" s="6"/>
    </row>
    <row r="254" spans="2:4">
      <c r="B254" s="2"/>
      <c r="C254" s="5"/>
      <c r="D254" s="6"/>
    </row>
    <row r="255" spans="2:4">
      <c r="B255" s="2"/>
      <c r="C255" s="5"/>
      <c r="D255" s="6"/>
    </row>
    <row r="256" spans="2:4">
      <c r="B256" s="2"/>
      <c r="C256" s="5"/>
      <c r="D256" s="6"/>
    </row>
    <row r="257" spans="2:4">
      <c r="B257" s="2"/>
      <c r="C257" s="5"/>
      <c r="D257" s="6"/>
    </row>
    <row r="258" spans="2:4">
      <c r="B258" s="2"/>
      <c r="C258" s="5"/>
      <c r="D258" s="6"/>
    </row>
    <row r="259" spans="2:4">
      <c r="B259" s="2"/>
      <c r="C259" s="5"/>
      <c r="D259" s="6"/>
    </row>
    <row r="260" spans="2:4">
      <c r="B260" s="2"/>
      <c r="C260" s="5"/>
      <c r="D260" s="6"/>
    </row>
    <row r="261" spans="2:4">
      <c r="B261" s="2"/>
      <c r="C261" s="5"/>
      <c r="D261" s="6"/>
    </row>
    <row r="262" spans="2:4">
      <c r="B262" s="2"/>
      <c r="C262" s="5"/>
      <c r="D262" s="6"/>
    </row>
    <row r="263" spans="2:4">
      <c r="B263" s="2"/>
      <c r="C263" s="5"/>
      <c r="D263" s="6"/>
    </row>
    <row r="264" spans="2:4">
      <c r="B264" s="2"/>
      <c r="C264" s="5"/>
      <c r="D264" s="6"/>
    </row>
    <row r="265" spans="2:4">
      <c r="B265" s="2"/>
      <c r="C265" s="5"/>
      <c r="D265" s="6"/>
    </row>
    <row r="266" spans="2:4">
      <c r="B266" s="2"/>
      <c r="C266" s="5"/>
      <c r="D266" s="6"/>
    </row>
    <row r="267" spans="2:4">
      <c r="B267" s="2"/>
      <c r="C267" s="5"/>
      <c r="D267" s="6"/>
    </row>
    <row r="268" spans="2:4">
      <c r="B268" s="2"/>
      <c r="C268" s="5"/>
      <c r="D268" s="6"/>
    </row>
    <row r="269" spans="2:4">
      <c r="B269" s="2"/>
      <c r="C269" s="5"/>
      <c r="D269" s="6"/>
    </row>
    <row r="270" spans="2:4">
      <c r="B270" s="2"/>
      <c r="C270" s="5"/>
      <c r="D270" s="6"/>
    </row>
    <row r="271" spans="2:4">
      <c r="B271" s="2"/>
      <c r="C271" s="5"/>
      <c r="D271" s="6"/>
    </row>
    <row r="272" spans="2:4">
      <c r="B272" s="2"/>
      <c r="C272" s="5"/>
      <c r="D272" s="6"/>
    </row>
    <row r="273" spans="2:4">
      <c r="B273" s="2"/>
      <c r="C273" s="5"/>
      <c r="D273" s="6"/>
    </row>
    <row r="274" spans="2:4">
      <c r="B274" s="2"/>
      <c r="C274" s="5"/>
      <c r="D274" s="6"/>
    </row>
    <row r="275" spans="2:4">
      <c r="B275" s="2"/>
      <c r="C275" s="5"/>
      <c r="D275" s="6"/>
    </row>
    <row r="276" spans="2:4">
      <c r="B276" s="2"/>
      <c r="C276" s="5"/>
      <c r="D276" s="6"/>
    </row>
    <row r="277" spans="2:4">
      <c r="B277" s="2"/>
      <c r="C277" s="5"/>
      <c r="D277" s="6"/>
    </row>
    <row r="278" spans="2:4">
      <c r="B278" s="2"/>
      <c r="C278" s="5"/>
      <c r="D278" s="6"/>
    </row>
    <row r="279" spans="2:4">
      <c r="B279" s="2"/>
      <c r="C279" s="5"/>
      <c r="D279" s="6"/>
    </row>
    <row r="280" spans="2:4">
      <c r="B280" s="2"/>
      <c r="C280" s="5"/>
      <c r="D280" s="6"/>
    </row>
    <row r="281" spans="2:4">
      <c r="B281" s="2"/>
      <c r="C281" s="5"/>
      <c r="D281" s="6"/>
    </row>
    <row r="282" spans="2:4">
      <c r="B282" s="2"/>
      <c r="C282" s="5"/>
      <c r="D282" s="6"/>
    </row>
    <row r="283" spans="2:4">
      <c r="B283" s="2"/>
      <c r="C283" s="5"/>
      <c r="D283" s="6"/>
    </row>
    <row r="284" spans="2:4">
      <c r="B284" s="2"/>
      <c r="C284" s="5"/>
      <c r="D284" s="6"/>
    </row>
    <row r="285" spans="2:4">
      <c r="B285" s="2"/>
      <c r="C285" s="5"/>
      <c r="D285" s="6"/>
    </row>
    <row r="286" spans="2:4">
      <c r="B286" s="2"/>
      <c r="C286" s="5"/>
      <c r="D286" s="6"/>
    </row>
    <row r="287" spans="2:4">
      <c r="B287" s="2"/>
      <c r="C287" s="5"/>
      <c r="D287" s="6"/>
    </row>
    <row r="288" spans="2:4">
      <c r="B288" s="2"/>
      <c r="C288" s="5"/>
      <c r="D288" s="6"/>
    </row>
    <row r="289" spans="2:4">
      <c r="B289" s="2"/>
      <c r="C289" s="5"/>
      <c r="D289" s="6"/>
    </row>
    <row r="290" spans="2:4">
      <c r="B290" s="2"/>
      <c r="C290" s="5"/>
      <c r="D290" s="6"/>
    </row>
    <row r="291" spans="2:4">
      <c r="B291" s="2"/>
      <c r="C291" s="5"/>
      <c r="D291" s="6"/>
    </row>
    <row r="292" spans="2:4">
      <c r="B292" s="2"/>
      <c r="C292" s="5"/>
      <c r="D292" s="6"/>
    </row>
    <row r="293" spans="2:4">
      <c r="B293" s="2"/>
      <c r="C293" s="5"/>
      <c r="D293" s="6"/>
    </row>
    <row r="294" spans="2:4">
      <c r="B294" s="2"/>
      <c r="C294" s="5"/>
      <c r="D294" s="6"/>
    </row>
    <row r="295" spans="2:4">
      <c r="B295" s="2"/>
      <c r="C295" s="5"/>
      <c r="D295" s="6"/>
    </row>
    <row r="296" spans="2:4">
      <c r="B296" s="2"/>
      <c r="C296" s="5"/>
      <c r="D296" s="6"/>
    </row>
    <row r="297" spans="2:4">
      <c r="B297" s="2"/>
      <c r="C297" s="5"/>
      <c r="D297" s="6"/>
    </row>
    <row r="298" spans="2:4">
      <c r="B298" s="2"/>
      <c r="C298" s="5"/>
      <c r="D298" s="6"/>
    </row>
    <row r="299" spans="2:4">
      <c r="B299" s="2"/>
      <c r="C299" s="5"/>
      <c r="D299" s="6"/>
    </row>
    <row r="300" spans="2:4">
      <c r="B300" s="2"/>
      <c r="C300" s="5"/>
      <c r="D300" s="6"/>
    </row>
    <row r="301" spans="2:4">
      <c r="B301" s="2"/>
      <c r="C301" s="5"/>
      <c r="D301" s="6"/>
    </row>
    <row r="302" spans="2:4">
      <c r="B302" s="2"/>
      <c r="C302" s="5"/>
      <c r="D302" s="6"/>
    </row>
    <row r="303" spans="2:4">
      <c r="B303" s="2"/>
      <c r="C303" s="5"/>
      <c r="D303" s="6"/>
    </row>
    <row r="304" spans="2:4">
      <c r="B304" s="2"/>
      <c r="C304" s="5"/>
      <c r="D304" s="6"/>
    </row>
    <row r="305" spans="2:4">
      <c r="B305" s="2"/>
      <c r="C305" s="5"/>
      <c r="D305" s="6"/>
    </row>
    <row r="306" spans="2:4">
      <c r="B306" s="2"/>
      <c r="C306" s="5"/>
      <c r="D306" s="6"/>
    </row>
    <row r="307" spans="2:4">
      <c r="B307" s="2"/>
      <c r="C307" s="5"/>
      <c r="D307" s="6"/>
    </row>
    <row r="308" spans="2:4">
      <c r="B308" s="2"/>
      <c r="C308" s="5"/>
      <c r="D308" s="6"/>
    </row>
    <row r="309" spans="2:4">
      <c r="B309" s="2"/>
      <c r="C309" s="5"/>
      <c r="D309" s="6"/>
    </row>
    <row r="310" spans="2:4">
      <c r="B310" s="2"/>
      <c r="C310" s="5"/>
      <c r="D310" s="6"/>
    </row>
    <row r="311" spans="2:4">
      <c r="B311" s="2"/>
      <c r="C311" s="5"/>
      <c r="D311" s="6"/>
    </row>
    <row r="312" spans="2:4">
      <c r="B312" s="2"/>
      <c r="C312" s="5"/>
      <c r="D312" s="6"/>
    </row>
    <row r="313" spans="2:4">
      <c r="B313" s="2"/>
      <c r="C313" s="5"/>
      <c r="D313" s="6"/>
    </row>
    <row r="314" spans="2:4">
      <c r="B314" s="2"/>
      <c r="C314" s="5"/>
      <c r="D314" s="6"/>
    </row>
    <row r="315" spans="2:4">
      <c r="B315" s="2"/>
      <c r="C315" s="5"/>
      <c r="D315" s="6"/>
    </row>
    <row r="316" spans="2:4">
      <c r="B316" s="2"/>
      <c r="C316" s="5"/>
      <c r="D316" s="6"/>
    </row>
    <row r="317" spans="2:4">
      <c r="B317" s="2"/>
      <c r="C317" s="5"/>
      <c r="D317" s="6"/>
    </row>
    <row r="318" spans="2:4">
      <c r="B318" s="2"/>
      <c r="C318" s="5"/>
      <c r="D318" s="6"/>
    </row>
    <row r="319" spans="2:4">
      <c r="B319" s="2"/>
      <c r="C319" s="5"/>
      <c r="D319" s="6"/>
    </row>
    <row r="320" spans="2:4">
      <c r="B320" s="2"/>
      <c r="C320" s="5"/>
      <c r="D320" s="6"/>
    </row>
    <row r="321" spans="2:4">
      <c r="B321" s="2"/>
      <c r="C321" s="5"/>
      <c r="D321" s="6"/>
    </row>
    <row r="322" spans="2:4">
      <c r="B322" s="2"/>
      <c r="C322" s="5"/>
      <c r="D322" s="6"/>
    </row>
    <row r="323" spans="2:4">
      <c r="B323" s="2"/>
      <c r="C323" s="5"/>
      <c r="D323" s="6"/>
    </row>
    <row r="324" spans="2:4">
      <c r="B324" s="2"/>
      <c r="C324" s="5"/>
      <c r="D324" s="6"/>
    </row>
    <row r="325" spans="2:4">
      <c r="B325" s="2"/>
      <c r="C325" s="5"/>
      <c r="D325" s="6"/>
    </row>
    <row r="326" spans="2:4">
      <c r="B326" s="2"/>
      <c r="C326" s="5"/>
      <c r="D326" s="6"/>
    </row>
    <row r="327" spans="2:4">
      <c r="B327" s="2"/>
      <c r="C327" s="5"/>
      <c r="D327" s="6"/>
    </row>
    <row r="328" spans="2:4">
      <c r="B328" s="2"/>
      <c r="C328" s="5"/>
      <c r="D328" s="6"/>
    </row>
    <row r="329" spans="2:4">
      <c r="B329" s="2"/>
      <c r="C329" s="5"/>
      <c r="D329" s="6"/>
    </row>
    <row r="330" spans="2:4">
      <c r="B330" s="2"/>
      <c r="C330" s="5"/>
      <c r="D330" s="6"/>
    </row>
    <row r="331" spans="2:4">
      <c r="B331" s="2"/>
      <c r="C331" s="5"/>
      <c r="D331" s="6"/>
    </row>
    <row r="332" spans="2:4">
      <c r="B332" s="2"/>
      <c r="C332" s="5"/>
      <c r="D332" s="6"/>
    </row>
    <row r="333" spans="2:4">
      <c r="B333" s="2"/>
      <c r="C333" s="5"/>
      <c r="D333" s="6"/>
    </row>
    <row r="334" spans="2:4">
      <c r="B334" s="2"/>
      <c r="C334" s="5"/>
      <c r="D334" s="6"/>
    </row>
    <row r="335" spans="2:4">
      <c r="B335" s="2"/>
      <c r="C335" s="5"/>
      <c r="D335" s="6"/>
    </row>
    <row r="336" spans="2:4">
      <c r="B336" s="2"/>
      <c r="C336" s="5"/>
      <c r="D336" s="6"/>
    </row>
    <row r="337" spans="2:4">
      <c r="B337" s="2"/>
      <c r="C337" s="5"/>
      <c r="D337" s="6"/>
    </row>
    <row r="338" spans="2:4">
      <c r="B338" s="2"/>
      <c r="C338" s="5"/>
      <c r="D338" s="6"/>
    </row>
    <row r="339" spans="2:4">
      <c r="B339" s="2"/>
      <c r="C339" s="5"/>
      <c r="D339" s="6"/>
    </row>
    <row r="340" spans="2:4">
      <c r="B340" s="2"/>
      <c r="C340" s="5"/>
      <c r="D340" s="6"/>
    </row>
    <row r="341" spans="2:4">
      <c r="B341" s="2"/>
      <c r="C341" s="5"/>
      <c r="D341" s="6"/>
    </row>
    <row r="342" spans="2:4">
      <c r="B342" s="2"/>
      <c r="C342" s="5"/>
      <c r="D342" s="6"/>
    </row>
    <row r="343" spans="2:4">
      <c r="B343" s="2"/>
      <c r="C343" s="5"/>
      <c r="D343" s="6"/>
    </row>
    <row r="344" spans="2:4">
      <c r="B344" s="2"/>
      <c r="C344" s="5"/>
      <c r="D344" s="6"/>
    </row>
    <row r="345" spans="2:4">
      <c r="B345" s="2"/>
      <c r="C345" s="5"/>
      <c r="D345" s="6"/>
    </row>
    <row r="346" spans="2:4">
      <c r="B346" s="2"/>
      <c r="C346" s="5"/>
      <c r="D346" s="6"/>
    </row>
    <row r="347" spans="2:4">
      <c r="B347" s="2"/>
      <c r="C347" s="5"/>
      <c r="D347" s="6"/>
    </row>
    <row r="348" spans="2:4">
      <c r="B348" s="2"/>
      <c r="C348" s="5"/>
      <c r="D348" s="6"/>
    </row>
    <row r="349" spans="2:4">
      <c r="B349" s="2"/>
      <c r="C349" s="5"/>
      <c r="D349" s="6"/>
    </row>
    <row r="350" spans="2:4">
      <c r="B350" s="2"/>
      <c r="C350" s="5"/>
      <c r="D350" s="6"/>
    </row>
    <row r="351" spans="2:4">
      <c r="B351" s="2"/>
      <c r="C351" s="5"/>
      <c r="D351" s="6"/>
    </row>
    <row r="352" spans="2:4">
      <c r="B352" s="2"/>
      <c r="C352" s="5"/>
      <c r="D352" s="6"/>
    </row>
    <row r="353" spans="2:4">
      <c r="B353" s="2"/>
      <c r="C353" s="5"/>
      <c r="D353" s="6"/>
    </row>
    <row r="354" spans="2:4">
      <c r="B354" s="2"/>
      <c r="C354" s="5"/>
      <c r="D354" s="6"/>
    </row>
    <row r="355" spans="2:4">
      <c r="B355" s="2"/>
      <c r="C355" s="5"/>
      <c r="D355" s="6"/>
    </row>
    <row r="356" spans="2:4">
      <c r="B356" s="2"/>
      <c r="C356" s="5"/>
      <c r="D356" s="6"/>
    </row>
    <row r="357" spans="2:4">
      <c r="B357" s="2"/>
      <c r="C357" s="5"/>
      <c r="D357" s="6"/>
    </row>
    <row r="358" spans="2:4">
      <c r="B358" s="2"/>
      <c r="C358" s="5"/>
      <c r="D358" s="6"/>
    </row>
    <row r="359" spans="2:4">
      <c r="B359" s="2"/>
      <c r="C359" s="5"/>
      <c r="D359" s="6"/>
    </row>
    <row r="360" spans="2:4">
      <c r="B360" s="2"/>
      <c r="C360" s="5"/>
      <c r="D360" s="6"/>
    </row>
    <row r="361" spans="2:4">
      <c r="B361" s="2"/>
      <c r="C361" s="5"/>
      <c r="D361" s="6"/>
    </row>
    <row r="362" spans="2:4">
      <c r="B362" s="2"/>
      <c r="C362" s="5"/>
      <c r="D362" s="6"/>
    </row>
    <row r="363" spans="2:4">
      <c r="B363" s="2"/>
      <c r="C363" s="5"/>
      <c r="D363" s="6"/>
    </row>
    <row r="364" spans="2:4">
      <c r="B364" s="2"/>
      <c r="C364" s="5"/>
      <c r="D364" s="6"/>
    </row>
    <row r="365" spans="2:4">
      <c r="B365" s="2"/>
      <c r="C365" s="5"/>
      <c r="D365" s="6"/>
    </row>
    <row r="366" spans="2:4">
      <c r="B366" s="2"/>
      <c r="C366" s="5"/>
      <c r="D366" s="6"/>
    </row>
    <row r="367" spans="2:4">
      <c r="B367" s="2"/>
      <c r="C367" s="5"/>
      <c r="D367" s="6"/>
    </row>
    <row r="368" spans="2:4">
      <c r="B368" s="2"/>
      <c r="C368" s="5"/>
      <c r="D368" s="6"/>
    </row>
    <row r="369" spans="2:4">
      <c r="B369" s="2"/>
      <c r="C369" s="5"/>
      <c r="D369" s="6"/>
    </row>
    <row r="370" spans="2:4">
      <c r="B370" s="2"/>
      <c r="C370" s="5"/>
      <c r="D370" s="6"/>
    </row>
    <row r="371" spans="2:4">
      <c r="B371" s="2"/>
      <c r="C371" s="5"/>
      <c r="D371" s="6"/>
    </row>
    <row r="372" spans="2:4">
      <c r="B372" s="2"/>
      <c r="C372" s="5"/>
      <c r="D372" s="6"/>
    </row>
    <row r="373" spans="2:4">
      <c r="B373" s="2"/>
      <c r="C373" s="5"/>
      <c r="D373" s="6"/>
    </row>
    <row r="374" spans="2:4">
      <c r="B374" s="2"/>
      <c r="C374" s="5"/>
      <c r="D374" s="6"/>
    </row>
    <row r="375" spans="2:4">
      <c r="B375" s="2"/>
      <c r="C375" s="5"/>
      <c r="D375" s="6"/>
    </row>
    <row r="376" spans="2:4">
      <c r="B376" s="2"/>
      <c r="C376" s="5"/>
      <c r="D376" s="6"/>
    </row>
    <row r="377" spans="2:4">
      <c r="B377" s="2"/>
      <c r="C377" s="5"/>
      <c r="D377" s="6"/>
    </row>
    <row r="378" spans="2:4">
      <c r="B378" s="2"/>
      <c r="C378" s="5"/>
      <c r="D378" s="6"/>
    </row>
    <row r="379" spans="2:4">
      <c r="B379" s="2"/>
      <c r="C379" s="5"/>
      <c r="D379" s="6"/>
    </row>
    <row r="380" spans="2:4">
      <c r="B380" s="2"/>
      <c r="C380" s="5"/>
      <c r="D380" s="6"/>
    </row>
    <row r="381" spans="2:4">
      <c r="B381" s="2"/>
      <c r="C381" s="5"/>
      <c r="D381" s="6"/>
    </row>
    <row r="382" spans="2:4">
      <c r="B382" s="2"/>
      <c r="C382" s="5"/>
      <c r="D382" s="6"/>
    </row>
    <row r="383" spans="2:4">
      <c r="B383" s="2"/>
      <c r="C383" s="5"/>
      <c r="D383" s="6"/>
    </row>
    <row r="384" spans="2:4">
      <c r="B384" s="2"/>
      <c r="C384" s="5"/>
      <c r="D384" s="6"/>
    </row>
    <row r="385" spans="2:4">
      <c r="B385" s="2"/>
      <c r="C385" s="5"/>
      <c r="D385" s="6"/>
    </row>
    <row r="386" spans="2:4">
      <c r="B386" s="2"/>
      <c r="C386" s="5"/>
      <c r="D386" s="6"/>
    </row>
    <row r="387" spans="2:4">
      <c r="B387" s="2"/>
      <c r="C387" s="5"/>
      <c r="D387" s="6"/>
    </row>
    <row r="388" spans="2:4">
      <c r="B388" s="2"/>
      <c r="C388" s="5"/>
      <c r="D388" s="6"/>
    </row>
    <row r="389" spans="2:4">
      <c r="B389" s="2"/>
      <c r="C389" s="5"/>
      <c r="D389" s="6"/>
    </row>
    <row r="390" spans="2:4">
      <c r="B390" s="2"/>
      <c r="C390" s="5"/>
      <c r="D390" s="6"/>
    </row>
    <row r="391" spans="2:4">
      <c r="B391" s="2"/>
      <c r="C391" s="5"/>
      <c r="D391" s="6"/>
    </row>
    <row r="392" spans="2:4">
      <c r="B392" s="2"/>
      <c r="C392" s="5"/>
      <c r="D392" s="6"/>
    </row>
    <row r="393" spans="2:4">
      <c r="B393" s="2"/>
      <c r="C393" s="5"/>
      <c r="D393" s="6"/>
    </row>
    <row r="394" spans="2:4">
      <c r="B394" s="2"/>
      <c r="C394" s="5"/>
      <c r="D394" s="6"/>
    </row>
    <row r="395" spans="2:4">
      <c r="B395" s="2"/>
      <c r="C395" s="5"/>
      <c r="D395" s="6"/>
    </row>
    <row r="396" spans="2:4">
      <c r="B396" s="2"/>
      <c r="C396" s="5"/>
      <c r="D396" s="6"/>
    </row>
    <row r="397" spans="2:4">
      <c r="B397" s="2"/>
      <c r="C397" s="5"/>
      <c r="D397" s="6"/>
    </row>
    <row r="398" spans="2:4">
      <c r="B398" s="2"/>
      <c r="C398" s="5"/>
      <c r="D398" s="6"/>
    </row>
    <row r="399" spans="2:4">
      <c r="B399" s="2"/>
      <c r="C399" s="5"/>
      <c r="D399" s="6"/>
    </row>
    <row r="400" spans="2:4">
      <c r="B400" s="2"/>
      <c r="C400" s="5"/>
      <c r="D400" s="6"/>
    </row>
    <row r="401" spans="2:4">
      <c r="B401" s="2"/>
      <c r="C401" s="5"/>
      <c r="D401" s="6"/>
    </row>
    <row r="402" spans="2:4">
      <c r="B402" s="2"/>
      <c r="C402" s="5"/>
      <c r="D402" s="6"/>
    </row>
    <row r="403" spans="2:4">
      <c r="B403" s="2"/>
      <c r="C403" s="5"/>
      <c r="D403" s="6"/>
    </row>
    <row r="404" spans="2:4">
      <c r="B404" s="2"/>
      <c r="C404" s="5"/>
      <c r="D404" s="6"/>
    </row>
    <row r="405" spans="2:4">
      <c r="B405" s="2"/>
      <c r="C405" s="5"/>
      <c r="D405" s="6"/>
    </row>
    <row r="406" spans="2:4">
      <c r="B406" s="2"/>
      <c r="C406" s="5"/>
      <c r="D406" s="6"/>
    </row>
    <row r="407" spans="2:4">
      <c r="B407" s="2"/>
      <c r="C407" s="5"/>
      <c r="D407" s="6"/>
    </row>
    <row r="408" spans="2:4">
      <c r="B408" s="2"/>
      <c r="C408" s="5"/>
      <c r="D408" s="6"/>
    </row>
    <row r="409" spans="2:4">
      <c r="B409" s="2"/>
      <c r="C409" s="5"/>
      <c r="D409" s="6"/>
    </row>
    <row r="410" spans="2:4">
      <c r="B410" s="2"/>
      <c r="C410" s="5"/>
      <c r="D410" s="6"/>
    </row>
    <row r="411" spans="2:4">
      <c r="B411" s="2"/>
      <c r="C411" s="5"/>
      <c r="D411" s="6"/>
    </row>
    <row r="412" spans="2:4">
      <c r="B412" s="2"/>
      <c r="C412" s="5"/>
      <c r="D412" s="6"/>
    </row>
    <row r="413" spans="2:4">
      <c r="B413" s="2"/>
      <c r="C413" s="5"/>
      <c r="D413" s="6"/>
    </row>
    <row r="414" spans="2:4">
      <c r="B414" s="2"/>
      <c r="C414" s="5"/>
      <c r="D414" s="6"/>
    </row>
    <row r="415" spans="2:4">
      <c r="B415" s="2"/>
      <c r="C415" s="5"/>
      <c r="D415" s="6"/>
    </row>
    <row r="416" spans="2:4">
      <c r="B416" s="2"/>
      <c r="C416" s="5"/>
      <c r="D416" s="6"/>
    </row>
    <row r="417" spans="2:4">
      <c r="B417" s="2"/>
      <c r="C417" s="5"/>
      <c r="D417" s="6"/>
    </row>
    <row r="418" spans="2:4">
      <c r="B418" s="2"/>
      <c r="C418" s="5"/>
      <c r="D418" s="6"/>
    </row>
    <row r="419" spans="2:4">
      <c r="B419" s="2"/>
      <c r="C419" s="5"/>
      <c r="D419" s="6"/>
    </row>
    <row r="420" spans="2:4">
      <c r="B420" s="2"/>
      <c r="C420" s="5"/>
      <c r="D420" s="6"/>
    </row>
    <row r="421" spans="2:4">
      <c r="B421" s="2"/>
      <c r="C421" s="5"/>
      <c r="D421" s="6"/>
    </row>
    <row r="422" spans="2:4">
      <c r="B422" s="2"/>
      <c r="C422" s="5"/>
      <c r="D422" s="6"/>
    </row>
    <row r="423" spans="2:4">
      <c r="B423" s="2"/>
      <c r="C423" s="5"/>
      <c r="D423" s="6"/>
    </row>
    <row r="424" spans="2:4">
      <c r="B424" s="2"/>
      <c r="C424" s="5"/>
      <c r="D424" s="6"/>
    </row>
    <row r="425" spans="2:4">
      <c r="B425" s="2"/>
      <c r="C425" s="5"/>
      <c r="D425" s="6"/>
    </row>
    <row r="426" spans="2:4">
      <c r="B426" s="2"/>
      <c r="C426" s="5"/>
      <c r="D426" s="6"/>
    </row>
    <row r="427" spans="2:4">
      <c r="B427" s="2"/>
      <c r="C427" s="5"/>
      <c r="D427" s="6"/>
    </row>
    <row r="428" spans="2:4">
      <c r="B428" s="2"/>
      <c r="C428" s="5"/>
      <c r="D428" s="6"/>
    </row>
    <row r="429" spans="2:4">
      <c r="B429" s="2"/>
      <c r="C429" s="5"/>
      <c r="D429" s="6"/>
    </row>
    <row r="430" spans="2:4">
      <c r="B430" s="2"/>
      <c r="C430" s="5"/>
      <c r="D430" s="6"/>
    </row>
    <row r="431" spans="2:4">
      <c r="B431" s="2"/>
      <c r="C431" s="5"/>
      <c r="D431" s="6"/>
    </row>
    <row r="432" spans="2:4">
      <c r="B432" s="2"/>
      <c r="C432" s="5"/>
      <c r="D432" s="6"/>
    </row>
    <row r="433" spans="2:4">
      <c r="B433" s="2"/>
      <c r="C433" s="5"/>
      <c r="D433" s="6"/>
    </row>
    <row r="434" spans="2:4">
      <c r="B434" s="2"/>
      <c r="C434" s="5"/>
      <c r="D434" s="6"/>
    </row>
    <row r="435" spans="2:4">
      <c r="B435" s="2"/>
      <c r="C435" s="5"/>
      <c r="D435" s="6"/>
    </row>
    <row r="436" spans="2:4">
      <c r="B436" s="2"/>
      <c r="C436" s="5"/>
      <c r="D436" s="6"/>
    </row>
    <row r="437" spans="2:4">
      <c r="B437" s="2"/>
      <c r="C437" s="5"/>
      <c r="D437" s="6"/>
    </row>
    <row r="438" spans="2:4">
      <c r="B438" s="2"/>
      <c r="C438" s="5"/>
      <c r="D438" s="6"/>
    </row>
    <row r="439" spans="2:4">
      <c r="B439" s="2"/>
      <c r="C439" s="5"/>
      <c r="D439" s="6"/>
    </row>
    <row r="440" spans="2:4">
      <c r="B440" s="2"/>
      <c r="C440" s="5"/>
      <c r="D440" s="6"/>
    </row>
    <row r="441" spans="2:4">
      <c r="B441" s="2"/>
      <c r="C441" s="5"/>
      <c r="D441" s="6"/>
    </row>
    <row r="442" spans="2:4">
      <c r="B442" s="2"/>
      <c r="C442" s="5"/>
      <c r="D442" s="6"/>
    </row>
    <row r="443" spans="2:4">
      <c r="B443" s="2"/>
      <c r="C443" s="5"/>
      <c r="D443" s="6"/>
    </row>
    <row r="444" spans="2:4">
      <c r="B444" s="2"/>
      <c r="C444" s="5"/>
      <c r="D444" s="6"/>
    </row>
    <row r="445" spans="2:4">
      <c r="B445" s="2"/>
      <c r="C445" s="5"/>
      <c r="D445" s="6"/>
    </row>
    <row r="446" spans="2:4">
      <c r="B446" s="2"/>
      <c r="C446" s="5"/>
      <c r="D446" s="6"/>
    </row>
    <row r="447" spans="2:4">
      <c r="B447" s="2"/>
      <c r="C447" s="5"/>
      <c r="D447" s="6"/>
    </row>
    <row r="448" spans="2:4">
      <c r="B448" s="2"/>
      <c r="C448" s="5"/>
      <c r="D448" s="6"/>
    </row>
    <row r="449" spans="2:4">
      <c r="B449" s="2"/>
      <c r="C449" s="5"/>
      <c r="D449" s="6"/>
    </row>
    <row r="450" spans="2:4">
      <c r="B450" s="2"/>
      <c r="C450" s="5"/>
      <c r="D450" s="6"/>
    </row>
    <row r="451" spans="2:4">
      <c r="B451" s="2"/>
      <c r="C451" s="5"/>
      <c r="D451" s="6"/>
    </row>
    <row r="452" spans="2:4">
      <c r="B452" s="2"/>
      <c r="C452" s="5"/>
      <c r="D452" s="6"/>
    </row>
    <row r="453" spans="2:4">
      <c r="B453" s="2"/>
      <c r="C453" s="5"/>
      <c r="D453" s="6"/>
    </row>
    <row r="454" spans="2:4">
      <c r="B454" s="2"/>
      <c r="C454" s="5"/>
      <c r="D454" s="6"/>
    </row>
    <row r="455" spans="2:4">
      <c r="B455" s="2"/>
      <c r="C455" s="5"/>
      <c r="D455" s="6"/>
    </row>
    <row r="456" spans="2:4">
      <c r="B456" s="2"/>
      <c r="C456" s="5"/>
      <c r="D456" s="6"/>
    </row>
    <row r="457" spans="2:4">
      <c r="B457" s="2"/>
      <c r="C457" s="5"/>
      <c r="D457" s="6"/>
    </row>
    <row r="458" spans="2:4">
      <c r="B458" s="2"/>
      <c r="C458" s="5"/>
      <c r="D458" s="6"/>
    </row>
    <row r="459" spans="2:4">
      <c r="B459" s="2"/>
      <c r="C459" s="5"/>
      <c r="D459" s="6"/>
    </row>
    <row r="460" spans="2:4">
      <c r="B460" s="2"/>
      <c r="C460" s="5"/>
      <c r="D460" s="6"/>
    </row>
    <row r="461" spans="2:4">
      <c r="B461" s="2"/>
      <c r="C461" s="5"/>
      <c r="D461" s="6"/>
    </row>
    <row r="462" spans="2:4">
      <c r="B462" s="2"/>
      <c r="C462" s="5"/>
      <c r="D462" s="6"/>
    </row>
    <row r="463" spans="2:4">
      <c r="B463" s="2"/>
      <c r="C463" s="5"/>
      <c r="D463" s="6"/>
    </row>
    <row r="464" spans="2:4">
      <c r="B464" s="2"/>
      <c r="C464" s="5"/>
      <c r="D464" s="6"/>
    </row>
    <row r="465" spans="2:4">
      <c r="B465" s="2"/>
      <c r="C465" s="5"/>
      <c r="D465" s="6"/>
    </row>
    <row r="466" spans="2:4">
      <c r="B466" s="2"/>
      <c r="C466" s="5"/>
      <c r="D466" s="6"/>
    </row>
    <row r="467" spans="2:4">
      <c r="B467" s="2"/>
      <c r="C467" s="5"/>
      <c r="D467" s="6"/>
    </row>
    <row r="468" spans="2:4">
      <c r="B468" s="2"/>
      <c r="C468" s="5"/>
      <c r="D468" s="6"/>
    </row>
    <row r="469" spans="2:4">
      <c r="B469" s="2"/>
      <c r="C469" s="5"/>
      <c r="D469" s="6"/>
    </row>
    <row r="470" spans="2:4">
      <c r="B470" s="2"/>
      <c r="C470" s="5"/>
      <c r="D470" s="6"/>
    </row>
    <row r="471" spans="2:4">
      <c r="B471" s="2"/>
      <c r="C471" s="5"/>
      <c r="D471" s="6"/>
    </row>
    <row r="472" spans="2:4">
      <c r="B472" s="2"/>
      <c r="C472" s="5"/>
      <c r="D472" s="6"/>
    </row>
    <row r="473" spans="2:4">
      <c r="B473" s="2"/>
      <c r="C473" s="5"/>
      <c r="D473" s="6"/>
    </row>
    <row r="474" spans="2:4">
      <c r="B474" s="2"/>
      <c r="C474" s="5"/>
      <c r="D474" s="6"/>
    </row>
    <row r="475" spans="2:4">
      <c r="B475" s="2"/>
      <c r="C475" s="5"/>
      <c r="D475" s="6"/>
    </row>
    <row r="476" spans="2:4">
      <c r="B476" s="2"/>
      <c r="C476" s="5"/>
      <c r="D476" s="6"/>
    </row>
    <row r="477" spans="2:4">
      <c r="B477" s="2"/>
      <c r="C477" s="5"/>
      <c r="D477" s="6"/>
    </row>
    <row r="478" spans="2:4">
      <c r="B478" s="2"/>
      <c r="C478" s="5"/>
      <c r="D478" s="6"/>
    </row>
    <row r="479" spans="2:4">
      <c r="B479" s="2"/>
      <c r="C479" s="5"/>
      <c r="D479" s="6"/>
    </row>
    <row r="480" spans="2:4">
      <c r="B480" s="2"/>
      <c r="C480" s="5"/>
      <c r="D480" s="6"/>
    </row>
    <row r="481" spans="2:4">
      <c r="B481" s="2"/>
      <c r="C481" s="5"/>
      <c r="D481" s="6"/>
    </row>
    <row r="482" spans="2:4">
      <c r="B482" s="2"/>
      <c r="C482" s="5"/>
      <c r="D482" s="6"/>
    </row>
    <row r="483" spans="2:4">
      <c r="B483" s="2"/>
      <c r="C483" s="5"/>
      <c r="D483" s="6"/>
    </row>
    <row r="484" spans="2:4">
      <c r="B484" s="2"/>
      <c r="C484" s="5"/>
      <c r="D484" s="6"/>
    </row>
    <row r="485" spans="2:4">
      <c r="B485" s="2"/>
      <c r="C485" s="5"/>
      <c r="D485" s="6"/>
    </row>
    <row r="486" spans="2:4">
      <c r="B486" s="2"/>
      <c r="C486" s="5"/>
      <c r="D486" s="6"/>
    </row>
    <row r="487" spans="2:4">
      <c r="B487" s="2"/>
      <c r="C487" s="5"/>
      <c r="D487" s="6"/>
    </row>
    <row r="488" spans="2:4">
      <c r="B488" s="2"/>
      <c r="C488" s="5"/>
      <c r="D488" s="6"/>
    </row>
    <row r="489" spans="2:4">
      <c r="B489" s="2"/>
      <c r="C489" s="5"/>
      <c r="D489" s="6"/>
    </row>
    <row r="490" spans="2:4">
      <c r="B490" s="2"/>
      <c r="C490" s="5"/>
      <c r="D490" s="6"/>
    </row>
    <row r="491" spans="2:4">
      <c r="B491" s="2"/>
      <c r="C491" s="5"/>
      <c r="D491" s="6"/>
    </row>
    <row r="492" spans="2:4">
      <c r="B492" s="2"/>
      <c r="C492" s="5"/>
      <c r="D492" s="6"/>
    </row>
    <row r="493" spans="2:4">
      <c r="B493" s="2"/>
      <c r="C493" s="5"/>
      <c r="D493" s="6"/>
    </row>
    <row r="494" spans="2:4">
      <c r="B494" s="2"/>
      <c r="C494" s="5"/>
      <c r="D494" s="6"/>
    </row>
    <row r="495" spans="2:4">
      <c r="B495" s="2"/>
      <c r="C495" s="5"/>
      <c r="D495" s="6"/>
    </row>
    <row r="496" spans="2:4">
      <c r="B496" s="2"/>
      <c r="C496" s="5"/>
      <c r="D496" s="6"/>
    </row>
    <row r="497" spans="2:4">
      <c r="B497" s="2"/>
      <c r="C497" s="5"/>
      <c r="D497" s="6"/>
    </row>
    <row r="498" spans="2:4">
      <c r="B498" s="2"/>
      <c r="C498" s="5"/>
      <c r="D498" s="6"/>
    </row>
    <row r="499" spans="2:4">
      <c r="B499" s="2"/>
      <c r="C499" s="5"/>
      <c r="D499" s="6"/>
    </row>
    <row r="500" spans="2:4">
      <c r="B500" s="2"/>
      <c r="C500" s="5"/>
      <c r="D500" s="6"/>
    </row>
    <row r="501" spans="2:4">
      <c r="B501" s="2"/>
      <c r="C501" s="5"/>
      <c r="D501" s="6"/>
    </row>
    <row r="502" spans="2:4">
      <c r="B502" s="2"/>
      <c r="C502" s="5"/>
      <c r="D502" s="6"/>
    </row>
    <row r="503" spans="2:4">
      <c r="B503" s="2"/>
      <c r="C503" s="5"/>
      <c r="D503" s="6"/>
    </row>
    <row r="504" spans="2:4">
      <c r="B504" s="2"/>
      <c r="C504" s="5"/>
      <c r="D504" s="6"/>
    </row>
    <row r="505" spans="2:4">
      <c r="B505" s="2"/>
      <c r="C505" s="5"/>
      <c r="D505" s="6"/>
    </row>
    <row r="506" spans="2:4">
      <c r="B506" s="2"/>
      <c r="C506" s="5"/>
      <c r="D506" s="6"/>
    </row>
    <row r="507" spans="2:4">
      <c r="B507" s="2"/>
      <c r="C507" s="5"/>
      <c r="D507" s="6"/>
    </row>
    <row r="508" spans="2:4">
      <c r="B508" s="2"/>
      <c r="C508" s="5"/>
      <c r="D508" s="6"/>
    </row>
    <row r="509" spans="2:4">
      <c r="B509" s="2"/>
      <c r="C509" s="5"/>
      <c r="D509" s="6"/>
    </row>
    <row r="510" spans="2:4">
      <c r="B510" s="2"/>
      <c r="C510" s="5"/>
      <c r="D510" s="6"/>
    </row>
    <row r="511" spans="2:4">
      <c r="B511" s="2"/>
      <c r="C511" s="5"/>
      <c r="D511" s="6"/>
    </row>
    <row r="512" spans="2:4">
      <c r="B512" s="2"/>
      <c r="C512" s="5"/>
      <c r="D512" s="6"/>
    </row>
    <row r="513" spans="2:4">
      <c r="B513" s="2"/>
      <c r="C513" s="5"/>
      <c r="D513" s="6"/>
    </row>
    <row r="514" spans="2:4">
      <c r="B514" s="2"/>
      <c r="C514" s="5"/>
      <c r="D514" s="6"/>
    </row>
    <row r="515" spans="2:4">
      <c r="B515" s="2"/>
      <c r="C515" s="5"/>
      <c r="D515" s="6"/>
    </row>
    <row r="516" spans="2:4">
      <c r="B516" s="2"/>
      <c r="C516" s="5"/>
      <c r="D516" s="6"/>
    </row>
    <row r="517" spans="2:4">
      <c r="B517" s="2"/>
      <c r="C517" s="5"/>
      <c r="D517" s="6"/>
    </row>
    <row r="518" spans="2:4">
      <c r="B518" s="2"/>
      <c r="C518" s="5"/>
      <c r="D518" s="6"/>
    </row>
    <row r="519" spans="2:4">
      <c r="B519" s="2"/>
      <c r="C519" s="5"/>
      <c r="D519" s="6"/>
    </row>
    <row r="520" spans="2:4">
      <c r="B520" s="2"/>
      <c r="C520" s="5"/>
      <c r="D520" s="6"/>
    </row>
    <row r="521" spans="2:4">
      <c r="B521" s="2"/>
      <c r="C521" s="5"/>
      <c r="D521" s="6"/>
    </row>
    <row r="522" spans="2:4">
      <c r="B522" s="2"/>
      <c r="C522" s="5"/>
      <c r="D522" s="6"/>
    </row>
    <row r="523" spans="2:4">
      <c r="B523" s="2"/>
      <c r="C523" s="5"/>
      <c r="D523" s="6"/>
    </row>
    <row r="524" spans="2:4">
      <c r="B524" s="2"/>
      <c r="C524" s="5"/>
      <c r="D524" s="6"/>
    </row>
    <row r="525" spans="2:4">
      <c r="B525" s="2"/>
      <c r="C525" s="5"/>
      <c r="D525" s="6"/>
    </row>
    <row r="526" spans="2:4">
      <c r="B526" s="2"/>
      <c r="C526" s="5"/>
      <c r="D526" s="6"/>
    </row>
    <row r="527" spans="2:4">
      <c r="B527" s="2"/>
      <c r="C527" s="5"/>
      <c r="D527" s="6"/>
    </row>
    <row r="528" spans="2:4">
      <c r="B528" s="2"/>
      <c r="C528" s="5"/>
      <c r="D528" s="6"/>
    </row>
    <row r="529" spans="2:4">
      <c r="B529" s="2"/>
      <c r="C529" s="5"/>
      <c r="D529" s="6"/>
    </row>
    <row r="530" spans="2:4">
      <c r="B530" s="2"/>
      <c r="C530" s="5"/>
      <c r="D530" s="6"/>
    </row>
    <row r="531" spans="2:4">
      <c r="B531" s="2"/>
      <c r="C531" s="5"/>
      <c r="D531" s="6"/>
    </row>
    <row r="532" spans="2:4">
      <c r="B532" s="2"/>
      <c r="C532" s="5"/>
      <c r="D532" s="6"/>
    </row>
    <row r="533" spans="2:4">
      <c r="B533" s="2"/>
      <c r="C533" s="5"/>
      <c r="D533" s="6"/>
    </row>
    <row r="534" spans="2:4">
      <c r="B534" s="2"/>
      <c r="C534" s="5"/>
      <c r="D534" s="6"/>
    </row>
    <row r="535" spans="2:4">
      <c r="B535" s="2"/>
      <c r="C535" s="5"/>
      <c r="D535" s="6"/>
    </row>
    <row r="536" spans="2:4">
      <c r="B536" s="2"/>
      <c r="C536" s="5"/>
      <c r="D536" s="6"/>
    </row>
    <row r="537" spans="2:4">
      <c r="B537" s="2"/>
      <c r="C537" s="5"/>
      <c r="D537" s="6"/>
    </row>
    <row r="538" spans="2:4">
      <c r="B538" s="2"/>
      <c r="C538" s="5"/>
      <c r="D538" s="6"/>
    </row>
    <row r="539" spans="2:4">
      <c r="B539" s="2"/>
      <c r="C539" s="5"/>
      <c r="D539" s="6"/>
    </row>
    <row r="540" spans="2:4">
      <c r="B540" s="2"/>
      <c r="C540" s="5"/>
      <c r="D540" s="6"/>
    </row>
    <row r="541" spans="2:4">
      <c r="B541" s="2"/>
      <c r="C541" s="5"/>
      <c r="D541" s="6"/>
    </row>
    <row r="542" spans="2:4">
      <c r="B542" s="2"/>
      <c r="C542" s="5"/>
      <c r="D542" s="6"/>
    </row>
    <row r="543" spans="2:4">
      <c r="B543" s="2"/>
      <c r="C543" s="5"/>
      <c r="D543" s="6"/>
    </row>
    <row r="544" spans="2:4">
      <c r="B544" s="2"/>
      <c r="C544" s="5"/>
      <c r="D544" s="6"/>
    </row>
    <row r="545" spans="2:4">
      <c r="B545" s="2"/>
      <c r="C545" s="5"/>
      <c r="D545" s="6"/>
    </row>
    <row r="546" spans="2:4">
      <c r="B546" s="2"/>
      <c r="C546" s="5"/>
      <c r="D546" s="6"/>
    </row>
    <row r="547" spans="2:4">
      <c r="B547" s="2"/>
      <c r="C547" s="5"/>
      <c r="D547" s="6"/>
    </row>
    <row r="548" spans="2:4">
      <c r="B548" s="2"/>
      <c r="C548" s="5"/>
      <c r="D548" s="6"/>
    </row>
    <row r="549" spans="2:4">
      <c r="B549" s="2"/>
      <c r="C549" s="5"/>
      <c r="D549" s="6"/>
    </row>
    <row r="550" spans="2:4">
      <c r="B550" s="2"/>
      <c r="C550" s="5"/>
      <c r="D550" s="6"/>
    </row>
    <row r="551" spans="2:4">
      <c r="B551" s="2"/>
      <c r="C551" s="5"/>
      <c r="D551" s="6"/>
    </row>
    <row r="552" spans="2:4">
      <c r="B552" s="2"/>
      <c r="C552" s="5"/>
      <c r="D552" s="6"/>
    </row>
    <row r="553" spans="2:4">
      <c r="B553" s="2"/>
      <c r="C553" s="5"/>
      <c r="D553" s="6"/>
    </row>
    <row r="554" spans="2:4">
      <c r="B554" s="2"/>
      <c r="C554" s="5"/>
      <c r="D554" s="6"/>
    </row>
    <row r="555" spans="2:4">
      <c r="B555" s="2"/>
      <c r="C555" s="5"/>
      <c r="D555" s="6"/>
    </row>
    <row r="556" spans="2:4">
      <c r="B556" s="2"/>
      <c r="C556" s="5"/>
      <c r="D556" s="6"/>
    </row>
    <row r="557" spans="2:4">
      <c r="B557" s="2"/>
      <c r="C557" s="5"/>
      <c r="D557" s="6"/>
    </row>
    <row r="558" spans="2:4">
      <c r="B558" s="2"/>
      <c r="C558" s="5"/>
      <c r="D558" s="6"/>
    </row>
    <row r="559" spans="2:4">
      <c r="B559" s="2"/>
      <c r="C559" s="5"/>
      <c r="D559" s="6"/>
    </row>
    <row r="560" spans="2:4">
      <c r="B560" s="2"/>
      <c r="C560" s="5"/>
      <c r="D560" s="6"/>
    </row>
    <row r="561" spans="2:4">
      <c r="B561" s="2"/>
      <c r="C561" s="5"/>
      <c r="D561" s="6"/>
    </row>
    <row r="562" spans="2:4">
      <c r="B562" s="2"/>
      <c r="C562" s="5"/>
      <c r="D562" s="6"/>
    </row>
    <row r="563" spans="2:4">
      <c r="B563" s="2"/>
      <c r="C563" s="5"/>
      <c r="D563" s="6"/>
    </row>
    <row r="564" spans="2:4">
      <c r="B564" s="2"/>
      <c r="C564" s="5"/>
      <c r="D564" s="6"/>
    </row>
    <row r="565" spans="2:4">
      <c r="B565" s="2"/>
      <c r="C565" s="5"/>
      <c r="D565" s="6"/>
    </row>
    <row r="566" spans="2:4">
      <c r="B566" s="2"/>
      <c r="C566" s="5"/>
      <c r="D566" s="6"/>
    </row>
    <row r="567" spans="2:4">
      <c r="B567" s="2"/>
      <c r="C567" s="5"/>
      <c r="D567" s="6"/>
    </row>
    <row r="568" spans="2:4">
      <c r="B568" s="2"/>
      <c r="C568" s="5"/>
      <c r="D568" s="6"/>
    </row>
    <row r="569" spans="2:4">
      <c r="B569" s="2"/>
      <c r="C569" s="5"/>
      <c r="D569" s="6"/>
    </row>
    <row r="570" spans="2:4">
      <c r="B570" s="2"/>
      <c r="C570" s="5"/>
      <c r="D570" s="6"/>
    </row>
    <row r="571" spans="2:4">
      <c r="B571" s="2"/>
      <c r="C571" s="5"/>
      <c r="D571" s="6"/>
    </row>
    <row r="572" spans="2:4">
      <c r="B572" s="2"/>
      <c r="C572" s="5"/>
      <c r="D572" s="6"/>
    </row>
    <row r="573" spans="2:4">
      <c r="B573" s="2"/>
      <c r="C573" s="5"/>
      <c r="D573" s="6"/>
    </row>
    <row r="574" spans="2:4">
      <c r="B574" s="2"/>
      <c r="C574" s="5"/>
      <c r="D574" s="6"/>
    </row>
    <row r="575" spans="2:4">
      <c r="B575" s="2"/>
      <c r="C575" s="5"/>
      <c r="D575" s="6"/>
    </row>
    <row r="576" spans="2:4">
      <c r="B576" s="2"/>
      <c r="C576" s="5"/>
      <c r="D576" s="6"/>
    </row>
    <row r="577" spans="2:4">
      <c r="B577" s="2"/>
      <c r="C577" s="5"/>
      <c r="D577" s="6"/>
    </row>
    <row r="578" spans="2:4">
      <c r="B578" s="2"/>
      <c r="C578" s="5"/>
      <c r="D578" s="6"/>
    </row>
    <row r="579" spans="2:4">
      <c r="B579" s="2"/>
      <c r="C579" s="5"/>
      <c r="D579" s="6"/>
    </row>
    <row r="580" spans="2:4">
      <c r="B580" s="2"/>
      <c r="C580" s="5"/>
      <c r="D580" s="6"/>
    </row>
    <row r="581" spans="2:4">
      <c r="B581" s="2"/>
      <c r="C581" s="5"/>
      <c r="D581" s="6"/>
    </row>
    <row r="582" spans="2:4">
      <c r="B582" s="2"/>
      <c r="C582" s="5"/>
      <c r="D582" s="6"/>
    </row>
    <row r="583" spans="2:4">
      <c r="B583" s="2"/>
      <c r="C583" s="5"/>
      <c r="D583" s="6"/>
    </row>
    <row r="584" spans="2:4">
      <c r="B584" s="2"/>
      <c r="C584" s="5"/>
      <c r="D584" s="6"/>
    </row>
    <row r="585" spans="2:4">
      <c r="B585" s="2"/>
      <c r="C585" s="5"/>
      <c r="D585" s="6"/>
    </row>
    <row r="586" spans="2:4">
      <c r="B586" s="2"/>
      <c r="C586" s="5"/>
      <c r="D586" s="6"/>
    </row>
    <row r="587" spans="2:4">
      <c r="B587" s="2"/>
      <c r="C587" s="5"/>
      <c r="D587" s="6"/>
    </row>
    <row r="588" spans="2:4">
      <c r="B588" s="2"/>
      <c r="C588" s="5"/>
      <c r="D588" s="6"/>
    </row>
    <row r="589" spans="2:4">
      <c r="B589" s="2"/>
      <c r="C589" s="5"/>
      <c r="D589" s="6"/>
    </row>
    <row r="590" spans="2:4">
      <c r="B590" s="2"/>
      <c r="C590" s="5"/>
      <c r="D590" s="6"/>
    </row>
    <row r="591" spans="2:4">
      <c r="B591" s="2"/>
      <c r="C591" s="5"/>
      <c r="D591" s="6"/>
    </row>
    <row r="592" spans="2:4">
      <c r="B592" s="2"/>
      <c r="C592" s="5"/>
      <c r="D592" s="6"/>
    </row>
    <row r="593" spans="2:4">
      <c r="B593" s="2"/>
      <c r="C593" s="5"/>
      <c r="D593" s="6"/>
    </row>
    <row r="594" spans="2:4">
      <c r="B594" s="2"/>
      <c r="C594" s="5"/>
      <c r="D594" s="6"/>
    </row>
    <row r="595" spans="2:4">
      <c r="B595" s="2"/>
      <c r="C595" s="5"/>
      <c r="D595" s="6"/>
    </row>
    <row r="596" spans="2:4">
      <c r="B596" s="2"/>
      <c r="C596" s="5"/>
      <c r="D596" s="6"/>
    </row>
    <row r="597" spans="2:4">
      <c r="B597" s="2"/>
      <c r="C597" s="5"/>
      <c r="D597" s="6"/>
    </row>
    <row r="598" spans="2:4">
      <c r="B598" s="2"/>
      <c r="C598" s="5"/>
      <c r="D598" s="6"/>
    </row>
    <row r="599" spans="2:4">
      <c r="B599" s="2"/>
      <c r="C599" s="5"/>
      <c r="D599" s="6"/>
    </row>
    <row r="600" spans="2:4">
      <c r="B600" s="2"/>
      <c r="C600" s="5"/>
      <c r="D600" s="6"/>
    </row>
    <row r="601" spans="2:4">
      <c r="B601" s="2"/>
      <c r="C601" s="5"/>
      <c r="D601" s="6"/>
    </row>
    <row r="602" spans="2:4">
      <c r="B602" s="2"/>
      <c r="C602" s="5"/>
      <c r="D602" s="6"/>
    </row>
    <row r="603" spans="2:4">
      <c r="B603" s="2"/>
      <c r="C603" s="5"/>
      <c r="D603" s="6"/>
    </row>
    <row r="604" spans="2:4">
      <c r="B604" s="2"/>
      <c r="C604" s="5"/>
      <c r="D604" s="6"/>
    </row>
    <row r="605" spans="2:4">
      <c r="B605" s="2"/>
      <c r="C605" s="5"/>
      <c r="D605" s="6"/>
    </row>
    <row r="606" spans="2:4">
      <c r="B606" s="2"/>
      <c r="C606" s="5"/>
      <c r="D606" s="6"/>
    </row>
    <row r="607" spans="2:4">
      <c r="B607" s="2"/>
      <c r="C607" s="5"/>
      <c r="D607" s="6"/>
    </row>
    <row r="608" spans="2:4">
      <c r="B608" s="2"/>
      <c r="C608" s="5"/>
      <c r="D608" s="6"/>
    </row>
    <row r="609" spans="2:4">
      <c r="B609" s="2"/>
      <c r="C609" s="5"/>
      <c r="D609" s="6"/>
    </row>
    <row r="610" spans="2:4">
      <c r="B610" s="2"/>
      <c r="C610" s="5"/>
      <c r="D610" s="6"/>
    </row>
    <row r="611" spans="2:4">
      <c r="B611" s="2"/>
      <c r="C611" s="5"/>
      <c r="D611" s="6"/>
    </row>
    <row r="612" spans="2:4">
      <c r="B612" s="2"/>
      <c r="C612" s="5"/>
      <c r="D612" s="6"/>
    </row>
    <row r="613" spans="2:4">
      <c r="B613" s="2"/>
      <c r="C613" s="5"/>
      <c r="D613" s="6"/>
    </row>
    <row r="614" spans="2:4">
      <c r="B614" s="2"/>
      <c r="C614" s="5"/>
      <c r="D614" s="6"/>
    </row>
    <row r="615" spans="2:4">
      <c r="B615" s="2"/>
      <c r="C615" s="5"/>
      <c r="D615" s="6"/>
    </row>
    <row r="616" spans="2:4">
      <c r="B616" s="2"/>
      <c r="C616" s="5"/>
      <c r="D616" s="6"/>
    </row>
    <row r="617" spans="2:4">
      <c r="B617" s="2"/>
      <c r="C617" s="5"/>
      <c r="D617" s="6"/>
    </row>
    <row r="618" spans="2:4">
      <c r="B618" s="2"/>
      <c r="C618" s="5"/>
      <c r="D618" s="6"/>
    </row>
    <row r="619" spans="2:4">
      <c r="B619" s="2"/>
      <c r="C619" s="5"/>
      <c r="D619" s="6"/>
    </row>
    <row r="620" spans="2:4">
      <c r="B620" s="2"/>
      <c r="C620" s="5"/>
      <c r="D620" s="6"/>
    </row>
    <row r="621" spans="2:4">
      <c r="B621" s="2"/>
      <c r="C621" s="5"/>
      <c r="D621" s="6"/>
    </row>
    <row r="622" spans="2:4">
      <c r="B622" s="2"/>
      <c r="C622" s="5"/>
      <c r="D622" s="6"/>
    </row>
    <row r="623" spans="2:4">
      <c r="B623" s="2"/>
      <c r="C623" s="5"/>
      <c r="D623" s="6"/>
    </row>
    <row r="624" spans="2:4">
      <c r="B624" s="2"/>
      <c r="C624" s="5"/>
      <c r="D624" s="6"/>
    </row>
    <row r="625" spans="2:4">
      <c r="B625" s="2"/>
      <c r="C625" s="5"/>
      <c r="D625" s="6"/>
    </row>
    <row r="626" spans="2:4">
      <c r="B626" s="2"/>
      <c r="C626" s="5"/>
      <c r="D626" s="6"/>
    </row>
    <row r="627" spans="2:4">
      <c r="B627" s="2"/>
      <c r="C627" s="5"/>
      <c r="D627" s="6"/>
    </row>
    <row r="628" spans="2:4">
      <c r="B628" s="2"/>
      <c r="C628" s="5"/>
      <c r="D628" s="6"/>
    </row>
    <row r="629" spans="2:4">
      <c r="B629" s="2"/>
      <c r="C629" s="5"/>
      <c r="D629" s="6"/>
    </row>
    <row r="630" spans="2:4">
      <c r="B630" s="2"/>
      <c r="C630" s="5"/>
      <c r="D630" s="6"/>
    </row>
    <row r="631" spans="2:4">
      <c r="B631" s="2"/>
      <c r="C631" s="5"/>
      <c r="D631" s="6"/>
    </row>
    <row r="632" spans="2:4">
      <c r="B632" s="2"/>
      <c r="C632" s="5"/>
      <c r="D632" s="6"/>
    </row>
    <row r="633" spans="2:4">
      <c r="B633" s="2"/>
      <c r="C633" s="5"/>
      <c r="D633" s="6"/>
    </row>
    <row r="634" spans="2:4">
      <c r="B634" s="2"/>
      <c r="C634" s="5"/>
      <c r="D634" s="6"/>
    </row>
    <row r="635" spans="2:4">
      <c r="B635" s="2"/>
      <c r="C635" s="5"/>
      <c r="D635" s="6"/>
    </row>
    <row r="636" spans="2:4">
      <c r="B636" s="2"/>
      <c r="C636" s="5"/>
      <c r="D636" s="6"/>
    </row>
    <row r="637" spans="2:4">
      <c r="B637" s="2"/>
      <c r="C637" s="5"/>
      <c r="D637" s="6"/>
    </row>
    <row r="638" spans="2:4">
      <c r="B638" s="2"/>
      <c r="C638" s="5"/>
      <c r="D638" s="6"/>
    </row>
    <row r="639" spans="2:4">
      <c r="B639" s="2"/>
      <c r="C639" s="5"/>
      <c r="D639" s="6"/>
    </row>
    <row r="640" spans="2:4">
      <c r="B640" s="2"/>
      <c r="C640" s="5"/>
      <c r="D640" s="6"/>
    </row>
    <row r="641" spans="2:4">
      <c r="B641" s="2"/>
      <c r="C641" s="5"/>
      <c r="D641" s="6"/>
    </row>
    <row r="642" spans="2:4">
      <c r="B642" s="2"/>
      <c r="C642" s="5"/>
      <c r="D642" s="6"/>
    </row>
    <row r="643" spans="2:4">
      <c r="B643" s="2"/>
      <c r="C643" s="5"/>
      <c r="D643" s="6"/>
    </row>
    <row r="644" spans="2:4">
      <c r="B644" s="2"/>
      <c r="C644" s="5"/>
      <c r="D644" s="6"/>
    </row>
    <row r="645" spans="2:4">
      <c r="B645" s="2"/>
      <c r="C645" s="5"/>
      <c r="D645" s="6"/>
    </row>
    <row r="646" spans="2:4">
      <c r="B646" s="2"/>
      <c r="C646" s="5"/>
      <c r="D646" s="6"/>
    </row>
    <row r="647" spans="2:4">
      <c r="B647" s="2"/>
      <c r="C647" s="5"/>
      <c r="D647" s="6"/>
    </row>
    <row r="648" spans="2:4">
      <c r="B648" s="2"/>
      <c r="C648" s="5"/>
      <c r="D648" s="6"/>
    </row>
    <row r="649" spans="2:4">
      <c r="B649" s="2"/>
      <c r="C649" s="5"/>
      <c r="D649" s="6"/>
    </row>
    <row r="650" spans="2:4">
      <c r="B650" s="2"/>
      <c r="C650" s="5"/>
      <c r="D650" s="6"/>
    </row>
    <row r="651" spans="2:4">
      <c r="B651" s="2"/>
      <c r="C651" s="5"/>
      <c r="D651" s="6"/>
    </row>
    <row r="652" spans="2:4">
      <c r="B652" s="2"/>
      <c r="C652" s="5"/>
      <c r="D652" s="6"/>
    </row>
    <row r="653" spans="2:4">
      <c r="B653" s="2"/>
      <c r="C653" s="5"/>
      <c r="D653" s="6"/>
    </row>
    <row r="654" spans="2:4">
      <c r="B654" s="2"/>
      <c r="C654" s="5"/>
      <c r="D654" s="6"/>
    </row>
    <row r="655" spans="2:4">
      <c r="B655" s="2"/>
      <c r="C655" s="5"/>
      <c r="D655" s="6"/>
    </row>
    <row r="656" spans="2:4">
      <c r="B656" s="2"/>
      <c r="C656" s="5"/>
      <c r="D656" s="6"/>
    </row>
    <row r="657" spans="2:4">
      <c r="B657" s="2"/>
      <c r="C657" s="5"/>
      <c r="D657" s="6"/>
    </row>
    <row r="658" spans="2:4">
      <c r="B658" s="2"/>
      <c r="C658" s="5"/>
      <c r="D658" s="6"/>
    </row>
    <row r="659" spans="2:4">
      <c r="B659" s="2"/>
      <c r="C659" s="5"/>
      <c r="D659" s="6"/>
    </row>
    <row r="660" spans="2:4">
      <c r="B660" s="2"/>
      <c r="C660" s="5"/>
      <c r="D660" s="6"/>
    </row>
    <row r="661" spans="2:4">
      <c r="B661" s="2"/>
      <c r="C661" s="5"/>
      <c r="D661" s="6"/>
    </row>
    <row r="662" spans="2:4">
      <c r="B662" s="2"/>
      <c r="C662" s="5"/>
      <c r="D662" s="6"/>
    </row>
    <row r="663" spans="2:4">
      <c r="B663" s="2"/>
      <c r="C663" s="5"/>
      <c r="D663" s="6"/>
    </row>
    <row r="664" spans="2:4">
      <c r="B664" s="2"/>
      <c r="C664" s="5"/>
      <c r="D664" s="6"/>
    </row>
    <row r="665" spans="2:4">
      <c r="B665" s="2"/>
      <c r="C665" s="5"/>
      <c r="D665" s="6"/>
    </row>
    <row r="666" spans="2:4">
      <c r="B666" s="2"/>
      <c r="C666" s="5"/>
      <c r="D666" s="6"/>
    </row>
    <row r="667" spans="2:4">
      <c r="B667" s="2"/>
      <c r="C667" s="5"/>
      <c r="D667" s="6"/>
    </row>
    <row r="668" spans="2:4">
      <c r="B668" s="2"/>
      <c r="C668" s="5"/>
      <c r="D668" s="6"/>
    </row>
    <row r="669" spans="2:4">
      <c r="B669" s="2"/>
      <c r="C669" s="5"/>
      <c r="D669" s="6"/>
    </row>
    <row r="670" spans="2:4">
      <c r="B670" s="2"/>
      <c r="C670" s="5"/>
      <c r="D670" s="6"/>
    </row>
    <row r="671" spans="2:4">
      <c r="B671" s="2"/>
      <c r="C671" s="5"/>
      <c r="D671" s="6"/>
    </row>
    <row r="672" spans="2:4">
      <c r="B672" s="2"/>
      <c r="C672" s="5"/>
      <c r="D672" s="6"/>
    </row>
    <row r="673" spans="2:4">
      <c r="B673" s="2"/>
      <c r="C673" s="5"/>
      <c r="D673" s="6"/>
    </row>
    <row r="674" spans="2:4">
      <c r="B674" s="2"/>
      <c r="C674" s="5"/>
      <c r="D674" s="6"/>
    </row>
    <row r="675" spans="2:4">
      <c r="B675" s="2"/>
      <c r="C675" s="5"/>
      <c r="D675" s="6"/>
    </row>
    <row r="676" spans="2:4">
      <c r="B676" s="2"/>
      <c r="C676" s="5"/>
      <c r="D676" s="6"/>
    </row>
    <row r="677" spans="2:4">
      <c r="B677" s="2"/>
      <c r="C677" s="5"/>
      <c r="D677" s="6"/>
    </row>
    <row r="678" spans="2:4">
      <c r="B678" s="2"/>
      <c r="C678" s="5"/>
      <c r="D678" s="6"/>
    </row>
    <row r="679" spans="2:4">
      <c r="B679" s="2"/>
      <c r="C679" s="5"/>
      <c r="D679" s="6"/>
    </row>
    <row r="680" spans="2:4">
      <c r="B680" s="2"/>
      <c r="C680" s="5"/>
      <c r="D680" s="6"/>
    </row>
    <row r="681" spans="2:4">
      <c r="B681" s="2"/>
      <c r="C681" s="5"/>
      <c r="D681" s="6"/>
    </row>
    <row r="682" spans="2:4">
      <c r="B682" s="2"/>
      <c r="C682" s="5"/>
      <c r="D682" s="6"/>
    </row>
    <row r="683" spans="2:4">
      <c r="B683" s="2"/>
      <c r="C683" s="5"/>
      <c r="D683" s="6"/>
    </row>
    <row r="684" spans="2:4">
      <c r="B684" s="2"/>
      <c r="C684" s="5"/>
      <c r="D684" s="6"/>
    </row>
    <row r="685" spans="2:4">
      <c r="B685" s="2"/>
      <c r="C685" s="5"/>
      <c r="D685" s="6"/>
    </row>
    <row r="686" spans="2:4">
      <c r="B686" s="2"/>
      <c r="C686" s="5"/>
      <c r="D686" s="6"/>
    </row>
    <row r="687" spans="2:4">
      <c r="B687" s="2"/>
      <c r="C687" s="5"/>
      <c r="D687" s="6"/>
    </row>
    <row r="688" spans="2:4">
      <c r="B688" s="2"/>
      <c r="C688" s="5"/>
      <c r="D688" s="6"/>
    </row>
    <row r="689" spans="2:4">
      <c r="B689" s="2"/>
      <c r="C689" s="5"/>
      <c r="D689" s="6"/>
    </row>
    <row r="690" spans="2:4">
      <c r="B690" s="2"/>
      <c r="C690" s="5"/>
      <c r="D690" s="6"/>
    </row>
    <row r="691" spans="2:4">
      <c r="B691" s="2"/>
      <c r="C691" s="5"/>
      <c r="D691" s="6"/>
    </row>
    <row r="692" spans="2:4">
      <c r="B692" s="2"/>
      <c r="C692" s="5"/>
      <c r="D692" s="6"/>
    </row>
    <row r="693" spans="2:4">
      <c r="B693" s="2"/>
      <c r="C693" s="5"/>
      <c r="D693" s="6"/>
    </row>
    <row r="694" spans="2:4">
      <c r="B694" s="2"/>
      <c r="C694" s="5"/>
      <c r="D694" s="6"/>
    </row>
    <row r="695" spans="2:4">
      <c r="B695" s="2"/>
      <c r="C695" s="5"/>
      <c r="D695" s="6"/>
    </row>
    <row r="696" spans="2:4">
      <c r="B696" s="2"/>
      <c r="C696" s="5"/>
      <c r="D696" s="6"/>
    </row>
    <row r="697" spans="2:4">
      <c r="B697" s="2"/>
      <c r="C697" s="5"/>
      <c r="D697" s="6"/>
    </row>
    <row r="698" spans="2:4">
      <c r="B698" s="2"/>
      <c r="C698" s="5"/>
      <c r="D698" s="6"/>
    </row>
    <row r="699" spans="2:4">
      <c r="B699" s="2"/>
      <c r="C699" s="5"/>
      <c r="D699" s="6"/>
    </row>
    <row r="700" spans="2:4">
      <c r="B700" s="2"/>
      <c r="C700" s="5"/>
      <c r="D700" s="6"/>
    </row>
    <row r="701" spans="2:4">
      <c r="B701" s="2"/>
      <c r="C701" s="5"/>
      <c r="D701" s="6"/>
    </row>
    <row r="702" spans="2:4">
      <c r="B702" s="2"/>
      <c r="C702" s="5"/>
      <c r="D702" s="6"/>
    </row>
    <row r="703" spans="2:4">
      <c r="B703" s="2"/>
      <c r="C703" s="5"/>
      <c r="D703" s="6"/>
    </row>
    <row r="704" spans="2:4">
      <c r="B704" s="2"/>
      <c r="C704" s="5"/>
      <c r="D704" s="6"/>
    </row>
    <row r="705" spans="2:4">
      <c r="B705" s="2"/>
      <c r="C705" s="5"/>
      <c r="D705" s="6"/>
    </row>
    <row r="706" spans="2:4">
      <c r="B706" s="2"/>
      <c r="C706" s="5"/>
      <c r="D706" s="6"/>
    </row>
    <row r="707" spans="2:4">
      <c r="B707" s="2"/>
      <c r="C707" s="5"/>
      <c r="D707" s="6"/>
    </row>
    <row r="708" spans="2:4">
      <c r="B708" s="2"/>
      <c r="C708" s="5"/>
      <c r="D708" s="6"/>
    </row>
    <row r="709" spans="2:4">
      <c r="B709" s="2"/>
      <c r="C709" s="5"/>
      <c r="D709" s="6"/>
    </row>
    <row r="710" spans="2:4">
      <c r="B710" s="2"/>
      <c r="C710" s="5"/>
      <c r="D710" s="6"/>
    </row>
    <row r="711" spans="2:4">
      <c r="B711" s="2"/>
      <c r="C711" s="5"/>
      <c r="D711" s="6"/>
    </row>
    <row r="712" spans="2:4">
      <c r="B712" s="2"/>
      <c r="C712" s="5"/>
      <c r="D712" s="6"/>
    </row>
    <row r="713" spans="2:4">
      <c r="B713" s="2"/>
      <c r="C713" s="5"/>
      <c r="D713" s="6"/>
    </row>
    <row r="714" spans="2:4">
      <c r="B714" s="2"/>
      <c r="C714" s="5"/>
      <c r="D714" s="6"/>
    </row>
    <row r="715" spans="2:4">
      <c r="B715" s="2"/>
      <c r="C715" s="5"/>
      <c r="D715" s="6"/>
    </row>
    <row r="716" spans="2:4">
      <c r="B716" s="2"/>
      <c r="C716" s="5"/>
      <c r="D716" s="6"/>
    </row>
    <row r="717" spans="2:4">
      <c r="B717" s="2"/>
      <c r="C717" s="5"/>
      <c r="D717" s="6"/>
    </row>
    <row r="718" spans="2:4">
      <c r="B718" s="2"/>
      <c r="C718" s="5"/>
      <c r="D718" s="6"/>
    </row>
    <row r="719" spans="2:4">
      <c r="B719" s="2"/>
      <c r="C719" s="5"/>
      <c r="D719" s="6"/>
    </row>
    <row r="720" spans="2:4">
      <c r="B720" s="2"/>
      <c r="C720" s="5"/>
      <c r="D720" s="6"/>
    </row>
    <row r="721" spans="2:4">
      <c r="B721" s="2"/>
      <c r="C721" s="5"/>
      <c r="D721" s="6"/>
    </row>
    <row r="722" spans="2:4">
      <c r="B722" s="2"/>
      <c r="C722" s="5"/>
      <c r="D722" s="6"/>
    </row>
    <row r="723" spans="2:4">
      <c r="B723" s="2"/>
      <c r="C723" s="5"/>
      <c r="D723" s="6"/>
    </row>
    <row r="724" spans="2:4">
      <c r="B724" s="2"/>
      <c r="C724" s="5"/>
      <c r="D724" s="6"/>
    </row>
    <row r="725" spans="2:4">
      <c r="B725" s="2"/>
      <c r="C725" s="5"/>
      <c r="D725" s="6"/>
    </row>
    <row r="726" spans="2:4">
      <c r="B726" s="2"/>
      <c r="C726" s="5"/>
      <c r="D726" s="6"/>
    </row>
    <row r="727" spans="2:4">
      <c r="B727" s="2"/>
      <c r="C727" s="5"/>
      <c r="D727" s="6"/>
    </row>
    <row r="728" spans="2:4">
      <c r="B728" s="2"/>
      <c r="C728" s="5"/>
      <c r="D728" s="6"/>
    </row>
    <row r="729" spans="2:4">
      <c r="B729" s="2"/>
      <c r="C729" s="5"/>
      <c r="D729" s="6"/>
    </row>
    <row r="730" spans="2:4">
      <c r="B730" s="2"/>
      <c r="C730" s="5"/>
      <c r="D730" s="6"/>
    </row>
    <row r="731" spans="2:4">
      <c r="B731" s="2"/>
      <c r="C731" s="5"/>
      <c r="D731" s="6"/>
    </row>
    <row r="732" spans="2:4">
      <c r="B732" s="2"/>
      <c r="C732" s="5"/>
      <c r="D732" s="6"/>
    </row>
    <row r="733" spans="2:4">
      <c r="B733" s="2"/>
      <c r="C733" s="5"/>
      <c r="D733" s="6"/>
    </row>
    <row r="734" spans="2:4">
      <c r="B734" s="2"/>
      <c r="C734" s="5"/>
      <c r="D734" s="6"/>
    </row>
    <row r="735" spans="2:4">
      <c r="B735" s="2"/>
      <c r="C735" s="5"/>
      <c r="D735" s="6"/>
    </row>
    <row r="736" spans="2:4">
      <c r="B736" s="2"/>
      <c r="C736" s="5"/>
      <c r="D736" s="6"/>
    </row>
    <row r="737" spans="2:4">
      <c r="B737" s="2"/>
      <c r="C737" s="5"/>
      <c r="D737" s="6"/>
    </row>
    <row r="738" spans="2:4">
      <c r="B738" s="2"/>
      <c r="C738" s="5"/>
      <c r="D738" s="6"/>
    </row>
    <row r="739" spans="2:4">
      <c r="B739" s="2"/>
      <c r="C739" s="5"/>
      <c r="D739" s="6"/>
    </row>
    <row r="740" spans="2:4">
      <c r="B740" s="2"/>
      <c r="C740" s="5"/>
      <c r="D740" s="6"/>
    </row>
    <row r="741" spans="2:4">
      <c r="B741" s="2"/>
      <c r="C741" s="5"/>
      <c r="D741" s="6"/>
    </row>
    <row r="742" spans="2:4">
      <c r="B742" s="2"/>
      <c r="C742" s="5"/>
      <c r="D742" s="6"/>
    </row>
    <row r="743" spans="2:4">
      <c r="B743" s="2"/>
      <c r="C743" s="5"/>
      <c r="D743" s="6"/>
    </row>
    <row r="744" spans="2:4">
      <c r="B744" s="2"/>
      <c r="C744" s="5"/>
      <c r="D744" s="6"/>
    </row>
    <row r="745" spans="2:4">
      <c r="B745" s="2"/>
      <c r="C745" s="5"/>
      <c r="D745" s="6"/>
    </row>
    <row r="746" spans="2:4">
      <c r="B746" s="2"/>
      <c r="C746" s="5"/>
      <c r="D746" s="6"/>
    </row>
    <row r="747" spans="2:4">
      <c r="B747" s="2"/>
      <c r="C747" s="5"/>
      <c r="D747" s="6"/>
    </row>
    <row r="748" spans="2:4">
      <c r="B748" s="2"/>
      <c r="C748" s="5"/>
      <c r="D748" s="6"/>
    </row>
    <row r="749" spans="2:4">
      <c r="B749" s="2"/>
      <c r="C749" s="5"/>
      <c r="D749" s="6"/>
    </row>
    <row r="750" spans="2:4">
      <c r="B750" s="2"/>
      <c r="C750" s="5"/>
      <c r="D750" s="6"/>
    </row>
    <row r="751" spans="2:4">
      <c r="B751" s="2"/>
      <c r="C751" s="5"/>
      <c r="D751" s="6"/>
    </row>
    <row r="752" spans="2:4">
      <c r="B752" s="2"/>
      <c r="C752" s="5"/>
      <c r="D752" s="6"/>
    </row>
    <row r="753" spans="2:4">
      <c r="B753" s="2"/>
      <c r="C753" s="5"/>
      <c r="D753" s="6"/>
    </row>
    <row r="754" spans="2:4">
      <c r="B754" s="2"/>
      <c r="C754" s="5"/>
      <c r="D754" s="6"/>
    </row>
    <row r="755" spans="2:4">
      <c r="B755" s="2"/>
      <c r="C755" s="5"/>
      <c r="D755" s="6"/>
    </row>
    <row r="756" spans="2:4">
      <c r="B756" s="2"/>
      <c r="C756" s="5"/>
      <c r="D756" s="6"/>
    </row>
    <row r="757" spans="2:4">
      <c r="B757" s="2"/>
      <c r="C757" s="5"/>
      <c r="D757" s="6"/>
    </row>
    <row r="758" spans="2:4">
      <c r="B758" s="2"/>
      <c r="C758" s="5"/>
      <c r="D758" s="6"/>
    </row>
    <row r="759" spans="2:4">
      <c r="B759" s="2"/>
      <c r="C759" s="5"/>
      <c r="D759" s="6"/>
    </row>
    <row r="760" spans="2:4">
      <c r="B760" s="2"/>
      <c r="C760" s="5"/>
      <c r="D760" s="6"/>
    </row>
    <row r="761" spans="2:4">
      <c r="B761" s="2"/>
      <c r="C761" s="5"/>
      <c r="D761" s="6"/>
    </row>
    <row r="762" spans="2:4">
      <c r="B762" s="2"/>
      <c r="C762" s="5"/>
      <c r="D762" s="6"/>
    </row>
    <row r="763" spans="2:4">
      <c r="B763" s="2"/>
      <c r="C763" s="5"/>
      <c r="D763" s="6"/>
    </row>
    <row r="764" spans="2:4">
      <c r="B764" s="2"/>
      <c r="C764" s="5"/>
      <c r="D764" s="6"/>
    </row>
    <row r="765" spans="2:4">
      <c r="B765" s="2"/>
      <c r="C765" s="5"/>
      <c r="D765" s="6"/>
    </row>
    <row r="766" spans="2:4">
      <c r="B766" s="2"/>
      <c r="C766" s="5"/>
      <c r="D766" s="6"/>
    </row>
    <row r="767" spans="2:4">
      <c r="B767" s="2"/>
      <c r="C767" s="5"/>
      <c r="D767" s="6"/>
    </row>
    <row r="768" spans="2:4">
      <c r="B768" s="2"/>
      <c r="C768" s="5"/>
      <c r="D768" s="6"/>
    </row>
    <row r="769" spans="2:4">
      <c r="B769" s="2"/>
      <c r="C769" s="5"/>
      <c r="D769" s="6"/>
    </row>
    <row r="770" spans="2:4">
      <c r="B770" s="2"/>
      <c r="C770" s="5"/>
      <c r="D770" s="6"/>
    </row>
    <row r="771" spans="2:4">
      <c r="B771" s="2"/>
      <c r="C771" s="5"/>
      <c r="D771" s="6"/>
    </row>
    <row r="772" spans="2:4">
      <c r="B772" s="2"/>
      <c r="C772" s="5"/>
      <c r="D772" s="6"/>
    </row>
    <row r="773" spans="2:4">
      <c r="B773" s="2"/>
      <c r="C773" s="5"/>
      <c r="D773" s="6"/>
    </row>
    <row r="774" spans="2:4">
      <c r="B774" s="2"/>
      <c r="C774" s="5"/>
      <c r="D774" s="6"/>
    </row>
    <row r="775" spans="2:4">
      <c r="B775" s="2"/>
      <c r="C775" s="5"/>
      <c r="D775" s="6"/>
    </row>
    <row r="776" spans="2:4">
      <c r="B776" s="2"/>
      <c r="C776" s="5"/>
      <c r="D776" s="6"/>
    </row>
    <row r="777" spans="2:4">
      <c r="B777" s="2"/>
      <c r="C777" s="5"/>
      <c r="D777" s="6"/>
    </row>
    <row r="778" spans="2:4">
      <c r="B778" s="2"/>
      <c r="C778" s="5"/>
      <c r="D778" s="6"/>
    </row>
    <row r="779" spans="2:4">
      <c r="B779" s="2"/>
      <c r="C779" s="5"/>
      <c r="D779" s="6"/>
    </row>
    <row r="780" spans="2:4">
      <c r="B780" s="2"/>
      <c r="C780" s="5"/>
      <c r="D780" s="6"/>
    </row>
    <row r="781" spans="2:4">
      <c r="B781" s="2"/>
      <c r="C781" s="5"/>
      <c r="D781" s="6"/>
    </row>
    <row r="782" spans="2:4">
      <c r="B782" s="2"/>
      <c r="C782" s="5"/>
      <c r="D782" s="6"/>
    </row>
    <row r="783" spans="2:4">
      <c r="B783" s="2"/>
      <c r="C783" s="5"/>
      <c r="D783" s="6"/>
    </row>
    <row r="784" spans="2:4">
      <c r="B784" s="2"/>
      <c r="C784" s="5"/>
      <c r="D784" s="6"/>
    </row>
    <row r="785" spans="2:4">
      <c r="B785" s="2"/>
      <c r="C785" s="5"/>
      <c r="D785" s="6"/>
    </row>
    <row r="786" spans="2:4">
      <c r="B786" s="2"/>
      <c r="C786" s="5"/>
      <c r="D786" s="6"/>
    </row>
    <row r="787" spans="2:4">
      <c r="B787" s="2"/>
      <c r="C787" s="5"/>
      <c r="D787" s="6"/>
    </row>
    <row r="788" spans="2:4">
      <c r="B788" s="2"/>
      <c r="C788" s="5"/>
      <c r="D788" s="6"/>
    </row>
    <row r="789" spans="2:4">
      <c r="B789" s="2"/>
      <c r="C789" s="5"/>
      <c r="D789" s="6"/>
    </row>
    <row r="790" spans="2:4">
      <c r="B790" s="2"/>
      <c r="C790" s="5"/>
      <c r="D790" s="6"/>
    </row>
    <row r="791" spans="2:4">
      <c r="B791" s="2"/>
      <c r="C791" s="5"/>
      <c r="D791" s="6"/>
    </row>
    <row r="792" spans="2:4">
      <c r="B792" s="2"/>
      <c r="C792" s="5"/>
      <c r="D792" s="6"/>
    </row>
    <row r="793" spans="2:4">
      <c r="B793" s="2"/>
      <c r="C793" s="5"/>
      <c r="D793" s="6"/>
    </row>
    <row r="794" spans="2:4">
      <c r="B794" s="2"/>
      <c r="C794" s="5"/>
      <c r="D794" s="6"/>
    </row>
    <row r="795" spans="2:4">
      <c r="B795" s="2"/>
      <c r="C795" s="5"/>
      <c r="D795" s="6"/>
    </row>
    <row r="796" spans="2:4">
      <c r="B796" s="2"/>
      <c r="C796" s="5"/>
      <c r="D796" s="6"/>
    </row>
    <row r="797" spans="2:4">
      <c r="B797" s="2"/>
      <c r="C797" s="5"/>
      <c r="D797" s="6"/>
    </row>
    <row r="798" spans="2:4">
      <c r="B798" s="2"/>
      <c r="C798" s="5"/>
      <c r="D798" s="6"/>
    </row>
    <row r="799" spans="2:4">
      <c r="B799" s="2"/>
      <c r="C799" s="5"/>
      <c r="D799" s="6"/>
    </row>
    <row r="800" spans="2:4">
      <c r="B800" s="2"/>
      <c r="C800" s="5"/>
      <c r="D800" s="6"/>
    </row>
    <row r="801" spans="2:4">
      <c r="B801" s="2"/>
      <c r="C801" s="5"/>
      <c r="D801" s="6"/>
    </row>
    <row r="802" spans="2:4">
      <c r="B802" s="2"/>
      <c r="C802" s="5"/>
      <c r="D802" s="6"/>
    </row>
    <row r="803" spans="2:4">
      <c r="B803" s="2"/>
      <c r="C803" s="5"/>
      <c r="D803" s="6"/>
    </row>
    <row r="804" spans="2:4">
      <c r="B804" s="2"/>
      <c r="C804" s="5"/>
      <c r="D804" s="6"/>
    </row>
    <row r="805" spans="2:4">
      <c r="B805" s="2"/>
      <c r="C805" s="5"/>
      <c r="D805" s="6"/>
    </row>
    <row r="806" spans="2:4">
      <c r="B806" s="2"/>
      <c r="C806" s="5"/>
      <c r="D806" s="6"/>
    </row>
    <row r="807" spans="2:4">
      <c r="B807" s="2"/>
      <c r="C807" s="5"/>
      <c r="D807" s="6"/>
    </row>
    <row r="808" spans="2:4">
      <c r="B808" s="2"/>
      <c r="C808" s="5"/>
      <c r="D808" s="6"/>
    </row>
    <row r="809" spans="2:4">
      <c r="B809" s="2"/>
      <c r="C809" s="5"/>
      <c r="D809" s="6"/>
    </row>
    <row r="810" spans="2:4">
      <c r="B810" s="2"/>
      <c r="C810" s="5"/>
      <c r="D810" s="6"/>
    </row>
    <row r="811" spans="2:4">
      <c r="B811" s="2"/>
      <c r="C811" s="5"/>
      <c r="D811" s="6"/>
    </row>
    <row r="812" spans="2:4">
      <c r="B812" s="2"/>
      <c r="C812" s="5"/>
      <c r="D812" s="6"/>
    </row>
    <row r="813" spans="2:4">
      <c r="B813" s="2"/>
      <c r="C813" s="5"/>
      <c r="D813" s="6"/>
    </row>
    <row r="814" spans="2:4">
      <c r="B814" s="2"/>
      <c r="C814" s="5"/>
      <c r="D814" s="6"/>
    </row>
    <row r="815" spans="2:4">
      <c r="B815" s="2"/>
      <c r="C815" s="5"/>
      <c r="D815" s="6"/>
    </row>
    <row r="816" spans="2:4">
      <c r="B816" s="2"/>
      <c r="C816" s="5"/>
      <c r="D816" s="6"/>
    </row>
    <row r="817" spans="2:4">
      <c r="B817" s="2"/>
      <c r="C817" s="5"/>
      <c r="D817" s="6"/>
    </row>
    <row r="818" spans="2:4">
      <c r="B818" s="2"/>
      <c r="C818" s="5"/>
      <c r="D818" s="6"/>
    </row>
    <row r="819" spans="2:4">
      <c r="B819" s="2"/>
      <c r="C819" s="5"/>
      <c r="D819" s="6"/>
    </row>
    <row r="820" spans="2:4">
      <c r="B820" s="2"/>
      <c r="C820" s="5"/>
      <c r="D820" s="6"/>
    </row>
    <row r="821" spans="2:4">
      <c r="B821" s="2"/>
      <c r="C821" s="5"/>
      <c r="D821" s="6"/>
    </row>
    <row r="822" spans="2:4">
      <c r="B822" s="2"/>
      <c r="C822" s="5"/>
      <c r="D822" s="6"/>
    </row>
    <row r="823" spans="2:4">
      <c r="B823" s="2"/>
      <c r="C823" s="5"/>
      <c r="D823" s="6"/>
    </row>
    <row r="824" spans="2:4">
      <c r="B824" s="2"/>
      <c r="C824" s="5"/>
      <c r="D824" s="6"/>
    </row>
    <row r="825" spans="2:4">
      <c r="B825" s="2"/>
      <c r="C825" s="5"/>
      <c r="D825" s="6"/>
    </row>
    <row r="826" spans="2:4">
      <c r="B826" s="2"/>
      <c r="C826" s="5"/>
      <c r="D826" s="6"/>
    </row>
    <row r="827" spans="2:4">
      <c r="B827" s="2"/>
      <c r="C827" s="5"/>
      <c r="D827" s="6"/>
    </row>
    <row r="828" spans="2:4">
      <c r="B828" s="2"/>
      <c r="C828" s="5"/>
      <c r="D828" s="6"/>
    </row>
    <row r="829" spans="2:4">
      <c r="B829" s="2"/>
      <c r="C829" s="5"/>
      <c r="D829" s="6"/>
    </row>
    <row r="830" spans="2:4">
      <c r="B830" s="2"/>
      <c r="C830" s="5"/>
      <c r="D830" s="6"/>
    </row>
    <row r="831" spans="2:4">
      <c r="B831" s="2"/>
      <c r="C831" s="5"/>
      <c r="D831" s="6"/>
    </row>
    <row r="832" spans="2:4">
      <c r="B832" s="2"/>
      <c r="C832" s="5"/>
      <c r="D832" s="6"/>
    </row>
    <row r="833" spans="2:4">
      <c r="B833" s="2"/>
      <c r="C833" s="5"/>
      <c r="D833" s="6"/>
    </row>
    <row r="834" spans="2:4">
      <c r="B834" s="2"/>
      <c r="C834" s="5"/>
      <c r="D834" s="6"/>
    </row>
    <row r="835" spans="2:4">
      <c r="B835" s="2"/>
      <c r="C835" s="5"/>
      <c r="D835" s="6"/>
    </row>
    <row r="836" spans="2:4">
      <c r="B836" s="2"/>
      <c r="C836" s="5"/>
      <c r="D836" s="6"/>
    </row>
    <row r="837" spans="2:4">
      <c r="B837" s="2"/>
      <c r="C837" s="5"/>
      <c r="D837" s="6"/>
    </row>
    <row r="838" spans="2:4">
      <c r="B838" s="2"/>
      <c r="C838" s="5"/>
      <c r="D838" s="6"/>
    </row>
    <row r="839" spans="2:4">
      <c r="B839" s="2"/>
      <c r="C839" s="5"/>
      <c r="D839" s="6"/>
    </row>
    <row r="840" spans="2:4">
      <c r="B840" s="2"/>
      <c r="C840" s="5"/>
      <c r="D840" s="6"/>
    </row>
    <row r="841" spans="2:4">
      <c r="B841" s="2"/>
      <c r="C841" s="5"/>
      <c r="D841" s="6"/>
    </row>
    <row r="842" spans="2:4">
      <c r="B842" s="2"/>
      <c r="C842" s="5"/>
      <c r="D842" s="6"/>
    </row>
    <row r="843" spans="2:4">
      <c r="B843" s="2"/>
      <c r="C843" s="5"/>
      <c r="D843" s="6"/>
    </row>
    <row r="844" spans="2:4">
      <c r="B844" s="2"/>
      <c r="C844" s="5"/>
      <c r="D844" s="6"/>
    </row>
    <row r="845" spans="2:4">
      <c r="B845" s="2"/>
      <c r="C845" s="5"/>
      <c r="D845" s="6"/>
    </row>
    <row r="846" spans="2:4">
      <c r="B846" s="2"/>
      <c r="C846" s="5"/>
      <c r="D846" s="6"/>
    </row>
    <row r="847" spans="2:4">
      <c r="B847" s="2"/>
      <c r="C847" s="5"/>
      <c r="D847" s="6"/>
    </row>
    <row r="848" spans="2:4">
      <c r="B848" s="2"/>
      <c r="C848" s="5"/>
      <c r="D848" s="6"/>
    </row>
    <row r="849" spans="2:4">
      <c r="B849" s="2"/>
      <c r="C849" s="5"/>
      <c r="D849" s="6"/>
    </row>
    <row r="850" spans="2:4">
      <c r="B850" s="2"/>
      <c r="C850" s="5"/>
      <c r="D850" s="6"/>
    </row>
    <row r="851" spans="2:4">
      <c r="B851" s="2"/>
      <c r="C851" s="5"/>
      <c r="D851" s="6"/>
    </row>
    <row r="852" spans="2:4">
      <c r="B852" s="2"/>
      <c r="C852" s="5"/>
      <c r="D852" s="6"/>
    </row>
    <row r="853" spans="2:4">
      <c r="B853" s="2"/>
      <c r="C853" s="5"/>
      <c r="D853" s="6"/>
    </row>
    <row r="854" spans="2:4">
      <c r="B854" s="2"/>
      <c r="C854" s="5"/>
      <c r="D854" s="6"/>
    </row>
    <row r="855" spans="2:4">
      <c r="B855" s="2"/>
      <c r="C855" s="5"/>
      <c r="D855" s="6"/>
    </row>
    <row r="856" spans="2:4">
      <c r="B856" s="2"/>
      <c r="C856" s="5"/>
      <c r="D856" s="6"/>
    </row>
    <row r="857" spans="2:4">
      <c r="B857" s="2"/>
      <c r="C857" s="5"/>
      <c r="D857" s="6"/>
    </row>
    <row r="858" spans="2:4">
      <c r="B858" s="2"/>
      <c r="C858" s="5"/>
      <c r="D858" s="6"/>
    </row>
    <row r="859" spans="2:4">
      <c r="B859" s="2"/>
      <c r="C859" s="5"/>
      <c r="D859" s="6"/>
    </row>
    <row r="860" spans="2:4">
      <c r="B860" s="2"/>
      <c r="C860" s="5"/>
      <c r="D860" s="6"/>
    </row>
    <row r="861" spans="2:4">
      <c r="B861" s="2"/>
      <c r="C861" s="5"/>
      <c r="D861" s="6"/>
    </row>
    <row r="862" spans="2:4">
      <c r="B862" s="2"/>
      <c r="C862" s="5"/>
      <c r="D862" s="6"/>
    </row>
    <row r="863" spans="2:4">
      <c r="B863" s="2"/>
      <c r="C863" s="5"/>
      <c r="D863" s="6"/>
    </row>
    <row r="864" spans="2:4">
      <c r="B864" s="2"/>
      <c r="C864" s="5"/>
      <c r="D864" s="6"/>
    </row>
    <row r="865" spans="2:4">
      <c r="B865" s="2"/>
      <c r="C865" s="5"/>
      <c r="D865" s="6"/>
    </row>
    <row r="866" spans="2:4">
      <c r="B866" s="2"/>
      <c r="C866" s="5"/>
      <c r="D866" s="6"/>
    </row>
    <row r="867" spans="2:4">
      <c r="B867" s="2"/>
      <c r="C867" s="5"/>
      <c r="D867" s="6"/>
    </row>
    <row r="868" spans="2:4">
      <c r="B868" s="2"/>
      <c r="C868" s="5"/>
      <c r="D868" s="6"/>
    </row>
    <row r="869" spans="2:4">
      <c r="B869" s="2"/>
      <c r="C869" s="5"/>
      <c r="D869" s="6"/>
    </row>
    <row r="870" spans="2:4">
      <c r="B870" s="2"/>
      <c r="C870" s="5"/>
      <c r="D870" s="6"/>
    </row>
    <row r="871" spans="2:4">
      <c r="B871" s="2"/>
      <c r="C871" s="5"/>
      <c r="D871" s="6"/>
    </row>
    <row r="872" spans="2:4">
      <c r="B872" s="2"/>
      <c r="C872" s="5"/>
      <c r="D872" s="6"/>
    </row>
    <row r="873" spans="2:4">
      <c r="B873" s="2"/>
      <c r="C873" s="5"/>
      <c r="D873" s="6"/>
    </row>
    <row r="874" spans="2:4">
      <c r="B874" s="2"/>
      <c r="C874" s="5"/>
      <c r="D874" s="6"/>
    </row>
    <row r="875" spans="2:4">
      <c r="B875" s="2"/>
      <c r="C875" s="5"/>
      <c r="D875" s="6"/>
    </row>
    <row r="876" spans="2:4">
      <c r="B876" s="2"/>
      <c r="C876" s="5"/>
      <c r="D876" s="6"/>
    </row>
    <row r="877" spans="2:4">
      <c r="B877" s="2"/>
      <c r="C877" s="5"/>
      <c r="D877" s="6"/>
    </row>
    <row r="878" spans="2:4">
      <c r="B878" s="2"/>
      <c r="C878" s="5"/>
      <c r="D878" s="6"/>
    </row>
    <row r="879" spans="2:4">
      <c r="B879" s="2"/>
      <c r="C879" s="5"/>
      <c r="D879" s="6"/>
    </row>
    <row r="880" spans="2:4">
      <c r="B880" s="2"/>
      <c r="C880" s="5"/>
      <c r="D880" s="6"/>
    </row>
    <row r="881" spans="2:4">
      <c r="B881" s="2"/>
      <c r="C881" s="5"/>
      <c r="D881" s="6"/>
    </row>
    <row r="882" spans="2:4">
      <c r="B882" s="2"/>
      <c r="C882" s="5"/>
      <c r="D882" s="6"/>
    </row>
    <row r="883" spans="2:4">
      <c r="B883" s="2"/>
      <c r="C883" s="5"/>
      <c r="D883" s="6"/>
    </row>
    <row r="884" spans="2:4">
      <c r="B884" s="2"/>
      <c r="C884" s="5"/>
      <c r="D884" s="6"/>
    </row>
    <row r="885" spans="2:4">
      <c r="B885" s="2"/>
      <c r="C885" s="5"/>
      <c r="D885" s="6"/>
    </row>
    <row r="886" spans="2:4">
      <c r="B886" s="2"/>
      <c r="C886" s="5"/>
      <c r="D886" s="6"/>
    </row>
    <row r="887" spans="2:4">
      <c r="B887" s="2"/>
      <c r="C887" s="5"/>
      <c r="D887" s="6"/>
    </row>
    <row r="888" spans="2:4">
      <c r="B888" s="2"/>
      <c r="C888" s="5"/>
      <c r="D888" s="6"/>
    </row>
    <row r="889" spans="2:4">
      <c r="B889" s="2"/>
      <c r="C889" s="5"/>
      <c r="D889" s="6"/>
    </row>
    <row r="890" spans="2:4">
      <c r="B890" s="2"/>
      <c r="C890" s="5"/>
      <c r="D890" s="6"/>
    </row>
    <row r="891" spans="2:4">
      <c r="B891" s="2"/>
      <c r="C891" s="5"/>
      <c r="D891" s="6"/>
    </row>
    <row r="892" spans="2:4">
      <c r="B892" s="2"/>
      <c r="C892" s="5"/>
      <c r="D892" s="6"/>
    </row>
    <row r="893" spans="2:4">
      <c r="B893" s="2"/>
      <c r="C893" s="5"/>
      <c r="D893" s="6"/>
    </row>
    <row r="894" spans="2:4">
      <c r="B894" s="2"/>
      <c r="C894" s="5"/>
      <c r="D894" s="6"/>
    </row>
    <row r="895" spans="2:4">
      <c r="B895" s="2"/>
      <c r="C895" s="5"/>
      <c r="D895" s="6"/>
    </row>
    <row r="896" spans="2:4">
      <c r="B896" s="2"/>
      <c r="C896" s="5"/>
      <c r="D896" s="6"/>
    </row>
    <row r="897" spans="2:4">
      <c r="B897" s="2"/>
      <c r="C897" s="5"/>
      <c r="D897" s="6"/>
    </row>
    <row r="898" spans="2:4">
      <c r="B898" s="2"/>
      <c r="C898" s="5"/>
      <c r="D898" s="6"/>
    </row>
    <row r="899" spans="2:4">
      <c r="B899" s="2"/>
      <c r="C899" s="5"/>
      <c r="D899" s="6"/>
    </row>
    <row r="900" spans="2:4">
      <c r="B900" s="2"/>
      <c r="C900" s="5"/>
      <c r="D900" s="6"/>
    </row>
    <row r="901" spans="2:4">
      <c r="B901" s="2"/>
      <c r="C901" s="5"/>
      <c r="D901" s="6"/>
    </row>
    <row r="902" spans="2:4">
      <c r="B902" s="2"/>
      <c r="C902" s="5"/>
      <c r="D902" s="6"/>
    </row>
    <row r="903" spans="2:4">
      <c r="B903" s="2"/>
      <c r="C903" s="5"/>
      <c r="D903" s="6"/>
    </row>
    <row r="904" spans="2:4">
      <c r="B904" s="2"/>
      <c r="C904" s="5"/>
      <c r="D904" s="6"/>
    </row>
    <row r="905" spans="2:4">
      <c r="B905" s="2"/>
      <c r="C905" s="5"/>
      <c r="D905" s="6"/>
    </row>
    <row r="906" spans="2:4">
      <c r="B906" s="2"/>
      <c r="C906" s="5"/>
      <c r="D906" s="6"/>
    </row>
    <row r="907" spans="2:4">
      <c r="B907" s="2"/>
      <c r="C907" s="5"/>
      <c r="D907" s="6"/>
    </row>
    <row r="908" spans="2:4">
      <c r="B908" s="2"/>
      <c r="C908" s="5"/>
      <c r="D908" s="6"/>
    </row>
    <row r="909" spans="2:4">
      <c r="B909" s="2"/>
      <c r="C909" s="5"/>
      <c r="D909" s="6"/>
    </row>
    <row r="910" spans="2:4">
      <c r="B910" s="2"/>
      <c r="C910" s="5"/>
      <c r="D910" s="6"/>
    </row>
    <row r="911" spans="2:4">
      <c r="B911" s="2"/>
      <c r="C911" s="5"/>
      <c r="D911" s="6"/>
    </row>
    <row r="912" spans="2:4">
      <c r="B912" s="2"/>
      <c r="C912" s="5"/>
      <c r="D912" s="6"/>
    </row>
    <row r="913" spans="2:4">
      <c r="B913" s="2"/>
      <c r="C913" s="5"/>
      <c r="D913" s="6"/>
    </row>
    <row r="914" spans="2:4">
      <c r="B914" s="2"/>
      <c r="C914" s="5"/>
      <c r="D914" s="6"/>
    </row>
    <row r="915" spans="2:4">
      <c r="B915" s="2"/>
      <c r="C915" s="5"/>
      <c r="D915" s="6"/>
    </row>
    <row r="916" spans="2:4">
      <c r="B916" s="2"/>
      <c r="C916" s="5"/>
      <c r="D916" s="6"/>
    </row>
    <row r="917" spans="2:4">
      <c r="B917" s="2"/>
      <c r="C917" s="5"/>
      <c r="D917" s="6"/>
    </row>
    <row r="918" spans="2:4">
      <c r="B918" s="2"/>
      <c r="C918" s="5"/>
      <c r="D918" s="6"/>
    </row>
    <row r="919" spans="2:4">
      <c r="B919" s="2"/>
      <c r="C919" s="5"/>
      <c r="D919" s="6"/>
    </row>
    <row r="920" spans="2:4">
      <c r="B920" s="2"/>
      <c r="C920" s="5"/>
      <c r="D920" s="6"/>
    </row>
    <row r="921" spans="2:4">
      <c r="B921" s="2"/>
      <c r="C921" s="5"/>
      <c r="D921" s="6"/>
    </row>
    <row r="922" spans="2:4">
      <c r="B922" s="2"/>
      <c r="C922" s="5"/>
      <c r="D922" s="6"/>
    </row>
    <row r="923" spans="2:4">
      <c r="B923" s="2"/>
      <c r="C923" s="5"/>
      <c r="D923" s="6"/>
    </row>
    <row r="924" spans="2:4">
      <c r="B924" s="2"/>
      <c r="C924" s="5"/>
      <c r="D924" s="6"/>
    </row>
    <row r="925" spans="2:4">
      <c r="B925" s="2"/>
      <c r="C925" s="5"/>
      <c r="D925" s="6"/>
    </row>
    <row r="926" spans="2:4">
      <c r="B926" s="2"/>
      <c r="C926" s="5"/>
      <c r="D926" s="6"/>
    </row>
    <row r="927" spans="2:4">
      <c r="B927" s="2"/>
      <c r="C927" s="5"/>
      <c r="D927" s="6"/>
    </row>
    <row r="928" spans="2:4">
      <c r="B928" s="2"/>
      <c r="C928" s="5"/>
      <c r="D928" s="6"/>
    </row>
    <row r="929" spans="2:4">
      <c r="B929" s="2"/>
      <c r="C929" s="5"/>
      <c r="D929" s="6"/>
    </row>
    <row r="930" spans="2:4">
      <c r="B930" s="2"/>
      <c r="C930" s="5"/>
      <c r="D930" s="6"/>
    </row>
    <row r="931" spans="2:4">
      <c r="B931" s="2"/>
      <c r="C931" s="5"/>
      <c r="D931" s="6"/>
    </row>
    <row r="932" spans="2:4">
      <c r="B932" s="2"/>
      <c r="C932" s="5"/>
      <c r="D932" s="6"/>
    </row>
    <row r="933" spans="2:4">
      <c r="B933" s="2"/>
      <c r="C933" s="5"/>
      <c r="D933" s="6"/>
    </row>
    <row r="934" spans="2:4">
      <c r="B934" s="2"/>
      <c r="C934" s="5"/>
      <c r="D934" s="6"/>
    </row>
    <row r="935" spans="2:4">
      <c r="B935" s="2"/>
      <c r="C935" s="5"/>
      <c r="D935" s="6"/>
    </row>
    <row r="936" spans="2:4">
      <c r="B936" s="2"/>
      <c r="C936" s="5"/>
      <c r="D936" s="6"/>
    </row>
    <row r="937" spans="2:4">
      <c r="B937" s="2"/>
      <c r="C937" s="5"/>
      <c r="D937" s="6"/>
    </row>
    <row r="938" spans="2:4">
      <c r="B938" s="2"/>
      <c r="C938" s="5"/>
      <c r="D938" s="6"/>
    </row>
    <row r="939" spans="2:4">
      <c r="B939" s="2"/>
      <c r="C939" s="5"/>
      <c r="D939" s="6"/>
    </row>
    <row r="940" spans="2:4">
      <c r="B940" s="2"/>
      <c r="C940" s="5"/>
      <c r="D940" s="6"/>
    </row>
    <row r="941" spans="2:4">
      <c r="B941" s="2"/>
      <c r="C941" s="5"/>
      <c r="D941" s="6"/>
    </row>
    <row r="942" spans="2:4">
      <c r="B942" s="2"/>
      <c r="C942" s="5"/>
      <c r="D942" s="6"/>
    </row>
    <row r="943" spans="2:4">
      <c r="B943" s="2"/>
      <c r="C943" s="5"/>
      <c r="D943" s="6"/>
    </row>
    <row r="944" spans="2:4">
      <c r="B944" s="2"/>
      <c r="C944" s="5"/>
      <c r="D944" s="6"/>
    </row>
    <row r="945" spans="2:4">
      <c r="B945" s="2"/>
      <c r="C945" s="5"/>
      <c r="D945" s="6"/>
    </row>
    <row r="946" spans="2:4">
      <c r="B946" s="2"/>
      <c r="C946" s="5"/>
      <c r="D946" s="6"/>
    </row>
    <row r="947" spans="2:4">
      <c r="B947" s="2"/>
      <c r="C947" s="5"/>
      <c r="D947" s="6"/>
    </row>
    <row r="948" spans="2:4">
      <c r="B948" s="2"/>
      <c r="C948" s="5"/>
      <c r="D948" s="6"/>
    </row>
    <row r="949" spans="2:4">
      <c r="B949" s="2"/>
      <c r="C949" s="5"/>
      <c r="D949" s="6"/>
    </row>
    <row r="950" spans="2:4">
      <c r="B950" s="2"/>
      <c r="C950" s="5"/>
      <c r="D950" s="6"/>
    </row>
    <row r="951" spans="2:4">
      <c r="B951" s="2"/>
      <c r="C951" s="5"/>
      <c r="D951" s="6"/>
    </row>
    <row r="952" spans="2:4">
      <c r="B952" s="2"/>
      <c r="C952" s="5"/>
      <c r="D952" s="6"/>
    </row>
    <row r="953" spans="2:4">
      <c r="B953" s="2"/>
      <c r="C953" s="5"/>
      <c r="D953" s="6"/>
    </row>
    <row r="954" spans="2:4">
      <c r="B954" s="2"/>
      <c r="C954" s="5"/>
      <c r="D954" s="6"/>
    </row>
    <row r="955" spans="2:4">
      <c r="B955" s="2"/>
      <c r="C955" s="5"/>
      <c r="D955" s="6"/>
    </row>
    <row r="956" spans="2:4">
      <c r="B956" s="2"/>
      <c r="C956" s="5"/>
      <c r="D956" s="6"/>
    </row>
    <row r="957" spans="2:4">
      <c r="B957" s="2"/>
      <c r="C957" s="5"/>
      <c r="D957" s="6"/>
    </row>
    <row r="958" spans="2:4">
      <c r="B958" s="2"/>
      <c r="C958" s="5"/>
      <c r="D958" s="6"/>
    </row>
    <row r="959" spans="2:4">
      <c r="B959" s="2"/>
      <c r="C959" s="5"/>
      <c r="D959" s="6"/>
    </row>
    <row r="960" spans="2:4">
      <c r="B960" s="2"/>
      <c r="C960" s="5"/>
      <c r="D960" s="6"/>
    </row>
    <row r="961" spans="2:4">
      <c r="B961" s="2"/>
      <c r="C961" s="5"/>
      <c r="D961" s="6"/>
    </row>
    <row r="962" spans="2:4">
      <c r="B962" s="2"/>
      <c r="C962" s="5"/>
      <c r="D962" s="6"/>
    </row>
    <row r="963" spans="2:4">
      <c r="B963" s="2"/>
      <c r="C963" s="5"/>
      <c r="D963" s="6"/>
    </row>
    <row r="964" spans="2:4">
      <c r="B964" s="2"/>
      <c r="C964" s="5"/>
      <c r="D964" s="6"/>
    </row>
    <row r="965" spans="2:4">
      <c r="B965" s="2"/>
      <c r="C965" s="5"/>
      <c r="D965" s="6"/>
    </row>
    <row r="966" spans="2:4">
      <c r="B966" s="2"/>
      <c r="C966" s="5"/>
      <c r="D966" s="6"/>
    </row>
    <row r="967" spans="2:4">
      <c r="B967" s="2"/>
      <c r="C967" s="5"/>
      <c r="D967" s="6"/>
    </row>
    <row r="968" spans="2:4">
      <c r="B968" s="2"/>
      <c r="C968" s="5"/>
      <c r="D968" s="6"/>
    </row>
    <row r="969" spans="2:4">
      <c r="B969" s="2"/>
      <c r="C969" s="5"/>
      <c r="D969" s="6"/>
    </row>
    <row r="970" spans="2:4">
      <c r="B970" s="2"/>
      <c r="C970" s="5"/>
      <c r="D970" s="6"/>
    </row>
    <row r="971" spans="2:4">
      <c r="B971" s="2"/>
      <c r="C971" s="5"/>
      <c r="D971" s="6"/>
    </row>
    <row r="972" spans="2:4">
      <c r="B972" s="2"/>
      <c r="C972" s="5"/>
      <c r="D972" s="6"/>
    </row>
    <row r="973" spans="2:4">
      <c r="B973" s="2"/>
      <c r="C973" s="5"/>
      <c r="D973" s="6"/>
    </row>
    <row r="974" spans="2:4">
      <c r="B974" s="2"/>
      <c r="C974" s="5"/>
      <c r="D974" s="6"/>
    </row>
    <row r="975" spans="2:4">
      <c r="B975" s="2"/>
      <c r="C975" s="5"/>
      <c r="D975" s="6"/>
    </row>
    <row r="976" spans="2:4">
      <c r="B976" s="2"/>
      <c r="C976" s="5"/>
      <c r="D976" s="6"/>
    </row>
    <row r="977" spans="2:4">
      <c r="B977" s="2"/>
      <c r="C977" s="5"/>
      <c r="D977" s="6"/>
    </row>
    <row r="978" spans="2:4">
      <c r="B978" s="2"/>
      <c r="C978" s="5"/>
      <c r="D978" s="6"/>
    </row>
    <row r="979" spans="2:4">
      <c r="B979" s="2"/>
      <c r="C979" s="5"/>
      <c r="D979" s="6"/>
    </row>
    <row r="980" spans="2:4">
      <c r="B980" s="2"/>
      <c r="C980" s="5"/>
      <c r="D980" s="6"/>
    </row>
    <row r="981" spans="2:4">
      <c r="B981" s="2"/>
      <c r="C981" s="5"/>
      <c r="D981" s="6"/>
    </row>
    <row r="982" spans="2:4">
      <c r="B982" s="2"/>
      <c r="C982" s="5"/>
      <c r="D982" s="6"/>
    </row>
    <row r="983" spans="2:4">
      <c r="B983" s="2"/>
      <c r="C983" s="5"/>
      <c r="D983" s="6"/>
    </row>
    <row r="984" spans="2:4">
      <c r="B984" s="2"/>
      <c r="C984" s="5"/>
      <c r="D984" s="6"/>
    </row>
    <row r="985" spans="2:4">
      <c r="B985" s="2"/>
      <c r="C985" s="5"/>
      <c r="D985" s="6"/>
    </row>
    <row r="986" spans="2:4">
      <c r="B986" s="2"/>
      <c r="C986" s="5"/>
      <c r="D986" s="6"/>
    </row>
    <row r="987" spans="2:4">
      <c r="B987" s="2"/>
      <c r="C987" s="5"/>
      <c r="D987" s="6"/>
    </row>
    <row r="988" spans="2:4">
      <c r="B988" s="2"/>
      <c r="C988" s="5"/>
      <c r="D988" s="6"/>
    </row>
    <row r="989" spans="2:4">
      <c r="B989" s="2"/>
      <c r="C989" s="5"/>
      <c r="D989" s="6"/>
    </row>
    <row r="990" spans="2:4">
      <c r="B990" s="2"/>
      <c r="C990" s="5"/>
      <c r="D990" s="6"/>
    </row>
    <row r="991" spans="2:4">
      <c r="B991" s="2"/>
      <c r="C991" s="5"/>
      <c r="D991" s="6"/>
    </row>
    <row r="992" spans="2:4">
      <c r="B992" s="2"/>
      <c r="C992" s="5"/>
      <c r="D992" s="6"/>
    </row>
    <row r="993" spans="2:4">
      <c r="B993" s="2"/>
      <c r="C993" s="5"/>
      <c r="D993" s="6"/>
    </row>
    <row r="994" spans="2:4">
      <c r="B994" s="2"/>
      <c r="C994" s="5"/>
      <c r="D994" s="6"/>
    </row>
    <row r="995" spans="2:4">
      <c r="B995" s="2"/>
      <c r="C995" s="5"/>
      <c r="D995" s="6"/>
    </row>
    <row r="996" spans="2:4">
      <c r="B996" s="2"/>
      <c r="C996" s="5"/>
      <c r="D996" s="6"/>
    </row>
    <row r="997" spans="2:4">
      <c r="B997" s="2"/>
      <c r="C997" s="5"/>
      <c r="D997" s="6"/>
    </row>
    <row r="998" spans="2:4">
      <c r="B998" s="2"/>
      <c r="C998" s="5"/>
      <c r="D998" s="6"/>
    </row>
    <row r="999" spans="2:4">
      <c r="B999" s="2"/>
      <c r="C999" s="5"/>
      <c r="D999" s="6"/>
    </row>
    <row r="1000" spans="2:4">
      <c r="B1000" s="2"/>
      <c r="C1000" s="5"/>
      <c r="D1000"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I694"/>
  <sheetViews>
    <sheetView workbookViewId="0">
      <pane ySplit="1" topLeftCell="A2" activePane="bottomLeft" state="frozen"/>
      <selection pane="bottomLeft" activeCell="B3" sqref="B3"/>
    </sheetView>
  </sheetViews>
  <sheetFormatPr baseColWidth="10" defaultColWidth="12.7109375" defaultRowHeight="15" customHeight="1"/>
  <cols>
    <col min="1" max="1" width="14.140625" customWidth="1"/>
    <col min="2" max="2" width="28.7109375" customWidth="1"/>
    <col min="3" max="3" width="37" customWidth="1"/>
    <col min="4" max="4" width="24.140625" customWidth="1"/>
    <col min="6" max="6" width="19.7109375" customWidth="1"/>
    <col min="7" max="7" width="24.140625" customWidth="1"/>
    <col min="8" max="8" width="48.140625" customWidth="1"/>
    <col min="9" max="9" width="58.7109375" customWidth="1"/>
    <col min="10" max="10" width="39.85546875" customWidth="1"/>
    <col min="11" max="11" width="40.42578125" customWidth="1"/>
    <col min="12" max="12" width="35.7109375" customWidth="1"/>
    <col min="18" max="18" width="15.28515625" customWidth="1"/>
    <col min="19" max="19" width="17" customWidth="1"/>
    <col min="21" max="21" width="19" customWidth="1"/>
    <col min="22" max="22" width="20.85546875" customWidth="1"/>
    <col min="23" max="23" width="17.140625" customWidth="1"/>
    <col min="27" max="27" width="14.85546875" hidden="1" customWidth="1"/>
    <col min="28" max="28" width="12.7109375" hidden="1"/>
    <col min="31" max="34" width="12.7109375" hidden="1"/>
  </cols>
  <sheetData>
    <row r="1" spans="1:35" ht="102">
      <c r="A1" s="7" t="s">
        <v>0</v>
      </c>
      <c r="B1" s="414" t="s">
        <v>1</v>
      </c>
      <c r="C1" s="7" t="s">
        <v>2</v>
      </c>
      <c r="D1" s="7" t="s">
        <v>3</v>
      </c>
      <c r="E1" s="7" t="s">
        <v>4</v>
      </c>
      <c r="F1" s="7" t="s">
        <v>5</v>
      </c>
      <c r="G1" s="7" t="s">
        <v>6</v>
      </c>
      <c r="H1" s="7" t="s">
        <v>7</v>
      </c>
      <c r="I1" s="7" t="s">
        <v>8</v>
      </c>
      <c r="J1" s="7" t="s">
        <v>9</v>
      </c>
      <c r="K1" s="7" t="s">
        <v>10</v>
      </c>
      <c r="L1" s="7" t="s">
        <v>11</v>
      </c>
      <c r="M1" s="7" t="s">
        <v>12</v>
      </c>
      <c r="N1" s="7" t="s">
        <v>13</v>
      </c>
      <c r="O1" s="7" t="s">
        <v>14</v>
      </c>
      <c r="P1" s="7" t="s">
        <v>15</v>
      </c>
      <c r="Q1" s="7" t="s">
        <v>16</v>
      </c>
      <c r="R1" s="7" t="s">
        <v>17</v>
      </c>
      <c r="S1" s="7" t="s">
        <v>18</v>
      </c>
      <c r="T1" s="7" t="s">
        <v>19</v>
      </c>
      <c r="U1" s="7" t="s">
        <v>20</v>
      </c>
      <c r="V1" s="7" t="s">
        <v>21</v>
      </c>
      <c r="W1" s="7" t="s">
        <v>22</v>
      </c>
      <c r="X1" s="7" t="s">
        <v>23</v>
      </c>
      <c r="Y1" s="7" t="s">
        <v>24</v>
      </c>
      <c r="Z1" s="7" t="s">
        <v>25</v>
      </c>
      <c r="AA1" s="8" t="s">
        <v>26</v>
      </c>
      <c r="AB1" s="9" t="s">
        <v>27</v>
      </c>
      <c r="AC1" s="8" t="s">
        <v>28</v>
      </c>
      <c r="AD1" s="8" t="s">
        <v>29</v>
      </c>
      <c r="AE1" s="10"/>
      <c r="AF1" s="8" t="s">
        <v>30</v>
      </c>
      <c r="AG1" s="9" t="s">
        <v>31</v>
      </c>
      <c r="AH1" s="9" t="s">
        <v>32</v>
      </c>
      <c r="AI1" s="11"/>
    </row>
    <row r="2" spans="1:35" ht="89.25">
      <c r="A2" s="12" t="s">
        <v>33</v>
      </c>
      <c r="B2" s="13" t="s">
        <v>34</v>
      </c>
      <c r="C2" s="13" t="s">
        <v>35</v>
      </c>
      <c r="D2" s="13" t="s">
        <v>36</v>
      </c>
      <c r="E2" s="13" t="s">
        <v>37</v>
      </c>
      <c r="F2" s="14">
        <v>8025</v>
      </c>
      <c r="G2" s="14">
        <v>2024110010079</v>
      </c>
      <c r="H2" s="13" t="s">
        <v>38</v>
      </c>
      <c r="I2" s="13" t="s">
        <v>39</v>
      </c>
      <c r="J2" s="13" t="s">
        <v>40</v>
      </c>
      <c r="K2" s="13">
        <v>80111600</v>
      </c>
      <c r="L2" s="13" t="s">
        <v>41</v>
      </c>
      <c r="M2" s="13" t="s">
        <v>42</v>
      </c>
      <c r="N2" s="14" t="s">
        <v>43</v>
      </c>
      <c r="O2" s="14">
        <v>5</v>
      </c>
      <c r="P2" s="13">
        <v>1</v>
      </c>
      <c r="Q2" s="13" t="s">
        <v>44</v>
      </c>
      <c r="R2" s="15" t="s">
        <v>45</v>
      </c>
      <c r="S2" s="16">
        <v>4731400</v>
      </c>
      <c r="T2" s="17">
        <f t="shared" ref="T2:T24" si="0">+S2*O2</f>
        <v>23657000</v>
      </c>
      <c r="U2" s="13" t="s">
        <v>46</v>
      </c>
      <c r="V2" s="13" t="s">
        <v>47</v>
      </c>
      <c r="W2" s="12" t="s">
        <v>48</v>
      </c>
      <c r="X2" s="13" t="s">
        <v>49</v>
      </c>
      <c r="Y2" s="13" t="s">
        <v>50</v>
      </c>
      <c r="Z2" s="13" t="s">
        <v>51</v>
      </c>
      <c r="AA2" s="18">
        <f>SUMIFS('MOD PAA INVERSIÓN'!M:M,'MOD PAA INVERSIÓN'!B:B,A2,'MOD PAA INVERSIÓN'!A:A,"Modificación propuesta")</f>
        <v>23500000</v>
      </c>
      <c r="AB2" s="18">
        <f t="shared" ref="AB2:AB51" si="1">AC2-T2</f>
        <v>-157000</v>
      </c>
      <c r="AC2" s="18">
        <f t="shared" ref="AC2:AC3" si="2">AA2</f>
        <v>23500000</v>
      </c>
      <c r="AD2" s="18">
        <f>IFERROR(VLOOKUP(A2,'MOD PAA INVERSIÓN'!$B:$U,20,0),0)</f>
        <v>8</v>
      </c>
      <c r="AE2" s="18">
        <f>SUMIFS('MOD PAA INVERSIÓN'!$M:$M,'MOD PAA INVERSIÓN'!B:B,A2,'MOD PAA INVERSIÓN'!A:A,"Información Actual")</f>
        <v>23657000</v>
      </c>
      <c r="AF2" s="18" t="e">
        <f>VLOOKUP(A2,'Copia de MOD PAA INVERSIÓN'!$B:$M,12,0)</f>
        <v>#N/A</v>
      </c>
      <c r="AG2" s="11" t="e">
        <f>VLOOKUP(A2,'SOL INVERSIÒN'!$B:$M,12,0)</f>
        <v>#N/A</v>
      </c>
      <c r="AH2" s="11" t="e">
        <f t="shared" ref="AH2:AH107" si="3">AG2-AC2</f>
        <v>#N/A</v>
      </c>
      <c r="AI2" s="11"/>
    </row>
    <row r="3" spans="1:35" ht="89.25">
      <c r="A3" s="12" t="s">
        <v>52</v>
      </c>
      <c r="B3" s="13" t="s">
        <v>34</v>
      </c>
      <c r="C3" s="13" t="s">
        <v>35</v>
      </c>
      <c r="D3" s="13" t="s">
        <v>36</v>
      </c>
      <c r="E3" s="13" t="s">
        <v>37</v>
      </c>
      <c r="F3" s="14">
        <v>8025</v>
      </c>
      <c r="G3" s="14">
        <v>2024110010079</v>
      </c>
      <c r="H3" s="13" t="s">
        <v>38</v>
      </c>
      <c r="I3" s="13" t="s">
        <v>39</v>
      </c>
      <c r="J3" s="13" t="s">
        <v>40</v>
      </c>
      <c r="K3" s="13">
        <v>80111600</v>
      </c>
      <c r="L3" s="13" t="s">
        <v>41</v>
      </c>
      <c r="M3" s="13" t="s">
        <v>42</v>
      </c>
      <c r="N3" s="14" t="s">
        <v>43</v>
      </c>
      <c r="O3" s="14">
        <v>6</v>
      </c>
      <c r="P3" s="13">
        <v>1</v>
      </c>
      <c r="Q3" s="13" t="s">
        <v>44</v>
      </c>
      <c r="R3" s="15" t="s">
        <v>45</v>
      </c>
      <c r="S3" s="16">
        <v>5000000</v>
      </c>
      <c r="T3" s="17">
        <f t="shared" si="0"/>
        <v>30000000</v>
      </c>
      <c r="U3" s="13" t="s">
        <v>46</v>
      </c>
      <c r="V3" s="13" t="s">
        <v>47</v>
      </c>
      <c r="W3" s="12" t="s">
        <v>48</v>
      </c>
      <c r="X3" s="13" t="s">
        <v>49</v>
      </c>
      <c r="Y3" s="13" t="s">
        <v>50</v>
      </c>
      <c r="Z3" s="13" t="s">
        <v>51</v>
      </c>
      <c r="AA3" s="18">
        <f>SUMIFS('MOD PAA INVERSIÓN'!M:M,'MOD PAA INVERSIÓN'!B:B,A3,'MOD PAA INVERSIÓN'!A:A,"Modificación propuesta")</f>
        <v>25000000</v>
      </c>
      <c r="AB3" s="18">
        <f t="shared" si="1"/>
        <v>-5000000</v>
      </c>
      <c r="AC3" s="18">
        <f t="shared" si="2"/>
        <v>25000000</v>
      </c>
      <c r="AD3" s="18">
        <f>IFERROR(VLOOKUP(A3,'MOD PAA INVERSIÓN'!$B:$U,20,0),0)</f>
        <v>8</v>
      </c>
      <c r="AE3" s="18">
        <f>SUMIFS('MOD PAA INVERSIÓN'!$M:$M,'MOD PAA INVERSIÓN'!B:B,A3,'MOD PAA INVERSIÓN'!A:A,"Información Actual")</f>
        <v>30000000</v>
      </c>
      <c r="AF3" s="18" t="e">
        <f>VLOOKUP(A3,'Copia de MOD PAA INVERSIÓN'!$B:$M,12,0)</f>
        <v>#N/A</v>
      </c>
      <c r="AG3" s="11" t="e">
        <f>VLOOKUP(A3,'SOL INVERSIÒN'!$B:$M,12,0)</f>
        <v>#N/A</v>
      </c>
      <c r="AH3" s="11" t="e">
        <f t="shared" si="3"/>
        <v>#N/A</v>
      </c>
      <c r="AI3" s="11"/>
    </row>
    <row r="4" spans="1:35" ht="89.25">
      <c r="A4" s="12" t="s">
        <v>53</v>
      </c>
      <c r="B4" s="13" t="s">
        <v>34</v>
      </c>
      <c r="C4" s="13" t="s">
        <v>35</v>
      </c>
      <c r="D4" s="13" t="s">
        <v>36</v>
      </c>
      <c r="E4" s="13" t="s">
        <v>37</v>
      </c>
      <c r="F4" s="14">
        <v>8025</v>
      </c>
      <c r="G4" s="14">
        <v>2024110010079</v>
      </c>
      <c r="H4" s="13" t="s">
        <v>38</v>
      </c>
      <c r="I4" s="13" t="s">
        <v>39</v>
      </c>
      <c r="J4" s="13" t="s">
        <v>40</v>
      </c>
      <c r="K4" s="13">
        <v>80111600</v>
      </c>
      <c r="L4" s="13" t="s">
        <v>41</v>
      </c>
      <c r="M4" s="13" t="s">
        <v>42</v>
      </c>
      <c r="N4" s="14" t="s">
        <v>43</v>
      </c>
      <c r="O4" s="14">
        <v>6</v>
      </c>
      <c r="P4" s="13">
        <v>1</v>
      </c>
      <c r="Q4" s="13" t="s">
        <v>44</v>
      </c>
      <c r="R4" s="15" t="s">
        <v>45</v>
      </c>
      <c r="S4" s="16">
        <v>4500000</v>
      </c>
      <c r="T4" s="17">
        <f t="shared" si="0"/>
        <v>27000000</v>
      </c>
      <c r="U4" s="13" t="s">
        <v>46</v>
      </c>
      <c r="V4" s="13" t="s">
        <v>47</v>
      </c>
      <c r="W4" s="12" t="s">
        <v>48</v>
      </c>
      <c r="X4" s="13" t="s">
        <v>49</v>
      </c>
      <c r="Y4" s="13" t="s">
        <v>50</v>
      </c>
      <c r="Z4" s="13" t="s">
        <v>51</v>
      </c>
      <c r="AA4" s="18">
        <f>SUMIFS('MOD PAA INVERSIÓN'!M:M,'MOD PAA INVERSIÓN'!B:B,A4,'MOD PAA INVERSIÓN'!A:A,"Modificación propuesta")</f>
        <v>0</v>
      </c>
      <c r="AB4" s="19">
        <f t="shared" si="1"/>
        <v>0</v>
      </c>
      <c r="AC4" s="19">
        <f t="shared" ref="AC4:AC5" si="4">T4</f>
        <v>27000000</v>
      </c>
      <c r="AD4" s="18">
        <f>IFERROR(VLOOKUP(A4,'MOD PAA INVERSIÓN'!$B:$U,20,0),0)</f>
        <v>0</v>
      </c>
      <c r="AE4" s="18">
        <f>SUMIFS('MOD PAA INVERSIÓN'!$M:$M,'MOD PAA INVERSIÓN'!B:B,A4,'MOD PAA INVERSIÓN'!A:A,"Información Actual")</f>
        <v>0</v>
      </c>
      <c r="AF4" s="18" t="e">
        <f>VLOOKUP(A4,'Copia de MOD PAA INVERSIÓN'!$B:$M,12,0)</f>
        <v>#N/A</v>
      </c>
      <c r="AG4" s="11" t="e">
        <f>VLOOKUP(A4,'SOL INVERSIÒN'!$B:$M,12,0)</f>
        <v>#N/A</v>
      </c>
      <c r="AH4" s="11" t="e">
        <f t="shared" si="3"/>
        <v>#N/A</v>
      </c>
      <c r="AI4" s="11"/>
    </row>
    <row r="5" spans="1:35" ht="89.25">
      <c r="A5" s="12" t="s">
        <v>54</v>
      </c>
      <c r="B5" s="13" t="s">
        <v>34</v>
      </c>
      <c r="C5" s="13" t="s">
        <v>35</v>
      </c>
      <c r="D5" s="13" t="s">
        <v>36</v>
      </c>
      <c r="E5" s="13" t="s">
        <v>37</v>
      </c>
      <c r="F5" s="14">
        <v>8025</v>
      </c>
      <c r="G5" s="14">
        <v>2024110010079</v>
      </c>
      <c r="H5" s="13" t="s">
        <v>38</v>
      </c>
      <c r="I5" s="13" t="s">
        <v>39</v>
      </c>
      <c r="J5" s="13" t="s">
        <v>55</v>
      </c>
      <c r="K5" s="13">
        <v>80111600</v>
      </c>
      <c r="L5" s="13" t="s">
        <v>41</v>
      </c>
      <c r="M5" s="13" t="s">
        <v>42</v>
      </c>
      <c r="N5" s="14" t="s">
        <v>43</v>
      </c>
      <c r="O5" s="14">
        <v>6</v>
      </c>
      <c r="P5" s="13">
        <v>1</v>
      </c>
      <c r="Q5" s="13" t="s">
        <v>44</v>
      </c>
      <c r="R5" s="15" t="s">
        <v>45</v>
      </c>
      <c r="S5" s="16">
        <v>4500000</v>
      </c>
      <c r="T5" s="17">
        <f t="shared" si="0"/>
        <v>27000000</v>
      </c>
      <c r="U5" s="13" t="s">
        <v>46</v>
      </c>
      <c r="V5" s="13" t="s">
        <v>47</v>
      </c>
      <c r="W5" s="12" t="s">
        <v>48</v>
      </c>
      <c r="X5" s="13" t="s">
        <v>49</v>
      </c>
      <c r="Y5" s="13" t="s">
        <v>50</v>
      </c>
      <c r="Z5" s="13" t="s">
        <v>51</v>
      </c>
      <c r="AA5" s="18">
        <f>SUMIFS('MOD PAA INVERSIÓN'!M:M,'MOD PAA INVERSIÓN'!B:B,A5,'MOD PAA INVERSIÓN'!A:A,"Modificación propuesta")</f>
        <v>0</v>
      </c>
      <c r="AB5" s="19">
        <f t="shared" si="1"/>
        <v>0</v>
      </c>
      <c r="AC5" s="19">
        <f t="shared" si="4"/>
        <v>27000000</v>
      </c>
      <c r="AD5" s="18">
        <f>IFERROR(VLOOKUP(A5,'MOD PAA INVERSIÓN'!$B:$U,20,0),0)</f>
        <v>0</v>
      </c>
      <c r="AE5" s="18">
        <f>SUMIFS('MOD PAA INVERSIÓN'!$M:$M,'MOD PAA INVERSIÓN'!B:B,A5,'MOD PAA INVERSIÓN'!A:A,"Información Actual")</f>
        <v>0</v>
      </c>
      <c r="AF5" s="18" t="e">
        <f>VLOOKUP(A5,'Copia de MOD PAA INVERSIÓN'!$B:$M,12,0)</f>
        <v>#N/A</v>
      </c>
      <c r="AG5" s="11" t="e">
        <f>VLOOKUP(A5,'SOL INVERSIÒN'!$B:$M,12,0)</f>
        <v>#N/A</v>
      </c>
      <c r="AH5" s="11" t="e">
        <f t="shared" si="3"/>
        <v>#N/A</v>
      </c>
      <c r="AI5" s="11"/>
    </row>
    <row r="6" spans="1:35" ht="89.25">
      <c r="A6" s="12" t="s">
        <v>56</v>
      </c>
      <c r="B6" s="13" t="s">
        <v>34</v>
      </c>
      <c r="C6" s="13" t="s">
        <v>35</v>
      </c>
      <c r="D6" s="13" t="s">
        <v>36</v>
      </c>
      <c r="E6" s="13" t="s">
        <v>37</v>
      </c>
      <c r="F6" s="14">
        <v>8025</v>
      </c>
      <c r="G6" s="14">
        <v>2024110010079</v>
      </c>
      <c r="H6" s="13" t="s">
        <v>38</v>
      </c>
      <c r="I6" s="13" t="s">
        <v>39</v>
      </c>
      <c r="J6" s="13" t="s">
        <v>40</v>
      </c>
      <c r="K6" s="13">
        <v>80111600</v>
      </c>
      <c r="L6" s="13" t="s">
        <v>41</v>
      </c>
      <c r="M6" s="13" t="s">
        <v>42</v>
      </c>
      <c r="N6" s="14" t="s">
        <v>43</v>
      </c>
      <c r="O6" s="14">
        <v>6</v>
      </c>
      <c r="P6" s="13">
        <v>1</v>
      </c>
      <c r="Q6" s="13" t="s">
        <v>44</v>
      </c>
      <c r="R6" s="15" t="s">
        <v>45</v>
      </c>
      <c r="S6" s="16">
        <v>6000000</v>
      </c>
      <c r="T6" s="17">
        <f t="shared" si="0"/>
        <v>36000000</v>
      </c>
      <c r="U6" s="13" t="s">
        <v>46</v>
      </c>
      <c r="V6" s="13" t="s">
        <v>47</v>
      </c>
      <c r="W6" s="12" t="s">
        <v>48</v>
      </c>
      <c r="X6" s="13" t="s">
        <v>49</v>
      </c>
      <c r="Y6" s="13" t="s">
        <v>50</v>
      </c>
      <c r="Z6" s="13" t="s">
        <v>51</v>
      </c>
      <c r="AA6" s="18">
        <f>SUMIFS('MOD PAA INVERSIÓN'!M:M,'MOD PAA INVERSIÓN'!B:B,A6,'MOD PAA INVERSIÓN'!A:A,"Modificación propuesta")</f>
        <v>30000000</v>
      </c>
      <c r="AB6" s="18">
        <f t="shared" si="1"/>
        <v>-6000000</v>
      </c>
      <c r="AC6" s="18">
        <f>AA6</f>
        <v>30000000</v>
      </c>
      <c r="AD6" s="18">
        <f>IFERROR(VLOOKUP(A6,'MOD PAA INVERSIÓN'!$B:$U,20,0),0)</f>
        <v>8</v>
      </c>
      <c r="AE6" s="18">
        <f>SUMIFS('MOD PAA INVERSIÓN'!$M:$M,'MOD PAA INVERSIÓN'!B:B,A6,'MOD PAA INVERSIÓN'!A:A,"Información Actual")</f>
        <v>36000000</v>
      </c>
      <c r="AF6" s="18" t="e">
        <f>VLOOKUP(A6,'Copia de MOD PAA INVERSIÓN'!$B:$M,12,0)</f>
        <v>#N/A</v>
      </c>
      <c r="AG6" s="11" t="e">
        <f>VLOOKUP(A6,'SOL INVERSIÒN'!$B:$M,12,0)</f>
        <v>#N/A</v>
      </c>
      <c r="AH6" s="11" t="e">
        <f t="shared" si="3"/>
        <v>#N/A</v>
      </c>
      <c r="AI6" s="11"/>
    </row>
    <row r="7" spans="1:35" ht="89.25">
      <c r="A7" s="12" t="s">
        <v>57</v>
      </c>
      <c r="B7" s="13" t="s">
        <v>34</v>
      </c>
      <c r="C7" s="13" t="s">
        <v>35</v>
      </c>
      <c r="D7" s="13" t="s">
        <v>36</v>
      </c>
      <c r="E7" s="13" t="s">
        <v>37</v>
      </c>
      <c r="F7" s="14">
        <v>8025</v>
      </c>
      <c r="G7" s="14">
        <v>2024110010079</v>
      </c>
      <c r="H7" s="13" t="s">
        <v>38</v>
      </c>
      <c r="I7" s="13" t="s">
        <v>39</v>
      </c>
      <c r="J7" s="13" t="s">
        <v>55</v>
      </c>
      <c r="K7" s="13">
        <v>80111600</v>
      </c>
      <c r="L7" s="13" t="s">
        <v>41</v>
      </c>
      <c r="M7" s="13" t="s">
        <v>42</v>
      </c>
      <c r="N7" s="14" t="s">
        <v>43</v>
      </c>
      <c r="O7" s="14">
        <v>4</v>
      </c>
      <c r="P7" s="13">
        <v>1</v>
      </c>
      <c r="Q7" s="13" t="s">
        <v>44</v>
      </c>
      <c r="R7" s="15" t="s">
        <v>45</v>
      </c>
      <c r="S7" s="16">
        <v>4100000</v>
      </c>
      <c r="T7" s="17">
        <f t="shared" si="0"/>
        <v>16400000</v>
      </c>
      <c r="U7" s="13" t="s">
        <v>46</v>
      </c>
      <c r="V7" s="13" t="s">
        <v>47</v>
      </c>
      <c r="W7" s="12" t="s">
        <v>48</v>
      </c>
      <c r="X7" s="13" t="s">
        <v>49</v>
      </c>
      <c r="Y7" s="13" t="s">
        <v>50</v>
      </c>
      <c r="Z7" s="13" t="s">
        <v>51</v>
      </c>
      <c r="AA7" s="18">
        <f>SUMIFS('MOD PAA INVERSIÓN'!M:M,'MOD PAA INVERSIÓN'!B:B,A7,'MOD PAA INVERSIÓN'!A:A,"Modificación propuesta")</f>
        <v>0</v>
      </c>
      <c r="AB7" s="19">
        <f t="shared" si="1"/>
        <v>0</v>
      </c>
      <c r="AC7" s="19">
        <f t="shared" ref="AC7:AC9" si="5">T7</f>
        <v>16400000</v>
      </c>
      <c r="AD7" s="18">
        <f>IFERROR(VLOOKUP(A7,'MOD PAA INVERSIÓN'!$B:$U,20,0),0)</f>
        <v>0</v>
      </c>
      <c r="AE7" s="18">
        <f>SUMIFS('MOD PAA INVERSIÓN'!$M:$M,'MOD PAA INVERSIÓN'!B:B,A7,'MOD PAA INVERSIÓN'!A:A,"Información Actual")</f>
        <v>0</v>
      </c>
      <c r="AF7" s="18" t="e">
        <f>VLOOKUP(A7,'Copia de MOD PAA INVERSIÓN'!$B:$M,12,0)</f>
        <v>#N/A</v>
      </c>
      <c r="AG7" s="11" t="e">
        <f>VLOOKUP(A7,'SOL INVERSIÒN'!$B:$M,12,0)</f>
        <v>#N/A</v>
      </c>
      <c r="AH7" s="11" t="e">
        <f t="shared" si="3"/>
        <v>#N/A</v>
      </c>
      <c r="AI7" s="11"/>
    </row>
    <row r="8" spans="1:35" ht="89.25">
      <c r="A8" s="12" t="s">
        <v>58</v>
      </c>
      <c r="B8" s="13" t="s">
        <v>34</v>
      </c>
      <c r="C8" s="13" t="s">
        <v>35</v>
      </c>
      <c r="D8" s="13" t="s">
        <v>36</v>
      </c>
      <c r="E8" s="13" t="s">
        <v>37</v>
      </c>
      <c r="F8" s="14">
        <v>8025</v>
      </c>
      <c r="G8" s="14">
        <v>2024110010079</v>
      </c>
      <c r="H8" s="13" t="s">
        <v>38</v>
      </c>
      <c r="I8" s="13" t="s">
        <v>39</v>
      </c>
      <c r="J8" s="13" t="s">
        <v>59</v>
      </c>
      <c r="K8" s="13">
        <v>80111600</v>
      </c>
      <c r="L8" s="13" t="s">
        <v>41</v>
      </c>
      <c r="M8" s="13" t="s">
        <v>42</v>
      </c>
      <c r="N8" s="14" t="s">
        <v>43</v>
      </c>
      <c r="O8" s="14">
        <v>6</v>
      </c>
      <c r="P8" s="13">
        <v>1</v>
      </c>
      <c r="Q8" s="13" t="s">
        <v>44</v>
      </c>
      <c r="R8" s="15" t="s">
        <v>45</v>
      </c>
      <c r="S8" s="16">
        <v>4350000</v>
      </c>
      <c r="T8" s="17">
        <f t="shared" si="0"/>
        <v>26100000</v>
      </c>
      <c r="U8" s="13" t="s">
        <v>46</v>
      </c>
      <c r="V8" s="13" t="s">
        <v>47</v>
      </c>
      <c r="W8" s="12" t="s">
        <v>48</v>
      </c>
      <c r="X8" s="13" t="s">
        <v>49</v>
      </c>
      <c r="Y8" s="13" t="s">
        <v>50</v>
      </c>
      <c r="Z8" s="13" t="s">
        <v>51</v>
      </c>
      <c r="AA8" s="18">
        <f>SUMIFS('MOD PAA INVERSIÓN'!M:M,'MOD PAA INVERSIÓN'!B:B,A8,'MOD PAA INVERSIÓN'!A:A,"Modificación propuesta")</f>
        <v>0</v>
      </c>
      <c r="AB8" s="19">
        <f t="shared" si="1"/>
        <v>0</v>
      </c>
      <c r="AC8" s="19">
        <f t="shared" si="5"/>
        <v>26100000</v>
      </c>
      <c r="AD8" s="18">
        <f>IFERROR(VLOOKUP(A8,'MOD PAA INVERSIÓN'!$B:$U,20,0),0)</f>
        <v>0</v>
      </c>
      <c r="AE8" s="18">
        <f>SUMIFS('MOD PAA INVERSIÓN'!$M:$M,'MOD PAA INVERSIÓN'!B:B,A8,'MOD PAA INVERSIÓN'!A:A,"Información Actual")</f>
        <v>0</v>
      </c>
      <c r="AF8" s="18" t="e">
        <f>VLOOKUP(A8,'Copia de MOD PAA INVERSIÓN'!$B:$M,12,0)</f>
        <v>#N/A</v>
      </c>
      <c r="AG8" s="11" t="e">
        <f>VLOOKUP(A8,'SOL INVERSIÒN'!$B:$M,12,0)</f>
        <v>#N/A</v>
      </c>
      <c r="AH8" s="11" t="e">
        <f t="shared" si="3"/>
        <v>#N/A</v>
      </c>
      <c r="AI8" s="11"/>
    </row>
    <row r="9" spans="1:35" ht="89.25">
      <c r="A9" s="12" t="s">
        <v>60</v>
      </c>
      <c r="B9" s="13" t="s">
        <v>34</v>
      </c>
      <c r="C9" s="13" t="s">
        <v>35</v>
      </c>
      <c r="D9" s="13" t="s">
        <v>36</v>
      </c>
      <c r="E9" s="13" t="s">
        <v>37</v>
      </c>
      <c r="F9" s="14">
        <v>8025</v>
      </c>
      <c r="G9" s="14">
        <v>2024110010079</v>
      </c>
      <c r="H9" s="13" t="s">
        <v>38</v>
      </c>
      <c r="I9" s="13" t="s">
        <v>39</v>
      </c>
      <c r="J9" s="13" t="s">
        <v>59</v>
      </c>
      <c r="K9" s="13">
        <v>80111600</v>
      </c>
      <c r="L9" s="13" t="s">
        <v>61</v>
      </c>
      <c r="M9" s="13" t="s">
        <v>42</v>
      </c>
      <c r="N9" s="14" t="s">
        <v>43</v>
      </c>
      <c r="O9" s="14">
        <v>5.56</v>
      </c>
      <c r="P9" s="13">
        <v>1</v>
      </c>
      <c r="Q9" s="13" t="s">
        <v>44</v>
      </c>
      <c r="R9" s="15" t="s">
        <v>45</v>
      </c>
      <c r="S9" s="16">
        <v>3600000</v>
      </c>
      <c r="T9" s="17">
        <f t="shared" si="0"/>
        <v>20016000</v>
      </c>
      <c r="U9" s="13" t="s">
        <v>46</v>
      </c>
      <c r="V9" s="13" t="s">
        <v>47</v>
      </c>
      <c r="W9" s="12" t="s">
        <v>48</v>
      </c>
      <c r="X9" s="13" t="s">
        <v>49</v>
      </c>
      <c r="Y9" s="13" t="s">
        <v>50</v>
      </c>
      <c r="Z9" s="13" t="s">
        <v>51</v>
      </c>
      <c r="AA9" s="18">
        <f>SUMIFS('MOD PAA INVERSIÓN'!M:M,'MOD PAA INVERSIÓN'!B:B,A9,'MOD PAA INVERSIÓN'!A:A,"Modificación propuesta")</f>
        <v>0</v>
      </c>
      <c r="AB9" s="19">
        <f t="shared" si="1"/>
        <v>0</v>
      </c>
      <c r="AC9" s="19">
        <f t="shared" si="5"/>
        <v>20016000</v>
      </c>
      <c r="AD9" s="18">
        <f>IFERROR(VLOOKUP(A9,'MOD PAA INVERSIÓN'!$B:$U,20,0),0)</f>
        <v>0</v>
      </c>
      <c r="AE9" s="18">
        <f>SUMIFS('MOD PAA INVERSIÓN'!$M:$M,'MOD PAA INVERSIÓN'!B:B,A9,'MOD PAA INVERSIÓN'!A:A,"Información Actual")</f>
        <v>0</v>
      </c>
      <c r="AF9" s="18" t="e">
        <f>VLOOKUP(A9,'Copia de MOD PAA INVERSIÓN'!$B:$M,12,0)</f>
        <v>#N/A</v>
      </c>
      <c r="AG9" s="11" t="e">
        <f>VLOOKUP(A9,'SOL INVERSIÒN'!$B:$M,12,0)</f>
        <v>#N/A</v>
      </c>
      <c r="AH9" s="11" t="e">
        <f t="shared" si="3"/>
        <v>#N/A</v>
      </c>
      <c r="AI9" s="11"/>
    </row>
    <row r="10" spans="1:35" ht="89.25">
      <c r="A10" s="12" t="s">
        <v>62</v>
      </c>
      <c r="B10" s="13" t="s">
        <v>34</v>
      </c>
      <c r="C10" s="13" t="s">
        <v>35</v>
      </c>
      <c r="D10" s="13" t="s">
        <v>36</v>
      </c>
      <c r="E10" s="13" t="s">
        <v>37</v>
      </c>
      <c r="F10" s="14">
        <v>8025</v>
      </c>
      <c r="G10" s="14">
        <v>2024110010079</v>
      </c>
      <c r="H10" s="13" t="s">
        <v>38</v>
      </c>
      <c r="I10" s="13" t="s">
        <v>39</v>
      </c>
      <c r="J10" s="13" t="s">
        <v>40</v>
      </c>
      <c r="K10" s="13">
        <v>80111600</v>
      </c>
      <c r="L10" s="13" t="s">
        <v>41</v>
      </c>
      <c r="M10" s="13" t="s">
        <v>42</v>
      </c>
      <c r="N10" s="14" t="s">
        <v>43</v>
      </c>
      <c r="O10" s="14">
        <v>6</v>
      </c>
      <c r="P10" s="13">
        <v>1</v>
      </c>
      <c r="Q10" s="13" t="s">
        <v>44</v>
      </c>
      <c r="R10" s="15" t="s">
        <v>45</v>
      </c>
      <c r="S10" s="16">
        <v>5000000</v>
      </c>
      <c r="T10" s="17">
        <f t="shared" si="0"/>
        <v>30000000</v>
      </c>
      <c r="U10" s="13" t="s">
        <v>46</v>
      </c>
      <c r="V10" s="13" t="s">
        <v>47</v>
      </c>
      <c r="W10" s="12" t="s">
        <v>48</v>
      </c>
      <c r="X10" s="13" t="s">
        <v>49</v>
      </c>
      <c r="Y10" s="13" t="s">
        <v>50</v>
      </c>
      <c r="Z10" s="13" t="s">
        <v>51</v>
      </c>
      <c r="AA10" s="18">
        <f>SUMIFS('MOD PAA INVERSIÓN'!M:M,'MOD PAA INVERSIÓN'!B:B,A10,'MOD PAA INVERSIÓN'!A:A,"Modificación propuesta")</f>
        <v>22500000</v>
      </c>
      <c r="AB10" s="18">
        <f t="shared" si="1"/>
        <v>-7500000</v>
      </c>
      <c r="AC10" s="18">
        <f>AA10</f>
        <v>22500000</v>
      </c>
      <c r="AD10" s="18">
        <f>IFERROR(VLOOKUP(A10,'MOD PAA INVERSIÓN'!$B:$U,20,0),0)</f>
        <v>8</v>
      </c>
      <c r="AE10" s="18">
        <f>SUMIFS('MOD PAA INVERSIÓN'!$M:$M,'MOD PAA INVERSIÓN'!B:B,A10,'MOD PAA INVERSIÓN'!A:A,"Información Actual")</f>
        <v>30000000</v>
      </c>
      <c r="AF10" s="18" t="e">
        <f>VLOOKUP(A10,'Copia de MOD PAA INVERSIÓN'!$B:$M,12,0)</f>
        <v>#N/A</v>
      </c>
      <c r="AG10" s="11" t="e">
        <f>VLOOKUP(A10,'SOL INVERSIÒN'!$B:$M,12,0)</f>
        <v>#N/A</v>
      </c>
      <c r="AH10" s="11" t="e">
        <f t="shared" si="3"/>
        <v>#N/A</v>
      </c>
      <c r="AI10" s="11"/>
    </row>
    <row r="11" spans="1:35" ht="89.25">
      <c r="A11" s="12" t="s">
        <v>63</v>
      </c>
      <c r="B11" s="13" t="s">
        <v>34</v>
      </c>
      <c r="C11" s="13" t="s">
        <v>35</v>
      </c>
      <c r="D11" s="13" t="s">
        <v>36</v>
      </c>
      <c r="E11" s="13" t="s">
        <v>37</v>
      </c>
      <c r="F11" s="14">
        <v>8025</v>
      </c>
      <c r="G11" s="14">
        <v>2024110010079</v>
      </c>
      <c r="H11" s="13" t="s">
        <v>38</v>
      </c>
      <c r="I11" s="13" t="s">
        <v>39</v>
      </c>
      <c r="J11" s="13" t="s">
        <v>55</v>
      </c>
      <c r="K11" s="13">
        <v>80111600</v>
      </c>
      <c r="L11" s="13" t="s">
        <v>41</v>
      </c>
      <c r="M11" s="13" t="s">
        <v>42</v>
      </c>
      <c r="N11" s="14" t="s">
        <v>43</v>
      </c>
      <c r="O11" s="14">
        <v>6</v>
      </c>
      <c r="P11" s="13">
        <v>1</v>
      </c>
      <c r="Q11" s="13" t="s">
        <v>44</v>
      </c>
      <c r="R11" s="15" t="s">
        <v>45</v>
      </c>
      <c r="S11" s="16">
        <v>4100000</v>
      </c>
      <c r="T11" s="17">
        <f t="shared" si="0"/>
        <v>24600000</v>
      </c>
      <c r="U11" s="13" t="s">
        <v>46</v>
      </c>
      <c r="V11" s="13" t="s">
        <v>47</v>
      </c>
      <c r="W11" s="12" t="s">
        <v>48</v>
      </c>
      <c r="X11" s="13" t="s">
        <v>49</v>
      </c>
      <c r="Y11" s="13" t="s">
        <v>50</v>
      </c>
      <c r="Z11" s="13" t="s">
        <v>51</v>
      </c>
      <c r="AA11" s="18">
        <f>SUMIFS('MOD PAA INVERSIÓN'!M:M,'MOD PAA INVERSIÓN'!B:B,A11,'MOD PAA INVERSIÓN'!A:A,"Modificación propuesta")</f>
        <v>0</v>
      </c>
      <c r="AB11" s="19">
        <f t="shared" si="1"/>
        <v>0</v>
      </c>
      <c r="AC11" s="19">
        <f t="shared" ref="AC11:AC21" si="6">T11</f>
        <v>24600000</v>
      </c>
      <c r="AD11" s="18">
        <f>IFERROR(VLOOKUP(A11,'MOD PAA INVERSIÓN'!$B:$U,20,0),0)</f>
        <v>0</v>
      </c>
      <c r="AE11" s="18">
        <f>SUMIFS('MOD PAA INVERSIÓN'!$M:$M,'MOD PAA INVERSIÓN'!B:B,A11,'MOD PAA INVERSIÓN'!A:A,"Información Actual")</f>
        <v>0</v>
      </c>
      <c r="AF11" s="18" t="e">
        <f>VLOOKUP(A11,'Copia de MOD PAA INVERSIÓN'!$B:$M,12,0)</f>
        <v>#N/A</v>
      </c>
      <c r="AG11" s="11" t="e">
        <f>VLOOKUP(A11,'SOL INVERSIÒN'!$B:$M,12,0)</f>
        <v>#N/A</v>
      </c>
      <c r="AH11" s="11" t="e">
        <f t="shared" si="3"/>
        <v>#N/A</v>
      </c>
      <c r="AI11" s="11"/>
    </row>
    <row r="12" spans="1:35" ht="89.25">
      <c r="A12" s="12" t="s">
        <v>64</v>
      </c>
      <c r="B12" s="13" t="s">
        <v>34</v>
      </c>
      <c r="C12" s="13" t="s">
        <v>35</v>
      </c>
      <c r="D12" s="13" t="s">
        <v>36</v>
      </c>
      <c r="E12" s="13" t="s">
        <v>37</v>
      </c>
      <c r="F12" s="14">
        <v>8025</v>
      </c>
      <c r="G12" s="14">
        <v>2024110010079</v>
      </c>
      <c r="H12" s="13" t="s">
        <v>38</v>
      </c>
      <c r="I12" s="13" t="s">
        <v>39</v>
      </c>
      <c r="J12" s="13" t="s">
        <v>55</v>
      </c>
      <c r="K12" s="13">
        <v>80111600</v>
      </c>
      <c r="L12" s="13" t="s">
        <v>41</v>
      </c>
      <c r="M12" s="13" t="s">
        <v>42</v>
      </c>
      <c r="N12" s="14" t="s">
        <v>43</v>
      </c>
      <c r="O12" s="14">
        <v>5</v>
      </c>
      <c r="P12" s="13">
        <v>1</v>
      </c>
      <c r="Q12" s="13" t="s">
        <v>44</v>
      </c>
      <c r="R12" s="15" t="s">
        <v>45</v>
      </c>
      <c r="S12" s="16">
        <v>4500000</v>
      </c>
      <c r="T12" s="17">
        <f t="shared" si="0"/>
        <v>22500000</v>
      </c>
      <c r="U12" s="13" t="s">
        <v>46</v>
      </c>
      <c r="V12" s="13" t="s">
        <v>47</v>
      </c>
      <c r="W12" s="12" t="s">
        <v>48</v>
      </c>
      <c r="X12" s="13" t="s">
        <v>49</v>
      </c>
      <c r="Y12" s="13" t="s">
        <v>50</v>
      </c>
      <c r="Z12" s="13" t="s">
        <v>51</v>
      </c>
      <c r="AA12" s="18">
        <f>SUMIFS('MOD PAA INVERSIÓN'!M:M,'MOD PAA INVERSIÓN'!B:B,A12,'MOD PAA INVERSIÓN'!A:A,"Modificación propuesta")</f>
        <v>0</v>
      </c>
      <c r="AB12" s="19">
        <f t="shared" si="1"/>
        <v>0</v>
      </c>
      <c r="AC12" s="19">
        <f t="shared" si="6"/>
        <v>22500000</v>
      </c>
      <c r="AD12" s="18">
        <f>IFERROR(VLOOKUP(A12,'MOD PAA INVERSIÓN'!$B:$U,20,0),0)</f>
        <v>0</v>
      </c>
      <c r="AE12" s="18">
        <f>SUMIFS('MOD PAA INVERSIÓN'!$M:$M,'MOD PAA INVERSIÓN'!B:B,A12,'MOD PAA INVERSIÓN'!A:A,"Información Actual")</f>
        <v>0</v>
      </c>
      <c r="AF12" s="18" t="e">
        <f>VLOOKUP(A12,'Copia de MOD PAA INVERSIÓN'!$B:$M,12,0)</f>
        <v>#N/A</v>
      </c>
      <c r="AG12" s="11" t="e">
        <f>VLOOKUP(A12,'SOL INVERSIÒN'!$B:$M,12,0)</f>
        <v>#N/A</v>
      </c>
      <c r="AH12" s="11" t="e">
        <f t="shared" si="3"/>
        <v>#N/A</v>
      </c>
      <c r="AI12" s="11"/>
    </row>
    <row r="13" spans="1:35" ht="89.25">
      <c r="A13" s="12" t="s">
        <v>65</v>
      </c>
      <c r="B13" s="13" t="s">
        <v>34</v>
      </c>
      <c r="C13" s="13" t="s">
        <v>35</v>
      </c>
      <c r="D13" s="13" t="s">
        <v>36</v>
      </c>
      <c r="E13" s="13" t="s">
        <v>37</v>
      </c>
      <c r="F13" s="14">
        <v>8025</v>
      </c>
      <c r="G13" s="14">
        <v>2024110010079</v>
      </c>
      <c r="H13" s="13" t="s">
        <v>38</v>
      </c>
      <c r="I13" s="13" t="s">
        <v>39</v>
      </c>
      <c r="J13" s="13" t="s">
        <v>55</v>
      </c>
      <c r="K13" s="13">
        <v>80111600</v>
      </c>
      <c r="L13" s="13" t="s">
        <v>41</v>
      </c>
      <c r="M13" s="13" t="s">
        <v>42</v>
      </c>
      <c r="N13" s="14" t="s">
        <v>43</v>
      </c>
      <c r="O13" s="14">
        <v>6</v>
      </c>
      <c r="P13" s="13">
        <v>1</v>
      </c>
      <c r="Q13" s="13" t="s">
        <v>44</v>
      </c>
      <c r="R13" s="15" t="s">
        <v>45</v>
      </c>
      <c r="S13" s="16">
        <v>5000000</v>
      </c>
      <c r="T13" s="17">
        <f t="shared" si="0"/>
        <v>30000000</v>
      </c>
      <c r="U13" s="13" t="s">
        <v>46</v>
      </c>
      <c r="V13" s="13" t="s">
        <v>47</v>
      </c>
      <c r="W13" s="12" t="s">
        <v>48</v>
      </c>
      <c r="X13" s="13" t="s">
        <v>49</v>
      </c>
      <c r="Y13" s="13" t="s">
        <v>50</v>
      </c>
      <c r="Z13" s="13" t="s">
        <v>51</v>
      </c>
      <c r="AA13" s="18">
        <f>SUMIFS('MOD PAA INVERSIÓN'!M:M,'MOD PAA INVERSIÓN'!B:B,A13,'MOD PAA INVERSIÓN'!A:A,"Modificación propuesta")</f>
        <v>0</v>
      </c>
      <c r="AB13" s="19">
        <f t="shared" si="1"/>
        <v>0</v>
      </c>
      <c r="AC13" s="19">
        <f t="shared" si="6"/>
        <v>30000000</v>
      </c>
      <c r="AD13" s="18">
        <f>IFERROR(VLOOKUP(A13,'MOD PAA INVERSIÓN'!$B:$U,20,0),0)</f>
        <v>0</v>
      </c>
      <c r="AE13" s="18">
        <f>SUMIFS('MOD PAA INVERSIÓN'!$M:$M,'MOD PAA INVERSIÓN'!B:B,A13,'MOD PAA INVERSIÓN'!A:A,"Información Actual")</f>
        <v>0</v>
      </c>
      <c r="AF13" s="18" t="e">
        <f>VLOOKUP(A13,'Copia de MOD PAA INVERSIÓN'!$B:$M,12,0)</f>
        <v>#N/A</v>
      </c>
      <c r="AG13" s="11" t="e">
        <f>VLOOKUP(A13,'SOL INVERSIÒN'!$B:$M,12,0)</f>
        <v>#N/A</v>
      </c>
      <c r="AH13" s="11" t="e">
        <f t="shared" si="3"/>
        <v>#N/A</v>
      </c>
      <c r="AI13" s="11"/>
    </row>
    <row r="14" spans="1:35" ht="89.25">
      <c r="A14" s="12" t="s">
        <v>66</v>
      </c>
      <c r="B14" s="13" t="s">
        <v>34</v>
      </c>
      <c r="C14" s="13" t="s">
        <v>35</v>
      </c>
      <c r="D14" s="13" t="s">
        <v>36</v>
      </c>
      <c r="E14" s="13" t="s">
        <v>37</v>
      </c>
      <c r="F14" s="14">
        <v>8025</v>
      </c>
      <c r="G14" s="14">
        <v>2024110010079</v>
      </c>
      <c r="H14" s="13" t="s">
        <v>38</v>
      </c>
      <c r="I14" s="13" t="s">
        <v>39</v>
      </c>
      <c r="J14" s="13" t="s">
        <v>40</v>
      </c>
      <c r="K14" s="13">
        <v>80111600</v>
      </c>
      <c r="L14" s="13" t="s">
        <v>41</v>
      </c>
      <c r="M14" s="13" t="s">
        <v>42</v>
      </c>
      <c r="N14" s="14" t="s">
        <v>43</v>
      </c>
      <c r="O14" s="14">
        <v>8</v>
      </c>
      <c r="P14" s="13">
        <v>1</v>
      </c>
      <c r="Q14" s="13" t="s">
        <v>44</v>
      </c>
      <c r="R14" s="15" t="s">
        <v>45</v>
      </c>
      <c r="S14" s="16">
        <v>7500000</v>
      </c>
      <c r="T14" s="17">
        <f t="shared" si="0"/>
        <v>60000000</v>
      </c>
      <c r="U14" s="13" t="s">
        <v>46</v>
      </c>
      <c r="V14" s="13" t="s">
        <v>47</v>
      </c>
      <c r="W14" s="12" t="s">
        <v>48</v>
      </c>
      <c r="X14" s="13" t="s">
        <v>49</v>
      </c>
      <c r="Y14" s="13" t="s">
        <v>50</v>
      </c>
      <c r="Z14" s="13" t="s">
        <v>51</v>
      </c>
      <c r="AA14" s="18">
        <f>SUMIFS('MOD PAA INVERSIÓN'!M:M,'MOD PAA INVERSIÓN'!B:B,A14,'MOD PAA INVERSIÓN'!A:A,"Modificación propuesta")</f>
        <v>0</v>
      </c>
      <c r="AB14" s="19">
        <f t="shared" si="1"/>
        <v>0</v>
      </c>
      <c r="AC14" s="19">
        <f t="shared" si="6"/>
        <v>60000000</v>
      </c>
      <c r="AD14" s="18">
        <f>IFERROR(VLOOKUP(A14,'MOD PAA INVERSIÓN'!$B:$U,20,0),0)</f>
        <v>0</v>
      </c>
      <c r="AE14" s="18">
        <f>SUMIFS('MOD PAA INVERSIÓN'!$M:$M,'MOD PAA INVERSIÓN'!B:B,A14,'MOD PAA INVERSIÓN'!A:A,"Información Actual")</f>
        <v>0</v>
      </c>
      <c r="AF14" s="18" t="e">
        <f>VLOOKUP(A14,'Copia de MOD PAA INVERSIÓN'!$B:$M,12,0)</f>
        <v>#N/A</v>
      </c>
      <c r="AG14" s="11" t="e">
        <f>VLOOKUP(A14,'SOL INVERSIÒN'!$B:$M,12,0)</f>
        <v>#N/A</v>
      </c>
      <c r="AH14" s="11" t="e">
        <f t="shared" si="3"/>
        <v>#N/A</v>
      </c>
      <c r="AI14" s="11"/>
    </row>
    <row r="15" spans="1:35" ht="89.25">
      <c r="A15" s="12" t="s">
        <v>67</v>
      </c>
      <c r="B15" s="13" t="s">
        <v>34</v>
      </c>
      <c r="C15" s="13" t="s">
        <v>35</v>
      </c>
      <c r="D15" s="13" t="s">
        <v>36</v>
      </c>
      <c r="E15" s="13" t="s">
        <v>37</v>
      </c>
      <c r="F15" s="14">
        <v>8025</v>
      </c>
      <c r="G15" s="14">
        <v>2024110010079</v>
      </c>
      <c r="H15" s="13" t="s">
        <v>38</v>
      </c>
      <c r="I15" s="13" t="s">
        <v>39</v>
      </c>
      <c r="J15" s="13" t="s">
        <v>40</v>
      </c>
      <c r="K15" s="13">
        <v>80111600</v>
      </c>
      <c r="L15" s="13" t="s">
        <v>61</v>
      </c>
      <c r="M15" s="13" t="s">
        <v>42</v>
      </c>
      <c r="N15" s="14" t="s">
        <v>43</v>
      </c>
      <c r="O15" s="14">
        <v>6</v>
      </c>
      <c r="P15" s="13">
        <v>1</v>
      </c>
      <c r="Q15" s="13" t="s">
        <v>44</v>
      </c>
      <c r="R15" s="15" t="s">
        <v>45</v>
      </c>
      <c r="S15" s="16">
        <v>3600000</v>
      </c>
      <c r="T15" s="17">
        <f t="shared" si="0"/>
        <v>21600000</v>
      </c>
      <c r="U15" s="13" t="s">
        <v>46</v>
      </c>
      <c r="V15" s="13" t="s">
        <v>47</v>
      </c>
      <c r="W15" s="12" t="s">
        <v>48</v>
      </c>
      <c r="X15" s="13" t="s">
        <v>49</v>
      </c>
      <c r="Y15" s="13" t="s">
        <v>50</v>
      </c>
      <c r="Z15" s="13" t="s">
        <v>51</v>
      </c>
      <c r="AA15" s="18">
        <f>SUMIFS('MOD PAA INVERSIÓN'!M:M,'MOD PAA INVERSIÓN'!B:B,A15,'MOD PAA INVERSIÓN'!A:A,"Modificación propuesta")</f>
        <v>0</v>
      </c>
      <c r="AB15" s="19">
        <f t="shared" si="1"/>
        <v>0</v>
      </c>
      <c r="AC15" s="19">
        <f t="shared" si="6"/>
        <v>21600000</v>
      </c>
      <c r="AD15" s="18">
        <f>IFERROR(VLOOKUP(A15,'MOD PAA INVERSIÓN'!$B:$U,20,0),0)</f>
        <v>0</v>
      </c>
      <c r="AE15" s="18">
        <f>SUMIFS('MOD PAA INVERSIÓN'!$M:$M,'MOD PAA INVERSIÓN'!B:B,A15,'MOD PAA INVERSIÓN'!A:A,"Información Actual")</f>
        <v>0</v>
      </c>
      <c r="AF15" s="18" t="e">
        <f>VLOOKUP(A15,'Copia de MOD PAA INVERSIÓN'!$B:$M,12,0)</f>
        <v>#N/A</v>
      </c>
      <c r="AG15" s="11" t="e">
        <f>VLOOKUP(A15,'SOL INVERSIÒN'!$B:$M,12,0)</f>
        <v>#N/A</v>
      </c>
      <c r="AH15" s="11" t="e">
        <f t="shared" si="3"/>
        <v>#N/A</v>
      </c>
      <c r="AI15" s="11"/>
    </row>
    <row r="16" spans="1:35" ht="89.25">
      <c r="A16" s="12" t="s">
        <v>68</v>
      </c>
      <c r="B16" s="13" t="s">
        <v>34</v>
      </c>
      <c r="C16" s="13" t="s">
        <v>35</v>
      </c>
      <c r="D16" s="13" t="s">
        <v>36</v>
      </c>
      <c r="E16" s="13" t="s">
        <v>37</v>
      </c>
      <c r="F16" s="14">
        <v>8025</v>
      </c>
      <c r="G16" s="14">
        <v>2024110010079</v>
      </c>
      <c r="H16" s="13" t="s">
        <v>38</v>
      </c>
      <c r="I16" s="13" t="s">
        <v>39</v>
      </c>
      <c r="J16" s="13" t="s">
        <v>55</v>
      </c>
      <c r="K16" s="13">
        <v>80111600</v>
      </c>
      <c r="L16" s="13" t="s">
        <v>61</v>
      </c>
      <c r="M16" s="13" t="s">
        <v>42</v>
      </c>
      <c r="N16" s="14" t="s">
        <v>43</v>
      </c>
      <c r="O16" s="14">
        <v>6</v>
      </c>
      <c r="P16" s="13">
        <v>1</v>
      </c>
      <c r="Q16" s="13" t="s">
        <v>44</v>
      </c>
      <c r="R16" s="15" t="s">
        <v>45</v>
      </c>
      <c r="S16" s="16">
        <v>3709667</v>
      </c>
      <c r="T16" s="17">
        <f t="shared" si="0"/>
        <v>22258002</v>
      </c>
      <c r="U16" s="13" t="s">
        <v>46</v>
      </c>
      <c r="V16" s="13" t="s">
        <v>47</v>
      </c>
      <c r="W16" s="12" t="s">
        <v>48</v>
      </c>
      <c r="X16" s="13" t="s">
        <v>49</v>
      </c>
      <c r="Y16" s="13" t="s">
        <v>50</v>
      </c>
      <c r="Z16" s="13" t="s">
        <v>51</v>
      </c>
      <c r="AA16" s="18">
        <f>SUMIFS('MOD PAA INVERSIÓN'!M:M,'MOD PAA INVERSIÓN'!B:B,A16,'MOD PAA INVERSIÓN'!A:A,"Modificación propuesta")</f>
        <v>0</v>
      </c>
      <c r="AB16" s="19">
        <f t="shared" si="1"/>
        <v>0</v>
      </c>
      <c r="AC16" s="19">
        <f t="shared" si="6"/>
        <v>22258002</v>
      </c>
      <c r="AD16" s="18">
        <f>IFERROR(VLOOKUP(A16,'MOD PAA INVERSIÓN'!$B:$U,20,0),0)</f>
        <v>0</v>
      </c>
      <c r="AE16" s="18">
        <f>SUMIFS('MOD PAA INVERSIÓN'!$M:$M,'MOD PAA INVERSIÓN'!B:B,A16,'MOD PAA INVERSIÓN'!A:A,"Información Actual")</f>
        <v>0</v>
      </c>
      <c r="AF16" s="18" t="e">
        <f>VLOOKUP(A16,'Copia de MOD PAA INVERSIÓN'!$B:$M,12,0)</f>
        <v>#N/A</v>
      </c>
      <c r="AG16" s="11" t="e">
        <f>VLOOKUP(A16,'SOL INVERSIÒN'!$B:$M,12,0)</f>
        <v>#N/A</v>
      </c>
      <c r="AH16" s="11" t="e">
        <f t="shared" si="3"/>
        <v>#N/A</v>
      </c>
      <c r="AI16" s="11"/>
    </row>
    <row r="17" spans="1:35" ht="89.25">
      <c r="A17" s="12" t="s">
        <v>69</v>
      </c>
      <c r="B17" s="13" t="s">
        <v>34</v>
      </c>
      <c r="C17" s="13" t="s">
        <v>35</v>
      </c>
      <c r="D17" s="13" t="s">
        <v>36</v>
      </c>
      <c r="E17" s="13" t="s">
        <v>37</v>
      </c>
      <c r="F17" s="14">
        <v>8025</v>
      </c>
      <c r="G17" s="14">
        <v>2024110010079</v>
      </c>
      <c r="H17" s="13" t="s">
        <v>38</v>
      </c>
      <c r="I17" s="13" t="s">
        <v>39</v>
      </c>
      <c r="J17" s="13" t="s">
        <v>40</v>
      </c>
      <c r="K17" s="13">
        <v>80111600</v>
      </c>
      <c r="L17" s="13" t="s">
        <v>41</v>
      </c>
      <c r="M17" s="13" t="s">
        <v>42</v>
      </c>
      <c r="N17" s="14" t="s">
        <v>43</v>
      </c>
      <c r="O17" s="14">
        <v>6</v>
      </c>
      <c r="P17" s="13">
        <v>1</v>
      </c>
      <c r="Q17" s="13" t="s">
        <v>44</v>
      </c>
      <c r="R17" s="15" t="s">
        <v>45</v>
      </c>
      <c r="S17" s="16">
        <v>4600000</v>
      </c>
      <c r="T17" s="17">
        <f t="shared" si="0"/>
        <v>27600000</v>
      </c>
      <c r="U17" s="13" t="s">
        <v>46</v>
      </c>
      <c r="V17" s="13" t="s">
        <v>47</v>
      </c>
      <c r="W17" s="12" t="s">
        <v>48</v>
      </c>
      <c r="X17" s="13" t="s">
        <v>49</v>
      </c>
      <c r="Y17" s="13" t="s">
        <v>50</v>
      </c>
      <c r="Z17" s="13" t="s">
        <v>51</v>
      </c>
      <c r="AA17" s="18">
        <f>SUMIFS('MOD PAA INVERSIÓN'!M:M,'MOD PAA INVERSIÓN'!B:B,A17,'MOD PAA INVERSIÓN'!A:A,"Modificación propuesta")</f>
        <v>0</v>
      </c>
      <c r="AB17" s="19">
        <f t="shared" si="1"/>
        <v>0</v>
      </c>
      <c r="AC17" s="19">
        <f t="shared" si="6"/>
        <v>27600000</v>
      </c>
      <c r="AD17" s="18">
        <f>IFERROR(VLOOKUP(A17,'MOD PAA INVERSIÓN'!$B:$U,20,0),0)</f>
        <v>0</v>
      </c>
      <c r="AE17" s="18">
        <f>SUMIFS('MOD PAA INVERSIÓN'!$M:$M,'MOD PAA INVERSIÓN'!B:B,A17,'MOD PAA INVERSIÓN'!A:A,"Información Actual")</f>
        <v>0</v>
      </c>
      <c r="AF17" s="18" t="e">
        <f>VLOOKUP(A17,'Copia de MOD PAA INVERSIÓN'!$B:$M,12,0)</f>
        <v>#N/A</v>
      </c>
      <c r="AG17" s="11" t="e">
        <f>VLOOKUP(A17,'SOL INVERSIÒN'!$B:$M,12,0)</f>
        <v>#N/A</v>
      </c>
      <c r="AH17" s="11" t="e">
        <f t="shared" si="3"/>
        <v>#N/A</v>
      </c>
      <c r="AI17" s="11"/>
    </row>
    <row r="18" spans="1:35" ht="89.25">
      <c r="A18" s="12" t="s">
        <v>70</v>
      </c>
      <c r="B18" s="13" t="s">
        <v>34</v>
      </c>
      <c r="C18" s="13" t="s">
        <v>35</v>
      </c>
      <c r="D18" s="13" t="s">
        <v>36</v>
      </c>
      <c r="E18" s="13" t="s">
        <v>37</v>
      </c>
      <c r="F18" s="14">
        <v>8025</v>
      </c>
      <c r="G18" s="14">
        <v>2024110010079</v>
      </c>
      <c r="H18" s="13" t="s">
        <v>38</v>
      </c>
      <c r="I18" s="13" t="s">
        <v>39</v>
      </c>
      <c r="J18" s="13" t="s">
        <v>40</v>
      </c>
      <c r="K18" s="13">
        <v>80111600</v>
      </c>
      <c r="L18" s="13" t="s">
        <v>41</v>
      </c>
      <c r="M18" s="13" t="s">
        <v>42</v>
      </c>
      <c r="N18" s="14" t="s">
        <v>43</v>
      </c>
      <c r="O18" s="14">
        <v>6</v>
      </c>
      <c r="P18" s="13">
        <v>1</v>
      </c>
      <c r="Q18" s="13" t="s">
        <v>44</v>
      </c>
      <c r="R18" s="15" t="s">
        <v>45</v>
      </c>
      <c r="S18" s="16">
        <v>4600000</v>
      </c>
      <c r="T18" s="17">
        <f t="shared" si="0"/>
        <v>27600000</v>
      </c>
      <c r="U18" s="13" t="s">
        <v>46</v>
      </c>
      <c r="V18" s="13" t="s">
        <v>47</v>
      </c>
      <c r="W18" s="12" t="s">
        <v>48</v>
      </c>
      <c r="X18" s="13" t="s">
        <v>49</v>
      </c>
      <c r="Y18" s="13" t="s">
        <v>50</v>
      </c>
      <c r="Z18" s="13" t="s">
        <v>51</v>
      </c>
      <c r="AA18" s="18">
        <f>SUMIFS('MOD PAA INVERSIÓN'!M:M,'MOD PAA INVERSIÓN'!B:B,A18,'MOD PAA INVERSIÓN'!A:A,"Modificación propuesta")</f>
        <v>0</v>
      </c>
      <c r="AB18" s="19">
        <f t="shared" si="1"/>
        <v>0</v>
      </c>
      <c r="AC18" s="19">
        <f t="shared" si="6"/>
        <v>27600000</v>
      </c>
      <c r="AD18" s="18">
        <f>IFERROR(VLOOKUP(A18,'MOD PAA INVERSIÓN'!$B:$U,20,0),0)</f>
        <v>0</v>
      </c>
      <c r="AE18" s="18">
        <f>SUMIFS('MOD PAA INVERSIÓN'!$M:$M,'MOD PAA INVERSIÓN'!B:B,A18,'MOD PAA INVERSIÓN'!A:A,"Información Actual")</f>
        <v>0</v>
      </c>
      <c r="AF18" s="18" t="e">
        <f>VLOOKUP(A18,'Copia de MOD PAA INVERSIÓN'!$B:$M,12,0)</f>
        <v>#N/A</v>
      </c>
      <c r="AG18" s="11" t="e">
        <f>VLOOKUP(A18,'SOL INVERSIÒN'!$B:$M,12,0)</f>
        <v>#N/A</v>
      </c>
      <c r="AH18" s="11" t="e">
        <f t="shared" si="3"/>
        <v>#N/A</v>
      </c>
      <c r="AI18" s="11"/>
    </row>
    <row r="19" spans="1:35" ht="89.25">
      <c r="A19" s="12" t="s">
        <v>71</v>
      </c>
      <c r="B19" s="13" t="s">
        <v>34</v>
      </c>
      <c r="C19" s="13" t="s">
        <v>35</v>
      </c>
      <c r="D19" s="13" t="s">
        <v>36</v>
      </c>
      <c r="E19" s="13" t="s">
        <v>37</v>
      </c>
      <c r="F19" s="14">
        <v>8025</v>
      </c>
      <c r="G19" s="14">
        <v>2024110010079</v>
      </c>
      <c r="H19" s="13" t="s">
        <v>38</v>
      </c>
      <c r="I19" s="13" t="s">
        <v>39</v>
      </c>
      <c r="J19" s="13" t="s">
        <v>40</v>
      </c>
      <c r="K19" s="13">
        <v>80111600</v>
      </c>
      <c r="L19" s="13" t="s">
        <v>41</v>
      </c>
      <c r="M19" s="13" t="s">
        <v>42</v>
      </c>
      <c r="N19" s="14" t="s">
        <v>43</v>
      </c>
      <c r="O19" s="14">
        <v>6</v>
      </c>
      <c r="P19" s="13">
        <v>1</v>
      </c>
      <c r="Q19" s="13" t="s">
        <v>44</v>
      </c>
      <c r="R19" s="15" t="s">
        <v>45</v>
      </c>
      <c r="S19" s="16">
        <v>4600000</v>
      </c>
      <c r="T19" s="17">
        <f t="shared" si="0"/>
        <v>27600000</v>
      </c>
      <c r="U19" s="13" t="s">
        <v>46</v>
      </c>
      <c r="V19" s="13" t="s">
        <v>47</v>
      </c>
      <c r="W19" s="12" t="s">
        <v>48</v>
      </c>
      <c r="X19" s="13" t="s">
        <v>49</v>
      </c>
      <c r="Y19" s="13" t="s">
        <v>50</v>
      </c>
      <c r="Z19" s="13" t="s">
        <v>51</v>
      </c>
      <c r="AA19" s="18">
        <f>SUMIFS('MOD PAA INVERSIÓN'!M:M,'MOD PAA INVERSIÓN'!B:B,A19,'MOD PAA INVERSIÓN'!A:A,"Modificación propuesta")</f>
        <v>0</v>
      </c>
      <c r="AB19" s="19">
        <f t="shared" si="1"/>
        <v>0</v>
      </c>
      <c r="AC19" s="19">
        <f t="shared" si="6"/>
        <v>27600000</v>
      </c>
      <c r="AD19" s="18">
        <f>IFERROR(VLOOKUP(A19,'MOD PAA INVERSIÓN'!$B:$U,20,0),0)</f>
        <v>0</v>
      </c>
      <c r="AE19" s="18">
        <f>SUMIFS('MOD PAA INVERSIÓN'!$M:$M,'MOD PAA INVERSIÓN'!B:B,A19,'MOD PAA INVERSIÓN'!A:A,"Información Actual")</f>
        <v>0</v>
      </c>
      <c r="AF19" s="18" t="e">
        <f>VLOOKUP(A19,'Copia de MOD PAA INVERSIÓN'!$B:$M,12,0)</f>
        <v>#N/A</v>
      </c>
      <c r="AG19" s="11" t="e">
        <f>VLOOKUP(A19,'SOL INVERSIÒN'!$B:$M,12,0)</f>
        <v>#N/A</v>
      </c>
      <c r="AH19" s="11" t="e">
        <f t="shared" si="3"/>
        <v>#N/A</v>
      </c>
      <c r="AI19" s="11"/>
    </row>
    <row r="20" spans="1:35" ht="89.25">
      <c r="A20" s="12" t="s">
        <v>72</v>
      </c>
      <c r="B20" s="13" t="s">
        <v>34</v>
      </c>
      <c r="C20" s="13" t="s">
        <v>35</v>
      </c>
      <c r="D20" s="13" t="s">
        <v>36</v>
      </c>
      <c r="E20" s="13" t="s">
        <v>37</v>
      </c>
      <c r="F20" s="14">
        <v>8025</v>
      </c>
      <c r="G20" s="14">
        <v>2024110010079</v>
      </c>
      <c r="H20" s="13" t="s">
        <v>38</v>
      </c>
      <c r="I20" s="13" t="s">
        <v>39</v>
      </c>
      <c r="J20" s="13" t="s">
        <v>40</v>
      </c>
      <c r="K20" s="13">
        <v>80111600</v>
      </c>
      <c r="L20" s="13" t="s">
        <v>41</v>
      </c>
      <c r="M20" s="13" t="s">
        <v>42</v>
      </c>
      <c r="N20" s="14" t="s">
        <v>43</v>
      </c>
      <c r="O20" s="14">
        <v>6</v>
      </c>
      <c r="P20" s="13">
        <v>1</v>
      </c>
      <c r="Q20" s="13" t="s">
        <v>44</v>
      </c>
      <c r="R20" s="15" t="s">
        <v>45</v>
      </c>
      <c r="S20" s="16">
        <v>4600000</v>
      </c>
      <c r="T20" s="17">
        <f t="shared" si="0"/>
        <v>27600000</v>
      </c>
      <c r="U20" s="13" t="s">
        <v>46</v>
      </c>
      <c r="V20" s="13" t="s">
        <v>47</v>
      </c>
      <c r="W20" s="12" t="s">
        <v>48</v>
      </c>
      <c r="X20" s="13" t="s">
        <v>49</v>
      </c>
      <c r="Y20" s="13" t="s">
        <v>50</v>
      </c>
      <c r="Z20" s="13" t="s">
        <v>51</v>
      </c>
      <c r="AA20" s="18">
        <f>SUMIFS('MOD PAA INVERSIÓN'!M:M,'MOD PAA INVERSIÓN'!B:B,A20,'MOD PAA INVERSIÓN'!A:A,"Modificación propuesta")</f>
        <v>0</v>
      </c>
      <c r="AB20" s="19">
        <f t="shared" si="1"/>
        <v>0</v>
      </c>
      <c r="AC20" s="19">
        <f t="shared" si="6"/>
        <v>27600000</v>
      </c>
      <c r="AD20" s="18">
        <f>IFERROR(VLOOKUP(A20,'MOD PAA INVERSIÓN'!$B:$U,20,0),0)</f>
        <v>0</v>
      </c>
      <c r="AE20" s="18">
        <f>SUMIFS('MOD PAA INVERSIÓN'!$M:$M,'MOD PAA INVERSIÓN'!B:B,A20,'MOD PAA INVERSIÓN'!A:A,"Información Actual")</f>
        <v>0</v>
      </c>
      <c r="AF20" s="18" t="e">
        <f>VLOOKUP(A20,'Copia de MOD PAA INVERSIÓN'!$B:$M,12,0)</f>
        <v>#N/A</v>
      </c>
      <c r="AG20" s="11" t="e">
        <f>VLOOKUP(A20,'SOL INVERSIÒN'!$B:$M,12,0)</f>
        <v>#N/A</v>
      </c>
      <c r="AH20" s="11" t="e">
        <f t="shared" si="3"/>
        <v>#N/A</v>
      </c>
      <c r="AI20" s="11"/>
    </row>
    <row r="21" spans="1:35" ht="89.25">
      <c r="A21" s="12" t="s">
        <v>73</v>
      </c>
      <c r="B21" s="13" t="s">
        <v>34</v>
      </c>
      <c r="C21" s="13" t="s">
        <v>35</v>
      </c>
      <c r="D21" s="13" t="s">
        <v>36</v>
      </c>
      <c r="E21" s="13" t="s">
        <v>37</v>
      </c>
      <c r="F21" s="14">
        <v>8025</v>
      </c>
      <c r="G21" s="14">
        <v>2024110010079</v>
      </c>
      <c r="H21" s="13" t="s">
        <v>38</v>
      </c>
      <c r="I21" s="13" t="s">
        <v>39</v>
      </c>
      <c r="J21" s="13" t="s">
        <v>40</v>
      </c>
      <c r="K21" s="13">
        <v>80111600</v>
      </c>
      <c r="L21" s="13" t="s">
        <v>61</v>
      </c>
      <c r="M21" s="13" t="s">
        <v>42</v>
      </c>
      <c r="N21" s="14" t="s">
        <v>43</v>
      </c>
      <c r="O21" s="14">
        <v>6</v>
      </c>
      <c r="P21" s="13">
        <v>1</v>
      </c>
      <c r="Q21" s="13" t="s">
        <v>44</v>
      </c>
      <c r="R21" s="15" t="s">
        <v>45</v>
      </c>
      <c r="S21" s="16">
        <v>3800000</v>
      </c>
      <c r="T21" s="17">
        <f t="shared" si="0"/>
        <v>22800000</v>
      </c>
      <c r="U21" s="13" t="s">
        <v>46</v>
      </c>
      <c r="V21" s="13" t="s">
        <v>47</v>
      </c>
      <c r="W21" s="12" t="s">
        <v>48</v>
      </c>
      <c r="X21" s="13" t="s">
        <v>49</v>
      </c>
      <c r="Y21" s="13" t="s">
        <v>50</v>
      </c>
      <c r="Z21" s="13" t="s">
        <v>51</v>
      </c>
      <c r="AA21" s="18">
        <f>SUMIFS('MOD PAA INVERSIÓN'!M:M,'MOD PAA INVERSIÓN'!B:B,A21,'MOD PAA INVERSIÓN'!A:A,"Modificación propuesta")</f>
        <v>0</v>
      </c>
      <c r="AB21" s="19">
        <f t="shared" si="1"/>
        <v>0</v>
      </c>
      <c r="AC21" s="19">
        <f t="shared" si="6"/>
        <v>22800000</v>
      </c>
      <c r="AD21" s="18">
        <f>IFERROR(VLOOKUP(A21,'MOD PAA INVERSIÓN'!$B:$U,20,0),0)</f>
        <v>0</v>
      </c>
      <c r="AE21" s="18">
        <f>SUMIFS('MOD PAA INVERSIÓN'!$M:$M,'MOD PAA INVERSIÓN'!B:B,A21,'MOD PAA INVERSIÓN'!A:A,"Información Actual")</f>
        <v>0</v>
      </c>
      <c r="AF21" s="18" t="e">
        <f>VLOOKUP(A21,'Copia de MOD PAA INVERSIÓN'!$B:$M,12,0)</f>
        <v>#N/A</v>
      </c>
      <c r="AG21" s="11" t="e">
        <f>VLOOKUP(A21,'SOL INVERSIÒN'!$B:$M,12,0)</f>
        <v>#N/A</v>
      </c>
      <c r="AH21" s="11" t="e">
        <f t="shared" si="3"/>
        <v>#N/A</v>
      </c>
      <c r="AI21" s="11"/>
    </row>
    <row r="22" spans="1:35" ht="89.25">
      <c r="A22" s="12" t="s">
        <v>74</v>
      </c>
      <c r="B22" s="13" t="s">
        <v>34</v>
      </c>
      <c r="C22" s="13" t="s">
        <v>35</v>
      </c>
      <c r="D22" s="13" t="s">
        <v>36</v>
      </c>
      <c r="E22" s="13" t="s">
        <v>37</v>
      </c>
      <c r="F22" s="14">
        <v>8025</v>
      </c>
      <c r="G22" s="14">
        <v>2024110010079</v>
      </c>
      <c r="H22" s="13" t="s">
        <v>38</v>
      </c>
      <c r="I22" s="13" t="s">
        <v>39</v>
      </c>
      <c r="J22" s="13" t="s">
        <v>40</v>
      </c>
      <c r="K22" s="13">
        <v>80111600</v>
      </c>
      <c r="L22" s="13" t="s">
        <v>61</v>
      </c>
      <c r="M22" s="13" t="s">
        <v>42</v>
      </c>
      <c r="N22" s="14" t="s">
        <v>43</v>
      </c>
      <c r="O22" s="14">
        <v>6</v>
      </c>
      <c r="P22" s="13">
        <v>1</v>
      </c>
      <c r="Q22" s="13" t="s">
        <v>44</v>
      </c>
      <c r="R22" s="15" t="s">
        <v>45</v>
      </c>
      <c r="S22" s="16">
        <v>3800000</v>
      </c>
      <c r="T22" s="17">
        <f t="shared" si="0"/>
        <v>22800000</v>
      </c>
      <c r="U22" s="13" t="s">
        <v>46</v>
      </c>
      <c r="V22" s="13" t="s">
        <v>47</v>
      </c>
      <c r="W22" s="12" t="s">
        <v>48</v>
      </c>
      <c r="X22" s="13" t="s">
        <v>49</v>
      </c>
      <c r="Y22" s="13" t="s">
        <v>50</v>
      </c>
      <c r="Z22" s="13" t="s">
        <v>51</v>
      </c>
      <c r="AA22" s="18">
        <f>SUMIFS('MOD PAA INVERSIÓN'!M:M,'MOD PAA INVERSIÓN'!B:B,A22,'MOD PAA INVERSIÓN'!A:A,"Modificación propuesta")</f>
        <v>14300000</v>
      </c>
      <c r="AB22" s="18">
        <f t="shared" si="1"/>
        <v>-8500000</v>
      </c>
      <c r="AC22" s="18">
        <f>AA22</f>
        <v>14300000</v>
      </c>
      <c r="AD22" s="18">
        <f>IFERROR(VLOOKUP(A22,'MOD PAA INVERSIÓN'!$B:$U,20,0),0)</f>
        <v>8</v>
      </c>
      <c r="AE22" s="18">
        <f>SUMIFS('MOD PAA INVERSIÓN'!$M:$M,'MOD PAA INVERSIÓN'!B:B,A22,'MOD PAA INVERSIÓN'!A:A,"Información Actual")</f>
        <v>22800000</v>
      </c>
      <c r="AF22" s="18" t="e">
        <f>VLOOKUP(A22,'Copia de MOD PAA INVERSIÓN'!$B:$M,12,0)</f>
        <v>#N/A</v>
      </c>
      <c r="AG22" s="11" t="e">
        <f>VLOOKUP(A22,'SOL INVERSIÒN'!$B:$M,12,0)</f>
        <v>#N/A</v>
      </c>
      <c r="AH22" s="11" t="e">
        <f t="shared" si="3"/>
        <v>#N/A</v>
      </c>
      <c r="AI22" s="11"/>
    </row>
    <row r="23" spans="1:35" ht="89.25">
      <c r="A23" s="12" t="s">
        <v>75</v>
      </c>
      <c r="B23" s="13" t="s">
        <v>34</v>
      </c>
      <c r="C23" s="13" t="s">
        <v>35</v>
      </c>
      <c r="D23" s="13" t="s">
        <v>36</v>
      </c>
      <c r="E23" s="13" t="s">
        <v>37</v>
      </c>
      <c r="F23" s="14">
        <v>8025</v>
      </c>
      <c r="G23" s="14">
        <v>2024110010079</v>
      </c>
      <c r="H23" s="13" t="s">
        <v>38</v>
      </c>
      <c r="I23" s="13" t="s">
        <v>39</v>
      </c>
      <c r="J23" s="13" t="s">
        <v>59</v>
      </c>
      <c r="K23" s="13">
        <v>80111600</v>
      </c>
      <c r="L23" s="13" t="s">
        <v>61</v>
      </c>
      <c r="M23" s="13" t="s">
        <v>42</v>
      </c>
      <c r="N23" s="14" t="s">
        <v>43</v>
      </c>
      <c r="O23" s="14">
        <v>6</v>
      </c>
      <c r="P23" s="13">
        <v>1</v>
      </c>
      <c r="Q23" s="13" t="s">
        <v>44</v>
      </c>
      <c r="R23" s="15" t="s">
        <v>45</v>
      </c>
      <c r="S23" s="16">
        <v>3600000</v>
      </c>
      <c r="T23" s="17">
        <f t="shared" si="0"/>
        <v>21600000</v>
      </c>
      <c r="U23" s="13" t="s">
        <v>46</v>
      </c>
      <c r="V23" s="13" t="s">
        <v>47</v>
      </c>
      <c r="W23" s="12" t="s">
        <v>48</v>
      </c>
      <c r="X23" s="13" t="s">
        <v>49</v>
      </c>
      <c r="Y23" s="13" t="s">
        <v>50</v>
      </c>
      <c r="Z23" s="13" t="s">
        <v>51</v>
      </c>
      <c r="AA23" s="18">
        <f>SUMIFS('MOD PAA INVERSIÓN'!M:M,'MOD PAA INVERSIÓN'!B:B,A23,'MOD PAA INVERSIÓN'!A:A,"Modificación propuesta")</f>
        <v>0</v>
      </c>
      <c r="AB23" s="19">
        <f t="shared" si="1"/>
        <v>0</v>
      </c>
      <c r="AC23" s="19">
        <f t="shared" ref="AC23:AC24" si="7">T23</f>
        <v>21600000</v>
      </c>
      <c r="AD23" s="18">
        <f>IFERROR(VLOOKUP(A23,'MOD PAA INVERSIÓN'!$B:$U,20,0),0)</f>
        <v>0</v>
      </c>
      <c r="AE23" s="18">
        <f>SUMIFS('MOD PAA INVERSIÓN'!$M:$M,'MOD PAA INVERSIÓN'!B:B,A23,'MOD PAA INVERSIÓN'!A:A,"Información Actual")</f>
        <v>0</v>
      </c>
      <c r="AF23" s="18" t="e">
        <f>VLOOKUP(A23,'Copia de MOD PAA INVERSIÓN'!$B:$M,12,0)</f>
        <v>#N/A</v>
      </c>
      <c r="AG23" s="11" t="e">
        <f>VLOOKUP(A23,'SOL INVERSIÒN'!$B:$M,12,0)</f>
        <v>#N/A</v>
      </c>
      <c r="AH23" s="11" t="e">
        <f t="shared" si="3"/>
        <v>#N/A</v>
      </c>
      <c r="AI23" s="11"/>
    </row>
    <row r="24" spans="1:35" ht="89.25">
      <c r="A24" s="12" t="s">
        <v>76</v>
      </c>
      <c r="B24" s="13" t="s">
        <v>34</v>
      </c>
      <c r="C24" s="13" t="s">
        <v>35</v>
      </c>
      <c r="D24" s="13" t="s">
        <v>36</v>
      </c>
      <c r="E24" s="13" t="s">
        <v>37</v>
      </c>
      <c r="F24" s="14">
        <v>8025</v>
      </c>
      <c r="G24" s="14">
        <v>2024110010079</v>
      </c>
      <c r="H24" s="13" t="s">
        <v>38</v>
      </c>
      <c r="I24" s="13" t="s">
        <v>39</v>
      </c>
      <c r="J24" s="13" t="s">
        <v>59</v>
      </c>
      <c r="K24" s="13">
        <v>80111600</v>
      </c>
      <c r="L24" s="13" t="s">
        <v>61</v>
      </c>
      <c r="M24" s="13" t="s">
        <v>42</v>
      </c>
      <c r="N24" s="14" t="s">
        <v>43</v>
      </c>
      <c r="O24" s="14">
        <v>4</v>
      </c>
      <c r="P24" s="13">
        <v>1</v>
      </c>
      <c r="Q24" s="13" t="s">
        <v>44</v>
      </c>
      <c r="R24" s="15" t="s">
        <v>45</v>
      </c>
      <c r="S24" s="16">
        <v>3500000</v>
      </c>
      <c r="T24" s="17">
        <f t="shared" si="0"/>
        <v>14000000</v>
      </c>
      <c r="U24" s="13" t="s">
        <v>46</v>
      </c>
      <c r="V24" s="13" t="s">
        <v>47</v>
      </c>
      <c r="W24" s="12" t="s">
        <v>48</v>
      </c>
      <c r="X24" s="13" t="s">
        <v>49</v>
      </c>
      <c r="Y24" s="13" t="s">
        <v>50</v>
      </c>
      <c r="Z24" s="13" t="s">
        <v>51</v>
      </c>
      <c r="AA24" s="18">
        <f>SUMIFS('MOD PAA INVERSIÓN'!M:M,'MOD PAA INVERSIÓN'!B:B,A24,'MOD PAA INVERSIÓN'!A:A,"Modificación propuesta")</f>
        <v>0</v>
      </c>
      <c r="AB24" s="19">
        <f t="shared" si="1"/>
        <v>0</v>
      </c>
      <c r="AC24" s="19">
        <f t="shared" si="7"/>
        <v>14000000</v>
      </c>
      <c r="AD24" s="18">
        <f>IFERROR(VLOOKUP(A24,'MOD PAA INVERSIÓN'!$B:$U,20,0),0)</f>
        <v>0</v>
      </c>
      <c r="AE24" s="18">
        <f>SUMIFS('MOD PAA INVERSIÓN'!$M:$M,'MOD PAA INVERSIÓN'!B:B,A24,'MOD PAA INVERSIÓN'!A:A,"Información Actual")</f>
        <v>0</v>
      </c>
      <c r="AF24" s="18" t="e">
        <f>VLOOKUP(A24,'Copia de MOD PAA INVERSIÓN'!$B:$M,12,0)</f>
        <v>#N/A</v>
      </c>
      <c r="AG24" s="11" t="e">
        <f>VLOOKUP(A24,'SOL INVERSIÒN'!$B:$M,12,0)</f>
        <v>#N/A</v>
      </c>
      <c r="AH24" s="11" t="e">
        <f t="shared" si="3"/>
        <v>#N/A</v>
      </c>
      <c r="AI24" s="11"/>
    </row>
    <row r="25" spans="1:35" ht="89.25">
      <c r="A25" s="12" t="s">
        <v>77</v>
      </c>
      <c r="B25" s="13" t="s">
        <v>34</v>
      </c>
      <c r="C25" s="13" t="s">
        <v>35</v>
      </c>
      <c r="D25" s="13" t="s">
        <v>36</v>
      </c>
      <c r="E25" s="13" t="s">
        <v>37</v>
      </c>
      <c r="F25" s="14">
        <v>8025</v>
      </c>
      <c r="G25" s="14">
        <v>2024110010079</v>
      </c>
      <c r="H25" s="13" t="s">
        <v>38</v>
      </c>
      <c r="I25" s="13" t="s">
        <v>39</v>
      </c>
      <c r="J25" s="13" t="s">
        <v>40</v>
      </c>
      <c r="K25" s="13">
        <v>80111600</v>
      </c>
      <c r="L25" s="13" t="s">
        <v>41</v>
      </c>
      <c r="M25" s="13" t="s">
        <v>42</v>
      </c>
      <c r="N25" s="14" t="s">
        <v>43</v>
      </c>
      <c r="O25" s="14">
        <v>4</v>
      </c>
      <c r="P25" s="13">
        <v>1</v>
      </c>
      <c r="Q25" s="13" t="s">
        <v>44</v>
      </c>
      <c r="R25" s="15" t="s">
        <v>45</v>
      </c>
      <c r="S25" s="16">
        <v>4500000</v>
      </c>
      <c r="T25" s="17">
        <v>27000000</v>
      </c>
      <c r="U25" s="13" t="s">
        <v>46</v>
      </c>
      <c r="V25" s="13" t="s">
        <v>47</v>
      </c>
      <c r="W25" s="12" t="s">
        <v>48</v>
      </c>
      <c r="X25" s="13" t="s">
        <v>49</v>
      </c>
      <c r="Y25" s="13" t="s">
        <v>50</v>
      </c>
      <c r="Z25" s="13" t="s">
        <v>51</v>
      </c>
      <c r="AA25" s="18">
        <f>SUMIFS('MOD PAA INVERSIÓN'!M:M,'MOD PAA INVERSIÓN'!B:B,A25,'MOD PAA INVERSIÓN'!A:A,"Modificación propuesta")</f>
        <v>11157000</v>
      </c>
      <c r="AB25" s="18">
        <f t="shared" si="1"/>
        <v>-15843000</v>
      </c>
      <c r="AC25" s="18">
        <f t="shared" ref="AC25:AC27" si="8">AA25</f>
        <v>11157000</v>
      </c>
      <c r="AD25" s="18">
        <f>IFERROR(VLOOKUP(A25,'MOD PAA INVERSIÓN'!$B:$U,20,0),0)</f>
        <v>8</v>
      </c>
      <c r="AE25" s="18">
        <f>SUMIFS('MOD PAA INVERSIÓN'!$M:$M,'MOD PAA INVERSIÓN'!B:B,A25,'MOD PAA INVERSIÓN'!A:A,"Información Actual")</f>
        <v>0</v>
      </c>
      <c r="AF25" s="18" t="e">
        <f>VLOOKUP(A25,'Copia de MOD PAA INVERSIÓN'!$B:$M,12,0)</f>
        <v>#N/A</v>
      </c>
      <c r="AG25" s="11" t="e">
        <f>VLOOKUP(A25,'SOL INVERSIÒN'!$B:$M,12,0)</f>
        <v>#N/A</v>
      </c>
      <c r="AH25" s="11" t="e">
        <f t="shared" si="3"/>
        <v>#N/A</v>
      </c>
      <c r="AI25" s="11"/>
    </row>
    <row r="26" spans="1:35" ht="89.25">
      <c r="A26" s="12" t="s">
        <v>78</v>
      </c>
      <c r="B26" s="13" t="s">
        <v>34</v>
      </c>
      <c r="C26" s="13" t="s">
        <v>35</v>
      </c>
      <c r="D26" s="13" t="s">
        <v>36</v>
      </c>
      <c r="E26" s="13" t="s">
        <v>37</v>
      </c>
      <c r="F26" s="14">
        <v>8025</v>
      </c>
      <c r="G26" s="14">
        <v>2024110010079</v>
      </c>
      <c r="H26" s="13" t="s">
        <v>38</v>
      </c>
      <c r="I26" s="13" t="s">
        <v>39</v>
      </c>
      <c r="J26" s="13" t="s">
        <v>40</v>
      </c>
      <c r="K26" s="13">
        <v>80111600</v>
      </c>
      <c r="L26" s="13" t="s">
        <v>41</v>
      </c>
      <c r="M26" s="13" t="s">
        <v>42</v>
      </c>
      <c r="N26" s="14" t="s">
        <v>43</v>
      </c>
      <c r="O26" s="14">
        <v>4</v>
      </c>
      <c r="P26" s="13">
        <v>1</v>
      </c>
      <c r="Q26" s="13" t="s">
        <v>44</v>
      </c>
      <c r="R26" s="15" t="s">
        <v>45</v>
      </c>
      <c r="S26" s="16">
        <v>5000000</v>
      </c>
      <c r="T26" s="17">
        <v>30000000</v>
      </c>
      <c r="U26" s="13" t="s">
        <v>46</v>
      </c>
      <c r="V26" s="13" t="s">
        <v>47</v>
      </c>
      <c r="W26" s="12" t="s">
        <v>48</v>
      </c>
      <c r="X26" s="13" t="s">
        <v>49</v>
      </c>
      <c r="Y26" s="13" t="s">
        <v>50</v>
      </c>
      <c r="Z26" s="13" t="s">
        <v>51</v>
      </c>
      <c r="AA26" s="18">
        <f>SUMIFS('MOD PAA INVERSIÓN'!M:M,'MOD PAA INVERSIÓN'!B:B,A26,'MOD PAA INVERSIÓN'!A:A,"Modificación propuesta")</f>
        <v>40000000</v>
      </c>
      <c r="AB26" s="18">
        <f t="shared" si="1"/>
        <v>10000000</v>
      </c>
      <c r="AC26" s="18">
        <f t="shared" si="8"/>
        <v>40000000</v>
      </c>
      <c r="AD26" s="18">
        <f>IFERROR(VLOOKUP(A26,'MOD PAA INVERSIÓN'!$B:$U,20,0),0)</f>
        <v>8</v>
      </c>
      <c r="AE26" s="18">
        <f>SUMIFS('MOD PAA INVERSIÓN'!$M:$M,'MOD PAA INVERSIÓN'!B:B,A26,'MOD PAA INVERSIÓN'!A:A,"Información Actual")</f>
        <v>30000000</v>
      </c>
      <c r="AF26" s="18" t="e">
        <f>VLOOKUP(A26,'Copia de MOD PAA INVERSIÓN'!$B:$M,12,0)</f>
        <v>#N/A</v>
      </c>
      <c r="AG26" s="11" t="e">
        <f>VLOOKUP(A26,'SOL INVERSIÒN'!$B:$M,12,0)</f>
        <v>#N/A</v>
      </c>
      <c r="AH26" s="11" t="e">
        <f t="shared" si="3"/>
        <v>#N/A</v>
      </c>
      <c r="AI26" s="11"/>
    </row>
    <row r="27" spans="1:35" ht="89.25">
      <c r="A27" s="12" t="s">
        <v>79</v>
      </c>
      <c r="B27" s="13" t="s">
        <v>34</v>
      </c>
      <c r="C27" s="13" t="s">
        <v>35</v>
      </c>
      <c r="D27" s="13" t="s">
        <v>36</v>
      </c>
      <c r="E27" s="13" t="s">
        <v>37</v>
      </c>
      <c r="F27" s="14">
        <v>8025</v>
      </c>
      <c r="G27" s="14">
        <v>2024110010079</v>
      </c>
      <c r="H27" s="13" t="s">
        <v>38</v>
      </c>
      <c r="I27" s="13" t="s">
        <v>39</v>
      </c>
      <c r="J27" s="13" t="s">
        <v>40</v>
      </c>
      <c r="K27" s="13">
        <v>80111600</v>
      </c>
      <c r="L27" s="13" t="s">
        <v>41</v>
      </c>
      <c r="M27" s="13" t="s">
        <v>42</v>
      </c>
      <c r="N27" s="14" t="s">
        <v>43</v>
      </c>
      <c r="O27" s="14">
        <v>4</v>
      </c>
      <c r="P27" s="13">
        <v>1</v>
      </c>
      <c r="Q27" s="13" t="s">
        <v>44</v>
      </c>
      <c r="R27" s="15" t="s">
        <v>45</v>
      </c>
      <c r="S27" s="16">
        <v>4500000</v>
      </c>
      <c r="T27" s="17">
        <v>27000000</v>
      </c>
      <c r="U27" s="13" t="s">
        <v>46</v>
      </c>
      <c r="V27" s="13" t="s">
        <v>47</v>
      </c>
      <c r="W27" s="12" t="s">
        <v>48</v>
      </c>
      <c r="X27" s="13" t="s">
        <v>49</v>
      </c>
      <c r="Y27" s="13" t="s">
        <v>50</v>
      </c>
      <c r="Z27" s="13" t="s">
        <v>51</v>
      </c>
      <c r="AA27" s="18">
        <f>SUMIFS('MOD PAA INVERSIÓN'!M:M,'MOD PAA INVERSIÓN'!B:B,A27,'MOD PAA INVERSIÓN'!A:A,"Modificación propuesta")</f>
        <v>60000000</v>
      </c>
      <c r="AB27" s="18">
        <f t="shared" si="1"/>
        <v>33000000</v>
      </c>
      <c r="AC27" s="18">
        <f t="shared" si="8"/>
        <v>60000000</v>
      </c>
      <c r="AD27" s="18">
        <f>IFERROR(VLOOKUP(A27,'MOD PAA INVERSIÓN'!$B:$U,20,0),0)</f>
        <v>8</v>
      </c>
      <c r="AE27" s="18">
        <f>SUMIFS('MOD PAA INVERSIÓN'!$M:$M,'MOD PAA INVERSIÓN'!B:B,A27,'MOD PAA INVERSIÓN'!A:A,"Información Actual")</f>
        <v>27000000</v>
      </c>
      <c r="AF27" s="18" t="e">
        <f>VLOOKUP(A27,'Copia de MOD PAA INVERSIÓN'!$B:$M,12,0)</f>
        <v>#N/A</v>
      </c>
      <c r="AG27" s="11" t="e">
        <f>VLOOKUP(A27,'SOL INVERSIÒN'!$B:$M,12,0)</f>
        <v>#N/A</v>
      </c>
      <c r="AH27" s="11" t="e">
        <f t="shared" si="3"/>
        <v>#N/A</v>
      </c>
      <c r="AI27" s="11"/>
    </row>
    <row r="28" spans="1:35" ht="89.25">
      <c r="A28" s="12" t="s">
        <v>80</v>
      </c>
      <c r="B28" s="13" t="s">
        <v>34</v>
      </c>
      <c r="C28" s="13" t="s">
        <v>35</v>
      </c>
      <c r="D28" s="13" t="s">
        <v>36</v>
      </c>
      <c r="E28" s="13" t="s">
        <v>37</v>
      </c>
      <c r="F28" s="14">
        <v>8025</v>
      </c>
      <c r="G28" s="14">
        <v>2024110010079</v>
      </c>
      <c r="H28" s="13" t="s">
        <v>38</v>
      </c>
      <c r="I28" s="13" t="s">
        <v>39</v>
      </c>
      <c r="J28" s="13" t="s">
        <v>59</v>
      </c>
      <c r="K28" s="13">
        <v>80111600</v>
      </c>
      <c r="L28" s="13" t="s">
        <v>41</v>
      </c>
      <c r="M28" s="13" t="s">
        <v>42</v>
      </c>
      <c r="N28" s="14" t="s">
        <v>43</v>
      </c>
      <c r="O28" s="14">
        <v>6</v>
      </c>
      <c r="P28" s="13">
        <v>1</v>
      </c>
      <c r="Q28" s="13" t="s">
        <v>44</v>
      </c>
      <c r="R28" s="15" t="s">
        <v>45</v>
      </c>
      <c r="S28" s="16">
        <v>4100000</v>
      </c>
      <c r="T28" s="17">
        <f t="shared" ref="T28:T29" si="9">+S28*O28</f>
        <v>24600000</v>
      </c>
      <c r="U28" s="13" t="s">
        <v>46</v>
      </c>
      <c r="V28" s="13" t="s">
        <v>47</v>
      </c>
      <c r="W28" s="12" t="s">
        <v>48</v>
      </c>
      <c r="X28" s="13" t="s">
        <v>49</v>
      </c>
      <c r="Y28" s="13" t="s">
        <v>50</v>
      </c>
      <c r="Z28" s="13" t="s">
        <v>51</v>
      </c>
      <c r="AA28" s="18">
        <f>SUMIFS('MOD PAA INVERSIÓN'!M:M,'MOD PAA INVERSIÓN'!B:B,A28,'MOD PAA INVERSIÓN'!A:A,"Modificación propuesta")</f>
        <v>0</v>
      </c>
      <c r="AB28" s="19">
        <f t="shared" si="1"/>
        <v>0</v>
      </c>
      <c r="AC28" s="19">
        <f t="shared" ref="AC28:AC51" si="10">T28</f>
        <v>24600000</v>
      </c>
      <c r="AD28" s="18">
        <f>IFERROR(VLOOKUP(A28,'MOD PAA INVERSIÓN'!$B:$U,20,0),0)</f>
        <v>0</v>
      </c>
      <c r="AE28" s="18">
        <f>SUMIFS('MOD PAA INVERSIÓN'!$M:$M,'MOD PAA INVERSIÓN'!B:B,A28,'MOD PAA INVERSIÓN'!A:A,"Información Actual")</f>
        <v>0</v>
      </c>
      <c r="AF28" s="18" t="e">
        <f>VLOOKUP(A28,'Copia de MOD PAA INVERSIÓN'!$B:$M,12,0)</f>
        <v>#N/A</v>
      </c>
      <c r="AG28" s="11" t="e">
        <f>VLOOKUP(A28,'SOL INVERSIÒN'!$B:$M,12,0)</f>
        <v>#N/A</v>
      </c>
      <c r="AH28" s="11" t="e">
        <f t="shared" si="3"/>
        <v>#N/A</v>
      </c>
      <c r="AI28" s="11"/>
    </row>
    <row r="29" spans="1:35" ht="89.25">
      <c r="A29" s="12" t="s">
        <v>81</v>
      </c>
      <c r="B29" s="13" t="s">
        <v>34</v>
      </c>
      <c r="C29" s="13" t="s">
        <v>35</v>
      </c>
      <c r="D29" s="13" t="s">
        <v>36</v>
      </c>
      <c r="E29" s="13" t="s">
        <v>37</v>
      </c>
      <c r="F29" s="14">
        <v>8025</v>
      </c>
      <c r="G29" s="14">
        <v>2024110010079</v>
      </c>
      <c r="H29" s="13" t="s">
        <v>38</v>
      </c>
      <c r="I29" s="13" t="s">
        <v>39</v>
      </c>
      <c r="J29" s="13" t="s">
        <v>59</v>
      </c>
      <c r="K29" s="13">
        <v>80111600</v>
      </c>
      <c r="L29" s="13" t="s">
        <v>41</v>
      </c>
      <c r="M29" s="13" t="s">
        <v>42</v>
      </c>
      <c r="N29" s="14" t="s">
        <v>43</v>
      </c>
      <c r="O29" s="14">
        <v>4</v>
      </c>
      <c r="P29" s="13">
        <v>1</v>
      </c>
      <c r="Q29" s="13" t="s">
        <v>44</v>
      </c>
      <c r="R29" s="15" t="s">
        <v>45</v>
      </c>
      <c r="S29" s="16">
        <v>5417250</v>
      </c>
      <c r="T29" s="17">
        <f t="shared" si="9"/>
        <v>21669000</v>
      </c>
      <c r="U29" s="13" t="s">
        <v>46</v>
      </c>
      <c r="V29" s="13" t="s">
        <v>47</v>
      </c>
      <c r="W29" s="12" t="s">
        <v>48</v>
      </c>
      <c r="X29" s="13" t="s">
        <v>49</v>
      </c>
      <c r="Y29" s="13" t="s">
        <v>50</v>
      </c>
      <c r="Z29" s="13" t="s">
        <v>51</v>
      </c>
      <c r="AA29" s="18">
        <f>SUMIFS('MOD PAA INVERSIÓN'!M:M,'MOD PAA INVERSIÓN'!B:B,A29,'MOD PAA INVERSIÓN'!A:A,"Modificación propuesta")</f>
        <v>0</v>
      </c>
      <c r="AB29" s="19">
        <f t="shared" si="1"/>
        <v>0</v>
      </c>
      <c r="AC29" s="19">
        <f t="shared" si="10"/>
        <v>21669000</v>
      </c>
      <c r="AD29" s="18">
        <f>IFERROR(VLOOKUP(A29,'MOD PAA INVERSIÓN'!$B:$U,20,0),0)</f>
        <v>0</v>
      </c>
      <c r="AE29" s="18">
        <f>SUMIFS('MOD PAA INVERSIÓN'!$M:$M,'MOD PAA INVERSIÓN'!B:B,A29,'MOD PAA INVERSIÓN'!A:A,"Información Actual")</f>
        <v>0</v>
      </c>
      <c r="AF29" s="18" t="e">
        <f>VLOOKUP(A29,'Copia de MOD PAA INVERSIÓN'!$B:$M,12,0)</f>
        <v>#N/A</v>
      </c>
      <c r="AG29" s="11" t="e">
        <f>VLOOKUP(A29,'SOL INVERSIÒN'!$B:$M,12,0)</f>
        <v>#N/A</v>
      </c>
      <c r="AH29" s="11" t="e">
        <f t="shared" si="3"/>
        <v>#N/A</v>
      </c>
      <c r="AI29" s="11"/>
    </row>
    <row r="30" spans="1:35" ht="89.25">
      <c r="A30" s="12" t="s">
        <v>82</v>
      </c>
      <c r="B30" s="13" t="s">
        <v>34</v>
      </c>
      <c r="C30" s="13" t="s">
        <v>83</v>
      </c>
      <c r="D30" s="13" t="s">
        <v>84</v>
      </c>
      <c r="E30" s="13" t="s">
        <v>85</v>
      </c>
      <c r="F30" s="14">
        <v>8066</v>
      </c>
      <c r="G30" s="14">
        <v>2024110010194</v>
      </c>
      <c r="H30" s="13" t="s">
        <v>86</v>
      </c>
      <c r="I30" s="13" t="s">
        <v>87</v>
      </c>
      <c r="J30" s="13" t="s">
        <v>88</v>
      </c>
      <c r="K30" s="13">
        <v>80111600</v>
      </c>
      <c r="L30" s="13" t="s">
        <v>89</v>
      </c>
      <c r="M30" s="13" t="s">
        <v>90</v>
      </c>
      <c r="N30" s="13" t="s">
        <v>90</v>
      </c>
      <c r="O30" s="13">
        <v>10</v>
      </c>
      <c r="P30" s="12">
        <v>1</v>
      </c>
      <c r="Q30" s="13" t="s">
        <v>44</v>
      </c>
      <c r="R30" s="17" t="s">
        <v>45</v>
      </c>
      <c r="S30" s="17">
        <v>5500000</v>
      </c>
      <c r="T30" s="17">
        <v>55000000</v>
      </c>
      <c r="U30" s="13" t="s">
        <v>91</v>
      </c>
      <c r="V30" s="13" t="s">
        <v>92</v>
      </c>
      <c r="W30" s="13" t="s">
        <v>93</v>
      </c>
      <c r="X30" s="13" t="s">
        <v>49</v>
      </c>
      <c r="Y30" s="13" t="s">
        <v>50</v>
      </c>
      <c r="Z30" s="13" t="s">
        <v>51</v>
      </c>
      <c r="AA30" s="18">
        <f>SUMIFS('MOD PAA INVERSIÓN'!M:M,'MOD PAA INVERSIÓN'!B:B,A30,'MOD PAA INVERSIÓN'!A:A,"Modificación propuesta")</f>
        <v>0</v>
      </c>
      <c r="AB30" s="19">
        <f t="shared" si="1"/>
        <v>0</v>
      </c>
      <c r="AC30" s="19">
        <f t="shared" si="10"/>
        <v>55000000</v>
      </c>
      <c r="AD30" s="18">
        <f>IFERROR(VLOOKUP(A30,'MOD PAA INVERSIÓN'!$B:$U,20,0),0)</f>
        <v>0</v>
      </c>
      <c r="AE30" s="18">
        <f>SUMIFS('MOD PAA INVERSIÓN'!$M:$M,'MOD PAA INVERSIÓN'!B:B,A30,'MOD PAA INVERSIÓN'!A:A,"Información Actual")</f>
        <v>0</v>
      </c>
      <c r="AF30" s="18" t="e">
        <f>VLOOKUP(A30,'Copia de MOD PAA INVERSIÓN'!$B:$M,12,0)</f>
        <v>#N/A</v>
      </c>
      <c r="AG30" s="11" t="e">
        <f>VLOOKUP(A30,'SOL INVERSIÒN'!$B:$M,12,0)</f>
        <v>#N/A</v>
      </c>
      <c r="AH30" s="11" t="e">
        <f t="shared" si="3"/>
        <v>#N/A</v>
      </c>
      <c r="AI30" s="11"/>
    </row>
    <row r="31" spans="1:35" ht="76.5">
      <c r="A31" s="12" t="s">
        <v>94</v>
      </c>
      <c r="B31" s="13" t="s">
        <v>34</v>
      </c>
      <c r="C31" s="13" t="s">
        <v>83</v>
      </c>
      <c r="D31" s="13" t="s">
        <v>84</v>
      </c>
      <c r="E31" s="13" t="s">
        <v>85</v>
      </c>
      <c r="F31" s="14">
        <v>8066</v>
      </c>
      <c r="G31" s="14">
        <v>2024110010194</v>
      </c>
      <c r="H31" s="13" t="s">
        <v>86</v>
      </c>
      <c r="I31" s="13" t="s">
        <v>87</v>
      </c>
      <c r="J31" s="13" t="s">
        <v>88</v>
      </c>
      <c r="K31" s="13">
        <v>80111600</v>
      </c>
      <c r="L31" s="13" t="s">
        <v>95</v>
      </c>
      <c r="M31" s="13" t="s">
        <v>96</v>
      </c>
      <c r="N31" s="13" t="s">
        <v>90</v>
      </c>
      <c r="O31" s="13">
        <v>10</v>
      </c>
      <c r="P31" s="12">
        <v>1</v>
      </c>
      <c r="Q31" s="13" t="s">
        <v>44</v>
      </c>
      <c r="R31" s="17" t="s">
        <v>45</v>
      </c>
      <c r="S31" s="17">
        <v>9500000</v>
      </c>
      <c r="T31" s="17">
        <v>95000000</v>
      </c>
      <c r="U31" s="13" t="s">
        <v>91</v>
      </c>
      <c r="V31" s="13" t="s">
        <v>92</v>
      </c>
      <c r="W31" s="13" t="s">
        <v>93</v>
      </c>
      <c r="X31" s="13" t="s">
        <v>49</v>
      </c>
      <c r="Y31" s="13" t="s">
        <v>50</v>
      </c>
      <c r="Z31" s="13" t="s">
        <v>51</v>
      </c>
      <c r="AA31" s="18">
        <f>SUMIFS('MOD PAA INVERSIÓN'!M:M,'MOD PAA INVERSIÓN'!B:B,A31,'MOD PAA INVERSIÓN'!A:A,"Modificación propuesta")</f>
        <v>0</v>
      </c>
      <c r="AB31" s="19">
        <f t="shared" si="1"/>
        <v>0</v>
      </c>
      <c r="AC31" s="19">
        <f t="shared" si="10"/>
        <v>95000000</v>
      </c>
      <c r="AD31" s="18">
        <f>IFERROR(VLOOKUP(A31,'MOD PAA INVERSIÓN'!$B:$U,20,0),0)</f>
        <v>0</v>
      </c>
      <c r="AE31" s="18">
        <f>SUMIFS('MOD PAA INVERSIÓN'!$M:$M,'MOD PAA INVERSIÓN'!B:B,A31,'MOD PAA INVERSIÓN'!A:A,"Información Actual")</f>
        <v>0</v>
      </c>
      <c r="AF31" s="18" t="e">
        <f>VLOOKUP(A31,'Copia de MOD PAA INVERSIÓN'!$B:$M,12,0)</f>
        <v>#N/A</v>
      </c>
      <c r="AG31" s="11" t="e">
        <f>VLOOKUP(A31,'SOL INVERSIÒN'!$B:$M,12,0)</f>
        <v>#N/A</v>
      </c>
      <c r="AH31" s="11" t="e">
        <f t="shared" si="3"/>
        <v>#N/A</v>
      </c>
      <c r="AI31" s="11"/>
    </row>
    <row r="32" spans="1:35" ht="89.25">
      <c r="A32" s="12" t="s">
        <v>97</v>
      </c>
      <c r="B32" s="13" t="s">
        <v>34</v>
      </c>
      <c r="C32" s="13" t="s">
        <v>83</v>
      </c>
      <c r="D32" s="13" t="s">
        <v>84</v>
      </c>
      <c r="E32" s="13" t="s">
        <v>85</v>
      </c>
      <c r="F32" s="14">
        <v>8066</v>
      </c>
      <c r="G32" s="14">
        <v>2024110010194</v>
      </c>
      <c r="H32" s="20" t="s">
        <v>86</v>
      </c>
      <c r="I32" s="13" t="s">
        <v>87</v>
      </c>
      <c r="J32" s="13" t="s">
        <v>88</v>
      </c>
      <c r="K32" s="13">
        <v>80111600</v>
      </c>
      <c r="L32" s="13" t="s">
        <v>98</v>
      </c>
      <c r="M32" s="13" t="s">
        <v>90</v>
      </c>
      <c r="N32" s="13" t="s">
        <v>90</v>
      </c>
      <c r="O32" s="13">
        <v>6</v>
      </c>
      <c r="P32" s="13">
        <v>1</v>
      </c>
      <c r="Q32" s="13" t="s">
        <v>44</v>
      </c>
      <c r="R32" s="17" t="s">
        <v>45</v>
      </c>
      <c r="S32" s="17">
        <v>4500000</v>
      </c>
      <c r="T32" s="17">
        <v>27000000</v>
      </c>
      <c r="U32" s="13" t="s">
        <v>91</v>
      </c>
      <c r="V32" s="13" t="s">
        <v>92</v>
      </c>
      <c r="W32" s="13" t="s">
        <v>93</v>
      </c>
      <c r="X32" s="13" t="s">
        <v>49</v>
      </c>
      <c r="Y32" s="13" t="s">
        <v>50</v>
      </c>
      <c r="Z32" s="13" t="s">
        <v>51</v>
      </c>
      <c r="AA32" s="18">
        <f>SUMIFS('MOD PAA INVERSIÓN'!M:M,'MOD PAA INVERSIÓN'!B:B,A32,'MOD PAA INVERSIÓN'!A:A,"Modificación propuesta")</f>
        <v>0</v>
      </c>
      <c r="AB32" s="19">
        <f t="shared" si="1"/>
        <v>0</v>
      </c>
      <c r="AC32" s="19">
        <f t="shared" si="10"/>
        <v>27000000</v>
      </c>
      <c r="AD32" s="18">
        <f>IFERROR(VLOOKUP(A32,'MOD PAA INVERSIÓN'!$B:$U,20,0),0)</f>
        <v>0</v>
      </c>
      <c r="AE32" s="18">
        <f>SUMIFS('MOD PAA INVERSIÓN'!$M:$M,'MOD PAA INVERSIÓN'!B:B,A32,'MOD PAA INVERSIÓN'!A:A,"Información Actual")</f>
        <v>0</v>
      </c>
      <c r="AF32" s="18" t="e">
        <f>VLOOKUP(A32,'Copia de MOD PAA INVERSIÓN'!$B:$M,12,0)</f>
        <v>#N/A</v>
      </c>
      <c r="AG32" s="11" t="e">
        <f>VLOOKUP(A32,'SOL INVERSIÒN'!$B:$M,12,0)</f>
        <v>#N/A</v>
      </c>
      <c r="AH32" s="11" t="e">
        <f t="shared" si="3"/>
        <v>#N/A</v>
      </c>
      <c r="AI32" s="11"/>
    </row>
    <row r="33" spans="1:35" ht="89.25">
      <c r="A33" s="12" t="s">
        <v>99</v>
      </c>
      <c r="B33" s="13" t="s">
        <v>34</v>
      </c>
      <c r="C33" s="13" t="s">
        <v>83</v>
      </c>
      <c r="D33" s="13" t="s">
        <v>84</v>
      </c>
      <c r="E33" s="13" t="s">
        <v>85</v>
      </c>
      <c r="F33" s="14">
        <v>8066</v>
      </c>
      <c r="G33" s="14">
        <v>2024110010194</v>
      </c>
      <c r="H33" s="20" t="s">
        <v>86</v>
      </c>
      <c r="I33" s="13" t="s">
        <v>87</v>
      </c>
      <c r="J33" s="13" t="s">
        <v>88</v>
      </c>
      <c r="K33" s="13">
        <v>80111600</v>
      </c>
      <c r="L33" s="13" t="s">
        <v>100</v>
      </c>
      <c r="M33" s="13" t="s">
        <v>90</v>
      </c>
      <c r="N33" s="13" t="s">
        <v>90</v>
      </c>
      <c r="O33" s="13">
        <v>7</v>
      </c>
      <c r="P33" s="13">
        <v>1</v>
      </c>
      <c r="Q33" s="13" t="s">
        <v>44</v>
      </c>
      <c r="R33" s="17" t="s">
        <v>45</v>
      </c>
      <c r="S33" s="17">
        <v>4508000</v>
      </c>
      <c r="T33" s="17">
        <v>31556000</v>
      </c>
      <c r="U33" s="13" t="s">
        <v>91</v>
      </c>
      <c r="V33" s="13" t="s">
        <v>92</v>
      </c>
      <c r="W33" s="13" t="s">
        <v>93</v>
      </c>
      <c r="X33" s="13" t="s">
        <v>49</v>
      </c>
      <c r="Y33" s="13" t="s">
        <v>50</v>
      </c>
      <c r="Z33" s="13" t="s">
        <v>51</v>
      </c>
      <c r="AA33" s="18">
        <f>SUMIFS('MOD PAA INVERSIÓN'!M:M,'MOD PAA INVERSIÓN'!B:B,A33,'MOD PAA INVERSIÓN'!A:A,"Modificación propuesta")</f>
        <v>0</v>
      </c>
      <c r="AB33" s="19">
        <f t="shared" si="1"/>
        <v>0</v>
      </c>
      <c r="AC33" s="19">
        <f t="shared" si="10"/>
        <v>31556000</v>
      </c>
      <c r="AD33" s="18">
        <f>IFERROR(VLOOKUP(A33,'MOD PAA INVERSIÓN'!$B:$U,20,0),0)</f>
        <v>0</v>
      </c>
      <c r="AE33" s="18">
        <f>SUMIFS('MOD PAA INVERSIÓN'!$M:$M,'MOD PAA INVERSIÓN'!B:B,A33,'MOD PAA INVERSIÓN'!A:A,"Información Actual")</f>
        <v>0</v>
      </c>
      <c r="AF33" s="18" t="e">
        <f>VLOOKUP(A33,'Copia de MOD PAA INVERSIÓN'!$B:$M,12,0)</f>
        <v>#N/A</v>
      </c>
      <c r="AG33" s="11" t="e">
        <f>VLOOKUP(A33,'SOL INVERSIÒN'!$B:$M,12,0)</f>
        <v>#N/A</v>
      </c>
      <c r="AH33" s="11" t="e">
        <f t="shared" si="3"/>
        <v>#N/A</v>
      </c>
      <c r="AI33" s="11"/>
    </row>
    <row r="34" spans="1:35" ht="76.5">
      <c r="A34" s="12" t="s">
        <v>101</v>
      </c>
      <c r="B34" s="13" t="s">
        <v>34</v>
      </c>
      <c r="C34" s="13" t="s">
        <v>83</v>
      </c>
      <c r="D34" s="13" t="s">
        <v>84</v>
      </c>
      <c r="E34" s="13" t="s">
        <v>85</v>
      </c>
      <c r="F34" s="14">
        <v>8066</v>
      </c>
      <c r="G34" s="14">
        <v>2024110010194</v>
      </c>
      <c r="H34" s="20" t="s">
        <v>86</v>
      </c>
      <c r="I34" s="13" t="s">
        <v>87</v>
      </c>
      <c r="J34" s="13" t="s">
        <v>88</v>
      </c>
      <c r="K34" s="13">
        <v>80111600</v>
      </c>
      <c r="L34" s="13" t="s">
        <v>102</v>
      </c>
      <c r="M34" s="13" t="s">
        <v>90</v>
      </c>
      <c r="N34" s="13" t="s">
        <v>90</v>
      </c>
      <c r="O34" s="13">
        <v>8</v>
      </c>
      <c r="P34" s="13">
        <v>1</v>
      </c>
      <c r="Q34" s="13" t="s">
        <v>44</v>
      </c>
      <c r="R34" s="17" t="s">
        <v>45</v>
      </c>
      <c r="S34" s="17">
        <v>10000000</v>
      </c>
      <c r="T34" s="17">
        <v>80000000</v>
      </c>
      <c r="U34" s="13" t="s">
        <v>91</v>
      </c>
      <c r="V34" s="13" t="s">
        <v>92</v>
      </c>
      <c r="W34" s="13" t="s">
        <v>93</v>
      </c>
      <c r="X34" s="13" t="s">
        <v>49</v>
      </c>
      <c r="Y34" s="13" t="s">
        <v>50</v>
      </c>
      <c r="Z34" s="13" t="s">
        <v>51</v>
      </c>
      <c r="AA34" s="18">
        <f>SUMIFS('MOD PAA INVERSIÓN'!M:M,'MOD PAA INVERSIÓN'!B:B,A34,'MOD PAA INVERSIÓN'!A:A,"Modificación propuesta")</f>
        <v>0</v>
      </c>
      <c r="AB34" s="19">
        <f t="shared" si="1"/>
        <v>0</v>
      </c>
      <c r="AC34" s="19">
        <f t="shared" si="10"/>
        <v>80000000</v>
      </c>
      <c r="AD34" s="18">
        <f>IFERROR(VLOOKUP(A34,'MOD PAA INVERSIÓN'!$B:$U,20,0),0)</f>
        <v>0</v>
      </c>
      <c r="AE34" s="18">
        <f>SUMIFS('MOD PAA INVERSIÓN'!$M:$M,'MOD PAA INVERSIÓN'!B:B,A34,'MOD PAA INVERSIÓN'!A:A,"Información Actual")</f>
        <v>0</v>
      </c>
      <c r="AF34" s="18" t="e">
        <f>VLOOKUP(A34,'Copia de MOD PAA INVERSIÓN'!$B:$M,12,0)</f>
        <v>#N/A</v>
      </c>
      <c r="AG34" s="11" t="e">
        <f>VLOOKUP(A34,'SOL INVERSIÒN'!$B:$M,12,0)</f>
        <v>#N/A</v>
      </c>
      <c r="AH34" s="11" t="e">
        <f t="shared" si="3"/>
        <v>#N/A</v>
      </c>
      <c r="AI34" s="11"/>
    </row>
    <row r="35" spans="1:35" ht="76.5">
      <c r="A35" s="12" t="s">
        <v>103</v>
      </c>
      <c r="B35" s="13" t="s">
        <v>34</v>
      </c>
      <c r="C35" s="13" t="s">
        <v>83</v>
      </c>
      <c r="D35" s="13" t="s">
        <v>84</v>
      </c>
      <c r="E35" s="13" t="s">
        <v>85</v>
      </c>
      <c r="F35" s="14">
        <v>8066</v>
      </c>
      <c r="G35" s="14">
        <v>2024110010194</v>
      </c>
      <c r="H35" s="20" t="s">
        <v>86</v>
      </c>
      <c r="I35" s="13" t="s">
        <v>87</v>
      </c>
      <c r="J35" s="13" t="s">
        <v>88</v>
      </c>
      <c r="K35" s="13">
        <v>80111600</v>
      </c>
      <c r="L35" s="13" t="s">
        <v>104</v>
      </c>
      <c r="M35" s="13" t="s">
        <v>90</v>
      </c>
      <c r="N35" s="13" t="s">
        <v>90</v>
      </c>
      <c r="O35" s="13">
        <v>10</v>
      </c>
      <c r="P35" s="13">
        <v>1</v>
      </c>
      <c r="Q35" s="13" t="s">
        <v>44</v>
      </c>
      <c r="R35" s="17" t="s">
        <v>45</v>
      </c>
      <c r="S35" s="17">
        <v>9000000</v>
      </c>
      <c r="T35" s="17">
        <v>90000000</v>
      </c>
      <c r="U35" s="13" t="s">
        <v>91</v>
      </c>
      <c r="V35" s="13" t="s">
        <v>92</v>
      </c>
      <c r="W35" s="13" t="s">
        <v>93</v>
      </c>
      <c r="X35" s="13" t="s">
        <v>49</v>
      </c>
      <c r="Y35" s="13" t="s">
        <v>50</v>
      </c>
      <c r="Z35" s="13" t="s">
        <v>51</v>
      </c>
      <c r="AA35" s="18">
        <f>SUMIFS('MOD PAA INVERSIÓN'!M:M,'MOD PAA INVERSIÓN'!B:B,A35,'MOD PAA INVERSIÓN'!A:A,"Modificación propuesta")</f>
        <v>0</v>
      </c>
      <c r="AB35" s="19">
        <f t="shared" si="1"/>
        <v>0</v>
      </c>
      <c r="AC35" s="19">
        <f t="shared" si="10"/>
        <v>90000000</v>
      </c>
      <c r="AD35" s="18">
        <f>IFERROR(VLOOKUP(A35,'MOD PAA INVERSIÓN'!$B:$U,20,0),0)</f>
        <v>0</v>
      </c>
      <c r="AE35" s="18">
        <f>SUMIFS('MOD PAA INVERSIÓN'!$M:$M,'MOD PAA INVERSIÓN'!B:B,A35,'MOD PAA INVERSIÓN'!A:A,"Información Actual")</f>
        <v>0</v>
      </c>
      <c r="AF35" s="18" t="e">
        <f>VLOOKUP(A35,'Copia de MOD PAA INVERSIÓN'!$B:$M,12,0)</f>
        <v>#N/A</v>
      </c>
      <c r="AG35" s="11" t="e">
        <f>VLOOKUP(A35,'SOL INVERSIÒN'!$B:$M,12,0)</f>
        <v>#N/A</v>
      </c>
      <c r="AH35" s="11" t="e">
        <f t="shared" si="3"/>
        <v>#N/A</v>
      </c>
      <c r="AI35" s="11"/>
    </row>
    <row r="36" spans="1:35" ht="63.75">
      <c r="A36" s="12" t="s">
        <v>105</v>
      </c>
      <c r="B36" s="13" t="s">
        <v>34</v>
      </c>
      <c r="C36" s="13" t="s">
        <v>83</v>
      </c>
      <c r="D36" s="13" t="s">
        <v>84</v>
      </c>
      <c r="E36" s="13" t="s">
        <v>85</v>
      </c>
      <c r="F36" s="14">
        <v>8066</v>
      </c>
      <c r="G36" s="14">
        <v>2024110010194</v>
      </c>
      <c r="H36" s="20" t="s">
        <v>86</v>
      </c>
      <c r="I36" s="13" t="s">
        <v>87</v>
      </c>
      <c r="J36" s="13" t="s">
        <v>88</v>
      </c>
      <c r="K36" s="13">
        <v>80111600</v>
      </c>
      <c r="L36" s="13" t="s">
        <v>106</v>
      </c>
      <c r="M36" s="13" t="s">
        <v>90</v>
      </c>
      <c r="N36" s="13" t="s">
        <v>90</v>
      </c>
      <c r="O36" s="13">
        <v>10</v>
      </c>
      <c r="P36" s="13">
        <v>1</v>
      </c>
      <c r="Q36" s="13" t="s">
        <v>44</v>
      </c>
      <c r="R36" s="17" t="s">
        <v>45</v>
      </c>
      <c r="S36" s="17">
        <v>5500000</v>
      </c>
      <c r="T36" s="17">
        <v>55000000</v>
      </c>
      <c r="U36" s="13" t="s">
        <v>91</v>
      </c>
      <c r="V36" s="13" t="s">
        <v>92</v>
      </c>
      <c r="W36" s="13" t="s">
        <v>93</v>
      </c>
      <c r="X36" s="13" t="s">
        <v>49</v>
      </c>
      <c r="Y36" s="13" t="s">
        <v>50</v>
      </c>
      <c r="Z36" s="13" t="s">
        <v>51</v>
      </c>
      <c r="AA36" s="18">
        <f>SUMIFS('MOD PAA INVERSIÓN'!M:M,'MOD PAA INVERSIÓN'!B:B,A36,'MOD PAA INVERSIÓN'!A:A,"Modificación propuesta")</f>
        <v>0</v>
      </c>
      <c r="AB36" s="19">
        <f t="shared" si="1"/>
        <v>0</v>
      </c>
      <c r="AC36" s="19">
        <f t="shared" si="10"/>
        <v>55000000</v>
      </c>
      <c r="AD36" s="18">
        <f>IFERROR(VLOOKUP(A36,'MOD PAA INVERSIÓN'!$B:$U,20,0),0)</f>
        <v>0</v>
      </c>
      <c r="AE36" s="18">
        <f>SUMIFS('MOD PAA INVERSIÓN'!$M:$M,'MOD PAA INVERSIÓN'!B:B,A36,'MOD PAA INVERSIÓN'!A:A,"Información Actual")</f>
        <v>0</v>
      </c>
      <c r="AF36" s="18" t="e">
        <f>VLOOKUP(A36,'Copia de MOD PAA INVERSIÓN'!$B:$M,12,0)</f>
        <v>#N/A</v>
      </c>
      <c r="AG36" s="11" t="e">
        <f>VLOOKUP(A36,'SOL INVERSIÒN'!$B:$M,12,0)</f>
        <v>#N/A</v>
      </c>
      <c r="AH36" s="11" t="e">
        <f t="shared" si="3"/>
        <v>#N/A</v>
      </c>
      <c r="AI36" s="11"/>
    </row>
    <row r="37" spans="1:35" ht="89.25">
      <c r="A37" s="12" t="s">
        <v>107</v>
      </c>
      <c r="B37" s="13" t="s">
        <v>34</v>
      </c>
      <c r="C37" s="13" t="s">
        <v>83</v>
      </c>
      <c r="D37" s="13" t="s">
        <v>84</v>
      </c>
      <c r="E37" s="13" t="s">
        <v>85</v>
      </c>
      <c r="F37" s="14">
        <v>8066</v>
      </c>
      <c r="G37" s="14">
        <v>2024110010194</v>
      </c>
      <c r="H37" s="20" t="s">
        <v>86</v>
      </c>
      <c r="I37" s="13" t="s">
        <v>87</v>
      </c>
      <c r="J37" s="13" t="s">
        <v>88</v>
      </c>
      <c r="K37" s="13">
        <v>80111600</v>
      </c>
      <c r="L37" s="13" t="s">
        <v>108</v>
      </c>
      <c r="M37" s="13" t="s">
        <v>90</v>
      </c>
      <c r="N37" s="13" t="s">
        <v>90</v>
      </c>
      <c r="O37" s="13">
        <v>8</v>
      </c>
      <c r="P37" s="13">
        <v>1</v>
      </c>
      <c r="Q37" s="13" t="s">
        <v>44</v>
      </c>
      <c r="R37" s="17" t="s">
        <v>45</v>
      </c>
      <c r="S37" s="17">
        <v>9000000</v>
      </c>
      <c r="T37" s="17">
        <v>72000000</v>
      </c>
      <c r="U37" s="13" t="s">
        <v>91</v>
      </c>
      <c r="V37" s="13" t="s">
        <v>92</v>
      </c>
      <c r="W37" s="13" t="s">
        <v>93</v>
      </c>
      <c r="X37" s="13" t="s">
        <v>49</v>
      </c>
      <c r="Y37" s="13" t="s">
        <v>50</v>
      </c>
      <c r="Z37" s="13" t="s">
        <v>51</v>
      </c>
      <c r="AA37" s="18">
        <f>SUMIFS('MOD PAA INVERSIÓN'!M:M,'MOD PAA INVERSIÓN'!B:B,A37,'MOD PAA INVERSIÓN'!A:A,"Modificación propuesta")</f>
        <v>0</v>
      </c>
      <c r="AB37" s="19">
        <f t="shared" si="1"/>
        <v>0</v>
      </c>
      <c r="AC37" s="19">
        <f t="shared" si="10"/>
        <v>72000000</v>
      </c>
      <c r="AD37" s="18">
        <f>IFERROR(VLOOKUP(A37,'MOD PAA INVERSIÓN'!$B:$U,20,0),0)</f>
        <v>0</v>
      </c>
      <c r="AE37" s="18">
        <f>SUMIFS('MOD PAA INVERSIÓN'!$M:$M,'MOD PAA INVERSIÓN'!B:B,A37,'MOD PAA INVERSIÓN'!A:A,"Información Actual")</f>
        <v>0</v>
      </c>
      <c r="AF37" s="18" t="e">
        <f>VLOOKUP(A37,'Copia de MOD PAA INVERSIÓN'!$B:$M,12,0)</f>
        <v>#N/A</v>
      </c>
      <c r="AG37" s="11" t="e">
        <f>VLOOKUP(A37,'SOL INVERSIÒN'!$B:$M,12,0)</f>
        <v>#N/A</v>
      </c>
      <c r="AH37" s="11" t="e">
        <f t="shared" si="3"/>
        <v>#N/A</v>
      </c>
      <c r="AI37" s="11"/>
    </row>
    <row r="38" spans="1:35" ht="102">
      <c r="A38" s="12" t="s">
        <v>109</v>
      </c>
      <c r="B38" s="13" t="s">
        <v>34</v>
      </c>
      <c r="C38" s="13" t="s">
        <v>83</v>
      </c>
      <c r="D38" s="13" t="s">
        <v>84</v>
      </c>
      <c r="E38" s="13" t="s">
        <v>85</v>
      </c>
      <c r="F38" s="14">
        <v>8066</v>
      </c>
      <c r="G38" s="14">
        <v>2024110010194</v>
      </c>
      <c r="H38" s="20" t="s">
        <v>86</v>
      </c>
      <c r="I38" s="13" t="s">
        <v>87</v>
      </c>
      <c r="J38" s="13" t="s">
        <v>88</v>
      </c>
      <c r="K38" s="13">
        <v>80111600</v>
      </c>
      <c r="L38" s="13" t="s">
        <v>110</v>
      </c>
      <c r="M38" s="13" t="s">
        <v>90</v>
      </c>
      <c r="N38" s="13" t="s">
        <v>90</v>
      </c>
      <c r="O38" s="13">
        <v>4</v>
      </c>
      <c r="P38" s="13">
        <v>1</v>
      </c>
      <c r="Q38" s="13" t="s">
        <v>44</v>
      </c>
      <c r="R38" s="17" t="s">
        <v>45</v>
      </c>
      <c r="S38" s="17">
        <v>3156000</v>
      </c>
      <c r="T38" s="17">
        <v>12624000</v>
      </c>
      <c r="U38" s="13" t="s">
        <v>91</v>
      </c>
      <c r="V38" s="13" t="s">
        <v>111</v>
      </c>
      <c r="W38" s="13" t="s">
        <v>93</v>
      </c>
      <c r="X38" s="13" t="s">
        <v>49</v>
      </c>
      <c r="Y38" s="13" t="s">
        <v>50</v>
      </c>
      <c r="Z38" s="13" t="s">
        <v>51</v>
      </c>
      <c r="AA38" s="18">
        <f>SUMIFS('MOD PAA INVERSIÓN'!M:M,'MOD PAA INVERSIÓN'!B:B,A38,'MOD PAA INVERSIÓN'!A:A,"Modificación propuesta")</f>
        <v>0</v>
      </c>
      <c r="AB38" s="19">
        <f t="shared" si="1"/>
        <v>0</v>
      </c>
      <c r="AC38" s="19">
        <f t="shared" si="10"/>
        <v>12624000</v>
      </c>
      <c r="AD38" s="18">
        <f>IFERROR(VLOOKUP(A38,'MOD PAA INVERSIÓN'!$B:$U,20,0),0)</f>
        <v>0</v>
      </c>
      <c r="AE38" s="18">
        <f>SUMIFS('MOD PAA INVERSIÓN'!$M:$M,'MOD PAA INVERSIÓN'!B:B,A38,'MOD PAA INVERSIÓN'!A:A,"Información Actual")</f>
        <v>0</v>
      </c>
      <c r="AF38" s="18" t="e">
        <f>VLOOKUP(A38,'Copia de MOD PAA INVERSIÓN'!$B:$M,12,0)</f>
        <v>#N/A</v>
      </c>
      <c r="AG38" s="11" t="e">
        <f>VLOOKUP(A38,'SOL INVERSIÒN'!$B:$M,12,0)</f>
        <v>#N/A</v>
      </c>
      <c r="AH38" s="11" t="e">
        <f t="shared" si="3"/>
        <v>#N/A</v>
      </c>
      <c r="AI38" s="11"/>
    </row>
    <row r="39" spans="1:35" ht="76.5">
      <c r="A39" s="12" t="s">
        <v>112</v>
      </c>
      <c r="B39" s="13" t="s">
        <v>34</v>
      </c>
      <c r="C39" s="13" t="s">
        <v>83</v>
      </c>
      <c r="D39" s="13" t="s">
        <v>84</v>
      </c>
      <c r="E39" s="13" t="s">
        <v>85</v>
      </c>
      <c r="F39" s="14">
        <v>8066</v>
      </c>
      <c r="G39" s="14">
        <v>2024110010194</v>
      </c>
      <c r="H39" s="20" t="s">
        <v>86</v>
      </c>
      <c r="I39" s="13" t="s">
        <v>87</v>
      </c>
      <c r="J39" s="13" t="s">
        <v>88</v>
      </c>
      <c r="K39" s="13">
        <v>80111600</v>
      </c>
      <c r="L39" s="13" t="s">
        <v>113</v>
      </c>
      <c r="M39" s="13" t="s">
        <v>90</v>
      </c>
      <c r="N39" s="13" t="s">
        <v>90</v>
      </c>
      <c r="O39" s="13">
        <v>6</v>
      </c>
      <c r="P39" s="13">
        <v>1</v>
      </c>
      <c r="Q39" s="13" t="s">
        <v>44</v>
      </c>
      <c r="R39" s="17" t="s">
        <v>45</v>
      </c>
      <c r="S39" s="17">
        <v>8000000</v>
      </c>
      <c r="T39" s="17">
        <v>48000000</v>
      </c>
      <c r="U39" s="13" t="s">
        <v>91</v>
      </c>
      <c r="V39" s="13" t="s">
        <v>92</v>
      </c>
      <c r="W39" s="13" t="s">
        <v>93</v>
      </c>
      <c r="X39" s="13" t="s">
        <v>49</v>
      </c>
      <c r="Y39" s="13" t="s">
        <v>50</v>
      </c>
      <c r="Z39" s="13" t="s">
        <v>51</v>
      </c>
      <c r="AA39" s="18">
        <f>SUMIFS('MOD PAA INVERSIÓN'!M:M,'MOD PAA INVERSIÓN'!B:B,A39,'MOD PAA INVERSIÓN'!A:A,"Modificación propuesta")</f>
        <v>0</v>
      </c>
      <c r="AB39" s="19">
        <f t="shared" si="1"/>
        <v>0</v>
      </c>
      <c r="AC39" s="19">
        <f t="shared" si="10"/>
        <v>48000000</v>
      </c>
      <c r="AD39" s="18">
        <f>IFERROR(VLOOKUP(A39,'MOD PAA INVERSIÓN'!$B:$U,20,0),0)</f>
        <v>0</v>
      </c>
      <c r="AE39" s="18">
        <f>SUMIFS('MOD PAA INVERSIÓN'!$M:$M,'MOD PAA INVERSIÓN'!B:B,A39,'MOD PAA INVERSIÓN'!A:A,"Información Actual")</f>
        <v>0</v>
      </c>
      <c r="AF39" s="18" t="e">
        <f>VLOOKUP(A39,'Copia de MOD PAA INVERSIÓN'!$B:$M,12,0)</f>
        <v>#N/A</v>
      </c>
      <c r="AG39" s="11" t="e">
        <f>VLOOKUP(A39,'SOL INVERSIÒN'!$B:$M,12,0)</f>
        <v>#N/A</v>
      </c>
      <c r="AH39" s="11" t="e">
        <f t="shared" si="3"/>
        <v>#N/A</v>
      </c>
      <c r="AI39" s="11"/>
    </row>
    <row r="40" spans="1:35" ht="127.5">
      <c r="A40" s="12" t="s">
        <v>114</v>
      </c>
      <c r="B40" s="13" t="s">
        <v>34</v>
      </c>
      <c r="C40" s="13" t="s">
        <v>83</v>
      </c>
      <c r="D40" s="13" t="s">
        <v>84</v>
      </c>
      <c r="E40" s="13" t="s">
        <v>85</v>
      </c>
      <c r="F40" s="14">
        <v>8066</v>
      </c>
      <c r="G40" s="14">
        <v>2024110010194</v>
      </c>
      <c r="H40" s="20" t="s">
        <v>86</v>
      </c>
      <c r="I40" s="13" t="s">
        <v>87</v>
      </c>
      <c r="J40" s="13" t="s">
        <v>88</v>
      </c>
      <c r="K40" s="13">
        <v>80111600</v>
      </c>
      <c r="L40" s="13" t="s">
        <v>115</v>
      </c>
      <c r="M40" s="13" t="s">
        <v>90</v>
      </c>
      <c r="N40" s="13" t="s">
        <v>90</v>
      </c>
      <c r="O40" s="13">
        <v>6</v>
      </c>
      <c r="P40" s="13">
        <v>1</v>
      </c>
      <c r="Q40" s="13" t="s">
        <v>44</v>
      </c>
      <c r="R40" s="17" t="s">
        <v>45</v>
      </c>
      <c r="S40" s="17">
        <v>5000000</v>
      </c>
      <c r="T40" s="17">
        <v>30000000</v>
      </c>
      <c r="U40" s="13" t="s">
        <v>91</v>
      </c>
      <c r="V40" s="13" t="s">
        <v>92</v>
      </c>
      <c r="W40" s="13" t="s">
        <v>93</v>
      </c>
      <c r="X40" s="13" t="s">
        <v>49</v>
      </c>
      <c r="Y40" s="13" t="s">
        <v>50</v>
      </c>
      <c r="Z40" s="13" t="s">
        <v>51</v>
      </c>
      <c r="AA40" s="18">
        <f>SUMIFS('MOD PAA INVERSIÓN'!M:M,'MOD PAA INVERSIÓN'!B:B,A40,'MOD PAA INVERSIÓN'!A:A,"Modificación propuesta")</f>
        <v>0</v>
      </c>
      <c r="AB40" s="19">
        <f t="shared" si="1"/>
        <v>0</v>
      </c>
      <c r="AC40" s="19">
        <f t="shared" si="10"/>
        <v>30000000</v>
      </c>
      <c r="AD40" s="18">
        <f>IFERROR(VLOOKUP(A40,'MOD PAA INVERSIÓN'!$B:$U,20,0),0)</f>
        <v>0</v>
      </c>
      <c r="AE40" s="18">
        <f>SUMIFS('MOD PAA INVERSIÓN'!$M:$M,'MOD PAA INVERSIÓN'!B:B,A40,'MOD PAA INVERSIÓN'!A:A,"Información Actual")</f>
        <v>0</v>
      </c>
      <c r="AF40" s="18" t="e">
        <f>VLOOKUP(A40,'Copia de MOD PAA INVERSIÓN'!$B:$M,12,0)</f>
        <v>#N/A</v>
      </c>
      <c r="AG40" s="11" t="e">
        <f>VLOOKUP(A40,'SOL INVERSIÒN'!$B:$M,12,0)</f>
        <v>#N/A</v>
      </c>
      <c r="AH40" s="11" t="e">
        <f t="shared" si="3"/>
        <v>#N/A</v>
      </c>
      <c r="AI40" s="11"/>
    </row>
    <row r="41" spans="1:35" ht="63.75">
      <c r="A41" s="12" t="s">
        <v>116</v>
      </c>
      <c r="B41" s="13" t="s">
        <v>34</v>
      </c>
      <c r="C41" s="13" t="s">
        <v>83</v>
      </c>
      <c r="D41" s="13" t="s">
        <v>84</v>
      </c>
      <c r="E41" s="13" t="s">
        <v>85</v>
      </c>
      <c r="F41" s="14">
        <v>8066</v>
      </c>
      <c r="G41" s="14">
        <v>2024110010194</v>
      </c>
      <c r="H41" s="20" t="s">
        <v>86</v>
      </c>
      <c r="I41" s="13" t="s">
        <v>87</v>
      </c>
      <c r="J41" s="13" t="s">
        <v>88</v>
      </c>
      <c r="K41" s="13">
        <v>80111600</v>
      </c>
      <c r="L41" s="13" t="s">
        <v>117</v>
      </c>
      <c r="M41" s="13" t="s">
        <v>90</v>
      </c>
      <c r="N41" s="13" t="s">
        <v>90</v>
      </c>
      <c r="O41" s="13">
        <v>10</v>
      </c>
      <c r="P41" s="13">
        <v>1</v>
      </c>
      <c r="Q41" s="13" t="s">
        <v>44</v>
      </c>
      <c r="R41" s="17" t="s">
        <v>45</v>
      </c>
      <c r="S41" s="17">
        <v>4700000</v>
      </c>
      <c r="T41" s="17">
        <v>47000000</v>
      </c>
      <c r="U41" s="13" t="s">
        <v>91</v>
      </c>
      <c r="V41" s="13" t="s">
        <v>92</v>
      </c>
      <c r="W41" s="13" t="s">
        <v>93</v>
      </c>
      <c r="X41" s="13" t="s">
        <v>49</v>
      </c>
      <c r="Y41" s="13" t="s">
        <v>50</v>
      </c>
      <c r="Z41" s="13" t="s">
        <v>51</v>
      </c>
      <c r="AA41" s="18">
        <f>SUMIFS('MOD PAA INVERSIÓN'!M:M,'MOD PAA INVERSIÓN'!B:B,A41,'MOD PAA INVERSIÓN'!A:A,"Modificación propuesta")</f>
        <v>0</v>
      </c>
      <c r="AB41" s="19">
        <f t="shared" si="1"/>
        <v>0</v>
      </c>
      <c r="AC41" s="19">
        <f t="shared" si="10"/>
        <v>47000000</v>
      </c>
      <c r="AD41" s="18">
        <f>IFERROR(VLOOKUP(A41,'MOD PAA INVERSIÓN'!$B:$U,20,0),0)</f>
        <v>0</v>
      </c>
      <c r="AE41" s="18">
        <f>SUMIFS('MOD PAA INVERSIÓN'!$M:$M,'MOD PAA INVERSIÓN'!B:B,A41,'MOD PAA INVERSIÓN'!A:A,"Información Actual")</f>
        <v>0</v>
      </c>
      <c r="AF41" s="18" t="e">
        <f>VLOOKUP(A41,'Copia de MOD PAA INVERSIÓN'!$B:$M,12,0)</f>
        <v>#N/A</v>
      </c>
      <c r="AG41" s="11" t="e">
        <f>VLOOKUP(A41,'SOL INVERSIÒN'!$B:$M,12,0)</f>
        <v>#N/A</v>
      </c>
      <c r="AH41" s="11" t="e">
        <f t="shared" si="3"/>
        <v>#N/A</v>
      </c>
      <c r="AI41" s="11"/>
    </row>
    <row r="42" spans="1:35" ht="76.5">
      <c r="A42" s="12" t="s">
        <v>118</v>
      </c>
      <c r="B42" s="13" t="s">
        <v>34</v>
      </c>
      <c r="C42" s="13" t="s">
        <v>83</v>
      </c>
      <c r="D42" s="13" t="s">
        <v>84</v>
      </c>
      <c r="E42" s="13" t="s">
        <v>85</v>
      </c>
      <c r="F42" s="14">
        <v>8066</v>
      </c>
      <c r="G42" s="14">
        <v>2024110010194</v>
      </c>
      <c r="H42" s="20" t="s">
        <v>86</v>
      </c>
      <c r="I42" s="13" t="s">
        <v>87</v>
      </c>
      <c r="J42" s="13" t="s">
        <v>88</v>
      </c>
      <c r="K42" s="13">
        <v>80111600</v>
      </c>
      <c r="L42" s="13" t="s">
        <v>119</v>
      </c>
      <c r="M42" s="13" t="s">
        <v>90</v>
      </c>
      <c r="N42" s="13" t="s">
        <v>90</v>
      </c>
      <c r="O42" s="13">
        <v>7</v>
      </c>
      <c r="P42" s="13">
        <v>1</v>
      </c>
      <c r="Q42" s="13" t="s">
        <v>44</v>
      </c>
      <c r="R42" s="17" t="s">
        <v>45</v>
      </c>
      <c r="S42" s="17">
        <v>6000000</v>
      </c>
      <c r="T42" s="17">
        <v>42000000</v>
      </c>
      <c r="U42" s="13" t="s">
        <v>91</v>
      </c>
      <c r="V42" s="13" t="s">
        <v>92</v>
      </c>
      <c r="W42" s="13" t="s">
        <v>93</v>
      </c>
      <c r="X42" s="13" t="s">
        <v>49</v>
      </c>
      <c r="Y42" s="13" t="s">
        <v>50</v>
      </c>
      <c r="Z42" s="13" t="s">
        <v>51</v>
      </c>
      <c r="AA42" s="18">
        <f>SUMIFS('MOD PAA INVERSIÓN'!M:M,'MOD PAA INVERSIÓN'!B:B,A42,'MOD PAA INVERSIÓN'!A:A,"Modificación propuesta")</f>
        <v>0</v>
      </c>
      <c r="AB42" s="19">
        <f t="shared" si="1"/>
        <v>0</v>
      </c>
      <c r="AC42" s="19">
        <f t="shared" si="10"/>
        <v>42000000</v>
      </c>
      <c r="AD42" s="18">
        <f>IFERROR(VLOOKUP(A42,'MOD PAA INVERSIÓN'!$B:$U,20,0),0)</f>
        <v>0</v>
      </c>
      <c r="AE42" s="18">
        <f>SUMIFS('MOD PAA INVERSIÓN'!$M:$M,'MOD PAA INVERSIÓN'!B:B,A42,'MOD PAA INVERSIÓN'!A:A,"Información Actual")</f>
        <v>0</v>
      </c>
      <c r="AF42" s="18" t="e">
        <f>VLOOKUP(A42,'Copia de MOD PAA INVERSIÓN'!$B:$M,12,0)</f>
        <v>#N/A</v>
      </c>
      <c r="AG42" s="11" t="e">
        <f>VLOOKUP(A42,'SOL INVERSIÒN'!$B:$M,12,0)</f>
        <v>#N/A</v>
      </c>
      <c r="AH42" s="11" t="e">
        <f t="shared" si="3"/>
        <v>#N/A</v>
      </c>
      <c r="AI42" s="11"/>
    </row>
    <row r="43" spans="1:35" ht="102">
      <c r="A43" s="12" t="s">
        <v>120</v>
      </c>
      <c r="B43" s="13" t="s">
        <v>34</v>
      </c>
      <c r="C43" s="13" t="s">
        <v>83</v>
      </c>
      <c r="D43" s="13" t="s">
        <v>84</v>
      </c>
      <c r="E43" s="13" t="s">
        <v>85</v>
      </c>
      <c r="F43" s="14">
        <v>8066</v>
      </c>
      <c r="G43" s="14">
        <v>2024110010194</v>
      </c>
      <c r="H43" s="20" t="s">
        <v>86</v>
      </c>
      <c r="I43" s="13" t="s">
        <v>87</v>
      </c>
      <c r="J43" s="13" t="s">
        <v>88</v>
      </c>
      <c r="K43" s="13">
        <v>80111600</v>
      </c>
      <c r="L43" s="13" t="s">
        <v>121</v>
      </c>
      <c r="M43" s="13" t="s">
        <v>90</v>
      </c>
      <c r="N43" s="13" t="s">
        <v>90</v>
      </c>
      <c r="O43" s="13">
        <v>8</v>
      </c>
      <c r="P43" s="13">
        <v>1</v>
      </c>
      <c r="Q43" s="13" t="s">
        <v>44</v>
      </c>
      <c r="R43" s="17" t="s">
        <v>45</v>
      </c>
      <c r="S43" s="17">
        <v>15000000</v>
      </c>
      <c r="T43" s="17">
        <v>120000000</v>
      </c>
      <c r="U43" s="13" t="s">
        <v>122</v>
      </c>
      <c r="V43" s="13" t="s">
        <v>92</v>
      </c>
      <c r="W43" s="13" t="s">
        <v>93</v>
      </c>
      <c r="X43" s="13" t="s">
        <v>49</v>
      </c>
      <c r="Y43" s="13" t="s">
        <v>50</v>
      </c>
      <c r="Z43" s="13" t="s">
        <v>51</v>
      </c>
      <c r="AA43" s="18">
        <f>SUMIFS('MOD PAA INVERSIÓN'!M:M,'MOD PAA INVERSIÓN'!B:B,A43,'MOD PAA INVERSIÓN'!A:A,"Modificación propuesta")</f>
        <v>0</v>
      </c>
      <c r="AB43" s="19">
        <f t="shared" si="1"/>
        <v>0</v>
      </c>
      <c r="AC43" s="19">
        <f t="shared" si="10"/>
        <v>120000000</v>
      </c>
      <c r="AD43" s="18">
        <f>IFERROR(VLOOKUP(A43,'MOD PAA INVERSIÓN'!$B:$U,20,0),0)</f>
        <v>0</v>
      </c>
      <c r="AE43" s="18">
        <f>SUMIFS('MOD PAA INVERSIÓN'!$M:$M,'MOD PAA INVERSIÓN'!B:B,A43,'MOD PAA INVERSIÓN'!A:A,"Información Actual")</f>
        <v>0</v>
      </c>
      <c r="AF43" s="18" t="e">
        <f>VLOOKUP(A43,'Copia de MOD PAA INVERSIÓN'!$B:$M,12,0)</f>
        <v>#N/A</v>
      </c>
      <c r="AG43" s="11" t="e">
        <f>VLOOKUP(A43,'SOL INVERSIÒN'!$B:$M,12,0)</f>
        <v>#N/A</v>
      </c>
      <c r="AH43" s="11" t="e">
        <f t="shared" si="3"/>
        <v>#N/A</v>
      </c>
      <c r="AI43" s="11"/>
    </row>
    <row r="44" spans="1:35" ht="76.5">
      <c r="A44" s="12" t="s">
        <v>123</v>
      </c>
      <c r="B44" s="13" t="s">
        <v>34</v>
      </c>
      <c r="C44" s="13" t="s">
        <v>83</v>
      </c>
      <c r="D44" s="13" t="s">
        <v>84</v>
      </c>
      <c r="E44" s="13" t="s">
        <v>85</v>
      </c>
      <c r="F44" s="14">
        <v>8066</v>
      </c>
      <c r="G44" s="14">
        <v>2024110010194</v>
      </c>
      <c r="H44" s="20" t="s">
        <v>86</v>
      </c>
      <c r="I44" s="13" t="s">
        <v>87</v>
      </c>
      <c r="J44" s="13" t="s">
        <v>88</v>
      </c>
      <c r="K44" s="13">
        <v>80111600</v>
      </c>
      <c r="L44" s="13" t="s">
        <v>119</v>
      </c>
      <c r="M44" s="13" t="s">
        <v>90</v>
      </c>
      <c r="N44" s="13" t="s">
        <v>90</v>
      </c>
      <c r="O44" s="13">
        <v>5</v>
      </c>
      <c r="P44" s="13">
        <v>1</v>
      </c>
      <c r="Q44" s="13" t="s">
        <v>44</v>
      </c>
      <c r="R44" s="17" t="s">
        <v>45</v>
      </c>
      <c r="S44" s="17">
        <v>5000000</v>
      </c>
      <c r="T44" s="17">
        <v>25000000</v>
      </c>
      <c r="U44" s="13" t="s">
        <v>91</v>
      </c>
      <c r="V44" s="13" t="s">
        <v>92</v>
      </c>
      <c r="W44" s="13" t="s">
        <v>93</v>
      </c>
      <c r="X44" s="13" t="s">
        <v>49</v>
      </c>
      <c r="Y44" s="13" t="s">
        <v>50</v>
      </c>
      <c r="Z44" s="13" t="s">
        <v>51</v>
      </c>
      <c r="AA44" s="18">
        <f>SUMIFS('MOD PAA INVERSIÓN'!M:M,'MOD PAA INVERSIÓN'!B:B,A44,'MOD PAA INVERSIÓN'!A:A,"Modificación propuesta")</f>
        <v>0</v>
      </c>
      <c r="AB44" s="19">
        <f t="shared" si="1"/>
        <v>0</v>
      </c>
      <c r="AC44" s="19">
        <f t="shared" si="10"/>
        <v>25000000</v>
      </c>
      <c r="AD44" s="18">
        <f>IFERROR(VLOOKUP(A44,'MOD PAA INVERSIÓN'!$B:$U,20,0),0)</f>
        <v>0</v>
      </c>
      <c r="AE44" s="18">
        <f>SUMIFS('MOD PAA INVERSIÓN'!$M:$M,'MOD PAA INVERSIÓN'!B:B,A44,'MOD PAA INVERSIÓN'!A:A,"Información Actual")</f>
        <v>0</v>
      </c>
      <c r="AF44" s="18" t="e">
        <f>VLOOKUP(A44,'Copia de MOD PAA INVERSIÓN'!$B:$M,12,0)</f>
        <v>#N/A</v>
      </c>
      <c r="AG44" s="11" t="e">
        <f>VLOOKUP(A44,'SOL INVERSIÒN'!$B:$M,12,0)</f>
        <v>#N/A</v>
      </c>
      <c r="AH44" s="11" t="e">
        <f t="shared" si="3"/>
        <v>#N/A</v>
      </c>
      <c r="AI44" s="11"/>
    </row>
    <row r="45" spans="1:35" ht="63.75">
      <c r="A45" s="12" t="s">
        <v>124</v>
      </c>
      <c r="B45" s="13" t="s">
        <v>34</v>
      </c>
      <c r="C45" s="13" t="s">
        <v>83</v>
      </c>
      <c r="D45" s="13" t="s">
        <v>84</v>
      </c>
      <c r="E45" s="13" t="s">
        <v>85</v>
      </c>
      <c r="F45" s="14">
        <v>8066</v>
      </c>
      <c r="G45" s="14">
        <v>2024110010194</v>
      </c>
      <c r="H45" s="20" t="s">
        <v>86</v>
      </c>
      <c r="I45" s="13" t="s">
        <v>87</v>
      </c>
      <c r="J45" s="13" t="s">
        <v>88</v>
      </c>
      <c r="K45" s="13">
        <v>80111600</v>
      </c>
      <c r="L45" s="13" t="s">
        <v>125</v>
      </c>
      <c r="M45" s="13" t="s">
        <v>90</v>
      </c>
      <c r="N45" s="13" t="s">
        <v>90</v>
      </c>
      <c r="O45" s="13">
        <v>5</v>
      </c>
      <c r="P45" s="13">
        <v>1</v>
      </c>
      <c r="Q45" s="13" t="s">
        <v>44</v>
      </c>
      <c r="R45" s="17" t="s">
        <v>45</v>
      </c>
      <c r="S45" s="17">
        <v>3000000</v>
      </c>
      <c r="T45" s="17">
        <v>15000000</v>
      </c>
      <c r="U45" s="13" t="s">
        <v>126</v>
      </c>
      <c r="V45" s="13" t="s">
        <v>111</v>
      </c>
      <c r="W45" s="13" t="s">
        <v>93</v>
      </c>
      <c r="X45" s="13" t="s">
        <v>49</v>
      </c>
      <c r="Y45" s="13" t="s">
        <v>50</v>
      </c>
      <c r="Z45" s="13" t="s">
        <v>51</v>
      </c>
      <c r="AA45" s="18">
        <f>SUMIFS('MOD PAA INVERSIÓN'!M:M,'MOD PAA INVERSIÓN'!B:B,A45,'MOD PAA INVERSIÓN'!A:A,"Modificación propuesta")</f>
        <v>0</v>
      </c>
      <c r="AB45" s="19">
        <f t="shared" si="1"/>
        <v>0</v>
      </c>
      <c r="AC45" s="19">
        <f t="shared" si="10"/>
        <v>15000000</v>
      </c>
      <c r="AD45" s="18">
        <f>IFERROR(VLOOKUP(A45,'MOD PAA INVERSIÓN'!$B:$U,20,0),0)</f>
        <v>0</v>
      </c>
      <c r="AE45" s="18">
        <f>SUMIFS('MOD PAA INVERSIÓN'!$M:$M,'MOD PAA INVERSIÓN'!B:B,A45,'MOD PAA INVERSIÓN'!A:A,"Información Actual")</f>
        <v>0</v>
      </c>
      <c r="AF45" s="18" t="e">
        <f>VLOOKUP(A45,'Copia de MOD PAA INVERSIÓN'!$B:$M,12,0)</f>
        <v>#N/A</v>
      </c>
      <c r="AG45" s="11" t="e">
        <f>VLOOKUP(A45,'SOL INVERSIÒN'!$B:$M,12,0)</f>
        <v>#N/A</v>
      </c>
      <c r="AH45" s="11" t="e">
        <f t="shared" si="3"/>
        <v>#N/A</v>
      </c>
      <c r="AI45" s="11"/>
    </row>
    <row r="46" spans="1:35" ht="140.25">
      <c r="A46" s="12" t="s">
        <v>127</v>
      </c>
      <c r="B46" s="13" t="s">
        <v>34</v>
      </c>
      <c r="C46" s="13" t="s">
        <v>83</v>
      </c>
      <c r="D46" s="13" t="s">
        <v>84</v>
      </c>
      <c r="E46" s="13" t="s">
        <v>85</v>
      </c>
      <c r="F46" s="14">
        <v>8066</v>
      </c>
      <c r="G46" s="14">
        <v>2024110010194</v>
      </c>
      <c r="H46" s="20" t="s">
        <v>86</v>
      </c>
      <c r="I46" s="13" t="s">
        <v>87</v>
      </c>
      <c r="J46" s="13" t="s">
        <v>88</v>
      </c>
      <c r="K46" s="13">
        <v>80111600</v>
      </c>
      <c r="L46" s="13" t="s">
        <v>128</v>
      </c>
      <c r="M46" s="13" t="s">
        <v>90</v>
      </c>
      <c r="N46" s="13" t="s">
        <v>90</v>
      </c>
      <c r="O46" s="13">
        <v>6</v>
      </c>
      <c r="P46" s="13">
        <v>1</v>
      </c>
      <c r="Q46" s="13" t="s">
        <v>44</v>
      </c>
      <c r="R46" s="17" t="s">
        <v>45</v>
      </c>
      <c r="S46" s="17">
        <v>6000000</v>
      </c>
      <c r="T46" s="17">
        <v>36000000</v>
      </c>
      <c r="U46" s="13" t="s">
        <v>126</v>
      </c>
      <c r="V46" s="13" t="s">
        <v>92</v>
      </c>
      <c r="W46" s="13" t="s">
        <v>93</v>
      </c>
      <c r="X46" s="13" t="s">
        <v>49</v>
      </c>
      <c r="Y46" s="13" t="s">
        <v>50</v>
      </c>
      <c r="Z46" s="13" t="s">
        <v>51</v>
      </c>
      <c r="AA46" s="18">
        <f>SUMIFS('MOD PAA INVERSIÓN'!M:M,'MOD PAA INVERSIÓN'!B:B,A46,'MOD PAA INVERSIÓN'!A:A,"Modificación propuesta")</f>
        <v>0</v>
      </c>
      <c r="AB46" s="19">
        <f t="shared" si="1"/>
        <v>0</v>
      </c>
      <c r="AC46" s="19">
        <f t="shared" si="10"/>
        <v>36000000</v>
      </c>
      <c r="AD46" s="18">
        <f>IFERROR(VLOOKUP(A46,'MOD PAA INVERSIÓN'!$B:$U,20,0),0)</f>
        <v>0</v>
      </c>
      <c r="AE46" s="18">
        <f>SUMIFS('MOD PAA INVERSIÓN'!$M:$M,'MOD PAA INVERSIÓN'!B:B,A46,'MOD PAA INVERSIÓN'!A:A,"Información Actual")</f>
        <v>0</v>
      </c>
      <c r="AF46" s="18" t="e">
        <f>VLOOKUP(A46,'Copia de MOD PAA INVERSIÓN'!$B:$M,12,0)</f>
        <v>#N/A</v>
      </c>
      <c r="AG46" s="11" t="e">
        <f>VLOOKUP(A46,'SOL INVERSIÒN'!$B:$M,12,0)</f>
        <v>#N/A</v>
      </c>
      <c r="AH46" s="11" t="e">
        <f t="shared" si="3"/>
        <v>#N/A</v>
      </c>
      <c r="AI46" s="11"/>
    </row>
    <row r="47" spans="1:35" ht="165.75">
      <c r="A47" s="12" t="s">
        <v>129</v>
      </c>
      <c r="B47" s="13" t="s">
        <v>34</v>
      </c>
      <c r="C47" s="13" t="s">
        <v>83</v>
      </c>
      <c r="D47" s="13" t="s">
        <v>84</v>
      </c>
      <c r="E47" s="13" t="s">
        <v>85</v>
      </c>
      <c r="F47" s="14">
        <v>8066</v>
      </c>
      <c r="G47" s="14">
        <v>2024110010194</v>
      </c>
      <c r="H47" s="20" t="s">
        <v>86</v>
      </c>
      <c r="I47" s="13" t="s">
        <v>87</v>
      </c>
      <c r="J47" s="13" t="s">
        <v>88</v>
      </c>
      <c r="K47" s="13">
        <v>80111600</v>
      </c>
      <c r="L47" s="13" t="s">
        <v>130</v>
      </c>
      <c r="M47" s="13" t="s">
        <v>90</v>
      </c>
      <c r="N47" s="13" t="s">
        <v>90</v>
      </c>
      <c r="O47" s="13">
        <v>5</v>
      </c>
      <c r="P47" s="13">
        <v>1</v>
      </c>
      <c r="Q47" s="13" t="s">
        <v>44</v>
      </c>
      <c r="R47" s="17" t="s">
        <v>45</v>
      </c>
      <c r="S47" s="17">
        <v>5500000</v>
      </c>
      <c r="T47" s="17">
        <v>27500000</v>
      </c>
      <c r="U47" s="13" t="s">
        <v>126</v>
      </c>
      <c r="V47" s="13" t="s">
        <v>92</v>
      </c>
      <c r="W47" s="13" t="s">
        <v>93</v>
      </c>
      <c r="X47" s="13" t="s">
        <v>49</v>
      </c>
      <c r="Y47" s="13" t="s">
        <v>50</v>
      </c>
      <c r="Z47" s="13" t="s">
        <v>51</v>
      </c>
      <c r="AA47" s="18">
        <f>SUMIFS('MOD PAA INVERSIÓN'!M:M,'MOD PAA INVERSIÓN'!B:B,A47,'MOD PAA INVERSIÓN'!A:A,"Modificación propuesta")</f>
        <v>0</v>
      </c>
      <c r="AB47" s="19">
        <f t="shared" si="1"/>
        <v>0</v>
      </c>
      <c r="AC47" s="19">
        <f t="shared" si="10"/>
        <v>27500000</v>
      </c>
      <c r="AD47" s="18">
        <f>IFERROR(VLOOKUP(A47,'MOD PAA INVERSIÓN'!$B:$U,20,0),0)</f>
        <v>0</v>
      </c>
      <c r="AE47" s="18">
        <f>SUMIFS('MOD PAA INVERSIÓN'!$M:$M,'MOD PAA INVERSIÓN'!B:B,A47,'MOD PAA INVERSIÓN'!A:A,"Información Actual")</f>
        <v>0</v>
      </c>
      <c r="AF47" s="18" t="e">
        <f>VLOOKUP(A47,'Copia de MOD PAA INVERSIÓN'!$B:$M,12,0)</f>
        <v>#N/A</v>
      </c>
      <c r="AG47" s="11" t="e">
        <f>VLOOKUP(A47,'SOL INVERSIÒN'!$B:$M,12,0)</f>
        <v>#N/A</v>
      </c>
      <c r="AH47" s="11" t="e">
        <f t="shared" si="3"/>
        <v>#N/A</v>
      </c>
      <c r="AI47" s="11"/>
    </row>
    <row r="48" spans="1:35" ht="165.75">
      <c r="A48" s="12" t="s">
        <v>131</v>
      </c>
      <c r="B48" s="13" t="s">
        <v>34</v>
      </c>
      <c r="C48" s="13" t="s">
        <v>83</v>
      </c>
      <c r="D48" s="13" t="s">
        <v>84</v>
      </c>
      <c r="E48" s="13" t="s">
        <v>85</v>
      </c>
      <c r="F48" s="14">
        <v>8066</v>
      </c>
      <c r="G48" s="14">
        <v>2024110010194</v>
      </c>
      <c r="H48" s="20" t="s">
        <v>86</v>
      </c>
      <c r="I48" s="13" t="s">
        <v>87</v>
      </c>
      <c r="J48" s="13" t="s">
        <v>88</v>
      </c>
      <c r="K48" s="13">
        <v>80111600</v>
      </c>
      <c r="L48" s="13" t="s">
        <v>130</v>
      </c>
      <c r="M48" s="13" t="s">
        <v>90</v>
      </c>
      <c r="N48" s="13" t="s">
        <v>90</v>
      </c>
      <c r="O48" s="13">
        <v>6</v>
      </c>
      <c r="P48" s="13">
        <v>1</v>
      </c>
      <c r="Q48" s="13" t="s">
        <v>44</v>
      </c>
      <c r="R48" s="17" t="s">
        <v>45</v>
      </c>
      <c r="S48" s="17">
        <v>4732000</v>
      </c>
      <c r="T48" s="17">
        <v>28392000</v>
      </c>
      <c r="U48" s="13" t="s">
        <v>126</v>
      </c>
      <c r="V48" s="13" t="s">
        <v>92</v>
      </c>
      <c r="W48" s="13" t="s">
        <v>93</v>
      </c>
      <c r="X48" s="13" t="s">
        <v>49</v>
      </c>
      <c r="Y48" s="13" t="s">
        <v>50</v>
      </c>
      <c r="Z48" s="13" t="s">
        <v>51</v>
      </c>
      <c r="AA48" s="18">
        <f>SUMIFS('MOD PAA INVERSIÓN'!M:M,'MOD PAA INVERSIÓN'!B:B,A48,'MOD PAA INVERSIÓN'!A:A,"Modificación propuesta")</f>
        <v>0</v>
      </c>
      <c r="AB48" s="19">
        <f t="shared" si="1"/>
        <v>0</v>
      </c>
      <c r="AC48" s="19">
        <f t="shared" si="10"/>
        <v>28392000</v>
      </c>
      <c r="AD48" s="18">
        <f>IFERROR(VLOOKUP(A48,'MOD PAA INVERSIÓN'!$B:$U,20,0),0)</f>
        <v>0</v>
      </c>
      <c r="AE48" s="18">
        <f>SUMIFS('MOD PAA INVERSIÓN'!$M:$M,'MOD PAA INVERSIÓN'!B:B,A48,'MOD PAA INVERSIÓN'!A:A,"Información Actual")</f>
        <v>0</v>
      </c>
      <c r="AF48" s="18" t="e">
        <f>VLOOKUP(A48,'Copia de MOD PAA INVERSIÓN'!$B:$M,12,0)</f>
        <v>#N/A</v>
      </c>
      <c r="AG48" s="11" t="e">
        <f>VLOOKUP(A48,'SOL INVERSIÒN'!$B:$M,12,0)</f>
        <v>#N/A</v>
      </c>
      <c r="AH48" s="11" t="e">
        <f t="shared" si="3"/>
        <v>#N/A</v>
      </c>
      <c r="AI48" s="11"/>
    </row>
    <row r="49" spans="1:35" ht="140.25">
      <c r="A49" s="12" t="s">
        <v>132</v>
      </c>
      <c r="B49" s="13" t="s">
        <v>34</v>
      </c>
      <c r="C49" s="13" t="s">
        <v>83</v>
      </c>
      <c r="D49" s="13" t="s">
        <v>84</v>
      </c>
      <c r="E49" s="13" t="s">
        <v>85</v>
      </c>
      <c r="F49" s="14">
        <v>8066</v>
      </c>
      <c r="G49" s="14">
        <v>2024110010194</v>
      </c>
      <c r="H49" s="20" t="s">
        <v>86</v>
      </c>
      <c r="I49" s="13" t="s">
        <v>87</v>
      </c>
      <c r="J49" s="13" t="s">
        <v>88</v>
      </c>
      <c r="K49" s="13">
        <v>80111600</v>
      </c>
      <c r="L49" s="13" t="s">
        <v>133</v>
      </c>
      <c r="M49" s="13" t="s">
        <v>90</v>
      </c>
      <c r="N49" s="13" t="s">
        <v>90</v>
      </c>
      <c r="O49" s="13">
        <v>6</v>
      </c>
      <c r="P49" s="13">
        <v>1</v>
      </c>
      <c r="Q49" s="13" t="s">
        <v>44</v>
      </c>
      <c r="R49" s="17" t="s">
        <v>45</v>
      </c>
      <c r="S49" s="17">
        <v>4540000</v>
      </c>
      <c r="T49" s="17">
        <v>27240000</v>
      </c>
      <c r="U49" s="13" t="s">
        <v>126</v>
      </c>
      <c r="V49" s="13" t="s">
        <v>92</v>
      </c>
      <c r="W49" s="13" t="s">
        <v>93</v>
      </c>
      <c r="X49" s="13" t="s">
        <v>49</v>
      </c>
      <c r="Y49" s="13" t="s">
        <v>50</v>
      </c>
      <c r="Z49" s="13" t="s">
        <v>51</v>
      </c>
      <c r="AA49" s="18">
        <f>SUMIFS('MOD PAA INVERSIÓN'!M:M,'MOD PAA INVERSIÓN'!B:B,A49,'MOD PAA INVERSIÓN'!A:A,"Modificación propuesta")</f>
        <v>0</v>
      </c>
      <c r="AB49" s="19">
        <f t="shared" si="1"/>
        <v>0</v>
      </c>
      <c r="AC49" s="19">
        <f t="shared" si="10"/>
        <v>27240000</v>
      </c>
      <c r="AD49" s="18">
        <f>IFERROR(VLOOKUP(A49,'MOD PAA INVERSIÓN'!$B:$U,20,0),0)</f>
        <v>0</v>
      </c>
      <c r="AE49" s="18">
        <f>SUMIFS('MOD PAA INVERSIÓN'!$M:$M,'MOD PAA INVERSIÓN'!B:B,A49,'MOD PAA INVERSIÓN'!A:A,"Información Actual")</f>
        <v>0</v>
      </c>
      <c r="AF49" s="18" t="e">
        <f>VLOOKUP(A49,'Copia de MOD PAA INVERSIÓN'!$B:$M,12,0)</f>
        <v>#N/A</v>
      </c>
      <c r="AG49" s="11" t="e">
        <f>VLOOKUP(A49,'SOL INVERSIÒN'!$B:$M,12,0)</f>
        <v>#N/A</v>
      </c>
      <c r="AH49" s="11" t="e">
        <f t="shared" si="3"/>
        <v>#N/A</v>
      </c>
      <c r="AI49" s="11"/>
    </row>
    <row r="50" spans="1:35" ht="140.25">
      <c r="A50" s="12" t="s">
        <v>134</v>
      </c>
      <c r="B50" s="13" t="s">
        <v>34</v>
      </c>
      <c r="C50" s="13" t="s">
        <v>83</v>
      </c>
      <c r="D50" s="13" t="s">
        <v>84</v>
      </c>
      <c r="E50" s="13" t="s">
        <v>85</v>
      </c>
      <c r="F50" s="14">
        <v>8066</v>
      </c>
      <c r="G50" s="14">
        <v>2024110010194</v>
      </c>
      <c r="H50" s="20" t="s">
        <v>86</v>
      </c>
      <c r="I50" s="13" t="s">
        <v>87</v>
      </c>
      <c r="J50" s="13" t="s">
        <v>88</v>
      </c>
      <c r="K50" s="13">
        <v>80111600</v>
      </c>
      <c r="L50" s="13" t="s">
        <v>135</v>
      </c>
      <c r="M50" s="13" t="s">
        <v>96</v>
      </c>
      <c r="N50" s="13" t="s">
        <v>90</v>
      </c>
      <c r="O50" s="13">
        <v>6</v>
      </c>
      <c r="P50" s="13">
        <v>1</v>
      </c>
      <c r="Q50" s="13" t="s">
        <v>44</v>
      </c>
      <c r="R50" s="17" t="s">
        <v>45</v>
      </c>
      <c r="S50" s="17">
        <v>4200000</v>
      </c>
      <c r="T50" s="17">
        <v>25200000</v>
      </c>
      <c r="U50" s="13" t="s">
        <v>126</v>
      </c>
      <c r="V50" s="13" t="s">
        <v>92</v>
      </c>
      <c r="W50" s="13" t="s">
        <v>93</v>
      </c>
      <c r="X50" s="13" t="s">
        <v>49</v>
      </c>
      <c r="Y50" s="13" t="s">
        <v>50</v>
      </c>
      <c r="Z50" s="13" t="s">
        <v>51</v>
      </c>
      <c r="AA50" s="18">
        <f>SUMIFS('MOD PAA INVERSIÓN'!M:M,'MOD PAA INVERSIÓN'!B:B,A50,'MOD PAA INVERSIÓN'!A:A,"Modificación propuesta")</f>
        <v>0</v>
      </c>
      <c r="AB50" s="19">
        <f t="shared" si="1"/>
        <v>0</v>
      </c>
      <c r="AC50" s="19">
        <f t="shared" si="10"/>
        <v>25200000</v>
      </c>
      <c r="AD50" s="18">
        <f>IFERROR(VLOOKUP(A50,'MOD PAA INVERSIÓN'!$B:$U,20,0),0)</f>
        <v>0</v>
      </c>
      <c r="AE50" s="18">
        <f>SUMIFS('MOD PAA INVERSIÓN'!$M:$M,'MOD PAA INVERSIÓN'!B:B,A50,'MOD PAA INVERSIÓN'!A:A,"Información Actual")</f>
        <v>0</v>
      </c>
      <c r="AF50" s="18" t="e">
        <f>VLOOKUP(A50,'Copia de MOD PAA INVERSIÓN'!$B:$M,12,0)</f>
        <v>#N/A</v>
      </c>
      <c r="AG50" s="11" t="e">
        <f>VLOOKUP(A50,'SOL INVERSIÒN'!$B:$M,12,0)</f>
        <v>#N/A</v>
      </c>
      <c r="AH50" s="11" t="e">
        <f t="shared" si="3"/>
        <v>#N/A</v>
      </c>
      <c r="AI50" s="11"/>
    </row>
    <row r="51" spans="1:35" ht="140.25">
      <c r="A51" s="12" t="s">
        <v>136</v>
      </c>
      <c r="B51" s="13" t="s">
        <v>34</v>
      </c>
      <c r="C51" s="13" t="s">
        <v>83</v>
      </c>
      <c r="D51" s="13" t="s">
        <v>84</v>
      </c>
      <c r="E51" s="13" t="s">
        <v>85</v>
      </c>
      <c r="F51" s="14">
        <v>8066</v>
      </c>
      <c r="G51" s="14">
        <v>2024110010194</v>
      </c>
      <c r="H51" s="20" t="s">
        <v>86</v>
      </c>
      <c r="I51" s="13" t="s">
        <v>87</v>
      </c>
      <c r="J51" s="13" t="s">
        <v>88</v>
      </c>
      <c r="K51" s="13">
        <v>80111600</v>
      </c>
      <c r="L51" s="13" t="s">
        <v>135</v>
      </c>
      <c r="M51" s="13" t="s">
        <v>96</v>
      </c>
      <c r="N51" s="13" t="s">
        <v>90</v>
      </c>
      <c r="O51" s="13">
        <v>6</v>
      </c>
      <c r="P51" s="13">
        <v>1</v>
      </c>
      <c r="Q51" s="13" t="s">
        <v>44</v>
      </c>
      <c r="R51" s="17" t="s">
        <v>45</v>
      </c>
      <c r="S51" s="17">
        <v>4281000</v>
      </c>
      <c r="T51" s="17">
        <v>25686000</v>
      </c>
      <c r="U51" s="13" t="s">
        <v>126</v>
      </c>
      <c r="V51" s="13" t="s">
        <v>92</v>
      </c>
      <c r="W51" s="13" t="s">
        <v>93</v>
      </c>
      <c r="X51" s="13" t="s">
        <v>49</v>
      </c>
      <c r="Y51" s="13" t="s">
        <v>50</v>
      </c>
      <c r="Z51" s="13" t="s">
        <v>51</v>
      </c>
      <c r="AA51" s="18">
        <f>SUMIFS('MOD PAA INVERSIÓN'!M:M,'MOD PAA INVERSIÓN'!B:B,A51,'MOD PAA INVERSIÓN'!A:A,"Modificación propuesta")</f>
        <v>0</v>
      </c>
      <c r="AB51" s="19">
        <f t="shared" si="1"/>
        <v>0</v>
      </c>
      <c r="AC51" s="19">
        <f t="shared" si="10"/>
        <v>25686000</v>
      </c>
      <c r="AD51" s="18">
        <f>IFERROR(VLOOKUP(A51,'MOD PAA INVERSIÓN'!$B:$U,20,0),0)</f>
        <v>0</v>
      </c>
      <c r="AE51" s="18">
        <f>SUMIFS('MOD PAA INVERSIÓN'!$M:$M,'MOD PAA INVERSIÓN'!B:B,A51,'MOD PAA INVERSIÓN'!A:A,"Información Actual")</f>
        <v>0</v>
      </c>
      <c r="AF51" s="18" t="e">
        <f>VLOOKUP(A51,'Copia de MOD PAA INVERSIÓN'!$B:$M,12,0)</f>
        <v>#N/A</v>
      </c>
      <c r="AG51" s="11" t="e">
        <f>VLOOKUP(A51,'SOL INVERSIÒN'!$B:$M,12,0)</f>
        <v>#N/A</v>
      </c>
      <c r="AH51" s="11" t="e">
        <f t="shared" si="3"/>
        <v>#N/A</v>
      </c>
      <c r="AI51" s="11"/>
    </row>
    <row r="52" spans="1:35" ht="178.5">
      <c r="A52" s="12" t="s">
        <v>137</v>
      </c>
      <c r="B52" s="13" t="s">
        <v>34</v>
      </c>
      <c r="C52" s="13" t="s">
        <v>83</v>
      </c>
      <c r="D52" s="13" t="s">
        <v>84</v>
      </c>
      <c r="E52" s="13" t="s">
        <v>85</v>
      </c>
      <c r="F52" s="14">
        <v>8066</v>
      </c>
      <c r="G52" s="14">
        <v>2024110010194</v>
      </c>
      <c r="H52" s="20" t="s">
        <v>86</v>
      </c>
      <c r="I52" s="13" t="s">
        <v>87</v>
      </c>
      <c r="J52" s="13" t="s">
        <v>88</v>
      </c>
      <c r="K52" s="13">
        <v>80111600</v>
      </c>
      <c r="L52" s="13" t="s">
        <v>138</v>
      </c>
      <c r="M52" s="13" t="s">
        <v>90</v>
      </c>
      <c r="N52" s="13" t="s">
        <v>90</v>
      </c>
      <c r="O52" s="13">
        <v>10</v>
      </c>
      <c r="P52" s="13">
        <v>1</v>
      </c>
      <c r="Q52" s="13" t="s">
        <v>44</v>
      </c>
      <c r="R52" s="17" t="s">
        <v>45</v>
      </c>
      <c r="S52" s="17">
        <v>10000000</v>
      </c>
      <c r="T52" s="17">
        <v>100000000</v>
      </c>
      <c r="U52" s="13" t="s">
        <v>126</v>
      </c>
      <c r="V52" s="13" t="s">
        <v>92</v>
      </c>
      <c r="W52" s="13" t="s">
        <v>93</v>
      </c>
      <c r="X52" s="13" t="s">
        <v>49</v>
      </c>
      <c r="Y52" s="13" t="s">
        <v>50</v>
      </c>
      <c r="Z52" s="13" t="s">
        <v>51</v>
      </c>
      <c r="AA52" s="18">
        <f>SUMIFS('MOD PAA INVERSIÓN'!M:M,'MOD PAA INVERSIÓN'!B:B,A52,'MOD PAA INVERSIÓN'!A:A,"Modificación propuesta")</f>
        <v>70000000</v>
      </c>
      <c r="AB52" s="18">
        <f>AA52-T52</f>
        <v>-30000000</v>
      </c>
      <c r="AC52" s="18">
        <f>AA52</f>
        <v>70000000</v>
      </c>
      <c r="AD52" s="18">
        <f>IFERROR(VLOOKUP(A52,'MOD PAA INVERSIÓN'!$B:$U,20,0),0)</f>
        <v>6</v>
      </c>
      <c r="AE52" s="18">
        <f>SUMIFS('MOD PAA INVERSIÓN'!$M:$M,'MOD PAA INVERSIÓN'!B:B,A52,'MOD PAA INVERSIÓN'!A:A,"Información Actual")</f>
        <v>-100000000</v>
      </c>
      <c r="AF52" s="18">
        <f>VLOOKUP(A52,'Copia de MOD PAA INVERSIÓN'!$B:$M,12,0)</f>
        <v>70000000</v>
      </c>
      <c r="AG52" s="21">
        <f>VLOOKUP(A52,'SOL INVERSIÒN'!$B:$M,12,0)</f>
        <v>70000000</v>
      </c>
      <c r="AH52" s="21">
        <f t="shared" si="3"/>
        <v>0</v>
      </c>
      <c r="AI52" s="11"/>
    </row>
    <row r="53" spans="1:35" ht="63.75">
      <c r="A53" s="12" t="s">
        <v>139</v>
      </c>
      <c r="B53" s="13" t="s">
        <v>34</v>
      </c>
      <c r="C53" s="13" t="s">
        <v>83</v>
      </c>
      <c r="D53" s="13" t="s">
        <v>84</v>
      </c>
      <c r="E53" s="13" t="s">
        <v>85</v>
      </c>
      <c r="F53" s="14">
        <v>8066</v>
      </c>
      <c r="G53" s="14">
        <v>2024110010194</v>
      </c>
      <c r="H53" s="20" t="s">
        <v>86</v>
      </c>
      <c r="I53" s="13" t="s">
        <v>87</v>
      </c>
      <c r="J53" s="13" t="s">
        <v>88</v>
      </c>
      <c r="K53" s="13">
        <v>80111600</v>
      </c>
      <c r="L53" s="13" t="s">
        <v>140</v>
      </c>
      <c r="M53" s="13" t="s">
        <v>90</v>
      </c>
      <c r="N53" s="13" t="s">
        <v>90</v>
      </c>
      <c r="O53" s="13">
        <v>6</v>
      </c>
      <c r="P53" s="13">
        <v>1</v>
      </c>
      <c r="Q53" s="13" t="s">
        <v>44</v>
      </c>
      <c r="R53" s="17" t="s">
        <v>45</v>
      </c>
      <c r="S53" s="17">
        <v>7000000</v>
      </c>
      <c r="T53" s="17">
        <v>42000000</v>
      </c>
      <c r="U53" s="13" t="s">
        <v>141</v>
      </c>
      <c r="V53" s="13" t="s">
        <v>92</v>
      </c>
      <c r="W53" s="13" t="s">
        <v>93</v>
      </c>
      <c r="X53" s="13" t="s">
        <v>49</v>
      </c>
      <c r="Y53" s="13" t="s">
        <v>50</v>
      </c>
      <c r="Z53" s="13" t="s">
        <v>51</v>
      </c>
      <c r="AA53" s="18">
        <f>SUMIFS('MOD PAA INVERSIÓN'!M:M,'MOD PAA INVERSIÓN'!B:B,A53,'MOD PAA INVERSIÓN'!A:A,"Modificación propuesta")</f>
        <v>0</v>
      </c>
      <c r="AB53" s="19">
        <f>AC53-T53</f>
        <v>0</v>
      </c>
      <c r="AC53" s="19">
        <f>T53</f>
        <v>42000000</v>
      </c>
      <c r="AD53" s="18">
        <f>IFERROR(VLOOKUP(A53,'MOD PAA INVERSIÓN'!$B:$U,20,0),0)</f>
        <v>0</v>
      </c>
      <c r="AE53" s="18">
        <f>SUMIFS('MOD PAA INVERSIÓN'!$M:$M,'MOD PAA INVERSIÓN'!B:B,A53,'MOD PAA INVERSIÓN'!A:A,"Información Actual")</f>
        <v>0</v>
      </c>
      <c r="AF53" s="18"/>
      <c r="AG53" s="11" t="e">
        <f>VLOOKUP(A53,'SOL INVERSIÒN'!$B:$M,12,0)</f>
        <v>#N/A</v>
      </c>
      <c r="AH53" s="11" t="e">
        <f t="shared" si="3"/>
        <v>#N/A</v>
      </c>
      <c r="AI53" s="11"/>
    </row>
    <row r="54" spans="1:35" ht="89.25">
      <c r="A54" s="12" t="s">
        <v>142</v>
      </c>
      <c r="B54" s="13" t="s">
        <v>34</v>
      </c>
      <c r="C54" s="13" t="s">
        <v>83</v>
      </c>
      <c r="D54" s="13" t="s">
        <v>84</v>
      </c>
      <c r="E54" s="13" t="s">
        <v>85</v>
      </c>
      <c r="F54" s="14">
        <v>8066</v>
      </c>
      <c r="G54" s="14">
        <v>2024110010194</v>
      </c>
      <c r="H54" s="20" t="s">
        <v>86</v>
      </c>
      <c r="I54" s="13" t="s">
        <v>87</v>
      </c>
      <c r="J54" s="13" t="s">
        <v>88</v>
      </c>
      <c r="K54" s="13">
        <v>80111600</v>
      </c>
      <c r="L54" s="13" t="s">
        <v>143</v>
      </c>
      <c r="M54" s="13" t="s">
        <v>90</v>
      </c>
      <c r="N54" s="13" t="s">
        <v>90</v>
      </c>
      <c r="O54" s="13">
        <v>7</v>
      </c>
      <c r="P54" s="13">
        <v>1</v>
      </c>
      <c r="Q54" s="13" t="s">
        <v>44</v>
      </c>
      <c r="R54" s="17" t="s">
        <v>45</v>
      </c>
      <c r="S54" s="17">
        <v>7000000</v>
      </c>
      <c r="T54" s="17">
        <v>49000000</v>
      </c>
      <c r="U54" s="13" t="s">
        <v>141</v>
      </c>
      <c r="V54" s="13" t="s">
        <v>92</v>
      </c>
      <c r="W54" s="13" t="s">
        <v>93</v>
      </c>
      <c r="X54" s="13" t="s">
        <v>49</v>
      </c>
      <c r="Y54" s="13" t="s">
        <v>50</v>
      </c>
      <c r="Z54" s="13" t="s">
        <v>51</v>
      </c>
      <c r="AA54" s="18">
        <f>SUMIFS('MOD PAA INVERSIÓN'!M:M,'MOD PAA INVERSIÓN'!B:B,A54,'MOD PAA INVERSIÓN'!A:A,"Modificación propuesta")</f>
        <v>72000000</v>
      </c>
      <c r="AB54" s="18">
        <f>AA54-T54</f>
        <v>23000000</v>
      </c>
      <c r="AC54" s="18">
        <f>AA54</f>
        <v>72000000</v>
      </c>
      <c r="AD54" s="18">
        <f>IFERROR(VLOOKUP(A54,'MOD PAA INVERSIÓN'!$B:$U,20,0),0)</f>
        <v>6</v>
      </c>
      <c r="AE54" s="18">
        <f>SUMIFS('MOD PAA INVERSIÓN'!$M:$M,'MOD PAA INVERSIÓN'!B:B,A54,'MOD PAA INVERSIÓN'!A:A,"Información Actual")</f>
        <v>-49000000</v>
      </c>
      <c r="AF54" s="18">
        <f>T54+AE54</f>
        <v>0</v>
      </c>
      <c r="AG54" s="21">
        <f>VLOOKUP(A54,'SOL INVERSIÒN'!$B:$M,12,0)</f>
        <v>72000000</v>
      </c>
      <c r="AH54" s="21">
        <f t="shared" si="3"/>
        <v>0</v>
      </c>
      <c r="AI54" s="11"/>
    </row>
    <row r="55" spans="1:35" ht="76.5">
      <c r="A55" s="12" t="s">
        <v>144</v>
      </c>
      <c r="B55" s="13" t="s">
        <v>34</v>
      </c>
      <c r="C55" s="13" t="s">
        <v>83</v>
      </c>
      <c r="D55" s="13" t="s">
        <v>84</v>
      </c>
      <c r="E55" s="13" t="s">
        <v>85</v>
      </c>
      <c r="F55" s="14">
        <v>8066</v>
      </c>
      <c r="G55" s="14">
        <v>2024110010194</v>
      </c>
      <c r="H55" s="20" t="s">
        <v>86</v>
      </c>
      <c r="I55" s="13" t="s">
        <v>87</v>
      </c>
      <c r="J55" s="13" t="s">
        <v>88</v>
      </c>
      <c r="K55" s="13">
        <v>80111600</v>
      </c>
      <c r="L55" s="13" t="s">
        <v>145</v>
      </c>
      <c r="M55" s="13" t="s">
        <v>90</v>
      </c>
      <c r="N55" s="13" t="s">
        <v>90</v>
      </c>
      <c r="O55" s="13">
        <v>6</v>
      </c>
      <c r="P55" s="13">
        <v>1</v>
      </c>
      <c r="Q55" s="13" t="s">
        <v>44</v>
      </c>
      <c r="R55" s="17" t="s">
        <v>45</v>
      </c>
      <c r="S55" s="17">
        <v>6800000</v>
      </c>
      <c r="T55" s="17">
        <v>40800000</v>
      </c>
      <c r="U55" s="13" t="s">
        <v>141</v>
      </c>
      <c r="V55" s="13" t="s">
        <v>92</v>
      </c>
      <c r="W55" s="13" t="s">
        <v>93</v>
      </c>
      <c r="X55" s="13" t="s">
        <v>49</v>
      </c>
      <c r="Y55" s="13" t="s">
        <v>50</v>
      </c>
      <c r="Z55" s="13" t="s">
        <v>51</v>
      </c>
      <c r="AA55" s="18">
        <f>SUMIFS('MOD PAA INVERSIÓN'!M:M,'MOD PAA INVERSIÓN'!B:B,A55,'MOD PAA INVERSIÓN'!A:A,"Modificación propuesta")</f>
        <v>0</v>
      </c>
      <c r="AB55" s="19">
        <f>AC55-T55</f>
        <v>0</v>
      </c>
      <c r="AC55" s="19">
        <f t="shared" ref="AC55:AC56" si="11">T55</f>
        <v>40800000</v>
      </c>
      <c r="AD55" s="18">
        <f>IFERROR(VLOOKUP(A55,'MOD PAA INVERSIÓN'!$B:$U,20,0),0)</f>
        <v>0</v>
      </c>
      <c r="AE55" s="18">
        <f>SUMIFS('MOD PAA INVERSIÓN'!$M:$M,'MOD PAA INVERSIÓN'!B:B,A55,'MOD PAA INVERSIÓN'!A:A,"Información Actual")</f>
        <v>0</v>
      </c>
      <c r="AF55" s="18"/>
      <c r="AG55" s="11" t="e">
        <f>VLOOKUP(A55,'SOL INVERSIÒN'!$B:$M,12,0)</f>
        <v>#N/A</v>
      </c>
      <c r="AH55" s="11" t="e">
        <f t="shared" si="3"/>
        <v>#N/A</v>
      </c>
      <c r="AI55" s="11"/>
    </row>
    <row r="56" spans="1:35" ht="89.25">
      <c r="A56" s="12" t="s">
        <v>146</v>
      </c>
      <c r="B56" s="13" t="s">
        <v>34</v>
      </c>
      <c r="C56" s="13" t="s">
        <v>83</v>
      </c>
      <c r="D56" s="13" t="s">
        <v>84</v>
      </c>
      <c r="E56" s="13" t="s">
        <v>85</v>
      </c>
      <c r="F56" s="14">
        <v>8066</v>
      </c>
      <c r="G56" s="14">
        <v>2024110010194</v>
      </c>
      <c r="H56" s="20" t="s">
        <v>86</v>
      </c>
      <c r="I56" s="13" t="s">
        <v>87</v>
      </c>
      <c r="J56" s="13" t="s">
        <v>88</v>
      </c>
      <c r="K56" s="13">
        <v>80111600</v>
      </c>
      <c r="L56" s="13" t="s">
        <v>147</v>
      </c>
      <c r="M56" s="13" t="s">
        <v>90</v>
      </c>
      <c r="N56" s="13" t="s">
        <v>90</v>
      </c>
      <c r="O56" s="13">
        <v>6</v>
      </c>
      <c r="P56" s="13">
        <v>1</v>
      </c>
      <c r="Q56" s="13" t="s">
        <v>44</v>
      </c>
      <c r="R56" s="17" t="s">
        <v>45</v>
      </c>
      <c r="S56" s="17">
        <v>5000000</v>
      </c>
      <c r="T56" s="17">
        <v>30000000</v>
      </c>
      <c r="U56" s="13" t="s">
        <v>141</v>
      </c>
      <c r="V56" s="13" t="s">
        <v>92</v>
      </c>
      <c r="W56" s="13" t="s">
        <v>93</v>
      </c>
      <c r="X56" s="13" t="s">
        <v>49</v>
      </c>
      <c r="Y56" s="13" t="s">
        <v>50</v>
      </c>
      <c r="Z56" s="13" t="s">
        <v>51</v>
      </c>
      <c r="AA56" s="18">
        <f>SUMIFS('MOD PAA INVERSIÓN'!M:M,'MOD PAA INVERSIÓN'!B:B,A56,'MOD PAA INVERSIÓN'!A:A,"Modificación propuesta")</f>
        <v>30000000</v>
      </c>
      <c r="AB56" s="18">
        <f t="shared" ref="AB56:AB58" si="12">AA56-T56</f>
        <v>0</v>
      </c>
      <c r="AC56" s="19">
        <f t="shared" si="11"/>
        <v>30000000</v>
      </c>
      <c r="AD56" s="18">
        <f>IFERROR(VLOOKUP(A56,'MOD PAA INVERSIÓN'!$B:$U,20,0),0)</f>
        <v>6</v>
      </c>
      <c r="AE56" s="18">
        <f>SUMIFS('MOD PAA INVERSIÓN'!$M:$M,'MOD PAA INVERSIÓN'!B:B,A56,'MOD PAA INVERSIÓN'!A:A,"Información Actual")</f>
        <v>-30000000</v>
      </c>
      <c r="AF56" s="18">
        <f t="shared" ref="AF56:AF58" si="13">T56+AE56</f>
        <v>0</v>
      </c>
      <c r="AG56" s="21">
        <f>VLOOKUP(A56,'SOL INVERSIÒN'!$B:$M,12,0)</f>
        <v>30000000</v>
      </c>
      <c r="AH56" s="21">
        <f t="shared" si="3"/>
        <v>0</v>
      </c>
      <c r="AI56" s="11"/>
    </row>
    <row r="57" spans="1:35" ht="76.5">
      <c r="A57" s="12" t="s">
        <v>148</v>
      </c>
      <c r="B57" s="13" t="s">
        <v>34</v>
      </c>
      <c r="C57" s="13" t="s">
        <v>83</v>
      </c>
      <c r="D57" s="13" t="s">
        <v>84</v>
      </c>
      <c r="E57" s="13" t="s">
        <v>85</v>
      </c>
      <c r="F57" s="14">
        <v>8066</v>
      </c>
      <c r="G57" s="14">
        <v>2024110010194</v>
      </c>
      <c r="H57" s="20" t="s">
        <v>86</v>
      </c>
      <c r="I57" s="13" t="s">
        <v>87</v>
      </c>
      <c r="J57" s="13" t="s">
        <v>88</v>
      </c>
      <c r="K57" s="13">
        <v>80111600</v>
      </c>
      <c r="L57" s="13" t="s">
        <v>149</v>
      </c>
      <c r="M57" s="13" t="s">
        <v>150</v>
      </c>
      <c r="N57" s="13" t="s">
        <v>150</v>
      </c>
      <c r="O57" s="13">
        <v>4</v>
      </c>
      <c r="P57" s="13">
        <v>1</v>
      </c>
      <c r="Q57" s="13" t="s">
        <v>44</v>
      </c>
      <c r="R57" s="17" t="s">
        <v>45</v>
      </c>
      <c r="S57" s="17">
        <v>4508000</v>
      </c>
      <c r="T57" s="17">
        <v>18032000</v>
      </c>
      <c r="U57" s="13" t="s">
        <v>151</v>
      </c>
      <c r="V57" s="13" t="s">
        <v>92</v>
      </c>
      <c r="W57" s="13" t="s">
        <v>93</v>
      </c>
      <c r="X57" s="13" t="s">
        <v>49</v>
      </c>
      <c r="Y57" s="13" t="s">
        <v>50</v>
      </c>
      <c r="Z57" s="13" t="s">
        <v>51</v>
      </c>
      <c r="AA57" s="18">
        <f>SUMIFS('MOD PAA INVERSIÓN'!M:M,'MOD PAA INVERSIÓN'!B:B,A57,'MOD PAA INVERSIÓN'!A:A,"Modificación propuesta")</f>
        <v>10000000</v>
      </c>
      <c r="AB57" s="18">
        <f t="shared" si="12"/>
        <v>-8032000</v>
      </c>
      <c r="AC57" s="18">
        <f>AA57</f>
        <v>10000000</v>
      </c>
      <c r="AD57" s="18">
        <f>IFERROR(VLOOKUP(A57,'MOD PAA INVERSIÓN'!$B:$U,20,0),0)</f>
        <v>6</v>
      </c>
      <c r="AE57" s="18">
        <f>SUMIFS('MOD PAA INVERSIÓN'!$M:$M,'MOD PAA INVERSIÓN'!B:B,A57,'MOD PAA INVERSIÓN'!A:A,"Información Actual")</f>
        <v>-18032000</v>
      </c>
      <c r="AF57" s="18">
        <f t="shared" si="13"/>
        <v>0</v>
      </c>
      <c r="AG57" s="21">
        <f>VLOOKUP(A57,'SOL INVERSIÒN'!$B:$M,12,0)</f>
        <v>10000000</v>
      </c>
      <c r="AH57" s="21">
        <f t="shared" si="3"/>
        <v>0</v>
      </c>
      <c r="AI57" s="11"/>
    </row>
    <row r="58" spans="1:35" ht="63.75">
      <c r="A58" s="12" t="s">
        <v>152</v>
      </c>
      <c r="B58" s="13" t="s">
        <v>34</v>
      </c>
      <c r="C58" s="13" t="s">
        <v>83</v>
      </c>
      <c r="D58" s="13" t="s">
        <v>84</v>
      </c>
      <c r="E58" s="13" t="s">
        <v>85</v>
      </c>
      <c r="F58" s="14">
        <v>8066</v>
      </c>
      <c r="G58" s="14">
        <v>2024110010194</v>
      </c>
      <c r="H58" s="20" t="s">
        <v>86</v>
      </c>
      <c r="I58" s="13" t="s">
        <v>87</v>
      </c>
      <c r="J58" s="13" t="s">
        <v>88</v>
      </c>
      <c r="K58" s="13">
        <v>80111600</v>
      </c>
      <c r="L58" s="13" t="s">
        <v>153</v>
      </c>
      <c r="M58" s="13" t="s">
        <v>90</v>
      </c>
      <c r="N58" s="13" t="s">
        <v>90</v>
      </c>
      <c r="O58" s="13">
        <v>6</v>
      </c>
      <c r="P58" s="13">
        <v>1</v>
      </c>
      <c r="Q58" s="13" t="s">
        <v>44</v>
      </c>
      <c r="R58" s="17" t="s">
        <v>45</v>
      </c>
      <c r="S58" s="17">
        <v>7600000</v>
      </c>
      <c r="T58" s="17">
        <v>45600000</v>
      </c>
      <c r="U58" s="13" t="s">
        <v>151</v>
      </c>
      <c r="V58" s="13" t="s">
        <v>92</v>
      </c>
      <c r="W58" s="13" t="s">
        <v>93</v>
      </c>
      <c r="X58" s="13" t="s">
        <v>49</v>
      </c>
      <c r="Y58" s="13" t="s">
        <v>50</v>
      </c>
      <c r="Z58" s="13" t="s">
        <v>51</v>
      </c>
      <c r="AA58" s="18">
        <f>SUMIFS('MOD PAA INVERSIÓN'!M:M,'MOD PAA INVERSIÓN'!B:B,A58,'MOD PAA INVERSIÓN'!A:A,"Modificación propuesta")</f>
        <v>45600000</v>
      </c>
      <c r="AB58" s="18">
        <f t="shared" si="12"/>
        <v>0</v>
      </c>
      <c r="AC58" s="19">
        <f t="shared" ref="AC58:AC65" si="14">T58</f>
        <v>45600000</v>
      </c>
      <c r="AD58" s="18">
        <f>IFERROR(VLOOKUP(A58,'MOD PAA INVERSIÓN'!$B:$U,20,0),0)</f>
        <v>6</v>
      </c>
      <c r="AE58" s="18">
        <f>SUMIFS('MOD PAA INVERSIÓN'!$M:$M,'MOD PAA INVERSIÓN'!B:B,A58,'MOD PAA INVERSIÓN'!A:A,"Información Actual")</f>
        <v>-45600000</v>
      </c>
      <c r="AF58" s="18">
        <f t="shared" si="13"/>
        <v>0</v>
      </c>
      <c r="AG58" s="21">
        <f>VLOOKUP(A58,'SOL INVERSIÒN'!$B:$M,12,0)</f>
        <v>45600000</v>
      </c>
      <c r="AH58" s="21">
        <f t="shared" si="3"/>
        <v>0</v>
      </c>
      <c r="AI58" s="11"/>
    </row>
    <row r="59" spans="1:35" ht="89.25">
      <c r="A59" s="12" t="s">
        <v>154</v>
      </c>
      <c r="B59" s="13" t="s">
        <v>34</v>
      </c>
      <c r="C59" s="13" t="s">
        <v>83</v>
      </c>
      <c r="D59" s="13" t="s">
        <v>84</v>
      </c>
      <c r="E59" s="13" t="s">
        <v>85</v>
      </c>
      <c r="F59" s="14">
        <v>8066</v>
      </c>
      <c r="G59" s="14">
        <v>2024110010194</v>
      </c>
      <c r="H59" s="20" t="s">
        <v>86</v>
      </c>
      <c r="I59" s="13" t="s">
        <v>87</v>
      </c>
      <c r="J59" s="13" t="s">
        <v>88</v>
      </c>
      <c r="K59" s="13">
        <v>80111600</v>
      </c>
      <c r="L59" s="13" t="s">
        <v>155</v>
      </c>
      <c r="M59" s="13" t="s">
        <v>90</v>
      </c>
      <c r="N59" s="13" t="s">
        <v>90</v>
      </c>
      <c r="O59" s="13">
        <v>8</v>
      </c>
      <c r="P59" s="13">
        <v>1</v>
      </c>
      <c r="Q59" s="13" t="s">
        <v>44</v>
      </c>
      <c r="R59" s="17" t="s">
        <v>45</v>
      </c>
      <c r="S59" s="17">
        <v>10000000</v>
      </c>
      <c r="T59" s="17">
        <v>80000000</v>
      </c>
      <c r="U59" s="13" t="s">
        <v>151</v>
      </c>
      <c r="V59" s="13" t="s">
        <v>92</v>
      </c>
      <c r="W59" s="13" t="s">
        <v>93</v>
      </c>
      <c r="X59" s="13" t="s">
        <v>49</v>
      </c>
      <c r="Y59" s="13" t="s">
        <v>50</v>
      </c>
      <c r="Z59" s="13" t="s">
        <v>51</v>
      </c>
      <c r="AA59" s="18">
        <f>SUMIFS('MOD PAA INVERSIÓN'!M:M,'MOD PAA INVERSIÓN'!B:B,A59,'MOD PAA INVERSIÓN'!A:A,"Modificación propuesta")</f>
        <v>0</v>
      </c>
      <c r="AB59" s="19">
        <f t="shared" ref="AB59:AB60" si="15">AC59-T59</f>
        <v>0</v>
      </c>
      <c r="AC59" s="19">
        <f t="shared" si="14"/>
        <v>80000000</v>
      </c>
      <c r="AD59" s="18">
        <f>IFERROR(VLOOKUP(A59,'MOD PAA INVERSIÓN'!$B:$U,20,0),0)</f>
        <v>0</v>
      </c>
      <c r="AE59" s="18">
        <f>SUMIFS('MOD PAA INVERSIÓN'!$M:$M,'MOD PAA INVERSIÓN'!B:B,A59,'MOD PAA INVERSIÓN'!A:A,"Información Actual")</f>
        <v>0</v>
      </c>
      <c r="AF59" s="18"/>
      <c r="AG59" s="11" t="e">
        <f>VLOOKUP(A59,'SOL INVERSIÒN'!$B:$M,12,0)</f>
        <v>#N/A</v>
      </c>
      <c r="AH59" s="11" t="e">
        <f t="shared" si="3"/>
        <v>#N/A</v>
      </c>
      <c r="AI59" s="11"/>
    </row>
    <row r="60" spans="1:35" ht="76.5">
      <c r="A60" s="12" t="s">
        <v>156</v>
      </c>
      <c r="B60" s="13" t="s">
        <v>34</v>
      </c>
      <c r="C60" s="13" t="s">
        <v>83</v>
      </c>
      <c r="D60" s="13" t="s">
        <v>84</v>
      </c>
      <c r="E60" s="13" t="s">
        <v>85</v>
      </c>
      <c r="F60" s="14">
        <v>8066</v>
      </c>
      <c r="G60" s="14">
        <v>2024110010194</v>
      </c>
      <c r="H60" s="20" t="s">
        <v>86</v>
      </c>
      <c r="I60" s="13" t="s">
        <v>87</v>
      </c>
      <c r="J60" s="13" t="s">
        <v>88</v>
      </c>
      <c r="K60" s="13">
        <v>80111600</v>
      </c>
      <c r="L60" s="13" t="s">
        <v>157</v>
      </c>
      <c r="M60" s="13" t="s">
        <v>90</v>
      </c>
      <c r="N60" s="13" t="s">
        <v>90</v>
      </c>
      <c r="O60" s="13">
        <v>6</v>
      </c>
      <c r="P60" s="13">
        <v>1</v>
      </c>
      <c r="Q60" s="13" t="s">
        <v>44</v>
      </c>
      <c r="R60" s="17" t="s">
        <v>45</v>
      </c>
      <c r="S60" s="17">
        <v>4500000</v>
      </c>
      <c r="T60" s="17">
        <v>27000000</v>
      </c>
      <c r="U60" s="13" t="s">
        <v>151</v>
      </c>
      <c r="V60" s="13" t="s">
        <v>92</v>
      </c>
      <c r="W60" s="13" t="s">
        <v>93</v>
      </c>
      <c r="X60" s="13" t="s">
        <v>49</v>
      </c>
      <c r="Y60" s="13" t="s">
        <v>50</v>
      </c>
      <c r="Z60" s="13" t="s">
        <v>51</v>
      </c>
      <c r="AA60" s="18">
        <f>SUMIFS('MOD PAA INVERSIÓN'!M:M,'MOD PAA INVERSIÓN'!B:B,A60,'MOD PAA INVERSIÓN'!A:A,"Modificación propuesta")</f>
        <v>0</v>
      </c>
      <c r="AB60" s="19">
        <f t="shared" si="15"/>
        <v>0</v>
      </c>
      <c r="AC60" s="19">
        <f t="shared" si="14"/>
        <v>27000000</v>
      </c>
      <c r="AD60" s="18">
        <f>IFERROR(VLOOKUP(A60,'MOD PAA INVERSIÓN'!$B:$U,20,0),0)</f>
        <v>0</v>
      </c>
      <c r="AE60" s="18">
        <f>SUMIFS('MOD PAA INVERSIÓN'!$M:$M,'MOD PAA INVERSIÓN'!B:B,A60,'MOD PAA INVERSIÓN'!A:A,"Información Actual")</f>
        <v>0</v>
      </c>
      <c r="AF60" s="18"/>
      <c r="AG60" s="11" t="e">
        <f>VLOOKUP(A60,'SOL INVERSIÒN'!$B:$M,12,0)</f>
        <v>#N/A</v>
      </c>
      <c r="AH60" s="11" t="e">
        <f t="shared" si="3"/>
        <v>#N/A</v>
      </c>
      <c r="AI60" s="11"/>
    </row>
    <row r="61" spans="1:35" ht="63.75">
      <c r="A61" s="12" t="s">
        <v>158</v>
      </c>
      <c r="B61" s="13" t="s">
        <v>34</v>
      </c>
      <c r="C61" s="13" t="s">
        <v>83</v>
      </c>
      <c r="D61" s="13" t="s">
        <v>84</v>
      </c>
      <c r="E61" s="13" t="s">
        <v>85</v>
      </c>
      <c r="F61" s="14">
        <v>8066</v>
      </c>
      <c r="G61" s="14">
        <v>2024110010194</v>
      </c>
      <c r="H61" s="20" t="s">
        <v>86</v>
      </c>
      <c r="I61" s="13" t="s">
        <v>87</v>
      </c>
      <c r="J61" s="13" t="s">
        <v>88</v>
      </c>
      <c r="K61" s="13">
        <v>80111600</v>
      </c>
      <c r="L61" s="13" t="s">
        <v>153</v>
      </c>
      <c r="M61" s="13" t="s">
        <v>90</v>
      </c>
      <c r="N61" s="13" t="s">
        <v>90</v>
      </c>
      <c r="O61" s="13">
        <v>7</v>
      </c>
      <c r="P61" s="13">
        <v>1</v>
      </c>
      <c r="Q61" s="13" t="s">
        <v>44</v>
      </c>
      <c r="R61" s="17" t="s">
        <v>45</v>
      </c>
      <c r="S61" s="17">
        <v>5000000</v>
      </c>
      <c r="T61" s="17">
        <v>35000000</v>
      </c>
      <c r="U61" s="13" t="s">
        <v>151</v>
      </c>
      <c r="V61" s="13" t="s">
        <v>92</v>
      </c>
      <c r="W61" s="13" t="s">
        <v>93</v>
      </c>
      <c r="X61" s="13" t="s">
        <v>49</v>
      </c>
      <c r="Y61" s="13" t="s">
        <v>50</v>
      </c>
      <c r="Z61" s="13" t="s">
        <v>51</v>
      </c>
      <c r="AA61" s="18">
        <f>SUMIFS('MOD PAA INVERSIÓN'!M:M,'MOD PAA INVERSIÓN'!B:B,A61,'MOD PAA INVERSIÓN'!A:A,"Modificación propuesta")</f>
        <v>35000000</v>
      </c>
      <c r="AB61" s="18">
        <f>AA61-T61</f>
        <v>0</v>
      </c>
      <c r="AC61" s="19">
        <f t="shared" si="14"/>
        <v>35000000</v>
      </c>
      <c r="AD61" s="18">
        <f>IFERROR(VLOOKUP(A61,'MOD PAA INVERSIÓN'!$B:$U,20,0),0)</f>
        <v>6</v>
      </c>
      <c r="AE61" s="18">
        <f>SUMIFS('MOD PAA INVERSIÓN'!$M:$M,'MOD PAA INVERSIÓN'!B:B,A61,'MOD PAA INVERSIÓN'!A:A,"Información Actual")</f>
        <v>-35000000</v>
      </c>
      <c r="AF61" s="18">
        <f>T61+AE61</f>
        <v>0</v>
      </c>
      <c r="AG61" s="21">
        <f>VLOOKUP(A61,'SOL INVERSIÒN'!$B:$M,12,0)</f>
        <v>35000000</v>
      </c>
      <c r="AH61" s="21">
        <f t="shared" si="3"/>
        <v>0</v>
      </c>
      <c r="AI61" s="11"/>
    </row>
    <row r="62" spans="1:35" ht="63.75">
      <c r="A62" s="12" t="s">
        <v>159</v>
      </c>
      <c r="B62" s="13" t="s">
        <v>34</v>
      </c>
      <c r="C62" s="13" t="s">
        <v>83</v>
      </c>
      <c r="D62" s="13" t="s">
        <v>84</v>
      </c>
      <c r="E62" s="13" t="s">
        <v>85</v>
      </c>
      <c r="F62" s="14">
        <v>8066</v>
      </c>
      <c r="G62" s="14">
        <v>2024110010194</v>
      </c>
      <c r="H62" s="20" t="s">
        <v>86</v>
      </c>
      <c r="I62" s="13" t="s">
        <v>87</v>
      </c>
      <c r="J62" s="13" t="s">
        <v>88</v>
      </c>
      <c r="K62" s="13">
        <v>80111600</v>
      </c>
      <c r="L62" s="13" t="s">
        <v>160</v>
      </c>
      <c r="M62" s="13" t="s">
        <v>90</v>
      </c>
      <c r="N62" s="13" t="s">
        <v>90</v>
      </c>
      <c r="O62" s="13">
        <v>6</v>
      </c>
      <c r="P62" s="13">
        <v>1</v>
      </c>
      <c r="Q62" s="13" t="s">
        <v>44</v>
      </c>
      <c r="R62" s="17" t="s">
        <v>45</v>
      </c>
      <c r="S62" s="17">
        <v>5000000</v>
      </c>
      <c r="T62" s="17">
        <v>30000000</v>
      </c>
      <c r="U62" s="13" t="s">
        <v>151</v>
      </c>
      <c r="V62" s="13" t="s">
        <v>92</v>
      </c>
      <c r="W62" s="13" t="s">
        <v>93</v>
      </c>
      <c r="X62" s="13" t="s">
        <v>49</v>
      </c>
      <c r="Y62" s="13" t="s">
        <v>50</v>
      </c>
      <c r="Z62" s="13" t="s">
        <v>51</v>
      </c>
      <c r="AA62" s="18">
        <f>SUMIFS('MOD PAA INVERSIÓN'!M:M,'MOD PAA INVERSIÓN'!B:B,A62,'MOD PAA INVERSIÓN'!A:A,"Modificación propuesta")</f>
        <v>0</v>
      </c>
      <c r="AB62" s="19">
        <f t="shared" ref="AB62:AB65" si="16">AC62-T62</f>
        <v>0</v>
      </c>
      <c r="AC62" s="19">
        <f t="shared" si="14"/>
        <v>30000000</v>
      </c>
      <c r="AD62" s="18">
        <f>IFERROR(VLOOKUP(A62,'MOD PAA INVERSIÓN'!$B:$U,20,0),0)</f>
        <v>0</v>
      </c>
      <c r="AE62" s="18">
        <f>SUMIFS('MOD PAA INVERSIÓN'!$M:$M,'MOD PAA INVERSIÓN'!B:B,A62,'MOD PAA INVERSIÓN'!A:A,"Información Actual")</f>
        <v>0</v>
      </c>
      <c r="AF62" s="18"/>
      <c r="AG62" s="11" t="e">
        <f>VLOOKUP(A62,'SOL INVERSIÒN'!$B:$M,12,0)</f>
        <v>#N/A</v>
      </c>
      <c r="AH62" s="11" t="e">
        <f t="shared" si="3"/>
        <v>#N/A</v>
      </c>
      <c r="AI62" s="11"/>
    </row>
    <row r="63" spans="1:35" ht="76.5">
      <c r="A63" s="12" t="s">
        <v>161</v>
      </c>
      <c r="B63" s="13" t="s">
        <v>34</v>
      </c>
      <c r="C63" s="13" t="s">
        <v>83</v>
      </c>
      <c r="D63" s="13" t="s">
        <v>84</v>
      </c>
      <c r="E63" s="13" t="s">
        <v>85</v>
      </c>
      <c r="F63" s="14">
        <v>8066</v>
      </c>
      <c r="G63" s="14">
        <v>2024110010194</v>
      </c>
      <c r="H63" s="20" t="s">
        <v>86</v>
      </c>
      <c r="I63" s="13" t="s">
        <v>87</v>
      </c>
      <c r="J63" s="13" t="s">
        <v>88</v>
      </c>
      <c r="K63" s="13">
        <v>80111600</v>
      </c>
      <c r="L63" s="13" t="s">
        <v>119</v>
      </c>
      <c r="M63" s="13" t="s">
        <v>90</v>
      </c>
      <c r="N63" s="13" t="s">
        <v>90</v>
      </c>
      <c r="O63" s="13">
        <v>9</v>
      </c>
      <c r="P63" s="13">
        <v>1</v>
      </c>
      <c r="Q63" s="13" t="s">
        <v>44</v>
      </c>
      <c r="R63" s="17" t="s">
        <v>45</v>
      </c>
      <c r="S63" s="17">
        <v>8000000</v>
      </c>
      <c r="T63" s="17">
        <v>72000000</v>
      </c>
      <c r="U63" s="13" t="s">
        <v>91</v>
      </c>
      <c r="V63" s="13" t="s">
        <v>92</v>
      </c>
      <c r="W63" s="13" t="s">
        <v>93</v>
      </c>
      <c r="X63" s="13" t="s">
        <v>49</v>
      </c>
      <c r="Y63" s="13" t="s">
        <v>50</v>
      </c>
      <c r="Z63" s="13" t="s">
        <v>51</v>
      </c>
      <c r="AA63" s="18">
        <f>SUMIFS('MOD PAA INVERSIÓN'!M:M,'MOD PAA INVERSIÓN'!B:B,A63,'MOD PAA INVERSIÓN'!A:A,"Modificación propuesta")</f>
        <v>0</v>
      </c>
      <c r="AB63" s="19">
        <f t="shared" si="16"/>
        <v>0</v>
      </c>
      <c r="AC63" s="19">
        <f t="shared" si="14"/>
        <v>72000000</v>
      </c>
      <c r="AD63" s="18">
        <f>IFERROR(VLOOKUP(A63,'MOD PAA INVERSIÓN'!$B:$U,20,0),0)</f>
        <v>0</v>
      </c>
      <c r="AE63" s="18">
        <f>SUMIFS('MOD PAA INVERSIÓN'!$M:$M,'MOD PAA INVERSIÓN'!B:B,A63,'MOD PAA INVERSIÓN'!A:A,"Información Actual")</f>
        <v>0</v>
      </c>
      <c r="AF63" s="18"/>
      <c r="AG63" s="11" t="e">
        <f>VLOOKUP(A63,'SOL INVERSIÒN'!$B:$M,12,0)</f>
        <v>#N/A</v>
      </c>
      <c r="AH63" s="11" t="e">
        <f t="shared" si="3"/>
        <v>#N/A</v>
      </c>
      <c r="AI63" s="11"/>
    </row>
    <row r="64" spans="1:35" ht="76.5">
      <c r="A64" s="12" t="s">
        <v>162</v>
      </c>
      <c r="B64" s="13" t="s">
        <v>34</v>
      </c>
      <c r="C64" s="13" t="s">
        <v>83</v>
      </c>
      <c r="D64" s="13" t="s">
        <v>84</v>
      </c>
      <c r="E64" s="13" t="s">
        <v>85</v>
      </c>
      <c r="F64" s="14">
        <v>8066</v>
      </c>
      <c r="G64" s="14">
        <v>2024110010194</v>
      </c>
      <c r="H64" s="20" t="s">
        <v>86</v>
      </c>
      <c r="I64" s="13" t="s">
        <v>87</v>
      </c>
      <c r="J64" s="13" t="s">
        <v>88</v>
      </c>
      <c r="K64" s="13">
        <v>80111600</v>
      </c>
      <c r="L64" s="13" t="s">
        <v>163</v>
      </c>
      <c r="M64" s="13" t="s">
        <v>90</v>
      </c>
      <c r="N64" s="13" t="s">
        <v>90</v>
      </c>
      <c r="O64" s="13">
        <v>10</v>
      </c>
      <c r="P64" s="13">
        <v>1</v>
      </c>
      <c r="Q64" s="13" t="s">
        <v>44</v>
      </c>
      <c r="R64" s="17" t="s">
        <v>45</v>
      </c>
      <c r="S64" s="17">
        <v>5600000</v>
      </c>
      <c r="T64" s="17">
        <v>56000000</v>
      </c>
      <c r="U64" s="13" t="s">
        <v>122</v>
      </c>
      <c r="V64" s="13" t="s">
        <v>92</v>
      </c>
      <c r="W64" s="13" t="s">
        <v>93</v>
      </c>
      <c r="X64" s="13" t="s">
        <v>49</v>
      </c>
      <c r="Y64" s="13" t="s">
        <v>50</v>
      </c>
      <c r="Z64" s="13" t="s">
        <v>51</v>
      </c>
      <c r="AA64" s="18">
        <f>SUMIFS('MOD PAA INVERSIÓN'!M:M,'MOD PAA INVERSIÓN'!B:B,A64,'MOD PAA INVERSIÓN'!A:A,"Modificación propuesta")</f>
        <v>0</v>
      </c>
      <c r="AB64" s="19">
        <f t="shared" si="16"/>
        <v>0</v>
      </c>
      <c r="AC64" s="19">
        <f t="shared" si="14"/>
        <v>56000000</v>
      </c>
      <c r="AD64" s="18">
        <f>IFERROR(VLOOKUP(A64,'MOD PAA INVERSIÓN'!$B:$U,20,0),0)</f>
        <v>0</v>
      </c>
      <c r="AE64" s="18">
        <f>SUMIFS('MOD PAA INVERSIÓN'!$M:$M,'MOD PAA INVERSIÓN'!B:B,A64,'MOD PAA INVERSIÓN'!A:A,"Información Actual")</f>
        <v>0</v>
      </c>
      <c r="AF64" s="18"/>
      <c r="AG64" s="11" t="e">
        <f>VLOOKUP(A64,'SOL INVERSIÒN'!$B:$M,12,0)</f>
        <v>#N/A</v>
      </c>
      <c r="AH64" s="11" t="e">
        <f t="shared" si="3"/>
        <v>#N/A</v>
      </c>
      <c r="AI64" s="11"/>
    </row>
    <row r="65" spans="1:35" ht="63.75">
      <c r="A65" s="12" t="s">
        <v>164</v>
      </c>
      <c r="B65" s="13" t="s">
        <v>34</v>
      </c>
      <c r="C65" s="13" t="s">
        <v>83</v>
      </c>
      <c r="D65" s="13" t="s">
        <v>84</v>
      </c>
      <c r="E65" s="13" t="s">
        <v>85</v>
      </c>
      <c r="F65" s="14">
        <v>8066</v>
      </c>
      <c r="G65" s="14">
        <v>2024110010194</v>
      </c>
      <c r="H65" s="20" t="s">
        <v>86</v>
      </c>
      <c r="I65" s="13" t="s">
        <v>87</v>
      </c>
      <c r="J65" s="13" t="s">
        <v>88</v>
      </c>
      <c r="K65" s="13">
        <v>80111600</v>
      </c>
      <c r="L65" s="13" t="s">
        <v>165</v>
      </c>
      <c r="M65" s="13" t="s">
        <v>90</v>
      </c>
      <c r="N65" s="13" t="s">
        <v>90</v>
      </c>
      <c r="O65" s="13">
        <v>6</v>
      </c>
      <c r="P65" s="13">
        <v>1</v>
      </c>
      <c r="Q65" s="13" t="s">
        <v>44</v>
      </c>
      <c r="R65" s="17" t="s">
        <v>45</v>
      </c>
      <c r="S65" s="17">
        <v>10000000</v>
      </c>
      <c r="T65" s="17">
        <v>60000000</v>
      </c>
      <c r="U65" s="13" t="s">
        <v>122</v>
      </c>
      <c r="V65" s="13" t="s">
        <v>92</v>
      </c>
      <c r="W65" s="13" t="s">
        <v>93</v>
      </c>
      <c r="X65" s="13" t="s">
        <v>49</v>
      </c>
      <c r="Y65" s="13" t="s">
        <v>50</v>
      </c>
      <c r="Z65" s="13" t="s">
        <v>51</v>
      </c>
      <c r="AA65" s="18">
        <f>SUMIFS('MOD PAA INVERSIÓN'!M:M,'MOD PAA INVERSIÓN'!B:B,A65,'MOD PAA INVERSIÓN'!A:A,"Modificación propuesta")</f>
        <v>0</v>
      </c>
      <c r="AB65" s="19">
        <f t="shared" si="16"/>
        <v>0</v>
      </c>
      <c r="AC65" s="19">
        <f t="shared" si="14"/>
        <v>60000000</v>
      </c>
      <c r="AD65" s="18">
        <f>IFERROR(VLOOKUP(A65,'MOD PAA INVERSIÓN'!$B:$U,20,0),0)</f>
        <v>0</v>
      </c>
      <c r="AE65" s="18">
        <f>SUMIFS('MOD PAA INVERSIÓN'!$M:$M,'MOD PAA INVERSIÓN'!B:B,A65,'MOD PAA INVERSIÓN'!A:A,"Información Actual")</f>
        <v>0</v>
      </c>
      <c r="AF65" s="18"/>
      <c r="AG65" s="11" t="e">
        <f>VLOOKUP(A65,'SOL INVERSIÒN'!$B:$M,12,0)</f>
        <v>#N/A</v>
      </c>
      <c r="AH65" s="11" t="e">
        <f t="shared" si="3"/>
        <v>#N/A</v>
      </c>
      <c r="AI65" s="11"/>
    </row>
    <row r="66" spans="1:35" ht="114.75">
      <c r="A66" s="12" t="s">
        <v>166</v>
      </c>
      <c r="B66" s="13" t="s">
        <v>34</v>
      </c>
      <c r="C66" s="13" t="s">
        <v>83</v>
      </c>
      <c r="D66" s="13" t="s">
        <v>84</v>
      </c>
      <c r="E66" s="13" t="s">
        <v>85</v>
      </c>
      <c r="F66" s="14">
        <v>8066</v>
      </c>
      <c r="G66" s="14">
        <v>2024110010194</v>
      </c>
      <c r="H66" s="20" t="s">
        <v>86</v>
      </c>
      <c r="I66" s="13" t="s">
        <v>87</v>
      </c>
      <c r="J66" s="13" t="s">
        <v>88</v>
      </c>
      <c r="K66" s="13">
        <v>80111600</v>
      </c>
      <c r="L66" s="13" t="s">
        <v>167</v>
      </c>
      <c r="M66" s="13" t="s">
        <v>150</v>
      </c>
      <c r="N66" s="13" t="s">
        <v>150</v>
      </c>
      <c r="O66" s="13">
        <v>4</v>
      </c>
      <c r="P66" s="13">
        <v>1</v>
      </c>
      <c r="Q66" s="13" t="s">
        <v>44</v>
      </c>
      <c r="R66" s="17" t="s">
        <v>45</v>
      </c>
      <c r="S66" s="17">
        <v>5050000</v>
      </c>
      <c r="T66" s="17">
        <f>+S66*O66</f>
        <v>20200000</v>
      </c>
      <c r="U66" s="13" t="s">
        <v>168</v>
      </c>
      <c r="V66" s="13" t="s">
        <v>92</v>
      </c>
      <c r="W66" s="13" t="s">
        <v>93</v>
      </c>
      <c r="X66" s="13" t="s">
        <v>49</v>
      </c>
      <c r="Y66" s="13" t="s">
        <v>50</v>
      </c>
      <c r="Z66" s="13" t="s">
        <v>51</v>
      </c>
      <c r="AA66" s="18">
        <f>SUMIFS('MOD PAA INVERSIÓN'!M:M,'MOD PAA INVERSIÓN'!B:B,A66,'MOD PAA INVERSIÓN'!A:A,"Modificación propuesta")</f>
        <v>48000000</v>
      </c>
      <c r="AB66" s="18">
        <f t="shared" ref="AB66:AB67" si="17">AA66-T66</f>
        <v>27800000</v>
      </c>
      <c r="AC66" s="18">
        <f t="shared" ref="AC66:AC67" si="18">AA66</f>
        <v>48000000</v>
      </c>
      <c r="AD66" s="18">
        <f>IFERROR(VLOOKUP(A66,'MOD PAA INVERSIÓN'!$B:$U,20,0),0)</f>
        <v>6</v>
      </c>
      <c r="AE66" s="18">
        <f>SUMIFS('MOD PAA INVERSIÓN'!$M:$M,'MOD PAA INVERSIÓN'!B:B,A66,'MOD PAA INVERSIÓN'!A:A,"Información Actual")</f>
        <v>-20200000</v>
      </c>
      <c r="AF66" s="18">
        <f t="shared" ref="AF66:AF67" si="19">T66+AE66</f>
        <v>0</v>
      </c>
      <c r="AG66" s="21">
        <f>VLOOKUP(A66,'SOL INVERSIÒN'!$B:$M,12,0)</f>
        <v>48000000</v>
      </c>
      <c r="AH66" s="21">
        <f t="shared" si="3"/>
        <v>0</v>
      </c>
      <c r="AI66" s="11"/>
    </row>
    <row r="67" spans="1:35" ht="102">
      <c r="A67" s="12" t="s">
        <v>169</v>
      </c>
      <c r="B67" s="13" t="s">
        <v>34</v>
      </c>
      <c r="C67" s="13" t="s">
        <v>83</v>
      </c>
      <c r="D67" s="13" t="s">
        <v>84</v>
      </c>
      <c r="E67" s="13" t="s">
        <v>85</v>
      </c>
      <c r="F67" s="14">
        <v>8066</v>
      </c>
      <c r="G67" s="14">
        <v>2024110010194</v>
      </c>
      <c r="H67" s="20" t="s">
        <v>86</v>
      </c>
      <c r="I67" s="13" t="s">
        <v>87</v>
      </c>
      <c r="J67" s="13" t="s">
        <v>88</v>
      </c>
      <c r="K67" s="13">
        <v>80111600</v>
      </c>
      <c r="L67" s="13" t="s">
        <v>170</v>
      </c>
      <c r="M67" s="13" t="s">
        <v>90</v>
      </c>
      <c r="N67" s="13" t="s">
        <v>90</v>
      </c>
      <c r="O67" s="13">
        <v>6</v>
      </c>
      <c r="P67" s="13">
        <v>1</v>
      </c>
      <c r="Q67" s="13" t="s">
        <v>44</v>
      </c>
      <c r="R67" s="17" t="s">
        <v>45</v>
      </c>
      <c r="S67" s="17">
        <v>8000000</v>
      </c>
      <c r="T67" s="17">
        <v>48000000</v>
      </c>
      <c r="U67" s="13" t="s">
        <v>168</v>
      </c>
      <c r="V67" s="13" t="s">
        <v>92</v>
      </c>
      <c r="W67" s="13" t="s">
        <v>93</v>
      </c>
      <c r="X67" s="13" t="s">
        <v>49</v>
      </c>
      <c r="Y67" s="13" t="s">
        <v>50</v>
      </c>
      <c r="Z67" s="13" t="s">
        <v>51</v>
      </c>
      <c r="AA67" s="18">
        <f>SUMIFS('MOD PAA INVERSIÓN'!M:M,'MOD PAA INVERSIÓN'!B:B,A67,'MOD PAA INVERSIÓN'!A:A,"Modificación propuesta")</f>
        <v>30000000</v>
      </c>
      <c r="AB67" s="18">
        <f t="shared" si="17"/>
        <v>-18000000</v>
      </c>
      <c r="AC67" s="18">
        <f t="shared" si="18"/>
        <v>30000000</v>
      </c>
      <c r="AD67" s="18">
        <f>IFERROR(VLOOKUP(A67,'MOD PAA INVERSIÓN'!$B:$U,20,0),0)</f>
        <v>6</v>
      </c>
      <c r="AE67" s="18">
        <f>SUMIFS('MOD PAA INVERSIÓN'!$M:$M,'MOD PAA INVERSIÓN'!B:B,A67,'MOD PAA INVERSIÓN'!A:A,"Información Actual")</f>
        <v>-48000000</v>
      </c>
      <c r="AF67" s="18">
        <f t="shared" si="19"/>
        <v>0</v>
      </c>
      <c r="AG67" s="21">
        <f>VLOOKUP(A67,'SOL INVERSIÒN'!$B:$M,12,0)</f>
        <v>30000000</v>
      </c>
      <c r="AH67" s="21">
        <f t="shared" si="3"/>
        <v>0</v>
      </c>
      <c r="AI67" s="11"/>
    </row>
    <row r="68" spans="1:35" ht="76.5">
      <c r="A68" s="12" t="s">
        <v>171</v>
      </c>
      <c r="B68" s="13" t="s">
        <v>34</v>
      </c>
      <c r="C68" s="13" t="s">
        <v>83</v>
      </c>
      <c r="D68" s="13" t="s">
        <v>84</v>
      </c>
      <c r="E68" s="13" t="s">
        <v>85</v>
      </c>
      <c r="F68" s="14">
        <v>8066</v>
      </c>
      <c r="G68" s="14">
        <v>2024110010194</v>
      </c>
      <c r="H68" s="20" t="s">
        <v>86</v>
      </c>
      <c r="I68" s="13" t="s">
        <v>87</v>
      </c>
      <c r="J68" s="13" t="s">
        <v>88</v>
      </c>
      <c r="K68" s="13">
        <v>80111600</v>
      </c>
      <c r="L68" s="13" t="s">
        <v>172</v>
      </c>
      <c r="M68" s="13" t="s">
        <v>90</v>
      </c>
      <c r="N68" s="13" t="s">
        <v>90</v>
      </c>
      <c r="O68" s="13">
        <v>6</v>
      </c>
      <c r="P68" s="13">
        <v>1</v>
      </c>
      <c r="Q68" s="13" t="s">
        <v>44</v>
      </c>
      <c r="R68" s="17" t="s">
        <v>45</v>
      </c>
      <c r="S68" s="17">
        <v>10000000</v>
      </c>
      <c r="T68" s="17">
        <v>60000000</v>
      </c>
      <c r="U68" s="13" t="s">
        <v>168</v>
      </c>
      <c r="V68" s="13" t="s">
        <v>92</v>
      </c>
      <c r="W68" s="13" t="s">
        <v>93</v>
      </c>
      <c r="X68" s="13" t="s">
        <v>49</v>
      </c>
      <c r="Y68" s="13" t="s">
        <v>50</v>
      </c>
      <c r="Z68" s="13" t="s">
        <v>51</v>
      </c>
      <c r="AA68" s="18">
        <f>SUMIFS('MOD PAA INVERSIÓN'!M:M,'MOD PAA INVERSIÓN'!B:B,A68,'MOD PAA INVERSIÓN'!A:A,"Modificación propuesta")</f>
        <v>0</v>
      </c>
      <c r="AB68" s="19">
        <f>AC68-T68</f>
        <v>0</v>
      </c>
      <c r="AC68" s="19">
        <f>T68</f>
        <v>60000000</v>
      </c>
      <c r="AD68" s="18">
        <f>IFERROR(VLOOKUP(A68,'MOD PAA INVERSIÓN'!$B:$U,20,0),0)</f>
        <v>0</v>
      </c>
      <c r="AE68" s="18">
        <f>SUMIFS('MOD PAA INVERSIÓN'!$M:$M,'MOD PAA INVERSIÓN'!B:B,A68,'MOD PAA INVERSIÓN'!A:A,"Información Actual")</f>
        <v>0</v>
      </c>
      <c r="AF68" s="18"/>
      <c r="AG68" s="11" t="e">
        <f>VLOOKUP(A68,'SOL INVERSIÒN'!$B:$M,12,0)</f>
        <v>#N/A</v>
      </c>
      <c r="AH68" s="11" t="e">
        <f t="shared" si="3"/>
        <v>#N/A</v>
      </c>
      <c r="AI68" s="11"/>
    </row>
    <row r="69" spans="1:35" ht="127.5">
      <c r="A69" s="12" t="s">
        <v>173</v>
      </c>
      <c r="B69" s="13" t="s">
        <v>34</v>
      </c>
      <c r="C69" s="13" t="s">
        <v>83</v>
      </c>
      <c r="D69" s="13" t="s">
        <v>84</v>
      </c>
      <c r="E69" s="13" t="s">
        <v>85</v>
      </c>
      <c r="F69" s="14">
        <v>8066</v>
      </c>
      <c r="G69" s="14">
        <v>2024110010194</v>
      </c>
      <c r="H69" s="20" t="s">
        <v>86</v>
      </c>
      <c r="I69" s="13" t="s">
        <v>87</v>
      </c>
      <c r="J69" s="13" t="s">
        <v>88</v>
      </c>
      <c r="K69" s="13">
        <v>80111600</v>
      </c>
      <c r="L69" s="13" t="s">
        <v>174</v>
      </c>
      <c r="M69" s="13" t="s">
        <v>90</v>
      </c>
      <c r="N69" s="13" t="s">
        <v>90</v>
      </c>
      <c r="O69" s="13">
        <v>6</v>
      </c>
      <c r="P69" s="13">
        <v>1</v>
      </c>
      <c r="Q69" s="13" t="s">
        <v>44</v>
      </c>
      <c r="R69" s="17" t="s">
        <v>45</v>
      </c>
      <c r="S69" s="17">
        <v>4200000</v>
      </c>
      <c r="T69" s="17">
        <f>+S69*O69</f>
        <v>25200000</v>
      </c>
      <c r="U69" s="13" t="s">
        <v>168</v>
      </c>
      <c r="V69" s="13" t="s">
        <v>92</v>
      </c>
      <c r="W69" s="13" t="s">
        <v>93</v>
      </c>
      <c r="X69" s="13" t="s">
        <v>49</v>
      </c>
      <c r="Y69" s="13" t="s">
        <v>50</v>
      </c>
      <c r="Z69" s="13" t="s">
        <v>51</v>
      </c>
      <c r="AA69" s="18">
        <f>SUMIFS('MOD PAA INVERSIÓN'!M:M,'MOD PAA INVERSIÓN'!B:B,A69,'MOD PAA INVERSIÓN'!A:A,"Modificación propuesta")</f>
        <v>19000000</v>
      </c>
      <c r="AB69" s="18">
        <f t="shared" ref="AB69:AB70" si="20">AA69-T69</f>
        <v>-6200000</v>
      </c>
      <c r="AC69" s="18">
        <f t="shared" ref="AC69:AC72" si="21">AA69</f>
        <v>19000000</v>
      </c>
      <c r="AD69" s="18">
        <f>IFERROR(VLOOKUP(A69,'MOD PAA INVERSIÓN'!$B:$U,20,0),0)</f>
        <v>6</v>
      </c>
      <c r="AE69" s="18">
        <f>SUMIFS('MOD PAA INVERSIÓN'!$M:$M,'MOD PAA INVERSIÓN'!B:B,A69,'MOD PAA INVERSIÓN'!A:A,"Información Actual")</f>
        <v>-25200000</v>
      </c>
      <c r="AF69" s="18">
        <f t="shared" ref="AF69:AF72" si="22">T69+AE69</f>
        <v>0</v>
      </c>
      <c r="AG69" s="21">
        <f>VLOOKUP(A69,'SOL INVERSIÒN'!$B:$M,12,0)</f>
        <v>19000000</v>
      </c>
      <c r="AH69" s="21">
        <f t="shared" si="3"/>
        <v>0</v>
      </c>
      <c r="AI69" s="11"/>
    </row>
    <row r="70" spans="1:35" ht="102">
      <c r="A70" s="12" t="s">
        <v>175</v>
      </c>
      <c r="B70" s="13" t="s">
        <v>34</v>
      </c>
      <c r="C70" s="13" t="s">
        <v>83</v>
      </c>
      <c r="D70" s="13" t="s">
        <v>84</v>
      </c>
      <c r="E70" s="13" t="s">
        <v>85</v>
      </c>
      <c r="F70" s="14">
        <v>8066</v>
      </c>
      <c r="G70" s="14">
        <v>2024110010194</v>
      </c>
      <c r="H70" s="20" t="s">
        <v>86</v>
      </c>
      <c r="I70" s="13" t="s">
        <v>87</v>
      </c>
      <c r="J70" s="13" t="s">
        <v>88</v>
      </c>
      <c r="K70" s="13">
        <v>80111600</v>
      </c>
      <c r="L70" s="13" t="s">
        <v>176</v>
      </c>
      <c r="M70" s="13" t="s">
        <v>90</v>
      </c>
      <c r="N70" s="13" t="s">
        <v>90</v>
      </c>
      <c r="O70" s="13">
        <v>6</v>
      </c>
      <c r="P70" s="13">
        <v>1</v>
      </c>
      <c r="Q70" s="13" t="s">
        <v>44</v>
      </c>
      <c r="R70" s="17" t="s">
        <v>45</v>
      </c>
      <c r="S70" s="17">
        <v>4800000</v>
      </c>
      <c r="T70" s="17">
        <v>28800000</v>
      </c>
      <c r="U70" s="13" t="s">
        <v>168</v>
      </c>
      <c r="V70" s="13" t="s">
        <v>92</v>
      </c>
      <c r="W70" s="13" t="s">
        <v>93</v>
      </c>
      <c r="X70" s="13" t="s">
        <v>49</v>
      </c>
      <c r="Y70" s="13" t="s">
        <v>50</v>
      </c>
      <c r="Z70" s="13" t="s">
        <v>51</v>
      </c>
      <c r="AA70" s="18">
        <f>SUMIFS('MOD PAA INVERSIÓN'!M:M,'MOD PAA INVERSIÓN'!B:B,A70,'MOD PAA INVERSIÓN'!A:A,"Modificación propuesta")</f>
        <v>36000000</v>
      </c>
      <c r="AB70" s="18">
        <f t="shared" si="20"/>
        <v>7200000</v>
      </c>
      <c r="AC70" s="18">
        <f t="shared" si="21"/>
        <v>36000000</v>
      </c>
      <c r="AD70" s="18">
        <f>IFERROR(VLOOKUP(A70,'MOD PAA INVERSIÓN'!$B:$U,20,0),0)</f>
        <v>6</v>
      </c>
      <c r="AE70" s="18">
        <f>SUMIFS('MOD PAA INVERSIÓN'!$M:$M,'MOD PAA INVERSIÓN'!B:B,A70,'MOD PAA INVERSIÓN'!A:A,"Información Actual")</f>
        <v>-28800000</v>
      </c>
      <c r="AF70" s="18">
        <f t="shared" si="22"/>
        <v>0</v>
      </c>
      <c r="AG70" s="21">
        <f>VLOOKUP(A70,'SOL INVERSIÒN'!$B:$M,12,0)</f>
        <v>36000000</v>
      </c>
      <c r="AH70" s="21">
        <f t="shared" si="3"/>
        <v>0</v>
      </c>
      <c r="AI70" s="11"/>
    </row>
    <row r="71" spans="1:35" ht="127.5">
      <c r="A71" s="12" t="s">
        <v>177</v>
      </c>
      <c r="B71" s="13" t="s">
        <v>34</v>
      </c>
      <c r="C71" s="13" t="s">
        <v>83</v>
      </c>
      <c r="D71" s="13" t="s">
        <v>84</v>
      </c>
      <c r="E71" s="13" t="s">
        <v>85</v>
      </c>
      <c r="F71" s="14">
        <v>8066</v>
      </c>
      <c r="G71" s="14">
        <v>2024110010194</v>
      </c>
      <c r="H71" s="20" t="s">
        <v>86</v>
      </c>
      <c r="I71" s="13" t="s">
        <v>87</v>
      </c>
      <c r="J71" s="13" t="s">
        <v>88</v>
      </c>
      <c r="K71" s="13">
        <v>80111600</v>
      </c>
      <c r="L71" s="13" t="s">
        <v>178</v>
      </c>
      <c r="M71" s="13" t="s">
        <v>90</v>
      </c>
      <c r="N71" s="13" t="s">
        <v>90</v>
      </c>
      <c r="O71" s="13">
        <v>2</v>
      </c>
      <c r="P71" s="13">
        <v>1</v>
      </c>
      <c r="Q71" s="13" t="s">
        <v>44</v>
      </c>
      <c r="R71" s="17" t="s">
        <v>45</v>
      </c>
      <c r="S71" s="17">
        <v>5700000</v>
      </c>
      <c r="T71" s="17">
        <v>11400000</v>
      </c>
      <c r="U71" s="13" t="s">
        <v>168</v>
      </c>
      <c r="V71" s="13" t="s">
        <v>92</v>
      </c>
      <c r="W71" s="13" t="s">
        <v>93</v>
      </c>
      <c r="X71" s="13" t="s">
        <v>49</v>
      </c>
      <c r="Y71" s="13" t="s">
        <v>50</v>
      </c>
      <c r="Z71" s="13" t="s">
        <v>51</v>
      </c>
      <c r="AA71" s="18">
        <f>SUMIFS('MOD PAA INVERSIÓN'!M:M,'MOD PAA INVERSIÓN'!B:B,A71,'MOD PAA INVERSIÓN'!A:A,"Modificación propuesta")</f>
        <v>0</v>
      </c>
      <c r="AB71" s="18">
        <f>AC71-T71</f>
        <v>-11400000</v>
      </c>
      <c r="AC71" s="18">
        <f t="shared" si="21"/>
        <v>0</v>
      </c>
      <c r="AD71" s="18">
        <f>IFERROR(VLOOKUP(A71,'MOD PAA INVERSIÓN'!$B:$U,20,0),0)</f>
        <v>6</v>
      </c>
      <c r="AE71" s="18">
        <f>SUMIFS('MOD PAA INVERSIÓN'!$M:$M,'MOD PAA INVERSIÓN'!B:B,A71,'MOD PAA INVERSIÓN'!A:A,"Información Actual")</f>
        <v>-11400000</v>
      </c>
      <c r="AF71" s="18">
        <f t="shared" si="22"/>
        <v>0</v>
      </c>
      <c r="AG71" s="21">
        <f>VLOOKUP(A71,'SOL INVERSIÒN'!$B:$M,12,0)</f>
        <v>0</v>
      </c>
      <c r="AH71" s="21">
        <f t="shared" si="3"/>
        <v>0</v>
      </c>
      <c r="AI71" s="11"/>
    </row>
    <row r="72" spans="1:35" ht="114.75">
      <c r="A72" s="12" t="s">
        <v>179</v>
      </c>
      <c r="B72" s="13" t="s">
        <v>34</v>
      </c>
      <c r="C72" s="13" t="s">
        <v>83</v>
      </c>
      <c r="D72" s="13" t="s">
        <v>84</v>
      </c>
      <c r="E72" s="13" t="s">
        <v>85</v>
      </c>
      <c r="F72" s="14">
        <v>8066</v>
      </c>
      <c r="G72" s="14">
        <v>2024110010194</v>
      </c>
      <c r="H72" s="20" t="s">
        <v>86</v>
      </c>
      <c r="I72" s="13" t="s">
        <v>87</v>
      </c>
      <c r="J72" s="13" t="s">
        <v>88</v>
      </c>
      <c r="K72" s="13">
        <v>80111600</v>
      </c>
      <c r="L72" s="13" t="s">
        <v>180</v>
      </c>
      <c r="M72" s="13" t="s">
        <v>90</v>
      </c>
      <c r="N72" s="13" t="s">
        <v>90</v>
      </c>
      <c r="O72" s="13">
        <v>7</v>
      </c>
      <c r="P72" s="13">
        <v>1</v>
      </c>
      <c r="Q72" s="13" t="s">
        <v>44</v>
      </c>
      <c r="R72" s="17" t="s">
        <v>45</v>
      </c>
      <c r="S72" s="17">
        <v>7200000</v>
      </c>
      <c r="T72" s="17">
        <v>50400000</v>
      </c>
      <c r="U72" s="13" t="s">
        <v>168</v>
      </c>
      <c r="V72" s="13" t="s">
        <v>92</v>
      </c>
      <c r="W72" s="13" t="s">
        <v>93</v>
      </c>
      <c r="X72" s="13" t="s">
        <v>49</v>
      </c>
      <c r="Y72" s="13" t="s">
        <v>50</v>
      </c>
      <c r="Z72" s="13" t="s">
        <v>51</v>
      </c>
      <c r="AA72" s="18">
        <f>SUMIFS('MOD PAA INVERSIÓN'!M:M,'MOD PAA INVERSIÓN'!B:B,A72,'MOD PAA INVERSIÓN'!A:A,"Modificación propuesta")</f>
        <v>51100000</v>
      </c>
      <c r="AB72" s="18">
        <f>AA72-T72</f>
        <v>700000</v>
      </c>
      <c r="AC72" s="18">
        <f t="shared" si="21"/>
        <v>51100000</v>
      </c>
      <c r="AD72" s="18">
        <f>IFERROR(VLOOKUP(A72,'MOD PAA INVERSIÓN'!$B:$U,20,0),0)</f>
        <v>6</v>
      </c>
      <c r="AE72" s="18">
        <f>SUMIFS('MOD PAA INVERSIÓN'!$M:$M,'MOD PAA INVERSIÓN'!B:B,A72,'MOD PAA INVERSIÓN'!A:A,"Información Actual")</f>
        <v>-50400000</v>
      </c>
      <c r="AF72" s="18">
        <f t="shared" si="22"/>
        <v>0</v>
      </c>
      <c r="AG72" s="21">
        <f>VLOOKUP(A72,'SOL INVERSIÒN'!$B:$M,12,0)</f>
        <v>51100000</v>
      </c>
      <c r="AH72" s="21">
        <f t="shared" si="3"/>
        <v>0</v>
      </c>
      <c r="AI72" s="11"/>
    </row>
    <row r="73" spans="1:35" ht="114.75">
      <c r="A73" s="12" t="s">
        <v>181</v>
      </c>
      <c r="B73" s="13" t="s">
        <v>34</v>
      </c>
      <c r="C73" s="13" t="s">
        <v>83</v>
      </c>
      <c r="D73" s="13" t="s">
        <v>84</v>
      </c>
      <c r="E73" s="13" t="s">
        <v>85</v>
      </c>
      <c r="F73" s="14">
        <v>8066</v>
      </c>
      <c r="G73" s="14">
        <v>2024110010194</v>
      </c>
      <c r="H73" s="20" t="s">
        <v>86</v>
      </c>
      <c r="I73" s="13" t="s">
        <v>87</v>
      </c>
      <c r="J73" s="13" t="s">
        <v>88</v>
      </c>
      <c r="K73" s="13">
        <v>80111600</v>
      </c>
      <c r="L73" s="13" t="s">
        <v>182</v>
      </c>
      <c r="M73" s="13" t="s">
        <v>90</v>
      </c>
      <c r="N73" s="13" t="s">
        <v>90</v>
      </c>
      <c r="O73" s="13">
        <v>5</v>
      </c>
      <c r="P73" s="13">
        <v>1</v>
      </c>
      <c r="Q73" s="13" t="s">
        <v>44</v>
      </c>
      <c r="R73" s="17" t="s">
        <v>45</v>
      </c>
      <c r="S73" s="17">
        <v>5100000</v>
      </c>
      <c r="T73" s="17">
        <v>25500000</v>
      </c>
      <c r="U73" s="13" t="s">
        <v>183</v>
      </c>
      <c r="V73" s="13" t="s">
        <v>92</v>
      </c>
      <c r="W73" s="13" t="s">
        <v>93</v>
      </c>
      <c r="X73" s="13" t="s">
        <v>49</v>
      </c>
      <c r="Y73" s="13" t="s">
        <v>50</v>
      </c>
      <c r="Z73" s="13" t="s">
        <v>51</v>
      </c>
      <c r="AA73" s="18">
        <f>SUMIFS('MOD PAA INVERSIÓN'!M:M,'MOD PAA INVERSIÓN'!B:B,A73,'MOD PAA INVERSIÓN'!A:A,"Modificación propuesta")</f>
        <v>0</v>
      </c>
      <c r="AB73" s="19">
        <f t="shared" ref="AB73:AB75" si="23">AC73-T73</f>
        <v>0</v>
      </c>
      <c r="AC73" s="19">
        <f t="shared" ref="AC73:AC75" si="24">T73</f>
        <v>25500000</v>
      </c>
      <c r="AD73" s="18">
        <f>IFERROR(VLOOKUP(A73,'MOD PAA INVERSIÓN'!$B:$U,20,0),0)</f>
        <v>0</v>
      </c>
      <c r="AE73" s="18">
        <f>SUMIFS('MOD PAA INVERSIÓN'!$M:$M,'MOD PAA INVERSIÓN'!B:B,A73,'MOD PAA INVERSIÓN'!A:A,"Información Actual")</f>
        <v>0</v>
      </c>
      <c r="AF73" s="18"/>
      <c r="AG73" s="11" t="e">
        <f>VLOOKUP(A73,'SOL INVERSIÒN'!$B:$M,12,0)</f>
        <v>#N/A</v>
      </c>
      <c r="AH73" s="11" t="e">
        <f t="shared" si="3"/>
        <v>#N/A</v>
      </c>
      <c r="AI73" s="11"/>
    </row>
    <row r="74" spans="1:35" ht="127.5">
      <c r="A74" s="12" t="s">
        <v>184</v>
      </c>
      <c r="B74" s="13" t="s">
        <v>34</v>
      </c>
      <c r="C74" s="13" t="s">
        <v>83</v>
      </c>
      <c r="D74" s="13" t="s">
        <v>84</v>
      </c>
      <c r="E74" s="13" t="s">
        <v>85</v>
      </c>
      <c r="F74" s="14">
        <v>8066</v>
      </c>
      <c r="G74" s="14">
        <v>2024110010194</v>
      </c>
      <c r="H74" s="20" t="s">
        <v>86</v>
      </c>
      <c r="I74" s="13" t="s">
        <v>87</v>
      </c>
      <c r="J74" s="13" t="s">
        <v>88</v>
      </c>
      <c r="K74" s="13">
        <v>80111600</v>
      </c>
      <c r="L74" s="13" t="s">
        <v>185</v>
      </c>
      <c r="M74" s="13" t="s">
        <v>90</v>
      </c>
      <c r="N74" s="13" t="s">
        <v>90</v>
      </c>
      <c r="O74" s="13">
        <v>6</v>
      </c>
      <c r="P74" s="13">
        <v>1</v>
      </c>
      <c r="Q74" s="13" t="s">
        <v>44</v>
      </c>
      <c r="R74" s="17" t="s">
        <v>45</v>
      </c>
      <c r="S74" s="17">
        <v>5500000</v>
      </c>
      <c r="T74" s="17">
        <v>33000000</v>
      </c>
      <c r="U74" s="13" t="s">
        <v>183</v>
      </c>
      <c r="V74" s="13" t="s">
        <v>92</v>
      </c>
      <c r="W74" s="13" t="s">
        <v>93</v>
      </c>
      <c r="X74" s="13" t="s">
        <v>49</v>
      </c>
      <c r="Y74" s="13" t="s">
        <v>50</v>
      </c>
      <c r="Z74" s="13" t="s">
        <v>51</v>
      </c>
      <c r="AA74" s="18">
        <f>SUMIFS('MOD PAA INVERSIÓN'!M:M,'MOD PAA INVERSIÓN'!B:B,A74,'MOD PAA INVERSIÓN'!A:A,"Modificación propuesta")</f>
        <v>0</v>
      </c>
      <c r="AB74" s="19">
        <f t="shared" si="23"/>
        <v>0</v>
      </c>
      <c r="AC74" s="19">
        <f t="shared" si="24"/>
        <v>33000000</v>
      </c>
      <c r="AD74" s="18">
        <f>IFERROR(VLOOKUP(A74,'MOD PAA INVERSIÓN'!$B:$U,20,0),0)</f>
        <v>0</v>
      </c>
      <c r="AE74" s="18">
        <f>SUMIFS('MOD PAA INVERSIÓN'!$M:$M,'MOD PAA INVERSIÓN'!B:B,A74,'MOD PAA INVERSIÓN'!A:A,"Información Actual")</f>
        <v>0</v>
      </c>
      <c r="AF74" s="18"/>
      <c r="AG74" s="11" t="e">
        <f>VLOOKUP(A74,'SOL INVERSIÒN'!$B:$M,12,0)</f>
        <v>#N/A</v>
      </c>
      <c r="AH74" s="11" t="e">
        <f t="shared" si="3"/>
        <v>#N/A</v>
      </c>
      <c r="AI74" s="11"/>
    </row>
    <row r="75" spans="1:35" ht="89.25">
      <c r="A75" s="12" t="s">
        <v>186</v>
      </c>
      <c r="B75" s="13" t="s">
        <v>34</v>
      </c>
      <c r="C75" s="13" t="s">
        <v>83</v>
      </c>
      <c r="D75" s="13" t="s">
        <v>84</v>
      </c>
      <c r="E75" s="13" t="s">
        <v>85</v>
      </c>
      <c r="F75" s="14">
        <v>8066</v>
      </c>
      <c r="G75" s="14">
        <v>2024110010194</v>
      </c>
      <c r="H75" s="20" t="s">
        <v>86</v>
      </c>
      <c r="I75" s="13" t="s">
        <v>87</v>
      </c>
      <c r="J75" s="13" t="s">
        <v>88</v>
      </c>
      <c r="K75" s="13">
        <v>80111600</v>
      </c>
      <c r="L75" s="13" t="s">
        <v>187</v>
      </c>
      <c r="M75" s="13" t="s">
        <v>90</v>
      </c>
      <c r="N75" s="13" t="s">
        <v>90</v>
      </c>
      <c r="O75" s="13">
        <v>6</v>
      </c>
      <c r="P75" s="13">
        <v>1</v>
      </c>
      <c r="Q75" s="13" t="s">
        <v>44</v>
      </c>
      <c r="R75" s="17" t="s">
        <v>45</v>
      </c>
      <c r="S75" s="17">
        <v>5500000</v>
      </c>
      <c r="T75" s="17">
        <v>33000000</v>
      </c>
      <c r="U75" s="13" t="s">
        <v>183</v>
      </c>
      <c r="V75" s="13" t="s">
        <v>92</v>
      </c>
      <c r="W75" s="13" t="s">
        <v>93</v>
      </c>
      <c r="X75" s="13" t="s">
        <v>49</v>
      </c>
      <c r="Y75" s="13" t="s">
        <v>50</v>
      </c>
      <c r="Z75" s="13" t="s">
        <v>51</v>
      </c>
      <c r="AA75" s="18">
        <f>SUMIFS('MOD PAA INVERSIÓN'!M:M,'MOD PAA INVERSIÓN'!B:B,A75,'MOD PAA INVERSIÓN'!A:A,"Modificación propuesta")</f>
        <v>0</v>
      </c>
      <c r="AB75" s="19">
        <f t="shared" si="23"/>
        <v>0</v>
      </c>
      <c r="AC75" s="19">
        <f t="shared" si="24"/>
        <v>33000000</v>
      </c>
      <c r="AD75" s="18">
        <f>IFERROR(VLOOKUP(A75,'MOD PAA INVERSIÓN'!$B:$U,20,0),0)</f>
        <v>0</v>
      </c>
      <c r="AE75" s="18">
        <f>SUMIFS('MOD PAA INVERSIÓN'!$M:$M,'MOD PAA INVERSIÓN'!B:B,A75,'MOD PAA INVERSIÓN'!A:A,"Información Actual")</f>
        <v>0</v>
      </c>
      <c r="AF75" s="18"/>
      <c r="AG75" s="11" t="e">
        <f>VLOOKUP(A75,'SOL INVERSIÒN'!$B:$M,12,0)</f>
        <v>#N/A</v>
      </c>
      <c r="AH75" s="11" t="e">
        <f t="shared" si="3"/>
        <v>#N/A</v>
      </c>
      <c r="AI75" s="11"/>
    </row>
    <row r="76" spans="1:35" ht="114.75">
      <c r="A76" s="12" t="s">
        <v>188</v>
      </c>
      <c r="B76" s="13" t="s">
        <v>34</v>
      </c>
      <c r="C76" s="13" t="s">
        <v>83</v>
      </c>
      <c r="D76" s="13" t="s">
        <v>84</v>
      </c>
      <c r="E76" s="13" t="s">
        <v>85</v>
      </c>
      <c r="F76" s="14">
        <v>8066</v>
      </c>
      <c r="G76" s="14">
        <v>2024110010194</v>
      </c>
      <c r="H76" s="20" t="s">
        <v>86</v>
      </c>
      <c r="I76" s="13" t="s">
        <v>87</v>
      </c>
      <c r="J76" s="13" t="s">
        <v>88</v>
      </c>
      <c r="K76" s="13">
        <v>80111600</v>
      </c>
      <c r="L76" s="13" t="s">
        <v>189</v>
      </c>
      <c r="M76" s="13" t="s">
        <v>90</v>
      </c>
      <c r="N76" s="13" t="s">
        <v>90</v>
      </c>
      <c r="O76" s="13">
        <v>4</v>
      </c>
      <c r="P76" s="13">
        <v>1</v>
      </c>
      <c r="Q76" s="13" t="s">
        <v>44</v>
      </c>
      <c r="R76" s="17" t="s">
        <v>45</v>
      </c>
      <c r="S76" s="17">
        <v>4600000</v>
      </c>
      <c r="T76" s="17">
        <v>18400000</v>
      </c>
      <c r="U76" s="13" t="s">
        <v>190</v>
      </c>
      <c r="V76" s="13" t="s">
        <v>92</v>
      </c>
      <c r="W76" s="13" t="s">
        <v>93</v>
      </c>
      <c r="X76" s="13" t="s">
        <v>49</v>
      </c>
      <c r="Y76" s="13" t="s">
        <v>50</v>
      </c>
      <c r="Z76" s="13" t="s">
        <v>51</v>
      </c>
      <c r="AA76" s="18">
        <f>SUMIFS('MOD PAA INVERSIÓN'!M:M,'MOD PAA INVERSIÓN'!B:B,A76,'MOD PAA INVERSIÓN'!A:A,"Modificación propuesta")</f>
        <v>17400000</v>
      </c>
      <c r="AB76" s="18">
        <f t="shared" ref="AB76:AB81" si="25">AA76-T76</f>
        <v>-1000000</v>
      </c>
      <c r="AC76" s="18">
        <f t="shared" ref="AC76:AC80" si="26">AA76</f>
        <v>17400000</v>
      </c>
      <c r="AD76" s="18">
        <f>IFERROR(VLOOKUP(A76,'MOD PAA INVERSIÓN'!$B:$U,20,0),0)</f>
        <v>6</v>
      </c>
      <c r="AE76" s="18">
        <f>SUMIFS('MOD PAA INVERSIÓN'!$M:$M,'MOD PAA INVERSIÓN'!B:B,A76,'MOD PAA INVERSIÓN'!A:A,"Información Actual")</f>
        <v>-18400000</v>
      </c>
      <c r="AF76" s="18">
        <f t="shared" ref="AF76:AF81" si="27">T76+AE76</f>
        <v>0</v>
      </c>
      <c r="AG76" s="21">
        <f>VLOOKUP(A76,'SOL INVERSIÒN'!$B:$M,12,0)</f>
        <v>17400000</v>
      </c>
      <c r="AH76" s="21">
        <f t="shared" si="3"/>
        <v>0</v>
      </c>
      <c r="AI76" s="11"/>
    </row>
    <row r="77" spans="1:35" ht="89.25">
      <c r="A77" s="12" t="s">
        <v>191</v>
      </c>
      <c r="B77" s="13" t="s">
        <v>34</v>
      </c>
      <c r="C77" s="13" t="s">
        <v>83</v>
      </c>
      <c r="D77" s="13" t="s">
        <v>84</v>
      </c>
      <c r="E77" s="13" t="s">
        <v>85</v>
      </c>
      <c r="F77" s="14">
        <v>8066</v>
      </c>
      <c r="G77" s="14">
        <v>2024110010194</v>
      </c>
      <c r="H77" s="20" t="s">
        <v>86</v>
      </c>
      <c r="I77" s="13" t="s">
        <v>87</v>
      </c>
      <c r="J77" s="13" t="s">
        <v>88</v>
      </c>
      <c r="K77" s="13">
        <v>80111600</v>
      </c>
      <c r="L77" s="13" t="s">
        <v>192</v>
      </c>
      <c r="M77" s="13" t="s">
        <v>90</v>
      </c>
      <c r="N77" s="13" t="s">
        <v>90</v>
      </c>
      <c r="O77" s="13">
        <v>6</v>
      </c>
      <c r="P77" s="13">
        <v>1</v>
      </c>
      <c r="Q77" s="13" t="s">
        <v>44</v>
      </c>
      <c r="R77" s="17" t="s">
        <v>45</v>
      </c>
      <c r="S77" s="17">
        <v>4650000</v>
      </c>
      <c r="T77" s="17">
        <v>27900000</v>
      </c>
      <c r="U77" s="13" t="s">
        <v>190</v>
      </c>
      <c r="V77" s="13" t="s">
        <v>92</v>
      </c>
      <c r="W77" s="13" t="s">
        <v>93</v>
      </c>
      <c r="X77" s="13" t="s">
        <v>49</v>
      </c>
      <c r="Y77" s="13" t="s">
        <v>50</v>
      </c>
      <c r="Z77" s="13" t="s">
        <v>51</v>
      </c>
      <c r="AA77" s="18">
        <f>SUMIFS('MOD PAA INVERSIÓN'!M:M,'MOD PAA INVERSIÓN'!B:B,A77,'MOD PAA INVERSIÓN'!A:A,"Modificación propuesta")</f>
        <v>25800000</v>
      </c>
      <c r="AB77" s="18">
        <f t="shared" si="25"/>
        <v>-2100000</v>
      </c>
      <c r="AC77" s="18">
        <f t="shared" si="26"/>
        <v>25800000</v>
      </c>
      <c r="AD77" s="18">
        <f>IFERROR(VLOOKUP(A77,'MOD PAA INVERSIÓN'!$B:$U,20,0),0)</f>
        <v>6</v>
      </c>
      <c r="AE77" s="18">
        <f>SUMIFS('MOD PAA INVERSIÓN'!$M:$M,'MOD PAA INVERSIÓN'!B:B,A77,'MOD PAA INVERSIÓN'!A:A,"Información Actual")</f>
        <v>-27900000</v>
      </c>
      <c r="AF77" s="18">
        <f t="shared" si="27"/>
        <v>0</v>
      </c>
      <c r="AG77" s="21">
        <f>VLOOKUP(A77,'SOL INVERSIÒN'!$B:$M,12,0)</f>
        <v>25800000</v>
      </c>
      <c r="AH77" s="21">
        <f t="shared" si="3"/>
        <v>0</v>
      </c>
      <c r="AI77" s="11"/>
    </row>
    <row r="78" spans="1:35" ht="102">
      <c r="A78" s="12" t="s">
        <v>193</v>
      </c>
      <c r="B78" s="13" t="s">
        <v>34</v>
      </c>
      <c r="C78" s="13" t="s">
        <v>83</v>
      </c>
      <c r="D78" s="13" t="s">
        <v>84</v>
      </c>
      <c r="E78" s="13" t="s">
        <v>85</v>
      </c>
      <c r="F78" s="14">
        <v>8066</v>
      </c>
      <c r="G78" s="14">
        <v>2024110010194</v>
      </c>
      <c r="H78" s="20" t="s">
        <v>86</v>
      </c>
      <c r="I78" s="13" t="s">
        <v>87</v>
      </c>
      <c r="J78" s="13" t="s">
        <v>88</v>
      </c>
      <c r="K78" s="13">
        <v>80111600</v>
      </c>
      <c r="L78" s="13" t="s">
        <v>194</v>
      </c>
      <c r="M78" s="13" t="s">
        <v>90</v>
      </c>
      <c r="N78" s="13" t="s">
        <v>90</v>
      </c>
      <c r="O78" s="13">
        <v>6</v>
      </c>
      <c r="P78" s="13">
        <v>1</v>
      </c>
      <c r="Q78" s="13" t="s">
        <v>44</v>
      </c>
      <c r="R78" s="17" t="s">
        <v>45</v>
      </c>
      <c r="S78" s="17">
        <v>3620000</v>
      </c>
      <c r="T78" s="17">
        <v>21720000</v>
      </c>
      <c r="U78" s="13" t="s">
        <v>190</v>
      </c>
      <c r="V78" s="13" t="s">
        <v>92</v>
      </c>
      <c r="W78" s="13" t="s">
        <v>93</v>
      </c>
      <c r="X78" s="13" t="s">
        <v>49</v>
      </c>
      <c r="Y78" s="13" t="s">
        <v>50</v>
      </c>
      <c r="Z78" s="13" t="s">
        <v>51</v>
      </c>
      <c r="AA78" s="18">
        <f>SUMIFS('MOD PAA INVERSIÓN'!M:M,'MOD PAA INVERSIÓN'!B:B,A78,'MOD PAA INVERSIÓN'!A:A,"Modificación propuesta")</f>
        <v>18981000</v>
      </c>
      <c r="AB78" s="18">
        <f t="shared" si="25"/>
        <v>-2739000</v>
      </c>
      <c r="AC78" s="18">
        <f t="shared" si="26"/>
        <v>18981000</v>
      </c>
      <c r="AD78" s="18">
        <f>IFERROR(VLOOKUP(A78,'MOD PAA INVERSIÓN'!$B:$U,20,0),0)</f>
        <v>6</v>
      </c>
      <c r="AE78" s="18">
        <f>SUMIFS('MOD PAA INVERSIÓN'!$M:$M,'MOD PAA INVERSIÓN'!B:B,A78,'MOD PAA INVERSIÓN'!A:A,"Información Actual")</f>
        <v>-21720000</v>
      </c>
      <c r="AF78" s="18">
        <f t="shared" si="27"/>
        <v>0</v>
      </c>
      <c r="AG78" s="21">
        <f>VLOOKUP(A78,'SOL INVERSIÒN'!$B:$M,12,0)</f>
        <v>18981000</v>
      </c>
      <c r="AH78" s="21">
        <f t="shared" si="3"/>
        <v>0</v>
      </c>
      <c r="AI78" s="11"/>
    </row>
    <row r="79" spans="1:35" ht="63.75">
      <c r="A79" s="12" t="s">
        <v>195</v>
      </c>
      <c r="B79" s="13" t="s">
        <v>34</v>
      </c>
      <c r="C79" s="13" t="s">
        <v>83</v>
      </c>
      <c r="D79" s="13" t="s">
        <v>84</v>
      </c>
      <c r="E79" s="13" t="s">
        <v>85</v>
      </c>
      <c r="F79" s="14">
        <v>8066</v>
      </c>
      <c r="G79" s="14">
        <v>2024110010194</v>
      </c>
      <c r="H79" s="20" t="s">
        <v>86</v>
      </c>
      <c r="I79" s="13" t="s">
        <v>87</v>
      </c>
      <c r="J79" s="13" t="s">
        <v>88</v>
      </c>
      <c r="K79" s="13">
        <v>80111600</v>
      </c>
      <c r="L79" s="13" t="s">
        <v>196</v>
      </c>
      <c r="M79" s="13" t="s">
        <v>90</v>
      </c>
      <c r="N79" s="13" t="s">
        <v>90</v>
      </c>
      <c r="O79" s="13">
        <v>6</v>
      </c>
      <c r="P79" s="13">
        <v>1</v>
      </c>
      <c r="Q79" s="13" t="s">
        <v>44</v>
      </c>
      <c r="R79" s="17" t="s">
        <v>45</v>
      </c>
      <c r="S79" s="17">
        <v>8000000</v>
      </c>
      <c r="T79" s="17">
        <v>48000000</v>
      </c>
      <c r="U79" s="13" t="s">
        <v>190</v>
      </c>
      <c r="V79" s="13" t="s">
        <v>92</v>
      </c>
      <c r="W79" s="13" t="s">
        <v>93</v>
      </c>
      <c r="X79" s="13" t="s">
        <v>49</v>
      </c>
      <c r="Y79" s="13" t="s">
        <v>50</v>
      </c>
      <c r="Z79" s="13" t="s">
        <v>51</v>
      </c>
      <c r="AA79" s="18">
        <f>SUMIFS('MOD PAA INVERSIÓN'!M:M,'MOD PAA INVERSIÓN'!B:B,A79,'MOD PAA INVERSIÓN'!A:A,"Modificación propuesta")</f>
        <v>30000000</v>
      </c>
      <c r="AB79" s="18">
        <f t="shared" si="25"/>
        <v>-18000000</v>
      </c>
      <c r="AC79" s="18">
        <f t="shared" si="26"/>
        <v>30000000</v>
      </c>
      <c r="AD79" s="18">
        <f>IFERROR(VLOOKUP(A79,'MOD PAA INVERSIÓN'!$B:$U,20,0),0)</f>
        <v>6</v>
      </c>
      <c r="AE79" s="18">
        <f>SUMIFS('MOD PAA INVERSIÓN'!$M:$M,'MOD PAA INVERSIÓN'!B:B,A79,'MOD PAA INVERSIÓN'!A:A,"Información Actual")</f>
        <v>-48000000</v>
      </c>
      <c r="AF79" s="18">
        <f t="shared" si="27"/>
        <v>0</v>
      </c>
      <c r="AG79" s="21">
        <f>VLOOKUP(A79,'SOL INVERSIÒN'!$B:$M,12,0)</f>
        <v>30000000</v>
      </c>
      <c r="AH79" s="21">
        <f t="shared" si="3"/>
        <v>0</v>
      </c>
      <c r="AI79" s="11"/>
    </row>
    <row r="80" spans="1:35" ht="102">
      <c r="A80" s="12" t="s">
        <v>197</v>
      </c>
      <c r="B80" s="13" t="s">
        <v>34</v>
      </c>
      <c r="C80" s="13" t="s">
        <v>83</v>
      </c>
      <c r="D80" s="13" t="s">
        <v>84</v>
      </c>
      <c r="E80" s="13" t="s">
        <v>85</v>
      </c>
      <c r="F80" s="14">
        <v>8066</v>
      </c>
      <c r="G80" s="14">
        <v>2024110010194</v>
      </c>
      <c r="H80" s="20" t="s">
        <v>86</v>
      </c>
      <c r="I80" s="13" t="s">
        <v>87</v>
      </c>
      <c r="J80" s="13" t="s">
        <v>88</v>
      </c>
      <c r="K80" s="13">
        <v>80111600</v>
      </c>
      <c r="L80" s="13" t="s">
        <v>198</v>
      </c>
      <c r="M80" s="13" t="s">
        <v>90</v>
      </c>
      <c r="N80" s="13" t="s">
        <v>90</v>
      </c>
      <c r="O80" s="13">
        <v>6</v>
      </c>
      <c r="P80" s="13">
        <v>1</v>
      </c>
      <c r="Q80" s="13" t="s">
        <v>44</v>
      </c>
      <c r="R80" s="17" t="s">
        <v>45</v>
      </c>
      <c r="S80" s="17">
        <v>4057000</v>
      </c>
      <c r="T80" s="17">
        <v>24342000</v>
      </c>
      <c r="U80" s="13" t="s">
        <v>190</v>
      </c>
      <c r="V80" s="13" t="s">
        <v>92</v>
      </c>
      <c r="W80" s="13" t="s">
        <v>93</v>
      </c>
      <c r="X80" s="13" t="s">
        <v>49</v>
      </c>
      <c r="Y80" s="13" t="s">
        <v>50</v>
      </c>
      <c r="Z80" s="13" t="s">
        <v>51</v>
      </c>
      <c r="AA80" s="18">
        <f>SUMIFS('MOD PAA INVERSIÓN'!M:M,'MOD PAA INVERSIÓN'!B:B,A80,'MOD PAA INVERSIÓN'!A:A,"Modificación propuesta")</f>
        <v>48000000</v>
      </c>
      <c r="AB80" s="18">
        <f t="shared" si="25"/>
        <v>23658000</v>
      </c>
      <c r="AC80" s="18">
        <f t="shared" si="26"/>
        <v>48000000</v>
      </c>
      <c r="AD80" s="18">
        <f>IFERROR(VLOOKUP(A80,'MOD PAA INVERSIÓN'!$B:$U,20,0),0)</f>
        <v>6</v>
      </c>
      <c r="AE80" s="18">
        <f>SUMIFS('MOD PAA INVERSIÓN'!$M:$M,'MOD PAA INVERSIÓN'!B:B,A80,'MOD PAA INVERSIÓN'!A:A,"Información Actual")</f>
        <v>-24342000</v>
      </c>
      <c r="AF80" s="18">
        <f t="shared" si="27"/>
        <v>0</v>
      </c>
      <c r="AG80" s="21">
        <f>VLOOKUP(A80,'SOL INVERSIÒN'!$B:$M,12,0)</f>
        <v>48000000</v>
      </c>
      <c r="AH80" s="21">
        <f t="shared" si="3"/>
        <v>0</v>
      </c>
      <c r="AI80" s="11"/>
    </row>
    <row r="81" spans="1:35" ht="76.5">
      <c r="A81" s="12" t="s">
        <v>199</v>
      </c>
      <c r="B81" s="13" t="s">
        <v>34</v>
      </c>
      <c r="C81" s="13" t="s">
        <v>83</v>
      </c>
      <c r="D81" s="13" t="s">
        <v>84</v>
      </c>
      <c r="E81" s="13" t="s">
        <v>85</v>
      </c>
      <c r="F81" s="14">
        <v>8066</v>
      </c>
      <c r="G81" s="14">
        <v>2024110010194</v>
      </c>
      <c r="H81" s="20" t="s">
        <v>86</v>
      </c>
      <c r="I81" s="13" t="s">
        <v>87</v>
      </c>
      <c r="J81" s="13" t="s">
        <v>88</v>
      </c>
      <c r="K81" s="13">
        <v>80111600</v>
      </c>
      <c r="L81" s="13" t="s">
        <v>200</v>
      </c>
      <c r="M81" s="13" t="s">
        <v>90</v>
      </c>
      <c r="N81" s="13" t="s">
        <v>90</v>
      </c>
      <c r="O81" s="13">
        <v>6</v>
      </c>
      <c r="P81" s="13">
        <v>1</v>
      </c>
      <c r="Q81" s="13" t="s">
        <v>44</v>
      </c>
      <c r="R81" s="17" t="s">
        <v>45</v>
      </c>
      <c r="S81" s="17">
        <v>4508000</v>
      </c>
      <c r="T81" s="17">
        <v>27048000</v>
      </c>
      <c r="U81" s="13" t="s">
        <v>201</v>
      </c>
      <c r="V81" s="13" t="s">
        <v>92</v>
      </c>
      <c r="W81" s="13" t="s">
        <v>93</v>
      </c>
      <c r="X81" s="13" t="s">
        <v>49</v>
      </c>
      <c r="Y81" s="13" t="s">
        <v>50</v>
      </c>
      <c r="Z81" s="13" t="s">
        <v>51</v>
      </c>
      <c r="AA81" s="18">
        <f>SUMIFS('MOD PAA INVERSIÓN'!M:M,'MOD PAA INVERSIÓN'!B:B,A81,'MOD PAA INVERSIÓN'!A:A,"Modificación propuesta")</f>
        <v>27048000</v>
      </c>
      <c r="AB81" s="18">
        <f t="shared" si="25"/>
        <v>0</v>
      </c>
      <c r="AC81" s="19">
        <f t="shared" ref="AC81:AC84" si="28">T81</f>
        <v>27048000</v>
      </c>
      <c r="AD81" s="18">
        <f>IFERROR(VLOOKUP(A81,'MOD PAA INVERSIÓN'!$B:$U,20,0),0)</f>
        <v>6</v>
      </c>
      <c r="AE81" s="18">
        <f>SUMIFS('MOD PAA INVERSIÓN'!$M:$M,'MOD PAA INVERSIÓN'!B:B,A81,'MOD PAA INVERSIÓN'!A:A,"Información Actual")</f>
        <v>-27048000</v>
      </c>
      <c r="AF81" s="18">
        <f t="shared" si="27"/>
        <v>0</v>
      </c>
      <c r="AG81" s="21">
        <f>VLOOKUP(A81,'SOL INVERSIÒN'!$B:$M,12,0)</f>
        <v>27048000</v>
      </c>
      <c r="AH81" s="21">
        <f t="shared" si="3"/>
        <v>0</v>
      </c>
      <c r="AI81" s="11"/>
    </row>
    <row r="82" spans="1:35" ht="89.25">
      <c r="A82" s="12" t="s">
        <v>202</v>
      </c>
      <c r="B82" s="13" t="s">
        <v>34</v>
      </c>
      <c r="C82" s="13" t="s">
        <v>83</v>
      </c>
      <c r="D82" s="13" t="s">
        <v>84</v>
      </c>
      <c r="E82" s="13" t="s">
        <v>85</v>
      </c>
      <c r="F82" s="14">
        <v>8066</v>
      </c>
      <c r="G82" s="14">
        <v>2024110010194</v>
      </c>
      <c r="H82" s="20" t="s">
        <v>86</v>
      </c>
      <c r="I82" s="13" t="s">
        <v>87</v>
      </c>
      <c r="J82" s="13" t="s">
        <v>88</v>
      </c>
      <c r="K82" s="13">
        <v>80111600</v>
      </c>
      <c r="L82" s="13" t="s">
        <v>203</v>
      </c>
      <c r="M82" s="13" t="s">
        <v>90</v>
      </c>
      <c r="N82" s="13" t="s">
        <v>90</v>
      </c>
      <c r="O82" s="13">
        <v>6</v>
      </c>
      <c r="P82" s="13">
        <v>1</v>
      </c>
      <c r="Q82" s="13" t="s">
        <v>44</v>
      </c>
      <c r="R82" s="17" t="s">
        <v>45</v>
      </c>
      <c r="S82" s="17">
        <v>5500000</v>
      </c>
      <c r="T82" s="17">
        <v>33000000</v>
      </c>
      <c r="U82" s="13" t="s">
        <v>201</v>
      </c>
      <c r="V82" s="13" t="s">
        <v>92</v>
      </c>
      <c r="W82" s="13" t="s">
        <v>93</v>
      </c>
      <c r="X82" s="13" t="s">
        <v>49</v>
      </c>
      <c r="Y82" s="13" t="s">
        <v>50</v>
      </c>
      <c r="Z82" s="13" t="s">
        <v>51</v>
      </c>
      <c r="AA82" s="18">
        <f>SUMIFS('MOD PAA INVERSIÓN'!M:M,'MOD PAA INVERSIÓN'!B:B,A82,'MOD PAA INVERSIÓN'!A:A,"Modificación propuesta")</f>
        <v>0</v>
      </c>
      <c r="AB82" s="19">
        <f>AC82-T82</f>
        <v>0</v>
      </c>
      <c r="AC82" s="19">
        <f t="shared" si="28"/>
        <v>33000000</v>
      </c>
      <c r="AD82" s="18">
        <f>IFERROR(VLOOKUP(A82,'MOD PAA INVERSIÓN'!$B:$U,20,0),0)</f>
        <v>0</v>
      </c>
      <c r="AE82" s="18">
        <f>SUMIFS('MOD PAA INVERSIÓN'!$M:$M,'MOD PAA INVERSIÓN'!B:B,A82,'MOD PAA INVERSIÓN'!A:A,"Información Actual")</f>
        <v>0</v>
      </c>
      <c r="AF82" s="18"/>
      <c r="AG82" s="11" t="e">
        <f>VLOOKUP(A82,'SOL INVERSIÒN'!$B:$M,12,0)</f>
        <v>#N/A</v>
      </c>
      <c r="AH82" s="11" t="e">
        <f t="shared" si="3"/>
        <v>#N/A</v>
      </c>
      <c r="AI82" s="11"/>
    </row>
    <row r="83" spans="1:35" ht="51">
      <c r="A83" s="12" t="s">
        <v>204</v>
      </c>
      <c r="B83" s="13" t="s">
        <v>34</v>
      </c>
      <c r="C83" s="13" t="s">
        <v>83</v>
      </c>
      <c r="D83" s="13" t="s">
        <v>84</v>
      </c>
      <c r="E83" s="13" t="s">
        <v>85</v>
      </c>
      <c r="F83" s="14">
        <v>8066</v>
      </c>
      <c r="G83" s="14">
        <v>2024110010194</v>
      </c>
      <c r="H83" s="20" t="s">
        <v>86</v>
      </c>
      <c r="I83" s="13" t="s">
        <v>87</v>
      </c>
      <c r="J83" s="13" t="s">
        <v>88</v>
      </c>
      <c r="K83" s="13">
        <v>80111600</v>
      </c>
      <c r="L83" s="13" t="s">
        <v>205</v>
      </c>
      <c r="M83" s="13" t="s">
        <v>90</v>
      </c>
      <c r="N83" s="13" t="s">
        <v>90</v>
      </c>
      <c r="O83" s="13">
        <v>6</v>
      </c>
      <c r="P83" s="13">
        <v>1</v>
      </c>
      <c r="Q83" s="13" t="s">
        <v>44</v>
      </c>
      <c r="R83" s="17" t="s">
        <v>45</v>
      </c>
      <c r="S83" s="17">
        <v>8300000</v>
      </c>
      <c r="T83" s="17">
        <v>49800000</v>
      </c>
      <c r="U83" s="13" t="s">
        <v>141</v>
      </c>
      <c r="V83" s="13" t="s">
        <v>92</v>
      </c>
      <c r="W83" s="13" t="s">
        <v>93</v>
      </c>
      <c r="X83" s="13" t="s">
        <v>49</v>
      </c>
      <c r="Y83" s="13" t="s">
        <v>50</v>
      </c>
      <c r="Z83" s="13" t="s">
        <v>51</v>
      </c>
      <c r="AA83" s="18">
        <f>SUMIFS('MOD PAA INVERSIÓN'!M:M,'MOD PAA INVERSIÓN'!B:B,A83,'MOD PAA INVERSIÓN'!A:A,"Modificación propuesta")</f>
        <v>49800000</v>
      </c>
      <c r="AB83" s="18">
        <f>AA83-T83</f>
        <v>0</v>
      </c>
      <c r="AC83" s="19">
        <f t="shared" si="28"/>
        <v>49800000</v>
      </c>
      <c r="AD83" s="18">
        <f>IFERROR(VLOOKUP(A83,'MOD PAA INVERSIÓN'!$B:$U,20,0),0)</f>
        <v>6</v>
      </c>
      <c r="AE83" s="18">
        <f>SUMIFS('MOD PAA INVERSIÓN'!$M:$M,'MOD PAA INVERSIÓN'!B:B,A83,'MOD PAA INVERSIÓN'!A:A,"Información Actual")</f>
        <v>-49800000</v>
      </c>
      <c r="AF83" s="18">
        <f>T83+AE83</f>
        <v>0</v>
      </c>
      <c r="AG83" s="21">
        <f>VLOOKUP(A83,'SOL INVERSIÒN'!$B:$M,12,0)</f>
        <v>49800000</v>
      </c>
      <c r="AH83" s="21">
        <f t="shared" si="3"/>
        <v>0</v>
      </c>
      <c r="AI83" s="11"/>
    </row>
    <row r="84" spans="1:35" ht="51">
      <c r="A84" s="12" t="s">
        <v>206</v>
      </c>
      <c r="B84" s="13" t="s">
        <v>34</v>
      </c>
      <c r="C84" s="13" t="s">
        <v>83</v>
      </c>
      <c r="D84" s="13" t="s">
        <v>84</v>
      </c>
      <c r="E84" s="13" t="s">
        <v>85</v>
      </c>
      <c r="F84" s="14">
        <v>8066</v>
      </c>
      <c r="G84" s="14">
        <v>2024110010194</v>
      </c>
      <c r="H84" s="20" t="s">
        <v>86</v>
      </c>
      <c r="I84" s="13" t="s">
        <v>87</v>
      </c>
      <c r="J84" s="13" t="s">
        <v>88</v>
      </c>
      <c r="K84" s="13">
        <v>80111600</v>
      </c>
      <c r="L84" s="13" t="s">
        <v>207</v>
      </c>
      <c r="M84" s="13" t="s">
        <v>90</v>
      </c>
      <c r="N84" s="13" t="s">
        <v>90</v>
      </c>
      <c r="O84" s="13">
        <v>7</v>
      </c>
      <c r="P84" s="13">
        <v>1</v>
      </c>
      <c r="Q84" s="13" t="s">
        <v>44</v>
      </c>
      <c r="R84" s="17" t="s">
        <v>45</v>
      </c>
      <c r="S84" s="17">
        <v>5000000</v>
      </c>
      <c r="T84" s="17">
        <v>35000000</v>
      </c>
      <c r="U84" s="13" t="s">
        <v>141</v>
      </c>
      <c r="V84" s="13" t="s">
        <v>92</v>
      </c>
      <c r="W84" s="13" t="s">
        <v>93</v>
      </c>
      <c r="X84" s="13" t="s">
        <v>49</v>
      </c>
      <c r="Y84" s="13" t="s">
        <v>50</v>
      </c>
      <c r="Z84" s="13" t="s">
        <v>51</v>
      </c>
      <c r="AA84" s="18">
        <f>SUMIFS('MOD PAA INVERSIÓN'!M:M,'MOD PAA INVERSIÓN'!B:B,A84,'MOD PAA INVERSIÓN'!A:A,"Modificación propuesta")</f>
        <v>0</v>
      </c>
      <c r="AB84" s="19">
        <f>AC84-T84</f>
        <v>0</v>
      </c>
      <c r="AC84" s="19">
        <f t="shared" si="28"/>
        <v>35000000</v>
      </c>
      <c r="AD84" s="18">
        <f>IFERROR(VLOOKUP(A84,'MOD PAA INVERSIÓN'!$B:$U,20,0),0)</f>
        <v>0</v>
      </c>
      <c r="AE84" s="18">
        <f>SUMIFS('MOD PAA INVERSIÓN'!$M:$M,'MOD PAA INVERSIÓN'!B:B,A84,'MOD PAA INVERSIÓN'!A:A,"Información Actual")</f>
        <v>0</v>
      </c>
      <c r="AF84" s="18"/>
      <c r="AG84" s="11" t="e">
        <f>VLOOKUP(A84,'SOL INVERSIÒN'!$B:$M,12,0)</f>
        <v>#N/A</v>
      </c>
      <c r="AH84" s="11" t="e">
        <f t="shared" si="3"/>
        <v>#N/A</v>
      </c>
      <c r="AI84" s="11"/>
    </row>
    <row r="85" spans="1:35" ht="51">
      <c r="A85" s="12" t="s">
        <v>208</v>
      </c>
      <c r="B85" s="13" t="s">
        <v>34</v>
      </c>
      <c r="C85" s="13" t="s">
        <v>83</v>
      </c>
      <c r="D85" s="13" t="s">
        <v>84</v>
      </c>
      <c r="E85" s="13" t="s">
        <v>85</v>
      </c>
      <c r="F85" s="14">
        <v>8066</v>
      </c>
      <c r="G85" s="14">
        <v>2024110010194</v>
      </c>
      <c r="H85" s="20" t="s">
        <v>86</v>
      </c>
      <c r="I85" s="13" t="s">
        <v>87</v>
      </c>
      <c r="J85" s="13" t="s">
        <v>88</v>
      </c>
      <c r="K85" s="13">
        <v>80111600</v>
      </c>
      <c r="L85" s="13" t="s">
        <v>209</v>
      </c>
      <c r="M85" s="13" t="s">
        <v>90</v>
      </c>
      <c r="N85" s="13" t="s">
        <v>90</v>
      </c>
      <c r="O85" s="13">
        <v>8</v>
      </c>
      <c r="P85" s="13">
        <v>1</v>
      </c>
      <c r="Q85" s="13" t="s">
        <v>44</v>
      </c>
      <c r="R85" s="17" t="s">
        <v>45</v>
      </c>
      <c r="S85" s="17">
        <v>6000000</v>
      </c>
      <c r="T85" s="17">
        <v>48000000</v>
      </c>
      <c r="U85" s="13" t="s">
        <v>141</v>
      </c>
      <c r="V85" s="13" t="s">
        <v>92</v>
      </c>
      <c r="W85" s="13" t="s">
        <v>93</v>
      </c>
      <c r="X85" s="13" t="s">
        <v>49</v>
      </c>
      <c r="Y85" s="13" t="s">
        <v>50</v>
      </c>
      <c r="Z85" s="13" t="s">
        <v>51</v>
      </c>
      <c r="AA85" s="18">
        <f>SUMIFS('MOD PAA INVERSIÓN'!M:M,'MOD PAA INVERSIÓN'!B:B,A85,'MOD PAA INVERSIÓN'!A:A,"Modificación propuesta")</f>
        <v>36000000</v>
      </c>
      <c r="AB85" s="18">
        <f t="shared" ref="AB85:AB86" si="29">AA85-T85</f>
        <v>-12000000</v>
      </c>
      <c r="AC85" s="18">
        <f t="shared" ref="AC85:AC86" si="30">AA85</f>
        <v>36000000</v>
      </c>
      <c r="AD85" s="18">
        <f>IFERROR(VLOOKUP(A85,'MOD PAA INVERSIÓN'!$B:$U,20,0),0)</f>
        <v>6</v>
      </c>
      <c r="AE85" s="18">
        <f>SUMIFS('MOD PAA INVERSIÓN'!$M:$M,'MOD PAA INVERSIÓN'!B:B,A85,'MOD PAA INVERSIÓN'!A:A,"Información Actual")</f>
        <v>-48000000</v>
      </c>
      <c r="AF85" s="18">
        <f t="shared" ref="AF85:AF86" si="31">T85+AE85</f>
        <v>0</v>
      </c>
      <c r="AG85" s="21">
        <f>VLOOKUP(A85,'SOL INVERSIÒN'!$B:$M,12,0)</f>
        <v>36000000</v>
      </c>
      <c r="AH85" s="21">
        <f t="shared" si="3"/>
        <v>0</v>
      </c>
      <c r="AI85" s="11"/>
    </row>
    <row r="86" spans="1:35" ht="51">
      <c r="A86" s="12" t="s">
        <v>210</v>
      </c>
      <c r="B86" s="13" t="s">
        <v>34</v>
      </c>
      <c r="C86" s="13" t="s">
        <v>83</v>
      </c>
      <c r="D86" s="13" t="s">
        <v>84</v>
      </c>
      <c r="E86" s="13" t="s">
        <v>85</v>
      </c>
      <c r="F86" s="14">
        <v>8066</v>
      </c>
      <c r="G86" s="14">
        <v>2024110010194</v>
      </c>
      <c r="H86" s="20" t="s">
        <v>86</v>
      </c>
      <c r="I86" s="13" t="s">
        <v>87</v>
      </c>
      <c r="J86" s="13" t="s">
        <v>88</v>
      </c>
      <c r="K86" s="13">
        <v>80111600</v>
      </c>
      <c r="L86" s="13" t="s">
        <v>205</v>
      </c>
      <c r="M86" s="13" t="s">
        <v>90</v>
      </c>
      <c r="N86" s="13" t="s">
        <v>90</v>
      </c>
      <c r="O86" s="13">
        <v>6</v>
      </c>
      <c r="P86" s="13">
        <v>1</v>
      </c>
      <c r="Q86" s="13" t="s">
        <v>44</v>
      </c>
      <c r="R86" s="17" t="s">
        <v>45</v>
      </c>
      <c r="S86" s="17">
        <v>8000000</v>
      </c>
      <c r="T86" s="17">
        <v>48000000</v>
      </c>
      <c r="U86" s="13" t="s">
        <v>91</v>
      </c>
      <c r="V86" s="13" t="s">
        <v>92</v>
      </c>
      <c r="W86" s="13" t="s">
        <v>93</v>
      </c>
      <c r="X86" s="13" t="s">
        <v>49</v>
      </c>
      <c r="Y86" s="13" t="s">
        <v>50</v>
      </c>
      <c r="Z86" s="13" t="s">
        <v>51</v>
      </c>
      <c r="AA86" s="18">
        <f>SUMIFS('MOD PAA INVERSIÓN'!M:M,'MOD PAA INVERSIÓN'!B:B,A86,'MOD PAA INVERSIÓN'!A:A,"Modificación propuesta")</f>
        <v>56000000</v>
      </c>
      <c r="AB86" s="18">
        <f t="shared" si="29"/>
        <v>8000000</v>
      </c>
      <c r="AC86" s="18">
        <f t="shared" si="30"/>
        <v>56000000</v>
      </c>
      <c r="AD86" s="18">
        <f>IFERROR(VLOOKUP(A86,'MOD PAA INVERSIÓN'!$B:$U,20,0),0)</f>
        <v>6</v>
      </c>
      <c r="AE86" s="18">
        <f>SUMIFS('MOD PAA INVERSIÓN'!$M:$M,'MOD PAA INVERSIÓN'!B:B,A86,'MOD PAA INVERSIÓN'!A:A,"Información Actual")</f>
        <v>-48000000</v>
      </c>
      <c r="AF86" s="18">
        <f t="shared" si="31"/>
        <v>0</v>
      </c>
      <c r="AG86" s="21">
        <f>VLOOKUP(A86,'SOL INVERSIÒN'!$B:$M,12,0)</f>
        <v>56000000</v>
      </c>
      <c r="AH86" s="21">
        <f t="shared" si="3"/>
        <v>0</v>
      </c>
      <c r="AI86" s="11"/>
    </row>
    <row r="87" spans="1:35" ht="76.5">
      <c r="A87" s="12" t="s">
        <v>211</v>
      </c>
      <c r="B87" s="13" t="s">
        <v>34</v>
      </c>
      <c r="C87" s="13" t="s">
        <v>83</v>
      </c>
      <c r="D87" s="13" t="s">
        <v>84</v>
      </c>
      <c r="E87" s="13" t="s">
        <v>85</v>
      </c>
      <c r="F87" s="14">
        <v>8066</v>
      </c>
      <c r="G87" s="14">
        <v>2024110010194</v>
      </c>
      <c r="H87" s="20" t="s">
        <v>86</v>
      </c>
      <c r="I87" s="13" t="s">
        <v>87</v>
      </c>
      <c r="J87" s="13" t="s">
        <v>88</v>
      </c>
      <c r="K87" s="13">
        <v>80111600</v>
      </c>
      <c r="L87" s="13" t="s">
        <v>212</v>
      </c>
      <c r="M87" s="13" t="s">
        <v>90</v>
      </c>
      <c r="N87" s="13" t="s">
        <v>90</v>
      </c>
      <c r="O87" s="13">
        <v>5</v>
      </c>
      <c r="P87" s="13">
        <v>1</v>
      </c>
      <c r="Q87" s="13" t="s">
        <v>44</v>
      </c>
      <c r="R87" s="17" t="s">
        <v>45</v>
      </c>
      <c r="S87" s="17">
        <v>2100000</v>
      </c>
      <c r="T87" s="17">
        <v>10500000</v>
      </c>
      <c r="U87" s="13" t="s">
        <v>91</v>
      </c>
      <c r="V87" s="13" t="s">
        <v>111</v>
      </c>
      <c r="W87" s="13" t="s">
        <v>93</v>
      </c>
      <c r="X87" s="13" t="s">
        <v>49</v>
      </c>
      <c r="Y87" s="13" t="s">
        <v>50</v>
      </c>
      <c r="Z87" s="13" t="s">
        <v>51</v>
      </c>
      <c r="AA87" s="18">
        <f>SUMIFS('MOD PAA INVERSIÓN'!M:M,'MOD PAA INVERSIÓN'!B:B,A87,'MOD PAA INVERSIÓN'!A:A,"Modificación propuesta")</f>
        <v>0</v>
      </c>
      <c r="AB87" s="19">
        <f t="shared" ref="AB87:AB90" si="32">AC87-T87</f>
        <v>0</v>
      </c>
      <c r="AC87" s="19">
        <f t="shared" ref="AC87:AC90" si="33">T87</f>
        <v>10500000</v>
      </c>
      <c r="AD87" s="18">
        <f>IFERROR(VLOOKUP(A87,'MOD PAA INVERSIÓN'!$B:$U,20,0),0)</f>
        <v>0</v>
      </c>
      <c r="AE87" s="18">
        <f>SUMIFS('MOD PAA INVERSIÓN'!$M:$M,'MOD PAA INVERSIÓN'!B:B,A87,'MOD PAA INVERSIÓN'!A:A,"Información Actual")</f>
        <v>0</v>
      </c>
      <c r="AF87" s="18"/>
      <c r="AG87" s="11" t="e">
        <f>VLOOKUP(A87,'SOL INVERSIÒN'!$B:$M,12,0)</f>
        <v>#N/A</v>
      </c>
      <c r="AH87" s="11" t="e">
        <f t="shared" si="3"/>
        <v>#N/A</v>
      </c>
      <c r="AI87" s="11"/>
    </row>
    <row r="88" spans="1:35" ht="76.5">
      <c r="A88" s="12" t="s">
        <v>213</v>
      </c>
      <c r="B88" s="13" t="s">
        <v>34</v>
      </c>
      <c r="C88" s="13" t="s">
        <v>83</v>
      </c>
      <c r="D88" s="13" t="s">
        <v>84</v>
      </c>
      <c r="E88" s="13" t="s">
        <v>85</v>
      </c>
      <c r="F88" s="14">
        <v>8066</v>
      </c>
      <c r="G88" s="14">
        <v>2024110010194</v>
      </c>
      <c r="H88" s="20" t="s">
        <v>86</v>
      </c>
      <c r="I88" s="13" t="s">
        <v>87</v>
      </c>
      <c r="J88" s="13" t="s">
        <v>88</v>
      </c>
      <c r="K88" s="13">
        <v>80111600</v>
      </c>
      <c r="L88" s="13" t="s">
        <v>212</v>
      </c>
      <c r="M88" s="13" t="s">
        <v>90</v>
      </c>
      <c r="N88" s="13" t="s">
        <v>90</v>
      </c>
      <c r="O88" s="13">
        <v>5</v>
      </c>
      <c r="P88" s="13">
        <v>1</v>
      </c>
      <c r="Q88" s="13" t="s">
        <v>44</v>
      </c>
      <c r="R88" s="17" t="s">
        <v>45</v>
      </c>
      <c r="S88" s="17">
        <v>2100000</v>
      </c>
      <c r="T88" s="17">
        <v>10500000</v>
      </c>
      <c r="U88" s="13" t="s">
        <v>91</v>
      </c>
      <c r="V88" s="13" t="s">
        <v>111</v>
      </c>
      <c r="W88" s="13" t="s">
        <v>93</v>
      </c>
      <c r="X88" s="13" t="s">
        <v>49</v>
      </c>
      <c r="Y88" s="13" t="s">
        <v>50</v>
      </c>
      <c r="Z88" s="13" t="s">
        <v>51</v>
      </c>
      <c r="AA88" s="18">
        <f>SUMIFS('MOD PAA INVERSIÓN'!M:M,'MOD PAA INVERSIÓN'!B:B,A88,'MOD PAA INVERSIÓN'!A:A,"Modificación propuesta")</f>
        <v>0</v>
      </c>
      <c r="AB88" s="19">
        <f t="shared" si="32"/>
        <v>0</v>
      </c>
      <c r="AC88" s="19">
        <f t="shared" si="33"/>
        <v>10500000</v>
      </c>
      <c r="AD88" s="18">
        <f>IFERROR(VLOOKUP(A88,'MOD PAA INVERSIÓN'!$B:$U,20,0),0)</f>
        <v>0</v>
      </c>
      <c r="AE88" s="18">
        <f>SUMIFS('MOD PAA INVERSIÓN'!$M:$M,'MOD PAA INVERSIÓN'!B:B,A88,'MOD PAA INVERSIÓN'!A:A,"Información Actual")</f>
        <v>0</v>
      </c>
      <c r="AF88" s="18"/>
      <c r="AG88" s="11" t="e">
        <f>VLOOKUP(A88,'SOL INVERSIÒN'!$B:$M,12,0)</f>
        <v>#N/A</v>
      </c>
      <c r="AH88" s="11" t="e">
        <f t="shared" si="3"/>
        <v>#N/A</v>
      </c>
      <c r="AI88" s="11"/>
    </row>
    <row r="89" spans="1:35" ht="76.5">
      <c r="A89" s="12" t="s">
        <v>214</v>
      </c>
      <c r="B89" s="13" t="s">
        <v>34</v>
      </c>
      <c r="C89" s="13" t="s">
        <v>83</v>
      </c>
      <c r="D89" s="13" t="s">
        <v>84</v>
      </c>
      <c r="E89" s="13" t="s">
        <v>85</v>
      </c>
      <c r="F89" s="14">
        <v>8066</v>
      </c>
      <c r="G89" s="14">
        <v>2024110010194</v>
      </c>
      <c r="H89" s="20" t="s">
        <v>86</v>
      </c>
      <c r="I89" s="13" t="s">
        <v>87</v>
      </c>
      <c r="J89" s="13" t="s">
        <v>88</v>
      </c>
      <c r="K89" s="13">
        <v>80111600</v>
      </c>
      <c r="L89" s="13" t="s">
        <v>212</v>
      </c>
      <c r="M89" s="13" t="s">
        <v>90</v>
      </c>
      <c r="N89" s="13" t="s">
        <v>90</v>
      </c>
      <c r="O89" s="13">
        <v>5</v>
      </c>
      <c r="P89" s="13">
        <v>1</v>
      </c>
      <c r="Q89" s="13" t="s">
        <v>44</v>
      </c>
      <c r="R89" s="17" t="s">
        <v>45</v>
      </c>
      <c r="S89" s="17">
        <v>2100000</v>
      </c>
      <c r="T89" s="17">
        <v>10500000</v>
      </c>
      <c r="U89" s="13" t="s">
        <v>91</v>
      </c>
      <c r="V89" s="13" t="s">
        <v>111</v>
      </c>
      <c r="W89" s="13" t="s">
        <v>93</v>
      </c>
      <c r="X89" s="13" t="s">
        <v>49</v>
      </c>
      <c r="Y89" s="13" t="s">
        <v>50</v>
      </c>
      <c r="Z89" s="13" t="s">
        <v>51</v>
      </c>
      <c r="AA89" s="18">
        <f>SUMIFS('MOD PAA INVERSIÓN'!M:M,'MOD PAA INVERSIÓN'!B:B,A89,'MOD PAA INVERSIÓN'!A:A,"Modificación propuesta")</f>
        <v>0</v>
      </c>
      <c r="AB89" s="19">
        <f t="shared" si="32"/>
        <v>0</v>
      </c>
      <c r="AC89" s="19">
        <f t="shared" si="33"/>
        <v>10500000</v>
      </c>
      <c r="AD89" s="18">
        <f>IFERROR(VLOOKUP(A89,'MOD PAA INVERSIÓN'!$B:$U,20,0),0)</f>
        <v>0</v>
      </c>
      <c r="AE89" s="18">
        <f>SUMIFS('MOD PAA INVERSIÓN'!$M:$M,'MOD PAA INVERSIÓN'!B:B,A89,'MOD PAA INVERSIÓN'!A:A,"Información Actual")</f>
        <v>0</v>
      </c>
      <c r="AF89" s="18"/>
      <c r="AG89" s="11" t="e">
        <f>VLOOKUP(A89,'SOL INVERSIÒN'!$B:$M,12,0)</f>
        <v>#N/A</v>
      </c>
      <c r="AH89" s="11" t="e">
        <f t="shared" si="3"/>
        <v>#N/A</v>
      </c>
      <c r="AI89" s="11"/>
    </row>
    <row r="90" spans="1:35" ht="63.75">
      <c r="A90" s="12" t="s">
        <v>215</v>
      </c>
      <c r="B90" s="13" t="s">
        <v>34</v>
      </c>
      <c r="C90" s="13" t="s">
        <v>83</v>
      </c>
      <c r="D90" s="13" t="s">
        <v>84</v>
      </c>
      <c r="E90" s="13" t="s">
        <v>85</v>
      </c>
      <c r="F90" s="14">
        <v>8066</v>
      </c>
      <c r="G90" s="14">
        <v>2024110010194</v>
      </c>
      <c r="H90" s="20" t="s">
        <v>86</v>
      </c>
      <c r="I90" s="13" t="s">
        <v>87</v>
      </c>
      <c r="J90" s="13" t="s">
        <v>88</v>
      </c>
      <c r="K90" s="13">
        <v>80111600</v>
      </c>
      <c r="L90" s="13" t="s">
        <v>216</v>
      </c>
      <c r="M90" s="13" t="s">
        <v>90</v>
      </c>
      <c r="N90" s="13" t="s">
        <v>90</v>
      </c>
      <c r="O90" s="13">
        <v>6</v>
      </c>
      <c r="P90" s="13">
        <v>1</v>
      </c>
      <c r="Q90" s="13" t="s">
        <v>44</v>
      </c>
      <c r="R90" s="17" t="s">
        <v>45</v>
      </c>
      <c r="S90" s="17">
        <v>2100000</v>
      </c>
      <c r="T90" s="17">
        <v>12600000</v>
      </c>
      <c r="U90" s="13" t="s">
        <v>217</v>
      </c>
      <c r="V90" s="13" t="s">
        <v>111</v>
      </c>
      <c r="W90" s="13" t="s">
        <v>93</v>
      </c>
      <c r="X90" s="13" t="s">
        <v>49</v>
      </c>
      <c r="Y90" s="13" t="s">
        <v>50</v>
      </c>
      <c r="Z90" s="13" t="s">
        <v>51</v>
      </c>
      <c r="AA90" s="18">
        <f>SUMIFS('MOD PAA INVERSIÓN'!M:M,'MOD PAA INVERSIÓN'!B:B,A90,'MOD PAA INVERSIÓN'!A:A,"Modificación propuesta")</f>
        <v>0</v>
      </c>
      <c r="AB90" s="19">
        <f t="shared" si="32"/>
        <v>0</v>
      </c>
      <c r="AC90" s="19">
        <f t="shared" si="33"/>
        <v>12600000</v>
      </c>
      <c r="AD90" s="18">
        <f>IFERROR(VLOOKUP(A90,'MOD PAA INVERSIÓN'!$B:$U,20,0),0)</f>
        <v>0</v>
      </c>
      <c r="AE90" s="18">
        <f>SUMIFS('MOD PAA INVERSIÓN'!$M:$M,'MOD PAA INVERSIÓN'!B:B,A90,'MOD PAA INVERSIÓN'!A:A,"Información Actual")</f>
        <v>0</v>
      </c>
      <c r="AF90" s="18"/>
      <c r="AG90" s="11" t="e">
        <f>VLOOKUP(A90,'SOL INVERSIÒN'!$B:$M,12,0)</f>
        <v>#N/A</v>
      </c>
      <c r="AH90" s="11" t="e">
        <f t="shared" si="3"/>
        <v>#N/A</v>
      </c>
      <c r="AI90" s="11"/>
    </row>
    <row r="91" spans="1:35" ht="63.75">
      <c r="A91" s="12" t="s">
        <v>218</v>
      </c>
      <c r="B91" s="13" t="s">
        <v>34</v>
      </c>
      <c r="C91" s="13" t="s">
        <v>83</v>
      </c>
      <c r="D91" s="13" t="s">
        <v>84</v>
      </c>
      <c r="E91" s="13" t="s">
        <v>85</v>
      </c>
      <c r="F91" s="14">
        <v>8066</v>
      </c>
      <c r="G91" s="14">
        <v>2024110010194</v>
      </c>
      <c r="H91" s="20" t="s">
        <v>86</v>
      </c>
      <c r="I91" s="13" t="s">
        <v>87</v>
      </c>
      <c r="J91" s="13" t="s">
        <v>88</v>
      </c>
      <c r="K91" s="13">
        <v>80111600</v>
      </c>
      <c r="L91" s="13" t="s">
        <v>219</v>
      </c>
      <c r="M91" s="13" t="s">
        <v>90</v>
      </c>
      <c r="N91" s="13" t="s">
        <v>90</v>
      </c>
      <c r="O91" s="13">
        <v>6</v>
      </c>
      <c r="P91" s="13">
        <v>1</v>
      </c>
      <c r="Q91" s="13" t="s">
        <v>44</v>
      </c>
      <c r="R91" s="17" t="s">
        <v>45</v>
      </c>
      <c r="S91" s="17">
        <v>5500000</v>
      </c>
      <c r="T91" s="17">
        <v>33000000</v>
      </c>
      <c r="U91" s="13" t="s">
        <v>201</v>
      </c>
      <c r="V91" s="13" t="s">
        <v>92</v>
      </c>
      <c r="W91" s="13" t="s">
        <v>93</v>
      </c>
      <c r="X91" s="13" t="s">
        <v>49</v>
      </c>
      <c r="Y91" s="13" t="s">
        <v>50</v>
      </c>
      <c r="Z91" s="13" t="s">
        <v>51</v>
      </c>
      <c r="AA91" s="18">
        <f>SUMIFS('MOD PAA INVERSIÓN'!M:M,'MOD PAA INVERSIÓN'!B:B,A91,'MOD PAA INVERSIÓN'!A:A,"Modificación propuesta")</f>
        <v>63000000</v>
      </c>
      <c r="AB91" s="18">
        <f>AA91-T91</f>
        <v>30000000</v>
      </c>
      <c r="AC91" s="18">
        <f>AA91</f>
        <v>63000000</v>
      </c>
      <c r="AD91" s="18">
        <f>IFERROR(VLOOKUP(A91,'MOD PAA INVERSIÓN'!$B:$U,20,0),0)</f>
        <v>6</v>
      </c>
      <c r="AE91" s="18">
        <f>SUMIFS('MOD PAA INVERSIÓN'!$M:$M,'MOD PAA INVERSIÓN'!B:B,A91,'MOD PAA INVERSIÓN'!A:A,"Información Actual")</f>
        <v>-33000000</v>
      </c>
      <c r="AF91" s="18">
        <f>T91+AE91</f>
        <v>0</v>
      </c>
      <c r="AG91" s="21">
        <f>VLOOKUP(A91,'SOL INVERSIÒN'!$B:$M,12,0)</f>
        <v>63000000</v>
      </c>
      <c r="AH91" s="21">
        <f t="shared" si="3"/>
        <v>0</v>
      </c>
      <c r="AI91" s="11"/>
    </row>
    <row r="92" spans="1:35" ht="127.5">
      <c r="A92" s="12" t="s">
        <v>220</v>
      </c>
      <c r="B92" s="13" t="s">
        <v>34</v>
      </c>
      <c r="C92" s="13" t="s">
        <v>83</v>
      </c>
      <c r="D92" s="13" t="s">
        <v>84</v>
      </c>
      <c r="E92" s="13" t="s">
        <v>85</v>
      </c>
      <c r="F92" s="14">
        <v>8066</v>
      </c>
      <c r="G92" s="14">
        <v>2024110010194</v>
      </c>
      <c r="H92" s="20" t="s">
        <v>86</v>
      </c>
      <c r="I92" s="13" t="s">
        <v>87</v>
      </c>
      <c r="J92" s="13" t="s">
        <v>88</v>
      </c>
      <c r="K92" s="13">
        <v>80111600</v>
      </c>
      <c r="L92" s="13" t="s">
        <v>221</v>
      </c>
      <c r="M92" s="13" t="s">
        <v>90</v>
      </c>
      <c r="N92" s="13" t="s">
        <v>90</v>
      </c>
      <c r="O92" s="13">
        <v>9</v>
      </c>
      <c r="P92" s="13">
        <v>1</v>
      </c>
      <c r="Q92" s="13" t="s">
        <v>44</v>
      </c>
      <c r="R92" s="17" t="s">
        <v>45</v>
      </c>
      <c r="S92" s="17">
        <v>9000000</v>
      </c>
      <c r="T92" s="17">
        <v>81000000</v>
      </c>
      <c r="U92" s="13" t="s">
        <v>141</v>
      </c>
      <c r="V92" s="13" t="s">
        <v>92</v>
      </c>
      <c r="W92" s="13" t="s">
        <v>93</v>
      </c>
      <c r="X92" s="13" t="s">
        <v>49</v>
      </c>
      <c r="Y92" s="13" t="s">
        <v>50</v>
      </c>
      <c r="Z92" s="13" t="s">
        <v>51</v>
      </c>
      <c r="AA92" s="18">
        <f>SUMIFS('MOD PAA INVERSIÓN'!M:M,'MOD PAA INVERSIÓN'!B:B,A92,'MOD PAA INVERSIÓN'!A:A,"Modificación propuesta")</f>
        <v>0</v>
      </c>
      <c r="AB92" s="19">
        <f>AC92-T92</f>
        <v>0</v>
      </c>
      <c r="AC92" s="19">
        <f t="shared" ref="AC92:AC99" si="34">T92</f>
        <v>81000000</v>
      </c>
      <c r="AD92" s="18">
        <f>IFERROR(VLOOKUP(A92,'MOD PAA INVERSIÓN'!$B:$U,20,0),0)</f>
        <v>0</v>
      </c>
      <c r="AE92" s="18">
        <f>SUMIFS('MOD PAA INVERSIÓN'!$M:$M,'MOD PAA INVERSIÓN'!B:B,A92,'MOD PAA INVERSIÓN'!A:A,"Información Actual")</f>
        <v>0</v>
      </c>
      <c r="AF92" s="18"/>
      <c r="AG92" s="11" t="e">
        <f>VLOOKUP(A92,'SOL INVERSIÒN'!$B:$M,12,0)</f>
        <v>#N/A</v>
      </c>
      <c r="AH92" s="11" t="e">
        <f t="shared" si="3"/>
        <v>#N/A</v>
      </c>
      <c r="AI92" s="11"/>
    </row>
    <row r="93" spans="1:35" ht="63.75">
      <c r="A93" s="12" t="s">
        <v>222</v>
      </c>
      <c r="B93" s="13" t="s">
        <v>34</v>
      </c>
      <c r="C93" s="13" t="s">
        <v>83</v>
      </c>
      <c r="D93" s="13" t="s">
        <v>84</v>
      </c>
      <c r="E93" s="13" t="s">
        <v>85</v>
      </c>
      <c r="F93" s="14">
        <v>8066</v>
      </c>
      <c r="G93" s="14">
        <v>2024110010194</v>
      </c>
      <c r="H93" s="20" t="s">
        <v>86</v>
      </c>
      <c r="I93" s="13" t="s">
        <v>87</v>
      </c>
      <c r="J93" s="13" t="s">
        <v>88</v>
      </c>
      <c r="K93" s="13">
        <v>80111600</v>
      </c>
      <c r="L93" s="13" t="s">
        <v>223</v>
      </c>
      <c r="M93" s="13" t="s">
        <v>90</v>
      </c>
      <c r="N93" s="13" t="s">
        <v>90</v>
      </c>
      <c r="O93" s="13">
        <v>9</v>
      </c>
      <c r="P93" s="13">
        <v>1</v>
      </c>
      <c r="Q93" s="13" t="s">
        <v>44</v>
      </c>
      <c r="R93" s="17" t="s">
        <v>45</v>
      </c>
      <c r="S93" s="17">
        <v>8000000</v>
      </c>
      <c r="T93" s="17">
        <v>72000000</v>
      </c>
      <c r="U93" s="13" t="s">
        <v>122</v>
      </c>
      <c r="V93" s="13" t="s">
        <v>92</v>
      </c>
      <c r="W93" s="13" t="s">
        <v>93</v>
      </c>
      <c r="X93" s="13" t="s">
        <v>49</v>
      </c>
      <c r="Y93" s="13" t="s">
        <v>50</v>
      </c>
      <c r="Z93" s="13" t="s">
        <v>51</v>
      </c>
      <c r="AA93" s="18">
        <f>SUMIFS('MOD PAA INVERSIÓN'!M:M,'MOD PAA INVERSIÓN'!B:B,A93,'MOD PAA INVERSIÓN'!A:A,"Modificación propuesta")</f>
        <v>72000000</v>
      </c>
      <c r="AB93" s="18">
        <f>AA93-T93</f>
        <v>0</v>
      </c>
      <c r="AC93" s="19">
        <f t="shared" si="34"/>
        <v>72000000</v>
      </c>
      <c r="AD93" s="18">
        <f>IFERROR(VLOOKUP(A93,'MOD PAA INVERSIÓN'!$B:$U,20,0),0)</f>
        <v>6</v>
      </c>
      <c r="AE93" s="18">
        <f>SUMIFS('MOD PAA INVERSIÓN'!$M:$M,'MOD PAA INVERSIÓN'!B:B,A93,'MOD PAA INVERSIÓN'!A:A,"Información Actual")</f>
        <v>-72000000</v>
      </c>
      <c r="AF93" s="18">
        <f>T93+AE93</f>
        <v>0</v>
      </c>
      <c r="AG93" s="21">
        <f>VLOOKUP(A93,'SOL INVERSIÒN'!$B:$M,12,0)</f>
        <v>72000000</v>
      </c>
      <c r="AH93" s="21">
        <f t="shared" si="3"/>
        <v>0</v>
      </c>
      <c r="AI93" s="11"/>
    </row>
    <row r="94" spans="1:35" ht="63.75">
      <c r="A94" s="12" t="s">
        <v>224</v>
      </c>
      <c r="B94" s="13" t="s">
        <v>34</v>
      </c>
      <c r="C94" s="13" t="s">
        <v>83</v>
      </c>
      <c r="D94" s="13" t="s">
        <v>84</v>
      </c>
      <c r="E94" s="13" t="s">
        <v>85</v>
      </c>
      <c r="F94" s="14">
        <v>8066</v>
      </c>
      <c r="G94" s="14">
        <v>2024110010194</v>
      </c>
      <c r="H94" s="20" t="s">
        <v>86</v>
      </c>
      <c r="I94" s="13" t="s">
        <v>87</v>
      </c>
      <c r="J94" s="13" t="s">
        <v>88</v>
      </c>
      <c r="K94" s="13">
        <v>80111600</v>
      </c>
      <c r="L94" s="13" t="s">
        <v>225</v>
      </c>
      <c r="M94" s="13" t="s">
        <v>90</v>
      </c>
      <c r="N94" s="13" t="s">
        <v>90</v>
      </c>
      <c r="O94" s="13">
        <v>6</v>
      </c>
      <c r="P94" s="13">
        <v>1</v>
      </c>
      <c r="Q94" s="13" t="s">
        <v>44</v>
      </c>
      <c r="R94" s="17" t="s">
        <v>45</v>
      </c>
      <c r="S94" s="17">
        <v>6000000</v>
      </c>
      <c r="T94" s="17">
        <v>36000000</v>
      </c>
      <c r="U94" s="13" t="s">
        <v>141</v>
      </c>
      <c r="V94" s="13" t="s">
        <v>92</v>
      </c>
      <c r="W94" s="13" t="s">
        <v>93</v>
      </c>
      <c r="X94" s="13" t="s">
        <v>49</v>
      </c>
      <c r="Y94" s="13" t="s">
        <v>50</v>
      </c>
      <c r="Z94" s="13" t="s">
        <v>51</v>
      </c>
      <c r="AA94" s="18">
        <f>SUMIFS('MOD PAA INVERSIÓN'!M:M,'MOD PAA INVERSIÓN'!B:B,A94,'MOD PAA INVERSIÓN'!A:A,"Modificación propuesta")</f>
        <v>0</v>
      </c>
      <c r="AB94" s="19">
        <f>AC94-T94</f>
        <v>0</v>
      </c>
      <c r="AC94" s="19">
        <f t="shared" si="34"/>
        <v>36000000</v>
      </c>
      <c r="AD94" s="18">
        <f>IFERROR(VLOOKUP(A94,'MOD PAA INVERSIÓN'!$B:$U,20,0),0)</f>
        <v>0</v>
      </c>
      <c r="AE94" s="18">
        <f>SUMIFS('MOD PAA INVERSIÓN'!$M:$M,'MOD PAA INVERSIÓN'!B:B,A94,'MOD PAA INVERSIÓN'!A:A,"Información Actual")</f>
        <v>0</v>
      </c>
      <c r="AF94" s="18"/>
      <c r="AG94" s="11" t="e">
        <f>VLOOKUP(A94,'SOL INVERSIÒN'!$B:$M,12,0)</f>
        <v>#N/A</v>
      </c>
      <c r="AH94" s="11" t="e">
        <f t="shared" si="3"/>
        <v>#N/A</v>
      </c>
      <c r="AI94" s="11"/>
    </row>
    <row r="95" spans="1:35" ht="63.75">
      <c r="A95" s="12" t="s">
        <v>226</v>
      </c>
      <c r="B95" s="13" t="s">
        <v>34</v>
      </c>
      <c r="C95" s="13" t="s">
        <v>83</v>
      </c>
      <c r="D95" s="13" t="s">
        <v>84</v>
      </c>
      <c r="E95" s="13" t="s">
        <v>85</v>
      </c>
      <c r="F95" s="14">
        <v>8066</v>
      </c>
      <c r="G95" s="14">
        <v>2024110010194</v>
      </c>
      <c r="H95" s="20" t="s">
        <v>86</v>
      </c>
      <c r="I95" s="13" t="s">
        <v>87</v>
      </c>
      <c r="J95" s="13" t="s">
        <v>88</v>
      </c>
      <c r="K95" s="13">
        <v>80111600</v>
      </c>
      <c r="L95" s="13" t="s">
        <v>227</v>
      </c>
      <c r="M95" s="13" t="s">
        <v>90</v>
      </c>
      <c r="N95" s="13" t="s">
        <v>90</v>
      </c>
      <c r="O95" s="13">
        <v>7</v>
      </c>
      <c r="P95" s="13">
        <v>1</v>
      </c>
      <c r="Q95" s="13" t="s">
        <v>44</v>
      </c>
      <c r="R95" s="17" t="s">
        <v>45</v>
      </c>
      <c r="S95" s="17">
        <v>9000000</v>
      </c>
      <c r="T95" s="17">
        <v>63000000</v>
      </c>
      <c r="U95" s="13" t="s">
        <v>190</v>
      </c>
      <c r="V95" s="13" t="s">
        <v>92</v>
      </c>
      <c r="W95" s="13" t="s">
        <v>93</v>
      </c>
      <c r="X95" s="13" t="s">
        <v>49</v>
      </c>
      <c r="Y95" s="13" t="s">
        <v>50</v>
      </c>
      <c r="Z95" s="13" t="s">
        <v>51</v>
      </c>
      <c r="AA95" s="18">
        <f>SUMIFS('MOD PAA INVERSIÓN'!M:M,'MOD PAA INVERSIÓN'!B:B,A95,'MOD PAA INVERSIÓN'!A:A,"Modificación propuesta")</f>
        <v>63000000</v>
      </c>
      <c r="AB95" s="18">
        <f>AA95-T95</f>
        <v>0</v>
      </c>
      <c r="AC95" s="19">
        <f t="shared" si="34"/>
        <v>63000000</v>
      </c>
      <c r="AD95" s="18">
        <f>IFERROR(VLOOKUP(A95,'MOD PAA INVERSIÓN'!$B:$U,20,0),0)</f>
        <v>6</v>
      </c>
      <c r="AE95" s="18">
        <f>SUMIFS('MOD PAA INVERSIÓN'!$M:$M,'MOD PAA INVERSIÓN'!B:B,A95,'MOD PAA INVERSIÓN'!A:A,"Información Actual")</f>
        <v>-63000000</v>
      </c>
      <c r="AF95" s="18">
        <f>T95+AE95</f>
        <v>0</v>
      </c>
      <c r="AG95" s="21">
        <f>VLOOKUP(A95,'SOL INVERSIÒN'!$B:$M,12,0)</f>
        <v>63000000</v>
      </c>
      <c r="AH95" s="21">
        <f t="shared" si="3"/>
        <v>0</v>
      </c>
      <c r="AI95" s="11"/>
    </row>
    <row r="96" spans="1:35" ht="89.25">
      <c r="A96" s="12" t="s">
        <v>228</v>
      </c>
      <c r="B96" s="13" t="s">
        <v>34</v>
      </c>
      <c r="C96" s="13" t="s">
        <v>83</v>
      </c>
      <c r="D96" s="13" t="s">
        <v>84</v>
      </c>
      <c r="E96" s="13" t="s">
        <v>85</v>
      </c>
      <c r="F96" s="14">
        <v>8066</v>
      </c>
      <c r="G96" s="14">
        <v>2024110010194</v>
      </c>
      <c r="H96" s="20" t="s">
        <v>86</v>
      </c>
      <c r="I96" s="13" t="s">
        <v>87</v>
      </c>
      <c r="J96" s="13" t="s">
        <v>88</v>
      </c>
      <c r="K96" s="13">
        <v>80111600</v>
      </c>
      <c r="L96" s="13" t="s">
        <v>229</v>
      </c>
      <c r="M96" s="13" t="s">
        <v>90</v>
      </c>
      <c r="N96" s="13" t="s">
        <v>90</v>
      </c>
      <c r="O96" s="13">
        <v>6</v>
      </c>
      <c r="P96" s="13">
        <v>1</v>
      </c>
      <c r="Q96" s="13" t="s">
        <v>44</v>
      </c>
      <c r="R96" s="17" t="s">
        <v>45</v>
      </c>
      <c r="S96" s="17">
        <v>3600000</v>
      </c>
      <c r="T96" s="17">
        <v>21600000</v>
      </c>
      <c r="U96" s="13" t="s">
        <v>190</v>
      </c>
      <c r="V96" s="13" t="s">
        <v>111</v>
      </c>
      <c r="W96" s="13" t="s">
        <v>93</v>
      </c>
      <c r="X96" s="13" t="s">
        <v>49</v>
      </c>
      <c r="Y96" s="13" t="s">
        <v>50</v>
      </c>
      <c r="Z96" s="13" t="s">
        <v>51</v>
      </c>
      <c r="AA96" s="18">
        <f>SUMIFS('MOD PAA INVERSIÓN'!M:M,'MOD PAA INVERSIÓN'!B:B,A96,'MOD PAA INVERSIÓN'!A:A,"Modificación propuesta")</f>
        <v>0</v>
      </c>
      <c r="AB96" s="19">
        <f t="shared" ref="AB96:AB99" si="35">AC96-T96</f>
        <v>0</v>
      </c>
      <c r="AC96" s="19">
        <f t="shared" si="34"/>
        <v>21600000</v>
      </c>
      <c r="AD96" s="18">
        <f>IFERROR(VLOOKUP(A96,'MOD PAA INVERSIÓN'!$B:$U,20,0),0)</f>
        <v>0</v>
      </c>
      <c r="AE96" s="18">
        <f>SUMIFS('MOD PAA INVERSIÓN'!$M:$M,'MOD PAA INVERSIÓN'!B:B,A96,'MOD PAA INVERSIÓN'!A:A,"Información Actual")</f>
        <v>0</v>
      </c>
      <c r="AF96" s="18"/>
      <c r="AG96" s="11" t="e">
        <f>VLOOKUP(A96,'SOL INVERSIÒN'!$B:$M,12,0)</f>
        <v>#N/A</v>
      </c>
      <c r="AH96" s="11" t="e">
        <f t="shared" si="3"/>
        <v>#N/A</v>
      </c>
      <c r="AI96" s="11"/>
    </row>
    <row r="97" spans="1:35" ht="51">
      <c r="A97" s="12" t="s">
        <v>230</v>
      </c>
      <c r="B97" s="13" t="s">
        <v>34</v>
      </c>
      <c r="C97" s="13" t="s">
        <v>83</v>
      </c>
      <c r="D97" s="13" t="s">
        <v>84</v>
      </c>
      <c r="E97" s="13" t="s">
        <v>85</v>
      </c>
      <c r="F97" s="14">
        <v>8066</v>
      </c>
      <c r="G97" s="14">
        <v>2024110010194</v>
      </c>
      <c r="H97" s="20" t="s">
        <v>86</v>
      </c>
      <c r="I97" s="13" t="s">
        <v>87</v>
      </c>
      <c r="J97" s="13" t="s">
        <v>88</v>
      </c>
      <c r="K97" s="13">
        <v>80111600</v>
      </c>
      <c r="L97" s="13" t="s">
        <v>231</v>
      </c>
      <c r="M97" s="13" t="s">
        <v>232</v>
      </c>
      <c r="N97" s="13" t="s">
        <v>232</v>
      </c>
      <c r="O97" s="13">
        <v>6</v>
      </c>
      <c r="P97" s="13">
        <v>1</v>
      </c>
      <c r="Q97" s="13" t="s">
        <v>44</v>
      </c>
      <c r="R97" s="17" t="s">
        <v>45</v>
      </c>
      <c r="S97" s="17" t="s">
        <v>233</v>
      </c>
      <c r="T97" s="17">
        <v>54674000</v>
      </c>
      <c r="U97" s="13" t="s">
        <v>141</v>
      </c>
      <c r="V97" s="13" t="s">
        <v>111</v>
      </c>
      <c r="W97" s="13" t="s">
        <v>93</v>
      </c>
      <c r="X97" s="13" t="s">
        <v>49</v>
      </c>
      <c r="Y97" s="13" t="s">
        <v>50</v>
      </c>
      <c r="Z97" s="13" t="s">
        <v>51</v>
      </c>
      <c r="AA97" s="18">
        <f>SUMIFS('MOD PAA INVERSIÓN'!M:M,'MOD PAA INVERSIÓN'!B:B,A97,'MOD PAA INVERSIÓN'!A:A,"Modificación propuesta")</f>
        <v>0</v>
      </c>
      <c r="AB97" s="19">
        <f t="shared" si="35"/>
        <v>0</v>
      </c>
      <c r="AC97" s="19">
        <f t="shared" si="34"/>
        <v>54674000</v>
      </c>
      <c r="AD97" s="18">
        <f>IFERROR(VLOOKUP(A97,'MOD PAA INVERSIÓN'!$B:$U,20,0),0)</f>
        <v>0</v>
      </c>
      <c r="AE97" s="18">
        <f>SUMIFS('MOD PAA INVERSIÓN'!$M:$M,'MOD PAA INVERSIÓN'!B:B,A97,'MOD PAA INVERSIÓN'!A:A,"Información Actual")</f>
        <v>0</v>
      </c>
      <c r="AF97" s="18"/>
      <c r="AG97" s="11" t="e">
        <f>VLOOKUP(A97,'SOL INVERSIÒN'!$B:$M,12,0)</f>
        <v>#N/A</v>
      </c>
      <c r="AH97" s="11" t="e">
        <f t="shared" si="3"/>
        <v>#N/A</v>
      </c>
      <c r="AI97" s="11"/>
    </row>
    <row r="98" spans="1:35" ht="76.5">
      <c r="A98" s="12" t="s">
        <v>234</v>
      </c>
      <c r="B98" s="13" t="s">
        <v>34</v>
      </c>
      <c r="C98" s="13" t="s">
        <v>83</v>
      </c>
      <c r="D98" s="13" t="s">
        <v>84</v>
      </c>
      <c r="E98" s="13" t="s">
        <v>85</v>
      </c>
      <c r="F98" s="14">
        <v>8066</v>
      </c>
      <c r="G98" s="14">
        <v>2024110010194</v>
      </c>
      <c r="H98" s="20" t="s">
        <v>86</v>
      </c>
      <c r="I98" s="13" t="s">
        <v>87</v>
      </c>
      <c r="J98" s="13" t="s">
        <v>88</v>
      </c>
      <c r="K98" s="13">
        <v>80111600</v>
      </c>
      <c r="L98" s="13" t="s">
        <v>235</v>
      </c>
      <c r="M98" s="13" t="s">
        <v>90</v>
      </c>
      <c r="N98" s="13" t="s">
        <v>90</v>
      </c>
      <c r="O98" s="13">
        <v>6</v>
      </c>
      <c r="P98" s="13">
        <v>1</v>
      </c>
      <c r="Q98" s="13" t="s">
        <v>44</v>
      </c>
      <c r="R98" s="17" t="s">
        <v>45</v>
      </c>
      <c r="S98" s="17">
        <v>2817000</v>
      </c>
      <c r="T98" s="17">
        <v>16902000</v>
      </c>
      <c r="U98" s="13" t="s">
        <v>190</v>
      </c>
      <c r="V98" s="13" t="s">
        <v>111</v>
      </c>
      <c r="W98" s="13" t="s">
        <v>93</v>
      </c>
      <c r="X98" s="13" t="s">
        <v>49</v>
      </c>
      <c r="Y98" s="13" t="s">
        <v>50</v>
      </c>
      <c r="Z98" s="13" t="s">
        <v>51</v>
      </c>
      <c r="AA98" s="18">
        <f>SUMIFS('MOD PAA INVERSIÓN'!M:M,'MOD PAA INVERSIÓN'!B:B,A98,'MOD PAA INVERSIÓN'!A:A,"Modificación propuesta")</f>
        <v>0</v>
      </c>
      <c r="AB98" s="19">
        <f t="shared" si="35"/>
        <v>0</v>
      </c>
      <c r="AC98" s="19">
        <f t="shared" si="34"/>
        <v>16902000</v>
      </c>
      <c r="AD98" s="18">
        <f>IFERROR(VLOOKUP(A98,'MOD PAA INVERSIÓN'!$B:$U,20,0),0)</f>
        <v>0</v>
      </c>
      <c r="AE98" s="18">
        <f>SUMIFS('MOD PAA INVERSIÓN'!$M:$M,'MOD PAA INVERSIÓN'!B:B,A98,'MOD PAA INVERSIÓN'!A:A,"Información Actual")</f>
        <v>0</v>
      </c>
      <c r="AF98" s="18"/>
      <c r="AG98" s="11" t="e">
        <f>VLOOKUP(A98,'SOL INVERSIÒN'!$B:$M,12,0)</f>
        <v>#N/A</v>
      </c>
      <c r="AH98" s="11" t="e">
        <f t="shared" si="3"/>
        <v>#N/A</v>
      </c>
      <c r="AI98" s="11"/>
    </row>
    <row r="99" spans="1:35" ht="51">
      <c r="A99" s="12" t="s">
        <v>236</v>
      </c>
      <c r="B99" s="13" t="s">
        <v>34</v>
      </c>
      <c r="C99" s="13" t="s">
        <v>83</v>
      </c>
      <c r="D99" s="13" t="s">
        <v>84</v>
      </c>
      <c r="E99" s="13" t="s">
        <v>85</v>
      </c>
      <c r="F99" s="14">
        <v>8066</v>
      </c>
      <c r="G99" s="14">
        <v>2024110010194</v>
      </c>
      <c r="H99" s="20" t="s">
        <v>86</v>
      </c>
      <c r="I99" s="13" t="s">
        <v>87</v>
      </c>
      <c r="J99" s="13" t="s">
        <v>88</v>
      </c>
      <c r="K99" s="13">
        <v>80111600</v>
      </c>
      <c r="L99" s="13" t="s">
        <v>237</v>
      </c>
      <c r="M99" s="13" t="s">
        <v>90</v>
      </c>
      <c r="N99" s="13" t="s">
        <v>90</v>
      </c>
      <c r="O99" s="13">
        <v>9</v>
      </c>
      <c r="P99" s="13">
        <v>1</v>
      </c>
      <c r="Q99" s="13" t="s">
        <v>44</v>
      </c>
      <c r="R99" s="17" t="s">
        <v>45</v>
      </c>
      <c r="S99" s="17">
        <v>3900000</v>
      </c>
      <c r="T99" s="17">
        <v>35100000</v>
      </c>
      <c r="U99" s="13" t="s">
        <v>91</v>
      </c>
      <c r="V99" s="13" t="s">
        <v>111</v>
      </c>
      <c r="W99" s="13" t="s">
        <v>93</v>
      </c>
      <c r="X99" s="13" t="s">
        <v>49</v>
      </c>
      <c r="Y99" s="13" t="s">
        <v>50</v>
      </c>
      <c r="Z99" s="13" t="s">
        <v>51</v>
      </c>
      <c r="AA99" s="18">
        <f>SUMIFS('MOD PAA INVERSIÓN'!M:M,'MOD PAA INVERSIÓN'!B:B,A99,'MOD PAA INVERSIÓN'!A:A,"Modificación propuesta")</f>
        <v>0</v>
      </c>
      <c r="AB99" s="19">
        <f t="shared" si="35"/>
        <v>0</v>
      </c>
      <c r="AC99" s="19">
        <f t="shared" si="34"/>
        <v>35100000</v>
      </c>
      <c r="AD99" s="18">
        <f>IFERROR(VLOOKUP(A99,'MOD PAA INVERSIÓN'!$B:$U,20,0),0)</f>
        <v>0</v>
      </c>
      <c r="AE99" s="18">
        <f>SUMIFS('MOD PAA INVERSIÓN'!$M:$M,'MOD PAA INVERSIÓN'!B:B,A99,'MOD PAA INVERSIÓN'!A:A,"Información Actual")</f>
        <v>0</v>
      </c>
      <c r="AF99" s="18"/>
      <c r="AG99" s="11" t="e">
        <f>VLOOKUP(A99,'SOL INVERSIÒN'!$B:$M,12,0)</f>
        <v>#N/A</v>
      </c>
      <c r="AH99" s="11" t="e">
        <f t="shared" si="3"/>
        <v>#N/A</v>
      </c>
      <c r="AI99" s="11"/>
    </row>
    <row r="100" spans="1:35" ht="89.25">
      <c r="A100" s="12" t="s">
        <v>238</v>
      </c>
      <c r="B100" s="13" t="s">
        <v>34</v>
      </c>
      <c r="C100" s="13" t="s">
        <v>83</v>
      </c>
      <c r="D100" s="13" t="s">
        <v>84</v>
      </c>
      <c r="E100" s="13" t="s">
        <v>85</v>
      </c>
      <c r="F100" s="14">
        <v>8066</v>
      </c>
      <c r="G100" s="14">
        <v>2024110010194</v>
      </c>
      <c r="H100" s="20" t="s">
        <v>86</v>
      </c>
      <c r="I100" s="13" t="s">
        <v>87</v>
      </c>
      <c r="J100" s="13" t="s">
        <v>88</v>
      </c>
      <c r="K100" s="13">
        <v>80111600</v>
      </c>
      <c r="L100" s="13" t="s">
        <v>239</v>
      </c>
      <c r="M100" s="13" t="s">
        <v>90</v>
      </c>
      <c r="N100" s="13" t="s">
        <v>90</v>
      </c>
      <c r="O100" s="13">
        <v>9</v>
      </c>
      <c r="P100" s="13">
        <v>1</v>
      </c>
      <c r="Q100" s="13" t="s">
        <v>44</v>
      </c>
      <c r="R100" s="17" t="s">
        <v>45</v>
      </c>
      <c r="S100" s="17">
        <v>8000000</v>
      </c>
      <c r="T100" s="17">
        <v>72000000</v>
      </c>
      <c r="U100" s="13" t="s">
        <v>141</v>
      </c>
      <c r="V100" s="13" t="s">
        <v>92</v>
      </c>
      <c r="W100" s="13" t="s">
        <v>93</v>
      </c>
      <c r="X100" s="13" t="s">
        <v>49</v>
      </c>
      <c r="Y100" s="13" t="s">
        <v>50</v>
      </c>
      <c r="Z100" s="13" t="s">
        <v>51</v>
      </c>
      <c r="AA100" s="18">
        <f>SUMIFS('MOD PAA INVERSIÓN'!M:M,'MOD PAA INVERSIÓN'!B:B,A100,'MOD PAA INVERSIÓN'!A:A,"Modificación propuesta")</f>
        <v>52500000</v>
      </c>
      <c r="AB100" s="18">
        <f t="shared" ref="AB100:AB102" si="36">AA100-T100</f>
        <v>-19500000</v>
      </c>
      <c r="AC100" s="18">
        <f>AA100</f>
        <v>52500000</v>
      </c>
      <c r="AD100" s="18">
        <f>IFERROR(VLOOKUP(A100,'MOD PAA INVERSIÓN'!$B:$U,20,0),0)</f>
        <v>6</v>
      </c>
      <c r="AE100" s="18">
        <f>SUMIFS('MOD PAA INVERSIÓN'!$M:$M,'MOD PAA INVERSIÓN'!B:B,A100,'MOD PAA INVERSIÓN'!A:A,"Información Actual")</f>
        <v>-72000000</v>
      </c>
      <c r="AF100" s="18">
        <f t="shared" ref="AF100:AF102" si="37">T100+AE100</f>
        <v>0</v>
      </c>
      <c r="AG100" s="21">
        <f>VLOOKUP(A100,'SOL INVERSIÒN'!$B:$M,12,0)</f>
        <v>52500000</v>
      </c>
      <c r="AH100" s="21">
        <f t="shared" si="3"/>
        <v>0</v>
      </c>
      <c r="AI100" s="11"/>
    </row>
    <row r="101" spans="1:35" ht="51">
      <c r="A101" s="12" t="s">
        <v>240</v>
      </c>
      <c r="B101" s="13" t="s">
        <v>34</v>
      </c>
      <c r="C101" s="13" t="s">
        <v>83</v>
      </c>
      <c r="D101" s="13" t="s">
        <v>84</v>
      </c>
      <c r="E101" s="13" t="s">
        <v>85</v>
      </c>
      <c r="F101" s="14">
        <v>8066</v>
      </c>
      <c r="G101" s="14">
        <v>2024110010194</v>
      </c>
      <c r="H101" s="20" t="s">
        <v>86</v>
      </c>
      <c r="I101" s="13" t="s">
        <v>87</v>
      </c>
      <c r="J101" s="13" t="s">
        <v>88</v>
      </c>
      <c r="K101" s="13">
        <v>80111600</v>
      </c>
      <c r="L101" s="13" t="s">
        <v>241</v>
      </c>
      <c r="M101" s="13" t="s">
        <v>90</v>
      </c>
      <c r="N101" s="13" t="s">
        <v>90</v>
      </c>
      <c r="O101" s="13">
        <v>9</v>
      </c>
      <c r="P101" s="13">
        <v>1</v>
      </c>
      <c r="Q101" s="13" t="s">
        <v>44</v>
      </c>
      <c r="R101" s="17" t="s">
        <v>45</v>
      </c>
      <c r="S101" s="17">
        <v>6000000</v>
      </c>
      <c r="T101" s="17">
        <v>54000000</v>
      </c>
      <c r="U101" s="13" t="s">
        <v>141</v>
      </c>
      <c r="V101" s="13" t="s">
        <v>92</v>
      </c>
      <c r="W101" s="13" t="s">
        <v>93</v>
      </c>
      <c r="X101" s="13" t="s">
        <v>49</v>
      </c>
      <c r="Y101" s="13" t="s">
        <v>50</v>
      </c>
      <c r="Z101" s="13" t="s">
        <v>51</v>
      </c>
      <c r="AA101" s="18">
        <f>SUMIFS('MOD PAA INVERSIÓN'!M:M,'MOD PAA INVERSIÓN'!B:B,A101,'MOD PAA INVERSIÓN'!A:A,"Modificación propuesta")</f>
        <v>54000000</v>
      </c>
      <c r="AB101" s="18">
        <f t="shared" si="36"/>
        <v>0</v>
      </c>
      <c r="AC101" s="19">
        <f>T101</f>
        <v>54000000</v>
      </c>
      <c r="AD101" s="18">
        <f>IFERROR(VLOOKUP(A101,'MOD PAA INVERSIÓN'!$B:$U,20,0),0)</f>
        <v>6</v>
      </c>
      <c r="AE101" s="18">
        <f>SUMIFS('MOD PAA INVERSIÓN'!$M:$M,'MOD PAA INVERSIÓN'!B:B,A101,'MOD PAA INVERSIÓN'!A:A,"Información Actual")</f>
        <v>-54000000</v>
      </c>
      <c r="AF101" s="18">
        <f t="shared" si="37"/>
        <v>0</v>
      </c>
      <c r="AG101" s="21">
        <f>VLOOKUP(A101,'SOL INVERSIÒN'!$B:$M,12,0)</f>
        <v>54000000</v>
      </c>
      <c r="AH101" s="21">
        <f t="shared" si="3"/>
        <v>0</v>
      </c>
      <c r="AI101" s="11"/>
    </row>
    <row r="102" spans="1:35" ht="51">
      <c r="A102" s="12" t="s">
        <v>242</v>
      </c>
      <c r="B102" s="13" t="s">
        <v>34</v>
      </c>
      <c r="C102" s="13" t="s">
        <v>83</v>
      </c>
      <c r="D102" s="13" t="s">
        <v>84</v>
      </c>
      <c r="E102" s="13" t="s">
        <v>85</v>
      </c>
      <c r="F102" s="14">
        <v>8066</v>
      </c>
      <c r="G102" s="14">
        <v>2024110010194</v>
      </c>
      <c r="H102" s="20" t="s">
        <v>86</v>
      </c>
      <c r="I102" s="13" t="s">
        <v>87</v>
      </c>
      <c r="J102" s="13" t="s">
        <v>88</v>
      </c>
      <c r="K102" s="13">
        <v>80111600</v>
      </c>
      <c r="L102" s="13" t="s">
        <v>243</v>
      </c>
      <c r="M102" s="13" t="s">
        <v>232</v>
      </c>
      <c r="N102" s="13" t="s">
        <v>232</v>
      </c>
      <c r="O102" s="13">
        <v>1</v>
      </c>
      <c r="P102" s="13">
        <v>1</v>
      </c>
      <c r="Q102" s="13" t="s">
        <v>44</v>
      </c>
      <c r="R102" s="17" t="s">
        <v>45</v>
      </c>
      <c r="S102" s="17" t="s">
        <v>233</v>
      </c>
      <c r="T102" s="17">
        <v>99284000</v>
      </c>
      <c r="U102" s="13" t="s">
        <v>141</v>
      </c>
      <c r="V102" s="13" t="s">
        <v>92</v>
      </c>
      <c r="W102" s="13" t="s">
        <v>93</v>
      </c>
      <c r="X102" s="13" t="s">
        <v>49</v>
      </c>
      <c r="Y102" s="13" t="s">
        <v>50</v>
      </c>
      <c r="Z102" s="13" t="s">
        <v>51</v>
      </c>
      <c r="AA102" s="18">
        <f>SUMIFS('MOD PAA INVERSIÓN'!M:M,'MOD PAA INVERSIÓN'!B:B,A102,'MOD PAA INVERSIÓN'!A:A,"Modificación propuesta")</f>
        <v>71897000</v>
      </c>
      <c r="AB102" s="18">
        <f t="shared" si="36"/>
        <v>-27387000</v>
      </c>
      <c r="AC102" s="18">
        <f>AA102</f>
        <v>71897000</v>
      </c>
      <c r="AD102" s="18">
        <f>IFERROR(VLOOKUP(A102,'MOD PAA INVERSIÓN'!$B:$U,20,0),0)</f>
        <v>6</v>
      </c>
      <c r="AE102" s="18">
        <f>SUMIFS('MOD PAA INVERSIÓN'!$M:$M,'MOD PAA INVERSIÓN'!B:B,A102,'MOD PAA INVERSIÓN'!A:A,"Información Actual")</f>
        <v>-99284000</v>
      </c>
      <c r="AF102" s="18">
        <f t="shared" si="37"/>
        <v>0</v>
      </c>
      <c r="AG102" s="21">
        <f>VLOOKUP(A102,'SOL INVERSIÒN'!$B:$M,12,0)</f>
        <v>71897000</v>
      </c>
      <c r="AH102" s="21">
        <f t="shared" si="3"/>
        <v>0</v>
      </c>
      <c r="AI102" s="11"/>
    </row>
    <row r="103" spans="1:35" ht="63.75">
      <c r="A103" s="12" t="s">
        <v>244</v>
      </c>
      <c r="B103" s="13" t="s">
        <v>34</v>
      </c>
      <c r="C103" s="13" t="s">
        <v>83</v>
      </c>
      <c r="D103" s="13" t="s">
        <v>245</v>
      </c>
      <c r="E103" s="13" t="s">
        <v>85</v>
      </c>
      <c r="F103" s="14">
        <v>8066</v>
      </c>
      <c r="G103" s="14">
        <v>2024110010194</v>
      </c>
      <c r="H103" s="20" t="s">
        <v>86</v>
      </c>
      <c r="I103" s="13" t="s">
        <v>87</v>
      </c>
      <c r="J103" s="13" t="s">
        <v>246</v>
      </c>
      <c r="K103" s="13" t="s">
        <v>247</v>
      </c>
      <c r="L103" s="13" t="s">
        <v>248</v>
      </c>
      <c r="M103" s="13" t="s">
        <v>150</v>
      </c>
      <c r="N103" s="13" t="s">
        <v>150</v>
      </c>
      <c r="O103" s="13">
        <v>2</v>
      </c>
      <c r="P103" s="13">
        <v>1</v>
      </c>
      <c r="Q103" s="13" t="s">
        <v>249</v>
      </c>
      <c r="R103" s="17" t="s">
        <v>45</v>
      </c>
      <c r="S103" s="17" t="s">
        <v>233</v>
      </c>
      <c r="T103" s="17">
        <v>100000000</v>
      </c>
      <c r="U103" s="13" t="s">
        <v>190</v>
      </c>
      <c r="V103" s="13" t="s">
        <v>250</v>
      </c>
      <c r="W103" s="22" t="s">
        <v>251</v>
      </c>
      <c r="X103" s="13" t="s">
        <v>49</v>
      </c>
      <c r="Y103" s="13" t="s">
        <v>50</v>
      </c>
      <c r="Z103" s="13" t="s">
        <v>51</v>
      </c>
      <c r="AA103" s="18">
        <f>SUMIFS('MOD PAA INVERSIÓN'!M:M,'MOD PAA INVERSIÓN'!B:B,A103,'MOD PAA INVERSIÓN'!A:A,"Modificación propuesta")</f>
        <v>0</v>
      </c>
      <c r="AB103" s="19">
        <f t="shared" ref="AB103:AB106" si="38">AC103-T103</f>
        <v>0</v>
      </c>
      <c r="AC103" s="19">
        <f t="shared" ref="AC103:AC106" si="39">T103</f>
        <v>100000000</v>
      </c>
      <c r="AD103" s="18">
        <f>IFERROR(VLOOKUP(A103,'MOD PAA INVERSIÓN'!$B:$U,20,0),0)</f>
        <v>0</v>
      </c>
      <c r="AE103" s="18">
        <f>SUMIFS('MOD PAA INVERSIÓN'!$M:$M,'MOD PAA INVERSIÓN'!B:B,A103,'MOD PAA INVERSIÓN'!A:A,"Información Actual")</f>
        <v>0</v>
      </c>
      <c r="AF103" s="18"/>
      <c r="AG103" s="11" t="e">
        <f>VLOOKUP(A103,'SOL INVERSIÒN'!$B:$M,12,0)</f>
        <v>#N/A</v>
      </c>
      <c r="AH103" s="11" t="e">
        <f t="shared" si="3"/>
        <v>#N/A</v>
      </c>
      <c r="AI103" s="11"/>
    </row>
    <row r="104" spans="1:35" ht="63.75">
      <c r="A104" s="12" t="s">
        <v>252</v>
      </c>
      <c r="B104" s="13" t="s">
        <v>34</v>
      </c>
      <c r="C104" s="13" t="s">
        <v>83</v>
      </c>
      <c r="D104" s="13" t="s">
        <v>253</v>
      </c>
      <c r="E104" s="13" t="s">
        <v>85</v>
      </c>
      <c r="F104" s="14">
        <v>8066</v>
      </c>
      <c r="G104" s="14">
        <v>2024110010194</v>
      </c>
      <c r="H104" s="20" t="s">
        <v>86</v>
      </c>
      <c r="I104" s="13" t="s">
        <v>87</v>
      </c>
      <c r="J104" s="13" t="s">
        <v>254</v>
      </c>
      <c r="K104" s="13">
        <v>80111600</v>
      </c>
      <c r="L104" s="13" t="s">
        <v>255</v>
      </c>
      <c r="M104" s="13" t="s">
        <v>90</v>
      </c>
      <c r="N104" s="13" t="s">
        <v>90</v>
      </c>
      <c r="O104" s="13">
        <v>1</v>
      </c>
      <c r="P104" s="13">
        <v>1</v>
      </c>
      <c r="Q104" s="13" t="s">
        <v>256</v>
      </c>
      <c r="R104" s="17" t="s">
        <v>45</v>
      </c>
      <c r="S104" s="17" t="s">
        <v>233</v>
      </c>
      <c r="T104" s="17">
        <v>195000000</v>
      </c>
      <c r="U104" s="13" t="s">
        <v>201</v>
      </c>
      <c r="V104" s="13" t="s">
        <v>257</v>
      </c>
      <c r="W104" s="13" t="s">
        <v>258</v>
      </c>
      <c r="X104" s="13" t="s">
        <v>49</v>
      </c>
      <c r="Y104" s="13" t="s">
        <v>50</v>
      </c>
      <c r="Z104" s="13" t="s">
        <v>51</v>
      </c>
      <c r="AA104" s="18">
        <f>SUMIFS('MOD PAA INVERSIÓN'!M:M,'MOD PAA INVERSIÓN'!B:B,A104,'MOD PAA INVERSIÓN'!A:A,"Modificación propuesta")</f>
        <v>0</v>
      </c>
      <c r="AB104" s="19">
        <f t="shared" si="38"/>
        <v>0</v>
      </c>
      <c r="AC104" s="19">
        <f t="shared" si="39"/>
        <v>195000000</v>
      </c>
      <c r="AD104" s="18">
        <f>IFERROR(VLOOKUP(A104,'MOD PAA INVERSIÓN'!$B:$U,20,0),0)</f>
        <v>0</v>
      </c>
      <c r="AE104" s="18">
        <f>SUMIFS('MOD PAA INVERSIÓN'!$M:$M,'MOD PAA INVERSIÓN'!B:B,A104,'MOD PAA INVERSIÓN'!A:A,"Información Actual")</f>
        <v>0</v>
      </c>
      <c r="AF104" s="18"/>
      <c r="AG104" s="11" t="e">
        <f>VLOOKUP(A104,'SOL INVERSIÒN'!$B:$M,12,0)</f>
        <v>#N/A</v>
      </c>
      <c r="AH104" s="11" t="e">
        <f t="shared" si="3"/>
        <v>#N/A</v>
      </c>
      <c r="AI104" s="11"/>
    </row>
    <row r="105" spans="1:35" ht="63.75">
      <c r="A105" s="12" t="s">
        <v>259</v>
      </c>
      <c r="B105" s="13" t="s">
        <v>34</v>
      </c>
      <c r="C105" s="13" t="s">
        <v>83</v>
      </c>
      <c r="D105" s="13" t="s">
        <v>253</v>
      </c>
      <c r="E105" s="13" t="s">
        <v>85</v>
      </c>
      <c r="F105" s="14">
        <v>8066</v>
      </c>
      <c r="G105" s="14">
        <v>2024110010194</v>
      </c>
      <c r="H105" s="20" t="s">
        <v>86</v>
      </c>
      <c r="I105" s="13" t="s">
        <v>87</v>
      </c>
      <c r="J105" s="13" t="s">
        <v>254</v>
      </c>
      <c r="K105" s="13" t="s">
        <v>260</v>
      </c>
      <c r="L105" s="13" t="s">
        <v>261</v>
      </c>
      <c r="M105" s="13" t="s">
        <v>90</v>
      </c>
      <c r="N105" s="13" t="s">
        <v>150</v>
      </c>
      <c r="O105" s="13">
        <v>4</v>
      </c>
      <c r="P105" s="13">
        <v>1</v>
      </c>
      <c r="Q105" s="13" t="s">
        <v>249</v>
      </c>
      <c r="R105" s="17" t="s">
        <v>45</v>
      </c>
      <c r="S105" s="17" t="s">
        <v>233</v>
      </c>
      <c r="T105" s="17">
        <v>505000000</v>
      </c>
      <c r="U105" s="13" t="s">
        <v>201</v>
      </c>
      <c r="V105" s="13" t="s">
        <v>257</v>
      </c>
      <c r="W105" s="13" t="s">
        <v>258</v>
      </c>
      <c r="X105" s="13" t="s">
        <v>49</v>
      </c>
      <c r="Y105" s="13" t="s">
        <v>50</v>
      </c>
      <c r="Z105" s="13" t="s">
        <v>51</v>
      </c>
      <c r="AA105" s="18">
        <f>SUMIFS('MOD PAA INVERSIÓN'!M:M,'MOD PAA INVERSIÓN'!B:B,A105,'MOD PAA INVERSIÓN'!A:A,"Modificación propuesta")</f>
        <v>0</v>
      </c>
      <c r="AB105" s="19">
        <f t="shared" si="38"/>
        <v>0</v>
      </c>
      <c r="AC105" s="19">
        <f t="shared" si="39"/>
        <v>505000000</v>
      </c>
      <c r="AD105" s="18">
        <f>IFERROR(VLOOKUP(A105,'MOD PAA INVERSIÓN'!$B:$U,20,0),0)</f>
        <v>0</v>
      </c>
      <c r="AE105" s="18">
        <f>SUMIFS('MOD PAA INVERSIÓN'!$M:$M,'MOD PAA INVERSIÓN'!B:B,A105,'MOD PAA INVERSIÓN'!A:A,"Información Actual")</f>
        <v>0</v>
      </c>
      <c r="AF105" s="18"/>
      <c r="AG105" s="11" t="e">
        <f>VLOOKUP(A105,'SOL INVERSIÒN'!$B:$M,12,0)</f>
        <v>#N/A</v>
      </c>
      <c r="AH105" s="11" t="e">
        <f t="shared" si="3"/>
        <v>#N/A</v>
      </c>
      <c r="AI105" s="11"/>
    </row>
    <row r="106" spans="1:35" ht="191.25">
      <c r="A106" s="12" t="s">
        <v>262</v>
      </c>
      <c r="B106" s="13" t="s">
        <v>34</v>
      </c>
      <c r="C106" s="13" t="s">
        <v>35</v>
      </c>
      <c r="D106" s="13" t="s">
        <v>263</v>
      </c>
      <c r="E106" s="13" t="s">
        <v>264</v>
      </c>
      <c r="F106" s="14">
        <v>8080</v>
      </c>
      <c r="G106" s="14">
        <v>2024110010212</v>
      </c>
      <c r="H106" s="13" t="s">
        <v>265</v>
      </c>
      <c r="I106" s="13" t="s">
        <v>266</v>
      </c>
      <c r="J106" s="13" t="s">
        <v>267</v>
      </c>
      <c r="K106" s="13">
        <v>80111600</v>
      </c>
      <c r="L106" s="13" t="s">
        <v>268</v>
      </c>
      <c r="M106" s="13" t="s">
        <v>43</v>
      </c>
      <c r="N106" s="13" t="str">
        <f t="shared" ref="N106:N203" si="40">+M106</f>
        <v>FEBRERO</v>
      </c>
      <c r="O106" s="13">
        <v>6</v>
      </c>
      <c r="P106" s="13">
        <v>1</v>
      </c>
      <c r="Q106" s="13" t="s">
        <v>44</v>
      </c>
      <c r="R106" s="17" t="s">
        <v>45</v>
      </c>
      <c r="S106" s="17">
        <v>7000000</v>
      </c>
      <c r="T106" s="17">
        <f t="shared" ref="T106:T177" si="41">+S106*O106</f>
        <v>42000000</v>
      </c>
      <c r="U106" s="13" t="s">
        <v>269</v>
      </c>
      <c r="V106" s="13" t="s">
        <v>47</v>
      </c>
      <c r="W106" s="13" t="s">
        <v>270</v>
      </c>
      <c r="X106" s="13" t="s">
        <v>271</v>
      </c>
      <c r="Y106" s="13" t="s">
        <v>50</v>
      </c>
      <c r="Z106" s="13" t="s">
        <v>51</v>
      </c>
      <c r="AA106" s="18">
        <f>SUMIFS('MOD PAA INVERSIÓN'!M:M,'MOD PAA INVERSIÓN'!B:B,A106,'MOD PAA INVERSIÓN'!A:A,"Modificación propuesta")</f>
        <v>0</v>
      </c>
      <c r="AB106" s="19">
        <f t="shared" si="38"/>
        <v>0</v>
      </c>
      <c r="AC106" s="19">
        <f t="shared" si="39"/>
        <v>42000000</v>
      </c>
      <c r="AD106" s="18">
        <f>IFERROR(VLOOKUP(A106,'MOD PAA INVERSIÓN'!$B:$U,20,0),0)</f>
        <v>0</v>
      </c>
      <c r="AE106" s="18">
        <f>SUMIFS('MOD PAA INVERSIÓN'!$M:$M,'MOD PAA INVERSIÓN'!B:B,A106,'MOD PAA INVERSIÓN'!A:A,"Información Actual")</f>
        <v>0</v>
      </c>
      <c r="AF106" s="18" t="e">
        <f>VLOOKUP(A106,'Copia de MOD PAA INVERSIÓN'!$B:$M,12,0)</f>
        <v>#N/A</v>
      </c>
      <c r="AG106" s="11" t="e">
        <f>VLOOKUP(A106,'SOL INVERSIÒN'!$B:$M,12,0)</f>
        <v>#N/A</v>
      </c>
      <c r="AH106" s="11" t="e">
        <f t="shared" si="3"/>
        <v>#N/A</v>
      </c>
      <c r="AI106" s="11"/>
    </row>
    <row r="107" spans="1:35" ht="191.25">
      <c r="A107" s="12" t="s">
        <v>272</v>
      </c>
      <c r="B107" s="13" t="s">
        <v>34</v>
      </c>
      <c r="C107" s="13" t="s">
        <v>35</v>
      </c>
      <c r="D107" s="13" t="s">
        <v>263</v>
      </c>
      <c r="E107" s="13" t="s">
        <v>264</v>
      </c>
      <c r="F107" s="14">
        <v>8080</v>
      </c>
      <c r="G107" s="14">
        <v>2024110010212</v>
      </c>
      <c r="H107" s="13" t="s">
        <v>265</v>
      </c>
      <c r="I107" s="13" t="s">
        <v>266</v>
      </c>
      <c r="J107" s="13" t="s">
        <v>267</v>
      </c>
      <c r="K107" s="13">
        <v>80111600</v>
      </c>
      <c r="L107" s="13" t="s">
        <v>273</v>
      </c>
      <c r="M107" s="13" t="s">
        <v>43</v>
      </c>
      <c r="N107" s="13" t="str">
        <f t="shared" si="40"/>
        <v>FEBRERO</v>
      </c>
      <c r="O107" s="13">
        <v>6</v>
      </c>
      <c r="P107" s="13">
        <v>1</v>
      </c>
      <c r="Q107" s="13" t="s">
        <v>44</v>
      </c>
      <c r="R107" s="17" t="s">
        <v>45</v>
      </c>
      <c r="S107" s="17">
        <v>5000000</v>
      </c>
      <c r="T107" s="17">
        <f t="shared" si="41"/>
        <v>30000000</v>
      </c>
      <c r="U107" s="13" t="s">
        <v>269</v>
      </c>
      <c r="V107" s="13" t="s">
        <v>47</v>
      </c>
      <c r="W107" s="13" t="s">
        <v>270</v>
      </c>
      <c r="X107" s="13" t="s">
        <v>271</v>
      </c>
      <c r="Y107" s="13" t="s">
        <v>50</v>
      </c>
      <c r="Z107" s="13" t="s">
        <v>51</v>
      </c>
      <c r="AA107" s="18">
        <f>SUMIFS('MOD PAA INVERSIÓN'!M:M,'MOD PAA INVERSIÓN'!B:B,A107,'MOD PAA INVERSIÓN'!A:A,"Modificación propuesta")</f>
        <v>30000000</v>
      </c>
      <c r="AB107" s="18">
        <f>AF107-T107</f>
        <v>0</v>
      </c>
      <c r="AC107" s="18">
        <f>AF107</f>
        <v>30000000</v>
      </c>
      <c r="AD107" s="18">
        <f>IFERROR(VLOOKUP(A107,'MOD PAA INVERSIÓN'!$B:$U,20,0),0)</f>
        <v>1</v>
      </c>
      <c r="AE107" s="18">
        <f>SUMIFS('MOD PAA INVERSIÓN'!$M:$M,'MOD PAA INVERSIÓN'!B:B,A107,'MOD PAA INVERSIÓN'!A:A,"Información Actual")</f>
        <v>-30000000</v>
      </c>
      <c r="AF107" s="18">
        <f>VLOOKUP(A107,'Copia de MOD PAA INVERSIÓN'!$B:$M,12,0)</f>
        <v>30000000</v>
      </c>
      <c r="AG107" s="19">
        <f>VLOOKUP(A107,'SOL INVERSIÒN'!$B:$M,12,0)</f>
        <v>30000000</v>
      </c>
      <c r="AH107" s="19">
        <f t="shared" si="3"/>
        <v>0</v>
      </c>
      <c r="AI107" s="11"/>
    </row>
    <row r="108" spans="1:35" ht="191.25">
      <c r="A108" s="12" t="s">
        <v>274</v>
      </c>
      <c r="B108" s="13" t="s">
        <v>34</v>
      </c>
      <c r="C108" s="13" t="s">
        <v>35</v>
      </c>
      <c r="D108" s="13" t="s">
        <v>263</v>
      </c>
      <c r="E108" s="13" t="s">
        <v>264</v>
      </c>
      <c r="F108" s="14">
        <v>8080</v>
      </c>
      <c r="G108" s="14">
        <v>2024110010212</v>
      </c>
      <c r="H108" s="13" t="s">
        <v>265</v>
      </c>
      <c r="I108" s="13" t="s">
        <v>266</v>
      </c>
      <c r="J108" s="13" t="s">
        <v>267</v>
      </c>
      <c r="K108" s="13">
        <v>80111600</v>
      </c>
      <c r="L108" s="13" t="s">
        <v>275</v>
      </c>
      <c r="M108" s="13" t="s">
        <v>43</v>
      </c>
      <c r="N108" s="13" t="str">
        <f t="shared" si="40"/>
        <v>FEBRERO</v>
      </c>
      <c r="O108" s="13">
        <v>6</v>
      </c>
      <c r="P108" s="13">
        <v>1</v>
      </c>
      <c r="Q108" s="13" t="s">
        <v>44</v>
      </c>
      <c r="R108" s="17" t="s">
        <v>45</v>
      </c>
      <c r="S108" s="17">
        <v>5800000</v>
      </c>
      <c r="T108" s="17">
        <f t="shared" si="41"/>
        <v>34800000</v>
      </c>
      <c r="U108" s="13" t="s">
        <v>269</v>
      </c>
      <c r="V108" s="13" t="s">
        <v>47</v>
      </c>
      <c r="W108" s="13" t="s">
        <v>270</v>
      </c>
      <c r="X108" s="13" t="s">
        <v>271</v>
      </c>
      <c r="Y108" s="13" t="s">
        <v>50</v>
      </c>
      <c r="Z108" s="13" t="s">
        <v>51</v>
      </c>
      <c r="AA108" s="18">
        <f>SUMIFS('MOD PAA INVERSIÓN'!M:M,'MOD PAA INVERSIÓN'!B:B,A108,'MOD PAA INVERSIÓN'!A:A,"Modificación propuesta")</f>
        <v>0</v>
      </c>
      <c r="AB108" s="19">
        <f t="shared" ref="AB108:AB109" si="42">AC108-T108</f>
        <v>0</v>
      </c>
      <c r="AC108" s="19">
        <f t="shared" ref="AC108:AC109" si="43">T108</f>
        <v>34800000</v>
      </c>
      <c r="AD108" s="18">
        <f>IFERROR(VLOOKUP(A108,'MOD PAA INVERSIÓN'!$B:$U,20,0),0)</f>
        <v>0</v>
      </c>
      <c r="AE108" s="18">
        <f>SUMIFS('MOD PAA INVERSIÓN'!$M:$M,'MOD PAA INVERSIÓN'!B:B,A108,'MOD PAA INVERSIÓN'!A:A,"Información Actual")</f>
        <v>0</v>
      </c>
      <c r="AF108" s="18" t="e">
        <f>VLOOKUP(A108,'Copia de MOD PAA INVERSIÓN'!$B:$M,12,0)</f>
        <v>#N/A</v>
      </c>
      <c r="AG108" s="11" t="e">
        <f>VLOOKUP(A108,'SOL INVERSIÒN'!$B:$M,12,0)</f>
        <v>#N/A</v>
      </c>
      <c r="AH108" s="11"/>
      <c r="AI108" s="11"/>
    </row>
    <row r="109" spans="1:35" ht="191.25">
      <c r="A109" s="12" t="s">
        <v>276</v>
      </c>
      <c r="B109" s="13" t="s">
        <v>34</v>
      </c>
      <c r="C109" s="13" t="s">
        <v>35</v>
      </c>
      <c r="D109" s="13" t="s">
        <v>263</v>
      </c>
      <c r="E109" s="13" t="s">
        <v>264</v>
      </c>
      <c r="F109" s="14">
        <v>8080</v>
      </c>
      <c r="G109" s="14">
        <v>2024110010212</v>
      </c>
      <c r="H109" s="13" t="s">
        <v>265</v>
      </c>
      <c r="I109" s="13" t="s">
        <v>266</v>
      </c>
      <c r="J109" s="13" t="s">
        <v>267</v>
      </c>
      <c r="K109" s="13">
        <v>80111600</v>
      </c>
      <c r="L109" s="13" t="s">
        <v>277</v>
      </c>
      <c r="M109" s="13" t="s">
        <v>42</v>
      </c>
      <c r="N109" s="13" t="str">
        <f t="shared" si="40"/>
        <v>ENERO</v>
      </c>
      <c r="O109" s="13">
        <v>6</v>
      </c>
      <c r="P109" s="13">
        <v>1</v>
      </c>
      <c r="Q109" s="13" t="s">
        <v>44</v>
      </c>
      <c r="R109" s="17" t="s">
        <v>45</v>
      </c>
      <c r="S109" s="17">
        <v>4000000</v>
      </c>
      <c r="T109" s="17">
        <f t="shared" si="41"/>
        <v>24000000</v>
      </c>
      <c r="U109" s="13" t="s">
        <v>269</v>
      </c>
      <c r="V109" s="13" t="s">
        <v>47</v>
      </c>
      <c r="W109" s="13" t="s">
        <v>270</v>
      </c>
      <c r="X109" s="13" t="s">
        <v>271</v>
      </c>
      <c r="Y109" s="13" t="s">
        <v>50</v>
      </c>
      <c r="Z109" s="13" t="s">
        <v>51</v>
      </c>
      <c r="AA109" s="18">
        <f>SUMIFS('MOD PAA INVERSIÓN'!M:M,'MOD PAA INVERSIÓN'!B:B,A109,'MOD PAA INVERSIÓN'!A:A,"Modificación propuesta")</f>
        <v>0</v>
      </c>
      <c r="AB109" s="19">
        <f t="shared" si="42"/>
        <v>0</v>
      </c>
      <c r="AC109" s="19">
        <f t="shared" si="43"/>
        <v>24000000</v>
      </c>
      <c r="AD109" s="18">
        <f>IFERROR(VLOOKUP(A109,'MOD PAA INVERSIÓN'!$B:$U,20,0),0)</f>
        <v>0</v>
      </c>
      <c r="AE109" s="18">
        <f>SUMIFS('MOD PAA INVERSIÓN'!$M:$M,'MOD PAA INVERSIÓN'!B:B,A109,'MOD PAA INVERSIÓN'!A:A,"Información Actual")</f>
        <v>0</v>
      </c>
      <c r="AF109" s="18" t="e">
        <f>VLOOKUP(A109,'Copia de MOD PAA INVERSIÓN'!$B:$M,12,0)</f>
        <v>#N/A</v>
      </c>
      <c r="AG109" s="11" t="e">
        <f>VLOOKUP(A109,'SOL INVERSIÒN'!$B:$M,12,0)</f>
        <v>#N/A</v>
      </c>
      <c r="AH109" s="11"/>
      <c r="AI109" s="11"/>
    </row>
    <row r="110" spans="1:35" ht="191.25">
      <c r="A110" s="12" t="s">
        <v>278</v>
      </c>
      <c r="B110" s="13" t="s">
        <v>34</v>
      </c>
      <c r="C110" s="13" t="s">
        <v>35</v>
      </c>
      <c r="D110" s="13" t="s">
        <v>263</v>
      </c>
      <c r="E110" s="13" t="s">
        <v>264</v>
      </c>
      <c r="F110" s="14">
        <v>8080</v>
      </c>
      <c r="G110" s="14">
        <v>2024110010212</v>
      </c>
      <c r="H110" s="13" t="s">
        <v>265</v>
      </c>
      <c r="I110" s="13" t="s">
        <v>266</v>
      </c>
      <c r="J110" s="13" t="s">
        <v>267</v>
      </c>
      <c r="K110" s="13">
        <v>80111600</v>
      </c>
      <c r="L110" s="13" t="s">
        <v>279</v>
      </c>
      <c r="M110" s="13" t="s">
        <v>280</v>
      </c>
      <c r="N110" s="13" t="str">
        <f t="shared" si="40"/>
        <v>MARZO</v>
      </c>
      <c r="O110" s="13">
        <v>4</v>
      </c>
      <c r="P110" s="13">
        <v>1</v>
      </c>
      <c r="Q110" s="13" t="s">
        <v>44</v>
      </c>
      <c r="R110" s="17" t="s">
        <v>45</v>
      </c>
      <c r="S110" s="17">
        <v>4000000</v>
      </c>
      <c r="T110" s="17">
        <f t="shared" si="41"/>
        <v>16000000</v>
      </c>
      <c r="U110" s="13" t="s">
        <v>269</v>
      </c>
      <c r="V110" s="13" t="s">
        <v>47</v>
      </c>
      <c r="W110" s="13" t="s">
        <v>270</v>
      </c>
      <c r="X110" s="13" t="s">
        <v>271</v>
      </c>
      <c r="Y110" s="13" t="s">
        <v>50</v>
      </c>
      <c r="Z110" s="13" t="s">
        <v>51</v>
      </c>
      <c r="AA110" s="18">
        <f>SUMIFS('MOD PAA INVERSIÓN'!M:M,'MOD PAA INVERSIÓN'!B:B,A110,'MOD PAA INVERSIÓN'!A:A,"Modificación propuesta")</f>
        <v>16000000</v>
      </c>
      <c r="AB110" s="18">
        <f>AF110-T110</f>
        <v>0</v>
      </c>
      <c r="AC110" s="18">
        <f>AF110</f>
        <v>16000000</v>
      </c>
      <c r="AD110" s="18">
        <f>IFERROR(VLOOKUP(A110,'MOD PAA INVERSIÓN'!$B:$U,20,0),0)</f>
        <v>1</v>
      </c>
      <c r="AE110" s="18">
        <f>SUMIFS('MOD PAA INVERSIÓN'!$M:$M,'MOD PAA INVERSIÓN'!B:B,A110,'MOD PAA INVERSIÓN'!A:A,"Información Actual")</f>
        <v>-16000000</v>
      </c>
      <c r="AF110" s="18">
        <f>VLOOKUP(A110,'Copia de MOD PAA INVERSIÓN'!$B:$M,12,0)</f>
        <v>16000000</v>
      </c>
      <c r="AG110" s="19">
        <f>VLOOKUP(A110,'SOL INVERSIÒN'!$B:$M,12,0)</f>
        <v>16000000</v>
      </c>
      <c r="AH110" s="18">
        <f>AA110-AF110</f>
        <v>0</v>
      </c>
      <c r="AI110" s="11"/>
    </row>
    <row r="111" spans="1:35" ht="191.25">
      <c r="A111" s="12" t="s">
        <v>281</v>
      </c>
      <c r="B111" s="13" t="s">
        <v>34</v>
      </c>
      <c r="C111" s="13" t="s">
        <v>35</v>
      </c>
      <c r="D111" s="13" t="s">
        <v>263</v>
      </c>
      <c r="E111" s="13" t="s">
        <v>264</v>
      </c>
      <c r="F111" s="14">
        <v>8080</v>
      </c>
      <c r="G111" s="14">
        <v>2024110010212</v>
      </c>
      <c r="H111" s="13" t="s">
        <v>265</v>
      </c>
      <c r="I111" s="13" t="s">
        <v>266</v>
      </c>
      <c r="J111" s="13" t="s">
        <v>267</v>
      </c>
      <c r="K111" s="13">
        <v>80111600</v>
      </c>
      <c r="L111" s="13" t="s">
        <v>282</v>
      </c>
      <c r="M111" s="13" t="s">
        <v>43</v>
      </c>
      <c r="N111" s="13" t="str">
        <f t="shared" si="40"/>
        <v>FEBRERO</v>
      </c>
      <c r="O111" s="13">
        <v>5</v>
      </c>
      <c r="P111" s="13">
        <v>1</v>
      </c>
      <c r="Q111" s="13" t="s">
        <v>44</v>
      </c>
      <c r="R111" s="17" t="s">
        <v>45</v>
      </c>
      <c r="S111" s="17">
        <v>3800000</v>
      </c>
      <c r="T111" s="17">
        <f t="shared" si="41"/>
        <v>19000000</v>
      </c>
      <c r="U111" s="13" t="s">
        <v>269</v>
      </c>
      <c r="V111" s="13" t="s">
        <v>47</v>
      </c>
      <c r="W111" s="13" t="s">
        <v>270</v>
      </c>
      <c r="X111" s="13" t="s">
        <v>271</v>
      </c>
      <c r="Y111" s="13" t="s">
        <v>50</v>
      </c>
      <c r="Z111" s="13" t="s">
        <v>51</v>
      </c>
      <c r="AA111" s="18">
        <f>SUMIFS('MOD PAA INVERSIÓN'!M:M,'MOD PAA INVERSIÓN'!B:B,A111,'MOD PAA INVERSIÓN'!A:A,"Modificación propuesta")</f>
        <v>0</v>
      </c>
      <c r="AB111" s="19">
        <f>AC111-T111</f>
        <v>0</v>
      </c>
      <c r="AC111" s="19">
        <f>T111</f>
        <v>19000000</v>
      </c>
      <c r="AD111" s="18">
        <f>IFERROR(VLOOKUP(A111,'MOD PAA INVERSIÓN'!$B:$U,20,0),0)</f>
        <v>0</v>
      </c>
      <c r="AE111" s="18">
        <f>SUMIFS('MOD PAA INVERSIÓN'!$M:$M,'MOD PAA INVERSIÓN'!B:B,A111,'MOD PAA INVERSIÓN'!A:A,"Información Actual")</f>
        <v>0</v>
      </c>
      <c r="AF111" s="18" t="e">
        <f>VLOOKUP(A111,'Copia de MOD PAA INVERSIÓN'!$B:$M,12,0)</f>
        <v>#N/A</v>
      </c>
      <c r="AG111" s="11" t="e">
        <f>VLOOKUP(A111,'SOL INVERSIÒN'!$B:$M,12,0)</f>
        <v>#N/A</v>
      </c>
      <c r="AH111" s="11"/>
      <c r="AI111" s="11"/>
    </row>
    <row r="112" spans="1:35" ht="191.25">
      <c r="A112" s="12" t="s">
        <v>283</v>
      </c>
      <c r="B112" s="13" t="s">
        <v>34</v>
      </c>
      <c r="C112" s="13" t="s">
        <v>35</v>
      </c>
      <c r="D112" s="13" t="s">
        <v>263</v>
      </c>
      <c r="E112" s="13" t="s">
        <v>264</v>
      </c>
      <c r="F112" s="14">
        <v>8080</v>
      </c>
      <c r="G112" s="14">
        <v>2024110010212</v>
      </c>
      <c r="H112" s="13" t="s">
        <v>265</v>
      </c>
      <c r="I112" s="13" t="s">
        <v>266</v>
      </c>
      <c r="J112" s="13" t="s">
        <v>267</v>
      </c>
      <c r="K112" s="13">
        <v>80111600</v>
      </c>
      <c r="L112" s="13" t="s">
        <v>284</v>
      </c>
      <c r="M112" s="13" t="s">
        <v>43</v>
      </c>
      <c r="N112" s="13" t="str">
        <f t="shared" si="40"/>
        <v>FEBRERO</v>
      </c>
      <c r="O112" s="13">
        <v>5</v>
      </c>
      <c r="P112" s="13">
        <v>1</v>
      </c>
      <c r="Q112" s="13" t="s">
        <v>44</v>
      </c>
      <c r="R112" s="17" t="s">
        <v>45</v>
      </c>
      <c r="S112" s="17">
        <v>5000000</v>
      </c>
      <c r="T112" s="17">
        <f t="shared" si="41"/>
        <v>25000000</v>
      </c>
      <c r="U112" s="13" t="s">
        <v>269</v>
      </c>
      <c r="V112" s="13" t="s">
        <v>47</v>
      </c>
      <c r="W112" s="13" t="s">
        <v>270</v>
      </c>
      <c r="X112" s="13" t="s">
        <v>271</v>
      </c>
      <c r="Y112" s="13" t="s">
        <v>50</v>
      </c>
      <c r="Z112" s="13" t="s">
        <v>51</v>
      </c>
      <c r="AA112" s="18">
        <f>SUMIFS('MOD PAA INVERSIÓN'!M:M,'MOD PAA INVERSIÓN'!B:B,A112,'MOD PAA INVERSIÓN'!A:A,"Modificación propuesta")</f>
        <v>25000000</v>
      </c>
      <c r="AB112" s="18">
        <f>AF112-T112</f>
        <v>0</v>
      </c>
      <c r="AC112" s="18">
        <f>AF112</f>
        <v>25000000</v>
      </c>
      <c r="AD112" s="18">
        <f>IFERROR(VLOOKUP(A112,'MOD PAA INVERSIÓN'!$B:$U,20,0),0)</f>
        <v>1</v>
      </c>
      <c r="AE112" s="18">
        <f>SUMIFS('MOD PAA INVERSIÓN'!$M:$M,'MOD PAA INVERSIÓN'!B:B,A112,'MOD PAA INVERSIÓN'!A:A,"Información Actual")</f>
        <v>-25000000</v>
      </c>
      <c r="AF112" s="18">
        <f>VLOOKUP(A112,'Copia de MOD PAA INVERSIÓN'!$B:$M,12,0)</f>
        <v>25000000</v>
      </c>
      <c r="AG112" s="19">
        <f>VLOOKUP(A112,'SOL INVERSIÒN'!$B:$M,12,0)</f>
        <v>25000000</v>
      </c>
      <c r="AH112" s="18">
        <f>AA112-AF112</f>
        <v>0</v>
      </c>
      <c r="AI112" s="11"/>
    </row>
    <row r="113" spans="1:35" ht="191.25">
      <c r="A113" s="12" t="s">
        <v>285</v>
      </c>
      <c r="B113" s="13" t="s">
        <v>34</v>
      </c>
      <c r="C113" s="13" t="s">
        <v>35</v>
      </c>
      <c r="D113" s="13" t="s">
        <v>263</v>
      </c>
      <c r="E113" s="13" t="s">
        <v>264</v>
      </c>
      <c r="F113" s="14">
        <v>8080</v>
      </c>
      <c r="G113" s="14">
        <v>2024110010212</v>
      </c>
      <c r="H113" s="13" t="s">
        <v>265</v>
      </c>
      <c r="I113" s="13" t="s">
        <v>266</v>
      </c>
      <c r="J113" s="13" t="s">
        <v>267</v>
      </c>
      <c r="K113" s="13">
        <v>80111600</v>
      </c>
      <c r="L113" s="13" t="s">
        <v>286</v>
      </c>
      <c r="M113" s="13" t="s">
        <v>42</v>
      </c>
      <c r="N113" s="13" t="str">
        <f t="shared" si="40"/>
        <v>ENERO</v>
      </c>
      <c r="O113" s="13">
        <v>8</v>
      </c>
      <c r="P113" s="13">
        <v>1</v>
      </c>
      <c r="Q113" s="13" t="s">
        <v>44</v>
      </c>
      <c r="R113" s="17" t="s">
        <v>45</v>
      </c>
      <c r="S113" s="17">
        <v>9000000</v>
      </c>
      <c r="T113" s="17">
        <f t="shared" si="41"/>
        <v>72000000</v>
      </c>
      <c r="U113" s="13" t="s">
        <v>269</v>
      </c>
      <c r="V113" s="13" t="s">
        <v>47</v>
      </c>
      <c r="W113" s="13" t="s">
        <v>270</v>
      </c>
      <c r="X113" s="13" t="s">
        <v>271</v>
      </c>
      <c r="Y113" s="13" t="s">
        <v>50</v>
      </c>
      <c r="Z113" s="13" t="s">
        <v>51</v>
      </c>
      <c r="AA113" s="18">
        <f>SUMIFS('MOD PAA INVERSIÓN'!M:M,'MOD PAA INVERSIÓN'!B:B,A113,'MOD PAA INVERSIÓN'!A:A,"Modificación propuesta")</f>
        <v>0</v>
      </c>
      <c r="AB113" s="19">
        <f>AC113-T113</f>
        <v>0</v>
      </c>
      <c r="AC113" s="19">
        <f>T113</f>
        <v>72000000</v>
      </c>
      <c r="AD113" s="18">
        <f>IFERROR(VLOOKUP(A113,'MOD PAA INVERSIÓN'!$B:$U,20,0),0)</f>
        <v>0</v>
      </c>
      <c r="AE113" s="18">
        <f>SUMIFS('MOD PAA INVERSIÓN'!$M:$M,'MOD PAA INVERSIÓN'!B:B,A113,'MOD PAA INVERSIÓN'!A:A,"Información Actual")</f>
        <v>0</v>
      </c>
      <c r="AF113" s="18" t="e">
        <f>VLOOKUP(A113,'Copia de MOD PAA INVERSIÓN'!$B:$M,12,0)</f>
        <v>#N/A</v>
      </c>
      <c r="AG113" s="11" t="e">
        <f>VLOOKUP(A113,'SOL INVERSIÒN'!$B:$M,12,0)</f>
        <v>#N/A</v>
      </c>
      <c r="AH113" s="11"/>
      <c r="AI113" s="11"/>
    </row>
    <row r="114" spans="1:35" ht="191.25">
      <c r="A114" s="12" t="s">
        <v>287</v>
      </c>
      <c r="B114" s="13" t="s">
        <v>34</v>
      </c>
      <c r="C114" s="13" t="s">
        <v>35</v>
      </c>
      <c r="D114" s="13" t="s">
        <v>263</v>
      </c>
      <c r="E114" s="13" t="s">
        <v>264</v>
      </c>
      <c r="F114" s="14">
        <v>8080</v>
      </c>
      <c r="G114" s="14">
        <v>2024110010212</v>
      </c>
      <c r="H114" s="13" t="s">
        <v>265</v>
      </c>
      <c r="I114" s="13" t="s">
        <v>266</v>
      </c>
      <c r="J114" s="13" t="s">
        <v>267</v>
      </c>
      <c r="K114" s="13">
        <v>80111600</v>
      </c>
      <c r="L114" s="13" t="s">
        <v>288</v>
      </c>
      <c r="M114" s="13" t="s">
        <v>280</v>
      </c>
      <c r="N114" s="13" t="str">
        <f t="shared" si="40"/>
        <v>MARZO</v>
      </c>
      <c r="O114" s="13">
        <v>4</v>
      </c>
      <c r="P114" s="13">
        <v>1</v>
      </c>
      <c r="Q114" s="13" t="s">
        <v>44</v>
      </c>
      <c r="R114" s="17" t="s">
        <v>45</v>
      </c>
      <c r="S114" s="17">
        <v>4000000</v>
      </c>
      <c r="T114" s="17">
        <f t="shared" si="41"/>
        <v>16000000</v>
      </c>
      <c r="U114" s="13" t="s">
        <v>269</v>
      </c>
      <c r="V114" s="13" t="s">
        <v>47</v>
      </c>
      <c r="W114" s="13" t="s">
        <v>270</v>
      </c>
      <c r="X114" s="13" t="s">
        <v>271</v>
      </c>
      <c r="Y114" s="13" t="s">
        <v>50</v>
      </c>
      <c r="Z114" s="13" t="s">
        <v>51</v>
      </c>
      <c r="AA114" s="18">
        <f>SUMIFS('MOD PAA INVERSIÓN'!M:M,'MOD PAA INVERSIÓN'!B:B,A114,'MOD PAA INVERSIÓN'!A:A,"Modificación propuesta")</f>
        <v>16000000</v>
      </c>
      <c r="AB114" s="18">
        <f>AF114-T114</f>
        <v>0</v>
      </c>
      <c r="AC114" s="18">
        <f>AF114</f>
        <v>16000000</v>
      </c>
      <c r="AD114" s="18">
        <f>IFERROR(VLOOKUP(A114,'MOD PAA INVERSIÓN'!$B:$U,20,0),0)</f>
        <v>1</v>
      </c>
      <c r="AE114" s="18">
        <f>SUMIFS('MOD PAA INVERSIÓN'!$M:$M,'MOD PAA INVERSIÓN'!B:B,A114,'MOD PAA INVERSIÓN'!A:A,"Información Actual")</f>
        <v>-16000000</v>
      </c>
      <c r="AF114" s="18">
        <f>VLOOKUP(A114,'Copia de MOD PAA INVERSIÓN'!$B:$M,12,0)</f>
        <v>16000000</v>
      </c>
      <c r="AG114" s="19">
        <f>VLOOKUP(A114,'SOL INVERSIÒN'!$B:$M,12,0)</f>
        <v>16000000</v>
      </c>
      <c r="AH114" s="18">
        <f>AA114-AF114</f>
        <v>0</v>
      </c>
      <c r="AI114" s="11"/>
    </row>
    <row r="115" spans="1:35" ht="191.25">
      <c r="A115" s="12" t="s">
        <v>289</v>
      </c>
      <c r="B115" s="13" t="s">
        <v>34</v>
      </c>
      <c r="C115" s="13" t="s">
        <v>35</v>
      </c>
      <c r="D115" s="13" t="s">
        <v>263</v>
      </c>
      <c r="E115" s="13" t="s">
        <v>264</v>
      </c>
      <c r="F115" s="14">
        <v>8080</v>
      </c>
      <c r="G115" s="14">
        <v>2024110010212</v>
      </c>
      <c r="H115" s="13" t="s">
        <v>265</v>
      </c>
      <c r="I115" s="13" t="s">
        <v>266</v>
      </c>
      <c r="J115" s="13" t="s">
        <v>267</v>
      </c>
      <c r="K115" s="13">
        <v>80111600</v>
      </c>
      <c r="L115" s="13" t="s">
        <v>290</v>
      </c>
      <c r="M115" s="13" t="s">
        <v>43</v>
      </c>
      <c r="N115" s="13" t="str">
        <f t="shared" si="40"/>
        <v>FEBRERO</v>
      </c>
      <c r="O115" s="13">
        <v>5</v>
      </c>
      <c r="P115" s="13">
        <v>1</v>
      </c>
      <c r="Q115" s="13" t="s">
        <v>44</v>
      </c>
      <c r="R115" s="17" t="s">
        <v>45</v>
      </c>
      <c r="S115" s="17">
        <v>9000000</v>
      </c>
      <c r="T115" s="17">
        <f t="shared" si="41"/>
        <v>45000000</v>
      </c>
      <c r="U115" s="13" t="s">
        <v>269</v>
      </c>
      <c r="V115" s="13" t="s">
        <v>47</v>
      </c>
      <c r="W115" s="13" t="s">
        <v>270</v>
      </c>
      <c r="X115" s="13" t="s">
        <v>271</v>
      </c>
      <c r="Y115" s="13" t="s">
        <v>50</v>
      </c>
      <c r="Z115" s="13" t="s">
        <v>51</v>
      </c>
      <c r="AA115" s="18">
        <f>SUMIFS('MOD PAA INVERSIÓN'!M:M,'MOD PAA INVERSIÓN'!B:B,A115,'MOD PAA INVERSIÓN'!A:A,"Modificación propuesta")</f>
        <v>0</v>
      </c>
      <c r="AB115" s="19">
        <f t="shared" ref="AB115:AB116" si="44">AC115-T115</f>
        <v>0</v>
      </c>
      <c r="AC115" s="19">
        <f t="shared" ref="AC115:AC116" si="45">T115</f>
        <v>45000000</v>
      </c>
      <c r="AD115" s="18">
        <f>IFERROR(VLOOKUP(A115,'MOD PAA INVERSIÓN'!$B:$U,20,0),0)</f>
        <v>0</v>
      </c>
      <c r="AE115" s="18">
        <f>SUMIFS('MOD PAA INVERSIÓN'!$M:$M,'MOD PAA INVERSIÓN'!B:B,A115,'MOD PAA INVERSIÓN'!A:A,"Información Actual")</f>
        <v>0</v>
      </c>
      <c r="AF115" s="18" t="e">
        <f>VLOOKUP(A115,'Copia de MOD PAA INVERSIÓN'!$B:$M,12,0)</f>
        <v>#N/A</v>
      </c>
      <c r="AG115" s="11" t="e">
        <f>VLOOKUP(A115,'SOL INVERSIÒN'!$B:$M,12,0)</f>
        <v>#N/A</v>
      </c>
      <c r="AH115" s="11"/>
      <c r="AI115" s="11"/>
    </row>
    <row r="116" spans="1:35" ht="191.25">
      <c r="A116" s="12" t="s">
        <v>291</v>
      </c>
      <c r="B116" s="13" t="s">
        <v>34</v>
      </c>
      <c r="C116" s="13" t="s">
        <v>35</v>
      </c>
      <c r="D116" s="13" t="s">
        <v>263</v>
      </c>
      <c r="E116" s="13" t="s">
        <v>264</v>
      </c>
      <c r="F116" s="14">
        <v>8080</v>
      </c>
      <c r="G116" s="14">
        <v>2024110010212</v>
      </c>
      <c r="H116" s="13" t="s">
        <v>265</v>
      </c>
      <c r="I116" s="13" t="s">
        <v>266</v>
      </c>
      <c r="J116" s="13" t="s">
        <v>267</v>
      </c>
      <c r="K116" s="13">
        <v>80111600</v>
      </c>
      <c r="L116" s="13" t="s">
        <v>292</v>
      </c>
      <c r="M116" s="13" t="s">
        <v>42</v>
      </c>
      <c r="N116" s="13" t="str">
        <f t="shared" si="40"/>
        <v>ENERO</v>
      </c>
      <c r="O116" s="13">
        <v>6</v>
      </c>
      <c r="P116" s="13">
        <v>1</v>
      </c>
      <c r="Q116" s="13" t="s">
        <v>44</v>
      </c>
      <c r="R116" s="17" t="s">
        <v>45</v>
      </c>
      <c r="S116" s="17">
        <v>4000000</v>
      </c>
      <c r="T116" s="17">
        <f t="shared" si="41"/>
        <v>24000000</v>
      </c>
      <c r="U116" s="13" t="s">
        <v>269</v>
      </c>
      <c r="V116" s="13" t="s">
        <v>47</v>
      </c>
      <c r="W116" s="13" t="s">
        <v>270</v>
      </c>
      <c r="X116" s="13" t="s">
        <v>271</v>
      </c>
      <c r="Y116" s="13" t="s">
        <v>50</v>
      </c>
      <c r="Z116" s="13" t="s">
        <v>51</v>
      </c>
      <c r="AA116" s="18">
        <f>SUMIFS('MOD PAA INVERSIÓN'!M:M,'MOD PAA INVERSIÓN'!B:B,A116,'MOD PAA INVERSIÓN'!A:A,"Modificación propuesta")</f>
        <v>0</v>
      </c>
      <c r="AB116" s="19">
        <f t="shared" si="44"/>
        <v>0</v>
      </c>
      <c r="AC116" s="19">
        <f t="shared" si="45"/>
        <v>24000000</v>
      </c>
      <c r="AD116" s="18">
        <f>IFERROR(VLOOKUP(A116,'MOD PAA INVERSIÓN'!$B:$U,20,0),0)</f>
        <v>0</v>
      </c>
      <c r="AE116" s="18">
        <f>SUMIFS('MOD PAA INVERSIÓN'!$M:$M,'MOD PAA INVERSIÓN'!B:B,A116,'MOD PAA INVERSIÓN'!A:A,"Información Actual")</f>
        <v>0</v>
      </c>
      <c r="AF116" s="18" t="e">
        <f>VLOOKUP(A116,'Copia de MOD PAA INVERSIÓN'!$B:$M,12,0)</f>
        <v>#N/A</v>
      </c>
      <c r="AG116" s="11" t="e">
        <f>VLOOKUP(A116,'SOL INVERSIÒN'!$B:$M,12,0)</f>
        <v>#N/A</v>
      </c>
      <c r="AH116" s="11"/>
      <c r="AI116" s="11"/>
    </row>
    <row r="117" spans="1:35" ht="191.25">
      <c r="A117" s="12" t="s">
        <v>293</v>
      </c>
      <c r="B117" s="13" t="s">
        <v>34</v>
      </c>
      <c r="C117" s="13" t="s">
        <v>35</v>
      </c>
      <c r="D117" s="13" t="s">
        <v>263</v>
      </c>
      <c r="E117" s="13" t="s">
        <v>264</v>
      </c>
      <c r="F117" s="14">
        <v>8080</v>
      </c>
      <c r="G117" s="14">
        <v>2024110010212</v>
      </c>
      <c r="H117" s="13" t="s">
        <v>265</v>
      </c>
      <c r="I117" s="13" t="s">
        <v>266</v>
      </c>
      <c r="J117" s="13" t="s">
        <v>267</v>
      </c>
      <c r="K117" s="13">
        <v>80111600</v>
      </c>
      <c r="L117" s="13" t="s">
        <v>294</v>
      </c>
      <c r="M117" s="13" t="s">
        <v>295</v>
      </c>
      <c r="N117" s="13" t="str">
        <f t="shared" si="40"/>
        <v>Marzo</v>
      </c>
      <c r="O117" s="13">
        <v>4</v>
      </c>
      <c r="P117" s="13">
        <v>1</v>
      </c>
      <c r="Q117" s="13" t="s">
        <v>44</v>
      </c>
      <c r="R117" s="17" t="s">
        <v>45</v>
      </c>
      <c r="S117" s="17">
        <v>4000000</v>
      </c>
      <c r="T117" s="17">
        <f t="shared" si="41"/>
        <v>16000000</v>
      </c>
      <c r="U117" s="13" t="s">
        <v>269</v>
      </c>
      <c r="V117" s="13" t="s">
        <v>47</v>
      </c>
      <c r="W117" s="13" t="s">
        <v>270</v>
      </c>
      <c r="X117" s="13" t="s">
        <v>271</v>
      </c>
      <c r="Y117" s="13" t="s">
        <v>50</v>
      </c>
      <c r="Z117" s="13" t="s">
        <v>51</v>
      </c>
      <c r="AA117" s="18">
        <f>SUMIFS('MOD PAA INVERSIÓN'!M:M,'MOD PAA INVERSIÓN'!B:B,A117,'MOD PAA INVERSIÓN'!A:A,"Modificación propuesta")</f>
        <v>16000000</v>
      </c>
      <c r="AB117" s="18">
        <f t="shared" ref="AB117:AB120" si="46">AF117-T117</f>
        <v>0</v>
      </c>
      <c r="AC117" s="18">
        <f t="shared" ref="AC117:AC120" si="47">AF117</f>
        <v>16000000</v>
      </c>
      <c r="AD117" s="18">
        <f>IFERROR(VLOOKUP(A117,'MOD PAA INVERSIÓN'!$B:$U,20,0),0)</f>
        <v>1</v>
      </c>
      <c r="AE117" s="18">
        <f>SUMIFS('MOD PAA INVERSIÓN'!$M:$M,'MOD PAA INVERSIÓN'!B:B,A117,'MOD PAA INVERSIÓN'!A:A,"Información Actual")</f>
        <v>-16000000</v>
      </c>
      <c r="AF117" s="18">
        <f>VLOOKUP(A117,'Copia de MOD PAA INVERSIÓN'!$B:$M,12,0)</f>
        <v>16000000</v>
      </c>
      <c r="AG117" s="19">
        <f>VLOOKUP(A117,'SOL INVERSIÒN'!$B:$M,12,0)</f>
        <v>16000000</v>
      </c>
      <c r="AH117" s="18">
        <f t="shared" ref="AH117:AH119" si="48">AA117-AF117</f>
        <v>0</v>
      </c>
      <c r="AI117" s="11"/>
    </row>
    <row r="118" spans="1:35" ht="191.25">
      <c r="A118" s="12" t="s">
        <v>296</v>
      </c>
      <c r="B118" s="13" t="s">
        <v>34</v>
      </c>
      <c r="C118" s="13" t="s">
        <v>35</v>
      </c>
      <c r="D118" s="13" t="s">
        <v>263</v>
      </c>
      <c r="E118" s="13" t="s">
        <v>264</v>
      </c>
      <c r="F118" s="14">
        <v>8080</v>
      </c>
      <c r="G118" s="14">
        <v>2024110010212</v>
      </c>
      <c r="H118" s="13" t="s">
        <v>265</v>
      </c>
      <c r="I118" s="13" t="s">
        <v>266</v>
      </c>
      <c r="J118" s="13" t="s">
        <v>267</v>
      </c>
      <c r="K118" s="13">
        <v>80111600</v>
      </c>
      <c r="L118" s="13" t="s">
        <v>297</v>
      </c>
      <c r="M118" s="13" t="s">
        <v>43</v>
      </c>
      <c r="N118" s="13" t="str">
        <f t="shared" si="40"/>
        <v>FEBRERO</v>
      </c>
      <c r="O118" s="13">
        <v>5</v>
      </c>
      <c r="P118" s="13">
        <v>1</v>
      </c>
      <c r="Q118" s="13" t="s">
        <v>44</v>
      </c>
      <c r="R118" s="17" t="s">
        <v>45</v>
      </c>
      <c r="S118" s="17">
        <v>6000000</v>
      </c>
      <c r="T118" s="17">
        <f t="shared" si="41"/>
        <v>30000000</v>
      </c>
      <c r="U118" s="13" t="s">
        <v>269</v>
      </c>
      <c r="V118" s="13" t="s">
        <v>47</v>
      </c>
      <c r="W118" s="13" t="s">
        <v>270</v>
      </c>
      <c r="X118" s="13" t="s">
        <v>271</v>
      </c>
      <c r="Y118" s="13" t="s">
        <v>50</v>
      </c>
      <c r="Z118" s="13" t="s">
        <v>51</v>
      </c>
      <c r="AA118" s="18">
        <f>SUMIFS('MOD PAA INVERSIÓN'!M:M,'MOD PAA INVERSIÓN'!B:B,A118,'MOD PAA INVERSIÓN'!A:A,"Modificación propuesta")</f>
        <v>30000000</v>
      </c>
      <c r="AB118" s="18">
        <f t="shared" si="46"/>
        <v>0</v>
      </c>
      <c r="AC118" s="18">
        <f t="shared" si="47"/>
        <v>30000000</v>
      </c>
      <c r="AD118" s="18">
        <f>IFERROR(VLOOKUP(A118,'MOD PAA INVERSIÓN'!$B:$U,20,0),0)</f>
        <v>1</v>
      </c>
      <c r="AE118" s="18">
        <f>SUMIFS('MOD PAA INVERSIÓN'!$M:$M,'MOD PAA INVERSIÓN'!B:B,A118,'MOD PAA INVERSIÓN'!A:A,"Información Actual")</f>
        <v>-30000000</v>
      </c>
      <c r="AF118" s="18">
        <f>VLOOKUP(A118,'Copia de MOD PAA INVERSIÓN'!$B:$M,12,0)</f>
        <v>30000000</v>
      </c>
      <c r="AG118" s="19">
        <f>VLOOKUP(A118,'SOL INVERSIÒN'!$B:$M,12,0)</f>
        <v>30000000</v>
      </c>
      <c r="AH118" s="18">
        <f t="shared" si="48"/>
        <v>0</v>
      </c>
      <c r="AI118" s="11"/>
    </row>
    <row r="119" spans="1:35" ht="89.25">
      <c r="A119" s="12" t="s">
        <v>298</v>
      </c>
      <c r="B119" s="13" t="s">
        <v>34</v>
      </c>
      <c r="C119" s="13" t="s">
        <v>35</v>
      </c>
      <c r="D119" s="13" t="s">
        <v>263</v>
      </c>
      <c r="E119" s="13" t="s">
        <v>264</v>
      </c>
      <c r="F119" s="14">
        <v>8080</v>
      </c>
      <c r="G119" s="14">
        <v>2024110010212</v>
      </c>
      <c r="H119" s="13" t="s">
        <v>265</v>
      </c>
      <c r="I119" s="13" t="s">
        <v>266</v>
      </c>
      <c r="J119" s="13" t="s">
        <v>267</v>
      </c>
      <c r="K119" s="13">
        <v>80111600</v>
      </c>
      <c r="L119" s="13" t="s">
        <v>299</v>
      </c>
      <c r="M119" s="13" t="s">
        <v>280</v>
      </c>
      <c r="N119" s="13" t="str">
        <f t="shared" si="40"/>
        <v>MARZO</v>
      </c>
      <c r="O119" s="13">
        <v>4</v>
      </c>
      <c r="P119" s="13">
        <v>1</v>
      </c>
      <c r="Q119" s="13" t="s">
        <v>44</v>
      </c>
      <c r="R119" s="17" t="s">
        <v>45</v>
      </c>
      <c r="S119" s="17">
        <v>6000000</v>
      </c>
      <c r="T119" s="17">
        <f t="shared" si="41"/>
        <v>24000000</v>
      </c>
      <c r="U119" s="13" t="s">
        <v>269</v>
      </c>
      <c r="V119" s="13" t="s">
        <v>47</v>
      </c>
      <c r="W119" s="13" t="s">
        <v>270</v>
      </c>
      <c r="X119" s="13" t="s">
        <v>300</v>
      </c>
      <c r="Y119" s="13" t="s">
        <v>50</v>
      </c>
      <c r="Z119" s="13" t="s">
        <v>51</v>
      </c>
      <c r="AA119" s="18">
        <f>SUMIFS('MOD PAA INVERSIÓN'!M:M,'MOD PAA INVERSIÓN'!B:B,A119,'MOD PAA INVERSIÓN'!A:A,"Modificación propuesta")</f>
        <v>60000000</v>
      </c>
      <c r="AB119" s="18">
        <f t="shared" si="46"/>
        <v>36000000</v>
      </c>
      <c r="AC119" s="18">
        <f t="shared" si="47"/>
        <v>60000000</v>
      </c>
      <c r="AD119" s="18">
        <f>IFERROR(VLOOKUP(A119,'MOD PAA INVERSIÓN'!$B:$U,20,0),0)</f>
        <v>1</v>
      </c>
      <c r="AE119" s="18">
        <f>SUMIFS('MOD PAA INVERSIÓN'!$M:$M,'MOD PAA INVERSIÓN'!B:B,A119,'MOD PAA INVERSIÓN'!A:A,"Información Actual")</f>
        <v>-24000000</v>
      </c>
      <c r="AF119" s="18">
        <f>VLOOKUP(A119,'Copia de MOD PAA INVERSIÓN'!$B:$M,12,0)</f>
        <v>60000000</v>
      </c>
      <c r="AG119" s="19">
        <f>VLOOKUP(A119,'SOL INVERSIÒN'!$B:$M,12,0)</f>
        <v>60000000</v>
      </c>
      <c r="AH119" s="18">
        <f t="shared" si="48"/>
        <v>0</v>
      </c>
      <c r="AI119" s="11"/>
    </row>
    <row r="120" spans="1:35" ht="191.25">
      <c r="A120" s="12" t="s">
        <v>301</v>
      </c>
      <c r="B120" s="13" t="s">
        <v>34</v>
      </c>
      <c r="C120" s="13" t="s">
        <v>35</v>
      </c>
      <c r="D120" s="13" t="s">
        <v>263</v>
      </c>
      <c r="E120" s="13" t="s">
        <v>264</v>
      </c>
      <c r="F120" s="14">
        <v>8080</v>
      </c>
      <c r="G120" s="14">
        <v>2024110010212</v>
      </c>
      <c r="H120" s="13" t="s">
        <v>265</v>
      </c>
      <c r="I120" s="13" t="s">
        <v>266</v>
      </c>
      <c r="J120" s="13" t="s">
        <v>267</v>
      </c>
      <c r="K120" s="13">
        <v>80111600</v>
      </c>
      <c r="L120" s="13" t="s">
        <v>290</v>
      </c>
      <c r="M120" s="13" t="s">
        <v>43</v>
      </c>
      <c r="N120" s="13" t="str">
        <f t="shared" si="40"/>
        <v>FEBRERO</v>
      </c>
      <c r="O120" s="13">
        <v>5</v>
      </c>
      <c r="P120" s="13">
        <v>1</v>
      </c>
      <c r="Q120" s="13" t="s">
        <v>44</v>
      </c>
      <c r="R120" s="17" t="s">
        <v>45</v>
      </c>
      <c r="S120" s="17">
        <v>5000000</v>
      </c>
      <c r="T120" s="17">
        <f t="shared" si="41"/>
        <v>25000000</v>
      </c>
      <c r="U120" s="13" t="s">
        <v>269</v>
      </c>
      <c r="V120" s="13" t="s">
        <v>47</v>
      </c>
      <c r="W120" s="13" t="s">
        <v>270</v>
      </c>
      <c r="X120" s="13" t="s">
        <v>271</v>
      </c>
      <c r="Y120" s="13" t="s">
        <v>50</v>
      </c>
      <c r="Z120" s="13" t="s">
        <v>51</v>
      </c>
      <c r="AA120" s="18">
        <f>SUMIFS('MOD PAA INVERSIÓN'!M:M,'MOD PAA INVERSIÓN'!B:B,A120,'MOD PAA INVERSIÓN'!A:A,"Modificación propuesta")</f>
        <v>60000000</v>
      </c>
      <c r="AB120" s="18">
        <f t="shared" si="46"/>
        <v>35000000</v>
      </c>
      <c r="AC120" s="18">
        <f t="shared" si="47"/>
        <v>60000000</v>
      </c>
      <c r="AD120" s="18">
        <f>IFERROR(VLOOKUP(A120,'MOD PAA INVERSIÓN'!$B:$U,20,0),0)</f>
        <v>1</v>
      </c>
      <c r="AE120" s="18">
        <f>SUMIFS('MOD PAA INVERSIÓN'!$M:$M,'MOD PAA INVERSIÓN'!B:B,A120,'MOD PAA INVERSIÓN'!A:A,"Información Actual")</f>
        <v>-25000000</v>
      </c>
      <c r="AF120" s="18">
        <f>VLOOKUP(A120,'Copia de MOD PAA INVERSIÓN'!$B:$M,12,0)</f>
        <v>60000000</v>
      </c>
      <c r="AG120" s="19">
        <f>VLOOKUP(A120,'SOL INVERSIÒN'!$B:$M,12,0)</f>
        <v>60000000</v>
      </c>
      <c r="AH120" s="19">
        <f>T120+AE120</f>
        <v>0</v>
      </c>
      <c r="AI120" s="11"/>
    </row>
    <row r="121" spans="1:35" ht="191.25">
      <c r="A121" s="12" t="s">
        <v>302</v>
      </c>
      <c r="B121" s="13" t="s">
        <v>34</v>
      </c>
      <c r="C121" s="13" t="s">
        <v>35</v>
      </c>
      <c r="D121" s="13" t="s">
        <v>263</v>
      </c>
      <c r="E121" s="13" t="s">
        <v>264</v>
      </c>
      <c r="F121" s="14">
        <v>8080</v>
      </c>
      <c r="G121" s="14">
        <v>2024110010212</v>
      </c>
      <c r="H121" s="13" t="s">
        <v>265</v>
      </c>
      <c r="I121" s="13" t="s">
        <v>266</v>
      </c>
      <c r="J121" s="13" t="s">
        <v>267</v>
      </c>
      <c r="K121" s="13">
        <v>80111600</v>
      </c>
      <c r="L121" s="13" t="s">
        <v>303</v>
      </c>
      <c r="M121" s="13" t="s">
        <v>43</v>
      </c>
      <c r="N121" s="13" t="str">
        <f t="shared" si="40"/>
        <v>FEBRERO</v>
      </c>
      <c r="O121" s="13">
        <v>5</v>
      </c>
      <c r="P121" s="13">
        <v>1</v>
      </c>
      <c r="Q121" s="13" t="s">
        <v>44</v>
      </c>
      <c r="R121" s="17" t="s">
        <v>45</v>
      </c>
      <c r="S121" s="17">
        <v>5300000</v>
      </c>
      <c r="T121" s="17">
        <f t="shared" si="41"/>
        <v>26500000</v>
      </c>
      <c r="U121" s="13" t="s">
        <v>269</v>
      </c>
      <c r="V121" s="13" t="s">
        <v>47</v>
      </c>
      <c r="W121" s="13" t="s">
        <v>270</v>
      </c>
      <c r="X121" s="13" t="s">
        <v>271</v>
      </c>
      <c r="Y121" s="13" t="s">
        <v>50</v>
      </c>
      <c r="Z121" s="13" t="s">
        <v>51</v>
      </c>
      <c r="AA121" s="18">
        <f>SUMIFS('MOD PAA INVERSIÓN'!M:M,'MOD PAA INVERSIÓN'!B:B,A121,'MOD PAA INVERSIÓN'!A:A,"Modificación propuesta")</f>
        <v>0</v>
      </c>
      <c r="AB121" s="19">
        <f>AC121-T121</f>
        <v>0</v>
      </c>
      <c r="AC121" s="19">
        <f>T121</f>
        <v>26500000</v>
      </c>
      <c r="AD121" s="18">
        <f>IFERROR(VLOOKUP(A121,'MOD PAA INVERSIÓN'!$B:$U,20,0),0)</f>
        <v>0</v>
      </c>
      <c r="AE121" s="18">
        <f>SUMIFS('MOD PAA INVERSIÓN'!$M:$M,'MOD PAA INVERSIÓN'!B:B,A121,'MOD PAA INVERSIÓN'!A:A,"Información Actual")</f>
        <v>0</v>
      </c>
      <c r="AF121" s="18" t="e">
        <f>VLOOKUP(A121,'Copia de MOD PAA INVERSIÓN'!$B:$M,12,0)</f>
        <v>#N/A</v>
      </c>
      <c r="AG121" s="11" t="e">
        <f>VLOOKUP(A121,'SOL INVERSIÒN'!$B:$M,12,0)</f>
        <v>#N/A</v>
      </c>
      <c r="AH121" s="11"/>
      <c r="AI121" s="11"/>
    </row>
    <row r="122" spans="1:35" ht="191.25">
      <c r="A122" s="12" t="s">
        <v>304</v>
      </c>
      <c r="B122" s="13" t="s">
        <v>34</v>
      </c>
      <c r="C122" s="13" t="s">
        <v>35</v>
      </c>
      <c r="D122" s="13" t="s">
        <v>263</v>
      </c>
      <c r="E122" s="13" t="s">
        <v>264</v>
      </c>
      <c r="F122" s="14">
        <v>8080</v>
      </c>
      <c r="G122" s="14">
        <v>2024110010212</v>
      </c>
      <c r="H122" s="13" t="s">
        <v>265</v>
      </c>
      <c r="I122" s="13" t="s">
        <v>266</v>
      </c>
      <c r="J122" s="13" t="s">
        <v>267</v>
      </c>
      <c r="K122" s="13">
        <v>80111600</v>
      </c>
      <c r="L122" s="13" t="s">
        <v>305</v>
      </c>
      <c r="M122" s="13" t="s">
        <v>42</v>
      </c>
      <c r="N122" s="13" t="str">
        <f t="shared" si="40"/>
        <v>ENERO</v>
      </c>
      <c r="O122" s="13">
        <v>6</v>
      </c>
      <c r="P122" s="13">
        <v>1</v>
      </c>
      <c r="Q122" s="13" t="s">
        <v>44</v>
      </c>
      <c r="R122" s="17" t="s">
        <v>45</v>
      </c>
      <c r="S122" s="17">
        <v>7300000</v>
      </c>
      <c r="T122" s="17">
        <f t="shared" si="41"/>
        <v>43800000</v>
      </c>
      <c r="U122" s="13" t="s">
        <v>269</v>
      </c>
      <c r="V122" s="13" t="s">
        <v>47</v>
      </c>
      <c r="W122" s="13" t="s">
        <v>270</v>
      </c>
      <c r="X122" s="13" t="s">
        <v>271</v>
      </c>
      <c r="Y122" s="13" t="s">
        <v>50</v>
      </c>
      <c r="Z122" s="13" t="s">
        <v>51</v>
      </c>
      <c r="AA122" s="18">
        <f>SUMIFS('MOD PAA INVERSIÓN'!M:M,'MOD PAA INVERSIÓN'!B:B,A122,'MOD PAA INVERSIÓN'!A:A,"Modificación propuesta")</f>
        <v>43800000</v>
      </c>
      <c r="AB122" s="18">
        <f t="shared" ref="AB122:AB124" si="49">AF122-T122</f>
        <v>0</v>
      </c>
      <c r="AC122" s="18">
        <f t="shared" ref="AC122:AC124" si="50">AF122</f>
        <v>43800000</v>
      </c>
      <c r="AD122" s="18">
        <f>IFERROR(VLOOKUP(A122,'MOD PAA INVERSIÓN'!$B:$U,20,0),0)</f>
        <v>1</v>
      </c>
      <c r="AE122" s="18">
        <f>SUMIFS('MOD PAA INVERSIÓN'!$M:$M,'MOD PAA INVERSIÓN'!B:B,A122,'MOD PAA INVERSIÓN'!A:A,"Información Actual")</f>
        <v>-43800000</v>
      </c>
      <c r="AF122" s="18">
        <f>VLOOKUP(A122,'Copia de MOD PAA INVERSIÓN'!$B:$M,12,0)</f>
        <v>43800000</v>
      </c>
      <c r="AG122" s="19">
        <f>VLOOKUP(A122,'SOL INVERSIÒN'!$B:$M,12,0)</f>
        <v>43800000</v>
      </c>
      <c r="AH122" s="11"/>
      <c r="AI122" s="11"/>
    </row>
    <row r="123" spans="1:35" ht="191.25">
      <c r="A123" s="12" t="s">
        <v>306</v>
      </c>
      <c r="B123" s="13" t="s">
        <v>34</v>
      </c>
      <c r="C123" s="13" t="s">
        <v>35</v>
      </c>
      <c r="D123" s="13" t="s">
        <v>263</v>
      </c>
      <c r="E123" s="13" t="s">
        <v>264</v>
      </c>
      <c r="F123" s="14">
        <v>8080</v>
      </c>
      <c r="G123" s="14">
        <v>2024110010212</v>
      </c>
      <c r="H123" s="13" t="s">
        <v>265</v>
      </c>
      <c r="I123" s="13" t="s">
        <v>266</v>
      </c>
      <c r="J123" s="13" t="s">
        <v>267</v>
      </c>
      <c r="K123" s="13">
        <v>80111600</v>
      </c>
      <c r="L123" s="13" t="s">
        <v>307</v>
      </c>
      <c r="M123" s="13" t="s">
        <v>43</v>
      </c>
      <c r="N123" s="13" t="str">
        <f t="shared" si="40"/>
        <v>FEBRERO</v>
      </c>
      <c r="O123" s="13">
        <v>5</v>
      </c>
      <c r="P123" s="13">
        <v>1</v>
      </c>
      <c r="Q123" s="13" t="s">
        <v>44</v>
      </c>
      <c r="R123" s="17" t="s">
        <v>45</v>
      </c>
      <c r="S123" s="17">
        <v>5000000</v>
      </c>
      <c r="T123" s="17">
        <f t="shared" si="41"/>
        <v>25000000</v>
      </c>
      <c r="U123" s="13" t="s">
        <v>269</v>
      </c>
      <c r="V123" s="13" t="s">
        <v>47</v>
      </c>
      <c r="W123" s="13" t="s">
        <v>270</v>
      </c>
      <c r="X123" s="13" t="s">
        <v>271</v>
      </c>
      <c r="Y123" s="13" t="s">
        <v>50</v>
      </c>
      <c r="Z123" s="13" t="s">
        <v>51</v>
      </c>
      <c r="AA123" s="18">
        <f>SUMIFS('MOD PAA INVERSIÓN'!M:M,'MOD PAA INVERSIÓN'!B:B,A123,'MOD PAA INVERSIÓN'!A:A,"Modificación propuesta")</f>
        <v>25000000</v>
      </c>
      <c r="AB123" s="18">
        <f t="shared" si="49"/>
        <v>0</v>
      </c>
      <c r="AC123" s="18">
        <f t="shared" si="50"/>
        <v>25000000</v>
      </c>
      <c r="AD123" s="18">
        <f>IFERROR(VLOOKUP(A123,'MOD PAA INVERSIÓN'!$B:$U,20,0),0)</f>
        <v>1</v>
      </c>
      <c r="AE123" s="18">
        <f>SUMIFS('MOD PAA INVERSIÓN'!$M:$M,'MOD PAA INVERSIÓN'!B:B,A123,'MOD PAA INVERSIÓN'!A:A,"Información Actual")</f>
        <v>-25000000</v>
      </c>
      <c r="AF123" s="18">
        <f>VLOOKUP(A123,'Copia de MOD PAA INVERSIÓN'!$B:$M,12,0)</f>
        <v>25000000</v>
      </c>
      <c r="AG123" s="19">
        <f>VLOOKUP(A123,'SOL INVERSIÒN'!$B:$M,12,0)</f>
        <v>25000000</v>
      </c>
      <c r="AH123" s="11"/>
      <c r="AI123" s="11"/>
    </row>
    <row r="124" spans="1:35" ht="191.25">
      <c r="A124" s="12" t="s">
        <v>308</v>
      </c>
      <c r="B124" s="13" t="s">
        <v>34</v>
      </c>
      <c r="C124" s="13" t="s">
        <v>35</v>
      </c>
      <c r="D124" s="13" t="s">
        <v>263</v>
      </c>
      <c r="E124" s="13" t="s">
        <v>264</v>
      </c>
      <c r="F124" s="14">
        <v>8080</v>
      </c>
      <c r="G124" s="14">
        <v>2024110010212</v>
      </c>
      <c r="H124" s="13" t="s">
        <v>265</v>
      </c>
      <c r="I124" s="13" t="s">
        <v>266</v>
      </c>
      <c r="J124" s="13" t="s">
        <v>267</v>
      </c>
      <c r="K124" s="13">
        <v>80111600</v>
      </c>
      <c r="L124" s="13" t="s">
        <v>309</v>
      </c>
      <c r="M124" s="13" t="s">
        <v>295</v>
      </c>
      <c r="N124" s="13" t="str">
        <f t="shared" si="40"/>
        <v>Marzo</v>
      </c>
      <c r="O124" s="13">
        <v>4</v>
      </c>
      <c r="P124" s="13">
        <v>1</v>
      </c>
      <c r="Q124" s="13" t="s">
        <v>44</v>
      </c>
      <c r="R124" s="17" t="s">
        <v>45</v>
      </c>
      <c r="S124" s="17">
        <v>7000000</v>
      </c>
      <c r="T124" s="17">
        <f t="shared" si="41"/>
        <v>28000000</v>
      </c>
      <c r="U124" s="13" t="s">
        <v>269</v>
      </c>
      <c r="V124" s="13" t="s">
        <v>47</v>
      </c>
      <c r="W124" s="13" t="s">
        <v>270</v>
      </c>
      <c r="X124" s="13" t="s">
        <v>271</v>
      </c>
      <c r="Y124" s="13" t="s">
        <v>50</v>
      </c>
      <c r="Z124" s="13" t="s">
        <v>51</v>
      </c>
      <c r="AA124" s="18">
        <f>SUMIFS('MOD PAA INVERSIÓN'!M:M,'MOD PAA INVERSIÓN'!B:B,A124,'MOD PAA INVERSIÓN'!A:A,"Modificación propuesta")</f>
        <v>35000000</v>
      </c>
      <c r="AB124" s="18">
        <f t="shared" si="49"/>
        <v>7000000</v>
      </c>
      <c r="AC124" s="18">
        <f t="shared" si="50"/>
        <v>35000000</v>
      </c>
      <c r="AD124" s="18">
        <f>IFERROR(VLOOKUP(A124,'MOD PAA INVERSIÓN'!$B:$U,20,0),0)</f>
        <v>1</v>
      </c>
      <c r="AE124" s="18">
        <f>SUMIFS('MOD PAA INVERSIÓN'!$M:$M,'MOD PAA INVERSIÓN'!B:B,A124,'MOD PAA INVERSIÓN'!A:A,"Información Actual")</f>
        <v>-28000000</v>
      </c>
      <c r="AF124" s="18">
        <f>VLOOKUP(A124,'Copia de MOD PAA INVERSIÓN'!$B:$M,12,0)</f>
        <v>35000000</v>
      </c>
      <c r="AG124" s="19">
        <f>VLOOKUP(A124,'SOL INVERSIÒN'!$B:$M,12,0)</f>
        <v>35000000</v>
      </c>
      <c r="AH124" s="19">
        <f>T124+AE124</f>
        <v>0</v>
      </c>
      <c r="AI124" s="11"/>
    </row>
    <row r="125" spans="1:35" ht="76.5">
      <c r="A125" s="12" t="s">
        <v>310</v>
      </c>
      <c r="B125" s="13" t="s">
        <v>34</v>
      </c>
      <c r="C125" s="13" t="s">
        <v>35</v>
      </c>
      <c r="D125" s="13" t="s">
        <v>263</v>
      </c>
      <c r="E125" s="13" t="s">
        <v>264</v>
      </c>
      <c r="F125" s="14">
        <v>8080</v>
      </c>
      <c r="G125" s="14">
        <v>2024110010212</v>
      </c>
      <c r="H125" s="13" t="s">
        <v>265</v>
      </c>
      <c r="I125" s="13" t="s">
        <v>266</v>
      </c>
      <c r="J125" s="13" t="s">
        <v>267</v>
      </c>
      <c r="K125" s="13">
        <v>80111600</v>
      </c>
      <c r="L125" s="13" t="s">
        <v>311</v>
      </c>
      <c r="M125" s="13" t="s">
        <v>42</v>
      </c>
      <c r="N125" s="13" t="str">
        <f t="shared" si="40"/>
        <v>ENERO</v>
      </c>
      <c r="O125" s="13">
        <v>6</v>
      </c>
      <c r="P125" s="13">
        <v>1</v>
      </c>
      <c r="Q125" s="13" t="s">
        <v>44</v>
      </c>
      <c r="R125" s="17" t="s">
        <v>45</v>
      </c>
      <c r="S125" s="17">
        <v>3600000</v>
      </c>
      <c r="T125" s="17">
        <f t="shared" si="41"/>
        <v>21600000</v>
      </c>
      <c r="U125" s="13" t="s">
        <v>269</v>
      </c>
      <c r="V125" s="13" t="s">
        <v>47</v>
      </c>
      <c r="W125" s="13" t="s">
        <v>270</v>
      </c>
      <c r="X125" s="13" t="s">
        <v>49</v>
      </c>
      <c r="Y125" s="13" t="s">
        <v>50</v>
      </c>
      <c r="Z125" s="13" t="s">
        <v>51</v>
      </c>
      <c r="AA125" s="18">
        <f>SUMIFS('MOD PAA INVERSIÓN'!M:M,'MOD PAA INVERSIÓN'!B:B,A125,'MOD PAA INVERSIÓN'!A:A,"Modificación propuesta")</f>
        <v>0</v>
      </c>
      <c r="AB125" s="19">
        <f t="shared" ref="AB125:AB127" si="51">AC125-T125</f>
        <v>0</v>
      </c>
      <c r="AC125" s="19">
        <f t="shared" ref="AC125:AC127" si="52">T125</f>
        <v>21600000</v>
      </c>
      <c r="AD125" s="18">
        <f>IFERROR(VLOOKUP(A125,'MOD PAA INVERSIÓN'!$B:$U,20,0),0)</f>
        <v>0</v>
      </c>
      <c r="AE125" s="18">
        <f>SUMIFS('MOD PAA INVERSIÓN'!$M:$M,'MOD PAA INVERSIÓN'!B:B,A125,'MOD PAA INVERSIÓN'!A:A,"Información Actual")</f>
        <v>0</v>
      </c>
      <c r="AF125" s="18" t="e">
        <f>VLOOKUP(A125,'Copia de MOD PAA INVERSIÓN'!$B:$M,12,0)</f>
        <v>#N/A</v>
      </c>
      <c r="AG125" s="11" t="e">
        <f>VLOOKUP(A125,'SOL INVERSIÒN'!$B:$M,12,0)</f>
        <v>#N/A</v>
      </c>
      <c r="AH125" s="11"/>
      <c r="AI125" s="11"/>
    </row>
    <row r="126" spans="1:35" ht="76.5">
      <c r="A126" s="12" t="s">
        <v>312</v>
      </c>
      <c r="B126" s="13" t="s">
        <v>34</v>
      </c>
      <c r="C126" s="13" t="s">
        <v>35</v>
      </c>
      <c r="D126" s="13" t="s">
        <v>263</v>
      </c>
      <c r="E126" s="13" t="s">
        <v>264</v>
      </c>
      <c r="F126" s="14">
        <v>8080</v>
      </c>
      <c r="G126" s="14">
        <v>2024110010212</v>
      </c>
      <c r="H126" s="13" t="s">
        <v>265</v>
      </c>
      <c r="I126" s="13" t="s">
        <v>266</v>
      </c>
      <c r="J126" s="13" t="s">
        <v>267</v>
      </c>
      <c r="K126" s="13">
        <v>80111600</v>
      </c>
      <c r="L126" s="13" t="s">
        <v>313</v>
      </c>
      <c r="M126" s="13" t="s">
        <v>43</v>
      </c>
      <c r="N126" s="13" t="str">
        <f t="shared" si="40"/>
        <v>FEBRERO</v>
      </c>
      <c r="O126" s="13">
        <v>6</v>
      </c>
      <c r="P126" s="13">
        <v>1</v>
      </c>
      <c r="Q126" s="13" t="s">
        <v>44</v>
      </c>
      <c r="R126" s="17" t="s">
        <v>45</v>
      </c>
      <c r="S126" s="17">
        <v>3800000</v>
      </c>
      <c r="T126" s="17">
        <f t="shared" si="41"/>
        <v>22800000</v>
      </c>
      <c r="U126" s="13" t="s">
        <v>269</v>
      </c>
      <c r="V126" s="13" t="s">
        <v>47</v>
      </c>
      <c r="W126" s="13" t="s">
        <v>270</v>
      </c>
      <c r="X126" s="13" t="s">
        <v>49</v>
      </c>
      <c r="Y126" s="13" t="s">
        <v>50</v>
      </c>
      <c r="Z126" s="13" t="s">
        <v>51</v>
      </c>
      <c r="AA126" s="18">
        <f>SUMIFS('MOD PAA INVERSIÓN'!M:M,'MOD PAA INVERSIÓN'!B:B,A126,'MOD PAA INVERSIÓN'!A:A,"Modificación propuesta")</f>
        <v>0</v>
      </c>
      <c r="AB126" s="19">
        <f t="shared" si="51"/>
        <v>0</v>
      </c>
      <c r="AC126" s="19">
        <f t="shared" si="52"/>
        <v>22800000</v>
      </c>
      <c r="AD126" s="18">
        <f>IFERROR(VLOOKUP(A126,'MOD PAA INVERSIÓN'!$B:$U,20,0),0)</f>
        <v>0</v>
      </c>
      <c r="AE126" s="18">
        <f>SUMIFS('MOD PAA INVERSIÓN'!$M:$M,'MOD PAA INVERSIÓN'!B:B,A126,'MOD PAA INVERSIÓN'!A:A,"Información Actual")</f>
        <v>0</v>
      </c>
      <c r="AF126" s="18" t="e">
        <f>VLOOKUP(A126,'Copia de MOD PAA INVERSIÓN'!$B:$M,12,0)</f>
        <v>#N/A</v>
      </c>
      <c r="AG126" s="11" t="e">
        <f>VLOOKUP(A126,'SOL INVERSIÒN'!$B:$M,12,0)</f>
        <v>#N/A</v>
      </c>
      <c r="AH126" s="11"/>
      <c r="AI126" s="11"/>
    </row>
    <row r="127" spans="1:35" ht="191.25">
      <c r="A127" s="12" t="s">
        <v>314</v>
      </c>
      <c r="B127" s="13" t="s">
        <v>34</v>
      </c>
      <c r="C127" s="13" t="s">
        <v>35</v>
      </c>
      <c r="D127" s="13" t="s">
        <v>263</v>
      </c>
      <c r="E127" s="13" t="s">
        <v>264</v>
      </c>
      <c r="F127" s="14">
        <v>8080</v>
      </c>
      <c r="G127" s="14">
        <v>2024110010212</v>
      </c>
      <c r="H127" s="13" t="s">
        <v>265</v>
      </c>
      <c r="I127" s="13" t="s">
        <v>266</v>
      </c>
      <c r="J127" s="13" t="s">
        <v>267</v>
      </c>
      <c r="K127" s="13">
        <v>80111600</v>
      </c>
      <c r="L127" s="13" t="s">
        <v>315</v>
      </c>
      <c r="M127" s="13" t="s">
        <v>42</v>
      </c>
      <c r="N127" s="13" t="str">
        <f t="shared" si="40"/>
        <v>ENERO</v>
      </c>
      <c r="O127" s="13">
        <v>6</v>
      </c>
      <c r="P127" s="13">
        <v>1</v>
      </c>
      <c r="Q127" s="13" t="s">
        <v>44</v>
      </c>
      <c r="R127" s="17" t="s">
        <v>45</v>
      </c>
      <c r="S127" s="17">
        <v>9000000</v>
      </c>
      <c r="T127" s="17">
        <f t="shared" si="41"/>
        <v>54000000</v>
      </c>
      <c r="U127" s="13" t="s">
        <v>269</v>
      </c>
      <c r="V127" s="13" t="s">
        <v>47</v>
      </c>
      <c r="W127" s="13" t="s">
        <v>270</v>
      </c>
      <c r="X127" s="13" t="s">
        <v>271</v>
      </c>
      <c r="Y127" s="13" t="s">
        <v>50</v>
      </c>
      <c r="Z127" s="13" t="s">
        <v>51</v>
      </c>
      <c r="AA127" s="18">
        <f>SUMIFS('MOD PAA INVERSIÓN'!M:M,'MOD PAA INVERSIÓN'!B:B,A127,'MOD PAA INVERSIÓN'!A:A,"Modificación propuesta")</f>
        <v>0</v>
      </c>
      <c r="AB127" s="19">
        <f t="shared" si="51"/>
        <v>0</v>
      </c>
      <c r="AC127" s="19">
        <f t="shared" si="52"/>
        <v>54000000</v>
      </c>
      <c r="AD127" s="18">
        <f>IFERROR(VLOOKUP(A127,'MOD PAA INVERSIÓN'!$B:$U,20,0),0)</f>
        <v>0</v>
      </c>
      <c r="AE127" s="18">
        <f>SUMIFS('MOD PAA INVERSIÓN'!$M:$M,'MOD PAA INVERSIÓN'!B:B,A127,'MOD PAA INVERSIÓN'!A:A,"Información Actual")</f>
        <v>0</v>
      </c>
      <c r="AF127" s="18" t="e">
        <f>VLOOKUP(A127,'Copia de MOD PAA INVERSIÓN'!$B:$M,12,0)</f>
        <v>#N/A</v>
      </c>
      <c r="AG127" s="11" t="e">
        <f>VLOOKUP(A127,'SOL INVERSIÒN'!$B:$M,12,0)</f>
        <v>#N/A</v>
      </c>
      <c r="AH127" s="11"/>
      <c r="AI127" s="11"/>
    </row>
    <row r="128" spans="1:35" ht="89.25">
      <c r="A128" s="12" t="s">
        <v>316</v>
      </c>
      <c r="B128" s="13" t="s">
        <v>34</v>
      </c>
      <c r="C128" s="13" t="s">
        <v>35</v>
      </c>
      <c r="D128" s="13" t="s">
        <v>263</v>
      </c>
      <c r="E128" s="13" t="s">
        <v>264</v>
      </c>
      <c r="F128" s="14">
        <v>8080</v>
      </c>
      <c r="G128" s="14">
        <v>2024110010212</v>
      </c>
      <c r="H128" s="13" t="s">
        <v>265</v>
      </c>
      <c r="I128" s="13" t="s">
        <v>266</v>
      </c>
      <c r="J128" s="13" t="s">
        <v>267</v>
      </c>
      <c r="K128" s="13">
        <v>80111600</v>
      </c>
      <c r="L128" s="13" t="s">
        <v>317</v>
      </c>
      <c r="M128" s="13" t="s">
        <v>280</v>
      </c>
      <c r="N128" s="13" t="str">
        <f t="shared" si="40"/>
        <v>MARZO</v>
      </c>
      <c r="O128" s="13">
        <v>4</v>
      </c>
      <c r="P128" s="13">
        <v>1</v>
      </c>
      <c r="Q128" s="13" t="s">
        <v>44</v>
      </c>
      <c r="R128" s="17" t="s">
        <v>45</v>
      </c>
      <c r="S128" s="17">
        <v>4000000</v>
      </c>
      <c r="T128" s="17">
        <f t="shared" si="41"/>
        <v>16000000</v>
      </c>
      <c r="U128" s="13" t="s">
        <v>269</v>
      </c>
      <c r="V128" s="13" t="s">
        <v>47</v>
      </c>
      <c r="W128" s="13" t="s">
        <v>270</v>
      </c>
      <c r="X128" s="13" t="s">
        <v>300</v>
      </c>
      <c r="Y128" s="13" t="s">
        <v>50</v>
      </c>
      <c r="Z128" s="13" t="s">
        <v>51</v>
      </c>
      <c r="AA128" s="18">
        <f>SUMIFS('MOD PAA INVERSIÓN'!M:M,'MOD PAA INVERSIÓN'!B:B,A128,'MOD PAA INVERSIÓN'!A:A,"Modificación propuesta")</f>
        <v>16000000</v>
      </c>
      <c r="AB128" s="18">
        <f t="shared" ref="AB128:AB129" si="53">AF128-T128</f>
        <v>0</v>
      </c>
      <c r="AC128" s="18">
        <f>AF128</f>
        <v>16000000</v>
      </c>
      <c r="AD128" s="18">
        <f>IFERROR(VLOOKUP(A128,'MOD PAA INVERSIÓN'!$B:$U,20,0),0)</f>
        <v>1</v>
      </c>
      <c r="AE128" s="18">
        <f>SUMIFS('MOD PAA INVERSIÓN'!$M:$M,'MOD PAA INVERSIÓN'!B:B,A128,'MOD PAA INVERSIÓN'!A:A,"Información Actual")</f>
        <v>-16000000</v>
      </c>
      <c r="AF128" s="18">
        <f>VLOOKUP(A128,'Copia de MOD PAA INVERSIÓN'!$B:$M,12,0)</f>
        <v>16000000</v>
      </c>
      <c r="AG128" s="19">
        <f>VLOOKUP(A128,'SOL INVERSIÒN'!$B:$M,12,0)</f>
        <v>16000000</v>
      </c>
      <c r="AH128" s="11"/>
      <c r="AI128" s="11"/>
    </row>
    <row r="129" spans="1:35" ht="191.25">
      <c r="A129" s="12" t="s">
        <v>318</v>
      </c>
      <c r="B129" s="13" t="s">
        <v>34</v>
      </c>
      <c r="C129" s="13" t="s">
        <v>35</v>
      </c>
      <c r="D129" s="13" t="s">
        <v>263</v>
      </c>
      <c r="E129" s="13" t="s">
        <v>264</v>
      </c>
      <c r="F129" s="14">
        <v>8080</v>
      </c>
      <c r="G129" s="14">
        <v>2024110010212</v>
      </c>
      <c r="H129" s="13" t="s">
        <v>265</v>
      </c>
      <c r="I129" s="13" t="s">
        <v>266</v>
      </c>
      <c r="J129" s="13" t="s">
        <v>267</v>
      </c>
      <c r="K129" s="13">
        <v>80111600</v>
      </c>
      <c r="L129" s="13" t="s">
        <v>319</v>
      </c>
      <c r="M129" s="13" t="s">
        <v>280</v>
      </c>
      <c r="N129" s="13" t="str">
        <f t="shared" si="40"/>
        <v>MARZO</v>
      </c>
      <c r="O129" s="13">
        <v>4</v>
      </c>
      <c r="P129" s="13">
        <v>1</v>
      </c>
      <c r="Q129" s="13" t="s">
        <v>44</v>
      </c>
      <c r="R129" s="17" t="s">
        <v>45</v>
      </c>
      <c r="S129" s="17">
        <v>7000000</v>
      </c>
      <c r="T129" s="17">
        <f t="shared" si="41"/>
        <v>28000000</v>
      </c>
      <c r="U129" s="13" t="s">
        <v>269</v>
      </c>
      <c r="V129" s="13" t="s">
        <v>47</v>
      </c>
      <c r="W129" s="13" t="s">
        <v>270</v>
      </c>
      <c r="X129" s="13" t="s">
        <v>271</v>
      </c>
      <c r="Y129" s="13" t="s">
        <v>50</v>
      </c>
      <c r="Z129" s="13" t="s">
        <v>51</v>
      </c>
      <c r="AA129" s="18">
        <f>SUMIFS('MOD PAA INVERSIÓN'!M:M,'MOD PAA INVERSIÓN'!B:B,A129,'MOD PAA INVERSIÓN'!A:A,"Modificación propuesta")</f>
        <v>56000000</v>
      </c>
      <c r="AB129" s="18">
        <f t="shared" si="53"/>
        <v>28000000</v>
      </c>
      <c r="AC129" s="18">
        <f>AA129</f>
        <v>56000000</v>
      </c>
      <c r="AD129" s="18">
        <f>IFERROR(VLOOKUP(A129,'MOD PAA INVERSIÓN'!$B:$U,20,0),0)</f>
        <v>4</v>
      </c>
      <c r="AE129" s="18">
        <f>SUMIFS('MOD PAA INVERSIÓN'!$M:$M,'MOD PAA INVERSIÓN'!B:B,A129,'MOD PAA INVERSIÓN'!A:A,"Información Actual")</f>
        <v>-28000000</v>
      </c>
      <c r="AF129" s="18">
        <f>VLOOKUP(A129,'Copia de MOD PAA INVERSIÓN'!$B:$M,12,0)</f>
        <v>56000000</v>
      </c>
      <c r="AG129" s="19">
        <f>VLOOKUP(A129,'SOL INVERSIÒN'!$B:$M,12,0)</f>
        <v>56000000</v>
      </c>
      <c r="AH129" s="11"/>
      <c r="AI129" s="11"/>
    </row>
    <row r="130" spans="1:35" ht="76.5">
      <c r="A130" s="12" t="s">
        <v>320</v>
      </c>
      <c r="B130" s="13" t="s">
        <v>34</v>
      </c>
      <c r="C130" s="13" t="s">
        <v>35</v>
      </c>
      <c r="D130" s="13" t="s">
        <v>263</v>
      </c>
      <c r="E130" s="13" t="s">
        <v>264</v>
      </c>
      <c r="F130" s="14">
        <v>8080</v>
      </c>
      <c r="G130" s="14">
        <v>2024110010212</v>
      </c>
      <c r="H130" s="13" t="s">
        <v>265</v>
      </c>
      <c r="I130" s="13" t="s">
        <v>266</v>
      </c>
      <c r="J130" s="13" t="s">
        <v>267</v>
      </c>
      <c r="K130" s="13">
        <v>80111600</v>
      </c>
      <c r="L130" s="13" t="s">
        <v>321</v>
      </c>
      <c r="M130" s="13" t="s">
        <v>42</v>
      </c>
      <c r="N130" s="13" t="str">
        <f t="shared" si="40"/>
        <v>ENERO</v>
      </c>
      <c r="O130" s="13">
        <v>6</v>
      </c>
      <c r="P130" s="13">
        <v>1</v>
      </c>
      <c r="Q130" s="13" t="s">
        <v>44</v>
      </c>
      <c r="R130" s="17" t="s">
        <v>45</v>
      </c>
      <c r="S130" s="17">
        <v>7000000</v>
      </c>
      <c r="T130" s="17">
        <f t="shared" si="41"/>
        <v>42000000</v>
      </c>
      <c r="U130" s="13" t="s">
        <v>269</v>
      </c>
      <c r="V130" s="13" t="s">
        <v>47</v>
      </c>
      <c r="W130" s="13" t="s">
        <v>270</v>
      </c>
      <c r="X130" s="13" t="s">
        <v>49</v>
      </c>
      <c r="Y130" s="13" t="s">
        <v>50</v>
      </c>
      <c r="Z130" s="13" t="s">
        <v>51</v>
      </c>
      <c r="AA130" s="18">
        <f>SUMIFS('MOD PAA INVERSIÓN'!M:M,'MOD PAA INVERSIÓN'!B:B,A130,'MOD PAA INVERSIÓN'!A:A,"Modificación propuesta")</f>
        <v>0</v>
      </c>
      <c r="AB130" s="19">
        <f t="shared" ref="AB130:AB132" si="54">AC130-T130</f>
        <v>0</v>
      </c>
      <c r="AC130" s="19">
        <f t="shared" ref="AC130:AC132" si="55">T130</f>
        <v>42000000</v>
      </c>
      <c r="AD130" s="18">
        <f>IFERROR(VLOOKUP(A130,'MOD PAA INVERSIÓN'!$B:$U,20,0),0)</f>
        <v>0</v>
      </c>
      <c r="AE130" s="18">
        <f>SUMIFS('MOD PAA INVERSIÓN'!$M:$M,'MOD PAA INVERSIÓN'!B:B,A130,'MOD PAA INVERSIÓN'!A:A,"Información Actual")</f>
        <v>0</v>
      </c>
      <c r="AF130" s="18" t="e">
        <f>VLOOKUP(A130,'Copia de MOD PAA INVERSIÓN'!$B:$M,12,0)</f>
        <v>#N/A</v>
      </c>
      <c r="AG130" s="11" t="e">
        <f>VLOOKUP(A130,'SOL INVERSIÒN'!$B:$M,12,0)</f>
        <v>#N/A</v>
      </c>
      <c r="AH130" s="11"/>
      <c r="AI130" s="11"/>
    </row>
    <row r="131" spans="1:35" ht="191.25">
      <c r="A131" s="12" t="s">
        <v>322</v>
      </c>
      <c r="B131" s="13" t="s">
        <v>34</v>
      </c>
      <c r="C131" s="13" t="s">
        <v>35</v>
      </c>
      <c r="D131" s="13" t="s">
        <v>263</v>
      </c>
      <c r="E131" s="13" t="s">
        <v>264</v>
      </c>
      <c r="F131" s="14">
        <v>8080</v>
      </c>
      <c r="G131" s="14">
        <v>2024110010212</v>
      </c>
      <c r="H131" s="13" t="s">
        <v>265</v>
      </c>
      <c r="I131" s="13" t="s">
        <v>266</v>
      </c>
      <c r="J131" s="13" t="s">
        <v>267</v>
      </c>
      <c r="K131" s="13">
        <v>80111600</v>
      </c>
      <c r="L131" s="13" t="s">
        <v>323</v>
      </c>
      <c r="M131" s="13" t="s">
        <v>42</v>
      </c>
      <c r="N131" s="13" t="str">
        <f t="shared" si="40"/>
        <v>ENERO</v>
      </c>
      <c r="O131" s="13">
        <v>6</v>
      </c>
      <c r="P131" s="13">
        <v>1</v>
      </c>
      <c r="Q131" s="13" t="s">
        <v>44</v>
      </c>
      <c r="R131" s="17" t="s">
        <v>45</v>
      </c>
      <c r="S131" s="17">
        <v>5000000</v>
      </c>
      <c r="T131" s="17">
        <f t="shared" si="41"/>
        <v>30000000</v>
      </c>
      <c r="U131" s="13" t="s">
        <v>269</v>
      </c>
      <c r="V131" s="13" t="s">
        <v>47</v>
      </c>
      <c r="W131" s="13" t="s">
        <v>270</v>
      </c>
      <c r="X131" s="13" t="s">
        <v>271</v>
      </c>
      <c r="Y131" s="13" t="s">
        <v>50</v>
      </c>
      <c r="Z131" s="13" t="s">
        <v>51</v>
      </c>
      <c r="AA131" s="18">
        <f>SUMIFS('MOD PAA INVERSIÓN'!M:M,'MOD PAA INVERSIÓN'!B:B,A131,'MOD PAA INVERSIÓN'!A:A,"Modificación propuesta")</f>
        <v>0</v>
      </c>
      <c r="AB131" s="19">
        <f t="shared" si="54"/>
        <v>0</v>
      </c>
      <c r="AC131" s="19">
        <f t="shared" si="55"/>
        <v>30000000</v>
      </c>
      <c r="AD131" s="18">
        <f>IFERROR(VLOOKUP(A131,'MOD PAA INVERSIÓN'!$B:$U,20,0),0)</f>
        <v>0</v>
      </c>
      <c r="AE131" s="18">
        <f>SUMIFS('MOD PAA INVERSIÓN'!$M:$M,'MOD PAA INVERSIÓN'!B:B,A131,'MOD PAA INVERSIÓN'!A:A,"Información Actual")</f>
        <v>0</v>
      </c>
      <c r="AF131" s="18" t="e">
        <f>VLOOKUP(A131,'Copia de MOD PAA INVERSIÓN'!$B:$M,12,0)</f>
        <v>#N/A</v>
      </c>
      <c r="AG131" s="11" t="e">
        <f>VLOOKUP(A131,'SOL INVERSIÒN'!$B:$M,12,0)</f>
        <v>#N/A</v>
      </c>
      <c r="AH131" s="11"/>
      <c r="AI131" s="11"/>
    </row>
    <row r="132" spans="1:35" ht="76.5">
      <c r="A132" s="12" t="s">
        <v>324</v>
      </c>
      <c r="B132" s="13" t="s">
        <v>34</v>
      </c>
      <c r="C132" s="13" t="s">
        <v>35</v>
      </c>
      <c r="D132" s="13" t="s">
        <v>263</v>
      </c>
      <c r="E132" s="13" t="s">
        <v>264</v>
      </c>
      <c r="F132" s="14">
        <v>8080</v>
      </c>
      <c r="G132" s="14">
        <v>2024110010212</v>
      </c>
      <c r="H132" s="13" t="s">
        <v>265</v>
      </c>
      <c r="I132" s="13" t="s">
        <v>266</v>
      </c>
      <c r="J132" s="13" t="s">
        <v>267</v>
      </c>
      <c r="K132" s="13">
        <v>80111600</v>
      </c>
      <c r="L132" s="13" t="s">
        <v>325</v>
      </c>
      <c r="M132" s="13" t="s">
        <v>42</v>
      </c>
      <c r="N132" s="13" t="str">
        <f t="shared" si="40"/>
        <v>ENERO</v>
      </c>
      <c r="O132" s="13">
        <v>6</v>
      </c>
      <c r="P132" s="13">
        <v>1</v>
      </c>
      <c r="Q132" s="13" t="s">
        <v>44</v>
      </c>
      <c r="R132" s="17" t="s">
        <v>45</v>
      </c>
      <c r="S132" s="17">
        <v>7000000</v>
      </c>
      <c r="T132" s="17">
        <f t="shared" si="41"/>
        <v>42000000</v>
      </c>
      <c r="U132" s="13" t="s">
        <v>269</v>
      </c>
      <c r="V132" s="13" t="s">
        <v>47</v>
      </c>
      <c r="W132" s="13" t="s">
        <v>270</v>
      </c>
      <c r="X132" s="13" t="s">
        <v>49</v>
      </c>
      <c r="Y132" s="13" t="s">
        <v>50</v>
      </c>
      <c r="Z132" s="13" t="s">
        <v>51</v>
      </c>
      <c r="AA132" s="18">
        <f>SUMIFS('MOD PAA INVERSIÓN'!M:M,'MOD PAA INVERSIÓN'!B:B,A132,'MOD PAA INVERSIÓN'!A:A,"Modificación propuesta")</f>
        <v>0</v>
      </c>
      <c r="AB132" s="19">
        <f t="shared" si="54"/>
        <v>0</v>
      </c>
      <c r="AC132" s="19">
        <f t="shared" si="55"/>
        <v>42000000</v>
      </c>
      <c r="AD132" s="18">
        <f>IFERROR(VLOOKUP(A132,'MOD PAA INVERSIÓN'!$B:$U,20,0),0)</f>
        <v>0</v>
      </c>
      <c r="AE132" s="18">
        <f>SUMIFS('MOD PAA INVERSIÓN'!$M:$M,'MOD PAA INVERSIÓN'!B:B,A132,'MOD PAA INVERSIÓN'!A:A,"Información Actual")</f>
        <v>0</v>
      </c>
      <c r="AF132" s="18" t="e">
        <f>VLOOKUP(A132,'Copia de MOD PAA INVERSIÓN'!$B:$M,12,0)</f>
        <v>#N/A</v>
      </c>
      <c r="AG132" s="11" t="e">
        <f>VLOOKUP(A132,'SOL INVERSIÒN'!$B:$M,12,0)</f>
        <v>#N/A</v>
      </c>
      <c r="AH132" s="11"/>
      <c r="AI132" s="11"/>
    </row>
    <row r="133" spans="1:35" ht="191.25">
      <c r="A133" s="12" t="s">
        <v>326</v>
      </c>
      <c r="B133" s="13" t="s">
        <v>34</v>
      </c>
      <c r="C133" s="13" t="s">
        <v>35</v>
      </c>
      <c r="D133" s="13" t="s">
        <v>263</v>
      </c>
      <c r="E133" s="13" t="s">
        <v>264</v>
      </c>
      <c r="F133" s="14">
        <v>8080</v>
      </c>
      <c r="G133" s="14">
        <v>2024110010212</v>
      </c>
      <c r="H133" s="13" t="s">
        <v>265</v>
      </c>
      <c r="I133" s="13" t="s">
        <v>266</v>
      </c>
      <c r="J133" s="13" t="s">
        <v>267</v>
      </c>
      <c r="K133" s="13">
        <v>80111600</v>
      </c>
      <c r="L133" s="13" t="s">
        <v>327</v>
      </c>
      <c r="M133" s="13" t="s">
        <v>43</v>
      </c>
      <c r="N133" s="13" t="str">
        <f t="shared" si="40"/>
        <v>FEBRERO</v>
      </c>
      <c r="O133" s="13">
        <v>5</v>
      </c>
      <c r="P133" s="13">
        <v>1</v>
      </c>
      <c r="Q133" s="13" t="s">
        <v>44</v>
      </c>
      <c r="R133" s="17" t="s">
        <v>45</v>
      </c>
      <c r="S133" s="17">
        <v>3600000</v>
      </c>
      <c r="T133" s="17">
        <f t="shared" si="41"/>
        <v>18000000</v>
      </c>
      <c r="U133" s="13" t="s">
        <v>269</v>
      </c>
      <c r="V133" s="13" t="s">
        <v>47</v>
      </c>
      <c r="W133" s="13" t="s">
        <v>270</v>
      </c>
      <c r="X133" s="13" t="s">
        <v>271</v>
      </c>
      <c r="Y133" s="13" t="s">
        <v>50</v>
      </c>
      <c r="Z133" s="13" t="s">
        <v>51</v>
      </c>
      <c r="AA133" s="18">
        <f>SUMIFS('MOD PAA INVERSIÓN'!M:M,'MOD PAA INVERSIÓN'!B:B,A133,'MOD PAA INVERSIÓN'!A:A,"Modificación propuesta")</f>
        <v>18000000</v>
      </c>
      <c r="AB133" s="18">
        <f t="shared" ref="AB133:AB134" si="56">AF133-T133</f>
        <v>0</v>
      </c>
      <c r="AC133" s="18">
        <f t="shared" ref="AC133:AC134" si="57">AF133</f>
        <v>18000000</v>
      </c>
      <c r="AD133" s="18">
        <f>IFERROR(VLOOKUP(A133,'MOD PAA INVERSIÓN'!$B:$U,20,0),0)</f>
        <v>1</v>
      </c>
      <c r="AE133" s="18">
        <f>SUMIFS('MOD PAA INVERSIÓN'!$M:$M,'MOD PAA INVERSIÓN'!B:B,A133,'MOD PAA INVERSIÓN'!A:A,"Información Actual")</f>
        <v>-18000000</v>
      </c>
      <c r="AF133" s="18">
        <f>VLOOKUP(A133,'Copia de MOD PAA INVERSIÓN'!$B:$M,12,0)</f>
        <v>18000000</v>
      </c>
      <c r="AG133" s="19">
        <f>VLOOKUP(A133,'SOL INVERSIÒN'!$B:$M,12,0)</f>
        <v>18000000</v>
      </c>
      <c r="AH133" s="11"/>
      <c r="AI133" s="11"/>
    </row>
    <row r="134" spans="1:35" ht="191.25">
      <c r="A134" s="12" t="s">
        <v>328</v>
      </c>
      <c r="B134" s="13" t="s">
        <v>34</v>
      </c>
      <c r="C134" s="13" t="s">
        <v>35</v>
      </c>
      <c r="D134" s="13" t="s">
        <v>263</v>
      </c>
      <c r="E134" s="13" t="s">
        <v>264</v>
      </c>
      <c r="F134" s="14">
        <v>8080</v>
      </c>
      <c r="G134" s="14">
        <v>2024110010212</v>
      </c>
      <c r="H134" s="13" t="s">
        <v>265</v>
      </c>
      <c r="I134" s="13" t="s">
        <v>266</v>
      </c>
      <c r="J134" s="13" t="s">
        <v>267</v>
      </c>
      <c r="K134" s="13">
        <v>80111600</v>
      </c>
      <c r="L134" s="13" t="s">
        <v>329</v>
      </c>
      <c r="M134" s="13" t="s">
        <v>43</v>
      </c>
      <c r="N134" s="13" t="str">
        <f t="shared" si="40"/>
        <v>FEBRERO</v>
      </c>
      <c r="O134" s="13">
        <v>5</v>
      </c>
      <c r="P134" s="13">
        <v>1</v>
      </c>
      <c r="Q134" s="13" t="s">
        <v>44</v>
      </c>
      <c r="R134" s="17" t="s">
        <v>45</v>
      </c>
      <c r="S134" s="17">
        <v>5500000</v>
      </c>
      <c r="T134" s="17">
        <f t="shared" si="41"/>
        <v>27500000</v>
      </c>
      <c r="U134" s="13" t="s">
        <v>269</v>
      </c>
      <c r="V134" s="13" t="s">
        <v>47</v>
      </c>
      <c r="W134" s="13" t="s">
        <v>270</v>
      </c>
      <c r="X134" s="13" t="s">
        <v>271</v>
      </c>
      <c r="Y134" s="13" t="s">
        <v>50</v>
      </c>
      <c r="Z134" s="13" t="s">
        <v>51</v>
      </c>
      <c r="AA134" s="18">
        <f>SUMIFS('MOD PAA INVERSIÓN'!M:M,'MOD PAA INVERSIÓN'!B:B,A134,'MOD PAA INVERSIÓN'!A:A,"Modificación propuesta")</f>
        <v>27500000</v>
      </c>
      <c r="AB134" s="18">
        <f t="shared" si="56"/>
        <v>0</v>
      </c>
      <c r="AC134" s="18">
        <f t="shared" si="57"/>
        <v>27500000</v>
      </c>
      <c r="AD134" s="18">
        <f>IFERROR(VLOOKUP(A134,'MOD PAA INVERSIÓN'!$B:$U,20,0),0)</f>
        <v>1</v>
      </c>
      <c r="AE134" s="18">
        <f>SUMIFS('MOD PAA INVERSIÓN'!$M:$M,'MOD PAA INVERSIÓN'!B:B,A134,'MOD PAA INVERSIÓN'!A:A,"Información Actual")</f>
        <v>-27500000</v>
      </c>
      <c r="AF134" s="18">
        <f>VLOOKUP(A134,'Copia de MOD PAA INVERSIÓN'!$B:$M,12,0)</f>
        <v>27500000</v>
      </c>
      <c r="AG134" s="19">
        <f>VLOOKUP(A134,'SOL INVERSIÒN'!$B:$M,12,0)</f>
        <v>27500000</v>
      </c>
      <c r="AH134" s="11"/>
      <c r="AI134" s="11"/>
    </row>
    <row r="135" spans="1:35" ht="191.25">
      <c r="A135" s="12" t="s">
        <v>330</v>
      </c>
      <c r="B135" s="13" t="s">
        <v>34</v>
      </c>
      <c r="C135" s="13" t="s">
        <v>35</v>
      </c>
      <c r="D135" s="13" t="s">
        <v>263</v>
      </c>
      <c r="E135" s="13" t="s">
        <v>264</v>
      </c>
      <c r="F135" s="14">
        <v>8080</v>
      </c>
      <c r="G135" s="14">
        <v>2024110010212</v>
      </c>
      <c r="H135" s="13" t="s">
        <v>265</v>
      </c>
      <c r="I135" s="13" t="s">
        <v>266</v>
      </c>
      <c r="J135" s="13" t="s">
        <v>267</v>
      </c>
      <c r="K135" s="13">
        <v>80111600</v>
      </c>
      <c r="L135" s="13" t="s">
        <v>331</v>
      </c>
      <c r="M135" s="13" t="s">
        <v>43</v>
      </c>
      <c r="N135" s="13" t="str">
        <f t="shared" si="40"/>
        <v>FEBRERO</v>
      </c>
      <c r="O135" s="13">
        <v>5</v>
      </c>
      <c r="P135" s="13">
        <v>1</v>
      </c>
      <c r="Q135" s="13" t="s">
        <v>44</v>
      </c>
      <c r="R135" s="17" t="s">
        <v>45</v>
      </c>
      <c r="S135" s="17">
        <v>5000000</v>
      </c>
      <c r="T135" s="17">
        <f t="shared" si="41"/>
        <v>25000000</v>
      </c>
      <c r="U135" s="13" t="s">
        <v>269</v>
      </c>
      <c r="V135" s="13" t="s">
        <v>47</v>
      </c>
      <c r="W135" s="13" t="s">
        <v>270</v>
      </c>
      <c r="X135" s="13" t="s">
        <v>271</v>
      </c>
      <c r="Y135" s="13" t="s">
        <v>50</v>
      </c>
      <c r="Z135" s="13" t="s">
        <v>51</v>
      </c>
      <c r="AA135" s="18">
        <f>SUMIFS('MOD PAA INVERSIÓN'!M:M,'MOD PAA INVERSIÓN'!B:B,A135,'MOD PAA INVERSIÓN'!A:A,"Modificación propuesta")</f>
        <v>0</v>
      </c>
      <c r="AB135" s="19">
        <f>AC135-T135</f>
        <v>0</v>
      </c>
      <c r="AC135" s="19">
        <f>T135</f>
        <v>25000000</v>
      </c>
      <c r="AD135" s="18">
        <f>IFERROR(VLOOKUP(A135,'MOD PAA INVERSIÓN'!$B:$U,20,0),0)</f>
        <v>0</v>
      </c>
      <c r="AE135" s="18">
        <f>SUMIFS('MOD PAA INVERSIÓN'!$M:$M,'MOD PAA INVERSIÓN'!B:B,A135,'MOD PAA INVERSIÓN'!A:A,"Información Actual")</f>
        <v>0</v>
      </c>
      <c r="AF135" s="18" t="e">
        <f>VLOOKUP(A135,'Copia de MOD PAA INVERSIÓN'!$B:$M,12,0)</f>
        <v>#N/A</v>
      </c>
      <c r="AG135" s="11" t="e">
        <f>VLOOKUP(A135,'SOL INVERSIÒN'!$B:$M,12,0)</f>
        <v>#N/A</v>
      </c>
      <c r="AH135" s="11"/>
      <c r="AI135" s="11"/>
    </row>
    <row r="136" spans="1:35" ht="191.25">
      <c r="A136" s="12" t="s">
        <v>332</v>
      </c>
      <c r="B136" s="13" t="s">
        <v>34</v>
      </c>
      <c r="C136" s="13" t="s">
        <v>35</v>
      </c>
      <c r="D136" s="13" t="s">
        <v>263</v>
      </c>
      <c r="E136" s="13" t="s">
        <v>264</v>
      </c>
      <c r="F136" s="14">
        <v>8080</v>
      </c>
      <c r="G136" s="14">
        <v>2024110010212</v>
      </c>
      <c r="H136" s="13" t="s">
        <v>265</v>
      </c>
      <c r="I136" s="13" t="s">
        <v>266</v>
      </c>
      <c r="J136" s="13" t="s">
        <v>267</v>
      </c>
      <c r="K136" s="13">
        <v>80111600</v>
      </c>
      <c r="L136" s="13" t="s">
        <v>333</v>
      </c>
      <c r="M136" s="13" t="s">
        <v>43</v>
      </c>
      <c r="N136" s="13" t="str">
        <f t="shared" si="40"/>
        <v>FEBRERO</v>
      </c>
      <c r="O136" s="13">
        <v>4</v>
      </c>
      <c r="P136" s="13">
        <v>1</v>
      </c>
      <c r="Q136" s="13" t="s">
        <v>44</v>
      </c>
      <c r="R136" s="17" t="s">
        <v>45</v>
      </c>
      <c r="S136" s="17">
        <v>4500000</v>
      </c>
      <c r="T136" s="17">
        <f t="shared" si="41"/>
        <v>18000000</v>
      </c>
      <c r="U136" s="13" t="s">
        <v>269</v>
      </c>
      <c r="V136" s="13" t="s">
        <v>47</v>
      </c>
      <c r="W136" s="13" t="s">
        <v>270</v>
      </c>
      <c r="X136" s="13" t="s">
        <v>271</v>
      </c>
      <c r="Y136" s="13" t="s">
        <v>50</v>
      </c>
      <c r="Z136" s="13" t="s">
        <v>51</v>
      </c>
      <c r="AA136" s="18">
        <f>SUMIFS('MOD PAA INVERSIÓN'!M:M,'MOD PAA INVERSIÓN'!B:B,A136,'MOD PAA INVERSIÓN'!A:A,"Modificación propuesta")</f>
        <v>18000000</v>
      </c>
      <c r="AB136" s="18">
        <f t="shared" ref="AB136:AB137" si="58">AF136-T136</f>
        <v>0</v>
      </c>
      <c r="AC136" s="18">
        <f t="shared" ref="AC136:AC137" si="59">AF136</f>
        <v>18000000</v>
      </c>
      <c r="AD136" s="18">
        <f>IFERROR(VLOOKUP(A136,'MOD PAA INVERSIÓN'!$B:$U,20,0),0)</f>
        <v>1</v>
      </c>
      <c r="AE136" s="18">
        <f>SUMIFS('MOD PAA INVERSIÓN'!$M:$M,'MOD PAA INVERSIÓN'!B:B,A136,'MOD PAA INVERSIÓN'!A:A,"Información Actual")</f>
        <v>-18000000</v>
      </c>
      <c r="AF136" s="18">
        <f>VLOOKUP(A136,'Copia de MOD PAA INVERSIÓN'!$B:$M,12,0)</f>
        <v>18000000</v>
      </c>
      <c r="AG136" s="19">
        <f>VLOOKUP(A136,'SOL INVERSIÒN'!$B:$M,12,0)</f>
        <v>18000000</v>
      </c>
      <c r="AH136" s="11"/>
      <c r="AI136" s="11"/>
    </row>
    <row r="137" spans="1:35" ht="76.5">
      <c r="A137" s="12" t="s">
        <v>334</v>
      </c>
      <c r="B137" s="13" t="s">
        <v>34</v>
      </c>
      <c r="C137" s="13" t="s">
        <v>35</v>
      </c>
      <c r="D137" s="13" t="s">
        <v>263</v>
      </c>
      <c r="E137" s="13" t="s">
        <v>264</v>
      </c>
      <c r="F137" s="14">
        <v>8080</v>
      </c>
      <c r="G137" s="14">
        <v>2024110010212</v>
      </c>
      <c r="H137" s="13" t="s">
        <v>265</v>
      </c>
      <c r="I137" s="13" t="s">
        <v>266</v>
      </c>
      <c r="J137" s="13" t="s">
        <v>267</v>
      </c>
      <c r="K137" s="13">
        <v>80111600</v>
      </c>
      <c r="L137" s="13" t="s">
        <v>335</v>
      </c>
      <c r="M137" s="13" t="s">
        <v>43</v>
      </c>
      <c r="N137" s="13" t="str">
        <f t="shared" si="40"/>
        <v>FEBRERO</v>
      </c>
      <c r="O137" s="13">
        <v>4</v>
      </c>
      <c r="P137" s="13">
        <v>1</v>
      </c>
      <c r="Q137" s="13" t="s">
        <v>44</v>
      </c>
      <c r="R137" s="17" t="s">
        <v>45</v>
      </c>
      <c r="S137" s="17">
        <v>6000000</v>
      </c>
      <c r="T137" s="17">
        <f t="shared" si="41"/>
        <v>24000000</v>
      </c>
      <c r="U137" s="13" t="s">
        <v>269</v>
      </c>
      <c r="V137" s="13" t="s">
        <v>47</v>
      </c>
      <c r="W137" s="13" t="s">
        <v>270</v>
      </c>
      <c r="X137" s="13" t="s">
        <v>49</v>
      </c>
      <c r="Y137" s="13" t="s">
        <v>50</v>
      </c>
      <c r="Z137" s="13" t="s">
        <v>51</v>
      </c>
      <c r="AA137" s="18">
        <f>SUMIFS('MOD PAA INVERSIÓN'!M:M,'MOD PAA INVERSIÓN'!B:B,A137,'MOD PAA INVERSIÓN'!A:A,"Modificación propuesta")</f>
        <v>60000000</v>
      </c>
      <c r="AB137" s="18">
        <f t="shared" si="58"/>
        <v>36000000</v>
      </c>
      <c r="AC137" s="18">
        <f t="shared" si="59"/>
        <v>60000000</v>
      </c>
      <c r="AD137" s="18">
        <f>IFERROR(VLOOKUP(A137,'MOD PAA INVERSIÓN'!$B:$U,20,0),0)</f>
        <v>1</v>
      </c>
      <c r="AE137" s="18">
        <f>SUMIFS('MOD PAA INVERSIÓN'!$M:$M,'MOD PAA INVERSIÓN'!B:B,A137,'MOD PAA INVERSIÓN'!A:A,"Información Actual")</f>
        <v>-24000000</v>
      </c>
      <c r="AF137" s="18">
        <f>VLOOKUP(A137,'Copia de MOD PAA INVERSIÓN'!$B:$M,12,0)</f>
        <v>60000000</v>
      </c>
      <c r="AG137" s="19">
        <f>VLOOKUP(A137,'SOL INVERSIÒN'!$B:$M,12,0)</f>
        <v>60000000</v>
      </c>
      <c r="AH137" s="19">
        <f>T137+AE137</f>
        <v>0</v>
      </c>
      <c r="AI137" s="11"/>
    </row>
    <row r="138" spans="1:35" ht="89.25">
      <c r="A138" s="12" t="s">
        <v>336</v>
      </c>
      <c r="B138" s="13" t="s">
        <v>34</v>
      </c>
      <c r="C138" s="13" t="s">
        <v>35</v>
      </c>
      <c r="D138" s="13" t="s">
        <v>263</v>
      </c>
      <c r="E138" s="13" t="s">
        <v>264</v>
      </c>
      <c r="F138" s="14">
        <v>8080</v>
      </c>
      <c r="G138" s="14">
        <v>2024110010212</v>
      </c>
      <c r="H138" s="13" t="s">
        <v>265</v>
      </c>
      <c r="I138" s="13" t="s">
        <v>266</v>
      </c>
      <c r="J138" s="13" t="s">
        <v>267</v>
      </c>
      <c r="K138" s="13">
        <v>80111600</v>
      </c>
      <c r="L138" s="13" t="s">
        <v>337</v>
      </c>
      <c r="M138" s="13" t="s">
        <v>43</v>
      </c>
      <c r="N138" s="13" t="str">
        <f t="shared" si="40"/>
        <v>FEBRERO</v>
      </c>
      <c r="O138" s="13">
        <v>5</v>
      </c>
      <c r="P138" s="13">
        <v>1</v>
      </c>
      <c r="Q138" s="13" t="s">
        <v>44</v>
      </c>
      <c r="R138" s="17" t="s">
        <v>45</v>
      </c>
      <c r="S138" s="17">
        <v>7000000</v>
      </c>
      <c r="T138" s="17">
        <f t="shared" si="41"/>
        <v>35000000</v>
      </c>
      <c r="U138" s="13" t="s">
        <v>269</v>
      </c>
      <c r="V138" s="13" t="s">
        <v>47</v>
      </c>
      <c r="W138" s="13" t="s">
        <v>270</v>
      </c>
      <c r="X138" s="13" t="s">
        <v>300</v>
      </c>
      <c r="Y138" s="13" t="s">
        <v>50</v>
      </c>
      <c r="Z138" s="13" t="s">
        <v>51</v>
      </c>
      <c r="AA138" s="18">
        <f>SUMIFS('MOD PAA INVERSIÓN'!M:M,'MOD PAA INVERSIÓN'!B:B,A138,'MOD PAA INVERSIÓN'!A:A,"Modificación propuesta")</f>
        <v>0</v>
      </c>
      <c r="AB138" s="19">
        <f>AC138-T138</f>
        <v>0</v>
      </c>
      <c r="AC138" s="19">
        <f>T138</f>
        <v>35000000</v>
      </c>
      <c r="AD138" s="18">
        <f>IFERROR(VLOOKUP(A138,'MOD PAA INVERSIÓN'!$B:$U,20,0),0)</f>
        <v>0</v>
      </c>
      <c r="AE138" s="18">
        <f>SUMIFS('MOD PAA INVERSIÓN'!$M:$M,'MOD PAA INVERSIÓN'!B:B,A138,'MOD PAA INVERSIÓN'!A:A,"Información Actual")</f>
        <v>0</v>
      </c>
      <c r="AF138" s="18" t="e">
        <f>VLOOKUP(A138,'Copia de MOD PAA INVERSIÓN'!$B:$M,12,0)</f>
        <v>#N/A</v>
      </c>
      <c r="AG138" s="11" t="e">
        <f>VLOOKUP(A138,'SOL INVERSIÒN'!$B:$M,12,0)</f>
        <v>#N/A</v>
      </c>
      <c r="AH138" s="11"/>
      <c r="AI138" s="11"/>
    </row>
    <row r="139" spans="1:35" ht="191.25">
      <c r="A139" s="12" t="s">
        <v>338</v>
      </c>
      <c r="B139" s="13" t="s">
        <v>34</v>
      </c>
      <c r="C139" s="13" t="s">
        <v>35</v>
      </c>
      <c r="D139" s="13" t="s">
        <v>263</v>
      </c>
      <c r="E139" s="13" t="s">
        <v>264</v>
      </c>
      <c r="F139" s="14">
        <v>8080</v>
      </c>
      <c r="G139" s="14">
        <v>2024110010212</v>
      </c>
      <c r="H139" s="13" t="s">
        <v>265</v>
      </c>
      <c r="I139" s="13" t="s">
        <v>266</v>
      </c>
      <c r="J139" s="13" t="s">
        <v>267</v>
      </c>
      <c r="K139" s="13">
        <v>80111600</v>
      </c>
      <c r="L139" s="13" t="s">
        <v>339</v>
      </c>
      <c r="M139" s="13" t="s">
        <v>43</v>
      </c>
      <c r="N139" s="13" t="str">
        <f t="shared" si="40"/>
        <v>FEBRERO</v>
      </c>
      <c r="O139" s="13">
        <v>5</v>
      </c>
      <c r="P139" s="13">
        <v>1</v>
      </c>
      <c r="Q139" s="13" t="s">
        <v>44</v>
      </c>
      <c r="R139" s="17" t="s">
        <v>45</v>
      </c>
      <c r="S139" s="17">
        <v>3600000</v>
      </c>
      <c r="T139" s="17">
        <f t="shared" si="41"/>
        <v>18000000</v>
      </c>
      <c r="U139" s="13" t="s">
        <v>269</v>
      </c>
      <c r="V139" s="13" t="s">
        <v>47</v>
      </c>
      <c r="W139" s="13" t="s">
        <v>270</v>
      </c>
      <c r="X139" s="13" t="s">
        <v>271</v>
      </c>
      <c r="Y139" s="13" t="s">
        <v>50</v>
      </c>
      <c r="Z139" s="13" t="s">
        <v>51</v>
      </c>
      <c r="AA139" s="18">
        <f>SUMIFS('MOD PAA INVERSIÓN'!M:M,'MOD PAA INVERSIÓN'!B:B,A139,'MOD PAA INVERSIÓN'!A:A,"Modificación propuesta")</f>
        <v>18000000</v>
      </c>
      <c r="AB139" s="18">
        <f>AF139-T139</f>
        <v>0</v>
      </c>
      <c r="AC139" s="18">
        <f>AF139</f>
        <v>18000000</v>
      </c>
      <c r="AD139" s="18">
        <f>IFERROR(VLOOKUP(A139,'MOD PAA INVERSIÓN'!$B:$U,20,0),0)</f>
        <v>1</v>
      </c>
      <c r="AE139" s="18">
        <f>SUMIFS('MOD PAA INVERSIÓN'!$M:$M,'MOD PAA INVERSIÓN'!B:B,A139,'MOD PAA INVERSIÓN'!A:A,"Información Actual")</f>
        <v>-18000000</v>
      </c>
      <c r="AF139" s="18">
        <f>VLOOKUP(A139,'Copia de MOD PAA INVERSIÓN'!$B:$M,12,0)</f>
        <v>18000000</v>
      </c>
      <c r="AG139" s="19">
        <f>VLOOKUP(A139,'SOL INVERSIÒN'!$B:$M,12,0)</f>
        <v>18000000</v>
      </c>
      <c r="AH139" s="11"/>
      <c r="AI139" s="11"/>
    </row>
    <row r="140" spans="1:35" ht="191.25">
      <c r="A140" s="12" t="s">
        <v>340</v>
      </c>
      <c r="B140" s="13" t="s">
        <v>34</v>
      </c>
      <c r="C140" s="13" t="s">
        <v>35</v>
      </c>
      <c r="D140" s="13" t="s">
        <v>263</v>
      </c>
      <c r="E140" s="13" t="s">
        <v>264</v>
      </c>
      <c r="F140" s="14">
        <v>8080</v>
      </c>
      <c r="G140" s="14">
        <v>2024110010212</v>
      </c>
      <c r="H140" s="13" t="s">
        <v>265</v>
      </c>
      <c r="I140" s="13" t="s">
        <v>266</v>
      </c>
      <c r="J140" s="13" t="s">
        <v>267</v>
      </c>
      <c r="K140" s="13">
        <v>80111600</v>
      </c>
      <c r="L140" s="13" t="s">
        <v>341</v>
      </c>
      <c r="M140" s="13" t="s">
        <v>42</v>
      </c>
      <c r="N140" s="13" t="str">
        <f t="shared" si="40"/>
        <v>ENERO</v>
      </c>
      <c r="O140" s="13">
        <v>6</v>
      </c>
      <c r="P140" s="13">
        <v>1</v>
      </c>
      <c r="Q140" s="13" t="s">
        <v>44</v>
      </c>
      <c r="R140" s="17" t="s">
        <v>45</v>
      </c>
      <c r="S140" s="17">
        <v>9000000</v>
      </c>
      <c r="T140" s="17">
        <f t="shared" si="41"/>
        <v>54000000</v>
      </c>
      <c r="U140" s="13" t="s">
        <v>269</v>
      </c>
      <c r="V140" s="13" t="s">
        <v>47</v>
      </c>
      <c r="W140" s="13" t="s">
        <v>270</v>
      </c>
      <c r="X140" s="13" t="s">
        <v>271</v>
      </c>
      <c r="Y140" s="13" t="s">
        <v>50</v>
      </c>
      <c r="Z140" s="13" t="s">
        <v>51</v>
      </c>
      <c r="AA140" s="18">
        <f>SUMIFS('MOD PAA INVERSIÓN'!M:M,'MOD PAA INVERSIÓN'!B:B,A140,'MOD PAA INVERSIÓN'!A:A,"Modificación propuesta")</f>
        <v>0</v>
      </c>
      <c r="AB140" s="19">
        <f>AC140-T140</f>
        <v>0</v>
      </c>
      <c r="AC140" s="19">
        <f>T140</f>
        <v>54000000</v>
      </c>
      <c r="AD140" s="18">
        <f>IFERROR(VLOOKUP(A140,'MOD PAA INVERSIÓN'!$B:$U,20,0),0)</f>
        <v>0</v>
      </c>
      <c r="AE140" s="18">
        <f>SUMIFS('MOD PAA INVERSIÓN'!$M:$M,'MOD PAA INVERSIÓN'!B:B,A140,'MOD PAA INVERSIÓN'!A:A,"Información Actual")</f>
        <v>0</v>
      </c>
      <c r="AF140" s="18" t="e">
        <f>VLOOKUP(A140,'Copia de MOD PAA INVERSIÓN'!$B:$M,12,0)</f>
        <v>#N/A</v>
      </c>
      <c r="AG140" s="11" t="e">
        <f>VLOOKUP(A140,'SOL INVERSIÒN'!$B:$M,12,0)</f>
        <v>#N/A</v>
      </c>
      <c r="AH140" s="11"/>
      <c r="AI140" s="11"/>
    </row>
    <row r="141" spans="1:35" ht="191.25">
      <c r="A141" s="12" t="s">
        <v>342</v>
      </c>
      <c r="B141" s="13" t="s">
        <v>34</v>
      </c>
      <c r="C141" s="13" t="s">
        <v>35</v>
      </c>
      <c r="D141" s="13" t="s">
        <v>263</v>
      </c>
      <c r="E141" s="13" t="s">
        <v>264</v>
      </c>
      <c r="F141" s="14">
        <v>8080</v>
      </c>
      <c r="G141" s="14">
        <v>2024110010212</v>
      </c>
      <c r="H141" s="13" t="s">
        <v>265</v>
      </c>
      <c r="I141" s="13" t="s">
        <v>266</v>
      </c>
      <c r="J141" s="13" t="s">
        <v>267</v>
      </c>
      <c r="K141" s="13">
        <v>80111600</v>
      </c>
      <c r="L141" s="13" t="s">
        <v>341</v>
      </c>
      <c r="M141" s="13" t="s">
        <v>280</v>
      </c>
      <c r="N141" s="13" t="str">
        <f t="shared" si="40"/>
        <v>MARZO</v>
      </c>
      <c r="O141" s="13">
        <v>4</v>
      </c>
      <c r="P141" s="13">
        <v>1</v>
      </c>
      <c r="Q141" s="13" t="s">
        <v>44</v>
      </c>
      <c r="R141" s="17" t="s">
        <v>45</v>
      </c>
      <c r="S141" s="17">
        <v>5000000</v>
      </c>
      <c r="T141" s="17">
        <f t="shared" si="41"/>
        <v>20000000</v>
      </c>
      <c r="U141" s="13" t="s">
        <v>269</v>
      </c>
      <c r="V141" s="13" t="s">
        <v>47</v>
      </c>
      <c r="W141" s="13" t="s">
        <v>270</v>
      </c>
      <c r="X141" s="13" t="s">
        <v>271</v>
      </c>
      <c r="Y141" s="13" t="s">
        <v>50</v>
      </c>
      <c r="Z141" s="13" t="s">
        <v>51</v>
      </c>
      <c r="AA141" s="18">
        <f>SUMIFS('MOD PAA INVERSIÓN'!M:M,'MOD PAA INVERSIÓN'!B:B,A141,'MOD PAA INVERSIÓN'!A:A,"Modificación propuesta")</f>
        <v>20000000</v>
      </c>
      <c r="AB141" s="18">
        <f>AF141-T141</f>
        <v>0</v>
      </c>
      <c r="AC141" s="18">
        <f>AF141</f>
        <v>20000000</v>
      </c>
      <c r="AD141" s="18">
        <f>IFERROR(VLOOKUP(A141,'MOD PAA INVERSIÓN'!$B:$U,20,0),0)</f>
        <v>1</v>
      </c>
      <c r="AE141" s="18">
        <f>SUMIFS('MOD PAA INVERSIÓN'!$M:$M,'MOD PAA INVERSIÓN'!B:B,A141,'MOD PAA INVERSIÓN'!A:A,"Información Actual")</f>
        <v>-20000000</v>
      </c>
      <c r="AF141" s="18">
        <f>VLOOKUP(A141,'Copia de MOD PAA INVERSIÓN'!$B:$M,12,0)</f>
        <v>20000000</v>
      </c>
      <c r="AG141" s="19">
        <f>VLOOKUP(A141,'SOL INVERSIÒN'!$B:$M,12,0)</f>
        <v>20000000</v>
      </c>
      <c r="AH141" s="11"/>
      <c r="AI141" s="11"/>
    </row>
    <row r="142" spans="1:35" ht="191.25">
      <c r="A142" s="12" t="s">
        <v>343</v>
      </c>
      <c r="B142" s="13" t="s">
        <v>34</v>
      </c>
      <c r="C142" s="13" t="s">
        <v>35</v>
      </c>
      <c r="D142" s="13" t="s">
        <v>263</v>
      </c>
      <c r="E142" s="13" t="s">
        <v>264</v>
      </c>
      <c r="F142" s="14">
        <v>8080</v>
      </c>
      <c r="G142" s="14">
        <v>2024110010212</v>
      </c>
      <c r="H142" s="13" t="s">
        <v>265</v>
      </c>
      <c r="I142" s="13" t="s">
        <v>266</v>
      </c>
      <c r="J142" s="13" t="s">
        <v>267</v>
      </c>
      <c r="K142" s="13">
        <v>80111600</v>
      </c>
      <c r="L142" s="13" t="s">
        <v>344</v>
      </c>
      <c r="M142" s="13" t="s">
        <v>42</v>
      </c>
      <c r="N142" s="13" t="str">
        <f t="shared" si="40"/>
        <v>ENERO</v>
      </c>
      <c r="O142" s="13">
        <v>6</v>
      </c>
      <c r="P142" s="13">
        <v>1</v>
      </c>
      <c r="Q142" s="13" t="s">
        <v>44</v>
      </c>
      <c r="R142" s="17" t="s">
        <v>45</v>
      </c>
      <c r="S142" s="17">
        <v>7000000</v>
      </c>
      <c r="T142" s="17">
        <f t="shared" si="41"/>
        <v>42000000</v>
      </c>
      <c r="U142" s="13" t="s">
        <v>269</v>
      </c>
      <c r="V142" s="13" t="s">
        <v>47</v>
      </c>
      <c r="W142" s="13" t="s">
        <v>270</v>
      </c>
      <c r="X142" s="13" t="s">
        <v>271</v>
      </c>
      <c r="Y142" s="13" t="s">
        <v>50</v>
      </c>
      <c r="Z142" s="13" t="s">
        <v>51</v>
      </c>
      <c r="AA142" s="18">
        <f>SUMIFS('MOD PAA INVERSIÓN'!M:M,'MOD PAA INVERSIÓN'!B:B,A142,'MOD PAA INVERSIÓN'!A:A,"Modificación propuesta")</f>
        <v>0</v>
      </c>
      <c r="AB142" s="19">
        <f t="shared" ref="AB142:AB145" si="60">AC142-T142</f>
        <v>0</v>
      </c>
      <c r="AC142" s="19">
        <f t="shared" ref="AC142:AC145" si="61">T142</f>
        <v>42000000</v>
      </c>
      <c r="AD142" s="18">
        <f>IFERROR(VLOOKUP(A142,'MOD PAA INVERSIÓN'!$B:$U,20,0),0)</f>
        <v>0</v>
      </c>
      <c r="AE142" s="18">
        <f>SUMIFS('MOD PAA INVERSIÓN'!$M:$M,'MOD PAA INVERSIÓN'!B:B,A142,'MOD PAA INVERSIÓN'!A:A,"Información Actual")</f>
        <v>0</v>
      </c>
      <c r="AF142" s="18" t="e">
        <f>VLOOKUP(A142,'Copia de MOD PAA INVERSIÓN'!$B:$M,12,0)</f>
        <v>#N/A</v>
      </c>
      <c r="AG142" s="11" t="e">
        <f>VLOOKUP(A142,'SOL INVERSIÒN'!$B:$M,12,0)</f>
        <v>#N/A</v>
      </c>
      <c r="AH142" s="11"/>
      <c r="AI142" s="11"/>
    </row>
    <row r="143" spans="1:35" ht="191.25">
      <c r="A143" s="12" t="s">
        <v>345</v>
      </c>
      <c r="B143" s="13" t="s">
        <v>34</v>
      </c>
      <c r="C143" s="13" t="s">
        <v>35</v>
      </c>
      <c r="D143" s="13" t="s">
        <v>263</v>
      </c>
      <c r="E143" s="13" t="s">
        <v>264</v>
      </c>
      <c r="F143" s="14">
        <v>8080</v>
      </c>
      <c r="G143" s="14">
        <v>2024110010212</v>
      </c>
      <c r="H143" s="13" t="s">
        <v>265</v>
      </c>
      <c r="I143" s="13" t="s">
        <v>266</v>
      </c>
      <c r="J143" s="13" t="s">
        <v>267</v>
      </c>
      <c r="K143" s="13">
        <v>80111600</v>
      </c>
      <c r="L143" s="13" t="s">
        <v>346</v>
      </c>
      <c r="M143" s="13" t="s">
        <v>43</v>
      </c>
      <c r="N143" s="13" t="str">
        <f t="shared" si="40"/>
        <v>FEBRERO</v>
      </c>
      <c r="O143" s="13">
        <v>8</v>
      </c>
      <c r="P143" s="13">
        <v>1</v>
      </c>
      <c r="Q143" s="13" t="s">
        <v>44</v>
      </c>
      <c r="R143" s="17" t="s">
        <v>45</v>
      </c>
      <c r="S143" s="17">
        <v>5000000</v>
      </c>
      <c r="T143" s="17">
        <f t="shared" si="41"/>
        <v>40000000</v>
      </c>
      <c r="U143" s="13" t="s">
        <v>269</v>
      </c>
      <c r="V143" s="13" t="s">
        <v>47</v>
      </c>
      <c r="W143" s="13" t="s">
        <v>270</v>
      </c>
      <c r="X143" s="13" t="s">
        <v>271</v>
      </c>
      <c r="Y143" s="13" t="s">
        <v>50</v>
      </c>
      <c r="Z143" s="13" t="s">
        <v>51</v>
      </c>
      <c r="AA143" s="18">
        <f>SUMIFS('MOD PAA INVERSIÓN'!M:M,'MOD PAA INVERSIÓN'!B:B,A143,'MOD PAA INVERSIÓN'!A:A,"Modificación propuesta")</f>
        <v>0</v>
      </c>
      <c r="AB143" s="19">
        <f t="shared" si="60"/>
        <v>0</v>
      </c>
      <c r="AC143" s="19">
        <f t="shared" si="61"/>
        <v>40000000</v>
      </c>
      <c r="AD143" s="18">
        <f>IFERROR(VLOOKUP(A143,'MOD PAA INVERSIÓN'!$B:$U,20,0),0)</f>
        <v>0</v>
      </c>
      <c r="AE143" s="18">
        <f>SUMIFS('MOD PAA INVERSIÓN'!$M:$M,'MOD PAA INVERSIÓN'!B:B,A143,'MOD PAA INVERSIÓN'!A:A,"Información Actual")</f>
        <v>0</v>
      </c>
      <c r="AF143" s="18" t="e">
        <f>VLOOKUP(A143,'Copia de MOD PAA INVERSIÓN'!$B:$M,12,0)</f>
        <v>#N/A</v>
      </c>
      <c r="AG143" s="11" t="e">
        <f>VLOOKUP(A143,'SOL INVERSIÒN'!$B:$M,12,0)</f>
        <v>#N/A</v>
      </c>
      <c r="AH143" s="11"/>
      <c r="AI143" s="11"/>
    </row>
    <row r="144" spans="1:35" ht="191.25">
      <c r="A144" s="12" t="s">
        <v>347</v>
      </c>
      <c r="B144" s="13" t="s">
        <v>34</v>
      </c>
      <c r="C144" s="13" t="s">
        <v>35</v>
      </c>
      <c r="D144" s="13" t="s">
        <v>263</v>
      </c>
      <c r="E144" s="13" t="s">
        <v>264</v>
      </c>
      <c r="F144" s="14">
        <v>8080</v>
      </c>
      <c r="G144" s="14">
        <v>2024110010212</v>
      </c>
      <c r="H144" s="13" t="s">
        <v>265</v>
      </c>
      <c r="I144" s="13" t="s">
        <v>266</v>
      </c>
      <c r="J144" s="13" t="s">
        <v>267</v>
      </c>
      <c r="K144" s="13">
        <v>80111600</v>
      </c>
      <c r="L144" s="13" t="s">
        <v>348</v>
      </c>
      <c r="M144" s="13" t="s">
        <v>43</v>
      </c>
      <c r="N144" s="13" t="str">
        <f t="shared" si="40"/>
        <v>FEBRERO</v>
      </c>
      <c r="O144" s="13">
        <v>8</v>
      </c>
      <c r="P144" s="13">
        <v>1</v>
      </c>
      <c r="Q144" s="13" t="s">
        <v>44</v>
      </c>
      <c r="R144" s="17" t="s">
        <v>45</v>
      </c>
      <c r="S144" s="17">
        <v>3600000</v>
      </c>
      <c r="T144" s="17">
        <f t="shared" si="41"/>
        <v>28800000</v>
      </c>
      <c r="U144" s="13" t="s">
        <v>269</v>
      </c>
      <c r="V144" s="13" t="s">
        <v>47</v>
      </c>
      <c r="W144" s="13" t="s">
        <v>270</v>
      </c>
      <c r="X144" s="13" t="s">
        <v>271</v>
      </c>
      <c r="Y144" s="13" t="s">
        <v>50</v>
      </c>
      <c r="Z144" s="13" t="s">
        <v>51</v>
      </c>
      <c r="AA144" s="18">
        <f>SUMIFS('MOD PAA INVERSIÓN'!M:M,'MOD PAA INVERSIÓN'!B:B,A144,'MOD PAA INVERSIÓN'!A:A,"Modificación propuesta")</f>
        <v>0</v>
      </c>
      <c r="AB144" s="19">
        <f t="shared" si="60"/>
        <v>0</v>
      </c>
      <c r="AC144" s="19">
        <f t="shared" si="61"/>
        <v>28800000</v>
      </c>
      <c r="AD144" s="18">
        <f>IFERROR(VLOOKUP(A144,'MOD PAA INVERSIÓN'!$B:$U,20,0),0)</f>
        <v>0</v>
      </c>
      <c r="AE144" s="18">
        <f>SUMIFS('MOD PAA INVERSIÓN'!$M:$M,'MOD PAA INVERSIÓN'!B:B,A144,'MOD PAA INVERSIÓN'!A:A,"Información Actual")</f>
        <v>0</v>
      </c>
      <c r="AF144" s="18" t="e">
        <f>VLOOKUP(A144,'Copia de MOD PAA INVERSIÓN'!$B:$M,12,0)</f>
        <v>#N/A</v>
      </c>
      <c r="AG144" s="11" t="e">
        <f>VLOOKUP(A144,'SOL INVERSIÒN'!$B:$M,12,0)</f>
        <v>#N/A</v>
      </c>
      <c r="AH144" s="11"/>
      <c r="AI144" s="11"/>
    </row>
    <row r="145" spans="1:35" ht="191.25">
      <c r="A145" s="12" t="s">
        <v>349</v>
      </c>
      <c r="B145" s="13" t="s">
        <v>34</v>
      </c>
      <c r="C145" s="13" t="s">
        <v>35</v>
      </c>
      <c r="D145" s="13" t="s">
        <v>263</v>
      </c>
      <c r="E145" s="13" t="s">
        <v>264</v>
      </c>
      <c r="F145" s="14">
        <v>8080</v>
      </c>
      <c r="G145" s="14">
        <v>2024110010212</v>
      </c>
      <c r="H145" s="13" t="s">
        <v>265</v>
      </c>
      <c r="I145" s="13" t="s">
        <v>266</v>
      </c>
      <c r="J145" s="13" t="s">
        <v>267</v>
      </c>
      <c r="K145" s="13">
        <v>80111600</v>
      </c>
      <c r="L145" s="13" t="s">
        <v>350</v>
      </c>
      <c r="M145" s="13" t="s">
        <v>42</v>
      </c>
      <c r="N145" s="13" t="str">
        <f t="shared" si="40"/>
        <v>ENERO</v>
      </c>
      <c r="O145" s="13">
        <v>5</v>
      </c>
      <c r="P145" s="13">
        <v>1</v>
      </c>
      <c r="Q145" s="13" t="s">
        <v>44</v>
      </c>
      <c r="R145" s="17" t="s">
        <v>45</v>
      </c>
      <c r="S145" s="17">
        <v>7000000</v>
      </c>
      <c r="T145" s="17">
        <f t="shared" si="41"/>
        <v>35000000</v>
      </c>
      <c r="U145" s="13" t="s">
        <v>269</v>
      </c>
      <c r="V145" s="13" t="s">
        <v>47</v>
      </c>
      <c r="W145" s="13" t="s">
        <v>270</v>
      </c>
      <c r="X145" s="13" t="s">
        <v>271</v>
      </c>
      <c r="Y145" s="13" t="s">
        <v>50</v>
      </c>
      <c r="Z145" s="13" t="s">
        <v>51</v>
      </c>
      <c r="AA145" s="18">
        <f>SUMIFS('MOD PAA INVERSIÓN'!M:M,'MOD PAA INVERSIÓN'!B:B,A145,'MOD PAA INVERSIÓN'!A:A,"Modificación propuesta")</f>
        <v>0</v>
      </c>
      <c r="AB145" s="19">
        <f t="shared" si="60"/>
        <v>0</v>
      </c>
      <c r="AC145" s="19">
        <f t="shared" si="61"/>
        <v>35000000</v>
      </c>
      <c r="AD145" s="18">
        <f>IFERROR(VLOOKUP(A145,'MOD PAA INVERSIÓN'!$B:$U,20,0),0)</f>
        <v>0</v>
      </c>
      <c r="AE145" s="18">
        <f>SUMIFS('MOD PAA INVERSIÓN'!$M:$M,'MOD PAA INVERSIÓN'!B:B,A145,'MOD PAA INVERSIÓN'!A:A,"Información Actual")</f>
        <v>0</v>
      </c>
      <c r="AF145" s="18" t="e">
        <f>VLOOKUP(A145,'Copia de MOD PAA INVERSIÓN'!$B:$M,12,0)</f>
        <v>#N/A</v>
      </c>
      <c r="AG145" s="11" t="e">
        <f>VLOOKUP(A145,'SOL INVERSIÒN'!$B:$M,12,0)</f>
        <v>#N/A</v>
      </c>
      <c r="AH145" s="11"/>
      <c r="AI145" s="11"/>
    </row>
    <row r="146" spans="1:35" ht="89.25">
      <c r="A146" s="12" t="s">
        <v>351</v>
      </c>
      <c r="B146" s="13" t="s">
        <v>34</v>
      </c>
      <c r="C146" s="13" t="s">
        <v>35</v>
      </c>
      <c r="D146" s="13" t="s">
        <v>263</v>
      </c>
      <c r="E146" s="13" t="s">
        <v>264</v>
      </c>
      <c r="F146" s="14">
        <v>8080</v>
      </c>
      <c r="G146" s="14">
        <v>2024110010212</v>
      </c>
      <c r="H146" s="13" t="s">
        <v>265</v>
      </c>
      <c r="I146" s="13" t="s">
        <v>266</v>
      </c>
      <c r="J146" s="13" t="s">
        <v>267</v>
      </c>
      <c r="K146" s="13">
        <v>80111600</v>
      </c>
      <c r="L146" s="13" t="s">
        <v>352</v>
      </c>
      <c r="M146" s="13" t="s">
        <v>43</v>
      </c>
      <c r="N146" s="13" t="str">
        <f t="shared" si="40"/>
        <v>FEBRERO</v>
      </c>
      <c r="O146" s="13">
        <v>8</v>
      </c>
      <c r="P146" s="13">
        <v>1</v>
      </c>
      <c r="Q146" s="13" t="s">
        <v>44</v>
      </c>
      <c r="R146" s="17" t="s">
        <v>45</v>
      </c>
      <c r="S146" s="17">
        <v>7000000</v>
      </c>
      <c r="T146" s="17">
        <f t="shared" si="41"/>
        <v>56000000</v>
      </c>
      <c r="U146" s="13" t="s">
        <v>269</v>
      </c>
      <c r="V146" s="13" t="s">
        <v>47</v>
      </c>
      <c r="W146" s="13" t="s">
        <v>270</v>
      </c>
      <c r="X146" s="13" t="s">
        <v>49</v>
      </c>
      <c r="Y146" s="13" t="s">
        <v>50</v>
      </c>
      <c r="Z146" s="13" t="s">
        <v>51</v>
      </c>
      <c r="AA146" s="18">
        <f>SUMIFS('MOD PAA INVERSIÓN'!M:M,'MOD PAA INVERSIÓN'!B:B,A146,'MOD PAA INVERSIÓN'!A:A,"Modificación propuesta")</f>
        <v>56000000</v>
      </c>
      <c r="AB146" s="18">
        <f t="shared" ref="AB146:AB148" si="62">AF146-T146</f>
        <v>0</v>
      </c>
      <c r="AC146" s="18">
        <f t="shared" ref="AC146:AC148" si="63">AF146</f>
        <v>56000000</v>
      </c>
      <c r="AD146" s="18">
        <f>IFERROR(VLOOKUP(A146,'MOD PAA INVERSIÓN'!$B:$U,20,0),0)</f>
        <v>1</v>
      </c>
      <c r="AE146" s="18">
        <f>SUMIFS('MOD PAA INVERSIÓN'!$M:$M,'MOD PAA INVERSIÓN'!B:B,A146,'MOD PAA INVERSIÓN'!A:A,"Información Actual")</f>
        <v>-56000000</v>
      </c>
      <c r="AF146" s="18">
        <f>VLOOKUP(A146,'Copia de MOD PAA INVERSIÓN'!$B:$M,12,0)</f>
        <v>56000000</v>
      </c>
      <c r="AG146" s="19">
        <f>VLOOKUP(A146,'SOL INVERSIÒN'!$B:$M,12,0)</f>
        <v>56000000</v>
      </c>
      <c r="AH146" s="11"/>
      <c r="AI146" s="11"/>
    </row>
    <row r="147" spans="1:35" ht="191.25">
      <c r="A147" s="12" t="s">
        <v>353</v>
      </c>
      <c r="B147" s="13" t="s">
        <v>34</v>
      </c>
      <c r="C147" s="13" t="s">
        <v>35</v>
      </c>
      <c r="D147" s="13" t="s">
        <v>263</v>
      </c>
      <c r="E147" s="13" t="s">
        <v>264</v>
      </c>
      <c r="F147" s="14">
        <v>8080</v>
      </c>
      <c r="G147" s="14">
        <v>2024110010212</v>
      </c>
      <c r="H147" s="13" t="s">
        <v>265</v>
      </c>
      <c r="I147" s="13" t="s">
        <v>266</v>
      </c>
      <c r="J147" s="13" t="s">
        <v>267</v>
      </c>
      <c r="K147" s="13">
        <v>80111600</v>
      </c>
      <c r="L147" s="13" t="s">
        <v>354</v>
      </c>
      <c r="M147" s="13" t="s">
        <v>280</v>
      </c>
      <c r="N147" s="13" t="str">
        <f t="shared" si="40"/>
        <v>MARZO</v>
      </c>
      <c r="O147" s="13">
        <v>4</v>
      </c>
      <c r="P147" s="13">
        <v>1</v>
      </c>
      <c r="Q147" s="13" t="s">
        <v>44</v>
      </c>
      <c r="R147" s="17" t="s">
        <v>45</v>
      </c>
      <c r="S147" s="17">
        <v>2253000</v>
      </c>
      <c r="T147" s="17">
        <f t="shared" si="41"/>
        <v>9012000</v>
      </c>
      <c r="U147" s="13" t="s">
        <v>269</v>
      </c>
      <c r="V147" s="13" t="s">
        <v>47</v>
      </c>
      <c r="W147" s="13" t="s">
        <v>270</v>
      </c>
      <c r="X147" s="13" t="s">
        <v>271</v>
      </c>
      <c r="Y147" s="13" t="s">
        <v>50</v>
      </c>
      <c r="Z147" s="13" t="s">
        <v>51</v>
      </c>
      <c r="AA147" s="18">
        <f>SUMIFS('MOD PAA INVERSIÓN'!M:M,'MOD PAA INVERSIÓN'!B:B,A147,'MOD PAA INVERSIÓN'!A:A,"Modificación propuesta")</f>
        <v>9012000</v>
      </c>
      <c r="AB147" s="18">
        <f t="shared" si="62"/>
        <v>0</v>
      </c>
      <c r="AC147" s="18">
        <f t="shared" si="63"/>
        <v>9012000</v>
      </c>
      <c r="AD147" s="18">
        <f>IFERROR(VLOOKUP(A147,'MOD PAA INVERSIÓN'!$B:$U,20,0),0)</f>
        <v>1</v>
      </c>
      <c r="AE147" s="18">
        <f>SUMIFS('MOD PAA INVERSIÓN'!$M:$M,'MOD PAA INVERSIÓN'!B:B,A147,'MOD PAA INVERSIÓN'!A:A,"Información Actual")</f>
        <v>-9012000</v>
      </c>
      <c r="AF147" s="18">
        <f>VLOOKUP(A147,'Copia de MOD PAA INVERSIÓN'!$B:$M,12,0)</f>
        <v>9012000</v>
      </c>
      <c r="AG147" s="19">
        <f>VLOOKUP(A147,'SOL INVERSIÒN'!$B:$M,12,0)</f>
        <v>9012000</v>
      </c>
      <c r="AH147" s="11"/>
      <c r="AI147" s="11"/>
    </row>
    <row r="148" spans="1:35" ht="191.25">
      <c r="A148" s="12" t="s">
        <v>355</v>
      </c>
      <c r="B148" s="13" t="s">
        <v>34</v>
      </c>
      <c r="C148" s="13" t="s">
        <v>35</v>
      </c>
      <c r="D148" s="13" t="s">
        <v>263</v>
      </c>
      <c r="E148" s="13" t="s">
        <v>264</v>
      </c>
      <c r="F148" s="14">
        <v>8080</v>
      </c>
      <c r="G148" s="14">
        <v>2024110010212</v>
      </c>
      <c r="H148" s="13" t="s">
        <v>265</v>
      </c>
      <c r="I148" s="13" t="s">
        <v>266</v>
      </c>
      <c r="J148" s="13" t="s">
        <v>267</v>
      </c>
      <c r="K148" s="13">
        <v>80111600</v>
      </c>
      <c r="L148" s="13" t="s">
        <v>356</v>
      </c>
      <c r="M148" s="13" t="s">
        <v>280</v>
      </c>
      <c r="N148" s="13" t="str">
        <f t="shared" si="40"/>
        <v>MARZO</v>
      </c>
      <c r="O148" s="13">
        <v>4</v>
      </c>
      <c r="P148" s="13">
        <v>1</v>
      </c>
      <c r="Q148" s="13" t="s">
        <v>44</v>
      </c>
      <c r="R148" s="17" t="s">
        <v>45</v>
      </c>
      <c r="S148" s="17">
        <v>2253000</v>
      </c>
      <c r="T148" s="17">
        <f t="shared" si="41"/>
        <v>9012000</v>
      </c>
      <c r="U148" s="13" t="s">
        <v>269</v>
      </c>
      <c r="V148" s="13" t="s">
        <v>47</v>
      </c>
      <c r="W148" s="13" t="s">
        <v>270</v>
      </c>
      <c r="X148" s="13" t="s">
        <v>271</v>
      </c>
      <c r="Y148" s="13" t="s">
        <v>50</v>
      </c>
      <c r="Z148" s="13" t="s">
        <v>51</v>
      </c>
      <c r="AA148" s="18">
        <f>SUMIFS('MOD PAA INVERSIÓN'!M:M,'MOD PAA INVERSIÓN'!B:B,A148,'MOD PAA INVERSIÓN'!A:A,"Modificación propuesta")</f>
        <v>9012000</v>
      </c>
      <c r="AB148" s="18">
        <f t="shared" si="62"/>
        <v>0</v>
      </c>
      <c r="AC148" s="18">
        <f t="shared" si="63"/>
        <v>9012000</v>
      </c>
      <c r="AD148" s="18">
        <f>IFERROR(VLOOKUP(A148,'MOD PAA INVERSIÓN'!$B:$U,20,0),0)</f>
        <v>1</v>
      </c>
      <c r="AE148" s="18">
        <f>SUMIFS('MOD PAA INVERSIÓN'!$M:$M,'MOD PAA INVERSIÓN'!B:B,A148,'MOD PAA INVERSIÓN'!A:A,"Información Actual")</f>
        <v>-9012000</v>
      </c>
      <c r="AF148" s="18">
        <f>VLOOKUP(A148,'Copia de MOD PAA INVERSIÓN'!$B:$M,12,0)</f>
        <v>9012000</v>
      </c>
      <c r="AG148" s="19">
        <f>VLOOKUP(A148,'SOL INVERSIÒN'!$B:$M,12,0)</f>
        <v>9012000</v>
      </c>
      <c r="AH148" s="11"/>
      <c r="AI148" s="11"/>
    </row>
    <row r="149" spans="1:35" ht="191.25">
      <c r="A149" s="12" t="s">
        <v>357</v>
      </c>
      <c r="B149" s="13" t="s">
        <v>34</v>
      </c>
      <c r="C149" s="13" t="s">
        <v>35</v>
      </c>
      <c r="D149" s="13" t="s">
        <v>263</v>
      </c>
      <c r="E149" s="13" t="s">
        <v>264</v>
      </c>
      <c r="F149" s="14">
        <v>8080</v>
      </c>
      <c r="G149" s="14">
        <v>2024110010212</v>
      </c>
      <c r="H149" s="13" t="s">
        <v>265</v>
      </c>
      <c r="I149" s="13" t="s">
        <v>266</v>
      </c>
      <c r="J149" s="13" t="s">
        <v>267</v>
      </c>
      <c r="K149" s="13">
        <v>80111600</v>
      </c>
      <c r="L149" s="13" t="s">
        <v>358</v>
      </c>
      <c r="M149" s="13" t="s">
        <v>43</v>
      </c>
      <c r="N149" s="13" t="str">
        <f t="shared" si="40"/>
        <v>FEBRERO</v>
      </c>
      <c r="O149" s="13">
        <v>4</v>
      </c>
      <c r="P149" s="13">
        <v>1</v>
      </c>
      <c r="Q149" s="13" t="s">
        <v>44</v>
      </c>
      <c r="R149" s="17" t="s">
        <v>45</v>
      </c>
      <c r="S149" s="17">
        <v>5000000</v>
      </c>
      <c r="T149" s="17">
        <f t="shared" si="41"/>
        <v>20000000</v>
      </c>
      <c r="U149" s="13" t="s">
        <v>269</v>
      </c>
      <c r="V149" s="13" t="s">
        <v>47</v>
      </c>
      <c r="W149" s="13" t="s">
        <v>270</v>
      </c>
      <c r="X149" s="13" t="s">
        <v>271</v>
      </c>
      <c r="Y149" s="13" t="s">
        <v>50</v>
      </c>
      <c r="Z149" s="13" t="s">
        <v>51</v>
      </c>
      <c r="AA149" s="18">
        <f>SUMIFS('MOD PAA INVERSIÓN'!M:M,'MOD PAA INVERSIÓN'!B:B,A149,'MOD PAA INVERSIÓN'!A:A,"Modificación propuesta")</f>
        <v>0</v>
      </c>
      <c r="AB149" s="19">
        <f t="shared" ref="AB149:AB150" si="64">AC149-T149</f>
        <v>0</v>
      </c>
      <c r="AC149" s="19">
        <f t="shared" ref="AC149:AC150" si="65">T149</f>
        <v>20000000</v>
      </c>
      <c r="AD149" s="18">
        <f>IFERROR(VLOOKUP(A149,'MOD PAA INVERSIÓN'!$B:$U,20,0),0)</f>
        <v>0</v>
      </c>
      <c r="AE149" s="18">
        <f>SUMIFS('MOD PAA INVERSIÓN'!$M:$M,'MOD PAA INVERSIÓN'!B:B,A149,'MOD PAA INVERSIÓN'!A:A,"Información Actual")</f>
        <v>0</v>
      </c>
      <c r="AF149" s="18" t="e">
        <f>VLOOKUP(A149,'Copia de MOD PAA INVERSIÓN'!$B:$M,12,0)</f>
        <v>#N/A</v>
      </c>
      <c r="AG149" s="11" t="e">
        <f>VLOOKUP(A149,'SOL INVERSIÒN'!$B:$M,12,0)</f>
        <v>#N/A</v>
      </c>
      <c r="AH149" s="11"/>
      <c r="AI149" s="11"/>
    </row>
    <row r="150" spans="1:35" ht="191.25">
      <c r="A150" s="12" t="s">
        <v>359</v>
      </c>
      <c r="B150" s="13" t="s">
        <v>34</v>
      </c>
      <c r="C150" s="13" t="s">
        <v>35</v>
      </c>
      <c r="D150" s="13" t="s">
        <v>263</v>
      </c>
      <c r="E150" s="13" t="s">
        <v>264</v>
      </c>
      <c r="F150" s="14">
        <v>8080</v>
      </c>
      <c r="G150" s="14">
        <v>2024110010212</v>
      </c>
      <c r="H150" s="13" t="s">
        <v>265</v>
      </c>
      <c r="I150" s="13" t="s">
        <v>266</v>
      </c>
      <c r="J150" s="13" t="s">
        <v>267</v>
      </c>
      <c r="K150" s="13">
        <v>80111600</v>
      </c>
      <c r="L150" s="13" t="s">
        <v>360</v>
      </c>
      <c r="M150" s="13" t="s">
        <v>42</v>
      </c>
      <c r="N150" s="13" t="str">
        <f t="shared" si="40"/>
        <v>ENERO</v>
      </c>
      <c r="O150" s="13">
        <v>6</v>
      </c>
      <c r="P150" s="13">
        <v>1</v>
      </c>
      <c r="Q150" s="13" t="s">
        <v>44</v>
      </c>
      <c r="R150" s="17" t="s">
        <v>45</v>
      </c>
      <c r="S150" s="17">
        <v>4500000</v>
      </c>
      <c r="T150" s="17">
        <f t="shared" si="41"/>
        <v>27000000</v>
      </c>
      <c r="U150" s="13" t="s">
        <v>269</v>
      </c>
      <c r="V150" s="13" t="s">
        <v>47</v>
      </c>
      <c r="W150" s="13" t="s">
        <v>270</v>
      </c>
      <c r="X150" s="13" t="s">
        <v>271</v>
      </c>
      <c r="Y150" s="13" t="s">
        <v>50</v>
      </c>
      <c r="Z150" s="13" t="s">
        <v>51</v>
      </c>
      <c r="AA150" s="18">
        <f>SUMIFS('MOD PAA INVERSIÓN'!M:M,'MOD PAA INVERSIÓN'!B:B,A150,'MOD PAA INVERSIÓN'!A:A,"Modificación propuesta")</f>
        <v>0</v>
      </c>
      <c r="AB150" s="19">
        <f t="shared" si="64"/>
        <v>0</v>
      </c>
      <c r="AC150" s="19">
        <f t="shared" si="65"/>
        <v>27000000</v>
      </c>
      <c r="AD150" s="18">
        <f>IFERROR(VLOOKUP(A150,'MOD PAA INVERSIÓN'!$B:$U,20,0),0)</f>
        <v>0</v>
      </c>
      <c r="AE150" s="18">
        <f>SUMIFS('MOD PAA INVERSIÓN'!$M:$M,'MOD PAA INVERSIÓN'!B:B,A150,'MOD PAA INVERSIÓN'!A:A,"Información Actual")</f>
        <v>0</v>
      </c>
      <c r="AF150" s="18" t="e">
        <f>VLOOKUP(A150,'Copia de MOD PAA INVERSIÓN'!$B:$M,12,0)</f>
        <v>#N/A</v>
      </c>
      <c r="AG150" s="11" t="e">
        <f>VLOOKUP(A150,'SOL INVERSIÒN'!$B:$M,12,0)</f>
        <v>#N/A</v>
      </c>
      <c r="AH150" s="11"/>
      <c r="AI150" s="11"/>
    </row>
    <row r="151" spans="1:35" ht="191.25">
      <c r="A151" s="12" t="s">
        <v>361</v>
      </c>
      <c r="B151" s="13" t="s">
        <v>34</v>
      </c>
      <c r="C151" s="13" t="s">
        <v>35</v>
      </c>
      <c r="D151" s="13" t="s">
        <v>263</v>
      </c>
      <c r="E151" s="13" t="s">
        <v>264</v>
      </c>
      <c r="F151" s="14">
        <v>8080</v>
      </c>
      <c r="G151" s="14">
        <v>2024110010212</v>
      </c>
      <c r="H151" s="13" t="s">
        <v>265</v>
      </c>
      <c r="I151" s="13" t="s">
        <v>266</v>
      </c>
      <c r="J151" s="13" t="s">
        <v>267</v>
      </c>
      <c r="K151" s="13">
        <v>80111600</v>
      </c>
      <c r="L151" s="13" t="s">
        <v>362</v>
      </c>
      <c r="M151" s="13" t="s">
        <v>43</v>
      </c>
      <c r="N151" s="13" t="str">
        <f t="shared" si="40"/>
        <v>FEBRERO</v>
      </c>
      <c r="O151" s="13">
        <v>5</v>
      </c>
      <c r="P151" s="13">
        <v>1</v>
      </c>
      <c r="Q151" s="13" t="s">
        <v>44</v>
      </c>
      <c r="R151" s="17" t="s">
        <v>45</v>
      </c>
      <c r="S151" s="17">
        <v>7000000</v>
      </c>
      <c r="T151" s="17">
        <f t="shared" si="41"/>
        <v>35000000</v>
      </c>
      <c r="U151" s="13" t="s">
        <v>269</v>
      </c>
      <c r="V151" s="13" t="s">
        <v>47</v>
      </c>
      <c r="W151" s="13" t="s">
        <v>270</v>
      </c>
      <c r="X151" s="13" t="s">
        <v>271</v>
      </c>
      <c r="Y151" s="13" t="s">
        <v>50</v>
      </c>
      <c r="Z151" s="13" t="s">
        <v>51</v>
      </c>
      <c r="AA151" s="18">
        <f>SUMIFS('MOD PAA INVERSIÓN'!M:M,'MOD PAA INVERSIÓN'!B:B,A151,'MOD PAA INVERSIÓN'!A:A,"Modificación propuesta")</f>
        <v>35000000</v>
      </c>
      <c r="AB151" s="18">
        <f t="shared" ref="AB151:AB154" si="66">AF151-T151</f>
        <v>0</v>
      </c>
      <c r="AC151" s="18">
        <f t="shared" ref="AC151:AC154" si="67">AF151</f>
        <v>35000000</v>
      </c>
      <c r="AD151" s="18">
        <f>IFERROR(VLOOKUP(A151,'MOD PAA INVERSIÓN'!$B:$U,20,0),0)</f>
        <v>1</v>
      </c>
      <c r="AE151" s="18">
        <f>SUMIFS('MOD PAA INVERSIÓN'!$M:$M,'MOD PAA INVERSIÓN'!B:B,A151,'MOD PAA INVERSIÓN'!A:A,"Información Actual")</f>
        <v>-35000000</v>
      </c>
      <c r="AF151" s="18">
        <f>VLOOKUP(A151,'Copia de MOD PAA INVERSIÓN'!$B:$M,12,0)</f>
        <v>35000000</v>
      </c>
      <c r="AG151" s="19">
        <f>VLOOKUP(A151,'SOL INVERSIÒN'!$B:$M,12,0)</f>
        <v>35000000</v>
      </c>
      <c r="AH151" s="11"/>
      <c r="AI151" s="11"/>
    </row>
    <row r="152" spans="1:35" ht="191.25">
      <c r="A152" s="12" t="s">
        <v>363</v>
      </c>
      <c r="B152" s="13" t="s">
        <v>34</v>
      </c>
      <c r="C152" s="13" t="s">
        <v>35</v>
      </c>
      <c r="D152" s="13" t="s">
        <v>263</v>
      </c>
      <c r="E152" s="13" t="s">
        <v>264</v>
      </c>
      <c r="F152" s="14">
        <v>8080</v>
      </c>
      <c r="G152" s="14">
        <v>2024110010212</v>
      </c>
      <c r="H152" s="13" t="s">
        <v>265</v>
      </c>
      <c r="I152" s="13" t="s">
        <v>266</v>
      </c>
      <c r="J152" s="13" t="s">
        <v>267</v>
      </c>
      <c r="K152" s="13">
        <v>80111600</v>
      </c>
      <c r="L152" s="13" t="s">
        <v>364</v>
      </c>
      <c r="M152" s="13" t="s">
        <v>43</v>
      </c>
      <c r="N152" s="13" t="str">
        <f t="shared" si="40"/>
        <v>FEBRERO</v>
      </c>
      <c r="O152" s="13">
        <v>5.5</v>
      </c>
      <c r="P152" s="13">
        <v>1</v>
      </c>
      <c r="Q152" s="13" t="s">
        <v>44</v>
      </c>
      <c r="R152" s="17" t="s">
        <v>45</v>
      </c>
      <c r="S152" s="17">
        <v>6000000</v>
      </c>
      <c r="T152" s="17">
        <f t="shared" si="41"/>
        <v>33000000</v>
      </c>
      <c r="U152" s="13" t="s">
        <v>269</v>
      </c>
      <c r="V152" s="13" t="s">
        <v>47</v>
      </c>
      <c r="W152" s="13" t="s">
        <v>270</v>
      </c>
      <c r="X152" s="13" t="s">
        <v>271</v>
      </c>
      <c r="Y152" s="13" t="s">
        <v>50</v>
      </c>
      <c r="Z152" s="13" t="s">
        <v>51</v>
      </c>
      <c r="AA152" s="18">
        <f>SUMIFS('MOD PAA INVERSIÓN'!M:M,'MOD PAA INVERSIÓN'!B:B,A152,'MOD PAA INVERSIÓN'!A:A,"Modificación propuesta")</f>
        <v>25000000</v>
      </c>
      <c r="AB152" s="18">
        <f t="shared" si="66"/>
        <v>-8000000</v>
      </c>
      <c r="AC152" s="18">
        <f t="shared" si="67"/>
        <v>25000000</v>
      </c>
      <c r="AD152" s="18">
        <f>IFERROR(VLOOKUP(A152,'MOD PAA INVERSIÓN'!$B:$U,20,0),0)</f>
        <v>1</v>
      </c>
      <c r="AE152" s="18">
        <f>SUMIFS('MOD PAA INVERSIÓN'!$M:$M,'MOD PAA INVERSIÓN'!B:B,A152,'MOD PAA INVERSIÓN'!A:A,"Información Actual")</f>
        <v>-33000000</v>
      </c>
      <c r="AF152" s="18">
        <f>VLOOKUP(A152,'Copia de MOD PAA INVERSIÓN'!$B:$M,12,0)</f>
        <v>25000000</v>
      </c>
      <c r="AG152" s="19">
        <f>VLOOKUP(A152,'SOL INVERSIÒN'!$B:$M,12,0)</f>
        <v>25000000</v>
      </c>
      <c r="AH152" s="19">
        <f>T152+AE152</f>
        <v>0</v>
      </c>
      <c r="AI152" s="11"/>
    </row>
    <row r="153" spans="1:35" ht="191.25">
      <c r="A153" s="12" t="s">
        <v>365</v>
      </c>
      <c r="B153" s="13" t="s">
        <v>34</v>
      </c>
      <c r="C153" s="13" t="s">
        <v>35</v>
      </c>
      <c r="D153" s="13" t="s">
        <v>263</v>
      </c>
      <c r="E153" s="13" t="s">
        <v>264</v>
      </c>
      <c r="F153" s="14">
        <v>8080</v>
      </c>
      <c r="G153" s="14">
        <v>2024110010212</v>
      </c>
      <c r="H153" s="13" t="s">
        <v>265</v>
      </c>
      <c r="I153" s="13" t="s">
        <v>266</v>
      </c>
      <c r="J153" s="13" t="s">
        <v>267</v>
      </c>
      <c r="K153" s="13">
        <v>80111600</v>
      </c>
      <c r="L153" s="13" t="s">
        <v>366</v>
      </c>
      <c r="M153" s="13" t="s">
        <v>43</v>
      </c>
      <c r="N153" s="13" t="str">
        <f t="shared" si="40"/>
        <v>FEBRERO</v>
      </c>
      <c r="O153" s="13">
        <v>5</v>
      </c>
      <c r="P153" s="13">
        <v>1</v>
      </c>
      <c r="Q153" s="13" t="s">
        <v>44</v>
      </c>
      <c r="R153" s="17" t="s">
        <v>45</v>
      </c>
      <c r="S153" s="17">
        <v>3600000</v>
      </c>
      <c r="T153" s="17">
        <f t="shared" si="41"/>
        <v>18000000</v>
      </c>
      <c r="U153" s="13" t="s">
        <v>269</v>
      </c>
      <c r="V153" s="13" t="s">
        <v>47</v>
      </c>
      <c r="W153" s="13" t="s">
        <v>270</v>
      </c>
      <c r="X153" s="13" t="s">
        <v>271</v>
      </c>
      <c r="Y153" s="13" t="s">
        <v>50</v>
      </c>
      <c r="Z153" s="13" t="s">
        <v>51</v>
      </c>
      <c r="AA153" s="18">
        <f>SUMIFS('MOD PAA INVERSIÓN'!M:M,'MOD PAA INVERSIÓN'!B:B,A153,'MOD PAA INVERSIÓN'!A:A,"Modificación propuesta")</f>
        <v>18000000</v>
      </c>
      <c r="AB153" s="18">
        <f t="shared" si="66"/>
        <v>0</v>
      </c>
      <c r="AC153" s="18">
        <f t="shared" si="67"/>
        <v>18000000</v>
      </c>
      <c r="AD153" s="18">
        <f>IFERROR(VLOOKUP(A153,'MOD PAA INVERSIÓN'!$B:$U,20,0),0)</f>
        <v>1</v>
      </c>
      <c r="AE153" s="18">
        <f>SUMIFS('MOD PAA INVERSIÓN'!$M:$M,'MOD PAA INVERSIÓN'!B:B,A153,'MOD PAA INVERSIÓN'!A:A,"Información Actual")</f>
        <v>-18000000</v>
      </c>
      <c r="AF153" s="18">
        <f>VLOOKUP(A153,'Copia de MOD PAA INVERSIÓN'!$B:$M,12,0)</f>
        <v>18000000</v>
      </c>
      <c r="AG153" s="19">
        <f>VLOOKUP(A153,'SOL INVERSIÒN'!$B:$M,12,0)</f>
        <v>18000000</v>
      </c>
      <c r="AH153" s="11"/>
      <c r="AI153" s="11"/>
    </row>
    <row r="154" spans="1:35" ht="76.5">
      <c r="A154" s="12" t="s">
        <v>367</v>
      </c>
      <c r="B154" s="13" t="s">
        <v>34</v>
      </c>
      <c r="C154" s="13" t="s">
        <v>35</v>
      </c>
      <c r="D154" s="13" t="s">
        <v>263</v>
      </c>
      <c r="E154" s="13" t="s">
        <v>264</v>
      </c>
      <c r="F154" s="14">
        <v>8080</v>
      </c>
      <c r="G154" s="14">
        <v>2024110010212</v>
      </c>
      <c r="H154" s="13" t="s">
        <v>265</v>
      </c>
      <c r="I154" s="13" t="s">
        <v>266</v>
      </c>
      <c r="J154" s="13" t="s">
        <v>267</v>
      </c>
      <c r="K154" s="13">
        <v>80111600</v>
      </c>
      <c r="L154" s="13" t="s">
        <v>368</v>
      </c>
      <c r="M154" s="13" t="s">
        <v>42</v>
      </c>
      <c r="N154" s="13" t="str">
        <f t="shared" si="40"/>
        <v>ENERO</v>
      </c>
      <c r="O154" s="13">
        <v>6</v>
      </c>
      <c r="P154" s="13">
        <v>1</v>
      </c>
      <c r="Q154" s="13" t="s">
        <v>44</v>
      </c>
      <c r="R154" s="17" t="s">
        <v>45</v>
      </c>
      <c r="S154" s="17">
        <v>5860000</v>
      </c>
      <c r="T154" s="17">
        <f t="shared" si="41"/>
        <v>35160000</v>
      </c>
      <c r="U154" s="13" t="s">
        <v>269</v>
      </c>
      <c r="V154" s="13" t="s">
        <v>47</v>
      </c>
      <c r="W154" s="13" t="s">
        <v>270</v>
      </c>
      <c r="X154" s="13" t="s">
        <v>49</v>
      </c>
      <c r="Y154" s="13" t="s">
        <v>50</v>
      </c>
      <c r="Z154" s="13" t="s">
        <v>51</v>
      </c>
      <c r="AA154" s="18">
        <f>SUMIFS('MOD PAA INVERSIÓN'!M:M,'MOD PAA INVERSIÓN'!B:B,A154,'MOD PAA INVERSIÓN'!A:A,"Modificación propuesta")</f>
        <v>35160000</v>
      </c>
      <c r="AB154" s="18">
        <f t="shared" si="66"/>
        <v>0</v>
      </c>
      <c r="AC154" s="18">
        <f t="shared" si="67"/>
        <v>35160000</v>
      </c>
      <c r="AD154" s="18">
        <f>IFERROR(VLOOKUP(A154,'MOD PAA INVERSIÓN'!$B:$U,20,0),0)</f>
        <v>1</v>
      </c>
      <c r="AE154" s="18">
        <f>SUMIFS('MOD PAA INVERSIÓN'!$M:$M,'MOD PAA INVERSIÓN'!B:B,A154,'MOD PAA INVERSIÓN'!A:A,"Información Actual")</f>
        <v>-35160000</v>
      </c>
      <c r="AF154" s="18">
        <f>VLOOKUP(A154,'Copia de MOD PAA INVERSIÓN'!$B:$M,12,0)</f>
        <v>35160000</v>
      </c>
      <c r="AG154" s="19">
        <f>VLOOKUP(A154,'SOL INVERSIÒN'!$B:$M,12,0)</f>
        <v>35160000</v>
      </c>
      <c r="AH154" s="11"/>
      <c r="AI154" s="11"/>
    </row>
    <row r="155" spans="1:35" ht="191.25">
      <c r="A155" s="12" t="s">
        <v>369</v>
      </c>
      <c r="B155" s="13" t="s">
        <v>34</v>
      </c>
      <c r="C155" s="13" t="s">
        <v>35</v>
      </c>
      <c r="D155" s="13" t="s">
        <v>263</v>
      </c>
      <c r="E155" s="13" t="s">
        <v>264</v>
      </c>
      <c r="F155" s="14">
        <v>8080</v>
      </c>
      <c r="G155" s="14">
        <v>2024110010212</v>
      </c>
      <c r="H155" s="13" t="s">
        <v>265</v>
      </c>
      <c r="I155" s="13" t="s">
        <v>266</v>
      </c>
      <c r="J155" s="13" t="s">
        <v>267</v>
      </c>
      <c r="K155" s="13">
        <v>80111600</v>
      </c>
      <c r="L155" s="13" t="s">
        <v>370</v>
      </c>
      <c r="M155" s="13" t="s">
        <v>42</v>
      </c>
      <c r="N155" s="13" t="str">
        <f t="shared" si="40"/>
        <v>ENERO</v>
      </c>
      <c r="O155" s="13">
        <v>6</v>
      </c>
      <c r="P155" s="13">
        <v>1</v>
      </c>
      <c r="Q155" s="13" t="s">
        <v>44</v>
      </c>
      <c r="R155" s="17" t="s">
        <v>45</v>
      </c>
      <c r="S155" s="17">
        <v>3250000</v>
      </c>
      <c r="T155" s="17">
        <f t="shared" si="41"/>
        <v>19500000</v>
      </c>
      <c r="U155" s="13" t="s">
        <v>269</v>
      </c>
      <c r="V155" s="13" t="s">
        <v>47</v>
      </c>
      <c r="W155" s="13" t="s">
        <v>270</v>
      </c>
      <c r="X155" s="13" t="s">
        <v>271</v>
      </c>
      <c r="Y155" s="13" t="s">
        <v>50</v>
      </c>
      <c r="Z155" s="13" t="s">
        <v>51</v>
      </c>
      <c r="AA155" s="18">
        <f>SUMIFS('MOD PAA INVERSIÓN'!M:M,'MOD PAA INVERSIÓN'!B:B,A155,'MOD PAA INVERSIÓN'!A:A,"Modificación propuesta")</f>
        <v>0</v>
      </c>
      <c r="AB155" s="19">
        <f>AC155-T155</f>
        <v>0</v>
      </c>
      <c r="AC155" s="19">
        <f>T155</f>
        <v>19500000</v>
      </c>
      <c r="AD155" s="18">
        <f>IFERROR(VLOOKUP(A155,'MOD PAA INVERSIÓN'!$B:$U,20,0),0)</f>
        <v>0</v>
      </c>
      <c r="AE155" s="18">
        <f>SUMIFS('MOD PAA INVERSIÓN'!$M:$M,'MOD PAA INVERSIÓN'!B:B,A155,'MOD PAA INVERSIÓN'!A:A,"Información Actual")</f>
        <v>0</v>
      </c>
      <c r="AF155" s="18" t="e">
        <f>VLOOKUP(A155,'Copia de MOD PAA INVERSIÓN'!$B:$M,12,0)</f>
        <v>#N/A</v>
      </c>
      <c r="AG155" s="11" t="e">
        <f>VLOOKUP(A155,'SOL INVERSIÒN'!$B:$M,12,0)</f>
        <v>#N/A</v>
      </c>
      <c r="AH155" s="11"/>
      <c r="AI155" s="11"/>
    </row>
    <row r="156" spans="1:35" ht="191.25">
      <c r="A156" s="12" t="s">
        <v>371</v>
      </c>
      <c r="B156" s="13" t="s">
        <v>34</v>
      </c>
      <c r="C156" s="13" t="s">
        <v>35</v>
      </c>
      <c r="D156" s="13" t="s">
        <v>263</v>
      </c>
      <c r="E156" s="13" t="s">
        <v>264</v>
      </c>
      <c r="F156" s="14">
        <v>8080</v>
      </c>
      <c r="G156" s="14">
        <v>2024110010212</v>
      </c>
      <c r="H156" s="13" t="s">
        <v>265</v>
      </c>
      <c r="I156" s="13" t="s">
        <v>266</v>
      </c>
      <c r="J156" s="13" t="s">
        <v>267</v>
      </c>
      <c r="K156" s="13">
        <v>80111600</v>
      </c>
      <c r="L156" s="13" t="s">
        <v>372</v>
      </c>
      <c r="M156" s="13" t="s">
        <v>43</v>
      </c>
      <c r="N156" s="13" t="str">
        <f t="shared" si="40"/>
        <v>FEBRERO</v>
      </c>
      <c r="O156" s="13">
        <v>5</v>
      </c>
      <c r="P156" s="13">
        <v>1</v>
      </c>
      <c r="Q156" s="13" t="s">
        <v>44</v>
      </c>
      <c r="R156" s="17" t="s">
        <v>45</v>
      </c>
      <c r="S156" s="17">
        <v>7000000</v>
      </c>
      <c r="T156" s="17">
        <f t="shared" si="41"/>
        <v>35000000</v>
      </c>
      <c r="U156" s="13" t="s">
        <v>269</v>
      </c>
      <c r="V156" s="13" t="s">
        <v>47</v>
      </c>
      <c r="W156" s="13" t="s">
        <v>270</v>
      </c>
      <c r="X156" s="13" t="s">
        <v>271</v>
      </c>
      <c r="Y156" s="13" t="s">
        <v>50</v>
      </c>
      <c r="Z156" s="13" t="s">
        <v>51</v>
      </c>
      <c r="AA156" s="18">
        <f>SUMIFS('MOD PAA INVERSIÓN'!M:M,'MOD PAA INVERSIÓN'!B:B,A156,'MOD PAA INVERSIÓN'!A:A,"Modificación propuesta")</f>
        <v>35000000</v>
      </c>
      <c r="AB156" s="18">
        <f>AF156-T156</f>
        <v>0</v>
      </c>
      <c r="AC156" s="18">
        <f>AF156</f>
        <v>35000000</v>
      </c>
      <c r="AD156" s="18">
        <f>IFERROR(VLOOKUP(A156,'MOD PAA INVERSIÓN'!$B:$U,20,0),0)</f>
        <v>1</v>
      </c>
      <c r="AE156" s="18">
        <f>SUMIFS('MOD PAA INVERSIÓN'!$M:$M,'MOD PAA INVERSIÓN'!B:B,A156,'MOD PAA INVERSIÓN'!A:A,"Información Actual")</f>
        <v>-35000000</v>
      </c>
      <c r="AF156" s="18">
        <f>VLOOKUP(A156,'Copia de MOD PAA INVERSIÓN'!$B:$M,12,0)</f>
        <v>35000000</v>
      </c>
      <c r="AG156" s="19">
        <f>VLOOKUP(A156,'SOL INVERSIÒN'!$B:$M,12,0)</f>
        <v>35000000</v>
      </c>
      <c r="AH156" s="11"/>
      <c r="AI156" s="11"/>
    </row>
    <row r="157" spans="1:35" ht="191.25">
      <c r="A157" s="12" t="s">
        <v>373</v>
      </c>
      <c r="B157" s="13" t="s">
        <v>34</v>
      </c>
      <c r="C157" s="13" t="s">
        <v>35</v>
      </c>
      <c r="D157" s="13" t="s">
        <v>263</v>
      </c>
      <c r="E157" s="13" t="s">
        <v>264</v>
      </c>
      <c r="F157" s="14">
        <v>8080</v>
      </c>
      <c r="G157" s="14">
        <v>2024110010212</v>
      </c>
      <c r="H157" s="13" t="s">
        <v>265</v>
      </c>
      <c r="I157" s="13" t="s">
        <v>266</v>
      </c>
      <c r="J157" s="13" t="s">
        <v>267</v>
      </c>
      <c r="K157" s="13">
        <v>80111600</v>
      </c>
      <c r="L157" s="13" t="s">
        <v>374</v>
      </c>
      <c r="M157" s="13" t="s">
        <v>280</v>
      </c>
      <c r="N157" s="13" t="str">
        <f t="shared" si="40"/>
        <v>MARZO</v>
      </c>
      <c r="O157" s="13">
        <v>4</v>
      </c>
      <c r="P157" s="13">
        <v>1</v>
      </c>
      <c r="Q157" s="13" t="s">
        <v>44</v>
      </c>
      <c r="R157" s="17" t="s">
        <v>45</v>
      </c>
      <c r="S157" s="17">
        <v>4500000</v>
      </c>
      <c r="T157" s="17">
        <f t="shared" si="41"/>
        <v>18000000</v>
      </c>
      <c r="U157" s="13" t="s">
        <v>269</v>
      </c>
      <c r="V157" s="13" t="s">
        <v>47</v>
      </c>
      <c r="W157" s="13" t="s">
        <v>270</v>
      </c>
      <c r="X157" s="13" t="s">
        <v>271</v>
      </c>
      <c r="Y157" s="13" t="s">
        <v>50</v>
      </c>
      <c r="Z157" s="13" t="s">
        <v>51</v>
      </c>
      <c r="AA157" s="18">
        <f>SUMIFS('MOD PAA INVERSIÓN'!M:M,'MOD PAA INVERSIÓN'!B:B,A157,'MOD PAA INVERSIÓN'!A:A,"Modificación propuesta")</f>
        <v>0</v>
      </c>
      <c r="AB157" s="19">
        <f>AC157-T157</f>
        <v>0</v>
      </c>
      <c r="AC157" s="19">
        <f>T157</f>
        <v>18000000</v>
      </c>
      <c r="AD157" s="18">
        <f>IFERROR(VLOOKUP(A157,'MOD PAA INVERSIÓN'!$B:$U,20,0),0)</f>
        <v>0</v>
      </c>
      <c r="AE157" s="18">
        <f>SUMIFS('MOD PAA INVERSIÓN'!$M:$M,'MOD PAA INVERSIÓN'!B:B,A157,'MOD PAA INVERSIÓN'!A:A,"Información Actual")</f>
        <v>0</v>
      </c>
      <c r="AF157" s="18" t="e">
        <f>VLOOKUP(A157,'Copia de MOD PAA INVERSIÓN'!$B:$M,12,0)</f>
        <v>#N/A</v>
      </c>
      <c r="AG157" s="11" t="e">
        <f>VLOOKUP(A157,'SOL INVERSIÒN'!$B:$M,12,0)</f>
        <v>#N/A</v>
      </c>
      <c r="AH157" s="11"/>
      <c r="AI157" s="11"/>
    </row>
    <row r="158" spans="1:35" ht="191.25">
      <c r="A158" s="12" t="s">
        <v>375</v>
      </c>
      <c r="B158" s="13" t="s">
        <v>34</v>
      </c>
      <c r="C158" s="13" t="s">
        <v>35</v>
      </c>
      <c r="D158" s="13" t="s">
        <v>263</v>
      </c>
      <c r="E158" s="13" t="s">
        <v>264</v>
      </c>
      <c r="F158" s="14">
        <v>8080</v>
      </c>
      <c r="G158" s="14">
        <v>2024110010212</v>
      </c>
      <c r="H158" s="13" t="s">
        <v>265</v>
      </c>
      <c r="I158" s="13" t="s">
        <v>266</v>
      </c>
      <c r="J158" s="13" t="s">
        <v>267</v>
      </c>
      <c r="K158" s="13">
        <v>80111600</v>
      </c>
      <c r="L158" s="13" t="s">
        <v>376</v>
      </c>
      <c r="M158" s="13" t="s">
        <v>43</v>
      </c>
      <c r="N158" s="13" t="str">
        <f t="shared" si="40"/>
        <v>FEBRERO</v>
      </c>
      <c r="O158" s="13">
        <v>5</v>
      </c>
      <c r="P158" s="13">
        <v>1</v>
      </c>
      <c r="Q158" s="13" t="s">
        <v>44</v>
      </c>
      <c r="R158" s="17" t="s">
        <v>45</v>
      </c>
      <c r="S158" s="17">
        <v>3600000</v>
      </c>
      <c r="T158" s="17">
        <f t="shared" si="41"/>
        <v>18000000</v>
      </c>
      <c r="U158" s="13" t="s">
        <v>269</v>
      </c>
      <c r="V158" s="13" t="s">
        <v>47</v>
      </c>
      <c r="W158" s="13" t="s">
        <v>270</v>
      </c>
      <c r="X158" s="13" t="s">
        <v>271</v>
      </c>
      <c r="Y158" s="13" t="s">
        <v>50</v>
      </c>
      <c r="Z158" s="13" t="s">
        <v>51</v>
      </c>
      <c r="AA158" s="18">
        <f>SUMIFS('MOD PAA INVERSIÓN'!M:M,'MOD PAA INVERSIÓN'!B:B,A158,'MOD PAA INVERSIÓN'!A:A,"Modificación propuesta")</f>
        <v>18000000</v>
      </c>
      <c r="AB158" s="18">
        <f t="shared" ref="AB158:AB162" si="68">AF158-T158</f>
        <v>0</v>
      </c>
      <c r="AC158" s="18">
        <f t="shared" ref="AC158:AC162" si="69">AF158</f>
        <v>18000000</v>
      </c>
      <c r="AD158" s="18">
        <f>IFERROR(VLOOKUP(A158,'MOD PAA INVERSIÓN'!$B:$U,20,0),0)</f>
        <v>1</v>
      </c>
      <c r="AE158" s="18">
        <f>SUMIFS('MOD PAA INVERSIÓN'!$M:$M,'MOD PAA INVERSIÓN'!B:B,A158,'MOD PAA INVERSIÓN'!A:A,"Información Actual")</f>
        <v>-18000000</v>
      </c>
      <c r="AF158" s="18">
        <f>VLOOKUP(A158,'Copia de MOD PAA INVERSIÓN'!$B:$M,12,0)</f>
        <v>18000000</v>
      </c>
      <c r="AG158" s="19">
        <f>VLOOKUP(A158,'SOL INVERSIÒN'!$B:$M,12,0)</f>
        <v>18000000</v>
      </c>
      <c r="AH158" s="11"/>
      <c r="AI158" s="11"/>
    </row>
    <row r="159" spans="1:35" ht="191.25">
      <c r="A159" s="12" t="s">
        <v>377</v>
      </c>
      <c r="B159" s="13" t="s">
        <v>34</v>
      </c>
      <c r="C159" s="13" t="s">
        <v>35</v>
      </c>
      <c r="D159" s="13" t="s">
        <v>263</v>
      </c>
      <c r="E159" s="13" t="s">
        <v>264</v>
      </c>
      <c r="F159" s="14">
        <v>8080</v>
      </c>
      <c r="G159" s="14">
        <v>2024110010212</v>
      </c>
      <c r="H159" s="13" t="s">
        <v>265</v>
      </c>
      <c r="I159" s="13" t="s">
        <v>266</v>
      </c>
      <c r="J159" s="13" t="s">
        <v>267</v>
      </c>
      <c r="K159" s="13">
        <v>80111600</v>
      </c>
      <c r="L159" s="13" t="s">
        <v>378</v>
      </c>
      <c r="M159" s="13" t="s">
        <v>43</v>
      </c>
      <c r="N159" s="13" t="str">
        <f t="shared" si="40"/>
        <v>FEBRERO</v>
      </c>
      <c r="O159" s="13">
        <v>5</v>
      </c>
      <c r="P159" s="13">
        <v>1</v>
      </c>
      <c r="Q159" s="13" t="s">
        <v>44</v>
      </c>
      <c r="R159" s="17" t="s">
        <v>45</v>
      </c>
      <c r="S159" s="17">
        <v>2253000</v>
      </c>
      <c r="T159" s="17">
        <f t="shared" si="41"/>
        <v>11265000</v>
      </c>
      <c r="U159" s="13" t="s">
        <v>269</v>
      </c>
      <c r="V159" s="13" t="s">
        <v>47</v>
      </c>
      <c r="W159" s="13" t="s">
        <v>270</v>
      </c>
      <c r="X159" s="13" t="s">
        <v>271</v>
      </c>
      <c r="Y159" s="13" t="s">
        <v>50</v>
      </c>
      <c r="Z159" s="13" t="s">
        <v>51</v>
      </c>
      <c r="AA159" s="18">
        <f>SUMIFS('MOD PAA INVERSIÓN'!M:M,'MOD PAA INVERSIÓN'!B:B,A159,'MOD PAA INVERSIÓN'!A:A,"Modificación propuesta")</f>
        <v>11265000</v>
      </c>
      <c r="AB159" s="18">
        <f t="shared" si="68"/>
        <v>0</v>
      </c>
      <c r="AC159" s="18">
        <f t="shared" si="69"/>
        <v>11265000</v>
      </c>
      <c r="AD159" s="18">
        <f>IFERROR(VLOOKUP(A159,'MOD PAA INVERSIÓN'!$B:$U,20,0),0)</f>
        <v>1</v>
      </c>
      <c r="AE159" s="18">
        <f>SUMIFS('MOD PAA INVERSIÓN'!$M:$M,'MOD PAA INVERSIÓN'!B:B,A159,'MOD PAA INVERSIÓN'!A:A,"Información Actual")</f>
        <v>-11265000</v>
      </c>
      <c r="AF159" s="18">
        <f>VLOOKUP(A159,'Copia de MOD PAA INVERSIÓN'!$B:$M,12,0)</f>
        <v>11265000</v>
      </c>
      <c r="AG159" s="19">
        <f>VLOOKUP(A159,'SOL INVERSIÒN'!$B:$M,12,0)</f>
        <v>11265000</v>
      </c>
      <c r="AH159" s="11"/>
      <c r="AI159" s="11"/>
    </row>
    <row r="160" spans="1:35" ht="191.25">
      <c r="A160" s="12" t="s">
        <v>379</v>
      </c>
      <c r="B160" s="13" t="s">
        <v>34</v>
      </c>
      <c r="C160" s="13" t="s">
        <v>35</v>
      </c>
      <c r="D160" s="13" t="s">
        <v>263</v>
      </c>
      <c r="E160" s="13" t="s">
        <v>264</v>
      </c>
      <c r="F160" s="14">
        <v>8080</v>
      </c>
      <c r="G160" s="14">
        <v>2024110010212</v>
      </c>
      <c r="H160" s="13" t="s">
        <v>265</v>
      </c>
      <c r="I160" s="13" t="s">
        <v>266</v>
      </c>
      <c r="J160" s="13" t="s">
        <v>267</v>
      </c>
      <c r="K160" s="13">
        <v>80111600</v>
      </c>
      <c r="L160" s="13" t="s">
        <v>380</v>
      </c>
      <c r="M160" s="13" t="s">
        <v>43</v>
      </c>
      <c r="N160" s="13" t="str">
        <f t="shared" si="40"/>
        <v>FEBRERO</v>
      </c>
      <c r="O160" s="13">
        <v>5</v>
      </c>
      <c r="P160" s="13">
        <v>1</v>
      </c>
      <c r="Q160" s="13" t="s">
        <v>44</v>
      </c>
      <c r="R160" s="17" t="s">
        <v>45</v>
      </c>
      <c r="S160" s="17">
        <v>4000000</v>
      </c>
      <c r="T160" s="17">
        <f t="shared" si="41"/>
        <v>20000000</v>
      </c>
      <c r="U160" s="13" t="s">
        <v>269</v>
      </c>
      <c r="V160" s="13" t="s">
        <v>47</v>
      </c>
      <c r="W160" s="13" t="s">
        <v>270</v>
      </c>
      <c r="X160" s="13" t="s">
        <v>271</v>
      </c>
      <c r="Y160" s="13" t="s">
        <v>50</v>
      </c>
      <c r="Z160" s="13" t="s">
        <v>51</v>
      </c>
      <c r="AA160" s="18">
        <f>SUMIFS('MOD PAA INVERSIÓN'!M:M,'MOD PAA INVERSIÓN'!B:B,A160,'MOD PAA INVERSIÓN'!A:A,"Modificación propuesta")</f>
        <v>20000000</v>
      </c>
      <c r="AB160" s="18">
        <f t="shared" si="68"/>
        <v>0</v>
      </c>
      <c r="AC160" s="18">
        <f t="shared" si="69"/>
        <v>20000000</v>
      </c>
      <c r="AD160" s="18">
        <f>IFERROR(VLOOKUP(A160,'MOD PAA INVERSIÓN'!$B:$U,20,0),0)</f>
        <v>1</v>
      </c>
      <c r="AE160" s="18">
        <f>SUMIFS('MOD PAA INVERSIÓN'!$M:$M,'MOD PAA INVERSIÓN'!B:B,A160,'MOD PAA INVERSIÓN'!A:A,"Información Actual")</f>
        <v>-20000000</v>
      </c>
      <c r="AF160" s="18">
        <f>VLOOKUP(A160,'Copia de MOD PAA INVERSIÓN'!$B:$M,12,0)</f>
        <v>20000000</v>
      </c>
      <c r="AG160" s="19">
        <f>VLOOKUP(A160,'SOL INVERSIÒN'!$B:$M,12,0)</f>
        <v>20000000</v>
      </c>
      <c r="AH160" s="11"/>
      <c r="AI160" s="11"/>
    </row>
    <row r="161" spans="1:35" ht="191.25">
      <c r="A161" s="12" t="s">
        <v>381</v>
      </c>
      <c r="B161" s="13" t="s">
        <v>34</v>
      </c>
      <c r="C161" s="13" t="s">
        <v>35</v>
      </c>
      <c r="D161" s="13" t="s">
        <v>263</v>
      </c>
      <c r="E161" s="13" t="s">
        <v>264</v>
      </c>
      <c r="F161" s="14">
        <v>8080</v>
      </c>
      <c r="G161" s="14">
        <v>2024110010212</v>
      </c>
      <c r="H161" s="13" t="s">
        <v>265</v>
      </c>
      <c r="I161" s="13" t="s">
        <v>266</v>
      </c>
      <c r="J161" s="13" t="s">
        <v>267</v>
      </c>
      <c r="K161" s="13">
        <v>80111600</v>
      </c>
      <c r="L161" s="13" t="s">
        <v>382</v>
      </c>
      <c r="M161" s="13" t="s">
        <v>295</v>
      </c>
      <c r="N161" s="13" t="str">
        <f t="shared" si="40"/>
        <v>Marzo</v>
      </c>
      <c r="O161" s="13">
        <v>4</v>
      </c>
      <c r="P161" s="13">
        <v>1</v>
      </c>
      <c r="Q161" s="13" t="s">
        <v>44</v>
      </c>
      <c r="R161" s="17" t="s">
        <v>45</v>
      </c>
      <c r="S161" s="17">
        <v>2500000</v>
      </c>
      <c r="T161" s="17">
        <f t="shared" si="41"/>
        <v>10000000</v>
      </c>
      <c r="U161" s="13" t="s">
        <v>269</v>
      </c>
      <c r="V161" s="13" t="s">
        <v>47</v>
      </c>
      <c r="W161" s="13" t="s">
        <v>270</v>
      </c>
      <c r="X161" s="13" t="s">
        <v>271</v>
      </c>
      <c r="Y161" s="13" t="s">
        <v>50</v>
      </c>
      <c r="Z161" s="13" t="s">
        <v>51</v>
      </c>
      <c r="AA161" s="18">
        <f>SUMIFS('MOD PAA INVERSIÓN'!M:M,'MOD PAA INVERSIÓN'!B:B,A161,'MOD PAA INVERSIÓN'!A:A,"Modificación propuesta")</f>
        <v>17500000</v>
      </c>
      <c r="AB161" s="18">
        <f t="shared" si="68"/>
        <v>7500000</v>
      </c>
      <c r="AC161" s="18">
        <f t="shared" si="69"/>
        <v>17500000</v>
      </c>
      <c r="AD161" s="18">
        <f>IFERROR(VLOOKUP(A161,'MOD PAA INVERSIÓN'!$B:$U,20,0),0)</f>
        <v>4</v>
      </c>
      <c r="AE161" s="18">
        <f>SUMIFS('MOD PAA INVERSIÓN'!$M:$M,'MOD PAA INVERSIÓN'!B:B,A161,'MOD PAA INVERSIÓN'!A:A,"Información Actual")</f>
        <v>-10000000</v>
      </c>
      <c r="AF161" s="18">
        <f>VLOOKUP(A161,'Copia de MOD PAA INVERSIÓN'!$B:$M,12,0)</f>
        <v>17500000</v>
      </c>
      <c r="AG161" s="19">
        <f>VLOOKUP(A161,'SOL INVERSIÒN'!$B:$M,12,0)</f>
        <v>17500000</v>
      </c>
      <c r="AH161" s="11"/>
      <c r="AI161" s="11"/>
    </row>
    <row r="162" spans="1:35" ht="76.5">
      <c r="A162" s="12" t="s">
        <v>383</v>
      </c>
      <c r="B162" s="13" t="s">
        <v>34</v>
      </c>
      <c r="C162" s="13" t="s">
        <v>35</v>
      </c>
      <c r="D162" s="13" t="s">
        <v>263</v>
      </c>
      <c r="E162" s="13" t="s">
        <v>264</v>
      </c>
      <c r="F162" s="14">
        <v>8080</v>
      </c>
      <c r="G162" s="14">
        <v>2024110010212</v>
      </c>
      <c r="H162" s="13" t="s">
        <v>265</v>
      </c>
      <c r="I162" s="13" t="s">
        <v>266</v>
      </c>
      <c r="J162" s="13" t="s">
        <v>267</v>
      </c>
      <c r="K162" s="13">
        <v>80111600</v>
      </c>
      <c r="L162" s="13" t="s">
        <v>384</v>
      </c>
      <c r="M162" s="13" t="s">
        <v>43</v>
      </c>
      <c r="N162" s="13" t="str">
        <f t="shared" si="40"/>
        <v>FEBRERO</v>
      </c>
      <c r="O162" s="13">
        <v>4</v>
      </c>
      <c r="P162" s="13">
        <v>1</v>
      </c>
      <c r="Q162" s="13" t="s">
        <v>44</v>
      </c>
      <c r="R162" s="17" t="s">
        <v>45</v>
      </c>
      <c r="S162" s="17">
        <v>3500000</v>
      </c>
      <c r="T162" s="17">
        <f t="shared" si="41"/>
        <v>14000000</v>
      </c>
      <c r="U162" s="13" t="s">
        <v>269</v>
      </c>
      <c r="V162" s="13" t="s">
        <v>47</v>
      </c>
      <c r="W162" s="13" t="s">
        <v>270</v>
      </c>
      <c r="X162" s="13" t="s">
        <v>49</v>
      </c>
      <c r="Y162" s="13" t="s">
        <v>50</v>
      </c>
      <c r="Z162" s="13" t="s">
        <v>51</v>
      </c>
      <c r="AA162" s="18">
        <f>SUMIFS('MOD PAA INVERSIÓN'!M:M,'MOD PAA INVERSIÓN'!B:B,A162,'MOD PAA INVERSIÓN'!A:A,"Modificación propuesta")</f>
        <v>14000000</v>
      </c>
      <c r="AB162" s="18">
        <f t="shared" si="68"/>
        <v>0</v>
      </c>
      <c r="AC162" s="18">
        <f t="shared" si="69"/>
        <v>14000000</v>
      </c>
      <c r="AD162" s="18">
        <f>IFERROR(VLOOKUP(A162,'MOD PAA INVERSIÓN'!$B:$U,20,0),0)</f>
        <v>1</v>
      </c>
      <c r="AE162" s="18">
        <f>SUMIFS('MOD PAA INVERSIÓN'!$M:$M,'MOD PAA INVERSIÓN'!B:B,A162,'MOD PAA INVERSIÓN'!A:A,"Información Actual")</f>
        <v>-14000000</v>
      </c>
      <c r="AF162" s="18">
        <f>VLOOKUP(A162,'Copia de MOD PAA INVERSIÓN'!$B:$M,12,0)</f>
        <v>14000000</v>
      </c>
      <c r="AG162" s="19">
        <f>VLOOKUP(A162,'SOL INVERSIÒN'!$B:$M,12,0)</f>
        <v>14000000</v>
      </c>
      <c r="AH162" s="11"/>
      <c r="AI162" s="11"/>
    </row>
    <row r="163" spans="1:35" ht="191.25">
      <c r="A163" s="12" t="s">
        <v>385</v>
      </c>
      <c r="B163" s="13" t="s">
        <v>34</v>
      </c>
      <c r="C163" s="13" t="s">
        <v>35</v>
      </c>
      <c r="D163" s="13" t="s">
        <v>263</v>
      </c>
      <c r="E163" s="13" t="s">
        <v>264</v>
      </c>
      <c r="F163" s="14">
        <v>8080</v>
      </c>
      <c r="G163" s="14">
        <v>2024110010212</v>
      </c>
      <c r="H163" s="13" t="s">
        <v>265</v>
      </c>
      <c r="I163" s="13" t="s">
        <v>266</v>
      </c>
      <c r="J163" s="13" t="s">
        <v>267</v>
      </c>
      <c r="K163" s="13">
        <v>80111600</v>
      </c>
      <c r="L163" s="13" t="s">
        <v>386</v>
      </c>
      <c r="M163" s="13" t="s">
        <v>43</v>
      </c>
      <c r="N163" s="13" t="str">
        <f t="shared" si="40"/>
        <v>FEBRERO</v>
      </c>
      <c r="O163" s="13">
        <v>5</v>
      </c>
      <c r="P163" s="13">
        <v>1</v>
      </c>
      <c r="Q163" s="13" t="s">
        <v>44</v>
      </c>
      <c r="R163" s="17" t="s">
        <v>45</v>
      </c>
      <c r="S163" s="17">
        <v>5000000</v>
      </c>
      <c r="T163" s="17">
        <f t="shared" si="41"/>
        <v>25000000</v>
      </c>
      <c r="U163" s="13" t="s">
        <v>269</v>
      </c>
      <c r="V163" s="13" t="s">
        <v>47</v>
      </c>
      <c r="W163" s="13" t="s">
        <v>270</v>
      </c>
      <c r="X163" s="13" t="s">
        <v>271</v>
      </c>
      <c r="Y163" s="13" t="s">
        <v>50</v>
      </c>
      <c r="Z163" s="13" t="s">
        <v>51</v>
      </c>
      <c r="AA163" s="18">
        <f>SUMIFS('MOD PAA INVERSIÓN'!M:M,'MOD PAA INVERSIÓN'!B:B,A163,'MOD PAA INVERSIÓN'!A:A,"Modificación propuesta")</f>
        <v>0</v>
      </c>
      <c r="AB163" s="19">
        <f>AC163-T163</f>
        <v>0</v>
      </c>
      <c r="AC163" s="19">
        <f>T163</f>
        <v>25000000</v>
      </c>
      <c r="AD163" s="18">
        <f>IFERROR(VLOOKUP(A163,'MOD PAA INVERSIÓN'!$B:$U,20,0),0)</f>
        <v>0</v>
      </c>
      <c r="AE163" s="18">
        <f>SUMIFS('MOD PAA INVERSIÓN'!$M:$M,'MOD PAA INVERSIÓN'!B:B,A163,'MOD PAA INVERSIÓN'!A:A,"Información Actual")</f>
        <v>0</v>
      </c>
      <c r="AF163" s="18" t="e">
        <f>VLOOKUP(A163,'Copia de MOD PAA INVERSIÓN'!$B:$M,12,0)</f>
        <v>#N/A</v>
      </c>
      <c r="AG163" s="11" t="e">
        <f>VLOOKUP(A163,'SOL INVERSIÒN'!$B:$M,12,0)</f>
        <v>#N/A</v>
      </c>
      <c r="AH163" s="11"/>
      <c r="AI163" s="11"/>
    </row>
    <row r="164" spans="1:35" ht="89.25">
      <c r="A164" s="12" t="s">
        <v>387</v>
      </c>
      <c r="B164" s="13" t="s">
        <v>34</v>
      </c>
      <c r="C164" s="13" t="s">
        <v>35</v>
      </c>
      <c r="D164" s="13" t="s">
        <v>263</v>
      </c>
      <c r="E164" s="13" t="s">
        <v>264</v>
      </c>
      <c r="F164" s="14">
        <v>8080</v>
      </c>
      <c r="G164" s="14">
        <v>2024110010212</v>
      </c>
      <c r="H164" s="13" t="s">
        <v>265</v>
      </c>
      <c r="I164" s="13" t="s">
        <v>266</v>
      </c>
      <c r="J164" s="13" t="s">
        <v>267</v>
      </c>
      <c r="K164" s="13">
        <v>80111600</v>
      </c>
      <c r="L164" s="13" t="s">
        <v>388</v>
      </c>
      <c r="M164" s="13" t="s">
        <v>43</v>
      </c>
      <c r="N164" s="13" t="str">
        <f t="shared" si="40"/>
        <v>FEBRERO</v>
      </c>
      <c r="O164" s="13">
        <v>5</v>
      </c>
      <c r="P164" s="13">
        <v>1</v>
      </c>
      <c r="Q164" s="13" t="s">
        <v>44</v>
      </c>
      <c r="R164" s="17" t="s">
        <v>45</v>
      </c>
      <c r="S164" s="17">
        <v>2800000</v>
      </c>
      <c r="T164" s="17">
        <f t="shared" si="41"/>
        <v>14000000</v>
      </c>
      <c r="U164" s="13" t="s">
        <v>269</v>
      </c>
      <c r="V164" s="13" t="s">
        <v>47</v>
      </c>
      <c r="W164" s="13" t="s">
        <v>270</v>
      </c>
      <c r="X164" s="13" t="s">
        <v>49</v>
      </c>
      <c r="Y164" s="13" t="s">
        <v>50</v>
      </c>
      <c r="Z164" s="13" t="s">
        <v>51</v>
      </c>
      <c r="AA164" s="18">
        <f>SUMIFS('MOD PAA INVERSIÓN'!M:M,'MOD PAA INVERSIÓN'!B:B,A164,'MOD PAA INVERSIÓN'!A:A,"Modificación propuesta")</f>
        <v>14000000</v>
      </c>
      <c r="AB164" s="18">
        <f t="shared" ref="AB164:AB165" si="70">AF164-T164</f>
        <v>0</v>
      </c>
      <c r="AC164" s="18">
        <f t="shared" ref="AC164:AC165" si="71">AF164</f>
        <v>14000000</v>
      </c>
      <c r="AD164" s="18">
        <f>IFERROR(VLOOKUP(A164,'MOD PAA INVERSIÓN'!$B:$U,20,0),0)</f>
        <v>1</v>
      </c>
      <c r="AE164" s="18">
        <f>SUMIFS('MOD PAA INVERSIÓN'!$M:$M,'MOD PAA INVERSIÓN'!B:B,A164,'MOD PAA INVERSIÓN'!A:A,"Información Actual")</f>
        <v>-14000000</v>
      </c>
      <c r="AF164" s="18">
        <f>VLOOKUP(A164,'Copia de MOD PAA INVERSIÓN'!$B:$M,12,0)</f>
        <v>14000000</v>
      </c>
      <c r="AG164" s="19">
        <f>VLOOKUP(A164,'SOL INVERSIÒN'!$B:$M,12,0)</f>
        <v>14000000</v>
      </c>
      <c r="AH164" s="11"/>
      <c r="AI164" s="11"/>
    </row>
    <row r="165" spans="1:35" ht="76.5">
      <c r="A165" s="12" t="s">
        <v>389</v>
      </c>
      <c r="B165" s="13" t="s">
        <v>34</v>
      </c>
      <c r="C165" s="13" t="s">
        <v>35</v>
      </c>
      <c r="D165" s="13" t="s">
        <v>263</v>
      </c>
      <c r="E165" s="13" t="s">
        <v>264</v>
      </c>
      <c r="F165" s="14">
        <v>8080</v>
      </c>
      <c r="G165" s="14">
        <v>2024110010212</v>
      </c>
      <c r="H165" s="13" t="s">
        <v>265</v>
      </c>
      <c r="I165" s="13" t="s">
        <v>266</v>
      </c>
      <c r="J165" s="13" t="s">
        <v>267</v>
      </c>
      <c r="K165" s="13">
        <v>80111600</v>
      </c>
      <c r="L165" s="13" t="s">
        <v>390</v>
      </c>
      <c r="M165" s="13" t="s">
        <v>43</v>
      </c>
      <c r="N165" s="13" t="str">
        <f t="shared" si="40"/>
        <v>FEBRERO</v>
      </c>
      <c r="O165" s="13">
        <v>5</v>
      </c>
      <c r="P165" s="13">
        <v>1</v>
      </c>
      <c r="Q165" s="13" t="s">
        <v>44</v>
      </c>
      <c r="R165" s="17" t="s">
        <v>45</v>
      </c>
      <c r="S165" s="17">
        <v>2253000</v>
      </c>
      <c r="T165" s="17">
        <f t="shared" si="41"/>
        <v>11265000</v>
      </c>
      <c r="U165" s="13" t="s">
        <v>269</v>
      </c>
      <c r="V165" s="13" t="s">
        <v>47</v>
      </c>
      <c r="W165" s="13" t="s">
        <v>270</v>
      </c>
      <c r="X165" s="13" t="s">
        <v>49</v>
      </c>
      <c r="Y165" s="13" t="s">
        <v>50</v>
      </c>
      <c r="Z165" s="13" t="s">
        <v>51</v>
      </c>
      <c r="AA165" s="18">
        <f>SUMIFS('MOD PAA INVERSIÓN'!M:M,'MOD PAA INVERSIÓN'!B:B,A165,'MOD PAA INVERSIÓN'!A:A,"Modificación propuesta")</f>
        <v>11265000</v>
      </c>
      <c r="AB165" s="18">
        <f t="shared" si="70"/>
        <v>0</v>
      </c>
      <c r="AC165" s="18">
        <f t="shared" si="71"/>
        <v>11265000</v>
      </c>
      <c r="AD165" s="18">
        <f>IFERROR(VLOOKUP(A165,'MOD PAA INVERSIÓN'!$B:$U,20,0),0)</f>
        <v>1</v>
      </c>
      <c r="AE165" s="18">
        <f>SUMIFS('MOD PAA INVERSIÓN'!$M:$M,'MOD PAA INVERSIÓN'!B:B,A165,'MOD PAA INVERSIÓN'!A:A,"Información Actual")</f>
        <v>-11265000</v>
      </c>
      <c r="AF165" s="18">
        <f>VLOOKUP(A165,'Copia de MOD PAA INVERSIÓN'!$B:$M,12,0)</f>
        <v>11265000</v>
      </c>
      <c r="AG165" s="19">
        <f>VLOOKUP(A165,'SOL INVERSIÒN'!$B:$M,12,0)</f>
        <v>11265000</v>
      </c>
      <c r="AH165" s="11"/>
      <c r="AI165" s="11"/>
    </row>
    <row r="166" spans="1:35" ht="191.25">
      <c r="A166" s="12" t="s">
        <v>391</v>
      </c>
      <c r="B166" s="13" t="s">
        <v>34</v>
      </c>
      <c r="C166" s="13" t="s">
        <v>35</v>
      </c>
      <c r="D166" s="13" t="s">
        <v>263</v>
      </c>
      <c r="E166" s="13" t="s">
        <v>264</v>
      </c>
      <c r="F166" s="14">
        <v>8080</v>
      </c>
      <c r="G166" s="14">
        <v>2024110010212</v>
      </c>
      <c r="H166" s="13" t="s">
        <v>265</v>
      </c>
      <c r="I166" s="13" t="s">
        <v>266</v>
      </c>
      <c r="J166" s="13" t="s">
        <v>267</v>
      </c>
      <c r="K166" s="13">
        <v>80111600</v>
      </c>
      <c r="L166" s="13" t="s">
        <v>392</v>
      </c>
      <c r="M166" s="13" t="s">
        <v>43</v>
      </c>
      <c r="N166" s="13" t="str">
        <f t="shared" si="40"/>
        <v>FEBRERO</v>
      </c>
      <c r="O166" s="13">
        <v>5</v>
      </c>
      <c r="P166" s="13">
        <v>1</v>
      </c>
      <c r="Q166" s="13" t="s">
        <v>44</v>
      </c>
      <c r="R166" s="17" t="s">
        <v>45</v>
      </c>
      <c r="S166" s="17">
        <v>5000000</v>
      </c>
      <c r="T166" s="17">
        <f t="shared" si="41"/>
        <v>25000000</v>
      </c>
      <c r="U166" s="13" t="s">
        <v>269</v>
      </c>
      <c r="V166" s="13" t="s">
        <v>47</v>
      </c>
      <c r="W166" s="13" t="s">
        <v>270</v>
      </c>
      <c r="X166" s="13" t="s">
        <v>271</v>
      </c>
      <c r="Y166" s="13" t="s">
        <v>50</v>
      </c>
      <c r="Z166" s="13" t="s">
        <v>51</v>
      </c>
      <c r="AA166" s="18">
        <f>SUMIFS('MOD PAA INVERSIÓN'!M:M,'MOD PAA INVERSIÓN'!B:B,A166,'MOD PAA INVERSIÓN'!A:A,"Modificación propuesta")</f>
        <v>0</v>
      </c>
      <c r="AB166" s="19">
        <f>AC166-T166</f>
        <v>0</v>
      </c>
      <c r="AC166" s="19">
        <f>T166</f>
        <v>25000000</v>
      </c>
      <c r="AD166" s="18">
        <f>IFERROR(VLOOKUP(A166,'MOD PAA INVERSIÓN'!$B:$U,20,0),0)</f>
        <v>0</v>
      </c>
      <c r="AE166" s="18">
        <f>SUMIFS('MOD PAA INVERSIÓN'!$M:$M,'MOD PAA INVERSIÓN'!B:B,A166,'MOD PAA INVERSIÓN'!A:A,"Información Actual")</f>
        <v>0</v>
      </c>
      <c r="AF166" s="18" t="e">
        <f>VLOOKUP(A166,'Copia de MOD PAA INVERSIÓN'!$B:$M,12,0)</f>
        <v>#N/A</v>
      </c>
      <c r="AG166" s="11" t="e">
        <f>VLOOKUP(A166,'SOL INVERSIÒN'!$B:$M,12,0)</f>
        <v>#N/A</v>
      </c>
      <c r="AH166" s="11"/>
      <c r="AI166" s="11"/>
    </row>
    <row r="167" spans="1:35" ht="76.5">
      <c r="A167" s="12" t="s">
        <v>393</v>
      </c>
      <c r="B167" s="13" t="s">
        <v>34</v>
      </c>
      <c r="C167" s="13" t="s">
        <v>35</v>
      </c>
      <c r="D167" s="13" t="s">
        <v>263</v>
      </c>
      <c r="E167" s="13" t="s">
        <v>264</v>
      </c>
      <c r="F167" s="14">
        <v>8080</v>
      </c>
      <c r="G167" s="14">
        <v>2024110010212</v>
      </c>
      <c r="H167" s="13" t="s">
        <v>265</v>
      </c>
      <c r="I167" s="13" t="s">
        <v>266</v>
      </c>
      <c r="J167" s="13" t="s">
        <v>267</v>
      </c>
      <c r="K167" s="13">
        <v>80111600</v>
      </c>
      <c r="L167" s="13" t="s">
        <v>394</v>
      </c>
      <c r="M167" s="13" t="s">
        <v>280</v>
      </c>
      <c r="N167" s="13" t="str">
        <f t="shared" si="40"/>
        <v>MARZO</v>
      </c>
      <c r="O167" s="13">
        <v>4</v>
      </c>
      <c r="P167" s="13">
        <v>1</v>
      </c>
      <c r="Q167" s="13" t="s">
        <v>44</v>
      </c>
      <c r="R167" s="17" t="s">
        <v>45</v>
      </c>
      <c r="S167" s="17">
        <v>3000000</v>
      </c>
      <c r="T167" s="17">
        <f t="shared" si="41"/>
        <v>12000000</v>
      </c>
      <c r="U167" s="13" t="s">
        <v>269</v>
      </c>
      <c r="V167" s="13" t="s">
        <v>47</v>
      </c>
      <c r="W167" s="13" t="s">
        <v>270</v>
      </c>
      <c r="X167" s="13" t="s">
        <v>49</v>
      </c>
      <c r="Y167" s="13" t="s">
        <v>50</v>
      </c>
      <c r="Z167" s="13" t="s">
        <v>51</v>
      </c>
      <c r="AA167" s="18">
        <f>SUMIFS('MOD PAA INVERSIÓN'!M:M,'MOD PAA INVERSIÓN'!B:B,A167,'MOD PAA INVERSIÓN'!A:A,"Modificación propuesta")</f>
        <v>12000000</v>
      </c>
      <c r="AB167" s="18">
        <f t="shared" ref="AB167:AB168" si="72">AF167-T167</f>
        <v>0</v>
      </c>
      <c r="AC167" s="18">
        <f t="shared" ref="AC167:AC168" si="73">AF167</f>
        <v>12000000</v>
      </c>
      <c r="AD167" s="18">
        <f>IFERROR(VLOOKUP(A167,'MOD PAA INVERSIÓN'!$B:$U,20,0),0)</f>
        <v>1</v>
      </c>
      <c r="AE167" s="18">
        <f>SUMIFS('MOD PAA INVERSIÓN'!$M:$M,'MOD PAA INVERSIÓN'!B:B,A167,'MOD PAA INVERSIÓN'!A:A,"Información Actual")</f>
        <v>-12000000</v>
      </c>
      <c r="AF167" s="18">
        <f>VLOOKUP(A167,'Copia de MOD PAA INVERSIÓN'!$B:$M,12,0)</f>
        <v>12000000</v>
      </c>
      <c r="AG167" s="19">
        <f>VLOOKUP(A167,'SOL INVERSIÒN'!$B:$M,12,0)</f>
        <v>12000000</v>
      </c>
      <c r="AH167" s="11"/>
      <c r="AI167" s="11"/>
    </row>
    <row r="168" spans="1:35" ht="89.25">
      <c r="A168" s="12" t="s">
        <v>395</v>
      </c>
      <c r="B168" s="13" t="s">
        <v>34</v>
      </c>
      <c r="C168" s="13" t="s">
        <v>35</v>
      </c>
      <c r="D168" s="13" t="s">
        <v>263</v>
      </c>
      <c r="E168" s="13" t="s">
        <v>264</v>
      </c>
      <c r="F168" s="14">
        <v>8080</v>
      </c>
      <c r="G168" s="14">
        <v>2024110010212</v>
      </c>
      <c r="H168" s="13" t="s">
        <v>265</v>
      </c>
      <c r="I168" s="13" t="s">
        <v>266</v>
      </c>
      <c r="J168" s="13" t="s">
        <v>267</v>
      </c>
      <c r="K168" s="13">
        <v>80111600</v>
      </c>
      <c r="L168" s="13" t="s">
        <v>396</v>
      </c>
      <c r="M168" s="13" t="s">
        <v>43</v>
      </c>
      <c r="N168" s="13" t="str">
        <f t="shared" si="40"/>
        <v>FEBRERO</v>
      </c>
      <c r="O168" s="13">
        <v>8</v>
      </c>
      <c r="P168" s="13">
        <v>1</v>
      </c>
      <c r="Q168" s="13" t="s">
        <v>44</v>
      </c>
      <c r="R168" s="17" t="s">
        <v>45</v>
      </c>
      <c r="S168" s="17">
        <v>5500000</v>
      </c>
      <c r="T168" s="17">
        <f t="shared" si="41"/>
        <v>44000000</v>
      </c>
      <c r="U168" s="13" t="s">
        <v>269</v>
      </c>
      <c r="V168" s="13" t="s">
        <v>47</v>
      </c>
      <c r="W168" s="13" t="s">
        <v>270</v>
      </c>
      <c r="X168" s="13" t="s">
        <v>300</v>
      </c>
      <c r="Y168" s="13" t="s">
        <v>50</v>
      </c>
      <c r="Z168" s="13" t="s">
        <v>51</v>
      </c>
      <c r="AA168" s="18">
        <f>SUMIFS('MOD PAA INVERSIÓN'!M:M,'MOD PAA INVERSIÓN'!B:B,A168,'MOD PAA INVERSIÓN'!A:A,"Modificación propuesta")</f>
        <v>44000000</v>
      </c>
      <c r="AB168" s="18">
        <f t="shared" si="72"/>
        <v>0</v>
      </c>
      <c r="AC168" s="18">
        <f t="shared" si="73"/>
        <v>44000000</v>
      </c>
      <c r="AD168" s="18">
        <f>IFERROR(VLOOKUP(A168,'MOD PAA INVERSIÓN'!$B:$U,20,0),0)</f>
        <v>1</v>
      </c>
      <c r="AE168" s="18">
        <f>SUMIFS('MOD PAA INVERSIÓN'!$M:$M,'MOD PAA INVERSIÓN'!B:B,A168,'MOD PAA INVERSIÓN'!A:A,"Información Actual")</f>
        <v>-44000000</v>
      </c>
      <c r="AF168" s="18">
        <f>VLOOKUP(A168,'Copia de MOD PAA INVERSIÓN'!$B:$M,12,0)</f>
        <v>44000000</v>
      </c>
      <c r="AG168" s="19">
        <f>VLOOKUP(A168,'SOL INVERSIÒN'!$B:$M,12,0)</f>
        <v>44000000</v>
      </c>
      <c r="AH168" s="11"/>
      <c r="AI168" s="11"/>
    </row>
    <row r="169" spans="1:35" ht="191.25">
      <c r="A169" s="12" t="s">
        <v>397</v>
      </c>
      <c r="B169" s="13" t="s">
        <v>34</v>
      </c>
      <c r="C169" s="13" t="s">
        <v>35</v>
      </c>
      <c r="D169" s="13" t="s">
        <v>263</v>
      </c>
      <c r="E169" s="13" t="s">
        <v>264</v>
      </c>
      <c r="F169" s="14">
        <v>8080</v>
      </c>
      <c r="G169" s="14">
        <v>2024110010212</v>
      </c>
      <c r="H169" s="13" t="s">
        <v>265</v>
      </c>
      <c r="I169" s="13" t="s">
        <v>266</v>
      </c>
      <c r="J169" s="13" t="s">
        <v>267</v>
      </c>
      <c r="K169" s="13">
        <v>80111600</v>
      </c>
      <c r="L169" s="13" t="s">
        <v>398</v>
      </c>
      <c r="M169" s="13" t="s">
        <v>43</v>
      </c>
      <c r="N169" s="13" t="str">
        <f t="shared" si="40"/>
        <v>FEBRERO</v>
      </c>
      <c r="O169" s="13">
        <v>5</v>
      </c>
      <c r="P169" s="13">
        <v>1</v>
      </c>
      <c r="Q169" s="13" t="s">
        <v>44</v>
      </c>
      <c r="R169" s="17" t="s">
        <v>45</v>
      </c>
      <c r="S169" s="17">
        <v>3600000</v>
      </c>
      <c r="T169" s="17">
        <f t="shared" si="41"/>
        <v>18000000</v>
      </c>
      <c r="U169" s="13" t="s">
        <v>269</v>
      </c>
      <c r="V169" s="13" t="s">
        <v>47</v>
      </c>
      <c r="W169" s="13" t="s">
        <v>270</v>
      </c>
      <c r="X169" s="13" t="s">
        <v>271</v>
      </c>
      <c r="Y169" s="13" t="s">
        <v>50</v>
      </c>
      <c r="Z169" s="13" t="s">
        <v>51</v>
      </c>
      <c r="AA169" s="18">
        <f>SUMIFS('MOD PAA INVERSIÓN'!M:M,'MOD PAA INVERSIÓN'!B:B,A169,'MOD PAA INVERSIÓN'!A:A,"Modificación propuesta")</f>
        <v>0</v>
      </c>
      <c r="AB169" s="19">
        <f t="shared" ref="AB169:AB170" si="74">AC169-T169</f>
        <v>0</v>
      </c>
      <c r="AC169" s="19">
        <f t="shared" ref="AC169:AC170" si="75">T169</f>
        <v>18000000</v>
      </c>
      <c r="AD169" s="18">
        <f>IFERROR(VLOOKUP(A169,'MOD PAA INVERSIÓN'!$B:$U,20,0),0)</f>
        <v>0</v>
      </c>
      <c r="AE169" s="18">
        <f>SUMIFS('MOD PAA INVERSIÓN'!$M:$M,'MOD PAA INVERSIÓN'!B:B,A169,'MOD PAA INVERSIÓN'!A:A,"Información Actual")</f>
        <v>0</v>
      </c>
      <c r="AF169" s="18" t="e">
        <f>VLOOKUP(A169,'Copia de MOD PAA INVERSIÓN'!$B:$M,12,0)</f>
        <v>#N/A</v>
      </c>
      <c r="AG169" s="11" t="e">
        <f>VLOOKUP(A169,'SOL INVERSIÒN'!$B:$M,12,0)</f>
        <v>#N/A</v>
      </c>
      <c r="AH169" s="11"/>
      <c r="AI169" s="11"/>
    </row>
    <row r="170" spans="1:35" ht="89.25">
      <c r="A170" s="12" t="s">
        <v>399</v>
      </c>
      <c r="B170" s="13" t="s">
        <v>34</v>
      </c>
      <c r="C170" s="13" t="s">
        <v>35</v>
      </c>
      <c r="D170" s="13" t="s">
        <v>263</v>
      </c>
      <c r="E170" s="13" t="s">
        <v>264</v>
      </c>
      <c r="F170" s="14">
        <v>8080</v>
      </c>
      <c r="G170" s="14">
        <v>2024110010212</v>
      </c>
      <c r="H170" s="13" t="s">
        <v>265</v>
      </c>
      <c r="I170" s="13" t="s">
        <v>266</v>
      </c>
      <c r="J170" s="13" t="s">
        <v>267</v>
      </c>
      <c r="K170" s="13">
        <v>80111600</v>
      </c>
      <c r="L170" s="13" t="s">
        <v>400</v>
      </c>
      <c r="M170" s="13" t="s">
        <v>42</v>
      </c>
      <c r="N170" s="13" t="str">
        <f t="shared" si="40"/>
        <v>ENERO</v>
      </c>
      <c r="O170" s="13">
        <v>6</v>
      </c>
      <c r="P170" s="13">
        <v>1</v>
      </c>
      <c r="Q170" s="13" t="s">
        <v>44</v>
      </c>
      <c r="R170" s="17" t="s">
        <v>45</v>
      </c>
      <c r="S170" s="17">
        <v>5500000</v>
      </c>
      <c r="T170" s="17">
        <f t="shared" si="41"/>
        <v>33000000</v>
      </c>
      <c r="U170" s="13" t="s">
        <v>269</v>
      </c>
      <c r="V170" s="13" t="s">
        <v>47</v>
      </c>
      <c r="W170" s="13" t="s">
        <v>270</v>
      </c>
      <c r="X170" s="13" t="s">
        <v>300</v>
      </c>
      <c r="Y170" s="13" t="s">
        <v>50</v>
      </c>
      <c r="Z170" s="13" t="s">
        <v>51</v>
      </c>
      <c r="AA170" s="18">
        <f>SUMIFS('MOD PAA INVERSIÓN'!M:M,'MOD PAA INVERSIÓN'!B:B,A170,'MOD PAA INVERSIÓN'!A:A,"Modificación propuesta")</f>
        <v>0</v>
      </c>
      <c r="AB170" s="19">
        <f t="shared" si="74"/>
        <v>0</v>
      </c>
      <c r="AC170" s="19">
        <f t="shared" si="75"/>
        <v>33000000</v>
      </c>
      <c r="AD170" s="18">
        <f>IFERROR(VLOOKUP(A170,'MOD PAA INVERSIÓN'!$B:$U,20,0),0)</f>
        <v>0</v>
      </c>
      <c r="AE170" s="18">
        <f>SUMIFS('MOD PAA INVERSIÓN'!$M:$M,'MOD PAA INVERSIÓN'!B:B,A170,'MOD PAA INVERSIÓN'!A:A,"Información Actual")</f>
        <v>0</v>
      </c>
      <c r="AF170" s="18" t="e">
        <f>VLOOKUP(A170,'Copia de MOD PAA INVERSIÓN'!$B:$M,12,0)</f>
        <v>#N/A</v>
      </c>
      <c r="AG170" s="11" t="e">
        <f>VLOOKUP(A170,'SOL INVERSIÒN'!$B:$M,12,0)</f>
        <v>#N/A</v>
      </c>
      <c r="AH170" s="11"/>
      <c r="AI170" s="11"/>
    </row>
    <row r="171" spans="1:35" ht="191.25">
      <c r="A171" s="12" t="s">
        <v>401</v>
      </c>
      <c r="B171" s="13" t="s">
        <v>34</v>
      </c>
      <c r="C171" s="13" t="s">
        <v>35</v>
      </c>
      <c r="D171" s="13" t="s">
        <v>263</v>
      </c>
      <c r="E171" s="13" t="s">
        <v>264</v>
      </c>
      <c r="F171" s="14">
        <v>8080</v>
      </c>
      <c r="G171" s="14">
        <v>2024110010212</v>
      </c>
      <c r="H171" s="13" t="s">
        <v>265</v>
      </c>
      <c r="I171" s="13" t="s">
        <v>266</v>
      </c>
      <c r="J171" s="13" t="s">
        <v>267</v>
      </c>
      <c r="K171" s="13">
        <v>80111600</v>
      </c>
      <c r="L171" s="13" t="s">
        <v>402</v>
      </c>
      <c r="M171" s="13" t="s">
        <v>280</v>
      </c>
      <c r="N171" s="13" t="str">
        <f t="shared" si="40"/>
        <v>MARZO</v>
      </c>
      <c r="O171" s="13">
        <v>4</v>
      </c>
      <c r="P171" s="13">
        <v>1</v>
      </c>
      <c r="Q171" s="13" t="s">
        <v>44</v>
      </c>
      <c r="R171" s="17" t="s">
        <v>45</v>
      </c>
      <c r="S171" s="17">
        <v>7000000</v>
      </c>
      <c r="T171" s="17">
        <f t="shared" si="41"/>
        <v>28000000</v>
      </c>
      <c r="U171" s="13" t="s">
        <v>269</v>
      </c>
      <c r="V171" s="13" t="s">
        <v>47</v>
      </c>
      <c r="W171" s="13" t="s">
        <v>270</v>
      </c>
      <c r="X171" s="13" t="s">
        <v>271</v>
      </c>
      <c r="Y171" s="13" t="s">
        <v>50</v>
      </c>
      <c r="Z171" s="13" t="s">
        <v>51</v>
      </c>
      <c r="AA171" s="18">
        <f>SUMIFS('MOD PAA INVERSIÓN'!M:M,'MOD PAA INVERSIÓN'!B:B,A171,'MOD PAA INVERSIÓN'!A:A,"Modificación propuesta")</f>
        <v>28000000</v>
      </c>
      <c r="AB171" s="18">
        <f t="shared" ref="AB171:AB172" si="76">AF171-T171</f>
        <v>0</v>
      </c>
      <c r="AC171" s="18">
        <f t="shared" ref="AC171:AC172" si="77">AF171</f>
        <v>28000000</v>
      </c>
      <c r="AD171" s="18">
        <f>IFERROR(VLOOKUP(A171,'MOD PAA INVERSIÓN'!$B:$U,20,0),0)</f>
        <v>1</v>
      </c>
      <c r="AE171" s="18">
        <f>SUMIFS('MOD PAA INVERSIÓN'!$M:$M,'MOD PAA INVERSIÓN'!B:B,A171,'MOD PAA INVERSIÓN'!A:A,"Información Actual")</f>
        <v>-28000000</v>
      </c>
      <c r="AF171" s="18">
        <f>VLOOKUP(A171,'Copia de MOD PAA INVERSIÓN'!$B:$M,12,0)</f>
        <v>28000000</v>
      </c>
      <c r="AG171" s="19">
        <f>VLOOKUP(A171,'SOL INVERSIÒN'!$B:$M,12,0)</f>
        <v>28000000</v>
      </c>
      <c r="AH171" s="11"/>
      <c r="AI171" s="11"/>
    </row>
    <row r="172" spans="1:35" ht="191.25">
      <c r="A172" s="12" t="s">
        <v>403</v>
      </c>
      <c r="B172" s="13" t="s">
        <v>34</v>
      </c>
      <c r="C172" s="13" t="s">
        <v>35</v>
      </c>
      <c r="D172" s="13" t="s">
        <v>263</v>
      </c>
      <c r="E172" s="13" t="s">
        <v>264</v>
      </c>
      <c r="F172" s="14">
        <v>8080</v>
      </c>
      <c r="G172" s="14">
        <v>2024110010212</v>
      </c>
      <c r="H172" s="13" t="s">
        <v>265</v>
      </c>
      <c r="I172" s="13" t="s">
        <v>266</v>
      </c>
      <c r="J172" s="13" t="s">
        <v>267</v>
      </c>
      <c r="K172" s="13">
        <v>80111600</v>
      </c>
      <c r="L172" s="13" t="s">
        <v>404</v>
      </c>
      <c r="M172" s="13" t="s">
        <v>280</v>
      </c>
      <c r="N172" s="13" t="str">
        <f t="shared" si="40"/>
        <v>MARZO</v>
      </c>
      <c r="O172" s="13">
        <v>4</v>
      </c>
      <c r="P172" s="13">
        <v>1</v>
      </c>
      <c r="Q172" s="13" t="s">
        <v>44</v>
      </c>
      <c r="R172" s="17" t="s">
        <v>45</v>
      </c>
      <c r="S172" s="17">
        <v>5000000</v>
      </c>
      <c r="T172" s="17">
        <f t="shared" si="41"/>
        <v>20000000</v>
      </c>
      <c r="U172" s="13" t="s">
        <v>269</v>
      </c>
      <c r="V172" s="13" t="s">
        <v>47</v>
      </c>
      <c r="W172" s="13" t="s">
        <v>270</v>
      </c>
      <c r="X172" s="13" t="s">
        <v>271</v>
      </c>
      <c r="Y172" s="13" t="s">
        <v>50</v>
      </c>
      <c r="Z172" s="13" t="s">
        <v>51</v>
      </c>
      <c r="AA172" s="18">
        <f>SUMIFS('MOD PAA INVERSIÓN'!M:M,'MOD PAA INVERSIÓN'!B:B,A172,'MOD PAA INVERSIÓN'!A:A,"Modificación propuesta")</f>
        <v>20000000</v>
      </c>
      <c r="AB172" s="18">
        <f t="shared" si="76"/>
        <v>0</v>
      </c>
      <c r="AC172" s="18">
        <f t="shared" si="77"/>
        <v>20000000</v>
      </c>
      <c r="AD172" s="18">
        <f>IFERROR(VLOOKUP(A172,'MOD PAA INVERSIÓN'!$B:$U,20,0),0)</f>
        <v>1</v>
      </c>
      <c r="AE172" s="18">
        <f>SUMIFS('MOD PAA INVERSIÓN'!$M:$M,'MOD PAA INVERSIÓN'!B:B,A172,'MOD PAA INVERSIÓN'!A:A,"Información Actual")</f>
        <v>-20000000</v>
      </c>
      <c r="AF172" s="18">
        <f>VLOOKUP(A172,'Copia de MOD PAA INVERSIÓN'!$B:$M,12,0)</f>
        <v>20000000</v>
      </c>
      <c r="AG172" s="19">
        <f>VLOOKUP(A172,'SOL INVERSIÒN'!$B:$M,12,0)</f>
        <v>20000000</v>
      </c>
      <c r="AH172" s="11"/>
      <c r="AI172" s="11"/>
    </row>
    <row r="173" spans="1:35" ht="191.25">
      <c r="A173" s="12" t="s">
        <v>405</v>
      </c>
      <c r="B173" s="13" t="s">
        <v>34</v>
      </c>
      <c r="C173" s="13" t="s">
        <v>35</v>
      </c>
      <c r="D173" s="13" t="s">
        <v>263</v>
      </c>
      <c r="E173" s="13" t="s">
        <v>264</v>
      </c>
      <c r="F173" s="14">
        <v>8080</v>
      </c>
      <c r="G173" s="14">
        <v>2024110010212</v>
      </c>
      <c r="H173" s="13" t="s">
        <v>265</v>
      </c>
      <c r="I173" s="13" t="s">
        <v>266</v>
      </c>
      <c r="J173" s="13" t="s">
        <v>267</v>
      </c>
      <c r="K173" s="13">
        <v>80111600</v>
      </c>
      <c r="L173" s="13" t="s">
        <v>406</v>
      </c>
      <c r="M173" s="13" t="s">
        <v>42</v>
      </c>
      <c r="N173" s="13" t="str">
        <f t="shared" si="40"/>
        <v>ENERO</v>
      </c>
      <c r="O173" s="13">
        <v>11</v>
      </c>
      <c r="P173" s="13">
        <v>1</v>
      </c>
      <c r="Q173" s="13" t="s">
        <v>44</v>
      </c>
      <c r="R173" s="17" t="s">
        <v>45</v>
      </c>
      <c r="S173" s="17">
        <v>9000000</v>
      </c>
      <c r="T173" s="17">
        <f t="shared" si="41"/>
        <v>99000000</v>
      </c>
      <c r="U173" s="13" t="s">
        <v>269</v>
      </c>
      <c r="V173" s="13" t="s">
        <v>47</v>
      </c>
      <c r="W173" s="13" t="s">
        <v>270</v>
      </c>
      <c r="X173" s="13" t="s">
        <v>271</v>
      </c>
      <c r="Y173" s="13" t="s">
        <v>50</v>
      </c>
      <c r="Z173" s="13" t="s">
        <v>51</v>
      </c>
      <c r="AA173" s="18">
        <f>SUMIFS('MOD PAA INVERSIÓN'!M:M,'MOD PAA INVERSIÓN'!B:B,A173,'MOD PAA INVERSIÓN'!A:A,"Modificación propuesta")</f>
        <v>0</v>
      </c>
      <c r="AB173" s="19">
        <f>AC173-T173</f>
        <v>0</v>
      </c>
      <c r="AC173" s="19">
        <f>T173</f>
        <v>99000000</v>
      </c>
      <c r="AD173" s="18">
        <f>IFERROR(VLOOKUP(A173,'MOD PAA INVERSIÓN'!$B:$U,20,0),0)</f>
        <v>0</v>
      </c>
      <c r="AE173" s="18">
        <f>SUMIFS('MOD PAA INVERSIÓN'!$M:$M,'MOD PAA INVERSIÓN'!B:B,A173,'MOD PAA INVERSIÓN'!A:A,"Información Actual")</f>
        <v>0</v>
      </c>
      <c r="AF173" s="18" t="e">
        <f>VLOOKUP(A173,'Copia de MOD PAA INVERSIÓN'!$B:$M,12,0)</f>
        <v>#N/A</v>
      </c>
      <c r="AG173" s="11" t="e">
        <f>VLOOKUP(A173,'SOL INVERSIÒN'!$B:$M,12,0)</f>
        <v>#N/A</v>
      </c>
      <c r="AH173" s="11"/>
      <c r="AI173" s="11"/>
    </row>
    <row r="174" spans="1:35" ht="191.25">
      <c r="A174" s="12" t="s">
        <v>407</v>
      </c>
      <c r="B174" s="13" t="s">
        <v>34</v>
      </c>
      <c r="C174" s="13" t="s">
        <v>35</v>
      </c>
      <c r="D174" s="13" t="s">
        <v>263</v>
      </c>
      <c r="E174" s="13" t="s">
        <v>264</v>
      </c>
      <c r="F174" s="14">
        <v>8080</v>
      </c>
      <c r="G174" s="14">
        <v>2024110010212</v>
      </c>
      <c r="H174" s="13" t="s">
        <v>265</v>
      </c>
      <c r="I174" s="13" t="s">
        <v>266</v>
      </c>
      <c r="J174" s="13" t="s">
        <v>267</v>
      </c>
      <c r="K174" s="13">
        <v>80111600</v>
      </c>
      <c r="L174" s="13" t="s">
        <v>408</v>
      </c>
      <c r="M174" s="13" t="s">
        <v>42</v>
      </c>
      <c r="N174" s="13" t="str">
        <f t="shared" si="40"/>
        <v>ENERO</v>
      </c>
      <c r="O174" s="13">
        <v>6</v>
      </c>
      <c r="P174" s="13">
        <v>1</v>
      </c>
      <c r="Q174" s="13" t="s">
        <v>44</v>
      </c>
      <c r="R174" s="17" t="s">
        <v>45</v>
      </c>
      <c r="S174" s="17">
        <v>7000000</v>
      </c>
      <c r="T174" s="17">
        <f t="shared" si="41"/>
        <v>42000000</v>
      </c>
      <c r="U174" s="13" t="s">
        <v>269</v>
      </c>
      <c r="V174" s="13" t="s">
        <v>47</v>
      </c>
      <c r="W174" s="13" t="s">
        <v>270</v>
      </c>
      <c r="X174" s="13" t="s">
        <v>271</v>
      </c>
      <c r="Y174" s="13" t="s">
        <v>50</v>
      </c>
      <c r="Z174" s="13" t="s">
        <v>51</v>
      </c>
      <c r="AA174" s="18">
        <f>SUMIFS('MOD PAA INVERSIÓN'!M:M,'MOD PAA INVERSIÓN'!B:B,A174,'MOD PAA INVERSIÓN'!A:A,"Modificación propuesta")</f>
        <v>42000000</v>
      </c>
      <c r="AB174" s="18">
        <f t="shared" ref="AB174:AB175" si="78">AF174-T174</f>
        <v>0</v>
      </c>
      <c r="AC174" s="18">
        <f t="shared" ref="AC174:AC175" si="79">AF174</f>
        <v>42000000</v>
      </c>
      <c r="AD174" s="18">
        <f>IFERROR(VLOOKUP(A174,'MOD PAA INVERSIÓN'!$B:$U,20,0),0)</f>
        <v>1</v>
      </c>
      <c r="AE174" s="18">
        <f>SUMIFS('MOD PAA INVERSIÓN'!$M:$M,'MOD PAA INVERSIÓN'!B:B,A174,'MOD PAA INVERSIÓN'!A:A,"Información Actual")</f>
        <v>-42000000</v>
      </c>
      <c r="AF174" s="18">
        <f>VLOOKUP(A174,'Copia de MOD PAA INVERSIÓN'!$B:$M,12,0)</f>
        <v>42000000</v>
      </c>
      <c r="AG174" s="19">
        <f>VLOOKUP(A174,'SOL INVERSIÒN'!$B:$M,12,0)</f>
        <v>42000000</v>
      </c>
      <c r="AH174" s="11"/>
      <c r="AI174" s="11"/>
    </row>
    <row r="175" spans="1:35" ht="191.25">
      <c r="A175" s="12" t="s">
        <v>409</v>
      </c>
      <c r="B175" s="13" t="s">
        <v>34</v>
      </c>
      <c r="C175" s="13" t="s">
        <v>35</v>
      </c>
      <c r="D175" s="13" t="s">
        <v>263</v>
      </c>
      <c r="E175" s="13" t="s">
        <v>264</v>
      </c>
      <c r="F175" s="14">
        <v>8080</v>
      </c>
      <c r="G175" s="14">
        <v>2024110010212</v>
      </c>
      <c r="H175" s="13" t="s">
        <v>265</v>
      </c>
      <c r="I175" s="13" t="s">
        <v>266</v>
      </c>
      <c r="J175" s="13" t="s">
        <v>267</v>
      </c>
      <c r="K175" s="13">
        <v>80111600</v>
      </c>
      <c r="L175" s="13" t="s">
        <v>410</v>
      </c>
      <c r="M175" s="13" t="s">
        <v>43</v>
      </c>
      <c r="N175" s="13" t="str">
        <f t="shared" si="40"/>
        <v>FEBRERO</v>
      </c>
      <c r="O175" s="13">
        <v>6</v>
      </c>
      <c r="P175" s="13">
        <v>1</v>
      </c>
      <c r="Q175" s="13" t="s">
        <v>44</v>
      </c>
      <c r="R175" s="17" t="s">
        <v>45</v>
      </c>
      <c r="S175" s="17">
        <v>9000000</v>
      </c>
      <c r="T175" s="17">
        <f t="shared" si="41"/>
        <v>54000000</v>
      </c>
      <c r="U175" s="13" t="s">
        <v>269</v>
      </c>
      <c r="V175" s="13" t="s">
        <v>47</v>
      </c>
      <c r="W175" s="13" t="s">
        <v>270</v>
      </c>
      <c r="X175" s="13" t="s">
        <v>271</v>
      </c>
      <c r="Y175" s="13" t="s">
        <v>50</v>
      </c>
      <c r="Z175" s="13" t="s">
        <v>51</v>
      </c>
      <c r="AA175" s="18">
        <f>SUMIFS('MOD PAA INVERSIÓN'!M:M,'MOD PAA INVERSIÓN'!B:B,A175,'MOD PAA INVERSIÓN'!A:A,"Modificación propuesta")</f>
        <v>54000000</v>
      </c>
      <c r="AB175" s="18">
        <f t="shared" si="78"/>
        <v>0</v>
      </c>
      <c r="AC175" s="18">
        <f t="shared" si="79"/>
        <v>54000000</v>
      </c>
      <c r="AD175" s="18">
        <f>IFERROR(VLOOKUP(A175,'MOD PAA INVERSIÓN'!$B:$U,20,0),0)</f>
        <v>1</v>
      </c>
      <c r="AE175" s="18">
        <f>SUMIFS('MOD PAA INVERSIÓN'!$M:$M,'MOD PAA INVERSIÓN'!B:B,A175,'MOD PAA INVERSIÓN'!A:A,"Información Actual")</f>
        <v>-54000000</v>
      </c>
      <c r="AF175" s="18">
        <f>VLOOKUP(A175,'Copia de MOD PAA INVERSIÓN'!$B:$M,12,0)</f>
        <v>54000000</v>
      </c>
      <c r="AG175" s="19">
        <f>VLOOKUP(A175,'SOL INVERSIÒN'!$B:$M,12,0)</f>
        <v>54000000</v>
      </c>
      <c r="AH175" s="11"/>
      <c r="AI175" s="11"/>
    </row>
    <row r="176" spans="1:35" ht="76.5">
      <c r="A176" s="12" t="s">
        <v>411</v>
      </c>
      <c r="B176" s="13" t="s">
        <v>34</v>
      </c>
      <c r="C176" s="13" t="s">
        <v>35</v>
      </c>
      <c r="D176" s="13" t="s">
        <v>263</v>
      </c>
      <c r="E176" s="13" t="s">
        <v>264</v>
      </c>
      <c r="F176" s="14">
        <v>8080</v>
      </c>
      <c r="G176" s="14">
        <v>2024110010212</v>
      </c>
      <c r="H176" s="13" t="s">
        <v>265</v>
      </c>
      <c r="I176" s="13" t="s">
        <v>266</v>
      </c>
      <c r="J176" s="13" t="s">
        <v>267</v>
      </c>
      <c r="K176" s="13">
        <v>80111600</v>
      </c>
      <c r="L176" s="13" t="s">
        <v>412</v>
      </c>
      <c r="M176" s="13" t="s">
        <v>43</v>
      </c>
      <c r="N176" s="13" t="str">
        <f t="shared" si="40"/>
        <v>FEBRERO</v>
      </c>
      <c r="O176" s="13">
        <v>6</v>
      </c>
      <c r="P176" s="13">
        <v>1</v>
      </c>
      <c r="Q176" s="13" t="s">
        <v>44</v>
      </c>
      <c r="R176" s="17" t="s">
        <v>45</v>
      </c>
      <c r="S176" s="17">
        <v>7000000</v>
      </c>
      <c r="T176" s="17">
        <f t="shared" si="41"/>
        <v>42000000</v>
      </c>
      <c r="U176" s="13" t="s">
        <v>269</v>
      </c>
      <c r="V176" s="13" t="s">
        <v>47</v>
      </c>
      <c r="W176" s="13" t="s">
        <v>270</v>
      </c>
      <c r="X176" s="13" t="s">
        <v>49</v>
      </c>
      <c r="Y176" s="13" t="s">
        <v>50</v>
      </c>
      <c r="Z176" s="13" t="s">
        <v>51</v>
      </c>
      <c r="AA176" s="18">
        <f>SUMIFS('MOD PAA INVERSIÓN'!M:M,'MOD PAA INVERSIÓN'!B:B,A176,'MOD PAA INVERSIÓN'!A:A,"Modificación propuesta")</f>
        <v>0</v>
      </c>
      <c r="AB176" s="19">
        <f t="shared" ref="AB176:AB179" si="80">AC176-T176</f>
        <v>0</v>
      </c>
      <c r="AC176" s="19">
        <f t="shared" ref="AC176:AC179" si="81">T176</f>
        <v>42000000</v>
      </c>
      <c r="AD176" s="18">
        <f>IFERROR(VLOOKUP(A176,'MOD PAA INVERSIÓN'!$B:$U,20,0),0)</f>
        <v>0</v>
      </c>
      <c r="AE176" s="18">
        <f>SUMIFS('MOD PAA INVERSIÓN'!$M:$M,'MOD PAA INVERSIÓN'!B:B,A176,'MOD PAA INVERSIÓN'!A:A,"Información Actual")</f>
        <v>0</v>
      </c>
      <c r="AF176" s="18" t="e">
        <f>VLOOKUP(A176,'Copia de MOD PAA INVERSIÓN'!$B:$M,12,0)</f>
        <v>#N/A</v>
      </c>
      <c r="AG176" s="11" t="e">
        <f>VLOOKUP(A176,'SOL INVERSIÒN'!$B:$M,12,0)</f>
        <v>#N/A</v>
      </c>
      <c r="AH176" s="11"/>
      <c r="AI176" s="11"/>
    </row>
    <row r="177" spans="1:35" ht="89.25">
      <c r="A177" s="12" t="s">
        <v>413</v>
      </c>
      <c r="B177" s="13" t="s">
        <v>34</v>
      </c>
      <c r="C177" s="13" t="s">
        <v>35</v>
      </c>
      <c r="D177" s="13" t="s">
        <v>263</v>
      </c>
      <c r="E177" s="13" t="s">
        <v>264</v>
      </c>
      <c r="F177" s="14">
        <v>8080</v>
      </c>
      <c r="G177" s="14">
        <v>2024110010212</v>
      </c>
      <c r="H177" s="13" t="s">
        <v>265</v>
      </c>
      <c r="I177" s="13" t="s">
        <v>266</v>
      </c>
      <c r="J177" s="13" t="s">
        <v>267</v>
      </c>
      <c r="K177" s="13">
        <v>80111600</v>
      </c>
      <c r="L177" s="13" t="s">
        <v>414</v>
      </c>
      <c r="M177" s="13" t="s">
        <v>43</v>
      </c>
      <c r="N177" s="13" t="str">
        <f t="shared" si="40"/>
        <v>FEBRERO</v>
      </c>
      <c r="O177" s="13">
        <v>5</v>
      </c>
      <c r="P177" s="13">
        <v>1</v>
      </c>
      <c r="Q177" s="13" t="s">
        <v>44</v>
      </c>
      <c r="R177" s="17" t="s">
        <v>45</v>
      </c>
      <c r="S177" s="17">
        <v>8000000</v>
      </c>
      <c r="T177" s="17">
        <f t="shared" si="41"/>
        <v>40000000</v>
      </c>
      <c r="U177" s="13" t="s">
        <v>269</v>
      </c>
      <c r="V177" s="13" t="s">
        <v>47</v>
      </c>
      <c r="W177" s="13" t="s">
        <v>270</v>
      </c>
      <c r="X177" s="13" t="s">
        <v>300</v>
      </c>
      <c r="Y177" s="13" t="s">
        <v>50</v>
      </c>
      <c r="Z177" s="13" t="s">
        <v>51</v>
      </c>
      <c r="AA177" s="18">
        <f>SUMIFS('MOD PAA INVERSIÓN'!M:M,'MOD PAA INVERSIÓN'!B:B,A177,'MOD PAA INVERSIÓN'!A:A,"Modificación propuesta")</f>
        <v>0</v>
      </c>
      <c r="AB177" s="19">
        <f t="shared" si="80"/>
        <v>0</v>
      </c>
      <c r="AC177" s="19">
        <f t="shared" si="81"/>
        <v>40000000</v>
      </c>
      <c r="AD177" s="18">
        <f>IFERROR(VLOOKUP(A177,'MOD PAA INVERSIÓN'!$B:$U,20,0),0)</f>
        <v>0</v>
      </c>
      <c r="AE177" s="18">
        <f>SUMIFS('MOD PAA INVERSIÓN'!$M:$M,'MOD PAA INVERSIÓN'!B:B,A177,'MOD PAA INVERSIÓN'!A:A,"Información Actual")</f>
        <v>0</v>
      </c>
      <c r="AF177" s="18" t="e">
        <f>VLOOKUP(A177,'Copia de MOD PAA INVERSIÓN'!$B:$M,12,0)</f>
        <v>#N/A</v>
      </c>
      <c r="AG177" s="11" t="e">
        <f>VLOOKUP(A177,'SOL INVERSIÒN'!$B:$M,12,0)</f>
        <v>#N/A</v>
      </c>
      <c r="AH177" s="11"/>
      <c r="AI177" s="11"/>
    </row>
    <row r="178" spans="1:35" ht="191.25">
      <c r="A178" s="12" t="s">
        <v>415</v>
      </c>
      <c r="B178" s="13" t="s">
        <v>34</v>
      </c>
      <c r="C178" s="13" t="s">
        <v>35</v>
      </c>
      <c r="D178" s="13" t="s">
        <v>263</v>
      </c>
      <c r="E178" s="13" t="s">
        <v>264</v>
      </c>
      <c r="F178" s="14">
        <v>8080</v>
      </c>
      <c r="G178" s="14">
        <v>2024110010212</v>
      </c>
      <c r="H178" s="13" t="s">
        <v>265</v>
      </c>
      <c r="I178" s="13" t="s">
        <v>266</v>
      </c>
      <c r="J178" s="13" t="s">
        <v>267</v>
      </c>
      <c r="K178" s="13" t="s">
        <v>416</v>
      </c>
      <c r="L178" s="13" t="s">
        <v>417</v>
      </c>
      <c r="M178" s="13" t="s">
        <v>418</v>
      </c>
      <c r="N178" s="13" t="str">
        <f t="shared" si="40"/>
        <v>Enero</v>
      </c>
      <c r="O178" s="13">
        <v>1</v>
      </c>
      <c r="P178" s="13">
        <v>1</v>
      </c>
      <c r="Q178" s="13" t="s">
        <v>419</v>
      </c>
      <c r="R178" s="17" t="s">
        <v>45</v>
      </c>
      <c r="S178" s="17">
        <v>228000000</v>
      </c>
      <c r="T178" s="17">
        <v>228000000</v>
      </c>
      <c r="U178" s="13" t="s">
        <v>269</v>
      </c>
      <c r="V178" s="13" t="s">
        <v>47</v>
      </c>
      <c r="W178" s="13" t="s">
        <v>270</v>
      </c>
      <c r="X178" s="13" t="s">
        <v>271</v>
      </c>
      <c r="Y178" s="13" t="s">
        <v>50</v>
      </c>
      <c r="Z178" s="13" t="s">
        <v>51</v>
      </c>
      <c r="AA178" s="18">
        <f>SUMIFS('MOD PAA INVERSIÓN'!M:M,'MOD PAA INVERSIÓN'!B:B,A178,'MOD PAA INVERSIÓN'!A:A,"Modificación propuesta")</f>
        <v>0</v>
      </c>
      <c r="AB178" s="19">
        <f t="shared" si="80"/>
        <v>0</v>
      </c>
      <c r="AC178" s="19">
        <f t="shared" si="81"/>
        <v>228000000</v>
      </c>
      <c r="AD178" s="18">
        <f>IFERROR(VLOOKUP(A178,'MOD PAA INVERSIÓN'!$B:$U,20,0),0)</f>
        <v>0</v>
      </c>
      <c r="AE178" s="18">
        <f>SUMIFS('MOD PAA INVERSIÓN'!$M:$M,'MOD PAA INVERSIÓN'!B:B,A178,'MOD PAA INVERSIÓN'!A:A,"Información Actual")</f>
        <v>0</v>
      </c>
      <c r="AF178" s="18" t="e">
        <f>VLOOKUP(A178,'Copia de MOD PAA INVERSIÓN'!$B:$M,12,0)</f>
        <v>#N/A</v>
      </c>
      <c r="AG178" s="11" t="e">
        <f>VLOOKUP(A178,'SOL INVERSIÒN'!$B:$M,12,0)</f>
        <v>#N/A</v>
      </c>
      <c r="AH178" s="11"/>
      <c r="AI178" s="11"/>
    </row>
    <row r="179" spans="1:35" ht="89.25">
      <c r="A179" s="12" t="s">
        <v>420</v>
      </c>
      <c r="B179" s="13" t="s">
        <v>34</v>
      </c>
      <c r="C179" s="13" t="s">
        <v>35</v>
      </c>
      <c r="D179" s="13" t="s">
        <v>263</v>
      </c>
      <c r="E179" s="13" t="s">
        <v>264</v>
      </c>
      <c r="F179" s="14">
        <v>8080</v>
      </c>
      <c r="G179" s="14">
        <v>2024110010212</v>
      </c>
      <c r="H179" s="13" t="s">
        <v>265</v>
      </c>
      <c r="I179" s="13" t="s">
        <v>266</v>
      </c>
      <c r="J179" s="13" t="s">
        <v>267</v>
      </c>
      <c r="K179" s="13" t="s">
        <v>416</v>
      </c>
      <c r="L179" s="13" t="s">
        <v>421</v>
      </c>
      <c r="M179" s="13" t="s">
        <v>418</v>
      </c>
      <c r="N179" s="13" t="str">
        <f t="shared" si="40"/>
        <v>Enero</v>
      </c>
      <c r="O179" s="13">
        <v>1</v>
      </c>
      <c r="P179" s="13">
        <v>1</v>
      </c>
      <c r="Q179" s="13" t="s">
        <v>419</v>
      </c>
      <c r="R179" s="17" t="s">
        <v>45</v>
      </c>
      <c r="S179" s="17">
        <v>180000000</v>
      </c>
      <c r="T179" s="17">
        <f>+S179*O179</f>
        <v>180000000</v>
      </c>
      <c r="U179" s="13" t="s">
        <v>269</v>
      </c>
      <c r="V179" s="13" t="s">
        <v>47</v>
      </c>
      <c r="W179" s="13" t="s">
        <v>270</v>
      </c>
      <c r="X179" s="13" t="s">
        <v>300</v>
      </c>
      <c r="Y179" s="13" t="s">
        <v>50</v>
      </c>
      <c r="Z179" s="13" t="s">
        <v>51</v>
      </c>
      <c r="AA179" s="18">
        <f>SUMIFS('MOD PAA INVERSIÓN'!M:M,'MOD PAA INVERSIÓN'!B:B,A179,'MOD PAA INVERSIÓN'!A:A,"Modificación propuesta")</f>
        <v>0</v>
      </c>
      <c r="AB179" s="19">
        <f t="shared" si="80"/>
        <v>0</v>
      </c>
      <c r="AC179" s="19">
        <f t="shared" si="81"/>
        <v>180000000</v>
      </c>
      <c r="AD179" s="18">
        <f>IFERROR(VLOOKUP(A179,'MOD PAA INVERSIÓN'!$B:$U,20,0),0)</f>
        <v>0</v>
      </c>
      <c r="AE179" s="18">
        <f>SUMIFS('MOD PAA INVERSIÓN'!$M:$M,'MOD PAA INVERSIÓN'!B:B,A179,'MOD PAA INVERSIÓN'!A:A,"Información Actual")</f>
        <v>0</v>
      </c>
      <c r="AF179" s="18" t="e">
        <f>VLOOKUP(A179,'Copia de MOD PAA INVERSIÓN'!$B:$M,12,0)</f>
        <v>#N/A</v>
      </c>
      <c r="AG179" s="11" t="e">
        <f>VLOOKUP(A179,'SOL INVERSIÒN'!$B:$M,12,0)</f>
        <v>#N/A</v>
      </c>
      <c r="AH179" s="11"/>
      <c r="AI179" s="11"/>
    </row>
    <row r="180" spans="1:35" ht="89.25">
      <c r="A180" s="12" t="s">
        <v>422</v>
      </c>
      <c r="B180" s="13" t="s">
        <v>34</v>
      </c>
      <c r="C180" s="13" t="s">
        <v>35</v>
      </c>
      <c r="D180" s="13" t="s">
        <v>263</v>
      </c>
      <c r="E180" s="13" t="s">
        <v>264</v>
      </c>
      <c r="F180" s="14">
        <v>8080</v>
      </c>
      <c r="G180" s="14">
        <v>2024110010212</v>
      </c>
      <c r="H180" s="13" t="s">
        <v>265</v>
      </c>
      <c r="I180" s="13" t="s">
        <v>266</v>
      </c>
      <c r="J180" s="13" t="s">
        <v>267</v>
      </c>
      <c r="K180" s="13">
        <v>80111671</v>
      </c>
      <c r="L180" s="13" t="s">
        <v>423</v>
      </c>
      <c r="M180" s="13" t="s">
        <v>418</v>
      </c>
      <c r="N180" s="13" t="str">
        <f t="shared" si="40"/>
        <v>Enero</v>
      </c>
      <c r="O180" s="13">
        <v>1</v>
      </c>
      <c r="P180" s="13">
        <v>1</v>
      </c>
      <c r="Q180" s="13" t="s">
        <v>44</v>
      </c>
      <c r="R180" s="17" t="s">
        <v>45</v>
      </c>
      <c r="S180" s="17">
        <f>473986000-55000000</f>
        <v>418986000</v>
      </c>
      <c r="T180" s="17">
        <f>+S180</f>
        <v>418986000</v>
      </c>
      <c r="U180" s="13" t="s">
        <v>269</v>
      </c>
      <c r="V180" s="13" t="s">
        <v>47</v>
      </c>
      <c r="W180" s="13" t="s">
        <v>270</v>
      </c>
      <c r="X180" s="13" t="s">
        <v>300</v>
      </c>
      <c r="Y180" s="13" t="s">
        <v>50</v>
      </c>
      <c r="Z180" s="13" t="s">
        <v>51</v>
      </c>
      <c r="AA180" s="18">
        <f>SUMIFS('MOD PAA INVERSIÓN'!M:M,'MOD PAA INVERSIÓN'!B:B,A180,'MOD PAA INVERSIÓN'!A:A,"Modificación propuesta")</f>
        <v>210486000</v>
      </c>
      <c r="AB180" s="18">
        <f t="shared" ref="AB180:AB183" si="82">AF180-T180</f>
        <v>-208500000</v>
      </c>
      <c r="AC180" s="18">
        <f t="shared" ref="AC180:AC183" si="83">AF180</f>
        <v>210486000</v>
      </c>
      <c r="AD180" s="18">
        <f>IFERROR(VLOOKUP(A180,'MOD PAA INVERSIÓN'!$B:$U,20,0),0)</f>
        <v>1</v>
      </c>
      <c r="AE180" s="18">
        <f>SUMIFS('MOD PAA INVERSIÓN'!$M:$M,'MOD PAA INVERSIÓN'!B:B,A180,'MOD PAA INVERSIÓN'!A:A,"Información Actual")</f>
        <v>-418986000</v>
      </c>
      <c r="AF180" s="18">
        <f>VLOOKUP(A180,'Copia de MOD PAA INVERSIÓN'!$B:$M,12,0)</f>
        <v>210486000</v>
      </c>
      <c r="AG180" s="23">
        <f>VLOOKUP(A180,'SOL INVERSIÒN'!$B:$M,12,0)</f>
        <v>210486000</v>
      </c>
      <c r="AH180" s="19">
        <f t="shared" ref="AH180:AH181" si="84">T180+AE180</f>
        <v>0</v>
      </c>
      <c r="AI180" s="11"/>
    </row>
    <row r="181" spans="1:35" ht="89.25">
      <c r="A181" s="12" t="s">
        <v>424</v>
      </c>
      <c r="B181" s="13" t="s">
        <v>34</v>
      </c>
      <c r="C181" s="13" t="s">
        <v>35</v>
      </c>
      <c r="D181" s="13" t="s">
        <v>263</v>
      </c>
      <c r="E181" s="13" t="s">
        <v>264</v>
      </c>
      <c r="F181" s="14">
        <v>8080</v>
      </c>
      <c r="G181" s="14">
        <v>2024110010212</v>
      </c>
      <c r="H181" s="13" t="s">
        <v>265</v>
      </c>
      <c r="I181" s="13" t="s">
        <v>425</v>
      </c>
      <c r="J181" s="13" t="s">
        <v>426</v>
      </c>
      <c r="K181" s="13">
        <v>80111600</v>
      </c>
      <c r="L181" s="13" t="s">
        <v>414</v>
      </c>
      <c r="M181" s="13" t="s">
        <v>280</v>
      </c>
      <c r="N181" s="13" t="str">
        <f t="shared" si="40"/>
        <v>MARZO</v>
      </c>
      <c r="O181" s="13">
        <v>4</v>
      </c>
      <c r="P181" s="13">
        <v>1</v>
      </c>
      <c r="Q181" s="13" t="s">
        <v>44</v>
      </c>
      <c r="R181" s="17" t="s">
        <v>45</v>
      </c>
      <c r="S181" s="17">
        <v>5000000</v>
      </c>
      <c r="T181" s="17">
        <f t="shared" ref="T181:T202" si="85">+S181*O181</f>
        <v>20000000</v>
      </c>
      <c r="U181" s="13" t="s">
        <v>269</v>
      </c>
      <c r="V181" s="13" t="s">
        <v>47</v>
      </c>
      <c r="W181" s="13" t="s">
        <v>270</v>
      </c>
      <c r="X181" s="13" t="s">
        <v>300</v>
      </c>
      <c r="Y181" s="13" t="s">
        <v>50</v>
      </c>
      <c r="Z181" s="13" t="s">
        <v>51</v>
      </c>
      <c r="AA181" s="18">
        <f>SUMIFS('MOD PAA INVERSIÓN'!M:M,'MOD PAA INVERSIÓN'!B:B,A181,'MOD PAA INVERSIÓN'!A:A,"Modificación propuesta")</f>
        <v>30000000</v>
      </c>
      <c r="AB181" s="18">
        <f t="shared" si="82"/>
        <v>10000000</v>
      </c>
      <c r="AC181" s="18">
        <f t="shared" si="83"/>
        <v>30000000</v>
      </c>
      <c r="AD181" s="18">
        <f>IFERROR(VLOOKUP(A181,'MOD PAA INVERSIÓN'!$B:$U,20,0),0)</f>
        <v>4</v>
      </c>
      <c r="AE181" s="18">
        <f>SUMIFS('MOD PAA INVERSIÓN'!$M:$M,'MOD PAA INVERSIÓN'!B:B,A181,'MOD PAA INVERSIÓN'!A:A,"Información Actual")</f>
        <v>-20000000</v>
      </c>
      <c r="AF181" s="18">
        <f>VLOOKUP(A181,'Copia de MOD PAA INVERSIÓN'!$B:$M,12,0)</f>
        <v>30000000</v>
      </c>
      <c r="AG181" s="19">
        <f>VLOOKUP(A181,'SOL INVERSIÒN'!$B:$M,12,0)</f>
        <v>30000000</v>
      </c>
      <c r="AH181" s="19">
        <f t="shared" si="84"/>
        <v>0</v>
      </c>
      <c r="AI181" s="11"/>
    </row>
    <row r="182" spans="1:35" ht="89.25">
      <c r="A182" s="12" t="s">
        <v>427</v>
      </c>
      <c r="B182" s="13" t="s">
        <v>34</v>
      </c>
      <c r="C182" s="13" t="s">
        <v>35</v>
      </c>
      <c r="D182" s="13" t="s">
        <v>263</v>
      </c>
      <c r="E182" s="13" t="s">
        <v>264</v>
      </c>
      <c r="F182" s="14">
        <v>8080</v>
      </c>
      <c r="G182" s="14">
        <v>2024110010212</v>
      </c>
      <c r="H182" s="13" t="s">
        <v>265</v>
      </c>
      <c r="I182" s="13" t="s">
        <v>425</v>
      </c>
      <c r="J182" s="13" t="s">
        <v>426</v>
      </c>
      <c r="K182" s="13">
        <v>80111600</v>
      </c>
      <c r="L182" s="13" t="s">
        <v>428</v>
      </c>
      <c r="M182" s="13" t="s">
        <v>43</v>
      </c>
      <c r="N182" s="13" t="str">
        <f t="shared" si="40"/>
        <v>FEBRERO</v>
      </c>
      <c r="O182" s="13">
        <v>5</v>
      </c>
      <c r="P182" s="13">
        <v>1</v>
      </c>
      <c r="Q182" s="13" t="s">
        <v>44</v>
      </c>
      <c r="R182" s="17" t="s">
        <v>45</v>
      </c>
      <c r="S182" s="17">
        <v>8000000</v>
      </c>
      <c r="T182" s="17">
        <f t="shared" si="85"/>
        <v>40000000</v>
      </c>
      <c r="U182" s="13" t="s">
        <v>269</v>
      </c>
      <c r="V182" s="13" t="s">
        <v>47</v>
      </c>
      <c r="W182" s="13" t="s">
        <v>270</v>
      </c>
      <c r="X182" s="13" t="s">
        <v>300</v>
      </c>
      <c r="Y182" s="13" t="s">
        <v>50</v>
      </c>
      <c r="Z182" s="13" t="s">
        <v>51</v>
      </c>
      <c r="AA182" s="18">
        <f>SUMIFS('MOD PAA INVERSIÓN'!M:M,'MOD PAA INVERSIÓN'!B:B,A182,'MOD PAA INVERSIÓN'!A:A,"Modificación propuesta")</f>
        <v>40000000</v>
      </c>
      <c r="AB182" s="18">
        <f t="shared" si="82"/>
        <v>0</v>
      </c>
      <c r="AC182" s="18">
        <f t="shared" si="83"/>
        <v>40000000</v>
      </c>
      <c r="AD182" s="18">
        <f>IFERROR(VLOOKUP(A182,'MOD PAA INVERSIÓN'!$B:$U,20,0),0)</f>
        <v>1</v>
      </c>
      <c r="AE182" s="18">
        <f>SUMIFS('MOD PAA INVERSIÓN'!$M:$M,'MOD PAA INVERSIÓN'!B:B,A182,'MOD PAA INVERSIÓN'!A:A,"Información Actual")</f>
        <v>-40000000</v>
      </c>
      <c r="AF182" s="18">
        <f>VLOOKUP(A182,'Copia de MOD PAA INVERSIÓN'!$B:$M,12,0)</f>
        <v>40000000</v>
      </c>
      <c r="AG182" s="19">
        <f>VLOOKUP(A182,'SOL INVERSIÒN'!$B:$M,12,0)</f>
        <v>40000000</v>
      </c>
      <c r="AH182" s="11"/>
      <c r="AI182" s="11"/>
    </row>
    <row r="183" spans="1:35" ht="89.25">
      <c r="A183" s="12" t="s">
        <v>429</v>
      </c>
      <c r="B183" s="13" t="s">
        <v>34</v>
      </c>
      <c r="C183" s="13" t="s">
        <v>35</v>
      </c>
      <c r="D183" s="13" t="s">
        <v>263</v>
      </c>
      <c r="E183" s="13" t="s">
        <v>264</v>
      </c>
      <c r="F183" s="14">
        <v>8080</v>
      </c>
      <c r="G183" s="14">
        <v>2024110010212</v>
      </c>
      <c r="H183" s="13" t="s">
        <v>265</v>
      </c>
      <c r="I183" s="13" t="s">
        <v>425</v>
      </c>
      <c r="J183" s="13" t="s">
        <v>426</v>
      </c>
      <c r="K183" s="13">
        <v>80111600</v>
      </c>
      <c r="L183" s="13" t="s">
        <v>430</v>
      </c>
      <c r="M183" s="13" t="s">
        <v>280</v>
      </c>
      <c r="N183" s="13" t="str">
        <f t="shared" si="40"/>
        <v>MARZO</v>
      </c>
      <c r="O183" s="13">
        <v>4</v>
      </c>
      <c r="P183" s="13">
        <v>1</v>
      </c>
      <c r="Q183" s="13" t="s">
        <v>44</v>
      </c>
      <c r="R183" s="17" t="s">
        <v>45</v>
      </c>
      <c r="S183" s="17">
        <v>6400000</v>
      </c>
      <c r="T183" s="17">
        <f t="shared" si="85"/>
        <v>25600000</v>
      </c>
      <c r="U183" s="13" t="s">
        <v>269</v>
      </c>
      <c r="V183" s="13" t="s">
        <v>47</v>
      </c>
      <c r="W183" s="13" t="s">
        <v>270</v>
      </c>
      <c r="X183" s="13" t="s">
        <v>300</v>
      </c>
      <c r="Y183" s="13" t="s">
        <v>50</v>
      </c>
      <c r="Z183" s="13" t="s">
        <v>51</v>
      </c>
      <c r="AA183" s="18">
        <f>SUMIFS('MOD PAA INVERSIÓN'!M:M,'MOD PAA INVERSIÓN'!B:B,A183,'MOD PAA INVERSIÓN'!A:A,"Modificación propuesta")</f>
        <v>25600000</v>
      </c>
      <c r="AB183" s="18">
        <f t="shared" si="82"/>
        <v>0</v>
      </c>
      <c r="AC183" s="18">
        <f t="shared" si="83"/>
        <v>25600000</v>
      </c>
      <c r="AD183" s="18">
        <f>IFERROR(VLOOKUP(A183,'MOD PAA INVERSIÓN'!$B:$U,20,0),0)</f>
        <v>1</v>
      </c>
      <c r="AE183" s="18">
        <f>SUMIFS('MOD PAA INVERSIÓN'!$M:$M,'MOD PAA INVERSIÓN'!B:B,A183,'MOD PAA INVERSIÓN'!A:A,"Información Actual")</f>
        <v>-25600000</v>
      </c>
      <c r="AF183" s="18">
        <f>VLOOKUP(A183,'Copia de MOD PAA INVERSIÓN'!$B:$M,12,0)</f>
        <v>25600000</v>
      </c>
      <c r="AG183" s="19">
        <f>VLOOKUP(A183,'SOL INVERSIÒN'!$B:$M,12,0)</f>
        <v>25600000</v>
      </c>
      <c r="AH183" s="11"/>
      <c r="AI183" s="11"/>
    </row>
    <row r="184" spans="1:35" ht="191.25">
      <c r="A184" s="12" t="s">
        <v>431</v>
      </c>
      <c r="B184" s="13" t="s">
        <v>34</v>
      </c>
      <c r="C184" s="13" t="s">
        <v>35</v>
      </c>
      <c r="D184" s="13" t="s">
        <v>263</v>
      </c>
      <c r="E184" s="13" t="s">
        <v>264</v>
      </c>
      <c r="F184" s="14">
        <v>8080</v>
      </c>
      <c r="G184" s="14">
        <v>2024110010212</v>
      </c>
      <c r="H184" s="13" t="s">
        <v>265</v>
      </c>
      <c r="I184" s="13" t="s">
        <v>425</v>
      </c>
      <c r="J184" s="13" t="s">
        <v>426</v>
      </c>
      <c r="K184" s="13">
        <v>80111600</v>
      </c>
      <c r="L184" s="13" t="s">
        <v>432</v>
      </c>
      <c r="M184" s="13" t="s">
        <v>42</v>
      </c>
      <c r="N184" s="13" t="str">
        <f t="shared" si="40"/>
        <v>ENERO</v>
      </c>
      <c r="O184" s="13">
        <v>6</v>
      </c>
      <c r="P184" s="13">
        <v>1</v>
      </c>
      <c r="Q184" s="13" t="s">
        <v>44</v>
      </c>
      <c r="R184" s="17" t="s">
        <v>45</v>
      </c>
      <c r="S184" s="17">
        <v>6400000</v>
      </c>
      <c r="T184" s="17">
        <f t="shared" si="85"/>
        <v>38400000</v>
      </c>
      <c r="U184" s="13" t="s">
        <v>269</v>
      </c>
      <c r="V184" s="13" t="s">
        <v>47</v>
      </c>
      <c r="W184" s="13" t="s">
        <v>270</v>
      </c>
      <c r="X184" s="13" t="s">
        <v>271</v>
      </c>
      <c r="Y184" s="13" t="s">
        <v>50</v>
      </c>
      <c r="Z184" s="13" t="s">
        <v>51</v>
      </c>
      <c r="AA184" s="18">
        <f>SUMIFS('MOD PAA INVERSIÓN'!M:M,'MOD PAA INVERSIÓN'!B:B,A184,'MOD PAA INVERSIÓN'!A:A,"Modificación propuesta")</f>
        <v>0</v>
      </c>
      <c r="AB184" s="19">
        <f>AC184-T184</f>
        <v>0</v>
      </c>
      <c r="AC184" s="19">
        <f>T184</f>
        <v>38400000</v>
      </c>
      <c r="AD184" s="18">
        <f>IFERROR(VLOOKUP(A184,'MOD PAA INVERSIÓN'!$B:$U,20,0),0)</f>
        <v>0</v>
      </c>
      <c r="AE184" s="18">
        <f>SUMIFS('MOD PAA INVERSIÓN'!$M:$M,'MOD PAA INVERSIÓN'!B:B,A184,'MOD PAA INVERSIÓN'!A:A,"Información Actual")</f>
        <v>0</v>
      </c>
      <c r="AF184" s="18" t="e">
        <f>VLOOKUP(A184,'Copia de MOD PAA INVERSIÓN'!$B:$M,12,0)</f>
        <v>#N/A</v>
      </c>
      <c r="AG184" s="11" t="e">
        <f>VLOOKUP(A184,'SOL INVERSIÒN'!$B:$M,12,0)</f>
        <v>#N/A</v>
      </c>
      <c r="AH184" s="11"/>
      <c r="AI184" s="11"/>
    </row>
    <row r="185" spans="1:35" ht="89.25">
      <c r="A185" s="12" t="s">
        <v>433</v>
      </c>
      <c r="B185" s="13" t="s">
        <v>34</v>
      </c>
      <c r="C185" s="13" t="s">
        <v>35</v>
      </c>
      <c r="D185" s="13" t="s">
        <v>263</v>
      </c>
      <c r="E185" s="13" t="s">
        <v>264</v>
      </c>
      <c r="F185" s="14">
        <v>8080</v>
      </c>
      <c r="G185" s="14">
        <v>2024110010212</v>
      </c>
      <c r="H185" s="13" t="s">
        <v>265</v>
      </c>
      <c r="I185" s="13" t="s">
        <v>425</v>
      </c>
      <c r="J185" s="13" t="s">
        <v>426</v>
      </c>
      <c r="K185" s="13">
        <v>80111600</v>
      </c>
      <c r="L185" s="13" t="s">
        <v>434</v>
      </c>
      <c r="M185" s="13" t="s">
        <v>280</v>
      </c>
      <c r="N185" s="13" t="str">
        <f t="shared" si="40"/>
        <v>MARZO</v>
      </c>
      <c r="O185" s="13">
        <v>4</v>
      </c>
      <c r="P185" s="13">
        <v>1</v>
      </c>
      <c r="Q185" s="13" t="s">
        <v>44</v>
      </c>
      <c r="R185" s="17" t="s">
        <v>45</v>
      </c>
      <c r="S185" s="17">
        <v>4000000</v>
      </c>
      <c r="T185" s="17">
        <f t="shared" si="85"/>
        <v>16000000</v>
      </c>
      <c r="U185" s="13" t="s">
        <v>269</v>
      </c>
      <c r="V185" s="13" t="s">
        <v>47</v>
      </c>
      <c r="W185" s="13" t="s">
        <v>270</v>
      </c>
      <c r="X185" s="13" t="s">
        <v>300</v>
      </c>
      <c r="Y185" s="13" t="s">
        <v>50</v>
      </c>
      <c r="Z185" s="13" t="s">
        <v>51</v>
      </c>
      <c r="AA185" s="18">
        <f>SUMIFS('MOD PAA INVERSIÓN'!M:M,'MOD PAA INVERSIÓN'!B:B,A185,'MOD PAA INVERSIÓN'!A:A,"Modificación propuesta")</f>
        <v>20000000</v>
      </c>
      <c r="AB185" s="18">
        <f t="shared" ref="AB185:AB187" si="86">AF185-T185</f>
        <v>4000000</v>
      </c>
      <c r="AC185" s="18">
        <f t="shared" ref="AC185:AC187" si="87">AF185</f>
        <v>20000000</v>
      </c>
      <c r="AD185" s="18">
        <f>IFERROR(VLOOKUP(A185,'MOD PAA INVERSIÓN'!$B:$U,20,0),0)</f>
        <v>4</v>
      </c>
      <c r="AE185" s="18">
        <f>SUMIFS('MOD PAA INVERSIÓN'!$M:$M,'MOD PAA INVERSIÓN'!B:B,A185,'MOD PAA INVERSIÓN'!A:A,"Información Actual")</f>
        <v>-16000000</v>
      </c>
      <c r="AF185" s="18">
        <f>VLOOKUP(A185,'Copia de MOD PAA INVERSIÓN'!$B:$M,12,0)</f>
        <v>20000000</v>
      </c>
      <c r="AG185" s="19">
        <f>VLOOKUP(A185,'SOL INVERSIÒN'!$B:$M,12,0)</f>
        <v>20000000</v>
      </c>
      <c r="AH185" s="11"/>
      <c r="AI185" s="11"/>
    </row>
    <row r="186" spans="1:35" ht="89.25">
      <c r="A186" s="12" t="s">
        <v>435</v>
      </c>
      <c r="B186" s="13" t="s">
        <v>34</v>
      </c>
      <c r="C186" s="13" t="s">
        <v>35</v>
      </c>
      <c r="D186" s="13" t="s">
        <v>263</v>
      </c>
      <c r="E186" s="13" t="s">
        <v>264</v>
      </c>
      <c r="F186" s="14">
        <v>8080</v>
      </c>
      <c r="G186" s="14">
        <v>2024110010212</v>
      </c>
      <c r="H186" s="13" t="s">
        <v>265</v>
      </c>
      <c r="I186" s="13" t="s">
        <v>425</v>
      </c>
      <c r="J186" s="13" t="s">
        <v>426</v>
      </c>
      <c r="K186" s="13">
        <v>80111600</v>
      </c>
      <c r="L186" s="13" t="s">
        <v>436</v>
      </c>
      <c r="M186" s="13" t="s">
        <v>43</v>
      </c>
      <c r="N186" s="13" t="str">
        <f t="shared" si="40"/>
        <v>FEBRERO</v>
      </c>
      <c r="O186" s="13">
        <v>5</v>
      </c>
      <c r="P186" s="13">
        <v>1</v>
      </c>
      <c r="Q186" s="13" t="s">
        <v>44</v>
      </c>
      <c r="R186" s="17" t="s">
        <v>45</v>
      </c>
      <c r="S186" s="17">
        <v>6400000</v>
      </c>
      <c r="T186" s="17">
        <f t="shared" si="85"/>
        <v>32000000</v>
      </c>
      <c r="U186" s="13" t="s">
        <v>269</v>
      </c>
      <c r="V186" s="13" t="s">
        <v>47</v>
      </c>
      <c r="W186" s="13" t="s">
        <v>270</v>
      </c>
      <c r="X186" s="13" t="s">
        <v>300</v>
      </c>
      <c r="Y186" s="13" t="s">
        <v>50</v>
      </c>
      <c r="Z186" s="13" t="s">
        <v>51</v>
      </c>
      <c r="AA186" s="18">
        <f>SUMIFS('MOD PAA INVERSIÓN'!M:M,'MOD PAA INVERSIÓN'!B:B,A186,'MOD PAA INVERSIÓN'!A:A,"Modificación propuesta")</f>
        <v>32000000</v>
      </c>
      <c r="AB186" s="18">
        <f t="shared" si="86"/>
        <v>0</v>
      </c>
      <c r="AC186" s="18">
        <f t="shared" si="87"/>
        <v>32000000</v>
      </c>
      <c r="AD186" s="18">
        <f>IFERROR(VLOOKUP(A186,'MOD PAA INVERSIÓN'!$B:$U,20,0),0)</f>
        <v>1</v>
      </c>
      <c r="AE186" s="18">
        <f>SUMIFS('MOD PAA INVERSIÓN'!$M:$M,'MOD PAA INVERSIÓN'!B:B,A186,'MOD PAA INVERSIÓN'!A:A,"Información Actual")</f>
        <v>-32000000</v>
      </c>
      <c r="AF186" s="18">
        <f>VLOOKUP(A186,'Copia de MOD PAA INVERSIÓN'!$B:$M,12,0)</f>
        <v>32000000</v>
      </c>
      <c r="AG186" s="19">
        <f>VLOOKUP(A186,'SOL INVERSIÒN'!$B:$M,12,0)</f>
        <v>32000000</v>
      </c>
      <c r="AH186" s="11"/>
      <c r="AI186" s="11"/>
    </row>
    <row r="187" spans="1:35" ht="89.25">
      <c r="A187" s="12" t="s">
        <v>437</v>
      </c>
      <c r="B187" s="13" t="s">
        <v>34</v>
      </c>
      <c r="C187" s="13" t="s">
        <v>35</v>
      </c>
      <c r="D187" s="13" t="s">
        <v>263</v>
      </c>
      <c r="E187" s="13" t="s">
        <v>264</v>
      </c>
      <c r="F187" s="14">
        <v>8080</v>
      </c>
      <c r="G187" s="14">
        <v>2024110010212</v>
      </c>
      <c r="H187" s="13" t="s">
        <v>265</v>
      </c>
      <c r="I187" s="13" t="s">
        <v>425</v>
      </c>
      <c r="J187" s="13" t="s">
        <v>426</v>
      </c>
      <c r="K187" s="13">
        <v>80111600</v>
      </c>
      <c r="L187" s="13" t="s">
        <v>438</v>
      </c>
      <c r="M187" s="13" t="s">
        <v>43</v>
      </c>
      <c r="N187" s="13" t="str">
        <f t="shared" si="40"/>
        <v>FEBRERO</v>
      </c>
      <c r="O187" s="13">
        <v>5</v>
      </c>
      <c r="P187" s="13">
        <v>1</v>
      </c>
      <c r="Q187" s="13" t="s">
        <v>44</v>
      </c>
      <c r="R187" s="17" t="s">
        <v>45</v>
      </c>
      <c r="S187" s="17">
        <v>8000000</v>
      </c>
      <c r="T187" s="17">
        <f t="shared" si="85"/>
        <v>40000000</v>
      </c>
      <c r="U187" s="13" t="s">
        <v>269</v>
      </c>
      <c r="V187" s="13" t="s">
        <v>47</v>
      </c>
      <c r="W187" s="13" t="s">
        <v>270</v>
      </c>
      <c r="X187" s="13" t="s">
        <v>300</v>
      </c>
      <c r="Y187" s="13" t="s">
        <v>50</v>
      </c>
      <c r="Z187" s="13" t="s">
        <v>51</v>
      </c>
      <c r="AA187" s="18">
        <f>SUMIFS('MOD PAA INVERSIÓN'!M:M,'MOD PAA INVERSIÓN'!B:B,A187,'MOD PAA INVERSIÓN'!A:A,"Modificación propuesta")</f>
        <v>40000000</v>
      </c>
      <c r="AB187" s="18">
        <f t="shared" si="86"/>
        <v>0</v>
      </c>
      <c r="AC187" s="18">
        <f t="shared" si="87"/>
        <v>40000000</v>
      </c>
      <c r="AD187" s="18">
        <f>IFERROR(VLOOKUP(A187,'MOD PAA INVERSIÓN'!$B:$U,20,0),0)</f>
        <v>1</v>
      </c>
      <c r="AE187" s="18">
        <f>SUMIFS('MOD PAA INVERSIÓN'!$M:$M,'MOD PAA INVERSIÓN'!B:B,A187,'MOD PAA INVERSIÓN'!A:A,"Información Actual")</f>
        <v>-40000000</v>
      </c>
      <c r="AF187" s="18">
        <f>VLOOKUP(A187,'Copia de MOD PAA INVERSIÓN'!$B:$M,12,0)</f>
        <v>40000000</v>
      </c>
      <c r="AG187" s="19">
        <f>VLOOKUP(A187,'SOL INVERSIÒN'!$B:$M,12,0)</f>
        <v>40000000</v>
      </c>
      <c r="AH187" s="11"/>
      <c r="AI187" s="11"/>
    </row>
    <row r="188" spans="1:35" ht="191.25">
      <c r="A188" s="12" t="s">
        <v>439</v>
      </c>
      <c r="B188" s="13" t="s">
        <v>34</v>
      </c>
      <c r="C188" s="13" t="s">
        <v>35</v>
      </c>
      <c r="D188" s="13" t="s">
        <v>263</v>
      </c>
      <c r="E188" s="13" t="s">
        <v>264</v>
      </c>
      <c r="F188" s="14">
        <v>8080</v>
      </c>
      <c r="G188" s="14">
        <v>2024110010212</v>
      </c>
      <c r="H188" s="13" t="s">
        <v>265</v>
      </c>
      <c r="I188" s="13" t="s">
        <v>425</v>
      </c>
      <c r="J188" s="13" t="s">
        <v>426</v>
      </c>
      <c r="K188" s="13">
        <v>80111600</v>
      </c>
      <c r="L188" s="13" t="s">
        <v>440</v>
      </c>
      <c r="M188" s="13" t="s">
        <v>42</v>
      </c>
      <c r="N188" s="13" t="str">
        <f t="shared" si="40"/>
        <v>ENERO</v>
      </c>
      <c r="O188" s="13">
        <v>6</v>
      </c>
      <c r="P188" s="13">
        <v>1</v>
      </c>
      <c r="Q188" s="13" t="s">
        <v>44</v>
      </c>
      <c r="R188" s="17" t="s">
        <v>45</v>
      </c>
      <c r="S188" s="17">
        <v>3600000</v>
      </c>
      <c r="T188" s="17">
        <f t="shared" si="85"/>
        <v>21600000</v>
      </c>
      <c r="U188" s="13" t="s">
        <v>269</v>
      </c>
      <c r="V188" s="13" t="s">
        <v>47</v>
      </c>
      <c r="W188" s="13" t="s">
        <v>270</v>
      </c>
      <c r="X188" s="13" t="s">
        <v>271</v>
      </c>
      <c r="Y188" s="13" t="s">
        <v>50</v>
      </c>
      <c r="Z188" s="13" t="s">
        <v>51</v>
      </c>
      <c r="AA188" s="18">
        <f>SUMIFS('MOD PAA INVERSIÓN'!M:M,'MOD PAA INVERSIÓN'!B:B,A188,'MOD PAA INVERSIÓN'!A:A,"Modificación propuesta")</f>
        <v>0</v>
      </c>
      <c r="AB188" s="19">
        <f>AC188-T188</f>
        <v>0</v>
      </c>
      <c r="AC188" s="19">
        <f>T188</f>
        <v>21600000</v>
      </c>
      <c r="AD188" s="18">
        <f>IFERROR(VLOOKUP(A188,'MOD PAA INVERSIÓN'!$B:$U,20,0),0)</f>
        <v>0</v>
      </c>
      <c r="AE188" s="18">
        <f>SUMIFS('MOD PAA INVERSIÓN'!$M:$M,'MOD PAA INVERSIÓN'!B:B,A188,'MOD PAA INVERSIÓN'!A:A,"Información Actual")</f>
        <v>0</v>
      </c>
      <c r="AF188" s="18" t="e">
        <f>VLOOKUP(A188,'Copia de MOD PAA INVERSIÓN'!$B:$M,12,0)</f>
        <v>#N/A</v>
      </c>
      <c r="AG188" s="11" t="e">
        <f>VLOOKUP(A188,'SOL INVERSIÒN'!$B:$M,12,0)</f>
        <v>#N/A</v>
      </c>
      <c r="AH188" s="11"/>
      <c r="AI188" s="11"/>
    </row>
    <row r="189" spans="1:35" ht="191.25">
      <c r="A189" s="12" t="s">
        <v>441</v>
      </c>
      <c r="B189" s="13" t="s">
        <v>34</v>
      </c>
      <c r="C189" s="13" t="s">
        <v>35</v>
      </c>
      <c r="D189" s="13" t="s">
        <v>263</v>
      </c>
      <c r="E189" s="13" t="s">
        <v>264</v>
      </c>
      <c r="F189" s="14">
        <v>8080</v>
      </c>
      <c r="G189" s="14">
        <v>2024110010212</v>
      </c>
      <c r="H189" s="13" t="s">
        <v>265</v>
      </c>
      <c r="I189" s="13" t="s">
        <v>425</v>
      </c>
      <c r="J189" s="13" t="s">
        <v>426</v>
      </c>
      <c r="K189" s="13">
        <v>80111600</v>
      </c>
      <c r="L189" s="13" t="s">
        <v>442</v>
      </c>
      <c r="M189" s="13" t="s">
        <v>280</v>
      </c>
      <c r="N189" s="13" t="str">
        <f t="shared" si="40"/>
        <v>MARZO</v>
      </c>
      <c r="O189" s="13">
        <v>4</v>
      </c>
      <c r="P189" s="13">
        <v>1</v>
      </c>
      <c r="Q189" s="13" t="s">
        <v>44</v>
      </c>
      <c r="R189" s="17" t="s">
        <v>45</v>
      </c>
      <c r="S189" s="17">
        <v>4500000</v>
      </c>
      <c r="T189" s="17">
        <f t="shared" si="85"/>
        <v>18000000</v>
      </c>
      <c r="U189" s="13" t="s">
        <v>269</v>
      </c>
      <c r="V189" s="13" t="s">
        <v>47</v>
      </c>
      <c r="W189" s="13" t="s">
        <v>270</v>
      </c>
      <c r="X189" s="13" t="s">
        <v>271</v>
      </c>
      <c r="Y189" s="13" t="s">
        <v>50</v>
      </c>
      <c r="Z189" s="13" t="s">
        <v>51</v>
      </c>
      <c r="AA189" s="18">
        <f>SUMIFS('MOD PAA INVERSIÓN'!M:M,'MOD PAA INVERSIÓN'!B:B,A189,'MOD PAA INVERSIÓN'!A:A,"Modificación propuesta")</f>
        <v>18000000</v>
      </c>
      <c r="AB189" s="18">
        <f t="shared" ref="AB189:AB190" si="88">AF189-T189</f>
        <v>0</v>
      </c>
      <c r="AC189" s="18">
        <f t="shared" ref="AC189:AC190" si="89">AF189</f>
        <v>18000000</v>
      </c>
      <c r="AD189" s="18">
        <f>IFERROR(VLOOKUP(A189,'MOD PAA INVERSIÓN'!$B:$U,20,0),0)</f>
        <v>1</v>
      </c>
      <c r="AE189" s="18">
        <f>SUMIFS('MOD PAA INVERSIÓN'!$M:$M,'MOD PAA INVERSIÓN'!B:B,A189,'MOD PAA INVERSIÓN'!A:A,"Información Actual")</f>
        <v>-18000000</v>
      </c>
      <c r="AF189" s="18">
        <f>VLOOKUP(A189,'Copia de MOD PAA INVERSIÓN'!$B:$M,12,0)</f>
        <v>18000000</v>
      </c>
      <c r="AG189" s="19">
        <f>VLOOKUP(A189,'SOL INVERSIÒN'!$B:$M,12,0)</f>
        <v>18000000</v>
      </c>
      <c r="AH189" s="11"/>
      <c r="AI189" s="11"/>
    </row>
    <row r="190" spans="1:35" ht="89.25">
      <c r="A190" s="12" t="s">
        <v>443</v>
      </c>
      <c r="B190" s="13" t="s">
        <v>34</v>
      </c>
      <c r="C190" s="13" t="s">
        <v>35</v>
      </c>
      <c r="D190" s="13" t="s">
        <v>263</v>
      </c>
      <c r="E190" s="13" t="s">
        <v>264</v>
      </c>
      <c r="F190" s="14">
        <v>8080</v>
      </c>
      <c r="G190" s="14">
        <v>2024110010212</v>
      </c>
      <c r="H190" s="13" t="s">
        <v>265</v>
      </c>
      <c r="I190" s="13" t="s">
        <v>425</v>
      </c>
      <c r="J190" s="13" t="s">
        <v>426</v>
      </c>
      <c r="K190" s="13">
        <v>80111600</v>
      </c>
      <c r="L190" s="13" t="s">
        <v>444</v>
      </c>
      <c r="M190" s="13" t="s">
        <v>280</v>
      </c>
      <c r="N190" s="13" t="str">
        <f t="shared" si="40"/>
        <v>MARZO</v>
      </c>
      <c r="O190" s="13">
        <v>4</v>
      </c>
      <c r="P190" s="13">
        <v>1</v>
      </c>
      <c r="Q190" s="13" t="s">
        <v>44</v>
      </c>
      <c r="R190" s="17" t="s">
        <v>45</v>
      </c>
      <c r="S190" s="17">
        <v>6500000</v>
      </c>
      <c r="T190" s="17">
        <f t="shared" si="85"/>
        <v>26000000</v>
      </c>
      <c r="U190" s="13" t="s">
        <v>269</v>
      </c>
      <c r="V190" s="13" t="s">
        <v>47</v>
      </c>
      <c r="W190" s="13" t="s">
        <v>270</v>
      </c>
      <c r="X190" s="13" t="s">
        <v>49</v>
      </c>
      <c r="Y190" s="13" t="s">
        <v>50</v>
      </c>
      <c r="Z190" s="13" t="s">
        <v>51</v>
      </c>
      <c r="AA190" s="18">
        <f>SUMIFS('MOD PAA INVERSIÓN'!M:M,'MOD PAA INVERSIÓN'!B:B,A190,'MOD PAA INVERSIÓN'!A:A,"Modificación propuesta")</f>
        <v>26000000</v>
      </c>
      <c r="AB190" s="18">
        <f t="shared" si="88"/>
        <v>0</v>
      </c>
      <c r="AC190" s="18">
        <f t="shared" si="89"/>
        <v>26000000</v>
      </c>
      <c r="AD190" s="18">
        <f>IFERROR(VLOOKUP(A190,'MOD PAA INVERSIÓN'!$B:$U,20,0),0)</f>
        <v>1</v>
      </c>
      <c r="AE190" s="18">
        <f>SUMIFS('MOD PAA INVERSIÓN'!$M:$M,'MOD PAA INVERSIÓN'!B:B,A190,'MOD PAA INVERSIÓN'!A:A,"Información Actual")</f>
        <v>-26000000</v>
      </c>
      <c r="AF190" s="18">
        <f>VLOOKUP(A190,'Copia de MOD PAA INVERSIÓN'!$B:$M,12,0)</f>
        <v>26000000</v>
      </c>
      <c r="AG190" s="19">
        <f>VLOOKUP(A190,'SOL INVERSIÒN'!$B:$M,12,0)</f>
        <v>26000000</v>
      </c>
      <c r="AH190" s="11"/>
      <c r="AI190" s="11"/>
    </row>
    <row r="191" spans="1:35" ht="191.25">
      <c r="A191" s="12" t="s">
        <v>445</v>
      </c>
      <c r="B191" s="13" t="s">
        <v>34</v>
      </c>
      <c r="C191" s="13" t="s">
        <v>35</v>
      </c>
      <c r="D191" s="13" t="s">
        <v>263</v>
      </c>
      <c r="E191" s="13" t="s">
        <v>264</v>
      </c>
      <c r="F191" s="14">
        <v>8080</v>
      </c>
      <c r="G191" s="14">
        <v>2024110010212</v>
      </c>
      <c r="H191" s="13" t="s">
        <v>265</v>
      </c>
      <c r="I191" s="13" t="s">
        <v>425</v>
      </c>
      <c r="J191" s="13" t="s">
        <v>426</v>
      </c>
      <c r="K191" s="13">
        <v>80111600</v>
      </c>
      <c r="L191" s="13" t="s">
        <v>446</v>
      </c>
      <c r="M191" s="13" t="s">
        <v>42</v>
      </c>
      <c r="N191" s="13" t="str">
        <f t="shared" si="40"/>
        <v>ENERO</v>
      </c>
      <c r="O191" s="13">
        <v>6</v>
      </c>
      <c r="P191" s="13">
        <v>1</v>
      </c>
      <c r="Q191" s="13" t="s">
        <v>44</v>
      </c>
      <c r="R191" s="17" t="s">
        <v>45</v>
      </c>
      <c r="S191" s="17">
        <v>6000000</v>
      </c>
      <c r="T191" s="17">
        <f t="shared" si="85"/>
        <v>36000000</v>
      </c>
      <c r="U191" s="13" t="s">
        <v>269</v>
      </c>
      <c r="V191" s="13" t="s">
        <v>47</v>
      </c>
      <c r="W191" s="13" t="s">
        <v>270</v>
      </c>
      <c r="X191" s="13" t="s">
        <v>271</v>
      </c>
      <c r="Y191" s="13" t="s">
        <v>50</v>
      </c>
      <c r="Z191" s="13" t="s">
        <v>51</v>
      </c>
      <c r="AA191" s="18">
        <f>SUMIFS('MOD PAA INVERSIÓN'!M:M,'MOD PAA INVERSIÓN'!B:B,A191,'MOD PAA INVERSIÓN'!A:A,"Modificación propuesta")</f>
        <v>0</v>
      </c>
      <c r="AB191" s="19">
        <f t="shared" ref="AB191:AB192" si="90">AC191-T191</f>
        <v>0</v>
      </c>
      <c r="AC191" s="19">
        <f>T191</f>
        <v>36000000</v>
      </c>
      <c r="AD191" s="18">
        <f>IFERROR(VLOOKUP(A191,'MOD PAA INVERSIÓN'!$B:$U,20,0),0)</f>
        <v>0</v>
      </c>
      <c r="AE191" s="18">
        <f>SUMIFS('MOD PAA INVERSIÓN'!$M:$M,'MOD PAA INVERSIÓN'!B:B,A191,'MOD PAA INVERSIÓN'!A:A,"Información Actual")</f>
        <v>0</v>
      </c>
      <c r="AF191" s="18" t="e">
        <f>VLOOKUP(A191,'Copia de MOD PAA INVERSIÓN'!$B:$M,12,0)</f>
        <v>#N/A</v>
      </c>
      <c r="AG191" s="11" t="e">
        <f>VLOOKUP(A191,'SOL INVERSIÒN'!$B:$M,12,0)</f>
        <v>#N/A</v>
      </c>
      <c r="AH191" s="11"/>
      <c r="AI191" s="11"/>
    </row>
    <row r="192" spans="1:35" ht="89.25">
      <c r="A192" s="12" t="s">
        <v>447</v>
      </c>
      <c r="B192" s="13" t="s">
        <v>34</v>
      </c>
      <c r="C192" s="13" t="s">
        <v>35</v>
      </c>
      <c r="D192" s="13" t="s">
        <v>263</v>
      </c>
      <c r="E192" s="13" t="s">
        <v>264</v>
      </c>
      <c r="F192" s="14">
        <v>8080</v>
      </c>
      <c r="G192" s="14">
        <v>2024110010212</v>
      </c>
      <c r="H192" s="13" t="s">
        <v>265</v>
      </c>
      <c r="I192" s="13" t="s">
        <v>425</v>
      </c>
      <c r="J192" s="13" t="s">
        <v>426</v>
      </c>
      <c r="K192" s="13">
        <v>80111600</v>
      </c>
      <c r="L192" s="13" t="s">
        <v>448</v>
      </c>
      <c r="M192" s="13" t="s">
        <v>280</v>
      </c>
      <c r="N192" s="13" t="str">
        <f t="shared" si="40"/>
        <v>MARZO</v>
      </c>
      <c r="O192" s="13">
        <v>4</v>
      </c>
      <c r="P192" s="13">
        <v>1</v>
      </c>
      <c r="Q192" s="13" t="s">
        <v>44</v>
      </c>
      <c r="R192" s="17" t="s">
        <v>45</v>
      </c>
      <c r="S192" s="17">
        <v>5300000</v>
      </c>
      <c r="T192" s="17">
        <f t="shared" si="85"/>
        <v>21200000</v>
      </c>
      <c r="U192" s="13" t="s">
        <v>269</v>
      </c>
      <c r="V192" s="13" t="s">
        <v>47</v>
      </c>
      <c r="W192" s="13" t="s">
        <v>270</v>
      </c>
      <c r="X192" s="13" t="s">
        <v>300</v>
      </c>
      <c r="Y192" s="13" t="s">
        <v>50</v>
      </c>
      <c r="Z192" s="13" t="s">
        <v>51</v>
      </c>
      <c r="AA192" s="18">
        <f>SUMIFS('MOD PAA INVERSIÓN'!M:M,'MOD PAA INVERSIÓN'!B:B,A192,'MOD PAA INVERSIÓN'!A:A,"Modificación propuesta")</f>
        <v>36000000</v>
      </c>
      <c r="AB192" s="18">
        <f t="shared" si="90"/>
        <v>14800000</v>
      </c>
      <c r="AC192" s="18">
        <f>AA192</f>
        <v>36000000</v>
      </c>
      <c r="AD192" s="18">
        <f>IFERROR(VLOOKUP(A192,'MOD PAA INVERSIÓN'!$B:$U,20,0),0)</f>
        <v>4</v>
      </c>
      <c r="AE192" s="18">
        <f>SUMIFS('MOD PAA INVERSIÓN'!$M:$M,'MOD PAA INVERSIÓN'!B:B,A192,'MOD PAA INVERSIÓN'!A:A,"Información Actual")</f>
        <v>-21200000</v>
      </c>
      <c r="AF192" s="18">
        <f>VLOOKUP(A192,'Copia de MOD PAA INVERSIÓN'!$B:$M,12,0)</f>
        <v>33000000</v>
      </c>
      <c r="AG192" s="19">
        <f>VLOOKUP(A192,'SOL INVERSIÒN'!$B:$M,12,0)</f>
        <v>36000000</v>
      </c>
      <c r="AH192" s="11"/>
      <c r="AI192" s="11"/>
    </row>
    <row r="193" spans="1:35" ht="191.25">
      <c r="A193" s="12" t="s">
        <v>449</v>
      </c>
      <c r="B193" s="13" t="s">
        <v>34</v>
      </c>
      <c r="C193" s="13" t="s">
        <v>35</v>
      </c>
      <c r="D193" s="13" t="s">
        <v>263</v>
      </c>
      <c r="E193" s="13" t="s">
        <v>264</v>
      </c>
      <c r="F193" s="14">
        <v>8080</v>
      </c>
      <c r="G193" s="14">
        <v>2024110010212</v>
      </c>
      <c r="H193" s="13" t="s">
        <v>265</v>
      </c>
      <c r="I193" s="13" t="s">
        <v>425</v>
      </c>
      <c r="J193" s="13" t="s">
        <v>426</v>
      </c>
      <c r="K193" s="13">
        <v>80111600</v>
      </c>
      <c r="L193" s="13" t="s">
        <v>450</v>
      </c>
      <c r="M193" s="13" t="s">
        <v>280</v>
      </c>
      <c r="N193" s="13" t="str">
        <f t="shared" si="40"/>
        <v>MARZO</v>
      </c>
      <c r="O193" s="13">
        <v>4</v>
      </c>
      <c r="P193" s="13">
        <v>1</v>
      </c>
      <c r="Q193" s="13" t="s">
        <v>44</v>
      </c>
      <c r="R193" s="17" t="s">
        <v>45</v>
      </c>
      <c r="S193" s="17">
        <v>4500000</v>
      </c>
      <c r="T193" s="17">
        <f t="shared" si="85"/>
        <v>18000000</v>
      </c>
      <c r="U193" s="13" t="s">
        <v>269</v>
      </c>
      <c r="V193" s="13" t="s">
        <v>47</v>
      </c>
      <c r="W193" s="13" t="s">
        <v>270</v>
      </c>
      <c r="X193" s="13" t="s">
        <v>271</v>
      </c>
      <c r="Y193" s="13" t="s">
        <v>50</v>
      </c>
      <c r="Z193" s="13" t="s">
        <v>51</v>
      </c>
      <c r="AA193" s="18">
        <f>SUMIFS('MOD PAA INVERSIÓN'!M:M,'MOD PAA INVERSIÓN'!B:B,A193,'MOD PAA INVERSIÓN'!A:A,"Modificación propuesta")</f>
        <v>18000000</v>
      </c>
      <c r="AB193" s="18">
        <f t="shared" ref="AB193:AB194" si="91">AF193-T193</f>
        <v>0</v>
      </c>
      <c r="AC193" s="18">
        <f t="shared" ref="AC193:AC194" si="92">AF193</f>
        <v>18000000</v>
      </c>
      <c r="AD193" s="18">
        <f>IFERROR(VLOOKUP(A193,'MOD PAA INVERSIÓN'!$B:$U,20,0),0)</f>
        <v>1</v>
      </c>
      <c r="AE193" s="18">
        <f>SUMIFS('MOD PAA INVERSIÓN'!$M:$M,'MOD PAA INVERSIÓN'!B:B,A193,'MOD PAA INVERSIÓN'!A:A,"Información Actual")</f>
        <v>-18000000</v>
      </c>
      <c r="AF193" s="18">
        <f>VLOOKUP(A193,'Copia de MOD PAA INVERSIÓN'!$B:$M,12,0)</f>
        <v>18000000</v>
      </c>
      <c r="AG193" s="19">
        <f>VLOOKUP(A193,'SOL INVERSIÒN'!$B:$M,12,0)</f>
        <v>18000000</v>
      </c>
      <c r="AH193" s="11"/>
      <c r="AI193" s="11"/>
    </row>
    <row r="194" spans="1:35" ht="191.25">
      <c r="A194" s="12" t="s">
        <v>451</v>
      </c>
      <c r="B194" s="13" t="s">
        <v>34</v>
      </c>
      <c r="C194" s="13" t="s">
        <v>35</v>
      </c>
      <c r="D194" s="13" t="s">
        <v>263</v>
      </c>
      <c r="E194" s="13" t="s">
        <v>264</v>
      </c>
      <c r="F194" s="14">
        <v>8080</v>
      </c>
      <c r="G194" s="14">
        <v>2024110010212</v>
      </c>
      <c r="H194" s="13" t="s">
        <v>265</v>
      </c>
      <c r="I194" s="13" t="s">
        <v>425</v>
      </c>
      <c r="J194" s="13" t="s">
        <v>426</v>
      </c>
      <c r="K194" s="13">
        <v>80111600</v>
      </c>
      <c r="L194" s="13" t="s">
        <v>452</v>
      </c>
      <c r="M194" s="13" t="s">
        <v>42</v>
      </c>
      <c r="N194" s="13" t="str">
        <f t="shared" si="40"/>
        <v>ENERO</v>
      </c>
      <c r="O194" s="13">
        <v>4</v>
      </c>
      <c r="P194" s="13">
        <v>1</v>
      </c>
      <c r="Q194" s="13" t="s">
        <v>44</v>
      </c>
      <c r="R194" s="17" t="s">
        <v>45</v>
      </c>
      <c r="S194" s="17">
        <v>5000000</v>
      </c>
      <c r="T194" s="17">
        <f t="shared" si="85"/>
        <v>20000000</v>
      </c>
      <c r="U194" s="13" t="s">
        <v>269</v>
      </c>
      <c r="V194" s="13" t="s">
        <v>47</v>
      </c>
      <c r="W194" s="13" t="s">
        <v>270</v>
      </c>
      <c r="X194" s="13" t="s">
        <v>271</v>
      </c>
      <c r="Y194" s="13" t="s">
        <v>50</v>
      </c>
      <c r="Z194" s="13" t="s">
        <v>51</v>
      </c>
      <c r="AA194" s="18">
        <f>SUMIFS('MOD PAA INVERSIÓN'!M:M,'MOD PAA INVERSIÓN'!B:B,A194,'MOD PAA INVERSIÓN'!A:A,"Modificación propuesta")</f>
        <v>20000000</v>
      </c>
      <c r="AB194" s="18">
        <f t="shared" si="91"/>
        <v>0</v>
      </c>
      <c r="AC194" s="18">
        <f t="shared" si="92"/>
        <v>20000000</v>
      </c>
      <c r="AD194" s="18">
        <f>IFERROR(VLOOKUP(A194,'MOD PAA INVERSIÓN'!$B:$U,20,0),0)</f>
        <v>1</v>
      </c>
      <c r="AE194" s="18">
        <f>SUMIFS('MOD PAA INVERSIÓN'!$M:$M,'MOD PAA INVERSIÓN'!B:B,A194,'MOD PAA INVERSIÓN'!A:A,"Información Actual")</f>
        <v>-20000000</v>
      </c>
      <c r="AF194" s="18">
        <f>VLOOKUP(A194,'Copia de MOD PAA INVERSIÓN'!$B:$M,12,0)</f>
        <v>20000000</v>
      </c>
      <c r="AG194" s="19">
        <f>VLOOKUP(A194,'SOL INVERSIÒN'!$B:$M,12,0)</f>
        <v>20000000</v>
      </c>
      <c r="AH194" s="11"/>
      <c r="AI194" s="11"/>
    </row>
    <row r="195" spans="1:35" ht="191.25">
      <c r="A195" s="12" t="s">
        <v>453</v>
      </c>
      <c r="B195" s="13" t="s">
        <v>34</v>
      </c>
      <c r="C195" s="13" t="s">
        <v>35</v>
      </c>
      <c r="D195" s="13" t="s">
        <v>263</v>
      </c>
      <c r="E195" s="13" t="s">
        <v>264</v>
      </c>
      <c r="F195" s="14">
        <v>8080</v>
      </c>
      <c r="G195" s="14">
        <v>2024110010212</v>
      </c>
      <c r="H195" s="13" t="s">
        <v>265</v>
      </c>
      <c r="I195" s="13" t="s">
        <v>425</v>
      </c>
      <c r="J195" s="13" t="s">
        <v>426</v>
      </c>
      <c r="K195" s="13">
        <v>80111600</v>
      </c>
      <c r="L195" s="13" t="s">
        <v>454</v>
      </c>
      <c r="M195" s="13" t="s">
        <v>43</v>
      </c>
      <c r="N195" s="13" t="str">
        <f t="shared" si="40"/>
        <v>FEBRERO</v>
      </c>
      <c r="O195" s="13">
        <v>5</v>
      </c>
      <c r="P195" s="13">
        <v>1</v>
      </c>
      <c r="Q195" s="13" t="s">
        <v>44</v>
      </c>
      <c r="R195" s="17" t="s">
        <v>45</v>
      </c>
      <c r="S195" s="17">
        <v>6500000</v>
      </c>
      <c r="T195" s="17">
        <f t="shared" si="85"/>
        <v>32500000</v>
      </c>
      <c r="U195" s="13" t="s">
        <v>269</v>
      </c>
      <c r="V195" s="13" t="s">
        <v>47</v>
      </c>
      <c r="W195" s="13" t="s">
        <v>270</v>
      </c>
      <c r="X195" s="13" t="s">
        <v>271</v>
      </c>
      <c r="Y195" s="13" t="s">
        <v>50</v>
      </c>
      <c r="Z195" s="13" t="s">
        <v>51</v>
      </c>
      <c r="AA195" s="18">
        <f>SUMIFS('MOD PAA INVERSIÓN'!M:M,'MOD PAA INVERSIÓN'!B:B,A195,'MOD PAA INVERSIÓN'!A:A,"Modificación propuesta")</f>
        <v>0</v>
      </c>
      <c r="AB195" s="19">
        <f>AC195-T195</f>
        <v>0</v>
      </c>
      <c r="AC195" s="19">
        <f>T195</f>
        <v>32500000</v>
      </c>
      <c r="AD195" s="18">
        <f>IFERROR(VLOOKUP(A195,'MOD PAA INVERSIÓN'!$B:$U,20,0),0)</f>
        <v>0</v>
      </c>
      <c r="AE195" s="18">
        <f>SUMIFS('MOD PAA INVERSIÓN'!$M:$M,'MOD PAA INVERSIÓN'!B:B,A195,'MOD PAA INVERSIÓN'!A:A,"Información Actual")</f>
        <v>0</v>
      </c>
      <c r="AF195" s="18" t="e">
        <f>VLOOKUP(A195,'Copia de MOD PAA INVERSIÓN'!$B:$M,12,0)</f>
        <v>#N/A</v>
      </c>
      <c r="AG195" s="11" t="e">
        <f>VLOOKUP(A195,'SOL INVERSIÒN'!$B:$M,12,0)</f>
        <v>#N/A</v>
      </c>
      <c r="AH195" s="11"/>
      <c r="AI195" s="11"/>
    </row>
    <row r="196" spans="1:35" ht="89.25">
      <c r="A196" s="12" t="s">
        <v>455</v>
      </c>
      <c r="B196" s="13" t="s">
        <v>34</v>
      </c>
      <c r="C196" s="13" t="s">
        <v>35</v>
      </c>
      <c r="D196" s="13" t="s">
        <v>263</v>
      </c>
      <c r="E196" s="13" t="s">
        <v>264</v>
      </c>
      <c r="F196" s="14">
        <v>8080</v>
      </c>
      <c r="G196" s="14">
        <v>2024110010212</v>
      </c>
      <c r="H196" s="13" t="s">
        <v>265</v>
      </c>
      <c r="I196" s="13" t="s">
        <v>425</v>
      </c>
      <c r="J196" s="13" t="s">
        <v>426</v>
      </c>
      <c r="K196" s="13">
        <v>80111600</v>
      </c>
      <c r="L196" s="13" t="s">
        <v>456</v>
      </c>
      <c r="M196" s="13" t="s">
        <v>280</v>
      </c>
      <c r="N196" s="13" t="str">
        <f t="shared" si="40"/>
        <v>MARZO</v>
      </c>
      <c r="O196" s="13">
        <v>5</v>
      </c>
      <c r="P196" s="13">
        <v>1</v>
      </c>
      <c r="Q196" s="13" t="s">
        <v>44</v>
      </c>
      <c r="R196" s="17" t="s">
        <v>45</v>
      </c>
      <c r="S196" s="17">
        <v>4500000</v>
      </c>
      <c r="T196" s="17">
        <f t="shared" si="85"/>
        <v>22500000</v>
      </c>
      <c r="U196" s="13" t="s">
        <v>269</v>
      </c>
      <c r="V196" s="13" t="s">
        <v>47</v>
      </c>
      <c r="W196" s="13" t="s">
        <v>270</v>
      </c>
      <c r="X196" s="13" t="s">
        <v>49</v>
      </c>
      <c r="Y196" s="13" t="s">
        <v>50</v>
      </c>
      <c r="Z196" s="13" t="s">
        <v>51</v>
      </c>
      <c r="AA196" s="18">
        <f>SUMIFS('MOD PAA INVERSIÓN'!M:M,'MOD PAA INVERSIÓN'!B:B,A196,'MOD PAA INVERSIÓN'!A:A,"Modificación propuesta")</f>
        <v>22500000</v>
      </c>
      <c r="AB196" s="18">
        <f>AF196-T196</f>
        <v>0</v>
      </c>
      <c r="AC196" s="18">
        <f>AF196</f>
        <v>22500000</v>
      </c>
      <c r="AD196" s="18">
        <f>IFERROR(VLOOKUP(A196,'MOD PAA INVERSIÓN'!$B:$U,20,0),0)</f>
        <v>1</v>
      </c>
      <c r="AE196" s="18">
        <f>SUMIFS('MOD PAA INVERSIÓN'!$M:$M,'MOD PAA INVERSIÓN'!B:B,A196,'MOD PAA INVERSIÓN'!A:A,"Información Actual")</f>
        <v>-22500000</v>
      </c>
      <c r="AF196" s="18">
        <f>VLOOKUP(A196,'Copia de MOD PAA INVERSIÓN'!$B:$M,12,0)</f>
        <v>22500000</v>
      </c>
      <c r="AG196" s="19">
        <f>VLOOKUP(A196,'SOL INVERSIÒN'!$B:$M,12,0)</f>
        <v>22500000</v>
      </c>
      <c r="AH196" s="11"/>
      <c r="AI196" s="11"/>
    </row>
    <row r="197" spans="1:35" ht="89.25">
      <c r="A197" s="12" t="s">
        <v>457</v>
      </c>
      <c r="B197" s="13" t="s">
        <v>34</v>
      </c>
      <c r="C197" s="13" t="s">
        <v>35</v>
      </c>
      <c r="D197" s="13" t="s">
        <v>263</v>
      </c>
      <c r="E197" s="13" t="s">
        <v>264</v>
      </c>
      <c r="F197" s="14">
        <v>8080</v>
      </c>
      <c r="G197" s="14">
        <v>2024110010212</v>
      </c>
      <c r="H197" s="13" t="s">
        <v>265</v>
      </c>
      <c r="I197" s="13" t="s">
        <v>425</v>
      </c>
      <c r="J197" s="13" t="s">
        <v>426</v>
      </c>
      <c r="K197" s="13">
        <v>80111600</v>
      </c>
      <c r="L197" s="13" t="s">
        <v>458</v>
      </c>
      <c r="M197" s="13" t="s">
        <v>280</v>
      </c>
      <c r="N197" s="13" t="str">
        <f t="shared" si="40"/>
        <v>MARZO</v>
      </c>
      <c r="O197" s="13">
        <v>4</v>
      </c>
      <c r="P197" s="13">
        <v>1</v>
      </c>
      <c r="Q197" s="13" t="s">
        <v>44</v>
      </c>
      <c r="R197" s="17" t="s">
        <v>45</v>
      </c>
      <c r="S197" s="17">
        <v>7000000</v>
      </c>
      <c r="T197" s="17">
        <f t="shared" si="85"/>
        <v>28000000</v>
      </c>
      <c r="U197" s="13" t="s">
        <v>269</v>
      </c>
      <c r="V197" s="13" t="s">
        <v>47</v>
      </c>
      <c r="W197" s="13" t="s">
        <v>270</v>
      </c>
      <c r="X197" s="13" t="s">
        <v>300</v>
      </c>
      <c r="Y197" s="13" t="s">
        <v>50</v>
      </c>
      <c r="Z197" s="13" t="s">
        <v>51</v>
      </c>
      <c r="AA197" s="18">
        <f>SUMIFS('MOD PAA INVERSIÓN'!M:M,'MOD PAA INVERSIÓN'!B:B,A197,'MOD PAA INVERSIÓN'!A:A,"Modificación propuesta")</f>
        <v>0</v>
      </c>
      <c r="AB197" s="19">
        <f>AC197-T197</f>
        <v>0</v>
      </c>
      <c r="AC197" s="19">
        <f>T197</f>
        <v>28000000</v>
      </c>
      <c r="AD197" s="18">
        <f>IFERROR(VLOOKUP(A197,'MOD PAA INVERSIÓN'!$B:$U,20,0),0)</f>
        <v>0</v>
      </c>
      <c r="AE197" s="18">
        <f>SUMIFS('MOD PAA INVERSIÓN'!$M:$M,'MOD PAA INVERSIÓN'!B:B,A197,'MOD PAA INVERSIÓN'!A:A,"Información Actual")</f>
        <v>0</v>
      </c>
      <c r="AF197" s="18" t="e">
        <f>VLOOKUP(A197,'Copia de MOD PAA INVERSIÓN'!$B:$M,12,0)</f>
        <v>#N/A</v>
      </c>
      <c r="AG197" s="11" t="e">
        <f>VLOOKUP(A197,'SOL INVERSIÒN'!$B:$M,12,0)</f>
        <v>#N/A</v>
      </c>
      <c r="AH197" s="11"/>
      <c r="AI197" s="11"/>
    </row>
    <row r="198" spans="1:35" ht="191.25">
      <c r="A198" s="12" t="s">
        <v>459</v>
      </c>
      <c r="B198" s="13" t="s">
        <v>34</v>
      </c>
      <c r="C198" s="13" t="s">
        <v>35</v>
      </c>
      <c r="D198" s="13" t="s">
        <v>263</v>
      </c>
      <c r="E198" s="13" t="s">
        <v>264</v>
      </c>
      <c r="F198" s="14">
        <v>8080</v>
      </c>
      <c r="G198" s="14">
        <v>2024110010212</v>
      </c>
      <c r="H198" s="13" t="s">
        <v>265</v>
      </c>
      <c r="I198" s="13" t="s">
        <v>425</v>
      </c>
      <c r="J198" s="13" t="s">
        <v>426</v>
      </c>
      <c r="K198" s="13">
        <v>80111600</v>
      </c>
      <c r="L198" s="13" t="s">
        <v>460</v>
      </c>
      <c r="M198" s="13" t="s">
        <v>43</v>
      </c>
      <c r="N198" s="13" t="str">
        <f t="shared" si="40"/>
        <v>FEBRERO</v>
      </c>
      <c r="O198" s="13">
        <v>4</v>
      </c>
      <c r="P198" s="13">
        <v>1</v>
      </c>
      <c r="Q198" s="13" t="s">
        <v>44</v>
      </c>
      <c r="R198" s="17" t="s">
        <v>45</v>
      </c>
      <c r="S198" s="17">
        <v>7000000</v>
      </c>
      <c r="T198" s="17">
        <f t="shared" si="85"/>
        <v>28000000</v>
      </c>
      <c r="U198" s="13" t="s">
        <v>269</v>
      </c>
      <c r="V198" s="13" t="s">
        <v>47</v>
      </c>
      <c r="W198" s="13" t="s">
        <v>270</v>
      </c>
      <c r="X198" s="13" t="s">
        <v>271</v>
      </c>
      <c r="Y198" s="13" t="s">
        <v>50</v>
      </c>
      <c r="Z198" s="13" t="s">
        <v>51</v>
      </c>
      <c r="AA198" s="18">
        <f>SUMIFS('MOD PAA INVERSIÓN'!M:M,'MOD PAA INVERSIÓN'!B:B,A198,'MOD PAA INVERSIÓN'!A:A,"Modificación propuesta")</f>
        <v>28000000</v>
      </c>
      <c r="AB198" s="18">
        <f t="shared" ref="AB198:AB199" si="93">AF198-T198</f>
        <v>0</v>
      </c>
      <c r="AC198" s="18">
        <f t="shared" ref="AC198:AC199" si="94">AF198</f>
        <v>28000000</v>
      </c>
      <c r="AD198" s="18">
        <f>IFERROR(VLOOKUP(A198,'MOD PAA INVERSIÓN'!$B:$U,20,0),0)</f>
        <v>1</v>
      </c>
      <c r="AE198" s="18">
        <f>SUMIFS('MOD PAA INVERSIÓN'!$M:$M,'MOD PAA INVERSIÓN'!B:B,A198,'MOD PAA INVERSIÓN'!A:A,"Información Actual")</f>
        <v>-28000000</v>
      </c>
      <c r="AF198" s="18">
        <f>VLOOKUP(A198,'Copia de MOD PAA INVERSIÓN'!$B:$M,12,0)</f>
        <v>28000000</v>
      </c>
      <c r="AG198" s="19">
        <f>VLOOKUP(A198,'SOL INVERSIÒN'!$B:$M,12,0)</f>
        <v>28000000</v>
      </c>
      <c r="AH198" s="11"/>
      <c r="AI198" s="11"/>
    </row>
    <row r="199" spans="1:35" ht="89.25">
      <c r="A199" s="12" t="s">
        <v>461</v>
      </c>
      <c r="B199" s="13" t="s">
        <v>34</v>
      </c>
      <c r="C199" s="13" t="s">
        <v>35</v>
      </c>
      <c r="D199" s="13" t="s">
        <v>263</v>
      </c>
      <c r="E199" s="13" t="s">
        <v>264</v>
      </c>
      <c r="F199" s="14">
        <v>8080</v>
      </c>
      <c r="G199" s="14">
        <v>2024110010212</v>
      </c>
      <c r="H199" s="13" t="s">
        <v>265</v>
      </c>
      <c r="I199" s="13" t="s">
        <v>425</v>
      </c>
      <c r="J199" s="13" t="s">
        <v>426</v>
      </c>
      <c r="K199" s="13">
        <v>80111600</v>
      </c>
      <c r="L199" s="13" t="s">
        <v>462</v>
      </c>
      <c r="M199" s="13" t="s">
        <v>43</v>
      </c>
      <c r="N199" s="13" t="str">
        <f t="shared" si="40"/>
        <v>FEBRERO</v>
      </c>
      <c r="O199" s="13">
        <v>5</v>
      </c>
      <c r="P199" s="13">
        <v>1</v>
      </c>
      <c r="Q199" s="13" t="s">
        <v>44</v>
      </c>
      <c r="R199" s="17" t="s">
        <v>45</v>
      </c>
      <c r="S199" s="17">
        <v>5000000</v>
      </c>
      <c r="T199" s="17">
        <f t="shared" si="85"/>
        <v>25000000</v>
      </c>
      <c r="U199" s="13" t="s">
        <v>269</v>
      </c>
      <c r="V199" s="13" t="s">
        <v>47</v>
      </c>
      <c r="W199" s="13" t="s">
        <v>270</v>
      </c>
      <c r="X199" s="13" t="s">
        <v>49</v>
      </c>
      <c r="Y199" s="13" t="s">
        <v>50</v>
      </c>
      <c r="Z199" s="13" t="s">
        <v>51</v>
      </c>
      <c r="AA199" s="18">
        <f>SUMIFS('MOD PAA INVERSIÓN'!M:M,'MOD PAA INVERSIÓN'!B:B,A199,'MOD PAA INVERSIÓN'!A:A,"Modificación propuesta")</f>
        <v>25000000</v>
      </c>
      <c r="AB199" s="18">
        <f t="shared" si="93"/>
        <v>0</v>
      </c>
      <c r="AC199" s="18">
        <f t="shared" si="94"/>
        <v>25000000</v>
      </c>
      <c r="AD199" s="18">
        <f>IFERROR(VLOOKUP(A199,'MOD PAA INVERSIÓN'!$B:$U,20,0),0)</f>
        <v>1</v>
      </c>
      <c r="AE199" s="18">
        <f>SUMIFS('MOD PAA INVERSIÓN'!$M:$M,'MOD PAA INVERSIÓN'!B:B,A199,'MOD PAA INVERSIÓN'!A:A,"Información Actual")</f>
        <v>-25000000</v>
      </c>
      <c r="AF199" s="18">
        <f>VLOOKUP(A199,'Copia de MOD PAA INVERSIÓN'!$B:$M,12,0)</f>
        <v>25000000</v>
      </c>
      <c r="AG199" s="19">
        <f>VLOOKUP(A199,'SOL INVERSIÒN'!$B:$M,12,0)</f>
        <v>25000000</v>
      </c>
      <c r="AH199" s="11"/>
      <c r="AI199" s="11"/>
    </row>
    <row r="200" spans="1:35" ht="89.25">
      <c r="A200" s="12" t="s">
        <v>463</v>
      </c>
      <c r="B200" s="13" t="s">
        <v>34</v>
      </c>
      <c r="C200" s="13" t="s">
        <v>35</v>
      </c>
      <c r="D200" s="13" t="s">
        <v>263</v>
      </c>
      <c r="E200" s="13" t="s">
        <v>264</v>
      </c>
      <c r="F200" s="14">
        <v>8080</v>
      </c>
      <c r="G200" s="14">
        <v>2024110010212</v>
      </c>
      <c r="H200" s="13" t="s">
        <v>265</v>
      </c>
      <c r="I200" s="13" t="s">
        <v>425</v>
      </c>
      <c r="J200" s="13" t="s">
        <v>426</v>
      </c>
      <c r="K200" s="13">
        <v>80111600</v>
      </c>
      <c r="L200" s="13" t="s">
        <v>464</v>
      </c>
      <c r="M200" s="13" t="s">
        <v>43</v>
      </c>
      <c r="N200" s="13" t="str">
        <f t="shared" si="40"/>
        <v>FEBRERO</v>
      </c>
      <c r="O200" s="13">
        <v>5</v>
      </c>
      <c r="P200" s="13">
        <v>1</v>
      </c>
      <c r="Q200" s="13" t="s">
        <v>44</v>
      </c>
      <c r="R200" s="17" t="s">
        <v>45</v>
      </c>
      <c r="S200" s="17">
        <v>9000000</v>
      </c>
      <c r="T200" s="17">
        <f t="shared" si="85"/>
        <v>45000000</v>
      </c>
      <c r="U200" s="13" t="s">
        <v>269</v>
      </c>
      <c r="V200" s="13" t="s">
        <v>47</v>
      </c>
      <c r="W200" s="13" t="s">
        <v>270</v>
      </c>
      <c r="X200" s="13" t="s">
        <v>49</v>
      </c>
      <c r="Y200" s="13" t="s">
        <v>50</v>
      </c>
      <c r="Z200" s="13" t="s">
        <v>51</v>
      </c>
      <c r="AA200" s="18">
        <f>SUMIFS('MOD PAA INVERSIÓN'!M:M,'MOD PAA INVERSIÓN'!B:B,A200,'MOD PAA INVERSIÓN'!A:A,"Modificación propuesta")</f>
        <v>0</v>
      </c>
      <c r="AB200" s="19">
        <f t="shared" ref="AB200:AB203" si="95">AC200-T200</f>
        <v>0</v>
      </c>
      <c r="AC200" s="19">
        <f t="shared" ref="AC200:AC202" si="96">T200</f>
        <v>45000000</v>
      </c>
      <c r="AD200" s="18">
        <f>IFERROR(VLOOKUP(A200,'MOD PAA INVERSIÓN'!$B:$U,20,0),0)</f>
        <v>0</v>
      </c>
      <c r="AE200" s="18">
        <f>SUMIFS('MOD PAA INVERSIÓN'!$M:$M,'MOD PAA INVERSIÓN'!B:B,A200,'MOD PAA INVERSIÓN'!A:A,"Información Actual")</f>
        <v>0</v>
      </c>
      <c r="AF200" s="18" t="e">
        <f>VLOOKUP(A200,'Copia de MOD PAA INVERSIÓN'!$B:$M,12,0)</f>
        <v>#N/A</v>
      </c>
      <c r="AG200" s="11" t="e">
        <f>VLOOKUP(A200,'SOL INVERSIÒN'!$B:$M,12,0)</f>
        <v>#N/A</v>
      </c>
      <c r="AH200" s="11"/>
      <c r="AI200" s="11"/>
    </row>
    <row r="201" spans="1:35" ht="89.25">
      <c r="A201" s="12" t="s">
        <v>465</v>
      </c>
      <c r="B201" s="13" t="s">
        <v>34</v>
      </c>
      <c r="C201" s="13" t="s">
        <v>35</v>
      </c>
      <c r="D201" s="13" t="s">
        <v>263</v>
      </c>
      <c r="E201" s="13" t="s">
        <v>264</v>
      </c>
      <c r="F201" s="14">
        <v>8080</v>
      </c>
      <c r="G201" s="14">
        <v>2024110010212</v>
      </c>
      <c r="H201" s="13" t="s">
        <v>265</v>
      </c>
      <c r="I201" s="13" t="s">
        <v>425</v>
      </c>
      <c r="J201" s="13" t="s">
        <v>426</v>
      </c>
      <c r="K201" s="13">
        <v>80111600</v>
      </c>
      <c r="L201" s="13" t="s">
        <v>466</v>
      </c>
      <c r="M201" s="13" t="s">
        <v>43</v>
      </c>
      <c r="N201" s="13" t="str">
        <f t="shared" si="40"/>
        <v>FEBRERO</v>
      </c>
      <c r="O201" s="13">
        <v>5</v>
      </c>
      <c r="P201" s="13">
        <v>1</v>
      </c>
      <c r="Q201" s="13" t="s">
        <v>44</v>
      </c>
      <c r="R201" s="17" t="s">
        <v>45</v>
      </c>
      <c r="S201" s="17">
        <v>9000000</v>
      </c>
      <c r="T201" s="17">
        <f t="shared" si="85"/>
        <v>45000000</v>
      </c>
      <c r="U201" s="13" t="s">
        <v>269</v>
      </c>
      <c r="V201" s="13" t="s">
        <v>47</v>
      </c>
      <c r="W201" s="13" t="s">
        <v>270</v>
      </c>
      <c r="X201" s="13" t="s">
        <v>49</v>
      </c>
      <c r="Y201" s="13" t="s">
        <v>50</v>
      </c>
      <c r="Z201" s="13" t="s">
        <v>51</v>
      </c>
      <c r="AA201" s="18">
        <f>SUMIFS('MOD PAA INVERSIÓN'!M:M,'MOD PAA INVERSIÓN'!B:B,A201,'MOD PAA INVERSIÓN'!A:A,"Modificación propuesta")</f>
        <v>0</v>
      </c>
      <c r="AB201" s="19">
        <f t="shared" si="95"/>
        <v>0</v>
      </c>
      <c r="AC201" s="19">
        <f t="shared" si="96"/>
        <v>45000000</v>
      </c>
      <c r="AD201" s="18">
        <f>IFERROR(VLOOKUP(A201,'MOD PAA INVERSIÓN'!$B:$U,20,0),0)</f>
        <v>0</v>
      </c>
      <c r="AE201" s="18">
        <f>SUMIFS('MOD PAA INVERSIÓN'!$M:$M,'MOD PAA INVERSIÓN'!B:B,A201,'MOD PAA INVERSIÓN'!A:A,"Información Actual")</f>
        <v>0</v>
      </c>
      <c r="AF201" s="18" t="e">
        <f>VLOOKUP(A201,'Copia de MOD PAA INVERSIÓN'!$B:$M,12,0)</f>
        <v>#N/A</v>
      </c>
      <c r="AG201" s="11" t="e">
        <f>VLOOKUP(A201,'SOL INVERSIÒN'!$B:$M,12,0)</f>
        <v>#N/A</v>
      </c>
      <c r="AH201" s="11"/>
      <c r="AI201" s="11"/>
    </row>
    <row r="202" spans="1:35" ht="191.25">
      <c r="A202" s="12" t="s">
        <v>467</v>
      </c>
      <c r="B202" s="13" t="s">
        <v>34</v>
      </c>
      <c r="C202" s="13" t="s">
        <v>35</v>
      </c>
      <c r="D202" s="13" t="s">
        <v>263</v>
      </c>
      <c r="E202" s="13" t="s">
        <v>264</v>
      </c>
      <c r="F202" s="14">
        <v>8080</v>
      </c>
      <c r="G202" s="14">
        <v>2024110010212</v>
      </c>
      <c r="H202" s="13" t="s">
        <v>265</v>
      </c>
      <c r="I202" s="13" t="s">
        <v>425</v>
      </c>
      <c r="J202" s="13" t="s">
        <v>426</v>
      </c>
      <c r="K202" s="13">
        <v>80111600</v>
      </c>
      <c r="L202" s="13" t="s">
        <v>468</v>
      </c>
      <c r="M202" s="13" t="s">
        <v>43</v>
      </c>
      <c r="N202" s="13" t="str">
        <f t="shared" si="40"/>
        <v>FEBRERO</v>
      </c>
      <c r="O202" s="13">
        <v>5</v>
      </c>
      <c r="P202" s="13">
        <v>1</v>
      </c>
      <c r="Q202" s="13" t="s">
        <v>44</v>
      </c>
      <c r="R202" s="17" t="s">
        <v>45</v>
      </c>
      <c r="S202" s="17">
        <v>4500000</v>
      </c>
      <c r="T202" s="17">
        <f t="shared" si="85"/>
        <v>22500000</v>
      </c>
      <c r="U202" s="13" t="s">
        <v>269</v>
      </c>
      <c r="V202" s="13" t="s">
        <v>47</v>
      </c>
      <c r="W202" s="13" t="s">
        <v>270</v>
      </c>
      <c r="X202" s="13" t="s">
        <v>271</v>
      </c>
      <c r="Y202" s="13" t="s">
        <v>50</v>
      </c>
      <c r="Z202" s="13" t="s">
        <v>51</v>
      </c>
      <c r="AA202" s="18">
        <f>SUMIFS('MOD PAA INVERSIÓN'!M:M,'MOD PAA INVERSIÓN'!B:B,A202,'MOD PAA INVERSIÓN'!A:A,"Modificación propuesta")</f>
        <v>0</v>
      </c>
      <c r="AB202" s="19">
        <f t="shared" si="95"/>
        <v>0</v>
      </c>
      <c r="AC202" s="19">
        <f t="shared" si="96"/>
        <v>22500000</v>
      </c>
      <c r="AD202" s="18">
        <f>IFERROR(VLOOKUP(A202,'MOD PAA INVERSIÓN'!$B:$U,20,0),0)</f>
        <v>0</v>
      </c>
      <c r="AE202" s="18">
        <f>SUMIFS('MOD PAA INVERSIÓN'!$M:$M,'MOD PAA INVERSIÓN'!B:B,A202,'MOD PAA INVERSIÓN'!A:A,"Información Actual")</f>
        <v>0</v>
      </c>
      <c r="AF202" s="18" t="e">
        <f>VLOOKUP(A202,'Copia de MOD PAA INVERSIÓN'!$B:$M,12,0)</f>
        <v>#N/A</v>
      </c>
      <c r="AG202" s="11" t="e">
        <f>VLOOKUP(A202,'SOL INVERSIÒN'!$B:$M,12,0)</f>
        <v>#N/A</v>
      </c>
      <c r="AH202" s="11"/>
      <c r="AI202" s="11"/>
    </row>
    <row r="203" spans="1:35" ht="89.25">
      <c r="A203" s="12" t="s">
        <v>469</v>
      </c>
      <c r="B203" s="13" t="s">
        <v>34</v>
      </c>
      <c r="C203" s="13" t="s">
        <v>35</v>
      </c>
      <c r="D203" s="13" t="s">
        <v>263</v>
      </c>
      <c r="E203" s="13" t="s">
        <v>264</v>
      </c>
      <c r="F203" s="14">
        <v>8080</v>
      </c>
      <c r="G203" s="14">
        <v>2024110010212</v>
      </c>
      <c r="H203" s="13" t="s">
        <v>265</v>
      </c>
      <c r="I203" s="13" t="s">
        <v>425</v>
      </c>
      <c r="J203" s="13" t="s">
        <v>426</v>
      </c>
      <c r="K203" s="13">
        <v>80111600</v>
      </c>
      <c r="L203" s="13" t="s">
        <v>470</v>
      </c>
      <c r="M203" s="13" t="s">
        <v>418</v>
      </c>
      <c r="N203" s="13" t="str">
        <f t="shared" si="40"/>
        <v>Enero</v>
      </c>
      <c r="O203" s="13">
        <v>1</v>
      </c>
      <c r="P203" s="13">
        <v>1</v>
      </c>
      <c r="Q203" s="13" t="s">
        <v>44</v>
      </c>
      <c r="R203" s="17" t="s">
        <v>45</v>
      </c>
      <c r="S203" s="17">
        <f>117200000-22500000</f>
        <v>94700000</v>
      </c>
      <c r="T203" s="17">
        <f>+S203</f>
        <v>94700000</v>
      </c>
      <c r="U203" s="13" t="s">
        <v>269</v>
      </c>
      <c r="V203" s="13" t="s">
        <v>47</v>
      </c>
      <c r="W203" s="13" t="s">
        <v>270</v>
      </c>
      <c r="X203" s="13" t="s">
        <v>300</v>
      </c>
      <c r="Y203" s="13" t="s">
        <v>50</v>
      </c>
      <c r="Z203" s="13" t="s">
        <v>51</v>
      </c>
      <c r="AA203" s="18">
        <f>SUMIFS('MOD PAA INVERSIÓN'!M:M,'MOD PAA INVERSIÓN'!B:B,A203,'MOD PAA INVERSIÓN'!A:A,"Modificación propuesta")</f>
        <v>41900000</v>
      </c>
      <c r="AB203" s="18">
        <f t="shared" si="95"/>
        <v>-52800000</v>
      </c>
      <c r="AC203" s="18">
        <f t="shared" ref="AC203:AC204" si="97">AA203</f>
        <v>41900000</v>
      </c>
      <c r="AD203" s="18">
        <f>IFERROR(VLOOKUP(A203,'MOD PAA INVERSIÓN'!$B:$U,20,0),0)</f>
        <v>1</v>
      </c>
      <c r="AE203" s="18">
        <f>SUMIFS('MOD PAA INVERSIÓN'!$M:$M,'MOD PAA INVERSIÓN'!B:B,A203,'MOD PAA INVERSIÓN'!A:A,"Información Actual")</f>
        <v>-94700000</v>
      </c>
      <c r="AF203" s="18">
        <f>VLOOKUP(A203,'Copia de MOD PAA INVERSIÓN'!$B:$M,12,0)</f>
        <v>42400000</v>
      </c>
      <c r="AG203" s="19">
        <f>VLOOKUP(A203,'SOL INVERSIÒN'!$B:$M,12,0)</f>
        <v>41900000</v>
      </c>
      <c r="AH203" s="19">
        <f>T203+AE203</f>
        <v>0</v>
      </c>
      <c r="AI203" s="11"/>
    </row>
    <row r="204" spans="1:35" ht="153">
      <c r="A204" s="12" t="s">
        <v>471</v>
      </c>
      <c r="B204" s="13" t="s">
        <v>34</v>
      </c>
      <c r="C204" s="13" t="s">
        <v>35</v>
      </c>
      <c r="D204" s="13" t="s">
        <v>472</v>
      </c>
      <c r="E204" s="13" t="s">
        <v>473</v>
      </c>
      <c r="F204" s="14">
        <v>8131</v>
      </c>
      <c r="G204" s="14">
        <v>2024110010238</v>
      </c>
      <c r="H204" s="13" t="s">
        <v>474</v>
      </c>
      <c r="I204" s="13" t="s">
        <v>475</v>
      </c>
      <c r="J204" s="13" t="s">
        <v>476</v>
      </c>
      <c r="K204" s="13">
        <v>80111600</v>
      </c>
      <c r="L204" s="13" t="s">
        <v>477</v>
      </c>
      <c r="M204" s="13" t="s">
        <v>478</v>
      </c>
      <c r="N204" s="13" t="s">
        <v>479</v>
      </c>
      <c r="O204" s="13">
        <v>8</v>
      </c>
      <c r="P204" s="12">
        <v>1</v>
      </c>
      <c r="Q204" s="13" t="s">
        <v>44</v>
      </c>
      <c r="R204" s="24" t="s">
        <v>45</v>
      </c>
      <c r="S204" s="24">
        <v>5454880</v>
      </c>
      <c r="T204" s="25">
        <f t="shared" ref="T204:T241" si="98">+S204*O204</f>
        <v>43639040</v>
      </c>
      <c r="U204" s="13" t="s">
        <v>480</v>
      </c>
      <c r="V204" s="13" t="s">
        <v>92</v>
      </c>
      <c r="W204" s="12" t="s">
        <v>481</v>
      </c>
      <c r="X204" s="13" t="s">
        <v>482</v>
      </c>
      <c r="Y204" s="13" t="s">
        <v>50</v>
      </c>
      <c r="Z204" s="13" t="s">
        <v>51</v>
      </c>
      <c r="AA204" s="18">
        <f>SUMIFS('MOD PAA INVERSIÓN'!M:M,'MOD PAA INVERSIÓN'!B:B,A204,'MOD PAA INVERSIÓN'!A:A,"Modificación propuesta")</f>
        <v>28597848</v>
      </c>
      <c r="AB204" s="18">
        <f>AA204-T204</f>
        <v>-15041192</v>
      </c>
      <c r="AC204" s="18">
        <f t="shared" si="97"/>
        <v>28597848</v>
      </c>
      <c r="AD204" s="18">
        <f>IFERROR(VLOOKUP(A204,'MOD PAA INVERSIÓN'!$B:$U,20,0),0)</f>
        <v>7</v>
      </c>
      <c r="AE204" s="18">
        <f>SUMIFS('MOD PAA INVERSIÓN'!$M:$M,'MOD PAA INVERSIÓN'!B:B,A204,'MOD PAA INVERSIÓN'!A:A,"Información Actual")</f>
        <v>43639040</v>
      </c>
      <c r="AF204" s="18">
        <f>VLOOKUP(A204,'Copia de MOD PAA INVERSIÓN'!$B:$M,12,0)</f>
        <v>28597848</v>
      </c>
      <c r="AG204" s="26">
        <f>VLOOKUP(A204,'SOL INVERSIÒN'!$B:$M,12,0)</f>
        <v>28597848</v>
      </c>
      <c r="AH204" s="11"/>
      <c r="AI204" s="11"/>
    </row>
    <row r="205" spans="1:35" ht="153">
      <c r="A205" s="12" t="s">
        <v>483</v>
      </c>
      <c r="B205" s="13" t="s">
        <v>34</v>
      </c>
      <c r="C205" s="13" t="s">
        <v>35</v>
      </c>
      <c r="D205" s="13" t="s">
        <v>472</v>
      </c>
      <c r="E205" s="13" t="s">
        <v>473</v>
      </c>
      <c r="F205" s="14">
        <v>8131</v>
      </c>
      <c r="G205" s="14">
        <v>2024110010238</v>
      </c>
      <c r="H205" s="13" t="s">
        <v>474</v>
      </c>
      <c r="I205" s="13" t="s">
        <v>475</v>
      </c>
      <c r="J205" s="13" t="s">
        <v>484</v>
      </c>
      <c r="K205" s="13">
        <v>80111600</v>
      </c>
      <c r="L205" s="13" t="s">
        <v>485</v>
      </c>
      <c r="M205" s="13" t="s">
        <v>478</v>
      </c>
      <c r="N205" s="13" t="s">
        <v>479</v>
      </c>
      <c r="O205" s="13">
        <v>6</v>
      </c>
      <c r="P205" s="12">
        <v>1</v>
      </c>
      <c r="Q205" s="13" t="s">
        <v>44</v>
      </c>
      <c r="R205" s="24" t="s">
        <v>45</v>
      </c>
      <c r="S205" s="24">
        <v>5860000</v>
      </c>
      <c r="T205" s="25">
        <f t="shared" si="98"/>
        <v>35160000</v>
      </c>
      <c r="U205" s="13" t="s">
        <v>480</v>
      </c>
      <c r="V205" s="13" t="s">
        <v>47</v>
      </c>
      <c r="W205" s="12" t="s">
        <v>481</v>
      </c>
      <c r="X205" s="13" t="s">
        <v>482</v>
      </c>
      <c r="Y205" s="13" t="s">
        <v>50</v>
      </c>
      <c r="Z205" s="13" t="s">
        <v>51</v>
      </c>
      <c r="AA205" s="18">
        <f>SUMIFS('MOD PAA INVERSIÓN'!M:M,'MOD PAA INVERSIÓN'!B:B,A205,'MOD PAA INVERSIÓN'!A:A,"Modificación propuesta")</f>
        <v>0</v>
      </c>
      <c r="AB205" s="27">
        <f t="shared" ref="AB205:AB227" si="99">AC205-T205</f>
        <v>0</v>
      </c>
      <c r="AC205" s="27">
        <f t="shared" ref="AC205:AC227" si="100">T205</f>
        <v>35160000</v>
      </c>
      <c r="AD205" s="18">
        <f>IFERROR(VLOOKUP(A205,'MOD PAA INVERSIÓN'!$B:$U,20,0),0)</f>
        <v>0</v>
      </c>
      <c r="AE205" s="18">
        <f>SUMIFS('MOD PAA INVERSIÓN'!$M:$M,'MOD PAA INVERSIÓN'!B:B,A205,'MOD PAA INVERSIÓN'!A:A,"Información Actual")</f>
        <v>0</v>
      </c>
      <c r="AF205" s="18" t="e">
        <f>VLOOKUP(A205,'Copia de MOD PAA INVERSIÓN'!$B:$M,12,0)</f>
        <v>#N/A</v>
      </c>
      <c r="AG205" s="11" t="e">
        <f>VLOOKUP(A205,'SOL INVERSIÒN'!$B:$M,12,0)</f>
        <v>#N/A</v>
      </c>
      <c r="AH205" s="11"/>
      <c r="AI205" s="11"/>
    </row>
    <row r="206" spans="1:35" ht="153">
      <c r="A206" s="12" t="s">
        <v>486</v>
      </c>
      <c r="B206" s="13" t="s">
        <v>34</v>
      </c>
      <c r="C206" s="13" t="s">
        <v>35</v>
      </c>
      <c r="D206" s="13" t="s">
        <v>472</v>
      </c>
      <c r="E206" s="13" t="s">
        <v>473</v>
      </c>
      <c r="F206" s="14">
        <v>8131</v>
      </c>
      <c r="G206" s="14">
        <v>2024110010238</v>
      </c>
      <c r="H206" s="13" t="s">
        <v>474</v>
      </c>
      <c r="I206" s="13" t="s">
        <v>475</v>
      </c>
      <c r="J206" s="13" t="s">
        <v>484</v>
      </c>
      <c r="K206" s="13">
        <v>80111600</v>
      </c>
      <c r="L206" s="13" t="s">
        <v>487</v>
      </c>
      <c r="M206" s="13" t="s">
        <v>478</v>
      </c>
      <c r="N206" s="13" t="s">
        <v>479</v>
      </c>
      <c r="O206" s="13">
        <v>6</v>
      </c>
      <c r="P206" s="12">
        <v>1</v>
      </c>
      <c r="Q206" s="13" t="s">
        <v>44</v>
      </c>
      <c r="R206" s="24" t="s">
        <v>45</v>
      </c>
      <c r="S206" s="24">
        <v>6200000</v>
      </c>
      <c r="T206" s="25">
        <f t="shared" si="98"/>
        <v>37200000</v>
      </c>
      <c r="U206" s="13" t="s">
        <v>480</v>
      </c>
      <c r="V206" s="13" t="s">
        <v>92</v>
      </c>
      <c r="W206" s="12" t="s">
        <v>481</v>
      </c>
      <c r="X206" s="13" t="s">
        <v>482</v>
      </c>
      <c r="Y206" s="13" t="s">
        <v>50</v>
      </c>
      <c r="Z206" s="13" t="s">
        <v>51</v>
      </c>
      <c r="AA206" s="18">
        <f>SUMIFS('MOD PAA INVERSIÓN'!M:M,'MOD PAA INVERSIÓN'!B:B,A206,'MOD PAA INVERSIÓN'!A:A,"Modificación propuesta")</f>
        <v>0</v>
      </c>
      <c r="AB206" s="27">
        <f t="shared" si="99"/>
        <v>0</v>
      </c>
      <c r="AC206" s="27">
        <f t="shared" si="100"/>
        <v>37200000</v>
      </c>
      <c r="AD206" s="18">
        <f>IFERROR(VLOOKUP(A206,'MOD PAA INVERSIÓN'!$B:$U,20,0),0)</f>
        <v>0</v>
      </c>
      <c r="AE206" s="18">
        <f>SUMIFS('MOD PAA INVERSIÓN'!$M:$M,'MOD PAA INVERSIÓN'!B:B,A206,'MOD PAA INVERSIÓN'!A:A,"Información Actual")</f>
        <v>0</v>
      </c>
      <c r="AF206" s="18" t="e">
        <f>VLOOKUP(A206,'Copia de MOD PAA INVERSIÓN'!$B:$M,12,0)</f>
        <v>#N/A</v>
      </c>
      <c r="AG206" s="11" t="e">
        <f>VLOOKUP(A206,'SOL INVERSIÒN'!$B:$M,12,0)</f>
        <v>#N/A</v>
      </c>
      <c r="AH206" s="11"/>
      <c r="AI206" s="11"/>
    </row>
    <row r="207" spans="1:35" ht="153">
      <c r="A207" s="12" t="s">
        <v>488</v>
      </c>
      <c r="B207" s="13" t="s">
        <v>34</v>
      </c>
      <c r="C207" s="13" t="s">
        <v>35</v>
      </c>
      <c r="D207" s="13" t="s">
        <v>472</v>
      </c>
      <c r="E207" s="13" t="s">
        <v>473</v>
      </c>
      <c r="F207" s="14">
        <v>8131</v>
      </c>
      <c r="G207" s="14">
        <v>2024110010238</v>
      </c>
      <c r="H207" s="13" t="s">
        <v>474</v>
      </c>
      <c r="I207" s="13" t="s">
        <v>475</v>
      </c>
      <c r="J207" s="13" t="s">
        <v>484</v>
      </c>
      <c r="K207" s="13">
        <v>80111600</v>
      </c>
      <c r="L207" s="13" t="s">
        <v>489</v>
      </c>
      <c r="M207" s="13" t="s">
        <v>478</v>
      </c>
      <c r="N207" s="13" t="s">
        <v>479</v>
      </c>
      <c r="O207" s="13">
        <v>6</v>
      </c>
      <c r="P207" s="13">
        <v>1</v>
      </c>
      <c r="Q207" s="13" t="s">
        <v>44</v>
      </c>
      <c r="R207" s="24" t="s">
        <v>45</v>
      </c>
      <c r="S207" s="24">
        <v>4500000</v>
      </c>
      <c r="T207" s="25">
        <f t="shared" si="98"/>
        <v>27000000</v>
      </c>
      <c r="U207" s="13" t="s">
        <v>480</v>
      </c>
      <c r="V207" s="13" t="s">
        <v>92</v>
      </c>
      <c r="W207" s="12" t="s">
        <v>481</v>
      </c>
      <c r="X207" s="13" t="s">
        <v>482</v>
      </c>
      <c r="Y207" s="13" t="s">
        <v>50</v>
      </c>
      <c r="Z207" s="13" t="s">
        <v>51</v>
      </c>
      <c r="AA207" s="18">
        <f>SUMIFS('MOD PAA INVERSIÓN'!M:M,'MOD PAA INVERSIÓN'!B:B,A207,'MOD PAA INVERSIÓN'!A:A,"Modificación propuesta")</f>
        <v>0</v>
      </c>
      <c r="AB207" s="27">
        <f t="shared" si="99"/>
        <v>0</v>
      </c>
      <c r="AC207" s="27">
        <f t="shared" si="100"/>
        <v>27000000</v>
      </c>
      <c r="AD207" s="18">
        <f>IFERROR(VLOOKUP(A207,'MOD PAA INVERSIÓN'!$B:$U,20,0),0)</f>
        <v>0</v>
      </c>
      <c r="AE207" s="18">
        <f>SUMIFS('MOD PAA INVERSIÓN'!$M:$M,'MOD PAA INVERSIÓN'!B:B,A207,'MOD PAA INVERSIÓN'!A:A,"Información Actual")</f>
        <v>0</v>
      </c>
      <c r="AF207" s="18" t="e">
        <f>VLOOKUP(A207,'Copia de MOD PAA INVERSIÓN'!$B:$M,12,0)</f>
        <v>#N/A</v>
      </c>
      <c r="AG207" s="11" t="e">
        <f>VLOOKUP(A207,'SOL INVERSIÒN'!$B:$M,12,0)</f>
        <v>#N/A</v>
      </c>
      <c r="AH207" s="11"/>
      <c r="AI207" s="11"/>
    </row>
    <row r="208" spans="1:35" ht="153">
      <c r="A208" s="12" t="s">
        <v>490</v>
      </c>
      <c r="B208" s="13" t="s">
        <v>34</v>
      </c>
      <c r="C208" s="13" t="s">
        <v>35</v>
      </c>
      <c r="D208" s="13" t="s">
        <v>472</v>
      </c>
      <c r="E208" s="13" t="s">
        <v>473</v>
      </c>
      <c r="F208" s="14">
        <v>8131</v>
      </c>
      <c r="G208" s="14">
        <v>2024110010238</v>
      </c>
      <c r="H208" s="13" t="s">
        <v>474</v>
      </c>
      <c r="I208" s="13" t="s">
        <v>475</v>
      </c>
      <c r="J208" s="13" t="s">
        <v>476</v>
      </c>
      <c r="K208" s="13">
        <v>80111600</v>
      </c>
      <c r="L208" s="13" t="s">
        <v>491</v>
      </c>
      <c r="M208" s="13" t="s">
        <v>478</v>
      </c>
      <c r="N208" s="13" t="s">
        <v>479</v>
      </c>
      <c r="O208" s="13">
        <v>6</v>
      </c>
      <c r="P208" s="13">
        <v>1</v>
      </c>
      <c r="Q208" s="13" t="s">
        <v>44</v>
      </c>
      <c r="R208" s="24" t="s">
        <v>45</v>
      </c>
      <c r="S208" s="24">
        <v>5454880</v>
      </c>
      <c r="T208" s="25">
        <f t="shared" si="98"/>
        <v>32729280</v>
      </c>
      <c r="U208" s="13" t="s">
        <v>480</v>
      </c>
      <c r="V208" s="13" t="s">
        <v>92</v>
      </c>
      <c r="W208" s="12" t="s">
        <v>481</v>
      </c>
      <c r="X208" s="13" t="s">
        <v>492</v>
      </c>
      <c r="Y208" s="13" t="s">
        <v>50</v>
      </c>
      <c r="Z208" s="13" t="s">
        <v>51</v>
      </c>
      <c r="AA208" s="18">
        <f>SUMIFS('MOD PAA INVERSIÓN'!M:M,'MOD PAA INVERSIÓN'!B:B,A208,'MOD PAA INVERSIÓN'!A:A,"Modificación propuesta")</f>
        <v>0</v>
      </c>
      <c r="AB208" s="27">
        <f t="shared" si="99"/>
        <v>0</v>
      </c>
      <c r="AC208" s="27">
        <f t="shared" si="100"/>
        <v>32729280</v>
      </c>
      <c r="AD208" s="18">
        <f>IFERROR(VLOOKUP(A208,'MOD PAA INVERSIÓN'!$B:$U,20,0),0)</f>
        <v>0</v>
      </c>
      <c r="AE208" s="18">
        <f>SUMIFS('MOD PAA INVERSIÓN'!$M:$M,'MOD PAA INVERSIÓN'!B:B,A208,'MOD PAA INVERSIÓN'!A:A,"Información Actual")</f>
        <v>0</v>
      </c>
      <c r="AF208" s="18" t="e">
        <f>VLOOKUP(A208,'Copia de MOD PAA INVERSIÓN'!$B:$M,12,0)</f>
        <v>#N/A</v>
      </c>
      <c r="AG208" s="11" t="e">
        <f>VLOOKUP(A208,'SOL INVERSIÒN'!$B:$M,12,0)</f>
        <v>#N/A</v>
      </c>
      <c r="AH208" s="11"/>
      <c r="AI208" s="11"/>
    </row>
    <row r="209" spans="1:35" ht="153">
      <c r="A209" s="12" t="s">
        <v>493</v>
      </c>
      <c r="B209" s="13" t="s">
        <v>34</v>
      </c>
      <c r="C209" s="13" t="s">
        <v>35</v>
      </c>
      <c r="D209" s="13" t="s">
        <v>472</v>
      </c>
      <c r="E209" s="13" t="s">
        <v>473</v>
      </c>
      <c r="F209" s="14">
        <v>8131</v>
      </c>
      <c r="G209" s="14">
        <v>2024110010238</v>
      </c>
      <c r="H209" s="13" t="s">
        <v>474</v>
      </c>
      <c r="I209" s="13" t="s">
        <v>475</v>
      </c>
      <c r="J209" s="13" t="s">
        <v>476</v>
      </c>
      <c r="K209" s="13">
        <v>80111600</v>
      </c>
      <c r="L209" s="13" t="s">
        <v>494</v>
      </c>
      <c r="M209" s="13" t="s">
        <v>478</v>
      </c>
      <c r="N209" s="13" t="s">
        <v>479</v>
      </c>
      <c r="O209" s="13">
        <v>7</v>
      </c>
      <c r="P209" s="13">
        <v>1</v>
      </c>
      <c r="Q209" s="13" t="s">
        <v>44</v>
      </c>
      <c r="R209" s="24" t="s">
        <v>45</v>
      </c>
      <c r="S209" s="24">
        <v>6500000</v>
      </c>
      <c r="T209" s="25">
        <f t="shared" si="98"/>
        <v>45500000</v>
      </c>
      <c r="U209" s="13" t="s">
        <v>480</v>
      </c>
      <c r="V209" s="13" t="s">
        <v>92</v>
      </c>
      <c r="W209" s="12" t="s">
        <v>481</v>
      </c>
      <c r="X209" s="13" t="s">
        <v>492</v>
      </c>
      <c r="Y209" s="13" t="s">
        <v>50</v>
      </c>
      <c r="Z209" s="13" t="s">
        <v>51</v>
      </c>
      <c r="AA209" s="18">
        <f>SUMIFS('MOD PAA INVERSIÓN'!M:M,'MOD PAA INVERSIÓN'!B:B,A209,'MOD PAA INVERSIÓN'!A:A,"Modificación propuesta")</f>
        <v>0</v>
      </c>
      <c r="AB209" s="27">
        <f t="shared" si="99"/>
        <v>0</v>
      </c>
      <c r="AC209" s="27">
        <f t="shared" si="100"/>
        <v>45500000</v>
      </c>
      <c r="AD209" s="18">
        <f>IFERROR(VLOOKUP(A209,'MOD PAA INVERSIÓN'!$B:$U,20,0),0)</f>
        <v>0</v>
      </c>
      <c r="AE209" s="18">
        <f>SUMIFS('MOD PAA INVERSIÓN'!$M:$M,'MOD PAA INVERSIÓN'!B:B,A209,'MOD PAA INVERSIÓN'!A:A,"Información Actual")</f>
        <v>0</v>
      </c>
      <c r="AF209" s="18" t="e">
        <f>VLOOKUP(A209,'Copia de MOD PAA INVERSIÓN'!$B:$M,12,0)</f>
        <v>#N/A</v>
      </c>
      <c r="AG209" s="11" t="e">
        <f>VLOOKUP(A209,'SOL INVERSIÒN'!$B:$M,12,0)</f>
        <v>#N/A</v>
      </c>
      <c r="AH209" s="11"/>
      <c r="AI209" s="11"/>
    </row>
    <row r="210" spans="1:35" ht="127.5">
      <c r="A210" s="12" t="s">
        <v>495</v>
      </c>
      <c r="B210" s="13" t="s">
        <v>34</v>
      </c>
      <c r="C210" s="13" t="s">
        <v>35</v>
      </c>
      <c r="D210" s="13" t="s">
        <v>496</v>
      </c>
      <c r="E210" s="13" t="s">
        <v>473</v>
      </c>
      <c r="F210" s="14">
        <v>8131</v>
      </c>
      <c r="G210" s="14">
        <v>2024110010238</v>
      </c>
      <c r="H210" s="13" t="s">
        <v>474</v>
      </c>
      <c r="I210" s="13" t="s">
        <v>497</v>
      </c>
      <c r="J210" s="13" t="s">
        <v>476</v>
      </c>
      <c r="K210" s="13">
        <v>80111600</v>
      </c>
      <c r="L210" s="13" t="s">
        <v>498</v>
      </c>
      <c r="M210" s="13" t="s">
        <v>478</v>
      </c>
      <c r="N210" s="13" t="s">
        <v>479</v>
      </c>
      <c r="O210" s="13">
        <v>6</v>
      </c>
      <c r="P210" s="13">
        <v>1</v>
      </c>
      <c r="Q210" s="13" t="s">
        <v>44</v>
      </c>
      <c r="R210" s="24" t="s">
        <v>45</v>
      </c>
      <c r="S210" s="24">
        <v>4000000</v>
      </c>
      <c r="T210" s="25">
        <f t="shared" si="98"/>
        <v>24000000</v>
      </c>
      <c r="U210" s="13" t="s">
        <v>480</v>
      </c>
      <c r="V210" s="13" t="s">
        <v>47</v>
      </c>
      <c r="W210" s="12" t="s">
        <v>499</v>
      </c>
      <c r="X210" s="13" t="s">
        <v>500</v>
      </c>
      <c r="Y210" s="13" t="s">
        <v>50</v>
      </c>
      <c r="Z210" s="13" t="s">
        <v>51</v>
      </c>
      <c r="AA210" s="18">
        <f>SUMIFS('MOD PAA INVERSIÓN'!M:M,'MOD PAA INVERSIÓN'!B:B,A210,'MOD PAA INVERSIÓN'!A:A,"Modificación propuesta")</f>
        <v>0</v>
      </c>
      <c r="AB210" s="27">
        <f t="shared" si="99"/>
        <v>0</v>
      </c>
      <c r="AC210" s="27">
        <f t="shared" si="100"/>
        <v>24000000</v>
      </c>
      <c r="AD210" s="18">
        <f>IFERROR(VLOOKUP(A210,'MOD PAA INVERSIÓN'!$B:$U,20,0),0)</f>
        <v>0</v>
      </c>
      <c r="AE210" s="18">
        <f>SUMIFS('MOD PAA INVERSIÓN'!$M:$M,'MOD PAA INVERSIÓN'!B:B,A210,'MOD PAA INVERSIÓN'!A:A,"Información Actual")</f>
        <v>0</v>
      </c>
      <c r="AF210" s="18" t="e">
        <f>VLOOKUP(A210,'Copia de MOD PAA INVERSIÓN'!$B:$M,12,0)</f>
        <v>#N/A</v>
      </c>
      <c r="AG210" s="11" t="e">
        <f>VLOOKUP(A210,'SOL INVERSIÒN'!$B:$M,12,0)</f>
        <v>#N/A</v>
      </c>
      <c r="AH210" s="11"/>
      <c r="AI210" s="11"/>
    </row>
    <row r="211" spans="1:35" ht="127.5">
      <c r="A211" s="12" t="s">
        <v>501</v>
      </c>
      <c r="B211" s="13" t="s">
        <v>34</v>
      </c>
      <c r="C211" s="13" t="s">
        <v>35</v>
      </c>
      <c r="D211" s="13" t="s">
        <v>496</v>
      </c>
      <c r="E211" s="13" t="s">
        <v>473</v>
      </c>
      <c r="F211" s="14">
        <v>8131</v>
      </c>
      <c r="G211" s="14">
        <v>2024110010238</v>
      </c>
      <c r="H211" s="13" t="s">
        <v>474</v>
      </c>
      <c r="I211" s="13" t="s">
        <v>475</v>
      </c>
      <c r="J211" s="13" t="s">
        <v>476</v>
      </c>
      <c r="K211" s="13">
        <v>80111600</v>
      </c>
      <c r="L211" s="13" t="s">
        <v>502</v>
      </c>
      <c r="M211" s="13" t="s">
        <v>478</v>
      </c>
      <c r="N211" s="13" t="s">
        <v>479</v>
      </c>
      <c r="O211" s="13">
        <v>6</v>
      </c>
      <c r="P211" s="13">
        <v>1</v>
      </c>
      <c r="Q211" s="13" t="s">
        <v>44</v>
      </c>
      <c r="R211" s="24" t="s">
        <v>45</v>
      </c>
      <c r="S211" s="24">
        <v>7100000</v>
      </c>
      <c r="T211" s="25">
        <f t="shared" si="98"/>
        <v>42600000</v>
      </c>
      <c r="U211" s="13" t="s">
        <v>480</v>
      </c>
      <c r="V211" s="13" t="s">
        <v>47</v>
      </c>
      <c r="W211" s="12" t="s">
        <v>499</v>
      </c>
      <c r="X211" s="13" t="s">
        <v>500</v>
      </c>
      <c r="Y211" s="13" t="s">
        <v>50</v>
      </c>
      <c r="Z211" s="13" t="s">
        <v>51</v>
      </c>
      <c r="AA211" s="18">
        <f>SUMIFS('MOD PAA INVERSIÓN'!M:M,'MOD PAA INVERSIÓN'!B:B,A211,'MOD PAA INVERSIÓN'!A:A,"Modificación propuesta")</f>
        <v>0</v>
      </c>
      <c r="AB211" s="27">
        <f t="shared" si="99"/>
        <v>0</v>
      </c>
      <c r="AC211" s="27">
        <f t="shared" si="100"/>
        <v>42600000</v>
      </c>
      <c r="AD211" s="18">
        <f>IFERROR(VLOOKUP(A211,'MOD PAA INVERSIÓN'!$B:$U,20,0),0)</f>
        <v>0</v>
      </c>
      <c r="AE211" s="18">
        <f>SUMIFS('MOD PAA INVERSIÓN'!$M:$M,'MOD PAA INVERSIÓN'!B:B,A211,'MOD PAA INVERSIÓN'!A:A,"Información Actual")</f>
        <v>0</v>
      </c>
      <c r="AF211" s="18" t="e">
        <f>VLOOKUP(A211,'Copia de MOD PAA INVERSIÓN'!$B:$M,12,0)</f>
        <v>#N/A</v>
      </c>
      <c r="AG211" s="11" t="e">
        <f>VLOOKUP(A211,'SOL INVERSIÒN'!$B:$M,12,0)</f>
        <v>#N/A</v>
      </c>
      <c r="AH211" s="11"/>
      <c r="AI211" s="11"/>
    </row>
    <row r="212" spans="1:35" ht="127.5">
      <c r="A212" s="12" t="s">
        <v>503</v>
      </c>
      <c r="B212" s="13" t="s">
        <v>34</v>
      </c>
      <c r="C212" s="13" t="s">
        <v>35</v>
      </c>
      <c r="D212" s="13" t="s">
        <v>496</v>
      </c>
      <c r="E212" s="13" t="s">
        <v>473</v>
      </c>
      <c r="F212" s="14">
        <v>8131</v>
      </c>
      <c r="G212" s="14">
        <v>2024110010238</v>
      </c>
      <c r="H212" s="13" t="s">
        <v>474</v>
      </c>
      <c r="I212" s="13" t="s">
        <v>475</v>
      </c>
      <c r="J212" s="13" t="s">
        <v>476</v>
      </c>
      <c r="K212" s="13">
        <v>80111600</v>
      </c>
      <c r="L212" s="13" t="s">
        <v>504</v>
      </c>
      <c r="M212" s="13" t="s">
        <v>478</v>
      </c>
      <c r="N212" s="13" t="s">
        <v>479</v>
      </c>
      <c r="O212" s="13">
        <v>6</v>
      </c>
      <c r="P212" s="13">
        <v>1</v>
      </c>
      <c r="Q212" s="13" t="s">
        <v>44</v>
      </c>
      <c r="R212" s="24" t="s">
        <v>45</v>
      </c>
      <c r="S212" s="24">
        <v>3606000</v>
      </c>
      <c r="T212" s="25">
        <f t="shared" si="98"/>
        <v>21636000</v>
      </c>
      <c r="U212" s="13" t="s">
        <v>480</v>
      </c>
      <c r="V212" s="13" t="s">
        <v>47</v>
      </c>
      <c r="W212" s="12" t="s">
        <v>499</v>
      </c>
      <c r="X212" s="13" t="s">
        <v>500</v>
      </c>
      <c r="Y212" s="13" t="s">
        <v>50</v>
      </c>
      <c r="Z212" s="13" t="s">
        <v>51</v>
      </c>
      <c r="AA212" s="18">
        <f>SUMIFS('MOD PAA INVERSIÓN'!M:M,'MOD PAA INVERSIÓN'!B:B,A212,'MOD PAA INVERSIÓN'!A:A,"Modificación propuesta")</f>
        <v>0</v>
      </c>
      <c r="AB212" s="27">
        <f t="shared" si="99"/>
        <v>0</v>
      </c>
      <c r="AC212" s="27">
        <f t="shared" si="100"/>
        <v>21636000</v>
      </c>
      <c r="AD212" s="18">
        <f>IFERROR(VLOOKUP(A212,'MOD PAA INVERSIÓN'!$B:$U,20,0),0)</f>
        <v>0</v>
      </c>
      <c r="AE212" s="18">
        <f>SUMIFS('MOD PAA INVERSIÓN'!$M:$M,'MOD PAA INVERSIÓN'!B:B,A212,'MOD PAA INVERSIÓN'!A:A,"Información Actual")</f>
        <v>0</v>
      </c>
      <c r="AF212" s="18" t="e">
        <f>VLOOKUP(A212,'Copia de MOD PAA INVERSIÓN'!$B:$M,12,0)</f>
        <v>#N/A</v>
      </c>
      <c r="AG212" s="11" t="e">
        <f>VLOOKUP(A212,'SOL INVERSIÒN'!$B:$M,12,0)</f>
        <v>#N/A</v>
      </c>
      <c r="AH212" s="11"/>
      <c r="AI212" s="11"/>
    </row>
    <row r="213" spans="1:35" ht="127.5">
      <c r="A213" s="12" t="s">
        <v>505</v>
      </c>
      <c r="B213" s="13" t="s">
        <v>34</v>
      </c>
      <c r="C213" s="13" t="s">
        <v>35</v>
      </c>
      <c r="D213" s="13" t="s">
        <v>496</v>
      </c>
      <c r="E213" s="13" t="s">
        <v>473</v>
      </c>
      <c r="F213" s="14">
        <v>8131</v>
      </c>
      <c r="G213" s="14">
        <v>2024110010238</v>
      </c>
      <c r="H213" s="13" t="s">
        <v>474</v>
      </c>
      <c r="I213" s="13" t="s">
        <v>475</v>
      </c>
      <c r="J213" s="13" t="s">
        <v>476</v>
      </c>
      <c r="K213" s="13">
        <v>80111600</v>
      </c>
      <c r="L213" s="13" t="s">
        <v>498</v>
      </c>
      <c r="M213" s="13" t="s">
        <v>418</v>
      </c>
      <c r="N213" s="13" t="s">
        <v>479</v>
      </c>
      <c r="O213" s="13">
        <v>6</v>
      </c>
      <c r="P213" s="13">
        <v>1</v>
      </c>
      <c r="Q213" s="13" t="s">
        <v>44</v>
      </c>
      <c r="R213" s="24" t="s">
        <v>45</v>
      </c>
      <c r="S213" s="24">
        <v>4000000</v>
      </c>
      <c r="T213" s="25">
        <f t="shared" si="98"/>
        <v>24000000</v>
      </c>
      <c r="U213" s="13" t="s">
        <v>480</v>
      </c>
      <c r="V213" s="13" t="s">
        <v>47</v>
      </c>
      <c r="W213" s="12" t="s">
        <v>499</v>
      </c>
      <c r="X213" s="13" t="s">
        <v>500</v>
      </c>
      <c r="Y213" s="13" t="s">
        <v>50</v>
      </c>
      <c r="Z213" s="13" t="s">
        <v>51</v>
      </c>
      <c r="AA213" s="18">
        <f>SUMIFS('MOD PAA INVERSIÓN'!M:M,'MOD PAA INVERSIÓN'!B:B,A213,'MOD PAA INVERSIÓN'!A:A,"Modificación propuesta")</f>
        <v>0</v>
      </c>
      <c r="AB213" s="27">
        <f t="shared" si="99"/>
        <v>0</v>
      </c>
      <c r="AC213" s="27">
        <f t="shared" si="100"/>
        <v>24000000</v>
      </c>
      <c r="AD213" s="18">
        <f>IFERROR(VLOOKUP(A213,'MOD PAA INVERSIÓN'!$B:$U,20,0),0)</f>
        <v>0</v>
      </c>
      <c r="AE213" s="18">
        <f>SUMIFS('MOD PAA INVERSIÓN'!$M:$M,'MOD PAA INVERSIÓN'!B:B,A213,'MOD PAA INVERSIÓN'!A:A,"Información Actual")</f>
        <v>0</v>
      </c>
      <c r="AF213" s="18" t="e">
        <f>VLOOKUP(A213,'Copia de MOD PAA INVERSIÓN'!$B:$M,12,0)</f>
        <v>#N/A</v>
      </c>
      <c r="AG213" s="11" t="e">
        <f>VLOOKUP(A213,'SOL INVERSIÒN'!$B:$M,12,0)</f>
        <v>#N/A</v>
      </c>
      <c r="AH213" s="11"/>
      <c r="AI213" s="11"/>
    </row>
    <row r="214" spans="1:35" ht="127.5">
      <c r="A214" s="12" t="s">
        <v>506</v>
      </c>
      <c r="B214" s="13" t="s">
        <v>34</v>
      </c>
      <c r="C214" s="13" t="s">
        <v>35</v>
      </c>
      <c r="D214" s="13" t="s">
        <v>496</v>
      </c>
      <c r="E214" s="13" t="s">
        <v>473</v>
      </c>
      <c r="F214" s="14">
        <v>8131</v>
      </c>
      <c r="G214" s="14">
        <v>2024110010238</v>
      </c>
      <c r="H214" s="13" t="s">
        <v>474</v>
      </c>
      <c r="I214" s="13" t="s">
        <v>475</v>
      </c>
      <c r="J214" s="13" t="s">
        <v>476</v>
      </c>
      <c r="K214" s="13">
        <v>80111600</v>
      </c>
      <c r="L214" s="13" t="s">
        <v>498</v>
      </c>
      <c r="M214" s="13" t="s">
        <v>418</v>
      </c>
      <c r="N214" s="13" t="s">
        <v>479</v>
      </c>
      <c r="O214" s="13">
        <v>6</v>
      </c>
      <c r="P214" s="13">
        <v>1</v>
      </c>
      <c r="Q214" s="13" t="s">
        <v>44</v>
      </c>
      <c r="R214" s="24" t="s">
        <v>45</v>
      </c>
      <c r="S214" s="24">
        <v>4000000</v>
      </c>
      <c r="T214" s="25">
        <f t="shared" si="98"/>
        <v>24000000</v>
      </c>
      <c r="U214" s="13" t="s">
        <v>480</v>
      </c>
      <c r="V214" s="13" t="s">
        <v>47</v>
      </c>
      <c r="W214" s="12" t="s">
        <v>499</v>
      </c>
      <c r="X214" s="13" t="s">
        <v>500</v>
      </c>
      <c r="Y214" s="13" t="s">
        <v>50</v>
      </c>
      <c r="Z214" s="13" t="s">
        <v>51</v>
      </c>
      <c r="AA214" s="18">
        <f>SUMIFS('MOD PAA INVERSIÓN'!M:M,'MOD PAA INVERSIÓN'!B:B,A214,'MOD PAA INVERSIÓN'!A:A,"Modificación propuesta")</f>
        <v>0</v>
      </c>
      <c r="AB214" s="27">
        <f t="shared" si="99"/>
        <v>0</v>
      </c>
      <c r="AC214" s="27">
        <f t="shared" si="100"/>
        <v>24000000</v>
      </c>
      <c r="AD214" s="18">
        <f>IFERROR(VLOOKUP(A214,'MOD PAA INVERSIÓN'!$B:$U,20,0),0)</f>
        <v>0</v>
      </c>
      <c r="AE214" s="18">
        <f>SUMIFS('MOD PAA INVERSIÓN'!$M:$M,'MOD PAA INVERSIÓN'!B:B,A214,'MOD PAA INVERSIÓN'!A:A,"Información Actual")</f>
        <v>0</v>
      </c>
      <c r="AF214" s="18" t="e">
        <f>VLOOKUP(A214,'Copia de MOD PAA INVERSIÓN'!$B:$M,12,0)</f>
        <v>#N/A</v>
      </c>
      <c r="AG214" s="11" t="e">
        <f>VLOOKUP(A214,'SOL INVERSIÒN'!$B:$M,12,0)</f>
        <v>#N/A</v>
      </c>
      <c r="AH214" s="11"/>
      <c r="AI214" s="11"/>
    </row>
    <row r="215" spans="1:35" ht="89.25">
      <c r="A215" s="12" t="s">
        <v>507</v>
      </c>
      <c r="B215" s="13" t="s">
        <v>34</v>
      </c>
      <c r="C215" s="13" t="s">
        <v>35</v>
      </c>
      <c r="D215" s="13" t="s">
        <v>496</v>
      </c>
      <c r="E215" s="13" t="s">
        <v>473</v>
      </c>
      <c r="F215" s="14">
        <v>8131</v>
      </c>
      <c r="G215" s="14">
        <v>2024110010238</v>
      </c>
      <c r="H215" s="13" t="s">
        <v>474</v>
      </c>
      <c r="I215" s="13" t="s">
        <v>475</v>
      </c>
      <c r="J215" s="13" t="s">
        <v>476</v>
      </c>
      <c r="K215" s="13">
        <v>80111600</v>
      </c>
      <c r="L215" s="13" t="s">
        <v>508</v>
      </c>
      <c r="M215" s="13" t="s">
        <v>418</v>
      </c>
      <c r="N215" s="13" t="s">
        <v>479</v>
      </c>
      <c r="O215" s="13">
        <v>6</v>
      </c>
      <c r="P215" s="13">
        <v>1</v>
      </c>
      <c r="Q215" s="13" t="s">
        <v>44</v>
      </c>
      <c r="R215" s="24" t="s">
        <v>45</v>
      </c>
      <c r="S215" s="24">
        <v>4178710</v>
      </c>
      <c r="T215" s="25">
        <f t="shared" si="98"/>
        <v>25072260</v>
      </c>
      <c r="U215" s="13" t="s">
        <v>480</v>
      </c>
      <c r="V215" s="13" t="s">
        <v>47</v>
      </c>
      <c r="W215" s="12" t="s">
        <v>499</v>
      </c>
      <c r="X215" s="13" t="s">
        <v>509</v>
      </c>
      <c r="Y215" s="13" t="s">
        <v>50</v>
      </c>
      <c r="Z215" s="13" t="s">
        <v>51</v>
      </c>
      <c r="AA215" s="18">
        <f>SUMIFS('MOD PAA INVERSIÓN'!M:M,'MOD PAA INVERSIÓN'!B:B,A215,'MOD PAA INVERSIÓN'!A:A,"Modificación propuesta")</f>
        <v>0</v>
      </c>
      <c r="AB215" s="27">
        <f t="shared" si="99"/>
        <v>0</v>
      </c>
      <c r="AC215" s="27">
        <f t="shared" si="100"/>
        <v>25072260</v>
      </c>
      <c r="AD215" s="18">
        <f>IFERROR(VLOOKUP(A215,'MOD PAA INVERSIÓN'!$B:$U,20,0),0)</f>
        <v>0</v>
      </c>
      <c r="AE215" s="18">
        <f>SUMIFS('MOD PAA INVERSIÓN'!$M:$M,'MOD PAA INVERSIÓN'!B:B,A215,'MOD PAA INVERSIÓN'!A:A,"Información Actual")</f>
        <v>0</v>
      </c>
      <c r="AF215" s="18" t="e">
        <f>VLOOKUP(A215,'Copia de MOD PAA INVERSIÓN'!$B:$M,12,0)</f>
        <v>#N/A</v>
      </c>
      <c r="AG215" s="11" t="e">
        <f>VLOOKUP(A215,'SOL INVERSIÒN'!$B:$M,12,0)</f>
        <v>#N/A</v>
      </c>
      <c r="AH215" s="11"/>
      <c r="AI215" s="11"/>
    </row>
    <row r="216" spans="1:35" ht="89.25">
      <c r="A216" s="12" t="s">
        <v>510</v>
      </c>
      <c r="B216" s="13" t="s">
        <v>34</v>
      </c>
      <c r="C216" s="13" t="s">
        <v>35</v>
      </c>
      <c r="D216" s="13" t="s">
        <v>496</v>
      </c>
      <c r="E216" s="13" t="s">
        <v>473</v>
      </c>
      <c r="F216" s="14">
        <v>8131</v>
      </c>
      <c r="G216" s="14">
        <v>2024110010238</v>
      </c>
      <c r="H216" s="13" t="s">
        <v>474</v>
      </c>
      <c r="I216" s="13" t="s">
        <v>475</v>
      </c>
      <c r="J216" s="13" t="s">
        <v>476</v>
      </c>
      <c r="K216" s="13">
        <v>80111600</v>
      </c>
      <c r="L216" s="13" t="s">
        <v>508</v>
      </c>
      <c r="M216" s="13" t="s">
        <v>418</v>
      </c>
      <c r="N216" s="13" t="s">
        <v>479</v>
      </c>
      <c r="O216" s="13">
        <v>6</v>
      </c>
      <c r="P216" s="13">
        <v>1</v>
      </c>
      <c r="Q216" s="13" t="s">
        <v>44</v>
      </c>
      <c r="R216" s="24" t="s">
        <v>45</v>
      </c>
      <c r="S216" s="24">
        <v>5500000</v>
      </c>
      <c r="T216" s="25">
        <f t="shared" si="98"/>
        <v>33000000</v>
      </c>
      <c r="U216" s="13" t="s">
        <v>480</v>
      </c>
      <c r="V216" s="13" t="s">
        <v>47</v>
      </c>
      <c r="W216" s="12" t="s">
        <v>499</v>
      </c>
      <c r="X216" s="13" t="s">
        <v>509</v>
      </c>
      <c r="Y216" s="13" t="s">
        <v>50</v>
      </c>
      <c r="Z216" s="13" t="s">
        <v>51</v>
      </c>
      <c r="AA216" s="18">
        <f>SUMIFS('MOD PAA INVERSIÓN'!M:M,'MOD PAA INVERSIÓN'!B:B,A216,'MOD PAA INVERSIÓN'!A:A,"Modificación propuesta")</f>
        <v>0</v>
      </c>
      <c r="AB216" s="27">
        <f t="shared" si="99"/>
        <v>0</v>
      </c>
      <c r="AC216" s="27">
        <f t="shared" si="100"/>
        <v>33000000</v>
      </c>
      <c r="AD216" s="18">
        <f>IFERROR(VLOOKUP(A216,'MOD PAA INVERSIÓN'!$B:$U,20,0),0)</f>
        <v>0</v>
      </c>
      <c r="AE216" s="18">
        <f>SUMIFS('MOD PAA INVERSIÓN'!$M:$M,'MOD PAA INVERSIÓN'!B:B,A216,'MOD PAA INVERSIÓN'!A:A,"Información Actual")</f>
        <v>0</v>
      </c>
      <c r="AF216" s="18" t="e">
        <f>VLOOKUP(A216,'Copia de MOD PAA INVERSIÓN'!$B:$M,12,0)</f>
        <v>#N/A</v>
      </c>
      <c r="AG216" s="11" t="e">
        <f>VLOOKUP(A216,'SOL INVERSIÒN'!$B:$M,12,0)</f>
        <v>#N/A</v>
      </c>
      <c r="AH216" s="11"/>
      <c r="AI216" s="11"/>
    </row>
    <row r="217" spans="1:35" ht="153">
      <c r="A217" s="12" t="s">
        <v>511</v>
      </c>
      <c r="B217" s="13" t="s">
        <v>34</v>
      </c>
      <c r="C217" s="13" t="s">
        <v>35</v>
      </c>
      <c r="D217" s="13" t="s">
        <v>472</v>
      </c>
      <c r="E217" s="13" t="s">
        <v>473</v>
      </c>
      <c r="F217" s="14">
        <v>8131</v>
      </c>
      <c r="G217" s="14">
        <v>2024110010238</v>
      </c>
      <c r="H217" s="13" t="s">
        <v>474</v>
      </c>
      <c r="I217" s="13" t="s">
        <v>475</v>
      </c>
      <c r="J217" s="13" t="s">
        <v>484</v>
      </c>
      <c r="K217" s="13">
        <v>80111600</v>
      </c>
      <c r="L217" s="13" t="s">
        <v>512</v>
      </c>
      <c r="M217" s="13" t="s">
        <v>418</v>
      </c>
      <c r="N217" s="13" t="s">
        <v>479</v>
      </c>
      <c r="O217" s="13">
        <v>6</v>
      </c>
      <c r="P217" s="13">
        <v>1</v>
      </c>
      <c r="Q217" s="13" t="s">
        <v>44</v>
      </c>
      <c r="R217" s="24" t="s">
        <v>45</v>
      </c>
      <c r="S217" s="24">
        <v>5500000</v>
      </c>
      <c r="T217" s="25">
        <f t="shared" si="98"/>
        <v>33000000</v>
      </c>
      <c r="U217" s="13" t="s">
        <v>480</v>
      </c>
      <c r="V217" s="13" t="s">
        <v>92</v>
      </c>
      <c r="W217" s="12" t="s">
        <v>481</v>
      </c>
      <c r="X217" s="13" t="s">
        <v>492</v>
      </c>
      <c r="Y217" s="13" t="s">
        <v>50</v>
      </c>
      <c r="Z217" s="13" t="s">
        <v>51</v>
      </c>
      <c r="AA217" s="18">
        <f>SUMIFS('MOD PAA INVERSIÓN'!M:M,'MOD PAA INVERSIÓN'!B:B,A217,'MOD PAA INVERSIÓN'!A:A,"Modificación propuesta")</f>
        <v>0</v>
      </c>
      <c r="AB217" s="27">
        <f t="shared" si="99"/>
        <v>0</v>
      </c>
      <c r="AC217" s="27">
        <f t="shared" si="100"/>
        <v>33000000</v>
      </c>
      <c r="AD217" s="18">
        <f>IFERROR(VLOOKUP(A217,'MOD PAA INVERSIÓN'!$B:$U,20,0),0)</f>
        <v>0</v>
      </c>
      <c r="AE217" s="18">
        <f>SUMIFS('MOD PAA INVERSIÓN'!$M:$M,'MOD PAA INVERSIÓN'!B:B,A217,'MOD PAA INVERSIÓN'!A:A,"Información Actual")</f>
        <v>0</v>
      </c>
      <c r="AF217" s="18" t="e">
        <f>VLOOKUP(A217,'Copia de MOD PAA INVERSIÓN'!$B:$M,12,0)</f>
        <v>#N/A</v>
      </c>
      <c r="AG217" s="11" t="e">
        <f>VLOOKUP(A217,'SOL INVERSIÒN'!$B:$M,12,0)</f>
        <v>#N/A</v>
      </c>
      <c r="AH217" s="11"/>
      <c r="AI217" s="11"/>
    </row>
    <row r="218" spans="1:35" ht="153">
      <c r="A218" s="12" t="s">
        <v>513</v>
      </c>
      <c r="B218" s="13" t="s">
        <v>34</v>
      </c>
      <c r="C218" s="13" t="s">
        <v>35</v>
      </c>
      <c r="D218" s="13" t="s">
        <v>496</v>
      </c>
      <c r="E218" s="13" t="s">
        <v>473</v>
      </c>
      <c r="F218" s="14">
        <v>8131</v>
      </c>
      <c r="G218" s="14">
        <v>2024110010238</v>
      </c>
      <c r="H218" s="13" t="s">
        <v>474</v>
      </c>
      <c r="I218" s="13" t="s">
        <v>475</v>
      </c>
      <c r="J218" s="13" t="s">
        <v>476</v>
      </c>
      <c r="K218" s="13">
        <v>80111600</v>
      </c>
      <c r="L218" s="13" t="s">
        <v>514</v>
      </c>
      <c r="M218" s="13" t="s">
        <v>418</v>
      </c>
      <c r="N218" s="13" t="s">
        <v>479</v>
      </c>
      <c r="O218" s="13">
        <v>6</v>
      </c>
      <c r="P218" s="13">
        <v>1</v>
      </c>
      <c r="Q218" s="13" t="s">
        <v>44</v>
      </c>
      <c r="R218" s="24" t="s">
        <v>45</v>
      </c>
      <c r="S218" s="24">
        <v>4200000</v>
      </c>
      <c r="T218" s="25">
        <f t="shared" si="98"/>
        <v>25200000</v>
      </c>
      <c r="U218" s="13" t="s">
        <v>480</v>
      </c>
      <c r="V218" s="13" t="s">
        <v>47</v>
      </c>
      <c r="W218" s="12" t="s">
        <v>499</v>
      </c>
      <c r="X218" s="13" t="s">
        <v>492</v>
      </c>
      <c r="Y218" s="13" t="s">
        <v>50</v>
      </c>
      <c r="Z218" s="13" t="s">
        <v>51</v>
      </c>
      <c r="AA218" s="18">
        <f>SUMIFS('MOD PAA INVERSIÓN'!M:M,'MOD PAA INVERSIÓN'!B:B,A218,'MOD PAA INVERSIÓN'!A:A,"Modificación propuesta")</f>
        <v>0</v>
      </c>
      <c r="AB218" s="27">
        <f t="shared" si="99"/>
        <v>0</v>
      </c>
      <c r="AC218" s="27">
        <f t="shared" si="100"/>
        <v>25200000</v>
      </c>
      <c r="AD218" s="18">
        <f>IFERROR(VLOOKUP(A218,'MOD PAA INVERSIÓN'!$B:$U,20,0),0)</f>
        <v>0</v>
      </c>
      <c r="AE218" s="18">
        <f>SUMIFS('MOD PAA INVERSIÓN'!$M:$M,'MOD PAA INVERSIÓN'!B:B,A218,'MOD PAA INVERSIÓN'!A:A,"Información Actual")</f>
        <v>0</v>
      </c>
      <c r="AF218" s="18" t="e">
        <f>VLOOKUP(A218,'Copia de MOD PAA INVERSIÓN'!$B:$M,12,0)</f>
        <v>#N/A</v>
      </c>
      <c r="AG218" s="11" t="e">
        <f>VLOOKUP(A218,'SOL INVERSIÒN'!$B:$M,12,0)</f>
        <v>#N/A</v>
      </c>
      <c r="AH218" s="11"/>
      <c r="AI218" s="11"/>
    </row>
    <row r="219" spans="1:35" ht="89.25">
      <c r="A219" s="12" t="s">
        <v>515</v>
      </c>
      <c r="B219" s="13" t="s">
        <v>34</v>
      </c>
      <c r="C219" s="13" t="s">
        <v>35</v>
      </c>
      <c r="D219" s="13" t="s">
        <v>496</v>
      </c>
      <c r="E219" s="13" t="s">
        <v>473</v>
      </c>
      <c r="F219" s="14">
        <v>8131</v>
      </c>
      <c r="G219" s="14">
        <v>2024110010238</v>
      </c>
      <c r="H219" s="13" t="s">
        <v>474</v>
      </c>
      <c r="I219" s="13" t="s">
        <v>475</v>
      </c>
      <c r="J219" s="13" t="s">
        <v>476</v>
      </c>
      <c r="K219" s="13">
        <v>80111600</v>
      </c>
      <c r="L219" s="13" t="s">
        <v>516</v>
      </c>
      <c r="M219" s="13" t="s">
        <v>418</v>
      </c>
      <c r="N219" s="13" t="s">
        <v>479</v>
      </c>
      <c r="O219" s="13">
        <v>6</v>
      </c>
      <c r="P219" s="13">
        <v>1</v>
      </c>
      <c r="Q219" s="13" t="s">
        <v>44</v>
      </c>
      <c r="R219" s="24" t="s">
        <v>45</v>
      </c>
      <c r="S219" s="24">
        <v>4500000</v>
      </c>
      <c r="T219" s="25">
        <f t="shared" si="98"/>
        <v>27000000</v>
      </c>
      <c r="U219" s="13" t="s">
        <v>480</v>
      </c>
      <c r="V219" s="13" t="s">
        <v>47</v>
      </c>
      <c r="W219" s="12" t="s">
        <v>499</v>
      </c>
      <c r="X219" s="13" t="s">
        <v>509</v>
      </c>
      <c r="Y219" s="13" t="s">
        <v>50</v>
      </c>
      <c r="Z219" s="13" t="s">
        <v>51</v>
      </c>
      <c r="AA219" s="18">
        <f>SUMIFS('MOD PAA INVERSIÓN'!M:M,'MOD PAA INVERSIÓN'!B:B,A219,'MOD PAA INVERSIÓN'!A:A,"Modificación propuesta")</f>
        <v>0</v>
      </c>
      <c r="AB219" s="27">
        <f t="shared" si="99"/>
        <v>0</v>
      </c>
      <c r="AC219" s="27">
        <f t="shared" si="100"/>
        <v>27000000</v>
      </c>
      <c r="AD219" s="18">
        <f>IFERROR(VLOOKUP(A219,'MOD PAA INVERSIÓN'!$B:$U,20,0),0)</f>
        <v>0</v>
      </c>
      <c r="AE219" s="18">
        <f>SUMIFS('MOD PAA INVERSIÓN'!$M:$M,'MOD PAA INVERSIÓN'!B:B,A219,'MOD PAA INVERSIÓN'!A:A,"Información Actual")</f>
        <v>0</v>
      </c>
      <c r="AF219" s="18" t="e">
        <f>VLOOKUP(A219,'Copia de MOD PAA INVERSIÓN'!$B:$M,12,0)</f>
        <v>#N/A</v>
      </c>
      <c r="AG219" s="11" t="e">
        <f>VLOOKUP(A219,'SOL INVERSIÒN'!$B:$M,12,0)</f>
        <v>#N/A</v>
      </c>
      <c r="AH219" s="11"/>
      <c r="AI219" s="11"/>
    </row>
    <row r="220" spans="1:35" ht="76.5">
      <c r="A220" s="12" t="s">
        <v>517</v>
      </c>
      <c r="B220" s="13" t="s">
        <v>34</v>
      </c>
      <c r="C220" s="13" t="s">
        <v>35</v>
      </c>
      <c r="D220" s="13" t="s">
        <v>496</v>
      </c>
      <c r="E220" s="13" t="s">
        <v>473</v>
      </c>
      <c r="F220" s="14">
        <v>8131</v>
      </c>
      <c r="G220" s="14">
        <v>2024110010238</v>
      </c>
      <c r="H220" s="13" t="s">
        <v>474</v>
      </c>
      <c r="I220" s="13" t="s">
        <v>475</v>
      </c>
      <c r="J220" s="13" t="s">
        <v>476</v>
      </c>
      <c r="K220" s="13">
        <v>80111600</v>
      </c>
      <c r="L220" s="13" t="s">
        <v>518</v>
      </c>
      <c r="M220" s="13" t="s">
        <v>418</v>
      </c>
      <c r="N220" s="13" t="s">
        <v>479</v>
      </c>
      <c r="O220" s="13">
        <v>6</v>
      </c>
      <c r="P220" s="12">
        <v>1</v>
      </c>
      <c r="Q220" s="13" t="s">
        <v>44</v>
      </c>
      <c r="R220" s="24" t="s">
        <v>45</v>
      </c>
      <c r="S220" s="24">
        <v>5000000</v>
      </c>
      <c r="T220" s="25">
        <f t="shared" si="98"/>
        <v>30000000</v>
      </c>
      <c r="U220" s="13" t="s">
        <v>480</v>
      </c>
      <c r="V220" s="13" t="s">
        <v>47</v>
      </c>
      <c r="W220" s="12" t="s">
        <v>499</v>
      </c>
      <c r="X220" s="13" t="s">
        <v>509</v>
      </c>
      <c r="Y220" s="13" t="s">
        <v>50</v>
      </c>
      <c r="Z220" s="13" t="s">
        <v>51</v>
      </c>
      <c r="AA220" s="18">
        <f>SUMIFS('MOD PAA INVERSIÓN'!M:M,'MOD PAA INVERSIÓN'!B:B,A220,'MOD PAA INVERSIÓN'!A:A,"Modificación propuesta")</f>
        <v>0</v>
      </c>
      <c r="AB220" s="27">
        <f t="shared" si="99"/>
        <v>0</v>
      </c>
      <c r="AC220" s="27">
        <f t="shared" si="100"/>
        <v>30000000</v>
      </c>
      <c r="AD220" s="18">
        <f>IFERROR(VLOOKUP(A220,'MOD PAA INVERSIÓN'!$B:$U,20,0),0)</f>
        <v>0</v>
      </c>
      <c r="AE220" s="18">
        <f>SUMIFS('MOD PAA INVERSIÓN'!$M:$M,'MOD PAA INVERSIÓN'!B:B,A220,'MOD PAA INVERSIÓN'!A:A,"Información Actual")</f>
        <v>0</v>
      </c>
      <c r="AF220" s="18" t="e">
        <f>VLOOKUP(A220,'Copia de MOD PAA INVERSIÓN'!$B:$M,12,0)</f>
        <v>#N/A</v>
      </c>
      <c r="AG220" s="11" t="e">
        <f>VLOOKUP(A220,'SOL INVERSIÒN'!$B:$M,12,0)</f>
        <v>#N/A</v>
      </c>
      <c r="AH220" s="11"/>
      <c r="AI220" s="11"/>
    </row>
    <row r="221" spans="1:35" ht="102">
      <c r="A221" s="12" t="s">
        <v>519</v>
      </c>
      <c r="B221" s="13" t="s">
        <v>34</v>
      </c>
      <c r="C221" s="13" t="s">
        <v>35</v>
      </c>
      <c r="D221" s="13" t="s">
        <v>496</v>
      </c>
      <c r="E221" s="13" t="s">
        <v>473</v>
      </c>
      <c r="F221" s="14">
        <v>8131</v>
      </c>
      <c r="G221" s="14">
        <v>2024110010238</v>
      </c>
      <c r="H221" s="13" t="s">
        <v>474</v>
      </c>
      <c r="I221" s="13" t="s">
        <v>475</v>
      </c>
      <c r="J221" s="13" t="s">
        <v>476</v>
      </c>
      <c r="K221" s="13">
        <v>80111600</v>
      </c>
      <c r="L221" s="13" t="s">
        <v>520</v>
      </c>
      <c r="M221" s="13" t="s">
        <v>418</v>
      </c>
      <c r="N221" s="13" t="s">
        <v>479</v>
      </c>
      <c r="O221" s="12">
        <v>6</v>
      </c>
      <c r="P221" s="12">
        <v>1</v>
      </c>
      <c r="Q221" s="13" t="s">
        <v>44</v>
      </c>
      <c r="R221" s="24" t="s">
        <v>45</v>
      </c>
      <c r="S221" s="24">
        <v>3156000</v>
      </c>
      <c r="T221" s="25">
        <f t="shared" si="98"/>
        <v>18936000</v>
      </c>
      <c r="U221" s="13" t="s">
        <v>480</v>
      </c>
      <c r="V221" s="13" t="s">
        <v>47</v>
      </c>
      <c r="W221" s="12" t="s">
        <v>499</v>
      </c>
      <c r="X221" s="13" t="s">
        <v>509</v>
      </c>
      <c r="Y221" s="12" t="s">
        <v>50</v>
      </c>
      <c r="Z221" s="13" t="s">
        <v>51</v>
      </c>
      <c r="AA221" s="18">
        <f>SUMIFS('MOD PAA INVERSIÓN'!M:M,'MOD PAA INVERSIÓN'!B:B,A221,'MOD PAA INVERSIÓN'!A:A,"Modificación propuesta")</f>
        <v>0</v>
      </c>
      <c r="AB221" s="27">
        <f t="shared" si="99"/>
        <v>0</v>
      </c>
      <c r="AC221" s="27">
        <f t="shared" si="100"/>
        <v>18936000</v>
      </c>
      <c r="AD221" s="18">
        <f>IFERROR(VLOOKUP(A221,'MOD PAA INVERSIÓN'!$B:$U,20,0),0)</f>
        <v>0</v>
      </c>
      <c r="AE221" s="18">
        <f>SUMIFS('MOD PAA INVERSIÓN'!$M:$M,'MOD PAA INVERSIÓN'!B:B,A221,'MOD PAA INVERSIÓN'!A:A,"Información Actual")</f>
        <v>0</v>
      </c>
      <c r="AF221" s="18" t="e">
        <f>VLOOKUP(A221,'Copia de MOD PAA INVERSIÓN'!$B:$M,12,0)</f>
        <v>#N/A</v>
      </c>
      <c r="AG221" s="11" t="e">
        <f>VLOOKUP(A221,'SOL INVERSIÒN'!$B:$M,12,0)</f>
        <v>#N/A</v>
      </c>
      <c r="AH221" s="11"/>
      <c r="AI221" s="11"/>
    </row>
    <row r="222" spans="1:35" ht="204">
      <c r="A222" s="12" t="s">
        <v>521</v>
      </c>
      <c r="B222" s="13" t="s">
        <v>34</v>
      </c>
      <c r="C222" s="13" t="s">
        <v>35</v>
      </c>
      <c r="D222" s="13" t="s">
        <v>472</v>
      </c>
      <c r="E222" s="13" t="s">
        <v>473</v>
      </c>
      <c r="F222" s="14">
        <v>8131</v>
      </c>
      <c r="G222" s="14">
        <v>2024110010238</v>
      </c>
      <c r="H222" s="13" t="s">
        <v>474</v>
      </c>
      <c r="I222" s="13" t="s">
        <v>475</v>
      </c>
      <c r="J222" s="13" t="s">
        <v>476</v>
      </c>
      <c r="K222" s="13">
        <v>80111600</v>
      </c>
      <c r="L222" s="13" t="s">
        <v>522</v>
      </c>
      <c r="M222" s="13" t="s">
        <v>418</v>
      </c>
      <c r="N222" s="13" t="s">
        <v>479</v>
      </c>
      <c r="O222" s="13">
        <v>7</v>
      </c>
      <c r="P222" s="12">
        <v>1</v>
      </c>
      <c r="Q222" s="13" t="s">
        <v>44</v>
      </c>
      <c r="R222" s="24" t="s">
        <v>45</v>
      </c>
      <c r="S222" s="24">
        <v>7000000</v>
      </c>
      <c r="T222" s="25">
        <f t="shared" si="98"/>
        <v>49000000</v>
      </c>
      <c r="U222" s="13" t="s">
        <v>480</v>
      </c>
      <c r="V222" s="13" t="s">
        <v>92</v>
      </c>
      <c r="W222" s="12" t="s">
        <v>481</v>
      </c>
      <c r="X222" s="13" t="s">
        <v>523</v>
      </c>
      <c r="Y222" s="12" t="s">
        <v>50</v>
      </c>
      <c r="Z222" s="13" t="s">
        <v>51</v>
      </c>
      <c r="AA222" s="18">
        <f>SUMIFS('MOD PAA INVERSIÓN'!M:M,'MOD PAA INVERSIÓN'!B:B,A222,'MOD PAA INVERSIÓN'!A:A,"Modificación propuesta")</f>
        <v>0</v>
      </c>
      <c r="AB222" s="27">
        <f t="shared" si="99"/>
        <v>0</v>
      </c>
      <c r="AC222" s="27">
        <f t="shared" si="100"/>
        <v>49000000</v>
      </c>
      <c r="AD222" s="18">
        <f>IFERROR(VLOOKUP(A222,'MOD PAA INVERSIÓN'!$B:$U,20,0),0)</f>
        <v>0</v>
      </c>
      <c r="AE222" s="18">
        <f>SUMIFS('MOD PAA INVERSIÓN'!$M:$M,'MOD PAA INVERSIÓN'!B:B,A222,'MOD PAA INVERSIÓN'!A:A,"Información Actual")</f>
        <v>0</v>
      </c>
      <c r="AF222" s="18" t="e">
        <f>VLOOKUP(A222,'Copia de MOD PAA INVERSIÓN'!$B:$M,12,0)</f>
        <v>#N/A</v>
      </c>
      <c r="AG222" s="11" t="e">
        <f>VLOOKUP(A222,'SOL INVERSIÒN'!$B:$M,12,0)</f>
        <v>#N/A</v>
      </c>
      <c r="AH222" s="11"/>
      <c r="AI222" s="11"/>
    </row>
    <row r="223" spans="1:35" ht="204">
      <c r="A223" s="12" t="s">
        <v>524</v>
      </c>
      <c r="B223" s="13" t="s">
        <v>34</v>
      </c>
      <c r="C223" s="13" t="s">
        <v>35</v>
      </c>
      <c r="D223" s="13" t="s">
        <v>472</v>
      </c>
      <c r="E223" s="13" t="s">
        <v>473</v>
      </c>
      <c r="F223" s="14">
        <v>8131</v>
      </c>
      <c r="G223" s="14">
        <v>2024110010238</v>
      </c>
      <c r="H223" s="13" t="s">
        <v>474</v>
      </c>
      <c r="I223" s="13" t="s">
        <v>475</v>
      </c>
      <c r="J223" s="13" t="s">
        <v>476</v>
      </c>
      <c r="K223" s="13">
        <v>80111600</v>
      </c>
      <c r="L223" s="13" t="s">
        <v>525</v>
      </c>
      <c r="M223" s="13" t="s">
        <v>418</v>
      </c>
      <c r="N223" s="13" t="s">
        <v>479</v>
      </c>
      <c r="O223" s="13">
        <v>7</v>
      </c>
      <c r="P223" s="12">
        <v>1</v>
      </c>
      <c r="Q223" s="13" t="s">
        <v>44</v>
      </c>
      <c r="R223" s="24" t="s">
        <v>45</v>
      </c>
      <c r="S223" s="24">
        <v>7500000</v>
      </c>
      <c r="T223" s="25">
        <f t="shared" si="98"/>
        <v>52500000</v>
      </c>
      <c r="U223" s="13" t="s">
        <v>480</v>
      </c>
      <c r="V223" s="13" t="s">
        <v>92</v>
      </c>
      <c r="W223" s="12" t="s">
        <v>481</v>
      </c>
      <c r="X223" s="13" t="s">
        <v>523</v>
      </c>
      <c r="Y223" s="12" t="s">
        <v>50</v>
      </c>
      <c r="Z223" s="13" t="s">
        <v>51</v>
      </c>
      <c r="AA223" s="18">
        <f>SUMIFS('MOD PAA INVERSIÓN'!M:M,'MOD PAA INVERSIÓN'!B:B,A223,'MOD PAA INVERSIÓN'!A:A,"Modificación propuesta")</f>
        <v>0</v>
      </c>
      <c r="AB223" s="27">
        <f t="shared" si="99"/>
        <v>0</v>
      </c>
      <c r="AC223" s="27">
        <f t="shared" si="100"/>
        <v>52500000</v>
      </c>
      <c r="AD223" s="18">
        <f>IFERROR(VLOOKUP(A223,'MOD PAA INVERSIÓN'!$B:$U,20,0),0)</f>
        <v>0</v>
      </c>
      <c r="AE223" s="18">
        <f>SUMIFS('MOD PAA INVERSIÓN'!$M:$M,'MOD PAA INVERSIÓN'!B:B,A223,'MOD PAA INVERSIÓN'!A:A,"Información Actual")</f>
        <v>0</v>
      </c>
      <c r="AF223" s="18" t="e">
        <f>VLOOKUP(A223,'Copia de MOD PAA INVERSIÓN'!$B:$M,12,0)</f>
        <v>#N/A</v>
      </c>
      <c r="AG223" s="11" t="e">
        <f>VLOOKUP(A223,'SOL INVERSIÒN'!$B:$M,12,0)</f>
        <v>#N/A</v>
      </c>
      <c r="AH223" s="11"/>
      <c r="AI223" s="11"/>
    </row>
    <row r="224" spans="1:35" ht="153">
      <c r="A224" s="12" t="s">
        <v>526</v>
      </c>
      <c r="B224" s="13" t="s">
        <v>34</v>
      </c>
      <c r="C224" s="13" t="s">
        <v>35</v>
      </c>
      <c r="D224" s="13" t="s">
        <v>472</v>
      </c>
      <c r="E224" s="13" t="s">
        <v>473</v>
      </c>
      <c r="F224" s="14">
        <v>8131</v>
      </c>
      <c r="G224" s="14">
        <v>2024110010238</v>
      </c>
      <c r="H224" s="13" t="s">
        <v>474</v>
      </c>
      <c r="I224" s="13" t="s">
        <v>475</v>
      </c>
      <c r="J224" s="13" t="s">
        <v>476</v>
      </c>
      <c r="K224" s="13">
        <v>80111600</v>
      </c>
      <c r="L224" s="13" t="s">
        <v>527</v>
      </c>
      <c r="M224" s="13" t="s">
        <v>418</v>
      </c>
      <c r="N224" s="13" t="s">
        <v>479</v>
      </c>
      <c r="O224" s="13">
        <v>6</v>
      </c>
      <c r="P224" s="12">
        <v>1</v>
      </c>
      <c r="Q224" s="13" t="s">
        <v>44</v>
      </c>
      <c r="R224" s="24" t="s">
        <v>45</v>
      </c>
      <c r="S224" s="24">
        <v>6500000</v>
      </c>
      <c r="T224" s="25">
        <f t="shared" si="98"/>
        <v>39000000</v>
      </c>
      <c r="U224" s="13" t="s">
        <v>480</v>
      </c>
      <c r="V224" s="13" t="s">
        <v>47</v>
      </c>
      <c r="W224" s="12" t="s">
        <v>481</v>
      </c>
      <c r="X224" s="13" t="s">
        <v>482</v>
      </c>
      <c r="Y224" s="12" t="s">
        <v>50</v>
      </c>
      <c r="Z224" s="13" t="s">
        <v>51</v>
      </c>
      <c r="AA224" s="18">
        <f>SUMIFS('MOD PAA INVERSIÓN'!M:M,'MOD PAA INVERSIÓN'!B:B,A224,'MOD PAA INVERSIÓN'!A:A,"Modificación propuesta")</f>
        <v>0</v>
      </c>
      <c r="AB224" s="27">
        <f t="shared" si="99"/>
        <v>0</v>
      </c>
      <c r="AC224" s="27">
        <f t="shared" si="100"/>
        <v>39000000</v>
      </c>
      <c r="AD224" s="18">
        <f>IFERROR(VLOOKUP(A224,'MOD PAA INVERSIÓN'!$B:$U,20,0),0)</f>
        <v>0</v>
      </c>
      <c r="AE224" s="18">
        <f>SUMIFS('MOD PAA INVERSIÓN'!$M:$M,'MOD PAA INVERSIÓN'!B:B,A224,'MOD PAA INVERSIÓN'!A:A,"Información Actual")</f>
        <v>0</v>
      </c>
      <c r="AF224" s="18" t="e">
        <f>VLOOKUP(A224,'Copia de MOD PAA INVERSIÓN'!$B:$M,12,0)</f>
        <v>#N/A</v>
      </c>
      <c r="AG224" s="11" t="e">
        <f>VLOOKUP(A224,'SOL INVERSIÒN'!$B:$M,12,0)</f>
        <v>#N/A</v>
      </c>
      <c r="AH224" s="11"/>
      <c r="AI224" s="11"/>
    </row>
    <row r="225" spans="1:35" ht="153">
      <c r="A225" s="12" t="s">
        <v>528</v>
      </c>
      <c r="B225" s="13" t="s">
        <v>34</v>
      </c>
      <c r="C225" s="13" t="s">
        <v>35</v>
      </c>
      <c r="D225" s="13" t="s">
        <v>472</v>
      </c>
      <c r="E225" s="13" t="s">
        <v>473</v>
      </c>
      <c r="F225" s="14">
        <v>8131</v>
      </c>
      <c r="G225" s="14">
        <v>2024110010238</v>
      </c>
      <c r="H225" s="13" t="s">
        <v>474</v>
      </c>
      <c r="I225" s="13" t="s">
        <v>475</v>
      </c>
      <c r="J225" s="13" t="s">
        <v>476</v>
      </c>
      <c r="K225" s="13">
        <v>80111600</v>
      </c>
      <c r="L225" s="13" t="s">
        <v>529</v>
      </c>
      <c r="M225" s="13" t="s">
        <v>418</v>
      </c>
      <c r="N225" s="13" t="s">
        <v>479</v>
      </c>
      <c r="O225" s="13">
        <v>7</v>
      </c>
      <c r="P225" s="12">
        <v>1</v>
      </c>
      <c r="Q225" s="13" t="s">
        <v>44</v>
      </c>
      <c r="R225" s="24" t="s">
        <v>45</v>
      </c>
      <c r="S225" s="24">
        <v>4766308</v>
      </c>
      <c r="T225" s="25">
        <f t="shared" si="98"/>
        <v>33364156</v>
      </c>
      <c r="U225" s="13" t="s">
        <v>480</v>
      </c>
      <c r="V225" s="13" t="s">
        <v>92</v>
      </c>
      <c r="W225" s="12" t="s">
        <v>481</v>
      </c>
      <c r="X225" s="13" t="s">
        <v>482</v>
      </c>
      <c r="Y225" s="12" t="s">
        <v>50</v>
      </c>
      <c r="Z225" s="13" t="s">
        <v>51</v>
      </c>
      <c r="AA225" s="18">
        <f>SUMIFS('MOD PAA INVERSIÓN'!M:M,'MOD PAA INVERSIÓN'!B:B,A225,'MOD PAA INVERSIÓN'!A:A,"Modificación propuesta")</f>
        <v>0</v>
      </c>
      <c r="AB225" s="27">
        <f t="shared" si="99"/>
        <v>0</v>
      </c>
      <c r="AC225" s="27">
        <f t="shared" si="100"/>
        <v>33364156</v>
      </c>
      <c r="AD225" s="18">
        <f>IFERROR(VLOOKUP(A225,'MOD PAA INVERSIÓN'!$B:$U,20,0),0)</f>
        <v>0</v>
      </c>
      <c r="AE225" s="18">
        <f>SUMIFS('MOD PAA INVERSIÓN'!$M:$M,'MOD PAA INVERSIÓN'!B:B,A225,'MOD PAA INVERSIÓN'!A:A,"Información Actual")</f>
        <v>0</v>
      </c>
      <c r="AF225" s="18" t="e">
        <f>VLOOKUP(A225,'Copia de MOD PAA INVERSIÓN'!$B:$M,12,0)</f>
        <v>#N/A</v>
      </c>
      <c r="AG225" s="11" t="e">
        <f>VLOOKUP(A225,'SOL INVERSIÒN'!$B:$M,12,0)</f>
        <v>#N/A</v>
      </c>
      <c r="AH225" s="11"/>
      <c r="AI225" s="11"/>
    </row>
    <row r="226" spans="1:35" ht="153">
      <c r="A226" s="12" t="s">
        <v>530</v>
      </c>
      <c r="B226" s="13" t="s">
        <v>34</v>
      </c>
      <c r="C226" s="13" t="s">
        <v>35</v>
      </c>
      <c r="D226" s="13" t="s">
        <v>472</v>
      </c>
      <c r="E226" s="13" t="s">
        <v>473</v>
      </c>
      <c r="F226" s="14">
        <v>8131</v>
      </c>
      <c r="G226" s="14">
        <v>2024110010238</v>
      </c>
      <c r="H226" s="13" t="s">
        <v>474</v>
      </c>
      <c r="I226" s="13" t="s">
        <v>475</v>
      </c>
      <c r="J226" s="13" t="s">
        <v>476</v>
      </c>
      <c r="K226" s="13">
        <v>80111600</v>
      </c>
      <c r="L226" s="13" t="s">
        <v>531</v>
      </c>
      <c r="M226" s="13" t="s">
        <v>418</v>
      </c>
      <c r="N226" s="13" t="s">
        <v>479</v>
      </c>
      <c r="O226" s="13">
        <v>6</v>
      </c>
      <c r="P226" s="12">
        <v>1</v>
      </c>
      <c r="Q226" s="13" t="s">
        <v>44</v>
      </c>
      <c r="R226" s="24" t="s">
        <v>45</v>
      </c>
      <c r="S226" s="24">
        <v>5000000</v>
      </c>
      <c r="T226" s="25">
        <f t="shared" si="98"/>
        <v>30000000</v>
      </c>
      <c r="U226" s="13" t="s">
        <v>480</v>
      </c>
      <c r="V226" s="13" t="s">
        <v>92</v>
      </c>
      <c r="W226" s="12" t="s">
        <v>481</v>
      </c>
      <c r="X226" s="13" t="s">
        <v>532</v>
      </c>
      <c r="Y226" s="12" t="s">
        <v>50</v>
      </c>
      <c r="Z226" s="13" t="s">
        <v>51</v>
      </c>
      <c r="AA226" s="18">
        <f>SUMIFS('MOD PAA INVERSIÓN'!M:M,'MOD PAA INVERSIÓN'!B:B,A226,'MOD PAA INVERSIÓN'!A:A,"Modificación propuesta")</f>
        <v>0</v>
      </c>
      <c r="AB226" s="27">
        <f t="shared" si="99"/>
        <v>0</v>
      </c>
      <c r="AC226" s="27">
        <f t="shared" si="100"/>
        <v>30000000</v>
      </c>
      <c r="AD226" s="18">
        <f>IFERROR(VLOOKUP(A226,'MOD PAA INVERSIÓN'!$B:$U,20,0),0)</f>
        <v>0</v>
      </c>
      <c r="AE226" s="18">
        <f>SUMIFS('MOD PAA INVERSIÓN'!$M:$M,'MOD PAA INVERSIÓN'!B:B,A226,'MOD PAA INVERSIÓN'!A:A,"Información Actual")</f>
        <v>0</v>
      </c>
      <c r="AF226" s="18" t="e">
        <f>VLOOKUP(A226,'Copia de MOD PAA INVERSIÓN'!$B:$M,12,0)</f>
        <v>#N/A</v>
      </c>
      <c r="AG226" s="11" t="e">
        <f>VLOOKUP(A226,'SOL INVERSIÒN'!$B:$M,12,0)</f>
        <v>#N/A</v>
      </c>
      <c r="AH226" s="11"/>
      <c r="AI226" s="11"/>
    </row>
    <row r="227" spans="1:35" ht="51">
      <c r="A227" s="12" t="s">
        <v>533</v>
      </c>
      <c r="B227" s="13" t="s">
        <v>34</v>
      </c>
      <c r="C227" s="13" t="s">
        <v>35</v>
      </c>
      <c r="D227" s="13" t="s">
        <v>472</v>
      </c>
      <c r="E227" s="13" t="s">
        <v>473</v>
      </c>
      <c r="F227" s="14">
        <v>8131</v>
      </c>
      <c r="G227" s="14">
        <v>2024110010238</v>
      </c>
      <c r="H227" s="13" t="s">
        <v>474</v>
      </c>
      <c r="I227" s="13" t="s">
        <v>475</v>
      </c>
      <c r="J227" s="13" t="s">
        <v>476</v>
      </c>
      <c r="K227" s="13">
        <v>80111600</v>
      </c>
      <c r="L227" s="13" t="s">
        <v>534</v>
      </c>
      <c r="M227" s="13" t="s">
        <v>418</v>
      </c>
      <c r="N227" s="13" t="s">
        <v>479</v>
      </c>
      <c r="O227" s="13">
        <v>6</v>
      </c>
      <c r="P227" s="12">
        <v>1</v>
      </c>
      <c r="Q227" s="13" t="s">
        <v>44</v>
      </c>
      <c r="R227" s="24" t="s">
        <v>45</v>
      </c>
      <c r="S227" s="24">
        <v>5000000</v>
      </c>
      <c r="T227" s="25">
        <f t="shared" si="98"/>
        <v>30000000</v>
      </c>
      <c r="U227" s="13" t="s">
        <v>480</v>
      </c>
      <c r="V227" s="13" t="s">
        <v>92</v>
      </c>
      <c r="W227" s="12" t="s">
        <v>481</v>
      </c>
      <c r="X227" s="13" t="s">
        <v>509</v>
      </c>
      <c r="Y227" s="12" t="s">
        <v>50</v>
      </c>
      <c r="Z227" s="13" t="s">
        <v>51</v>
      </c>
      <c r="AA227" s="18">
        <f>SUMIFS('MOD PAA INVERSIÓN'!M:M,'MOD PAA INVERSIÓN'!B:B,A227,'MOD PAA INVERSIÓN'!A:A,"Modificación propuesta")</f>
        <v>0</v>
      </c>
      <c r="AB227" s="27">
        <f t="shared" si="99"/>
        <v>0</v>
      </c>
      <c r="AC227" s="27">
        <f t="shared" si="100"/>
        <v>30000000</v>
      </c>
      <c r="AD227" s="18">
        <f>IFERROR(VLOOKUP(A227,'MOD PAA INVERSIÓN'!$B:$U,20,0),0)</f>
        <v>0</v>
      </c>
      <c r="AE227" s="18">
        <f>SUMIFS('MOD PAA INVERSIÓN'!$M:$M,'MOD PAA INVERSIÓN'!B:B,A227,'MOD PAA INVERSIÓN'!A:A,"Información Actual")</f>
        <v>0</v>
      </c>
      <c r="AF227" s="18" t="e">
        <f>VLOOKUP(A227,'Copia de MOD PAA INVERSIÓN'!$B:$M,12,0)</f>
        <v>#N/A</v>
      </c>
      <c r="AG227" s="11" t="e">
        <f>VLOOKUP(A227,'SOL INVERSIÒN'!$B:$M,12,0)</f>
        <v>#N/A</v>
      </c>
      <c r="AH227" s="11"/>
      <c r="AI227" s="11"/>
    </row>
    <row r="228" spans="1:35" ht="63.75">
      <c r="A228" s="12" t="s">
        <v>535</v>
      </c>
      <c r="B228" s="13" t="s">
        <v>34</v>
      </c>
      <c r="C228" s="13" t="s">
        <v>35</v>
      </c>
      <c r="D228" s="13" t="s">
        <v>472</v>
      </c>
      <c r="E228" s="13" t="s">
        <v>473</v>
      </c>
      <c r="F228" s="14">
        <v>8131</v>
      </c>
      <c r="G228" s="14">
        <v>2024110010238</v>
      </c>
      <c r="H228" s="13" t="s">
        <v>474</v>
      </c>
      <c r="I228" s="13" t="s">
        <v>475</v>
      </c>
      <c r="J228" s="13" t="s">
        <v>476</v>
      </c>
      <c r="K228" s="13">
        <v>80111600</v>
      </c>
      <c r="L228" s="13" t="s">
        <v>536</v>
      </c>
      <c r="M228" s="13" t="s">
        <v>418</v>
      </c>
      <c r="N228" s="13" t="s">
        <v>479</v>
      </c>
      <c r="O228" s="13">
        <v>6</v>
      </c>
      <c r="P228" s="12">
        <v>1</v>
      </c>
      <c r="Q228" s="13" t="s">
        <v>44</v>
      </c>
      <c r="R228" s="24" t="s">
        <v>45</v>
      </c>
      <c r="S228" s="24">
        <v>6500000</v>
      </c>
      <c r="T228" s="25">
        <f t="shared" si="98"/>
        <v>39000000</v>
      </c>
      <c r="U228" s="13" t="s">
        <v>480</v>
      </c>
      <c r="V228" s="13" t="s">
        <v>47</v>
      </c>
      <c r="W228" s="12" t="s">
        <v>481</v>
      </c>
      <c r="X228" s="13" t="s">
        <v>509</v>
      </c>
      <c r="Y228" s="12" t="s">
        <v>50</v>
      </c>
      <c r="Z228" s="13" t="s">
        <v>51</v>
      </c>
      <c r="AA228" s="18">
        <f>SUMIFS('MOD PAA INVERSIÓN'!M:M,'MOD PAA INVERSIÓN'!B:B,A228,'MOD PAA INVERSIÓN'!A:A,"Modificación propuesta")</f>
        <v>38130464</v>
      </c>
      <c r="AB228" s="18">
        <f t="shared" ref="AB228:AB229" si="101">AA228-T228</f>
        <v>-869536</v>
      </c>
      <c r="AC228" s="18">
        <f t="shared" ref="AC228:AC229" si="102">AA228</f>
        <v>38130464</v>
      </c>
      <c r="AD228" s="18">
        <f>IFERROR(VLOOKUP(A228,'MOD PAA INVERSIÓN'!$B:$U,20,0),0)</f>
        <v>7</v>
      </c>
      <c r="AE228" s="18">
        <f>SUMIFS('MOD PAA INVERSIÓN'!$M:$M,'MOD PAA INVERSIÓN'!B:B,A228,'MOD PAA INVERSIÓN'!A:A,"Información Actual")</f>
        <v>39000000</v>
      </c>
      <c r="AF228" s="18">
        <f>VLOOKUP(A228,'Copia de MOD PAA INVERSIÓN'!$B:$M,12,0)</f>
        <v>38130464</v>
      </c>
      <c r="AG228" s="26">
        <f>VLOOKUP(A228,'SOL INVERSIÒN'!$B:$M,12,0)</f>
        <v>38130464</v>
      </c>
      <c r="AH228" s="11"/>
      <c r="AI228" s="11"/>
    </row>
    <row r="229" spans="1:35" ht="102">
      <c r="A229" s="12" t="s">
        <v>537</v>
      </c>
      <c r="B229" s="13" t="s">
        <v>34</v>
      </c>
      <c r="C229" s="13" t="s">
        <v>35</v>
      </c>
      <c r="D229" s="13" t="s">
        <v>472</v>
      </c>
      <c r="E229" s="13" t="s">
        <v>473</v>
      </c>
      <c r="F229" s="14">
        <v>8131</v>
      </c>
      <c r="G229" s="14">
        <v>2024110010238</v>
      </c>
      <c r="H229" s="13" t="s">
        <v>474</v>
      </c>
      <c r="I229" s="13" t="s">
        <v>475</v>
      </c>
      <c r="J229" s="13" t="s">
        <v>476</v>
      </c>
      <c r="K229" s="13">
        <v>80111600</v>
      </c>
      <c r="L229" s="13" t="s">
        <v>538</v>
      </c>
      <c r="M229" s="13" t="s">
        <v>418</v>
      </c>
      <c r="N229" s="13" t="s">
        <v>479</v>
      </c>
      <c r="O229" s="13">
        <v>6</v>
      </c>
      <c r="P229" s="12">
        <v>1</v>
      </c>
      <c r="Q229" s="13" t="s">
        <v>44</v>
      </c>
      <c r="R229" s="24" t="s">
        <v>45</v>
      </c>
      <c r="S229" s="24">
        <v>5200000</v>
      </c>
      <c r="T229" s="25">
        <f t="shared" si="98"/>
        <v>31200000</v>
      </c>
      <c r="U229" s="13" t="s">
        <v>480</v>
      </c>
      <c r="V229" s="13" t="s">
        <v>47</v>
      </c>
      <c r="W229" s="12" t="s">
        <v>481</v>
      </c>
      <c r="X229" s="13" t="s">
        <v>509</v>
      </c>
      <c r="Y229" s="12" t="s">
        <v>50</v>
      </c>
      <c r="Z229" s="13" t="s">
        <v>51</v>
      </c>
      <c r="AA229" s="18">
        <f>SUMIFS('MOD PAA INVERSIÓN'!M:M,'MOD PAA INVERSIÓN'!B:B,A229,'MOD PAA INVERSIÓN'!A:A,"Modificación propuesta")</f>
        <v>35000000</v>
      </c>
      <c r="AB229" s="18">
        <f t="shared" si="101"/>
        <v>3800000</v>
      </c>
      <c r="AC229" s="18">
        <f t="shared" si="102"/>
        <v>35000000</v>
      </c>
      <c r="AD229" s="18">
        <f>IFERROR(VLOOKUP(A229,'MOD PAA INVERSIÓN'!$B:$U,20,0),0)</f>
        <v>7</v>
      </c>
      <c r="AE229" s="18">
        <f>SUMIFS('MOD PAA INVERSIÓN'!$M:$M,'MOD PAA INVERSIÓN'!B:B,A229,'MOD PAA INVERSIÓN'!A:A,"Información Actual")</f>
        <v>31200000</v>
      </c>
      <c r="AF229" s="18">
        <f>VLOOKUP(A229,'Copia de MOD PAA INVERSIÓN'!$B:$M,12,0)</f>
        <v>35000000</v>
      </c>
      <c r="AG229" s="26">
        <f>VLOOKUP(A229,'SOL INVERSIÒN'!$B:$M,12,0)</f>
        <v>35000000</v>
      </c>
      <c r="AH229" s="11"/>
      <c r="AI229" s="11"/>
    </row>
    <row r="230" spans="1:35" ht="63.75">
      <c r="A230" s="12" t="s">
        <v>539</v>
      </c>
      <c r="B230" s="13" t="s">
        <v>34</v>
      </c>
      <c r="C230" s="13" t="s">
        <v>35</v>
      </c>
      <c r="D230" s="13" t="s">
        <v>472</v>
      </c>
      <c r="E230" s="13" t="s">
        <v>473</v>
      </c>
      <c r="F230" s="14">
        <v>8131</v>
      </c>
      <c r="G230" s="14">
        <v>2024110010238</v>
      </c>
      <c r="H230" s="13" t="s">
        <v>474</v>
      </c>
      <c r="I230" s="13" t="s">
        <v>475</v>
      </c>
      <c r="J230" s="13" t="s">
        <v>476</v>
      </c>
      <c r="K230" s="13">
        <v>80111600</v>
      </c>
      <c r="L230" s="13" t="s">
        <v>540</v>
      </c>
      <c r="M230" s="13" t="s">
        <v>418</v>
      </c>
      <c r="N230" s="13" t="s">
        <v>479</v>
      </c>
      <c r="O230" s="13">
        <v>6</v>
      </c>
      <c r="P230" s="12">
        <v>1</v>
      </c>
      <c r="Q230" s="13" t="s">
        <v>44</v>
      </c>
      <c r="R230" s="24" t="s">
        <v>45</v>
      </c>
      <c r="S230" s="24">
        <v>5200000</v>
      </c>
      <c r="T230" s="25">
        <f t="shared" si="98"/>
        <v>31200000</v>
      </c>
      <c r="U230" s="13" t="s">
        <v>480</v>
      </c>
      <c r="V230" s="13" t="s">
        <v>47</v>
      </c>
      <c r="W230" s="12" t="s">
        <v>481</v>
      </c>
      <c r="X230" s="13" t="s">
        <v>509</v>
      </c>
      <c r="Y230" s="12" t="s">
        <v>50</v>
      </c>
      <c r="Z230" s="13" t="s">
        <v>51</v>
      </c>
      <c r="AA230" s="18">
        <f>SUMIFS('MOD PAA INVERSIÓN'!M:M,'MOD PAA INVERSIÓN'!B:B,A230,'MOD PAA INVERSIÓN'!A:A,"Modificación propuesta")</f>
        <v>0</v>
      </c>
      <c r="AB230" s="27">
        <f>AC230-T230</f>
        <v>0</v>
      </c>
      <c r="AC230" s="27">
        <f>T230</f>
        <v>31200000</v>
      </c>
      <c r="AD230" s="18">
        <f>IFERROR(VLOOKUP(A230,'MOD PAA INVERSIÓN'!$B:$U,20,0),0)</f>
        <v>0</v>
      </c>
      <c r="AE230" s="18">
        <f>SUMIFS('MOD PAA INVERSIÓN'!$M:$M,'MOD PAA INVERSIÓN'!B:B,A230,'MOD PAA INVERSIÓN'!A:A,"Información Actual")</f>
        <v>0</v>
      </c>
      <c r="AF230" s="18" t="e">
        <f>VLOOKUP(A230,'Copia de MOD PAA INVERSIÓN'!$B:$M,12,0)</f>
        <v>#N/A</v>
      </c>
      <c r="AG230" s="11" t="e">
        <f>VLOOKUP(A230,'SOL INVERSIÒN'!$B:$M,12,0)</f>
        <v>#N/A</v>
      </c>
      <c r="AH230" s="11"/>
      <c r="AI230" s="11"/>
    </row>
    <row r="231" spans="1:35" ht="63.75">
      <c r="A231" s="12" t="s">
        <v>541</v>
      </c>
      <c r="B231" s="13" t="s">
        <v>34</v>
      </c>
      <c r="C231" s="13" t="s">
        <v>35</v>
      </c>
      <c r="D231" s="13" t="s">
        <v>472</v>
      </c>
      <c r="E231" s="13" t="s">
        <v>473</v>
      </c>
      <c r="F231" s="14">
        <v>8131</v>
      </c>
      <c r="G231" s="14">
        <v>2024110010238</v>
      </c>
      <c r="H231" s="13" t="s">
        <v>474</v>
      </c>
      <c r="I231" s="13" t="s">
        <v>475</v>
      </c>
      <c r="J231" s="13" t="s">
        <v>476</v>
      </c>
      <c r="K231" s="13">
        <v>80111600</v>
      </c>
      <c r="L231" s="13" t="s">
        <v>542</v>
      </c>
      <c r="M231" s="13" t="s">
        <v>418</v>
      </c>
      <c r="N231" s="13" t="s">
        <v>479</v>
      </c>
      <c r="O231" s="13">
        <v>6</v>
      </c>
      <c r="P231" s="12">
        <v>1</v>
      </c>
      <c r="Q231" s="13" t="s">
        <v>44</v>
      </c>
      <c r="R231" s="24" t="s">
        <v>45</v>
      </c>
      <c r="S231" s="24">
        <v>5000000</v>
      </c>
      <c r="T231" s="25">
        <f t="shared" si="98"/>
        <v>30000000</v>
      </c>
      <c r="U231" s="13" t="s">
        <v>480</v>
      </c>
      <c r="V231" s="13" t="s">
        <v>47</v>
      </c>
      <c r="W231" s="12" t="s">
        <v>481</v>
      </c>
      <c r="X231" s="13" t="s">
        <v>509</v>
      </c>
      <c r="Y231" s="12" t="s">
        <v>50</v>
      </c>
      <c r="Z231" s="13" t="s">
        <v>51</v>
      </c>
      <c r="AA231" s="18">
        <f>SUMIFS('MOD PAA INVERSIÓN'!M:M,'MOD PAA INVERSIÓN'!B:B,A231,'MOD PAA INVERSIÓN'!A:A,"Modificación propuesta")</f>
        <v>50000000</v>
      </c>
      <c r="AB231" s="18">
        <f>AA231-T231</f>
        <v>20000000</v>
      </c>
      <c r="AC231" s="18">
        <f>AA231</f>
        <v>50000000</v>
      </c>
      <c r="AD231" s="18">
        <f>IFERROR(VLOOKUP(A231,'MOD PAA INVERSIÓN'!$B:$U,20,0),0)</f>
        <v>7</v>
      </c>
      <c r="AE231" s="18">
        <f>SUMIFS('MOD PAA INVERSIÓN'!$M:$M,'MOD PAA INVERSIÓN'!B:B,A231,'MOD PAA INVERSIÓN'!A:A,"Información Actual")</f>
        <v>30000000</v>
      </c>
      <c r="AF231" s="18">
        <f>VLOOKUP(A231,'Copia de MOD PAA INVERSIÓN'!$B:$M,12,0)</f>
        <v>50000000</v>
      </c>
      <c r="AG231" s="26">
        <f>VLOOKUP(A231,'SOL INVERSIÒN'!$B:$M,12,0)</f>
        <v>50000000</v>
      </c>
      <c r="AH231" s="11"/>
      <c r="AI231" s="11"/>
    </row>
    <row r="232" spans="1:35" ht="114.75">
      <c r="A232" s="12" t="s">
        <v>543</v>
      </c>
      <c r="B232" s="13" t="s">
        <v>34</v>
      </c>
      <c r="C232" s="13" t="s">
        <v>35</v>
      </c>
      <c r="D232" s="13" t="s">
        <v>472</v>
      </c>
      <c r="E232" s="13" t="s">
        <v>473</v>
      </c>
      <c r="F232" s="14">
        <v>8131</v>
      </c>
      <c r="G232" s="14">
        <v>2024110010238</v>
      </c>
      <c r="H232" s="13" t="s">
        <v>474</v>
      </c>
      <c r="I232" s="13" t="s">
        <v>475</v>
      </c>
      <c r="J232" s="13" t="s">
        <v>476</v>
      </c>
      <c r="K232" s="13">
        <v>80111600</v>
      </c>
      <c r="L232" s="13" t="s">
        <v>544</v>
      </c>
      <c r="M232" s="13" t="s">
        <v>418</v>
      </c>
      <c r="N232" s="13" t="s">
        <v>479</v>
      </c>
      <c r="O232" s="13">
        <v>6</v>
      </c>
      <c r="P232" s="12">
        <v>1</v>
      </c>
      <c r="Q232" s="13" t="s">
        <v>44</v>
      </c>
      <c r="R232" s="24" t="s">
        <v>45</v>
      </c>
      <c r="S232" s="24">
        <v>4650000</v>
      </c>
      <c r="T232" s="25">
        <f t="shared" si="98"/>
        <v>27900000</v>
      </c>
      <c r="U232" s="13" t="s">
        <v>480</v>
      </c>
      <c r="V232" s="13" t="s">
        <v>47</v>
      </c>
      <c r="W232" s="12" t="s">
        <v>481</v>
      </c>
      <c r="X232" s="13" t="s">
        <v>509</v>
      </c>
      <c r="Y232" s="12" t="s">
        <v>50</v>
      </c>
      <c r="Z232" s="13" t="s">
        <v>51</v>
      </c>
      <c r="AA232" s="18">
        <f>SUMIFS('MOD PAA INVERSIÓN'!M:M,'MOD PAA INVERSIÓN'!B:B,A232,'MOD PAA INVERSIÓN'!A:A,"Modificación propuesta")</f>
        <v>0</v>
      </c>
      <c r="AB232" s="27">
        <f t="shared" ref="AB232:AB240" si="103">AC232-T232</f>
        <v>0</v>
      </c>
      <c r="AC232" s="27">
        <f t="shared" ref="AC232:AC246" si="104">T232</f>
        <v>27900000</v>
      </c>
      <c r="AD232" s="18">
        <f>IFERROR(VLOOKUP(A232,'MOD PAA INVERSIÓN'!$B:$U,20,0),0)</f>
        <v>0</v>
      </c>
      <c r="AE232" s="18">
        <f>SUMIFS('MOD PAA INVERSIÓN'!$M:$M,'MOD PAA INVERSIÓN'!B:B,A232,'MOD PAA INVERSIÓN'!A:A,"Información Actual")</f>
        <v>0</v>
      </c>
      <c r="AF232" s="18" t="e">
        <f>VLOOKUP(A232,'Copia de MOD PAA INVERSIÓN'!$B:$M,12,0)</f>
        <v>#N/A</v>
      </c>
      <c r="AG232" s="11" t="e">
        <f>VLOOKUP(A232,'SOL INVERSIÒN'!$B:$M,12,0)</f>
        <v>#N/A</v>
      </c>
      <c r="AH232" s="11"/>
      <c r="AI232" s="11"/>
    </row>
    <row r="233" spans="1:35" ht="153">
      <c r="A233" s="12" t="s">
        <v>545</v>
      </c>
      <c r="B233" s="13" t="s">
        <v>34</v>
      </c>
      <c r="C233" s="13" t="s">
        <v>35</v>
      </c>
      <c r="D233" s="13" t="s">
        <v>472</v>
      </c>
      <c r="E233" s="13" t="s">
        <v>473</v>
      </c>
      <c r="F233" s="14">
        <v>8131</v>
      </c>
      <c r="G233" s="14">
        <v>2024110010238</v>
      </c>
      <c r="H233" s="13" t="s">
        <v>474</v>
      </c>
      <c r="I233" s="13" t="s">
        <v>475</v>
      </c>
      <c r="J233" s="13" t="s">
        <v>476</v>
      </c>
      <c r="K233" s="13">
        <v>80111600</v>
      </c>
      <c r="L233" s="13" t="s">
        <v>546</v>
      </c>
      <c r="M233" s="13" t="s">
        <v>418</v>
      </c>
      <c r="N233" s="13" t="s">
        <v>479</v>
      </c>
      <c r="O233" s="13">
        <v>6</v>
      </c>
      <c r="P233" s="12">
        <v>1</v>
      </c>
      <c r="Q233" s="13" t="s">
        <v>44</v>
      </c>
      <c r="R233" s="24" t="s">
        <v>45</v>
      </c>
      <c r="S233" s="24">
        <v>4400000</v>
      </c>
      <c r="T233" s="25">
        <f t="shared" si="98"/>
        <v>26400000</v>
      </c>
      <c r="U233" s="13" t="s">
        <v>480</v>
      </c>
      <c r="V233" s="13" t="s">
        <v>47</v>
      </c>
      <c r="W233" s="12" t="s">
        <v>481</v>
      </c>
      <c r="X233" s="13" t="s">
        <v>482</v>
      </c>
      <c r="Y233" s="12" t="s">
        <v>50</v>
      </c>
      <c r="Z233" s="13" t="s">
        <v>51</v>
      </c>
      <c r="AA233" s="18">
        <f>SUMIFS('MOD PAA INVERSIÓN'!M:M,'MOD PAA INVERSIÓN'!B:B,A233,'MOD PAA INVERSIÓN'!A:A,"Modificación propuesta")</f>
        <v>0</v>
      </c>
      <c r="AB233" s="27">
        <f t="shared" si="103"/>
        <v>0</v>
      </c>
      <c r="AC233" s="27">
        <f t="shared" si="104"/>
        <v>26400000</v>
      </c>
      <c r="AD233" s="18">
        <f>IFERROR(VLOOKUP(A233,'MOD PAA INVERSIÓN'!$B:$U,20,0),0)</f>
        <v>0</v>
      </c>
      <c r="AE233" s="18">
        <f>SUMIFS('MOD PAA INVERSIÓN'!$M:$M,'MOD PAA INVERSIÓN'!B:B,A233,'MOD PAA INVERSIÓN'!A:A,"Información Actual")</f>
        <v>0</v>
      </c>
      <c r="AF233" s="18" t="e">
        <f>VLOOKUP(A233,'Copia de MOD PAA INVERSIÓN'!$B:$M,12,0)</f>
        <v>#N/A</v>
      </c>
      <c r="AG233" s="11" t="e">
        <f>VLOOKUP(A233,'SOL INVERSIÒN'!$B:$M,12,0)</f>
        <v>#N/A</v>
      </c>
      <c r="AH233" s="11"/>
      <c r="AI233" s="11"/>
    </row>
    <row r="234" spans="1:35" ht="153">
      <c r="A234" s="12" t="s">
        <v>547</v>
      </c>
      <c r="B234" s="13" t="s">
        <v>34</v>
      </c>
      <c r="C234" s="13" t="s">
        <v>35</v>
      </c>
      <c r="D234" s="13" t="s">
        <v>472</v>
      </c>
      <c r="E234" s="13" t="s">
        <v>473</v>
      </c>
      <c r="F234" s="14">
        <v>8131</v>
      </c>
      <c r="G234" s="14">
        <v>2024110010238</v>
      </c>
      <c r="H234" s="13" t="s">
        <v>474</v>
      </c>
      <c r="I234" s="13" t="s">
        <v>475</v>
      </c>
      <c r="J234" s="13" t="s">
        <v>476</v>
      </c>
      <c r="K234" s="13">
        <v>80111600</v>
      </c>
      <c r="L234" s="13" t="s">
        <v>548</v>
      </c>
      <c r="M234" s="13" t="s">
        <v>418</v>
      </c>
      <c r="N234" s="13" t="s">
        <v>479</v>
      </c>
      <c r="O234" s="13">
        <v>6</v>
      </c>
      <c r="P234" s="12">
        <v>1</v>
      </c>
      <c r="Q234" s="13" t="s">
        <v>44</v>
      </c>
      <c r="R234" s="24" t="s">
        <v>45</v>
      </c>
      <c r="S234" s="24">
        <v>4400000</v>
      </c>
      <c r="T234" s="25">
        <f t="shared" si="98"/>
        <v>26400000</v>
      </c>
      <c r="U234" s="13" t="s">
        <v>480</v>
      </c>
      <c r="V234" s="13" t="s">
        <v>47</v>
      </c>
      <c r="W234" s="12" t="s">
        <v>481</v>
      </c>
      <c r="X234" s="13" t="s">
        <v>482</v>
      </c>
      <c r="Y234" s="12" t="s">
        <v>50</v>
      </c>
      <c r="Z234" s="13" t="s">
        <v>51</v>
      </c>
      <c r="AA234" s="18">
        <f>SUMIFS('MOD PAA INVERSIÓN'!M:M,'MOD PAA INVERSIÓN'!B:B,A234,'MOD PAA INVERSIÓN'!A:A,"Modificación propuesta")</f>
        <v>0</v>
      </c>
      <c r="AB234" s="27">
        <f t="shared" si="103"/>
        <v>0</v>
      </c>
      <c r="AC234" s="27">
        <f t="shared" si="104"/>
        <v>26400000</v>
      </c>
      <c r="AD234" s="18">
        <f>IFERROR(VLOOKUP(A234,'MOD PAA INVERSIÓN'!$B:$U,20,0),0)</f>
        <v>0</v>
      </c>
      <c r="AE234" s="18">
        <f>SUMIFS('MOD PAA INVERSIÓN'!$M:$M,'MOD PAA INVERSIÓN'!B:B,A234,'MOD PAA INVERSIÓN'!A:A,"Información Actual")</f>
        <v>0</v>
      </c>
      <c r="AF234" s="18" t="e">
        <f>VLOOKUP(A234,'Copia de MOD PAA INVERSIÓN'!$B:$M,12,0)</f>
        <v>#N/A</v>
      </c>
      <c r="AG234" s="11" t="e">
        <f>VLOOKUP(A234,'SOL INVERSIÒN'!$B:$M,12,0)</f>
        <v>#N/A</v>
      </c>
      <c r="AH234" s="11"/>
      <c r="AI234" s="11"/>
    </row>
    <row r="235" spans="1:35" ht="153">
      <c r="A235" s="12" t="s">
        <v>549</v>
      </c>
      <c r="B235" s="13" t="s">
        <v>34</v>
      </c>
      <c r="C235" s="13" t="s">
        <v>35</v>
      </c>
      <c r="D235" s="13" t="s">
        <v>472</v>
      </c>
      <c r="E235" s="13" t="s">
        <v>473</v>
      </c>
      <c r="F235" s="14">
        <v>8131</v>
      </c>
      <c r="G235" s="14">
        <v>2024110010238</v>
      </c>
      <c r="H235" s="13" t="s">
        <v>474</v>
      </c>
      <c r="I235" s="13" t="s">
        <v>475</v>
      </c>
      <c r="J235" s="13" t="s">
        <v>476</v>
      </c>
      <c r="K235" s="13">
        <v>80111600</v>
      </c>
      <c r="L235" s="13" t="s">
        <v>548</v>
      </c>
      <c r="M235" s="13" t="s">
        <v>418</v>
      </c>
      <c r="N235" s="13" t="s">
        <v>479</v>
      </c>
      <c r="O235" s="13">
        <v>6</v>
      </c>
      <c r="P235" s="12">
        <v>1</v>
      </c>
      <c r="Q235" s="13" t="s">
        <v>44</v>
      </c>
      <c r="R235" s="24" t="s">
        <v>45</v>
      </c>
      <c r="S235" s="24">
        <v>4500000</v>
      </c>
      <c r="T235" s="25">
        <f t="shared" si="98"/>
        <v>27000000</v>
      </c>
      <c r="U235" s="13" t="s">
        <v>480</v>
      </c>
      <c r="V235" s="13" t="s">
        <v>47</v>
      </c>
      <c r="W235" s="12" t="s">
        <v>481</v>
      </c>
      <c r="X235" s="13" t="s">
        <v>482</v>
      </c>
      <c r="Y235" s="12" t="s">
        <v>50</v>
      </c>
      <c r="Z235" s="13" t="s">
        <v>51</v>
      </c>
      <c r="AA235" s="18">
        <f>SUMIFS('MOD PAA INVERSIÓN'!M:M,'MOD PAA INVERSIÓN'!B:B,A235,'MOD PAA INVERSIÓN'!A:A,"Modificación propuesta")</f>
        <v>0</v>
      </c>
      <c r="AB235" s="27">
        <f t="shared" si="103"/>
        <v>0</v>
      </c>
      <c r="AC235" s="27">
        <f t="shared" si="104"/>
        <v>27000000</v>
      </c>
      <c r="AD235" s="18">
        <f>IFERROR(VLOOKUP(A235,'MOD PAA INVERSIÓN'!$B:$U,20,0),0)</f>
        <v>0</v>
      </c>
      <c r="AE235" s="18">
        <f>SUMIFS('MOD PAA INVERSIÓN'!$M:$M,'MOD PAA INVERSIÓN'!B:B,A235,'MOD PAA INVERSIÓN'!A:A,"Información Actual")</f>
        <v>0</v>
      </c>
      <c r="AF235" s="18" t="e">
        <f>VLOOKUP(A235,'Copia de MOD PAA INVERSIÓN'!$B:$M,12,0)</f>
        <v>#N/A</v>
      </c>
      <c r="AG235" s="11" t="e">
        <f>VLOOKUP(A235,'SOL INVERSIÒN'!$B:$M,12,0)</f>
        <v>#N/A</v>
      </c>
      <c r="AH235" s="11"/>
      <c r="AI235" s="11"/>
    </row>
    <row r="236" spans="1:35" ht="153">
      <c r="A236" s="12" t="s">
        <v>550</v>
      </c>
      <c r="B236" s="13" t="s">
        <v>34</v>
      </c>
      <c r="C236" s="13" t="s">
        <v>35</v>
      </c>
      <c r="D236" s="13" t="s">
        <v>472</v>
      </c>
      <c r="E236" s="13" t="s">
        <v>473</v>
      </c>
      <c r="F236" s="14">
        <v>8131</v>
      </c>
      <c r="G236" s="14">
        <v>2024110010238</v>
      </c>
      <c r="H236" s="13" t="s">
        <v>474</v>
      </c>
      <c r="I236" s="13" t="s">
        <v>475</v>
      </c>
      <c r="J236" s="13" t="s">
        <v>476</v>
      </c>
      <c r="K236" s="13">
        <v>80111600</v>
      </c>
      <c r="L236" s="13" t="s">
        <v>548</v>
      </c>
      <c r="M236" s="13" t="s">
        <v>418</v>
      </c>
      <c r="N236" s="13" t="s">
        <v>479</v>
      </c>
      <c r="O236" s="13">
        <v>6</v>
      </c>
      <c r="P236" s="12">
        <v>1</v>
      </c>
      <c r="Q236" s="13" t="s">
        <v>44</v>
      </c>
      <c r="R236" s="24" t="s">
        <v>45</v>
      </c>
      <c r="S236" s="24">
        <v>4400000</v>
      </c>
      <c r="T236" s="25">
        <f t="shared" si="98"/>
        <v>26400000</v>
      </c>
      <c r="U236" s="13" t="s">
        <v>480</v>
      </c>
      <c r="V236" s="13" t="s">
        <v>47</v>
      </c>
      <c r="W236" s="12" t="s">
        <v>481</v>
      </c>
      <c r="X236" s="13" t="s">
        <v>482</v>
      </c>
      <c r="Y236" s="12" t="s">
        <v>50</v>
      </c>
      <c r="Z236" s="13" t="s">
        <v>51</v>
      </c>
      <c r="AA236" s="18">
        <f>SUMIFS('MOD PAA INVERSIÓN'!M:M,'MOD PAA INVERSIÓN'!B:B,A236,'MOD PAA INVERSIÓN'!A:A,"Modificación propuesta")</f>
        <v>0</v>
      </c>
      <c r="AB236" s="27">
        <f t="shared" si="103"/>
        <v>0</v>
      </c>
      <c r="AC236" s="27">
        <f t="shared" si="104"/>
        <v>26400000</v>
      </c>
      <c r="AD236" s="18">
        <f>IFERROR(VLOOKUP(A236,'MOD PAA INVERSIÓN'!$B:$U,20,0),0)</f>
        <v>0</v>
      </c>
      <c r="AE236" s="18">
        <f>SUMIFS('MOD PAA INVERSIÓN'!$M:$M,'MOD PAA INVERSIÓN'!B:B,A236,'MOD PAA INVERSIÓN'!A:A,"Información Actual")</f>
        <v>0</v>
      </c>
      <c r="AF236" s="18" t="e">
        <f>VLOOKUP(A236,'Copia de MOD PAA INVERSIÓN'!$B:$M,12,0)</f>
        <v>#N/A</v>
      </c>
      <c r="AG236" s="11" t="e">
        <f>VLOOKUP(A236,'SOL INVERSIÒN'!$B:$M,12,0)</f>
        <v>#N/A</v>
      </c>
      <c r="AH236" s="11"/>
      <c r="AI236" s="11"/>
    </row>
    <row r="237" spans="1:35" ht="153">
      <c r="A237" s="12" t="s">
        <v>551</v>
      </c>
      <c r="B237" s="13" t="s">
        <v>34</v>
      </c>
      <c r="C237" s="13" t="s">
        <v>35</v>
      </c>
      <c r="D237" s="13" t="s">
        <v>472</v>
      </c>
      <c r="E237" s="13" t="s">
        <v>473</v>
      </c>
      <c r="F237" s="14">
        <v>8131</v>
      </c>
      <c r="G237" s="14">
        <v>2024110010238</v>
      </c>
      <c r="H237" s="13" t="s">
        <v>474</v>
      </c>
      <c r="I237" s="13" t="s">
        <v>475</v>
      </c>
      <c r="J237" s="13" t="s">
        <v>476</v>
      </c>
      <c r="K237" s="13">
        <v>80111600</v>
      </c>
      <c r="L237" s="13" t="s">
        <v>548</v>
      </c>
      <c r="M237" s="13" t="s">
        <v>418</v>
      </c>
      <c r="N237" s="13" t="s">
        <v>479</v>
      </c>
      <c r="O237" s="13">
        <v>6</v>
      </c>
      <c r="P237" s="12">
        <v>1</v>
      </c>
      <c r="Q237" s="13" t="s">
        <v>44</v>
      </c>
      <c r="R237" s="24" t="s">
        <v>45</v>
      </c>
      <c r="S237" s="24">
        <v>4650000</v>
      </c>
      <c r="T237" s="25">
        <f t="shared" si="98"/>
        <v>27900000</v>
      </c>
      <c r="U237" s="13" t="s">
        <v>480</v>
      </c>
      <c r="V237" s="13" t="s">
        <v>47</v>
      </c>
      <c r="W237" s="12" t="s">
        <v>481</v>
      </c>
      <c r="X237" s="13" t="s">
        <v>482</v>
      </c>
      <c r="Y237" s="12" t="s">
        <v>50</v>
      </c>
      <c r="Z237" s="13" t="s">
        <v>51</v>
      </c>
      <c r="AA237" s="18">
        <f>SUMIFS('MOD PAA INVERSIÓN'!M:M,'MOD PAA INVERSIÓN'!B:B,A237,'MOD PAA INVERSIÓN'!A:A,"Modificación propuesta")</f>
        <v>0</v>
      </c>
      <c r="AB237" s="27">
        <f t="shared" si="103"/>
        <v>0</v>
      </c>
      <c r="AC237" s="27">
        <f t="shared" si="104"/>
        <v>27900000</v>
      </c>
      <c r="AD237" s="18">
        <f>IFERROR(VLOOKUP(A237,'MOD PAA INVERSIÓN'!$B:$U,20,0),0)</f>
        <v>0</v>
      </c>
      <c r="AE237" s="18">
        <f>SUMIFS('MOD PAA INVERSIÓN'!$M:$M,'MOD PAA INVERSIÓN'!B:B,A237,'MOD PAA INVERSIÓN'!A:A,"Información Actual")</f>
        <v>0</v>
      </c>
      <c r="AF237" s="18" t="e">
        <f>VLOOKUP(A237,'Copia de MOD PAA INVERSIÓN'!$B:$M,12,0)</f>
        <v>#N/A</v>
      </c>
      <c r="AG237" s="11" t="e">
        <f>VLOOKUP(A237,'SOL INVERSIÒN'!$B:$M,12,0)</f>
        <v>#N/A</v>
      </c>
      <c r="AH237" s="11"/>
      <c r="AI237" s="11"/>
    </row>
    <row r="238" spans="1:35" ht="114.75">
      <c r="A238" s="12" t="s">
        <v>552</v>
      </c>
      <c r="B238" s="13" t="s">
        <v>34</v>
      </c>
      <c r="C238" s="13" t="s">
        <v>35</v>
      </c>
      <c r="D238" s="13" t="s">
        <v>472</v>
      </c>
      <c r="E238" s="13" t="s">
        <v>473</v>
      </c>
      <c r="F238" s="14">
        <v>8131</v>
      </c>
      <c r="G238" s="14">
        <v>2024110010238</v>
      </c>
      <c r="H238" s="13" t="s">
        <v>474</v>
      </c>
      <c r="I238" s="13" t="s">
        <v>475</v>
      </c>
      <c r="J238" s="13" t="s">
        <v>476</v>
      </c>
      <c r="K238" s="13">
        <v>80111600</v>
      </c>
      <c r="L238" s="13" t="s">
        <v>553</v>
      </c>
      <c r="M238" s="13" t="s">
        <v>418</v>
      </c>
      <c r="N238" s="13" t="s">
        <v>479</v>
      </c>
      <c r="O238" s="13">
        <v>6</v>
      </c>
      <c r="P238" s="12">
        <v>1</v>
      </c>
      <c r="Q238" s="13" t="s">
        <v>44</v>
      </c>
      <c r="R238" s="24" t="s">
        <v>45</v>
      </c>
      <c r="S238" s="24">
        <v>3606000</v>
      </c>
      <c r="T238" s="25">
        <f t="shared" si="98"/>
        <v>21636000</v>
      </c>
      <c r="U238" s="13" t="s">
        <v>480</v>
      </c>
      <c r="V238" s="13" t="s">
        <v>47</v>
      </c>
      <c r="W238" s="12" t="s">
        <v>481</v>
      </c>
      <c r="X238" s="13" t="s">
        <v>509</v>
      </c>
      <c r="Y238" s="12" t="s">
        <v>50</v>
      </c>
      <c r="Z238" s="13" t="s">
        <v>51</v>
      </c>
      <c r="AA238" s="18">
        <f>SUMIFS('MOD PAA INVERSIÓN'!M:M,'MOD PAA INVERSIÓN'!B:B,A238,'MOD PAA INVERSIÓN'!A:A,"Modificación propuesta")</f>
        <v>0</v>
      </c>
      <c r="AB238" s="27">
        <f t="shared" si="103"/>
        <v>0</v>
      </c>
      <c r="AC238" s="27">
        <f t="shared" si="104"/>
        <v>21636000</v>
      </c>
      <c r="AD238" s="18">
        <f>IFERROR(VLOOKUP(A238,'MOD PAA INVERSIÓN'!$B:$U,20,0),0)</f>
        <v>0</v>
      </c>
      <c r="AE238" s="18">
        <f>SUMIFS('MOD PAA INVERSIÓN'!$M:$M,'MOD PAA INVERSIÓN'!B:B,A238,'MOD PAA INVERSIÓN'!A:A,"Información Actual")</f>
        <v>0</v>
      </c>
      <c r="AF238" s="18" t="e">
        <f>VLOOKUP(A238,'Copia de MOD PAA INVERSIÓN'!$B:$M,12,0)</f>
        <v>#N/A</v>
      </c>
      <c r="AG238" s="11" t="e">
        <f>VLOOKUP(A238,'SOL INVERSIÒN'!$B:$M,12,0)</f>
        <v>#N/A</v>
      </c>
      <c r="AH238" s="11"/>
      <c r="AI238" s="11"/>
    </row>
    <row r="239" spans="1:35" ht="153">
      <c r="A239" s="12" t="s">
        <v>554</v>
      </c>
      <c r="B239" s="13" t="s">
        <v>34</v>
      </c>
      <c r="C239" s="13" t="s">
        <v>35</v>
      </c>
      <c r="D239" s="13" t="s">
        <v>472</v>
      </c>
      <c r="E239" s="13" t="s">
        <v>473</v>
      </c>
      <c r="F239" s="14">
        <v>8131</v>
      </c>
      <c r="G239" s="14">
        <v>2024110010238</v>
      </c>
      <c r="H239" s="13" t="s">
        <v>474</v>
      </c>
      <c r="I239" s="13" t="s">
        <v>475</v>
      </c>
      <c r="J239" s="13" t="s">
        <v>476</v>
      </c>
      <c r="K239" s="13">
        <v>80111600</v>
      </c>
      <c r="L239" s="13" t="s">
        <v>548</v>
      </c>
      <c r="M239" s="13" t="s">
        <v>418</v>
      </c>
      <c r="N239" s="13" t="s">
        <v>479</v>
      </c>
      <c r="O239" s="13">
        <v>6</v>
      </c>
      <c r="P239" s="12">
        <v>1</v>
      </c>
      <c r="Q239" s="13" t="s">
        <v>44</v>
      </c>
      <c r="R239" s="24" t="s">
        <v>45</v>
      </c>
      <c r="S239" s="24">
        <v>4400000</v>
      </c>
      <c r="T239" s="25">
        <f t="shared" si="98"/>
        <v>26400000</v>
      </c>
      <c r="U239" s="13" t="s">
        <v>480</v>
      </c>
      <c r="V239" s="13" t="s">
        <v>47</v>
      </c>
      <c r="W239" s="12" t="s">
        <v>481</v>
      </c>
      <c r="X239" s="13" t="s">
        <v>482</v>
      </c>
      <c r="Y239" s="12" t="s">
        <v>50</v>
      </c>
      <c r="Z239" s="13" t="s">
        <v>51</v>
      </c>
      <c r="AA239" s="18">
        <f>SUMIFS('MOD PAA INVERSIÓN'!M:M,'MOD PAA INVERSIÓN'!B:B,A239,'MOD PAA INVERSIÓN'!A:A,"Modificación propuesta")</f>
        <v>0</v>
      </c>
      <c r="AB239" s="27">
        <f t="shared" si="103"/>
        <v>0</v>
      </c>
      <c r="AC239" s="27">
        <f t="shared" si="104"/>
        <v>26400000</v>
      </c>
      <c r="AD239" s="18">
        <f>IFERROR(VLOOKUP(A239,'MOD PAA INVERSIÓN'!$B:$U,20,0),0)</f>
        <v>0</v>
      </c>
      <c r="AE239" s="18">
        <f>SUMIFS('MOD PAA INVERSIÓN'!$M:$M,'MOD PAA INVERSIÓN'!B:B,A239,'MOD PAA INVERSIÓN'!A:A,"Información Actual")</f>
        <v>0</v>
      </c>
      <c r="AF239" s="18" t="e">
        <f>VLOOKUP(A239,'Copia de MOD PAA INVERSIÓN'!$B:$M,12,0)</f>
        <v>#N/A</v>
      </c>
      <c r="AG239" s="11" t="e">
        <f>VLOOKUP(A239,'SOL INVERSIÒN'!$B:$M,12,0)</f>
        <v>#N/A</v>
      </c>
      <c r="AH239" s="11"/>
      <c r="AI239" s="11"/>
    </row>
    <row r="240" spans="1:35" ht="153">
      <c r="A240" s="12" t="s">
        <v>555</v>
      </c>
      <c r="B240" s="13" t="s">
        <v>34</v>
      </c>
      <c r="C240" s="13" t="s">
        <v>35</v>
      </c>
      <c r="D240" s="13" t="s">
        <v>472</v>
      </c>
      <c r="E240" s="13" t="s">
        <v>473</v>
      </c>
      <c r="F240" s="14">
        <v>8131</v>
      </c>
      <c r="G240" s="14">
        <v>2024110010238</v>
      </c>
      <c r="H240" s="13" t="s">
        <v>474</v>
      </c>
      <c r="I240" s="13" t="s">
        <v>475</v>
      </c>
      <c r="J240" s="13" t="s">
        <v>476</v>
      </c>
      <c r="K240" s="13">
        <v>80111600</v>
      </c>
      <c r="L240" s="13" t="s">
        <v>556</v>
      </c>
      <c r="M240" s="13" t="s">
        <v>418</v>
      </c>
      <c r="N240" s="13" t="s">
        <v>479</v>
      </c>
      <c r="O240" s="13">
        <v>6</v>
      </c>
      <c r="P240" s="12">
        <v>1</v>
      </c>
      <c r="Q240" s="13" t="s">
        <v>44</v>
      </c>
      <c r="R240" s="24" t="s">
        <v>45</v>
      </c>
      <c r="S240" s="24">
        <v>6000000</v>
      </c>
      <c r="T240" s="25">
        <f t="shared" si="98"/>
        <v>36000000</v>
      </c>
      <c r="U240" s="13" t="s">
        <v>480</v>
      </c>
      <c r="V240" s="13" t="s">
        <v>92</v>
      </c>
      <c r="W240" s="12" t="s">
        <v>481</v>
      </c>
      <c r="X240" s="13" t="s">
        <v>557</v>
      </c>
      <c r="Y240" s="12" t="s">
        <v>50</v>
      </c>
      <c r="Z240" s="13" t="s">
        <v>51</v>
      </c>
      <c r="AA240" s="18">
        <f>SUMIFS('MOD PAA INVERSIÓN'!M:M,'MOD PAA INVERSIÓN'!B:B,A240,'MOD PAA INVERSIÓN'!A:A,"Modificación propuesta")</f>
        <v>0</v>
      </c>
      <c r="AB240" s="27">
        <f t="shared" si="103"/>
        <v>0</v>
      </c>
      <c r="AC240" s="27">
        <f t="shared" si="104"/>
        <v>36000000</v>
      </c>
      <c r="AD240" s="18">
        <f>IFERROR(VLOOKUP(A240,'MOD PAA INVERSIÓN'!$B:$U,20,0),0)</f>
        <v>0</v>
      </c>
      <c r="AE240" s="18">
        <f>SUMIFS('MOD PAA INVERSIÓN'!$M:$M,'MOD PAA INVERSIÓN'!B:B,A240,'MOD PAA INVERSIÓN'!A:A,"Información Actual")</f>
        <v>0</v>
      </c>
      <c r="AF240" s="18" t="e">
        <f>VLOOKUP(A240,'Copia de MOD PAA INVERSIÓN'!$B:$M,12,0)</f>
        <v>#N/A</v>
      </c>
      <c r="AG240" s="11" t="e">
        <f>VLOOKUP(A240,'SOL INVERSIÒN'!$B:$M,12,0)</f>
        <v>#N/A</v>
      </c>
      <c r="AH240" s="11"/>
      <c r="AI240" s="11"/>
    </row>
    <row r="241" spans="1:35" ht="153">
      <c r="A241" s="12" t="s">
        <v>558</v>
      </c>
      <c r="B241" s="13" t="s">
        <v>34</v>
      </c>
      <c r="C241" s="13" t="s">
        <v>35</v>
      </c>
      <c r="D241" s="13" t="s">
        <v>472</v>
      </c>
      <c r="E241" s="13" t="s">
        <v>473</v>
      </c>
      <c r="F241" s="14">
        <v>8131</v>
      </c>
      <c r="G241" s="14">
        <v>2024110010238</v>
      </c>
      <c r="H241" s="13" t="s">
        <v>474</v>
      </c>
      <c r="I241" s="13" t="s">
        <v>475</v>
      </c>
      <c r="J241" s="13" t="s">
        <v>476</v>
      </c>
      <c r="K241" s="13">
        <v>80111600</v>
      </c>
      <c r="L241" s="13" t="s">
        <v>548</v>
      </c>
      <c r="M241" s="13" t="s">
        <v>418</v>
      </c>
      <c r="N241" s="13" t="s">
        <v>479</v>
      </c>
      <c r="O241" s="13">
        <v>6</v>
      </c>
      <c r="P241" s="12">
        <v>1</v>
      </c>
      <c r="Q241" s="13" t="s">
        <v>44</v>
      </c>
      <c r="R241" s="24" t="s">
        <v>45</v>
      </c>
      <c r="S241" s="24">
        <v>4400000</v>
      </c>
      <c r="T241" s="25">
        <f t="shared" si="98"/>
        <v>26400000</v>
      </c>
      <c r="U241" s="13" t="s">
        <v>480</v>
      </c>
      <c r="V241" s="13" t="s">
        <v>47</v>
      </c>
      <c r="W241" s="12" t="s">
        <v>481</v>
      </c>
      <c r="X241" s="13" t="s">
        <v>482</v>
      </c>
      <c r="Y241" s="12" t="s">
        <v>50</v>
      </c>
      <c r="Z241" s="13" t="s">
        <v>51</v>
      </c>
      <c r="AA241" s="18">
        <f>SUMIFS('MOD PAA INVERSIÓN'!M:M,'MOD PAA INVERSIÓN'!B:B,A241,'MOD PAA INVERSIÓN'!A:A,"Modificación propuesta")</f>
        <v>26400000</v>
      </c>
      <c r="AB241" s="18">
        <f>AA241-T241</f>
        <v>0</v>
      </c>
      <c r="AC241" s="27">
        <f t="shared" si="104"/>
        <v>26400000</v>
      </c>
      <c r="AD241" s="18">
        <f>IFERROR(VLOOKUP(A241,'MOD PAA INVERSIÓN'!$B:$U,20,0),0)</f>
        <v>7</v>
      </c>
      <c r="AE241" s="18">
        <f>SUMIFS('MOD PAA INVERSIÓN'!$M:$M,'MOD PAA INVERSIÓN'!B:B,A241,'MOD PAA INVERSIÓN'!A:A,"Información Actual")</f>
        <v>26400000</v>
      </c>
      <c r="AF241" s="18">
        <f>VLOOKUP(A241,'Copia de MOD PAA INVERSIÓN'!$B:$M,12,0)</f>
        <v>26400000</v>
      </c>
      <c r="AG241" s="28">
        <f>VLOOKUP(A241,'SOL INVERSIÒN'!$B:$M,12,0)</f>
        <v>26400000</v>
      </c>
      <c r="AH241" s="11"/>
      <c r="AI241" s="11"/>
    </row>
    <row r="242" spans="1:35" ht="89.25">
      <c r="A242" s="12" t="s">
        <v>559</v>
      </c>
      <c r="B242" s="13" t="s">
        <v>34</v>
      </c>
      <c r="C242" s="13" t="s">
        <v>35</v>
      </c>
      <c r="D242" s="13" t="s">
        <v>472</v>
      </c>
      <c r="E242" s="13" t="s">
        <v>473</v>
      </c>
      <c r="F242" s="14">
        <v>8131</v>
      </c>
      <c r="G242" s="14">
        <v>2024110010238</v>
      </c>
      <c r="H242" s="13" t="s">
        <v>474</v>
      </c>
      <c r="I242" s="13" t="s">
        <v>475</v>
      </c>
      <c r="J242" s="13" t="s">
        <v>476</v>
      </c>
      <c r="K242" s="13">
        <v>80111600</v>
      </c>
      <c r="L242" s="13" t="s">
        <v>560</v>
      </c>
      <c r="M242" s="13" t="s">
        <v>418</v>
      </c>
      <c r="N242" s="13" t="s">
        <v>479</v>
      </c>
      <c r="O242" s="13">
        <v>6</v>
      </c>
      <c r="P242" s="13">
        <v>1</v>
      </c>
      <c r="Q242" s="13" t="s">
        <v>44</v>
      </c>
      <c r="R242" s="15" t="s">
        <v>45</v>
      </c>
      <c r="S242" s="16">
        <v>10000000</v>
      </c>
      <c r="T242" s="25">
        <f t="shared" ref="T242:T243" si="105">S242*O242</f>
        <v>60000000</v>
      </c>
      <c r="U242" s="13" t="s">
        <v>480</v>
      </c>
      <c r="V242" s="13" t="s">
        <v>92</v>
      </c>
      <c r="W242" s="12" t="s">
        <v>481</v>
      </c>
      <c r="X242" s="13" t="s">
        <v>509</v>
      </c>
      <c r="Y242" s="13" t="s">
        <v>50</v>
      </c>
      <c r="Z242" s="13" t="s">
        <v>51</v>
      </c>
      <c r="AA242" s="18">
        <f>SUMIFS('MOD PAA INVERSIÓN'!M:M,'MOD PAA INVERSIÓN'!B:B,A242,'MOD PAA INVERSIÓN'!A:A,"Modificación propuesta")</f>
        <v>0</v>
      </c>
      <c r="AB242" s="27">
        <f t="shared" ref="AB242:AB246" si="106">AC242-T242</f>
        <v>0</v>
      </c>
      <c r="AC242" s="27">
        <f t="shared" si="104"/>
        <v>60000000</v>
      </c>
      <c r="AD242" s="18">
        <f>IFERROR(VLOOKUP(A242,'MOD PAA INVERSIÓN'!$B:$U,20,0),0)</f>
        <v>0</v>
      </c>
      <c r="AE242" s="18">
        <f>SUMIFS('MOD PAA INVERSIÓN'!$M:$M,'MOD PAA INVERSIÓN'!B:B,A242,'MOD PAA INVERSIÓN'!A:A,"Información Actual")</f>
        <v>0</v>
      </c>
      <c r="AF242" s="18" t="e">
        <f>VLOOKUP(A242,'Copia de MOD PAA INVERSIÓN'!$B:$M,12,0)</f>
        <v>#N/A</v>
      </c>
      <c r="AG242" s="11" t="e">
        <f>VLOOKUP(A242,'SOL INVERSIÒN'!$B:$M,12,0)</f>
        <v>#N/A</v>
      </c>
      <c r="AH242" s="11"/>
      <c r="AI242" s="11"/>
    </row>
    <row r="243" spans="1:35" ht="153">
      <c r="A243" s="12" t="s">
        <v>561</v>
      </c>
      <c r="B243" s="13" t="s">
        <v>34</v>
      </c>
      <c r="C243" s="13" t="s">
        <v>35</v>
      </c>
      <c r="D243" s="13" t="s">
        <v>472</v>
      </c>
      <c r="E243" s="13" t="s">
        <v>473</v>
      </c>
      <c r="F243" s="14">
        <v>8131</v>
      </c>
      <c r="G243" s="14">
        <v>2024110010238</v>
      </c>
      <c r="H243" s="13" t="s">
        <v>474</v>
      </c>
      <c r="I243" s="13" t="s">
        <v>475</v>
      </c>
      <c r="J243" s="13" t="s">
        <v>476</v>
      </c>
      <c r="K243" s="13">
        <v>80111600</v>
      </c>
      <c r="L243" s="13" t="s">
        <v>562</v>
      </c>
      <c r="M243" s="13" t="s">
        <v>418</v>
      </c>
      <c r="N243" s="13" t="s">
        <v>479</v>
      </c>
      <c r="O243" s="13">
        <v>5</v>
      </c>
      <c r="P243" s="13">
        <v>1</v>
      </c>
      <c r="Q243" s="13" t="s">
        <v>44</v>
      </c>
      <c r="R243" s="15" t="s">
        <v>45</v>
      </c>
      <c r="S243" s="16">
        <v>6000000</v>
      </c>
      <c r="T243" s="25">
        <f t="shared" si="105"/>
        <v>30000000</v>
      </c>
      <c r="U243" s="13" t="s">
        <v>480</v>
      </c>
      <c r="V243" s="13" t="s">
        <v>92</v>
      </c>
      <c r="W243" s="12" t="s">
        <v>481</v>
      </c>
      <c r="X243" s="13" t="s">
        <v>482</v>
      </c>
      <c r="Y243" s="12" t="s">
        <v>50</v>
      </c>
      <c r="Z243" s="13" t="s">
        <v>51</v>
      </c>
      <c r="AA243" s="18">
        <f>SUMIFS('MOD PAA INVERSIÓN'!M:M,'MOD PAA INVERSIÓN'!B:B,A243,'MOD PAA INVERSIÓN'!A:A,"Modificación propuesta")</f>
        <v>0</v>
      </c>
      <c r="AB243" s="27">
        <f t="shared" si="106"/>
        <v>0</v>
      </c>
      <c r="AC243" s="27">
        <f t="shared" si="104"/>
        <v>30000000</v>
      </c>
      <c r="AD243" s="18">
        <f>IFERROR(VLOOKUP(A243,'MOD PAA INVERSIÓN'!$B:$U,20,0),0)</f>
        <v>0</v>
      </c>
      <c r="AE243" s="18">
        <f>SUMIFS('MOD PAA INVERSIÓN'!$M:$M,'MOD PAA INVERSIÓN'!B:B,A243,'MOD PAA INVERSIÓN'!A:A,"Información Actual")</f>
        <v>0</v>
      </c>
      <c r="AF243" s="18" t="e">
        <f>VLOOKUP(A243,'Copia de MOD PAA INVERSIÓN'!$B:$M,12,0)</f>
        <v>#N/A</v>
      </c>
      <c r="AG243" s="11" t="e">
        <f>VLOOKUP(A243,'SOL INVERSIÒN'!$B:$M,12,0)</f>
        <v>#N/A</v>
      </c>
      <c r="AH243" s="11"/>
      <c r="AI243" s="11"/>
    </row>
    <row r="244" spans="1:35" ht="114.75">
      <c r="A244" s="12" t="s">
        <v>563</v>
      </c>
      <c r="B244" s="13" t="s">
        <v>34</v>
      </c>
      <c r="C244" s="13" t="s">
        <v>35</v>
      </c>
      <c r="D244" s="13" t="s">
        <v>472</v>
      </c>
      <c r="E244" s="13" t="s">
        <v>473</v>
      </c>
      <c r="F244" s="14">
        <v>8131</v>
      </c>
      <c r="G244" s="14">
        <v>2024110010238</v>
      </c>
      <c r="H244" s="13" t="s">
        <v>474</v>
      </c>
      <c r="I244" s="13" t="s">
        <v>475</v>
      </c>
      <c r="J244" s="13" t="s">
        <v>476</v>
      </c>
      <c r="K244" s="13">
        <v>80111600</v>
      </c>
      <c r="L244" s="13" t="s">
        <v>548</v>
      </c>
      <c r="M244" s="13" t="s">
        <v>418</v>
      </c>
      <c r="N244" s="13" t="s">
        <v>479</v>
      </c>
      <c r="O244" s="13">
        <v>6</v>
      </c>
      <c r="P244" s="12">
        <v>1</v>
      </c>
      <c r="Q244" s="13" t="s">
        <v>44</v>
      </c>
      <c r="R244" s="24" t="s">
        <v>45</v>
      </c>
      <c r="S244" s="24">
        <v>5000000</v>
      </c>
      <c r="T244" s="25">
        <f t="shared" ref="T244:T246" si="107">+S244*O244</f>
        <v>30000000</v>
      </c>
      <c r="U244" s="13" t="s">
        <v>480</v>
      </c>
      <c r="V244" s="13" t="s">
        <v>47</v>
      </c>
      <c r="W244" s="12" t="s">
        <v>481</v>
      </c>
      <c r="X244" s="13" t="s">
        <v>564</v>
      </c>
      <c r="Y244" s="12" t="s">
        <v>50</v>
      </c>
      <c r="Z244" s="13" t="s">
        <v>51</v>
      </c>
      <c r="AA244" s="18">
        <f>SUMIFS('MOD PAA INVERSIÓN'!M:M,'MOD PAA INVERSIÓN'!B:B,A244,'MOD PAA INVERSIÓN'!A:A,"Modificación propuesta")</f>
        <v>0</v>
      </c>
      <c r="AB244" s="27">
        <f t="shared" si="106"/>
        <v>0</v>
      </c>
      <c r="AC244" s="27">
        <f t="shared" si="104"/>
        <v>30000000</v>
      </c>
      <c r="AD244" s="18">
        <f>IFERROR(VLOOKUP(A244,'MOD PAA INVERSIÓN'!$B:$U,20,0),0)</f>
        <v>0</v>
      </c>
      <c r="AE244" s="18">
        <f>SUMIFS('MOD PAA INVERSIÓN'!$M:$M,'MOD PAA INVERSIÓN'!B:B,A244,'MOD PAA INVERSIÓN'!A:A,"Información Actual")</f>
        <v>0</v>
      </c>
      <c r="AF244" s="18" t="e">
        <f>VLOOKUP(A244,'Copia de MOD PAA INVERSIÓN'!$B:$M,12,0)</f>
        <v>#N/A</v>
      </c>
      <c r="AG244" s="11" t="e">
        <f>VLOOKUP(A244,'SOL INVERSIÒN'!$B:$M,12,0)</f>
        <v>#N/A</v>
      </c>
      <c r="AH244" s="11"/>
      <c r="AI244" s="11"/>
    </row>
    <row r="245" spans="1:35" ht="153">
      <c r="A245" s="12" t="s">
        <v>565</v>
      </c>
      <c r="B245" s="13" t="s">
        <v>34</v>
      </c>
      <c r="C245" s="13" t="s">
        <v>35</v>
      </c>
      <c r="D245" s="13" t="s">
        <v>472</v>
      </c>
      <c r="E245" s="13" t="s">
        <v>473</v>
      </c>
      <c r="F245" s="14">
        <v>8131</v>
      </c>
      <c r="G245" s="14">
        <v>2024110010238</v>
      </c>
      <c r="H245" s="13" t="s">
        <v>474</v>
      </c>
      <c r="I245" s="13" t="s">
        <v>475</v>
      </c>
      <c r="J245" s="13" t="s">
        <v>476</v>
      </c>
      <c r="K245" s="13">
        <v>80111600</v>
      </c>
      <c r="L245" s="13" t="s">
        <v>548</v>
      </c>
      <c r="M245" s="13" t="s">
        <v>418</v>
      </c>
      <c r="N245" s="13" t="s">
        <v>479</v>
      </c>
      <c r="O245" s="13">
        <v>6</v>
      </c>
      <c r="P245" s="12">
        <v>1</v>
      </c>
      <c r="Q245" s="13" t="s">
        <v>44</v>
      </c>
      <c r="R245" s="24" t="s">
        <v>45</v>
      </c>
      <c r="S245" s="24">
        <v>5000000</v>
      </c>
      <c r="T245" s="25">
        <f t="shared" si="107"/>
        <v>30000000</v>
      </c>
      <c r="U245" s="13" t="s">
        <v>480</v>
      </c>
      <c r="V245" s="13" t="s">
        <v>47</v>
      </c>
      <c r="W245" s="12" t="s">
        <v>481</v>
      </c>
      <c r="X245" s="13" t="s">
        <v>532</v>
      </c>
      <c r="Y245" s="12" t="s">
        <v>50</v>
      </c>
      <c r="Z245" s="13" t="s">
        <v>51</v>
      </c>
      <c r="AA245" s="18">
        <f>SUMIFS('MOD PAA INVERSIÓN'!M:M,'MOD PAA INVERSIÓN'!B:B,A245,'MOD PAA INVERSIÓN'!A:A,"Modificación propuesta")</f>
        <v>0</v>
      </c>
      <c r="AB245" s="27">
        <f t="shared" si="106"/>
        <v>0</v>
      </c>
      <c r="AC245" s="27">
        <f t="shared" si="104"/>
        <v>30000000</v>
      </c>
      <c r="AD245" s="18">
        <f>IFERROR(VLOOKUP(A245,'MOD PAA INVERSIÓN'!$B:$U,20,0),0)</f>
        <v>0</v>
      </c>
      <c r="AE245" s="18">
        <f>SUMIFS('MOD PAA INVERSIÓN'!$M:$M,'MOD PAA INVERSIÓN'!B:B,A245,'MOD PAA INVERSIÓN'!A:A,"Información Actual")</f>
        <v>0</v>
      </c>
      <c r="AF245" s="18" t="e">
        <f>VLOOKUP(A245,'Copia de MOD PAA INVERSIÓN'!$B:$M,12,0)</f>
        <v>#N/A</v>
      </c>
      <c r="AG245" s="11" t="e">
        <f>VLOOKUP(A245,'SOL INVERSIÒN'!$B:$M,12,0)</f>
        <v>#N/A</v>
      </c>
      <c r="AH245" s="11"/>
      <c r="AI245" s="11"/>
    </row>
    <row r="246" spans="1:35" ht="153">
      <c r="A246" s="12" t="s">
        <v>566</v>
      </c>
      <c r="B246" s="13" t="s">
        <v>34</v>
      </c>
      <c r="C246" s="13" t="s">
        <v>35</v>
      </c>
      <c r="D246" s="13" t="s">
        <v>472</v>
      </c>
      <c r="E246" s="13" t="s">
        <v>473</v>
      </c>
      <c r="F246" s="14">
        <v>8131</v>
      </c>
      <c r="G246" s="14">
        <v>2024110010238</v>
      </c>
      <c r="H246" s="13" t="s">
        <v>474</v>
      </c>
      <c r="I246" s="13" t="s">
        <v>475</v>
      </c>
      <c r="J246" s="13" t="s">
        <v>476</v>
      </c>
      <c r="K246" s="13">
        <v>80111600</v>
      </c>
      <c r="L246" s="13" t="s">
        <v>567</v>
      </c>
      <c r="M246" s="13" t="s">
        <v>418</v>
      </c>
      <c r="N246" s="13" t="s">
        <v>479</v>
      </c>
      <c r="O246" s="13">
        <v>6</v>
      </c>
      <c r="P246" s="12">
        <v>1</v>
      </c>
      <c r="Q246" s="13" t="s">
        <v>44</v>
      </c>
      <c r="R246" s="24" t="s">
        <v>45</v>
      </c>
      <c r="S246" s="24">
        <v>5000000</v>
      </c>
      <c r="T246" s="25">
        <f t="shared" si="107"/>
        <v>30000000</v>
      </c>
      <c r="U246" s="13" t="s">
        <v>480</v>
      </c>
      <c r="V246" s="13" t="s">
        <v>47</v>
      </c>
      <c r="W246" s="12" t="s">
        <v>481</v>
      </c>
      <c r="X246" s="13" t="s">
        <v>532</v>
      </c>
      <c r="Y246" s="12" t="s">
        <v>50</v>
      </c>
      <c r="Z246" s="13" t="s">
        <v>51</v>
      </c>
      <c r="AA246" s="18">
        <f>SUMIFS('MOD PAA INVERSIÓN'!M:M,'MOD PAA INVERSIÓN'!B:B,A246,'MOD PAA INVERSIÓN'!A:A,"Modificación propuesta")</f>
        <v>0</v>
      </c>
      <c r="AB246" s="27">
        <f t="shared" si="106"/>
        <v>0</v>
      </c>
      <c r="AC246" s="27">
        <f t="shared" si="104"/>
        <v>30000000</v>
      </c>
      <c r="AD246" s="18">
        <f>IFERROR(VLOOKUP(A246,'MOD PAA INVERSIÓN'!$B:$U,20,0),0)</f>
        <v>0</v>
      </c>
      <c r="AE246" s="18">
        <f>SUMIFS('MOD PAA INVERSIÓN'!$M:$M,'MOD PAA INVERSIÓN'!B:B,A246,'MOD PAA INVERSIÓN'!A:A,"Información Actual")</f>
        <v>0</v>
      </c>
      <c r="AF246" s="18" t="e">
        <f>VLOOKUP(A246,'Copia de MOD PAA INVERSIÓN'!$B:$M,12,0)</f>
        <v>#N/A</v>
      </c>
      <c r="AG246" s="11" t="e">
        <f>VLOOKUP(A246,'SOL INVERSIÒN'!$B:$M,12,0)</f>
        <v>#N/A</v>
      </c>
      <c r="AH246" s="11"/>
      <c r="AI246" s="11"/>
    </row>
    <row r="247" spans="1:35" ht="153">
      <c r="A247" s="12" t="s">
        <v>568</v>
      </c>
      <c r="B247" s="13" t="s">
        <v>34</v>
      </c>
      <c r="C247" s="13" t="s">
        <v>35</v>
      </c>
      <c r="D247" s="13" t="s">
        <v>472</v>
      </c>
      <c r="E247" s="13" t="s">
        <v>473</v>
      </c>
      <c r="F247" s="14">
        <v>8131</v>
      </c>
      <c r="G247" s="14">
        <v>2024110010238</v>
      </c>
      <c r="H247" s="13" t="s">
        <v>474</v>
      </c>
      <c r="I247" s="13" t="s">
        <v>475</v>
      </c>
      <c r="J247" s="13" t="s">
        <v>476</v>
      </c>
      <c r="K247" s="13" t="s">
        <v>416</v>
      </c>
      <c r="L247" s="13" t="s">
        <v>569</v>
      </c>
      <c r="M247" s="12" t="s">
        <v>150</v>
      </c>
      <c r="N247" s="12" t="s">
        <v>280</v>
      </c>
      <c r="O247" s="12">
        <v>9</v>
      </c>
      <c r="P247" s="12">
        <v>1</v>
      </c>
      <c r="Q247" s="13" t="s">
        <v>419</v>
      </c>
      <c r="R247" s="29" t="s">
        <v>45</v>
      </c>
      <c r="S247" s="30"/>
      <c r="T247" s="31">
        <v>324266308</v>
      </c>
      <c r="U247" s="13" t="s">
        <v>480</v>
      </c>
      <c r="V247" s="13" t="s">
        <v>47</v>
      </c>
      <c r="W247" s="12" t="s">
        <v>481</v>
      </c>
      <c r="X247" s="13" t="s">
        <v>532</v>
      </c>
      <c r="Y247" s="12" t="s">
        <v>50</v>
      </c>
      <c r="Z247" s="13" t="s">
        <v>51</v>
      </c>
      <c r="AA247" s="18">
        <f>SUMIFS('MOD PAA INVERSIÓN'!M:M,'MOD PAA INVERSIÓN'!B:B,A247,'MOD PAA INVERSIÓN'!A:A,"Modificación propuesta")</f>
        <v>316377036</v>
      </c>
      <c r="AB247" s="18">
        <f>AA247-T247</f>
        <v>-7889272</v>
      </c>
      <c r="AC247" s="18">
        <f>AA247</f>
        <v>316377036</v>
      </c>
      <c r="AD247" s="18">
        <f>IFERROR(VLOOKUP(A247,'MOD PAA INVERSIÓN'!$B:$U,20,0),0)</f>
        <v>7</v>
      </c>
      <c r="AE247" s="18">
        <f>SUMIFS('MOD PAA INVERSIÓN'!$M:$M,'MOD PAA INVERSIÓN'!B:B,A247,'MOD PAA INVERSIÓN'!A:A,"Información Actual")</f>
        <v>324266308</v>
      </c>
      <c r="AF247" s="18">
        <f>VLOOKUP(A247,'Copia de MOD PAA INVERSIÓN'!$B:$M,12,0)</f>
        <v>316377036</v>
      </c>
      <c r="AG247" s="27">
        <f>VLOOKUP(A247,'SOL INVERSIÒN'!$B:$M,12,0)</f>
        <v>316377036</v>
      </c>
      <c r="AH247" s="11"/>
      <c r="AI247" s="11"/>
    </row>
    <row r="248" spans="1:35" ht="153">
      <c r="A248" s="12" t="s">
        <v>570</v>
      </c>
      <c r="B248" s="13" t="s">
        <v>34</v>
      </c>
      <c r="C248" s="13" t="s">
        <v>35</v>
      </c>
      <c r="D248" s="13" t="s">
        <v>472</v>
      </c>
      <c r="E248" s="13" t="s">
        <v>473</v>
      </c>
      <c r="F248" s="14">
        <v>8131</v>
      </c>
      <c r="G248" s="14">
        <v>2024110010238</v>
      </c>
      <c r="H248" s="13" t="s">
        <v>474</v>
      </c>
      <c r="I248" s="13" t="s">
        <v>475</v>
      </c>
      <c r="J248" s="13" t="s">
        <v>476</v>
      </c>
      <c r="K248" s="13">
        <v>80111600</v>
      </c>
      <c r="L248" s="13" t="s">
        <v>571</v>
      </c>
      <c r="M248" s="12" t="s">
        <v>150</v>
      </c>
      <c r="N248" s="12" t="s">
        <v>572</v>
      </c>
      <c r="O248" s="12">
        <v>1</v>
      </c>
      <c r="P248" s="12">
        <v>1</v>
      </c>
      <c r="Q248" s="13" t="s">
        <v>44</v>
      </c>
      <c r="R248" s="13" t="s">
        <v>45</v>
      </c>
      <c r="S248" s="32"/>
      <c r="T248" s="31">
        <v>40532511</v>
      </c>
      <c r="U248" s="13" t="s">
        <v>480</v>
      </c>
      <c r="V248" s="13" t="s">
        <v>47</v>
      </c>
      <c r="W248" s="12" t="s">
        <v>481</v>
      </c>
      <c r="X248" s="13" t="s">
        <v>532</v>
      </c>
      <c r="Y248" s="12" t="s">
        <v>50</v>
      </c>
      <c r="Z248" s="13" t="s">
        <v>51</v>
      </c>
      <c r="AA248" s="18">
        <f>SUMIFS('MOD PAA INVERSIÓN'!M:M,'MOD PAA INVERSIÓN'!B:B,A248,'MOD PAA INVERSIÓN'!A:A,"Modificación propuesta")</f>
        <v>0</v>
      </c>
      <c r="AB248" s="27">
        <f t="shared" ref="AB248:AB254" si="108">AC248-T248</f>
        <v>0</v>
      </c>
      <c r="AC248" s="27">
        <f t="shared" ref="AC248:AC254" si="109">T248</f>
        <v>40532511</v>
      </c>
      <c r="AD248" s="18">
        <f>IFERROR(VLOOKUP(A248,'MOD PAA INVERSIÓN'!$B:$U,20,0),0)</f>
        <v>0</v>
      </c>
      <c r="AE248" s="18">
        <f>SUMIFS('MOD PAA INVERSIÓN'!$M:$M,'MOD PAA INVERSIÓN'!B:B,A248,'MOD PAA INVERSIÓN'!A:A,"Información Actual")</f>
        <v>0</v>
      </c>
      <c r="AF248" s="18" t="e">
        <f>VLOOKUP(A248,'Copia de MOD PAA INVERSIÓN'!$B:$M,12,0)</f>
        <v>#N/A</v>
      </c>
      <c r="AG248" s="11" t="e">
        <f>VLOOKUP(A248,'SOL INVERSIÒN'!$B:$M,12,0)</f>
        <v>#N/A</v>
      </c>
      <c r="AH248" s="11"/>
      <c r="AI248" s="11"/>
    </row>
    <row r="249" spans="1:35" ht="153">
      <c r="A249" s="12" t="s">
        <v>573</v>
      </c>
      <c r="B249" s="13" t="s">
        <v>34</v>
      </c>
      <c r="C249" s="13" t="s">
        <v>35</v>
      </c>
      <c r="D249" s="13" t="s">
        <v>472</v>
      </c>
      <c r="E249" s="13" t="s">
        <v>473</v>
      </c>
      <c r="F249" s="14">
        <v>8131</v>
      </c>
      <c r="G249" s="14">
        <v>2024110010238</v>
      </c>
      <c r="H249" s="13" t="s">
        <v>474</v>
      </c>
      <c r="I249" s="13" t="s">
        <v>475</v>
      </c>
      <c r="J249" s="13" t="s">
        <v>476</v>
      </c>
      <c r="K249" s="13" t="s">
        <v>574</v>
      </c>
      <c r="L249" s="13" t="s">
        <v>575</v>
      </c>
      <c r="M249" s="12" t="s">
        <v>576</v>
      </c>
      <c r="N249" s="12" t="s">
        <v>576</v>
      </c>
      <c r="O249" s="12">
        <v>1</v>
      </c>
      <c r="P249" s="12">
        <v>1</v>
      </c>
      <c r="Q249" s="13" t="s">
        <v>577</v>
      </c>
      <c r="R249" s="13" t="s">
        <v>45</v>
      </c>
      <c r="S249" s="32"/>
      <c r="T249" s="31">
        <v>1638000000</v>
      </c>
      <c r="U249" s="13" t="s">
        <v>480</v>
      </c>
      <c r="V249" s="13" t="s">
        <v>47</v>
      </c>
      <c r="W249" s="12" t="s">
        <v>481</v>
      </c>
      <c r="X249" s="13" t="s">
        <v>532</v>
      </c>
      <c r="Y249" s="415"/>
      <c r="Z249" s="13" t="s">
        <v>51</v>
      </c>
      <c r="AA249" s="18">
        <f>SUMIFS('MOD PAA INVERSIÓN'!M:M,'MOD PAA INVERSIÓN'!B:B,A249,'MOD PAA INVERSIÓN'!A:A,"Modificación propuesta")</f>
        <v>0</v>
      </c>
      <c r="AB249" s="27">
        <f t="shared" si="108"/>
        <v>0</v>
      </c>
      <c r="AC249" s="27">
        <f t="shared" si="109"/>
        <v>1638000000</v>
      </c>
      <c r="AD249" s="18">
        <f>IFERROR(VLOOKUP(A249,'MOD PAA INVERSIÓN'!$B:$U,20,0),0)</f>
        <v>0</v>
      </c>
      <c r="AE249" s="18">
        <f>SUMIFS('MOD PAA INVERSIÓN'!$M:$M,'MOD PAA INVERSIÓN'!B:B,A249,'MOD PAA INVERSIÓN'!A:A,"Información Actual")</f>
        <v>0</v>
      </c>
      <c r="AF249" s="18" t="e">
        <f>VLOOKUP(A249,'Copia de MOD PAA INVERSIÓN'!$B:$M,12,0)</f>
        <v>#N/A</v>
      </c>
      <c r="AG249" s="11" t="e">
        <f>VLOOKUP(A249,'SOL INVERSIÒN'!$B:$M,12,0)</f>
        <v>#N/A</v>
      </c>
      <c r="AH249" s="11"/>
      <c r="AI249" s="11"/>
    </row>
    <row r="250" spans="1:35" ht="204">
      <c r="A250" s="12" t="s">
        <v>578</v>
      </c>
      <c r="B250" s="13" t="s">
        <v>34</v>
      </c>
      <c r="C250" s="13" t="s">
        <v>35</v>
      </c>
      <c r="D250" s="13" t="s">
        <v>472</v>
      </c>
      <c r="E250" s="13" t="s">
        <v>473</v>
      </c>
      <c r="F250" s="14">
        <v>8131</v>
      </c>
      <c r="G250" s="14">
        <v>2024110010238</v>
      </c>
      <c r="H250" s="13" t="s">
        <v>474</v>
      </c>
      <c r="I250" s="13" t="s">
        <v>475</v>
      </c>
      <c r="J250" s="13" t="s">
        <v>476</v>
      </c>
      <c r="K250" s="13">
        <v>80111600</v>
      </c>
      <c r="L250" s="13" t="s">
        <v>579</v>
      </c>
      <c r="M250" s="13" t="s">
        <v>43</v>
      </c>
      <c r="N250" s="33" t="s">
        <v>43</v>
      </c>
      <c r="O250" s="33">
        <v>3</v>
      </c>
      <c r="P250" s="12">
        <v>1</v>
      </c>
      <c r="Q250" s="13" t="s">
        <v>44</v>
      </c>
      <c r="R250" s="17" t="s">
        <v>45</v>
      </c>
      <c r="S250" s="34">
        <v>4450000</v>
      </c>
      <c r="T250" s="31">
        <v>15575000</v>
      </c>
      <c r="U250" s="13" t="s">
        <v>580</v>
      </c>
      <c r="V250" s="13" t="s">
        <v>47</v>
      </c>
      <c r="W250" s="12" t="s">
        <v>481</v>
      </c>
      <c r="X250" s="13" t="s">
        <v>523</v>
      </c>
      <c r="Y250" s="13" t="s">
        <v>50</v>
      </c>
      <c r="Z250" s="13" t="s">
        <v>51</v>
      </c>
      <c r="AA250" s="18">
        <f>SUMIFS('MOD PAA INVERSIÓN'!M:M,'MOD PAA INVERSIÓN'!B:B,A250,'MOD PAA INVERSIÓN'!A:A,"Modificación propuesta")</f>
        <v>0</v>
      </c>
      <c r="AB250" s="27">
        <f t="shared" si="108"/>
        <v>0</v>
      </c>
      <c r="AC250" s="27">
        <f t="shared" si="109"/>
        <v>15575000</v>
      </c>
      <c r="AD250" s="18">
        <f>IFERROR(VLOOKUP(A250,'MOD PAA INVERSIÓN'!$B:$U,20,0),0)</f>
        <v>0</v>
      </c>
      <c r="AE250" s="18">
        <f>SUMIFS('MOD PAA INVERSIÓN'!$M:$M,'MOD PAA INVERSIÓN'!B:B,A250,'MOD PAA INVERSIÓN'!A:A,"Información Actual")</f>
        <v>0</v>
      </c>
      <c r="AF250" s="18" t="e">
        <f>VLOOKUP(A250,'Copia de MOD PAA INVERSIÓN'!$B:$M,12,0)</f>
        <v>#N/A</v>
      </c>
      <c r="AG250" s="11" t="e">
        <f>VLOOKUP(A250,'SOL INVERSIÒN'!$B:$M,12,0)</f>
        <v>#N/A</v>
      </c>
      <c r="AH250" s="11"/>
      <c r="AI250" s="11"/>
    </row>
    <row r="251" spans="1:35" ht="204">
      <c r="A251" s="12" t="s">
        <v>581</v>
      </c>
      <c r="B251" s="13" t="s">
        <v>34</v>
      </c>
      <c r="C251" s="13" t="s">
        <v>35</v>
      </c>
      <c r="D251" s="13" t="s">
        <v>472</v>
      </c>
      <c r="E251" s="13" t="s">
        <v>473</v>
      </c>
      <c r="F251" s="14">
        <v>8131</v>
      </c>
      <c r="G251" s="14">
        <v>2024110010238</v>
      </c>
      <c r="H251" s="13" t="s">
        <v>474</v>
      </c>
      <c r="I251" s="13" t="s">
        <v>475</v>
      </c>
      <c r="J251" s="13" t="s">
        <v>476</v>
      </c>
      <c r="K251" s="13">
        <v>80111600</v>
      </c>
      <c r="L251" s="13" t="s">
        <v>582</v>
      </c>
      <c r="M251" s="13" t="s">
        <v>43</v>
      </c>
      <c r="N251" s="33" t="s">
        <v>43</v>
      </c>
      <c r="O251" s="33">
        <v>3</v>
      </c>
      <c r="P251" s="12">
        <v>1</v>
      </c>
      <c r="Q251" s="13" t="s">
        <v>44</v>
      </c>
      <c r="R251" s="17" t="s">
        <v>45</v>
      </c>
      <c r="S251" s="34">
        <v>4450000</v>
      </c>
      <c r="T251" s="31">
        <v>15575000</v>
      </c>
      <c r="U251" s="13" t="s">
        <v>580</v>
      </c>
      <c r="V251" s="13" t="s">
        <v>47</v>
      </c>
      <c r="W251" s="12" t="s">
        <v>481</v>
      </c>
      <c r="X251" s="13" t="s">
        <v>523</v>
      </c>
      <c r="Y251" s="13" t="s">
        <v>50</v>
      </c>
      <c r="Z251" s="13" t="s">
        <v>51</v>
      </c>
      <c r="AA251" s="18">
        <f>SUMIFS('MOD PAA INVERSIÓN'!M:M,'MOD PAA INVERSIÓN'!B:B,A251,'MOD PAA INVERSIÓN'!A:A,"Modificación propuesta")</f>
        <v>0</v>
      </c>
      <c r="AB251" s="27">
        <f t="shared" si="108"/>
        <v>0</v>
      </c>
      <c r="AC251" s="27">
        <f t="shared" si="109"/>
        <v>15575000</v>
      </c>
      <c r="AD251" s="18">
        <f>IFERROR(VLOOKUP(A251,'MOD PAA INVERSIÓN'!$B:$U,20,0),0)</f>
        <v>0</v>
      </c>
      <c r="AE251" s="18">
        <f>SUMIFS('MOD PAA INVERSIÓN'!$M:$M,'MOD PAA INVERSIÓN'!B:B,A251,'MOD PAA INVERSIÓN'!A:A,"Información Actual")</f>
        <v>0</v>
      </c>
      <c r="AF251" s="18" t="e">
        <f>VLOOKUP(A251,'Copia de MOD PAA INVERSIÓN'!$B:$M,12,0)</f>
        <v>#N/A</v>
      </c>
      <c r="AG251" s="11" t="e">
        <f>VLOOKUP(A251,'SOL INVERSIÒN'!$B:$M,12,0)</f>
        <v>#N/A</v>
      </c>
      <c r="AH251" s="11"/>
      <c r="AI251" s="11"/>
    </row>
    <row r="252" spans="1:35" ht="204">
      <c r="A252" s="12" t="s">
        <v>583</v>
      </c>
      <c r="B252" s="13" t="s">
        <v>34</v>
      </c>
      <c r="C252" s="13" t="s">
        <v>35</v>
      </c>
      <c r="D252" s="13" t="s">
        <v>472</v>
      </c>
      <c r="E252" s="13" t="s">
        <v>473</v>
      </c>
      <c r="F252" s="14">
        <v>8131</v>
      </c>
      <c r="G252" s="14">
        <v>2024110010238</v>
      </c>
      <c r="H252" s="13" t="s">
        <v>474</v>
      </c>
      <c r="I252" s="13" t="s">
        <v>475</v>
      </c>
      <c r="J252" s="13" t="s">
        <v>476</v>
      </c>
      <c r="K252" s="13">
        <v>80111600</v>
      </c>
      <c r="L252" s="13" t="s">
        <v>584</v>
      </c>
      <c r="M252" s="13" t="s">
        <v>43</v>
      </c>
      <c r="N252" s="33" t="s">
        <v>43</v>
      </c>
      <c r="O252" s="33">
        <v>3</v>
      </c>
      <c r="P252" s="12">
        <v>1</v>
      </c>
      <c r="Q252" s="13" t="s">
        <v>44</v>
      </c>
      <c r="R252" s="17" t="s">
        <v>45</v>
      </c>
      <c r="S252" s="34">
        <v>4450000</v>
      </c>
      <c r="T252" s="31">
        <v>15575000</v>
      </c>
      <c r="U252" s="13" t="s">
        <v>580</v>
      </c>
      <c r="V252" s="13" t="s">
        <v>47</v>
      </c>
      <c r="W252" s="12" t="s">
        <v>481</v>
      </c>
      <c r="X252" s="13" t="s">
        <v>523</v>
      </c>
      <c r="Y252" s="13" t="s">
        <v>50</v>
      </c>
      <c r="Z252" s="13" t="s">
        <v>51</v>
      </c>
      <c r="AA252" s="18">
        <f>SUMIFS('MOD PAA INVERSIÓN'!M:M,'MOD PAA INVERSIÓN'!B:B,A252,'MOD PAA INVERSIÓN'!A:A,"Modificación propuesta")</f>
        <v>0</v>
      </c>
      <c r="AB252" s="27">
        <f t="shared" si="108"/>
        <v>0</v>
      </c>
      <c r="AC252" s="27">
        <f t="shared" si="109"/>
        <v>15575000</v>
      </c>
      <c r="AD252" s="18">
        <f>IFERROR(VLOOKUP(A252,'MOD PAA INVERSIÓN'!$B:$U,20,0),0)</f>
        <v>0</v>
      </c>
      <c r="AE252" s="18">
        <f>SUMIFS('MOD PAA INVERSIÓN'!$M:$M,'MOD PAA INVERSIÓN'!B:B,A252,'MOD PAA INVERSIÓN'!A:A,"Información Actual")</f>
        <v>0</v>
      </c>
      <c r="AF252" s="18" t="e">
        <f>VLOOKUP(A252,'Copia de MOD PAA INVERSIÓN'!$B:$M,12,0)</f>
        <v>#N/A</v>
      </c>
      <c r="AG252" s="11" t="e">
        <f>VLOOKUP(A252,'SOL INVERSIÒN'!$B:$M,12,0)</f>
        <v>#N/A</v>
      </c>
      <c r="AH252" s="11"/>
      <c r="AI252" s="11"/>
    </row>
    <row r="253" spans="1:35" ht="204">
      <c r="A253" s="12" t="s">
        <v>585</v>
      </c>
      <c r="B253" s="13" t="s">
        <v>34</v>
      </c>
      <c r="C253" s="13" t="s">
        <v>35</v>
      </c>
      <c r="D253" s="13" t="s">
        <v>472</v>
      </c>
      <c r="E253" s="13" t="s">
        <v>473</v>
      </c>
      <c r="F253" s="14">
        <v>8131</v>
      </c>
      <c r="G253" s="14">
        <v>2024110010238</v>
      </c>
      <c r="H253" s="13" t="s">
        <v>474</v>
      </c>
      <c r="I253" s="13" t="s">
        <v>475</v>
      </c>
      <c r="J253" s="13" t="s">
        <v>476</v>
      </c>
      <c r="K253" s="13">
        <v>80111600</v>
      </c>
      <c r="L253" s="13" t="s">
        <v>586</v>
      </c>
      <c r="M253" s="13" t="s">
        <v>43</v>
      </c>
      <c r="N253" s="33" t="s">
        <v>43</v>
      </c>
      <c r="O253" s="33">
        <v>3</v>
      </c>
      <c r="P253" s="12">
        <v>1</v>
      </c>
      <c r="Q253" s="13" t="s">
        <v>44</v>
      </c>
      <c r="R253" s="17" t="s">
        <v>45</v>
      </c>
      <c r="S253" s="35">
        <v>4630000</v>
      </c>
      <c r="T253" s="31">
        <v>13890000</v>
      </c>
      <c r="U253" s="13" t="s">
        <v>580</v>
      </c>
      <c r="V253" s="13" t="s">
        <v>47</v>
      </c>
      <c r="W253" s="12" t="s">
        <v>481</v>
      </c>
      <c r="X253" s="13" t="s">
        <v>523</v>
      </c>
      <c r="Y253" s="13" t="s">
        <v>50</v>
      </c>
      <c r="Z253" s="13" t="s">
        <v>51</v>
      </c>
      <c r="AA253" s="18">
        <f>SUMIFS('MOD PAA INVERSIÓN'!M:M,'MOD PAA INVERSIÓN'!B:B,A253,'MOD PAA INVERSIÓN'!A:A,"Modificación propuesta")</f>
        <v>0</v>
      </c>
      <c r="AB253" s="27">
        <f t="shared" si="108"/>
        <v>0</v>
      </c>
      <c r="AC253" s="27">
        <f t="shared" si="109"/>
        <v>13890000</v>
      </c>
      <c r="AD253" s="18">
        <f>IFERROR(VLOOKUP(A253,'MOD PAA INVERSIÓN'!$B:$U,20,0),0)</f>
        <v>0</v>
      </c>
      <c r="AE253" s="18">
        <f>SUMIFS('MOD PAA INVERSIÓN'!$M:$M,'MOD PAA INVERSIÓN'!B:B,A253,'MOD PAA INVERSIÓN'!A:A,"Información Actual")</f>
        <v>0</v>
      </c>
      <c r="AF253" s="18" t="e">
        <f>VLOOKUP(A253,'Copia de MOD PAA INVERSIÓN'!$B:$M,12,0)</f>
        <v>#N/A</v>
      </c>
      <c r="AG253" s="11" t="e">
        <f>VLOOKUP(A253,'SOL INVERSIÒN'!$B:$M,12,0)</f>
        <v>#N/A</v>
      </c>
      <c r="AH253" s="11"/>
      <c r="AI253" s="11"/>
    </row>
    <row r="254" spans="1:35" ht="204">
      <c r="A254" s="12" t="s">
        <v>587</v>
      </c>
      <c r="B254" s="13" t="s">
        <v>34</v>
      </c>
      <c r="C254" s="13" t="s">
        <v>35</v>
      </c>
      <c r="D254" s="13" t="s">
        <v>472</v>
      </c>
      <c r="E254" s="13" t="s">
        <v>473</v>
      </c>
      <c r="F254" s="14">
        <v>8131</v>
      </c>
      <c r="G254" s="14">
        <v>2024110010238</v>
      </c>
      <c r="H254" s="13" t="s">
        <v>474</v>
      </c>
      <c r="I254" s="13" t="s">
        <v>475</v>
      </c>
      <c r="J254" s="13" t="s">
        <v>588</v>
      </c>
      <c r="K254" s="13">
        <v>80111600</v>
      </c>
      <c r="L254" s="13" t="s">
        <v>589</v>
      </c>
      <c r="M254" s="13" t="s">
        <v>43</v>
      </c>
      <c r="N254" s="33" t="s">
        <v>43</v>
      </c>
      <c r="O254" s="33">
        <v>3</v>
      </c>
      <c r="P254" s="12">
        <v>1</v>
      </c>
      <c r="Q254" s="13" t="s">
        <v>44</v>
      </c>
      <c r="R254" s="17" t="s">
        <v>45</v>
      </c>
      <c r="S254" s="35">
        <v>4630000</v>
      </c>
      <c r="T254" s="31">
        <v>13890000</v>
      </c>
      <c r="U254" s="13" t="s">
        <v>580</v>
      </c>
      <c r="V254" s="13" t="s">
        <v>47</v>
      </c>
      <c r="W254" s="12" t="s">
        <v>481</v>
      </c>
      <c r="X254" s="13" t="s">
        <v>523</v>
      </c>
      <c r="Y254" s="13" t="s">
        <v>50</v>
      </c>
      <c r="Z254" s="13" t="s">
        <v>51</v>
      </c>
      <c r="AA254" s="18">
        <f>SUMIFS('MOD PAA INVERSIÓN'!M:M,'MOD PAA INVERSIÓN'!B:B,A254,'MOD PAA INVERSIÓN'!A:A,"Modificación propuesta")</f>
        <v>0</v>
      </c>
      <c r="AB254" s="27">
        <f t="shared" si="108"/>
        <v>0</v>
      </c>
      <c r="AC254" s="27">
        <f t="shared" si="109"/>
        <v>13890000</v>
      </c>
      <c r="AD254" s="18">
        <f>IFERROR(VLOOKUP(A254,'MOD PAA INVERSIÓN'!$B:$U,20,0),0)</f>
        <v>0</v>
      </c>
      <c r="AE254" s="18">
        <f>SUMIFS('MOD PAA INVERSIÓN'!$M:$M,'MOD PAA INVERSIÓN'!B:B,A254,'MOD PAA INVERSIÓN'!A:A,"Información Actual")</f>
        <v>0</v>
      </c>
      <c r="AF254" s="18" t="e">
        <f>VLOOKUP(A254,'Copia de MOD PAA INVERSIÓN'!$B:$M,12,0)</f>
        <v>#N/A</v>
      </c>
      <c r="AG254" s="11" t="e">
        <f>VLOOKUP(A254,'SOL INVERSIÒN'!$B:$M,12,0)</f>
        <v>#N/A</v>
      </c>
      <c r="AH254" s="11"/>
      <c r="AI254" s="11"/>
    </row>
    <row r="255" spans="1:35" ht="204">
      <c r="A255" s="12" t="s">
        <v>590</v>
      </c>
      <c r="B255" s="13" t="s">
        <v>34</v>
      </c>
      <c r="C255" s="13" t="s">
        <v>35</v>
      </c>
      <c r="D255" s="13" t="s">
        <v>472</v>
      </c>
      <c r="E255" s="13" t="s">
        <v>473</v>
      </c>
      <c r="F255" s="14">
        <v>8131</v>
      </c>
      <c r="G255" s="14">
        <v>2024110010238</v>
      </c>
      <c r="H255" s="13" t="s">
        <v>474</v>
      </c>
      <c r="I255" s="13" t="s">
        <v>475</v>
      </c>
      <c r="J255" s="13" t="s">
        <v>588</v>
      </c>
      <c r="K255" s="13">
        <v>80111600</v>
      </c>
      <c r="L255" s="13" t="s">
        <v>591</v>
      </c>
      <c r="M255" s="13" t="s">
        <v>43</v>
      </c>
      <c r="N255" s="33" t="s">
        <v>43</v>
      </c>
      <c r="O255" s="33">
        <v>4</v>
      </c>
      <c r="P255" s="12">
        <v>1</v>
      </c>
      <c r="Q255" s="13" t="s">
        <v>44</v>
      </c>
      <c r="R255" s="17" t="s">
        <v>45</v>
      </c>
      <c r="S255" s="35">
        <v>2650000</v>
      </c>
      <c r="T255" s="31">
        <v>10600000</v>
      </c>
      <c r="U255" s="13" t="s">
        <v>580</v>
      </c>
      <c r="V255" s="13" t="s">
        <v>47</v>
      </c>
      <c r="W255" s="12" t="s">
        <v>481</v>
      </c>
      <c r="X255" s="13" t="s">
        <v>523</v>
      </c>
      <c r="Y255" s="13" t="s">
        <v>50</v>
      </c>
      <c r="Z255" s="13" t="s">
        <v>51</v>
      </c>
      <c r="AA255" s="18">
        <f>SUMIFS('MOD PAA INVERSIÓN'!M:M,'MOD PAA INVERSIÓN'!B:B,A255,'MOD PAA INVERSIÓN'!A:A,"Modificación propuesta")</f>
        <v>11500000</v>
      </c>
      <c r="AB255" s="18">
        <f t="shared" ref="AB255:AB256" si="110">AA255-T255</f>
        <v>900000</v>
      </c>
      <c r="AC255" s="18">
        <f t="shared" ref="AC255:AC256" si="111">AA255</f>
        <v>11500000</v>
      </c>
      <c r="AD255" s="18">
        <f>IFERROR(VLOOKUP(A255,'MOD PAA INVERSIÓN'!$B:$U,20,0),0)</f>
        <v>7</v>
      </c>
      <c r="AE255" s="18">
        <f>SUMIFS('MOD PAA INVERSIÓN'!$M:$M,'MOD PAA INVERSIÓN'!B:B,A255,'MOD PAA INVERSIÓN'!A:A,"Información Actual")</f>
        <v>10600000</v>
      </c>
      <c r="AF255" s="18">
        <f>VLOOKUP(A255,'Copia de MOD PAA INVERSIÓN'!$B:$M,12,0)</f>
        <v>11500000</v>
      </c>
      <c r="AG255" s="26">
        <f>VLOOKUP(A255,'SOL INVERSIÒN'!$B:$M,12,0)</f>
        <v>11500000</v>
      </c>
      <c r="AH255" s="11"/>
      <c r="AI255" s="11"/>
    </row>
    <row r="256" spans="1:35" ht="204">
      <c r="A256" s="12" t="s">
        <v>592</v>
      </c>
      <c r="B256" s="13" t="s">
        <v>34</v>
      </c>
      <c r="C256" s="13" t="s">
        <v>35</v>
      </c>
      <c r="D256" s="13" t="s">
        <v>472</v>
      </c>
      <c r="E256" s="13" t="s">
        <v>473</v>
      </c>
      <c r="F256" s="14">
        <v>8131</v>
      </c>
      <c r="G256" s="14">
        <v>2024110010238</v>
      </c>
      <c r="H256" s="13" t="s">
        <v>474</v>
      </c>
      <c r="I256" s="13" t="s">
        <v>475</v>
      </c>
      <c r="J256" s="13" t="s">
        <v>588</v>
      </c>
      <c r="K256" s="13">
        <v>80111600</v>
      </c>
      <c r="L256" s="13" t="s">
        <v>593</v>
      </c>
      <c r="M256" s="13" t="s">
        <v>43</v>
      </c>
      <c r="N256" s="33" t="s">
        <v>43</v>
      </c>
      <c r="O256" s="33">
        <v>4</v>
      </c>
      <c r="P256" s="12">
        <v>1</v>
      </c>
      <c r="Q256" s="13" t="s">
        <v>44</v>
      </c>
      <c r="R256" s="17" t="s">
        <v>45</v>
      </c>
      <c r="S256" s="35">
        <v>2650000</v>
      </c>
      <c r="T256" s="31">
        <v>10600000</v>
      </c>
      <c r="U256" s="13" t="s">
        <v>580</v>
      </c>
      <c r="V256" s="13" t="s">
        <v>47</v>
      </c>
      <c r="W256" s="12" t="s">
        <v>481</v>
      </c>
      <c r="X256" s="13" t="s">
        <v>523</v>
      </c>
      <c r="Y256" s="13" t="s">
        <v>50</v>
      </c>
      <c r="Z256" s="13" t="s">
        <v>51</v>
      </c>
      <c r="AA256" s="18">
        <f>SUMIFS('MOD PAA INVERSIÓN'!M:M,'MOD PAA INVERSIÓN'!B:B,A256,'MOD PAA INVERSIÓN'!A:A,"Modificación propuesta")</f>
        <v>13250000</v>
      </c>
      <c r="AB256" s="18">
        <f t="shared" si="110"/>
        <v>2650000</v>
      </c>
      <c r="AC256" s="18">
        <f t="shared" si="111"/>
        <v>13250000</v>
      </c>
      <c r="AD256" s="18">
        <f>IFERROR(VLOOKUP(A256,'MOD PAA INVERSIÓN'!$B:$U,20,0),0)</f>
        <v>7</v>
      </c>
      <c r="AE256" s="18">
        <f>SUMIFS('MOD PAA INVERSIÓN'!$M:$M,'MOD PAA INVERSIÓN'!B:B,A256,'MOD PAA INVERSIÓN'!A:A,"Información Actual")</f>
        <v>10600000</v>
      </c>
      <c r="AF256" s="18">
        <f>VLOOKUP(A256,'Copia de MOD PAA INVERSIÓN'!$B:$M,12,0)</f>
        <v>13250000</v>
      </c>
      <c r="AG256" s="26">
        <f>VLOOKUP(A256,'SOL INVERSIÒN'!$B:$M,12,0)</f>
        <v>13250000</v>
      </c>
      <c r="AH256" s="11"/>
      <c r="AI256" s="11"/>
    </row>
    <row r="257" spans="1:35" ht="204">
      <c r="A257" s="12" t="s">
        <v>594</v>
      </c>
      <c r="B257" s="13" t="s">
        <v>34</v>
      </c>
      <c r="C257" s="13" t="s">
        <v>35</v>
      </c>
      <c r="D257" s="13" t="s">
        <v>472</v>
      </c>
      <c r="E257" s="13" t="s">
        <v>473</v>
      </c>
      <c r="F257" s="14">
        <v>8131</v>
      </c>
      <c r="G257" s="14">
        <v>2024110010238</v>
      </c>
      <c r="H257" s="13" t="s">
        <v>474</v>
      </c>
      <c r="I257" s="13" t="s">
        <v>475</v>
      </c>
      <c r="J257" s="13" t="s">
        <v>588</v>
      </c>
      <c r="K257" s="13">
        <v>80111600</v>
      </c>
      <c r="L257" s="13" t="s">
        <v>595</v>
      </c>
      <c r="M257" s="13" t="s">
        <v>43</v>
      </c>
      <c r="N257" s="33" t="s">
        <v>43</v>
      </c>
      <c r="O257" s="33">
        <v>4</v>
      </c>
      <c r="P257" s="12">
        <v>1</v>
      </c>
      <c r="Q257" s="13" t="s">
        <v>44</v>
      </c>
      <c r="R257" s="17" t="s">
        <v>45</v>
      </c>
      <c r="S257" s="35">
        <v>2650000</v>
      </c>
      <c r="T257" s="31">
        <v>10600000</v>
      </c>
      <c r="U257" s="13" t="s">
        <v>580</v>
      </c>
      <c r="V257" s="13" t="s">
        <v>47</v>
      </c>
      <c r="W257" s="12" t="s">
        <v>481</v>
      </c>
      <c r="X257" s="13" t="s">
        <v>523</v>
      </c>
      <c r="Y257" s="13" t="s">
        <v>50</v>
      </c>
      <c r="Z257" s="13" t="s">
        <v>51</v>
      </c>
      <c r="AA257" s="18">
        <f>SUMIFS('MOD PAA INVERSIÓN'!M:M,'MOD PAA INVERSIÓN'!B:B,A257,'MOD PAA INVERSIÓN'!A:A,"Modificación propuesta")</f>
        <v>0</v>
      </c>
      <c r="AB257" s="27">
        <f>AC257-T257</f>
        <v>0</v>
      </c>
      <c r="AC257" s="27">
        <f>T257</f>
        <v>10600000</v>
      </c>
      <c r="AD257" s="18">
        <f>IFERROR(VLOOKUP(A257,'MOD PAA INVERSIÓN'!$B:$U,20,0),0)</f>
        <v>0</v>
      </c>
      <c r="AE257" s="18">
        <f>SUMIFS('MOD PAA INVERSIÓN'!$M:$M,'MOD PAA INVERSIÓN'!B:B,A257,'MOD PAA INVERSIÓN'!A:A,"Información Actual")</f>
        <v>0</v>
      </c>
      <c r="AF257" s="18" t="e">
        <f>VLOOKUP(A257,'Copia de MOD PAA INVERSIÓN'!$B:$M,12,0)</f>
        <v>#N/A</v>
      </c>
      <c r="AG257" s="11" t="e">
        <f>VLOOKUP(A257,'SOL INVERSIÒN'!$B:$M,12,0)</f>
        <v>#N/A</v>
      </c>
      <c r="AH257" s="11"/>
      <c r="AI257" s="11"/>
    </row>
    <row r="258" spans="1:35" ht="204">
      <c r="A258" s="12" t="s">
        <v>596</v>
      </c>
      <c r="B258" s="13" t="s">
        <v>34</v>
      </c>
      <c r="C258" s="13" t="s">
        <v>35</v>
      </c>
      <c r="D258" s="13" t="s">
        <v>472</v>
      </c>
      <c r="E258" s="13" t="s">
        <v>473</v>
      </c>
      <c r="F258" s="14">
        <v>8131</v>
      </c>
      <c r="G258" s="14">
        <v>2024110010238</v>
      </c>
      <c r="H258" s="13" t="s">
        <v>474</v>
      </c>
      <c r="I258" s="13" t="s">
        <v>475</v>
      </c>
      <c r="J258" s="13" t="s">
        <v>588</v>
      </c>
      <c r="K258" s="13">
        <v>80111600</v>
      </c>
      <c r="L258" s="13" t="s">
        <v>597</v>
      </c>
      <c r="M258" s="13" t="s">
        <v>43</v>
      </c>
      <c r="N258" s="33" t="s">
        <v>43</v>
      </c>
      <c r="O258" s="33">
        <v>4</v>
      </c>
      <c r="P258" s="12">
        <v>1</v>
      </c>
      <c r="Q258" s="13" t="s">
        <v>44</v>
      </c>
      <c r="R258" s="17" t="s">
        <v>45</v>
      </c>
      <c r="S258" s="35">
        <v>2650000</v>
      </c>
      <c r="T258" s="31">
        <v>10600000</v>
      </c>
      <c r="U258" s="13" t="s">
        <v>580</v>
      </c>
      <c r="V258" s="13" t="s">
        <v>47</v>
      </c>
      <c r="W258" s="12" t="s">
        <v>481</v>
      </c>
      <c r="X258" s="13" t="s">
        <v>523</v>
      </c>
      <c r="Y258" s="13" t="s">
        <v>50</v>
      </c>
      <c r="Z258" s="13" t="s">
        <v>51</v>
      </c>
      <c r="AA258" s="18">
        <f>SUMIFS('MOD PAA INVERSIÓN'!M:M,'MOD PAA INVERSIÓN'!B:B,A258,'MOD PAA INVERSIÓN'!A:A,"Modificación propuesta")</f>
        <v>17500000</v>
      </c>
      <c r="AB258" s="18">
        <f t="shared" ref="AB258:AB259" si="112">AA258-T258</f>
        <v>6900000</v>
      </c>
      <c r="AC258" s="18">
        <f t="shared" ref="AC258:AC259" si="113">AA258</f>
        <v>17500000</v>
      </c>
      <c r="AD258" s="18">
        <f>IFERROR(VLOOKUP(A258,'MOD PAA INVERSIÓN'!$B:$U,20,0),0)</f>
        <v>7</v>
      </c>
      <c r="AE258" s="18">
        <f>SUMIFS('MOD PAA INVERSIÓN'!$M:$M,'MOD PAA INVERSIÓN'!B:B,A258,'MOD PAA INVERSIÓN'!A:A,"Información Actual")</f>
        <v>10600000</v>
      </c>
      <c r="AF258" s="18">
        <f>VLOOKUP(A258,'Copia de MOD PAA INVERSIÓN'!$B:$M,12,0)</f>
        <v>17500000</v>
      </c>
      <c r="AG258" s="26">
        <f>VLOOKUP(A258,'SOL INVERSIÒN'!$B:$M,12,0)</f>
        <v>17500000</v>
      </c>
      <c r="AH258" s="11"/>
      <c r="AI258" s="11"/>
    </row>
    <row r="259" spans="1:35" ht="204">
      <c r="A259" s="12" t="s">
        <v>598</v>
      </c>
      <c r="B259" s="13" t="s">
        <v>34</v>
      </c>
      <c r="C259" s="13" t="s">
        <v>35</v>
      </c>
      <c r="D259" s="13" t="s">
        <v>472</v>
      </c>
      <c r="E259" s="13" t="s">
        <v>473</v>
      </c>
      <c r="F259" s="14">
        <v>8131</v>
      </c>
      <c r="G259" s="14">
        <v>2024110010238</v>
      </c>
      <c r="H259" s="13" t="s">
        <v>474</v>
      </c>
      <c r="I259" s="13" t="s">
        <v>475</v>
      </c>
      <c r="J259" s="13" t="s">
        <v>588</v>
      </c>
      <c r="K259" s="13">
        <v>80111600</v>
      </c>
      <c r="L259" s="13" t="s">
        <v>599</v>
      </c>
      <c r="M259" s="13" t="s">
        <v>43</v>
      </c>
      <c r="N259" s="33" t="s">
        <v>43</v>
      </c>
      <c r="O259" s="33">
        <v>4</v>
      </c>
      <c r="P259" s="12">
        <v>1</v>
      </c>
      <c r="Q259" s="13" t="s">
        <v>44</v>
      </c>
      <c r="R259" s="17" t="s">
        <v>45</v>
      </c>
      <c r="S259" s="35">
        <v>2650000</v>
      </c>
      <c r="T259" s="31">
        <v>10600000</v>
      </c>
      <c r="U259" s="13" t="s">
        <v>580</v>
      </c>
      <c r="V259" s="13" t="s">
        <v>47</v>
      </c>
      <c r="W259" s="12" t="s">
        <v>481</v>
      </c>
      <c r="X259" s="13" t="s">
        <v>523</v>
      </c>
      <c r="Y259" s="13" t="s">
        <v>50</v>
      </c>
      <c r="Z259" s="13" t="s">
        <v>51</v>
      </c>
      <c r="AA259" s="18">
        <f>SUMIFS('MOD PAA INVERSIÓN'!M:M,'MOD PAA INVERSIÓN'!B:B,A259,'MOD PAA INVERSIÓN'!A:A,"Modificación propuesta")</f>
        <v>15500000</v>
      </c>
      <c r="AB259" s="18">
        <f t="shared" si="112"/>
        <v>4900000</v>
      </c>
      <c r="AC259" s="18">
        <f t="shared" si="113"/>
        <v>15500000</v>
      </c>
      <c r="AD259" s="18">
        <f>IFERROR(VLOOKUP(A259,'MOD PAA INVERSIÓN'!$B:$U,20,0),0)</f>
        <v>7</v>
      </c>
      <c r="AE259" s="18">
        <f>SUMIFS('MOD PAA INVERSIÓN'!$M:$M,'MOD PAA INVERSIÓN'!B:B,A259,'MOD PAA INVERSIÓN'!A:A,"Información Actual")</f>
        <v>10600000</v>
      </c>
      <c r="AF259" s="18">
        <f>VLOOKUP(A259,'Copia de MOD PAA INVERSIÓN'!$B:$M,12,0)</f>
        <v>15500000</v>
      </c>
      <c r="AG259" s="26">
        <f>VLOOKUP(A259,'SOL INVERSIÒN'!$B:$M,12,0)</f>
        <v>15500000</v>
      </c>
      <c r="AH259" s="11"/>
      <c r="AI259" s="11"/>
    </row>
    <row r="260" spans="1:35" ht="204">
      <c r="A260" s="12" t="s">
        <v>600</v>
      </c>
      <c r="B260" s="13" t="s">
        <v>34</v>
      </c>
      <c r="C260" s="13" t="s">
        <v>35</v>
      </c>
      <c r="D260" s="13" t="s">
        <v>472</v>
      </c>
      <c r="E260" s="13" t="s">
        <v>473</v>
      </c>
      <c r="F260" s="14">
        <v>8131</v>
      </c>
      <c r="G260" s="14">
        <v>2024110010238</v>
      </c>
      <c r="H260" s="13" t="s">
        <v>474</v>
      </c>
      <c r="I260" s="13" t="s">
        <v>475</v>
      </c>
      <c r="J260" s="13" t="s">
        <v>588</v>
      </c>
      <c r="K260" s="13">
        <v>80111600</v>
      </c>
      <c r="L260" s="13" t="s">
        <v>601</v>
      </c>
      <c r="M260" s="13" t="s">
        <v>43</v>
      </c>
      <c r="N260" s="33" t="s">
        <v>43</v>
      </c>
      <c r="O260" s="33">
        <v>4</v>
      </c>
      <c r="P260" s="12">
        <v>1</v>
      </c>
      <c r="Q260" s="13" t="s">
        <v>44</v>
      </c>
      <c r="R260" s="17" t="s">
        <v>45</v>
      </c>
      <c r="S260" s="35">
        <v>3710000</v>
      </c>
      <c r="T260" s="31">
        <v>14840000</v>
      </c>
      <c r="U260" s="13" t="s">
        <v>580</v>
      </c>
      <c r="V260" s="13" t="s">
        <v>47</v>
      </c>
      <c r="W260" s="12" t="s">
        <v>481</v>
      </c>
      <c r="X260" s="13" t="s">
        <v>523</v>
      </c>
      <c r="Y260" s="13" t="s">
        <v>50</v>
      </c>
      <c r="Z260" s="13" t="s">
        <v>51</v>
      </c>
      <c r="AA260" s="18">
        <f>SUMIFS('MOD PAA INVERSIÓN'!M:M,'MOD PAA INVERSIÓN'!B:B,A260,'MOD PAA INVERSIÓN'!A:A,"Modificación propuesta")</f>
        <v>0</v>
      </c>
      <c r="AB260" s="27">
        <f t="shared" ref="AB260:AB276" si="114">AC260-T260</f>
        <v>0</v>
      </c>
      <c r="AC260" s="27">
        <f t="shared" ref="AC260:AC261" si="115">T260</f>
        <v>14840000</v>
      </c>
      <c r="AD260" s="18">
        <f>IFERROR(VLOOKUP(A260,'MOD PAA INVERSIÓN'!$B:$U,20,0),0)</f>
        <v>0</v>
      </c>
      <c r="AE260" s="18">
        <f>SUMIFS('MOD PAA INVERSIÓN'!$M:$M,'MOD PAA INVERSIÓN'!B:B,A260,'MOD PAA INVERSIÓN'!A:A,"Información Actual")</f>
        <v>0</v>
      </c>
      <c r="AF260" s="18" t="e">
        <f>VLOOKUP(A260,'Copia de MOD PAA INVERSIÓN'!$B:$M,12,0)</f>
        <v>#N/A</v>
      </c>
      <c r="AG260" s="11" t="e">
        <f>VLOOKUP(A260,'SOL INVERSIÒN'!$B:$M,12,0)</f>
        <v>#N/A</v>
      </c>
      <c r="AH260" s="11"/>
      <c r="AI260" s="11"/>
    </row>
    <row r="261" spans="1:35" ht="204">
      <c r="A261" s="12" t="s">
        <v>602</v>
      </c>
      <c r="B261" s="13" t="s">
        <v>34</v>
      </c>
      <c r="C261" s="13" t="s">
        <v>35</v>
      </c>
      <c r="D261" s="13" t="s">
        <v>472</v>
      </c>
      <c r="E261" s="13" t="s">
        <v>473</v>
      </c>
      <c r="F261" s="14">
        <v>8131</v>
      </c>
      <c r="G261" s="14">
        <v>2024110010238</v>
      </c>
      <c r="H261" s="13" t="s">
        <v>474</v>
      </c>
      <c r="I261" s="13" t="s">
        <v>475</v>
      </c>
      <c r="J261" s="13" t="s">
        <v>588</v>
      </c>
      <c r="K261" s="13">
        <v>80111600</v>
      </c>
      <c r="L261" s="13" t="s">
        <v>603</v>
      </c>
      <c r="M261" s="13" t="s">
        <v>43</v>
      </c>
      <c r="N261" s="33" t="s">
        <v>43</v>
      </c>
      <c r="O261" s="33">
        <v>4</v>
      </c>
      <c r="P261" s="12">
        <v>1</v>
      </c>
      <c r="Q261" s="13" t="s">
        <v>44</v>
      </c>
      <c r="R261" s="17" t="s">
        <v>45</v>
      </c>
      <c r="S261" s="35">
        <v>3710000</v>
      </c>
      <c r="T261" s="31">
        <v>14840000</v>
      </c>
      <c r="U261" s="13" t="s">
        <v>580</v>
      </c>
      <c r="V261" s="13" t="s">
        <v>47</v>
      </c>
      <c r="W261" s="12" t="s">
        <v>481</v>
      </c>
      <c r="X261" s="13" t="s">
        <v>523</v>
      </c>
      <c r="Y261" s="13" t="s">
        <v>50</v>
      </c>
      <c r="Z261" s="13" t="s">
        <v>51</v>
      </c>
      <c r="AA261" s="18">
        <f>SUMIFS('MOD PAA INVERSIÓN'!M:M,'MOD PAA INVERSIÓN'!B:B,A261,'MOD PAA INVERSIÓN'!A:A,"Modificación propuesta")</f>
        <v>0</v>
      </c>
      <c r="AB261" s="27">
        <f t="shared" si="114"/>
        <v>0</v>
      </c>
      <c r="AC261" s="27">
        <f t="shared" si="115"/>
        <v>14840000</v>
      </c>
      <c r="AD261" s="18">
        <f>IFERROR(VLOOKUP(A261,'MOD PAA INVERSIÓN'!$B:$U,20,0),0)</f>
        <v>0</v>
      </c>
      <c r="AE261" s="18">
        <f>SUMIFS('MOD PAA INVERSIÓN'!$M:$M,'MOD PAA INVERSIÓN'!B:B,A261,'MOD PAA INVERSIÓN'!A:A,"Información Actual")</f>
        <v>0</v>
      </c>
      <c r="AF261" s="18" t="e">
        <f>VLOOKUP(A261,'Copia de MOD PAA INVERSIÓN'!$B:$M,12,0)</f>
        <v>#N/A</v>
      </c>
      <c r="AG261" s="11" t="e">
        <f>VLOOKUP(A261,'SOL INVERSIÒN'!$B:$M,12,0)</f>
        <v>#N/A</v>
      </c>
      <c r="AH261" s="11"/>
      <c r="AI261" s="11"/>
    </row>
    <row r="262" spans="1:35" ht="204">
      <c r="A262" s="12" t="s">
        <v>604</v>
      </c>
      <c r="B262" s="13" t="s">
        <v>34</v>
      </c>
      <c r="C262" s="13" t="s">
        <v>35</v>
      </c>
      <c r="D262" s="13" t="s">
        <v>472</v>
      </c>
      <c r="E262" s="13" t="s">
        <v>473</v>
      </c>
      <c r="F262" s="14">
        <v>8131</v>
      </c>
      <c r="G262" s="14">
        <v>2024110010238</v>
      </c>
      <c r="H262" s="13" t="s">
        <v>474</v>
      </c>
      <c r="I262" s="13" t="s">
        <v>475</v>
      </c>
      <c r="J262" s="13" t="s">
        <v>588</v>
      </c>
      <c r="K262" s="13">
        <v>80111600</v>
      </c>
      <c r="L262" s="13" t="s">
        <v>605</v>
      </c>
      <c r="M262" s="13" t="s">
        <v>43</v>
      </c>
      <c r="N262" s="33" t="s">
        <v>43</v>
      </c>
      <c r="O262" s="33">
        <v>6</v>
      </c>
      <c r="P262" s="12">
        <v>1</v>
      </c>
      <c r="Q262" s="13" t="s">
        <v>44</v>
      </c>
      <c r="R262" s="17" t="s">
        <v>45</v>
      </c>
      <c r="S262" s="35">
        <v>3710000</v>
      </c>
      <c r="T262" s="31">
        <v>29680000</v>
      </c>
      <c r="U262" s="13" t="s">
        <v>580</v>
      </c>
      <c r="V262" s="13" t="s">
        <v>47</v>
      </c>
      <c r="W262" s="12" t="s">
        <v>481</v>
      </c>
      <c r="X262" s="13" t="s">
        <v>523</v>
      </c>
      <c r="Y262" s="13" t="s">
        <v>50</v>
      </c>
      <c r="Z262" s="13" t="s">
        <v>51</v>
      </c>
      <c r="AA262" s="18">
        <f>SUMIFS('MOD PAA INVERSIÓN'!M:M,'MOD PAA INVERSIÓN'!B:B,A262,'MOD PAA INVERSIÓN'!A:A,"Modificación propuesta")</f>
        <v>0</v>
      </c>
      <c r="AB262" s="18">
        <f t="shared" si="114"/>
        <v>-29680000</v>
      </c>
      <c r="AC262" s="18">
        <f>AA262</f>
        <v>0</v>
      </c>
      <c r="AD262" s="18">
        <f>IFERROR(VLOOKUP(A262,'MOD PAA INVERSIÓN'!$B:$U,20,0),0)</f>
        <v>7</v>
      </c>
      <c r="AE262" s="18">
        <f>SUMIFS('MOD PAA INVERSIÓN'!$M:$M,'MOD PAA INVERSIÓN'!B:B,A262,'MOD PAA INVERSIÓN'!A:A,"Información Actual")</f>
        <v>0</v>
      </c>
      <c r="AF262" s="18">
        <f>VLOOKUP(A262,'Copia de MOD PAA INVERSIÓN'!$B:$M,12,0)</f>
        <v>29680000</v>
      </c>
      <c r="AG262" s="26">
        <f>VLOOKUP(A262,'SOL INVERSIÒN'!$B:$M,12,0)</f>
        <v>29680000</v>
      </c>
      <c r="AH262" s="11"/>
      <c r="AI262" s="11"/>
    </row>
    <row r="263" spans="1:35" ht="204">
      <c r="A263" s="12" t="s">
        <v>606</v>
      </c>
      <c r="B263" s="13" t="s">
        <v>34</v>
      </c>
      <c r="C263" s="13" t="s">
        <v>35</v>
      </c>
      <c r="D263" s="13" t="s">
        <v>472</v>
      </c>
      <c r="E263" s="13" t="s">
        <v>473</v>
      </c>
      <c r="F263" s="14">
        <v>8131</v>
      </c>
      <c r="G263" s="14">
        <v>2024110010238</v>
      </c>
      <c r="H263" s="13" t="s">
        <v>474</v>
      </c>
      <c r="I263" s="13" t="s">
        <v>475</v>
      </c>
      <c r="J263" s="13" t="s">
        <v>588</v>
      </c>
      <c r="K263" s="13">
        <v>80111600</v>
      </c>
      <c r="L263" s="13" t="s">
        <v>607</v>
      </c>
      <c r="M263" s="13" t="s">
        <v>43</v>
      </c>
      <c r="N263" s="33" t="s">
        <v>43</v>
      </c>
      <c r="O263" s="33">
        <v>4</v>
      </c>
      <c r="P263" s="12">
        <v>1</v>
      </c>
      <c r="Q263" s="13" t="s">
        <v>44</v>
      </c>
      <c r="R263" s="17" t="s">
        <v>45</v>
      </c>
      <c r="S263" s="35">
        <v>3710000</v>
      </c>
      <c r="T263" s="31">
        <v>14840000</v>
      </c>
      <c r="U263" s="13" t="s">
        <v>580</v>
      </c>
      <c r="V263" s="13" t="s">
        <v>47</v>
      </c>
      <c r="W263" s="12" t="s">
        <v>481</v>
      </c>
      <c r="X263" s="13" t="s">
        <v>523</v>
      </c>
      <c r="Y263" s="13" t="s">
        <v>50</v>
      </c>
      <c r="Z263" s="13" t="s">
        <v>51</v>
      </c>
      <c r="AA263" s="18">
        <f>SUMIFS('MOD PAA INVERSIÓN'!M:M,'MOD PAA INVERSIÓN'!B:B,A263,'MOD PAA INVERSIÓN'!A:A,"Modificación propuesta")</f>
        <v>0</v>
      </c>
      <c r="AB263" s="27">
        <f t="shared" si="114"/>
        <v>0</v>
      </c>
      <c r="AC263" s="27">
        <f t="shared" ref="AC263:AC276" si="116">T263</f>
        <v>14840000</v>
      </c>
      <c r="AD263" s="18">
        <f>IFERROR(VLOOKUP(A263,'MOD PAA INVERSIÓN'!$B:$U,20,0),0)</f>
        <v>0</v>
      </c>
      <c r="AE263" s="18">
        <f>SUMIFS('MOD PAA INVERSIÓN'!$M:$M,'MOD PAA INVERSIÓN'!B:B,A263,'MOD PAA INVERSIÓN'!A:A,"Información Actual")</f>
        <v>0</v>
      </c>
      <c r="AF263" s="18" t="e">
        <f>VLOOKUP(A263,'Copia de MOD PAA INVERSIÓN'!$B:$M,12,0)</f>
        <v>#N/A</v>
      </c>
      <c r="AG263" s="11" t="e">
        <f>VLOOKUP(A263,'SOL INVERSIÒN'!$B:$M,12,0)</f>
        <v>#N/A</v>
      </c>
      <c r="AH263" s="11"/>
      <c r="AI263" s="11"/>
    </row>
    <row r="264" spans="1:35" ht="204">
      <c r="A264" s="12" t="s">
        <v>608</v>
      </c>
      <c r="B264" s="13" t="s">
        <v>34</v>
      </c>
      <c r="C264" s="13" t="s">
        <v>35</v>
      </c>
      <c r="D264" s="13" t="s">
        <v>472</v>
      </c>
      <c r="E264" s="13" t="s">
        <v>473</v>
      </c>
      <c r="F264" s="14">
        <v>8131</v>
      </c>
      <c r="G264" s="14">
        <v>2024110010238</v>
      </c>
      <c r="H264" s="13" t="s">
        <v>474</v>
      </c>
      <c r="I264" s="13" t="s">
        <v>475</v>
      </c>
      <c r="J264" s="13" t="s">
        <v>588</v>
      </c>
      <c r="K264" s="13">
        <v>80111600</v>
      </c>
      <c r="L264" s="13" t="s">
        <v>609</v>
      </c>
      <c r="M264" s="13" t="s">
        <v>43</v>
      </c>
      <c r="N264" s="33" t="s">
        <v>43</v>
      </c>
      <c r="O264" s="33">
        <v>4</v>
      </c>
      <c r="P264" s="12">
        <v>1</v>
      </c>
      <c r="Q264" s="13" t="s">
        <v>44</v>
      </c>
      <c r="R264" s="17" t="s">
        <v>45</v>
      </c>
      <c r="S264" s="35">
        <v>3710000</v>
      </c>
      <c r="T264" s="31">
        <v>14840000</v>
      </c>
      <c r="U264" s="13" t="s">
        <v>580</v>
      </c>
      <c r="V264" s="13" t="s">
        <v>47</v>
      </c>
      <c r="W264" s="12" t="s">
        <v>481</v>
      </c>
      <c r="X264" s="13" t="s">
        <v>523</v>
      </c>
      <c r="Y264" s="13" t="s">
        <v>50</v>
      </c>
      <c r="Z264" s="13" t="s">
        <v>51</v>
      </c>
      <c r="AA264" s="18">
        <f>SUMIFS('MOD PAA INVERSIÓN'!M:M,'MOD PAA INVERSIÓN'!B:B,A264,'MOD PAA INVERSIÓN'!A:A,"Modificación propuesta")</f>
        <v>0</v>
      </c>
      <c r="AB264" s="27">
        <f t="shared" si="114"/>
        <v>0</v>
      </c>
      <c r="AC264" s="27">
        <f t="shared" si="116"/>
        <v>14840000</v>
      </c>
      <c r="AD264" s="18">
        <f>IFERROR(VLOOKUP(A264,'MOD PAA INVERSIÓN'!$B:$U,20,0),0)</f>
        <v>0</v>
      </c>
      <c r="AE264" s="18">
        <f>SUMIFS('MOD PAA INVERSIÓN'!$M:$M,'MOD PAA INVERSIÓN'!B:B,A264,'MOD PAA INVERSIÓN'!A:A,"Información Actual")</f>
        <v>0</v>
      </c>
      <c r="AF264" s="18" t="e">
        <f>VLOOKUP(A264,'Copia de MOD PAA INVERSIÓN'!$B:$M,12,0)</f>
        <v>#N/A</v>
      </c>
      <c r="AG264" s="11" t="e">
        <f>VLOOKUP(A264,'SOL INVERSIÒN'!$B:$M,12,0)</f>
        <v>#N/A</v>
      </c>
      <c r="AH264" s="11"/>
      <c r="AI264" s="11"/>
    </row>
    <row r="265" spans="1:35" ht="204">
      <c r="A265" s="12" t="s">
        <v>610</v>
      </c>
      <c r="B265" s="13" t="s">
        <v>34</v>
      </c>
      <c r="C265" s="13" t="s">
        <v>35</v>
      </c>
      <c r="D265" s="13" t="s">
        <v>472</v>
      </c>
      <c r="E265" s="13" t="s">
        <v>473</v>
      </c>
      <c r="F265" s="14">
        <v>8131</v>
      </c>
      <c r="G265" s="14">
        <v>2024110010238</v>
      </c>
      <c r="H265" s="13" t="s">
        <v>474</v>
      </c>
      <c r="I265" s="13" t="s">
        <v>475</v>
      </c>
      <c r="J265" s="13" t="s">
        <v>588</v>
      </c>
      <c r="K265" s="13">
        <v>80111600</v>
      </c>
      <c r="L265" s="13" t="s">
        <v>611</v>
      </c>
      <c r="M265" s="13" t="s">
        <v>43</v>
      </c>
      <c r="N265" s="33" t="s">
        <v>43</v>
      </c>
      <c r="O265" s="33">
        <v>4</v>
      </c>
      <c r="P265" s="12">
        <v>1</v>
      </c>
      <c r="Q265" s="13" t="s">
        <v>44</v>
      </c>
      <c r="R265" s="17" t="s">
        <v>45</v>
      </c>
      <c r="S265" s="35">
        <v>3710000</v>
      </c>
      <c r="T265" s="31">
        <v>14840000</v>
      </c>
      <c r="U265" s="13" t="s">
        <v>580</v>
      </c>
      <c r="V265" s="13" t="s">
        <v>47</v>
      </c>
      <c r="W265" s="12" t="s">
        <v>481</v>
      </c>
      <c r="X265" s="13" t="s">
        <v>523</v>
      </c>
      <c r="Y265" s="13" t="s">
        <v>50</v>
      </c>
      <c r="Z265" s="13" t="s">
        <v>51</v>
      </c>
      <c r="AA265" s="18">
        <f>SUMIFS('MOD PAA INVERSIÓN'!M:M,'MOD PAA INVERSIÓN'!B:B,A265,'MOD PAA INVERSIÓN'!A:A,"Modificación propuesta")</f>
        <v>0</v>
      </c>
      <c r="AB265" s="27">
        <f t="shared" si="114"/>
        <v>0</v>
      </c>
      <c r="AC265" s="27">
        <f t="shared" si="116"/>
        <v>14840000</v>
      </c>
      <c r="AD265" s="18">
        <f>IFERROR(VLOOKUP(A265,'MOD PAA INVERSIÓN'!$B:$U,20,0),0)</f>
        <v>0</v>
      </c>
      <c r="AE265" s="18">
        <f>SUMIFS('MOD PAA INVERSIÓN'!$M:$M,'MOD PAA INVERSIÓN'!B:B,A265,'MOD PAA INVERSIÓN'!A:A,"Información Actual")</f>
        <v>0</v>
      </c>
      <c r="AF265" s="18" t="e">
        <f>VLOOKUP(A265,'Copia de MOD PAA INVERSIÓN'!$B:$M,12,0)</f>
        <v>#N/A</v>
      </c>
      <c r="AG265" s="11" t="e">
        <f>VLOOKUP(A265,'SOL INVERSIÒN'!$B:$M,12,0)</f>
        <v>#N/A</v>
      </c>
      <c r="AH265" s="11"/>
      <c r="AI265" s="11"/>
    </row>
    <row r="266" spans="1:35" ht="204">
      <c r="A266" s="12" t="s">
        <v>612</v>
      </c>
      <c r="B266" s="13" t="s">
        <v>34</v>
      </c>
      <c r="C266" s="13" t="s">
        <v>35</v>
      </c>
      <c r="D266" s="13" t="s">
        <v>472</v>
      </c>
      <c r="E266" s="13" t="s">
        <v>473</v>
      </c>
      <c r="F266" s="14">
        <v>8131</v>
      </c>
      <c r="G266" s="14">
        <v>2024110010238</v>
      </c>
      <c r="H266" s="13" t="s">
        <v>474</v>
      </c>
      <c r="I266" s="13" t="s">
        <v>475</v>
      </c>
      <c r="J266" s="13" t="s">
        <v>588</v>
      </c>
      <c r="K266" s="13">
        <v>80111600</v>
      </c>
      <c r="L266" s="13" t="s">
        <v>613</v>
      </c>
      <c r="M266" s="13" t="s">
        <v>43</v>
      </c>
      <c r="N266" s="33" t="s">
        <v>43</v>
      </c>
      <c r="O266" s="33">
        <v>4</v>
      </c>
      <c r="P266" s="12">
        <v>1</v>
      </c>
      <c r="Q266" s="13" t="s">
        <v>44</v>
      </c>
      <c r="R266" s="17" t="s">
        <v>45</v>
      </c>
      <c r="S266" s="35">
        <v>3710000</v>
      </c>
      <c r="T266" s="31">
        <v>14840000</v>
      </c>
      <c r="U266" s="13" t="s">
        <v>580</v>
      </c>
      <c r="V266" s="13" t="s">
        <v>47</v>
      </c>
      <c r="W266" s="12" t="s">
        <v>481</v>
      </c>
      <c r="X266" s="13" t="s">
        <v>523</v>
      </c>
      <c r="Y266" s="13" t="s">
        <v>50</v>
      </c>
      <c r="Z266" s="13" t="s">
        <v>51</v>
      </c>
      <c r="AA266" s="18">
        <f>SUMIFS('MOD PAA INVERSIÓN'!M:M,'MOD PAA INVERSIÓN'!B:B,A266,'MOD PAA INVERSIÓN'!A:A,"Modificación propuesta")</f>
        <v>0</v>
      </c>
      <c r="AB266" s="27">
        <f t="shared" si="114"/>
        <v>0</v>
      </c>
      <c r="AC266" s="27">
        <f t="shared" si="116"/>
        <v>14840000</v>
      </c>
      <c r="AD266" s="18">
        <f>IFERROR(VLOOKUP(A266,'MOD PAA INVERSIÓN'!$B:$U,20,0),0)</f>
        <v>0</v>
      </c>
      <c r="AE266" s="18">
        <f>SUMIFS('MOD PAA INVERSIÓN'!$M:$M,'MOD PAA INVERSIÓN'!B:B,A266,'MOD PAA INVERSIÓN'!A:A,"Información Actual")</f>
        <v>0</v>
      </c>
      <c r="AF266" s="18" t="e">
        <f>VLOOKUP(A266,'Copia de MOD PAA INVERSIÓN'!$B:$M,12,0)</f>
        <v>#N/A</v>
      </c>
      <c r="AG266" s="11" t="e">
        <f>VLOOKUP(A266,'SOL INVERSIÒN'!$B:$M,12,0)</f>
        <v>#N/A</v>
      </c>
      <c r="AH266" s="11"/>
      <c r="AI266" s="11"/>
    </row>
    <row r="267" spans="1:35" ht="204">
      <c r="A267" s="12" t="s">
        <v>614</v>
      </c>
      <c r="B267" s="13" t="s">
        <v>34</v>
      </c>
      <c r="C267" s="13" t="s">
        <v>35</v>
      </c>
      <c r="D267" s="13" t="s">
        <v>472</v>
      </c>
      <c r="E267" s="13" t="s">
        <v>473</v>
      </c>
      <c r="F267" s="14">
        <v>8131</v>
      </c>
      <c r="G267" s="14">
        <v>2024110010238</v>
      </c>
      <c r="H267" s="13" t="s">
        <v>474</v>
      </c>
      <c r="I267" s="13" t="s">
        <v>475</v>
      </c>
      <c r="J267" s="13" t="s">
        <v>588</v>
      </c>
      <c r="K267" s="13">
        <v>80111600</v>
      </c>
      <c r="L267" s="13" t="s">
        <v>615</v>
      </c>
      <c r="M267" s="13" t="s">
        <v>43</v>
      </c>
      <c r="N267" s="33" t="s">
        <v>43</v>
      </c>
      <c r="O267" s="33">
        <v>4</v>
      </c>
      <c r="P267" s="12">
        <v>1</v>
      </c>
      <c r="Q267" s="13" t="s">
        <v>44</v>
      </c>
      <c r="R267" s="17" t="s">
        <v>45</v>
      </c>
      <c r="S267" s="35">
        <v>3710000</v>
      </c>
      <c r="T267" s="31">
        <v>14840000</v>
      </c>
      <c r="U267" s="13" t="s">
        <v>580</v>
      </c>
      <c r="V267" s="13" t="s">
        <v>47</v>
      </c>
      <c r="W267" s="12" t="s">
        <v>481</v>
      </c>
      <c r="X267" s="13" t="s">
        <v>523</v>
      </c>
      <c r="Y267" s="13" t="s">
        <v>50</v>
      </c>
      <c r="Z267" s="13" t="s">
        <v>51</v>
      </c>
      <c r="AA267" s="18">
        <f>SUMIFS('MOD PAA INVERSIÓN'!M:M,'MOD PAA INVERSIÓN'!B:B,A267,'MOD PAA INVERSIÓN'!A:A,"Modificación propuesta")</f>
        <v>0</v>
      </c>
      <c r="AB267" s="27">
        <f t="shared" si="114"/>
        <v>0</v>
      </c>
      <c r="AC267" s="27">
        <f t="shared" si="116"/>
        <v>14840000</v>
      </c>
      <c r="AD267" s="18">
        <f>IFERROR(VLOOKUP(A267,'MOD PAA INVERSIÓN'!$B:$U,20,0),0)</f>
        <v>0</v>
      </c>
      <c r="AE267" s="18">
        <f>SUMIFS('MOD PAA INVERSIÓN'!$M:$M,'MOD PAA INVERSIÓN'!B:B,A267,'MOD PAA INVERSIÓN'!A:A,"Información Actual")</f>
        <v>0</v>
      </c>
      <c r="AF267" s="18" t="e">
        <f>VLOOKUP(A267,'Copia de MOD PAA INVERSIÓN'!$B:$M,12,0)</f>
        <v>#N/A</v>
      </c>
      <c r="AG267" s="11" t="e">
        <f>VLOOKUP(A267,'SOL INVERSIÒN'!$B:$M,12,0)</f>
        <v>#N/A</v>
      </c>
      <c r="AH267" s="11"/>
      <c r="AI267" s="11"/>
    </row>
    <row r="268" spans="1:35" ht="204">
      <c r="A268" s="12" t="s">
        <v>616</v>
      </c>
      <c r="B268" s="13" t="s">
        <v>34</v>
      </c>
      <c r="C268" s="13" t="s">
        <v>35</v>
      </c>
      <c r="D268" s="13" t="s">
        <v>472</v>
      </c>
      <c r="E268" s="13" t="s">
        <v>473</v>
      </c>
      <c r="F268" s="14">
        <v>8131</v>
      </c>
      <c r="G268" s="14">
        <v>2024110010238</v>
      </c>
      <c r="H268" s="13" t="s">
        <v>474</v>
      </c>
      <c r="I268" s="13" t="s">
        <v>475</v>
      </c>
      <c r="J268" s="13" t="s">
        <v>588</v>
      </c>
      <c r="K268" s="13">
        <v>80111600</v>
      </c>
      <c r="L268" s="13" t="s">
        <v>617</v>
      </c>
      <c r="M268" s="13" t="s">
        <v>43</v>
      </c>
      <c r="N268" s="33" t="s">
        <v>43</v>
      </c>
      <c r="O268" s="33">
        <v>4</v>
      </c>
      <c r="P268" s="12">
        <v>1</v>
      </c>
      <c r="Q268" s="13" t="s">
        <v>44</v>
      </c>
      <c r="R268" s="17" t="s">
        <v>45</v>
      </c>
      <c r="S268" s="35">
        <v>3710000</v>
      </c>
      <c r="T268" s="31">
        <v>14840000</v>
      </c>
      <c r="U268" s="13" t="s">
        <v>580</v>
      </c>
      <c r="V268" s="13" t="s">
        <v>47</v>
      </c>
      <c r="W268" s="12" t="s">
        <v>481</v>
      </c>
      <c r="X268" s="13" t="s">
        <v>523</v>
      </c>
      <c r="Y268" s="13" t="s">
        <v>50</v>
      </c>
      <c r="Z268" s="13" t="s">
        <v>51</v>
      </c>
      <c r="AA268" s="18">
        <f>SUMIFS('MOD PAA INVERSIÓN'!M:M,'MOD PAA INVERSIÓN'!B:B,A268,'MOD PAA INVERSIÓN'!A:A,"Modificación propuesta")</f>
        <v>0</v>
      </c>
      <c r="AB268" s="27">
        <f t="shared" si="114"/>
        <v>0</v>
      </c>
      <c r="AC268" s="27">
        <f t="shared" si="116"/>
        <v>14840000</v>
      </c>
      <c r="AD268" s="18">
        <f>IFERROR(VLOOKUP(A268,'MOD PAA INVERSIÓN'!$B:$U,20,0),0)</f>
        <v>0</v>
      </c>
      <c r="AE268" s="18">
        <f>SUMIFS('MOD PAA INVERSIÓN'!$M:$M,'MOD PAA INVERSIÓN'!B:B,A268,'MOD PAA INVERSIÓN'!A:A,"Información Actual")</f>
        <v>0</v>
      </c>
      <c r="AF268" s="18" t="e">
        <f>VLOOKUP(A268,'Copia de MOD PAA INVERSIÓN'!$B:$M,12,0)</f>
        <v>#N/A</v>
      </c>
      <c r="AG268" s="11" t="e">
        <f>VLOOKUP(A268,'SOL INVERSIÒN'!$B:$M,12,0)</f>
        <v>#N/A</v>
      </c>
      <c r="AH268" s="11"/>
      <c r="AI268" s="11"/>
    </row>
    <row r="269" spans="1:35" ht="204">
      <c r="A269" s="12" t="s">
        <v>618</v>
      </c>
      <c r="B269" s="13" t="s">
        <v>34</v>
      </c>
      <c r="C269" s="13" t="s">
        <v>35</v>
      </c>
      <c r="D269" s="13" t="s">
        <v>472</v>
      </c>
      <c r="E269" s="13" t="s">
        <v>473</v>
      </c>
      <c r="F269" s="14">
        <v>8131</v>
      </c>
      <c r="G269" s="14">
        <v>2024110010238</v>
      </c>
      <c r="H269" s="13" t="s">
        <v>474</v>
      </c>
      <c r="I269" s="13" t="s">
        <v>475</v>
      </c>
      <c r="J269" s="13" t="s">
        <v>588</v>
      </c>
      <c r="K269" s="13">
        <v>80111600</v>
      </c>
      <c r="L269" s="13" t="s">
        <v>619</v>
      </c>
      <c r="M269" s="13" t="s">
        <v>43</v>
      </c>
      <c r="N269" s="33" t="s">
        <v>43</v>
      </c>
      <c r="O269" s="33">
        <v>4</v>
      </c>
      <c r="P269" s="12">
        <v>1</v>
      </c>
      <c r="Q269" s="13" t="s">
        <v>44</v>
      </c>
      <c r="R269" s="17" t="s">
        <v>45</v>
      </c>
      <c r="S269" s="35">
        <v>3710000</v>
      </c>
      <c r="T269" s="31">
        <v>14840000</v>
      </c>
      <c r="U269" s="13" t="s">
        <v>580</v>
      </c>
      <c r="V269" s="13" t="s">
        <v>47</v>
      </c>
      <c r="W269" s="12" t="s">
        <v>481</v>
      </c>
      <c r="X269" s="13" t="s">
        <v>523</v>
      </c>
      <c r="Y269" s="13" t="s">
        <v>50</v>
      </c>
      <c r="Z269" s="13" t="s">
        <v>51</v>
      </c>
      <c r="AA269" s="18">
        <f>SUMIFS('MOD PAA INVERSIÓN'!M:M,'MOD PAA INVERSIÓN'!B:B,A269,'MOD PAA INVERSIÓN'!A:A,"Modificación propuesta")</f>
        <v>0</v>
      </c>
      <c r="AB269" s="27">
        <f t="shared" si="114"/>
        <v>0</v>
      </c>
      <c r="AC269" s="27">
        <f t="shared" si="116"/>
        <v>14840000</v>
      </c>
      <c r="AD269" s="18">
        <f>IFERROR(VLOOKUP(A269,'MOD PAA INVERSIÓN'!$B:$U,20,0),0)</f>
        <v>0</v>
      </c>
      <c r="AE269" s="18">
        <f>SUMIFS('MOD PAA INVERSIÓN'!$M:$M,'MOD PAA INVERSIÓN'!B:B,A269,'MOD PAA INVERSIÓN'!A:A,"Información Actual")</f>
        <v>0</v>
      </c>
      <c r="AF269" s="18" t="e">
        <f>VLOOKUP(A269,'Copia de MOD PAA INVERSIÓN'!$B:$M,12,0)</f>
        <v>#N/A</v>
      </c>
      <c r="AG269" s="11" t="e">
        <f>VLOOKUP(A269,'SOL INVERSIÒN'!$B:$M,12,0)</f>
        <v>#N/A</v>
      </c>
      <c r="AH269" s="11"/>
      <c r="AI269" s="11"/>
    </row>
    <row r="270" spans="1:35" ht="204">
      <c r="A270" s="12" t="s">
        <v>620</v>
      </c>
      <c r="B270" s="13" t="s">
        <v>34</v>
      </c>
      <c r="C270" s="13" t="s">
        <v>35</v>
      </c>
      <c r="D270" s="13" t="s">
        <v>472</v>
      </c>
      <c r="E270" s="13" t="s">
        <v>473</v>
      </c>
      <c r="F270" s="14">
        <v>8131</v>
      </c>
      <c r="G270" s="14">
        <v>2024110010238</v>
      </c>
      <c r="H270" s="13" t="s">
        <v>474</v>
      </c>
      <c r="I270" s="13" t="s">
        <v>475</v>
      </c>
      <c r="J270" s="13" t="s">
        <v>588</v>
      </c>
      <c r="K270" s="13">
        <v>80111600</v>
      </c>
      <c r="L270" s="13" t="s">
        <v>621</v>
      </c>
      <c r="M270" s="13" t="s">
        <v>43</v>
      </c>
      <c r="N270" s="33" t="s">
        <v>43</v>
      </c>
      <c r="O270" s="33">
        <v>4</v>
      </c>
      <c r="P270" s="12">
        <v>1</v>
      </c>
      <c r="Q270" s="13" t="s">
        <v>44</v>
      </c>
      <c r="R270" s="17" t="s">
        <v>45</v>
      </c>
      <c r="S270" s="35">
        <v>3710000</v>
      </c>
      <c r="T270" s="31">
        <v>14840000</v>
      </c>
      <c r="U270" s="13" t="s">
        <v>580</v>
      </c>
      <c r="V270" s="13" t="s">
        <v>47</v>
      </c>
      <c r="W270" s="12" t="s">
        <v>481</v>
      </c>
      <c r="X270" s="13" t="s">
        <v>523</v>
      </c>
      <c r="Y270" s="13" t="s">
        <v>50</v>
      </c>
      <c r="Z270" s="13" t="s">
        <v>51</v>
      </c>
      <c r="AA270" s="18">
        <f>SUMIFS('MOD PAA INVERSIÓN'!M:M,'MOD PAA INVERSIÓN'!B:B,A270,'MOD PAA INVERSIÓN'!A:A,"Modificación propuesta")</f>
        <v>0</v>
      </c>
      <c r="AB270" s="27">
        <f t="shared" si="114"/>
        <v>0</v>
      </c>
      <c r="AC270" s="27">
        <f t="shared" si="116"/>
        <v>14840000</v>
      </c>
      <c r="AD270" s="18">
        <f>IFERROR(VLOOKUP(A270,'MOD PAA INVERSIÓN'!$B:$U,20,0),0)</f>
        <v>0</v>
      </c>
      <c r="AE270" s="18">
        <f>SUMIFS('MOD PAA INVERSIÓN'!$M:$M,'MOD PAA INVERSIÓN'!B:B,A270,'MOD PAA INVERSIÓN'!A:A,"Información Actual")</f>
        <v>0</v>
      </c>
      <c r="AF270" s="18" t="e">
        <f>VLOOKUP(A270,'Copia de MOD PAA INVERSIÓN'!$B:$M,12,0)</f>
        <v>#N/A</v>
      </c>
      <c r="AG270" s="11" t="e">
        <f>VLOOKUP(A270,'SOL INVERSIÒN'!$B:$M,12,0)</f>
        <v>#N/A</v>
      </c>
      <c r="AH270" s="11"/>
      <c r="AI270" s="11"/>
    </row>
    <row r="271" spans="1:35" ht="204">
      <c r="A271" s="12" t="s">
        <v>622</v>
      </c>
      <c r="B271" s="13" t="s">
        <v>34</v>
      </c>
      <c r="C271" s="13" t="s">
        <v>35</v>
      </c>
      <c r="D271" s="13" t="s">
        <v>472</v>
      </c>
      <c r="E271" s="13" t="s">
        <v>473</v>
      </c>
      <c r="F271" s="14">
        <v>8131</v>
      </c>
      <c r="G271" s="14">
        <v>2024110010238</v>
      </c>
      <c r="H271" s="13" t="s">
        <v>474</v>
      </c>
      <c r="I271" s="13" t="s">
        <v>475</v>
      </c>
      <c r="J271" s="13" t="s">
        <v>588</v>
      </c>
      <c r="K271" s="13">
        <v>80111600</v>
      </c>
      <c r="L271" s="13" t="s">
        <v>623</v>
      </c>
      <c r="M271" s="13" t="s">
        <v>43</v>
      </c>
      <c r="N271" s="33" t="s">
        <v>43</v>
      </c>
      <c r="O271" s="33">
        <v>4</v>
      </c>
      <c r="P271" s="12">
        <v>1</v>
      </c>
      <c r="Q271" s="13" t="s">
        <v>44</v>
      </c>
      <c r="R271" s="17" t="s">
        <v>45</v>
      </c>
      <c r="S271" s="35">
        <v>3800000</v>
      </c>
      <c r="T271" s="31">
        <v>15200000</v>
      </c>
      <c r="U271" s="13" t="s">
        <v>580</v>
      </c>
      <c r="V271" s="13" t="s">
        <v>47</v>
      </c>
      <c r="W271" s="12" t="s">
        <v>481</v>
      </c>
      <c r="X271" s="13" t="s">
        <v>523</v>
      </c>
      <c r="Y271" s="13" t="s">
        <v>50</v>
      </c>
      <c r="Z271" s="13" t="s">
        <v>51</v>
      </c>
      <c r="AA271" s="18">
        <f>SUMIFS('MOD PAA INVERSIÓN'!M:M,'MOD PAA INVERSIÓN'!B:B,A271,'MOD PAA INVERSIÓN'!A:A,"Modificación propuesta")</f>
        <v>0</v>
      </c>
      <c r="AB271" s="27">
        <f t="shared" si="114"/>
        <v>0</v>
      </c>
      <c r="AC271" s="27">
        <f t="shared" si="116"/>
        <v>15200000</v>
      </c>
      <c r="AD271" s="18">
        <f>IFERROR(VLOOKUP(A271,'MOD PAA INVERSIÓN'!$B:$U,20,0),0)</f>
        <v>0</v>
      </c>
      <c r="AE271" s="18">
        <f>SUMIFS('MOD PAA INVERSIÓN'!$M:$M,'MOD PAA INVERSIÓN'!B:B,A271,'MOD PAA INVERSIÓN'!A:A,"Información Actual")</f>
        <v>0</v>
      </c>
      <c r="AF271" s="18" t="e">
        <f>VLOOKUP(A271,'Copia de MOD PAA INVERSIÓN'!$B:$M,12,0)</f>
        <v>#N/A</v>
      </c>
      <c r="AG271" s="11" t="e">
        <f>VLOOKUP(A271,'SOL INVERSIÒN'!$B:$M,12,0)</f>
        <v>#N/A</v>
      </c>
      <c r="AH271" s="11"/>
      <c r="AI271" s="11"/>
    </row>
    <row r="272" spans="1:35" ht="204">
      <c r="A272" s="12" t="s">
        <v>624</v>
      </c>
      <c r="B272" s="13" t="s">
        <v>34</v>
      </c>
      <c r="C272" s="13" t="s">
        <v>35</v>
      </c>
      <c r="D272" s="13" t="s">
        <v>472</v>
      </c>
      <c r="E272" s="13" t="s">
        <v>473</v>
      </c>
      <c r="F272" s="14">
        <v>8131</v>
      </c>
      <c r="G272" s="14">
        <v>2024110010238</v>
      </c>
      <c r="H272" s="13" t="s">
        <v>474</v>
      </c>
      <c r="I272" s="13" t="s">
        <v>475</v>
      </c>
      <c r="J272" s="13" t="s">
        <v>588</v>
      </c>
      <c r="K272" s="13">
        <v>80111600</v>
      </c>
      <c r="L272" s="13" t="s">
        <v>625</v>
      </c>
      <c r="M272" s="13" t="s">
        <v>43</v>
      </c>
      <c r="N272" s="33" t="s">
        <v>43</v>
      </c>
      <c r="O272" s="33">
        <v>4</v>
      </c>
      <c r="P272" s="12">
        <v>1</v>
      </c>
      <c r="Q272" s="13" t="s">
        <v>44</v>
      </c>
      <c r="R272" s="17" t="s">
        <v>45</v>
      </c>
      <c r="S272" s="35">
        <v>3800000</v>
      </c>
      <c r="T272" s="31">
        <v>15200000</v>
      </c>
      <c r="U272" s="13" t="s">
        <v>580</v>
      </c>
      <c r="V272" s="13" t="s">
        <v>47</v>
      </c>
      <c r="W272" s="12" t="s">
        <v>481</v>
      </c>
      <c r="X272" s="13" t="s">
        <v>523</v>
      </c>
      <c r="Y272" s="13" t="s">
        <v>50</v>
      </c>
      <c r="Z272" s="13" t="s">
        <v>51</v>
      </c>
      <c r="AA272" s="18">
        <f>SUMIFS('MOD PAA INVERSIÓN'!M:M,'MOD PAA INVERSIÓN'!B:B,A272,'MOD PAA INVERSIÓN'!A:A,"Modificación propuesta")</f>
        <v>0</v>
      </c>
      <c r="AB272" s="27">
        <f t="shared" si="114"/>
        <v>0</v>
      </c>
      <c r="AC272" s="27">
        <f t="shared" si="116"/>
        <v>15200000</v>
      </c>
      <c r="AD272" s="18">
        <f>IFERROR(VLOOKUP(A272,'MOD PAA INVERSIÓN'!$B:$U,20,0),0)</f>
        <v>0</v>
      </c>
      <c r="AE272" s="18">
        <f>SUMIFS('MOD PAA INVERSIÓN'!$M:$M,'MOD PAA INVERSIÓN'!B:B,A272,'MOD PAA INVERSIÓN'!A:A,"Información Actual")</f>
        <v>0</v>
      </c>
      <c r="AF272" s="18" t="e">
        <f>VLOOKUP(A272,'Copia de MOD PAA INVERSIÓN'!$B:$M,12,0)</f>
        <v>#N/A</v>
      </c>
      <c r="AG272" s="11" t="e">
        <f>VLOOKUP(A272,'SOL INVERSIÒN'!$B:$M,12,0)</f>
        <v>#N/A</v>
      </c>
      <c r="AH272" s="11"/>
      <c r="AI272" s="11"/>
    </row>
    <row r="273" spans="1:35" ht="204">
      <c r="A273" s="12" t="s">
        <v>626</v>
      </c>
      <c r="B273" s="13" t="s">
        <v>34</v>
      </c>
      <c r="C273" s="13" t="s">
        <v>35</v>
      </c>
      <c r="D273" s="13" t="s">
        <v>472</v>
      </c>
      <c r="E273" s="13" t="s">
        <v>473</v>
      </c>
      <c r="F273" s="14">
        <v>8131</v>
      </c>
      <c r="G273" s="14">
        <v>2024110010238</v>
      </c>
      <c r="H273" s="13" t="s">
        <v>474</v>
      </c>
      <c r="I273" s="13" t="s">
        <v>475</v>
      </c>
      <c r="J273" s="13" t="s">
        <v>588</v>
      </c>
      <c r="K273" s="13">
        <v>80111600</v>
      </c>
      <c r="L273" s="13" t="s">
        <v>627</v>
      </c>
      <c r="M273" s="13" t="s">
        <v>43</v>
      </c>
      <c r="N273" s="33" t="s">
        <v>43</v>
      </c>
      <c r="O273" s="33">
        <v>4</v>
      </c>
      <c r="P273" s="12">
        <v>1</v>
      </c>
      <c r="Q273" s="13" t="s">
        <v>44</v>
      </c>
      <c r="R273" s="17" t="s">
        <v>45</v>
      </c>
      <c r="S273" s="35">
        <v>3800000</v>
      </c>
      <c r="T273" s="31">
        <v>15200000</v>
      </c>
      <c r="U273" s="13" t="s">
        <v>580</v>
      </c>
      <c r="V273" s="13" t="s">
        <v>47</v>
      </c>
      <c r="W273" s="12" t="s">
        <v>481</v>
      </c>
      <c r="X273" s="13" t="s">
        <v>523</v>
      </c>
      <c r="Y273" s="13" t="s">
        <v>50</v>
      </c>
      <c r="Z273" s="13" t="s">
        <v>51</v>
      </c>
      <c r="AA273" s="18">
        <f>SUMIFS('MOD PAA INVERSIÓN'!M:M,'MOD PAA INVERSIÓN'!B:B,A273,'MOD PAA INVERSIÓN'!A:A,"Modificación propuesta")</f>
        <v>0</v>
      </c>
      <c r="AB273" s="27">
        <f t="shared" si="114"/>
        <v>0</v>
      </c>
      <c r="AC273" s="27">
        <f t="shared" si="116"/>
        <v>15200000</v>
      </c>
      <c r="AD273" s="18">
        <f>IFERROR(VLOOKUP(A273,'MOD PAA INVERSIÓN'!$B:$U,20,0),0)</f>
        <v>0</v>
      </c>
      <c r="AE273" s="18">
        <f>SUMIFS('MOD PAA INVERSIÓN'!$M:$M,'MOD PAA INVERSIÓN'!B:B,A273,'MOD PAA INVERSIÓN'!A:A,"Información Actual")</f>
        <v>0</v>
      </c>
      <c r="AF273" s="18" t="e">
        <f>VLOOKUP(A273,'Copia de MOD PAA INVERSIÓN'!$B:$M,12,0)</f>
        <v>#N/A</v>
      </c>
      <c r="AG273" s="11" t="e">
        <f>VLOOKUP(A273,'SOL INVERSIÒN'!$B:$M,12,0)</f>
        <v>#N/A</v>
      </c>
      <c r="AH273" s="11"/>
      <c r="AI273" s="11"/>
    </row>
    <row r="274" spans="1:35" ht="204">
      <c r="A274" s="12" t="s">
        <v>628</v>
      </c>
      <c r="B274" s="13" t="s">
        <v>34</v>
      </c>
      <c r="C274" s="13" t="s">
        <v>35</v>
      </c>
      <c r="D274" s="13" t="s">
        <v>472</v>
      </c>
      <c r="E274" s="13" t="s">
        <v>473</v>
      </c>
      <c r="F274" s="14">
        <v>8131</v>
      </c>
      <c r="G274" s="14">
        <v>2024110010238</v>
      </c>
      <c r="H274" s="13" t="s">
        <v>474</v>
      </c>
      <c r="I274" s="13" t="s">
        <v>475</v>
      </c>
      <c r="J274" s="13" t="s">
        <v>588</v>
      </c>
      <c r="K274" s="13">
        <v>80111600</v>
      </c>
      <c r="L274" s="13" t="s">
        <v>629</v>
      </c>
      <c r="M274" s="13" t="s">
        <v>43</v>
      </c>
      <c r="N274" s="33" t="s">
        <v>43</v>
      </c>
      <c r="O274" s="33">
        <v>4</v>
      </c>
      <c r="P274" s="12">
        <v>1</v>
      </c>
      <c r="Q274" s="13" t="s">
        <v>44</v>
      </c>
      <c r="R274" s="17" t="s">
        <v>45</v>
      </c>
      <c r="S274" s="35">
        <v>3800000</v>
      </c>
      <c r="T274" s="31">
        <v>15200000</v>
      </c>
      <c r="U274" s="13" t="s">
        <v>580</v>
      </c>
      <c r="V274" s="13" t="s">
        <v>47</v>
      </c>
      <c r="W274" s="12" t="s">
        <v>481</v>
      </c>
      <c r="X274" s="13" t="s">
        <v>523</v>
      </c>
      <c r="Y274" s="13" t="s">
        <v>50</v>
      </c>
      <c r="Z274" s="13" t="s">
        <v>51</v>
      </c>
      <c r="AA274" s="18">
        <f>SUMIFS('MOD PAA INVERSIÓN'!M:M,'MOD PAA INVERSIÓN'!B:B,A274,'MOD PAA INVERSIÓN'!A:A,"Modificación propuesta")</f>
        <v>0</v>
      </c>
      <c r="AB274" s="27">
        <f t="shared" si="114"/>
        <v>0</v>
      </c>
      <c r="AC274" s="27">
        <f t="shared" si="116"/>
        <v>15200000</v>
      </c>
      <c r="AD274" s="18">
        <f>IFERROR(VLOOKUP(A274,'MOD PAA INVERSIÓN'!$B:$U,20,0),0)</f>
        <v>0</v>
      </c>
      <c r="AE274" s="18">
        <f>SUMIFS('MOD PAA INVERSIÓN'!$M:$M,'MOD PAA INVERSIÓN'!B:B,A274,'MOD PAA INVERSIÓN'!A:A,"Información Actual")</f>
        <v>0</v>
      </c>
      <c r="AF274" s="18" t="e">
        <f>VLOOKUP(A274,'Copia de MOD PAA INVERSIÓN'!$B:$M,12,0)</f>
        <v>#N/A</v>
      </c>
      <c r="AG274" s="11" t="e">
        <f>VLOOKUP(A274,'SOL INVERSIÒN'!$B:$M,12,0)</f>
        <v>#N/A</v>
      </c>
      <c r="AH274" s="11"/>
      <c r="AI274" s="11"/>
    </row>
    <row r="275" spans="1:35" ht="204">
      <c r="A275" s="12" t="s">
        <v>630</v>
      </c>
      <c r="B275" s="13" t="s">
        <v>34</v>
      </c>
      <c r="C275" s="13" t="s">
        <v>35</v>
      </c>
      <c r="D275" s="13" t="s">
        <v>472</v>
      </c>
      <c r="E275" s="13" t="s">
        <v>473</v>
      </c>
      <c r="F275" s="14">
        <v>8131</v>
      </c>
      <c r="G275" s="14">
        <v>2024110010238</v>
      </c>
      <c r="H275" s="13" t="s">
        <v>474</v>
      </c>
      <c r="I275" s="13" t="s">
        <v>475</v>
      </c>
      <c r="J275" s="13" t="s">
        <v>588</v>
      </c>
      <c r="K275" s="13">
        <v>80111600</v>
      </c>
      <c r="L275" s="13" t="s">
        <v>631</v>
      </c>
      <c r="M275" s="13" t="s">
        <v>43</v>
      </c>
      <c r="N275" s="33" t="s">
        <v>43</v>
      </c>
      <c r="O275" s="33">
        <v>4</v>
      </c>
      <c r="P275" s="12">
        <v>1</v>
      </c>
      <c r="Q275" s="13" t="s">
        <v>44</v>
      </c>
      <c r="R275" s="17" t="s">
        <v>45</v>
      </c>
      <c r="S275" s="35">
        <v>3800000</v>
      </c>
      <c r="T275" s="31">
        <v>15200000</v>
      </c>
      <c r="U275" s="13" t="s">
        <v>580</v>
      </c>
      <c r="V275" s="13" t="s">
        <v>47</v>
      </c>
      <c r="W275" s="12" t="s">
        <v>481</v>
      </c>
      <c r="X275" s="13" t="s">
        <v>523</v>
      </c>
      <c r="Y275" s="13" t="s">
        <v>50</v>
      </c>
      <c r="Z275" s="13" t="s">
        <v>51</v>
      </c>
      <c r="AA275" s="18">
        <f>SUMIFS('MOD PAA INVERSIÓN'!M:M,'MOD PAA INVERSIÓN'!B:B,A275,'MOD PAA INVERSIÓN'!A:A,"Modificación propuesta")</f>
        <v>0</v>
      </c>
      <c r="AB275" s="27">
        <f t="shared" si="114"/>
        <v>0</v>
      </c>
      <c r="AC275" s="27">
        <f t="shared" si="116"/>
        <v>15200000</v>
      </c>
      <c r="AD275" s="18">
        <f>IFERROR(VLOOKUP(A275,'MOD PAA INVERSIÓN'!$B:$U,20,0),0)</f>
        <v>0</v>
      </c>
      <c r="AE275" s="18">
        <f>SUMIFS('MOD PAA INVERSIÓN'!$M:$M,'MOD PAA INVERSIÓN'!B:B,A275,'MOD PAA INVERSIÓN'!A:A,"Información Actual")</f>
        <v>0</v>
      </c>
      <c r="AF275" s="18" t="e">
        <f>VLOOKUP(A275,'Copia de MOD PAA INVERSIÓN'!$B:$M,12,0)</f>
        <v>#N/A</v>
      </c>
      <c r="AG275" s="11" t="e">
        <f>VLOOKUP(A275,'SOL INVERSIÒN'!$B:$M,12,0)</f>
        <v>#N/A</v>
      </c>
      <c r="AH275" s="11"/>
      <c r="AI275" s="11"/>
    </row>
    <row r="276" spans="1:35" ht="204">
      <c r="A276" s="12" t="s">
        <v>632</v>
      </c>
      <c r="B276" s="13" t="s">
        <v>34</v>
      </c>
      <c r="C276" s="13" t="s">
        <v>35</v>
      </c>
      <c r="D276" s="13" t="s">
        <v>472</v>
      </c>
      <c r="E276" s="13" t="s">
        <v>473</v>
      </c>
      <c r="F276" s="14">
        <v>8131</v>
      </c>
      <c r="G276" s="14">
        <v>2024110010238</v>
      </c>
      <c r="H276" s="13" t="s">
        <v>474</v>
      </c>
      <c r="I276" s="13" t="s">
        <v>475</v>
      </c>
      <c r="J276" s="13" t="s">
        <v>588</v>
      </c>
      <c r="K276" s="13">
        <v>80111600</v>
      </c>
      <c r="L276" s="13" t="s">
        <v>633</v>
      </c>
      <c r="M276" s="13" t="s">
        <v>43</v>
      </c>
      <c r="N276" s="33" t="s">
        <v>43</v>
      </c>
      <c r="O276" s="33">
        <v>4</v>
      </c>
      <c r="P276" s="12">
        <v>1</v>
      </c>
      <c r="Q276" s="13" t="s">
        <v>44</v>
      </c>
      <c r="R276" s="17" t="s">
        <v>45</v>
      </c>
      <c r="S276" s="35">
        <v>4450000</v>
      </c>
      <c r="T276" s="31">
        <v>17800000</v>
      </c>
      <c r="U276" s="13" t="s">
        <v>580</v>
      </c>
      <c r="V276" s="13" t="s">
        <v>47</v>
      </c>
      <c r="W276" s="12" t="s">
        <v>481</v>
      </c>
      <c r="X276" s="13" t="s">
        <v>523</v>
      </c>
      <c r="Y276" s="13" t="s">
        <v>50</v>
      </c>
      <c r="Z276" s="13" t="s">
        <v>51</v>
      </c>
      <c r="AA276" s="18">
        <f>SUMIFS('MOD PAA INVERSIÓN'!M:M,'MOD PAA INVERSIÓN'!B:B,A276,'MOD PAA INVERSIÓN'!A:A,"Modificación propuesta")</f>
        <v>0</v>
      </c>
      <c r="AB276" s="27">
        <f t="shared" si="114"/>
        <v>0</v>
      </c>
      <c r="AC276" s="27">
        <f t="shared" si="116"/>
        <v>17800000</v>
      </c>
      <c r="AD276" s="18">
        <f>IFERROR(VLOOKUP(A276,'MOD PAA INVERSIÓN'!$B:$U,20,0),0)</f>
        <v>0</v>
      </c>
      <c r="AE276" s="18">
        <f>SUMIFS('MOD PAA INVERSIÓN'!$M:$M,'MOD PAA INVERSIÓN'!B:B,A276,'MOD PAA INVERSIÓN'!A:A,"Información Actual")</f>
        <v>0</v>
      </c>
      <c r="AF276" s="18" t="e">
        <f>VLOOKUP(A276,'Copia de MOD PAA INVERSIÓN'!$B:$M,12,0)</f>
        <v>#N/A</v>
      </c>
      <c r="AG276" s="11" t="e">
        <f>VLOOKUP(A276,'SOL INVERSIÒN'!$B:$M,12,0)</f>
        <v>#N/A</v>
      </c>
      <c r="AH276" s="11"/>
      <c r="AI276" s="11"/>
    </row>
    <row r="277" spans="1:35" ht="204">
      <c r="A277" s="12" t="s">
        <v>634</v>
      </c>
      <c r="B277" s="13" t="s">
        <v>34</v>
      </c>
      <c r="C277" s="13" t="s">
        <v>35</v>
      </c>
      <c r="D277" s="13" t="s">
        <v>472</v>
      </c>
      <c r="E277" s="13" t="s">
        <v>473</v>
      </c>
      <c r="F277" s="14">
        <v>8131</v>
      </c>
      <c r="G277" s="14">
        <v>2024110010238</v>
      </c>
      <c r="H277" s="13" t="s">
        <v>474</v>
      </c>
      <c r="I277" s="13" t="s">
        <v>475</v>
      </c>
      <c r="J277" s="13" t="s">
        <v>588</v>
      </c>
      <c r="K277" s="13">
        <v>80111600</v>
      </c>
      <c r="L277" s="13" t="s">
        <v>635</v>
      </c>
      <c r="M277" s="13" t="s">
        <v>43</v>
      </c>
      <c r="N277" s="33" t="s">
        <v>43</v>
      </c>
      <c r="O277" s="33">
        <v>4</v>
      </c>
      <c r="P277" s="12">
        <v>1</v>
      </c>
      <c r="Q277" s="13" t="s">
        <v>44</v>
      </c>
      <c r="R277" s="17" t="s">
        <v>45</v>
      </c>
      <c r="S277" s="35">
        <v>4450000</v>
      </c>
      <c r="T277" s="31">
        <v>17800000</v>
      </c>
      <c r="U277" s="13" t="s">
        <v>580</v>
      </c>
      <c r="V277" s="13" t="s">
        <v>47</v>
      </c>
      <c r="W277" s="12" t="s">
        <v>481</v>
      </c>
      <c r="X277" s="13" t="s">
        <v>523</v>
      </c>
      <c r="Y277" s="13" t="s">
        <v>50</v>
      </c>
      <c r="Z277" s="13" t="s">
        <v>51</v>
      </c>
      <c r="AA277" s="18">
        <f>SUMIFS('MOD PAA INVERSIÓN'!M:M,'MOD PAA INVERSIÓN'!B:B,A277,'MOD PAA INVERSIÓN'!A:A,"Modificación propuesta")</f>
        <v>12130000</v>
      </c>
      <c r="AB277" s="18">
        <f>AA277-T277</f>
        <v>-5670000</v>
      </c>
      <c r="AC277" s="18">
        <f>AA277</f>
        <v>12130000</v>
      </c>
      <c r="AD277" s="18">
        <f>IFERROR(VLOOKUP(A277,'MOD PAA INVERSIÓN'!$B:$U,20,0),0)</f>
        <v>7</v>
      </c>
      <c r="AE277" s="18">
        <f>SUMIFS('MOD PAA INVERSIÓN'!$M:$M,'MOD PAA INVERSIÓN'!B:B,A277,'MOD PAA INVERSIÓN'!A:A,"Información Actual")</f>
        <v>17800000</v>
      </c>
      <c r="AF277" s="18">
        <f>VLOOKUP(A277,'Copia de MOD PAA INVERSIÓN'!$B:$M,12,0)</f>
        <v>12130000</v>
      </c>
      <c r="AG277" s="26">
        <f>VLOOKUP(A277,'SOL INVERSIÒN'!$B:$M,12,0)</f>
        <v>12130000</v>
      </c>
      <c r="AH277" s="11"/>
      <c r="AI277" s="11"/>
    </row>
    <row r="278" spans="1:35" ht="204">
      <c r="A278" s="12" t="s">
        <v>636</v>
      </c>
      <c r="B278" s="13" t="s">
        <v>34</v>
      </c>
      <c r="C278" s="13" t="s">
        <v>35</v>
      </c>
      <c r="D278" s="13" t="s">
        <v>472</v>
      </c>
      <c r="E278" s="13" t="s">
        <v>473</v>
      </c>
      <c r="F278" s="14">
        <v>8131</v>
      </c>
      <c r="G278" s="14">
        <v>2024110010238</v>
      </c>
      <c r="H278" s="13" t="s">
        <v>474</v>
      </c>
      <c r="I278" s="13" t="s">
        <v>475</v>
      </c>
      <c r="J278" s="13" t="s">
        <v>588</v>
      </c>
      <c r="K278" s="13">
        <v>80111600</v>
      </c>
      <c r="L278" s="13" t="s">
        <v>637</v>
      </c>
      <c r="M278" s="13" t="s">
        <v>43</v>
      </c>
      <c r="N278" s="33" t="s">
        <v>43</v>
      </c>
      <c r="O278" s="33">
        <v>4</v>
      </c>
      <c r="P278" s="12">
        <v>1</v>
      </c>
      <c r="Q278" s="13" t="s">
        <v>44</v>
      </c>
      <c r="R278" s="17" t="s">
        <v>45</v>
      </c>
      <c r="S278" s="35">
        <v>4450000</v>
      </c>
      <c r="T278" s="31">
        <v>17800000</v>
      </c>
      <c r="U278" s="13" t="s">
        <v>580</v>
      </c>
      <c r="V278" s="13" t="s">
        <v>47</v>
      </c>
      <c r="W278" s="12" t="s">
        <v>481</v>
      </c>
      <c r="X278" s="13" t="s">
        <v>523</v>
      </c>
      <c r="Y278" s="13" t="s">
        <v>50</v>
      </c>
      <c r="Z278" s="13" t="s">
        <v>51</v>
      </c>
      <c r="AA278" s="18">
        <f>SUMIFS('MOD PAA INVERSIÓN'!M:M,'MOD PAA INVERSIÓN'!B:B,A278,'MOD PAA INVERSIÓN'!A:A,"Modificación propuesta")</f>
        <v>0</v>
      </c>
      <c r="AB278" s="27">
        <f>AC278-T278</f>
        <v>0</v>
      </c>
      <c r="AC278" s="27">
        <f>T278</f>
        <v>17800000</v>
      </c>
      <c r="AD278" s="18">
        <f>IFERROR(VLOOKUP(A278,'MOD PAA INVERSIÓN'!$B:$U,20,0),0)</f>
        <v>0</v>
      </c>
      <c r="AE278" s="18">
        <f>SUMIFS('MOD PAA INVERSIÓN'!$M:$M,'MOD PAA INVERSIÓN'!B:B,A278,'MOD PAA INVERSIÓN'!A:A,"Información Actual")</f>
        <v>0</v>
      </c>
      <c r="AF278" s="18" t="e">
        <f>VLOOKUP(A278,'Copia de MOD PAA INVERSIÓN'!$B:$M,12,0)</f>
        <v>#N/A</v>
      </c>
      <c r="AG278" s="11" t="e">
        <f>VLOOKUP(A278,'SOL INVERSIÒN'!$B:$M,12,0)</f>
        <v>#N/A</v>
      </c>
      <c r="AH278" s="11"/>
      <c r="AI278" s="11"/>
    </row>
    <row r="279" spans="1:35" ht="204">
      <c r="A279" s="12" t="s">
        <v>638</v>
      </c>
      <c r="B279" s="13" t="s">
        <v>34</v>
      </c>
      <c r="C279" s="13" t="s">
        <v>35</v>
      </c>
      <c r="D279" s="13" t="s">
        <v>472</v>
      </c>
      <c r="E279" s="13" t="s">
        <v>473</v>
      </c>
      <c r="F279" s="14">
        <v>8131</v>
      </c>
      <c r="G279" s="14">
        <v>2024110010238</v>
      </c>
      <c r="H279" s="13" t="s">
        <v>474</v>
      </c>
      <c r="I279" s="13" t="s">
        <v>475</v>
      </c>
      <c r="J279" s="13" t="s">
        <v>588</v>
      </c>
      <c r="K279" s="13">
        <v>80111600</v>
      </c>
      <c r="L279" s="13" t="s">
        <v>639</v>
      </c>
      <c r="M279" s="13" t="s">
        <v>43</v>
      </c>
      <c r="N279" s="33" t="s">
        <v>43</v>
      </c>
      <c r="O279" s="33">
        <v>3</v>
      </c>
      <c r="P279" s="12">
        <v>1</v>
      </c>
      <c r="Q279" s="13" t="s">
        <v>44</v>
      </c>
      <c r="R279" s="17" t="s">
        <v>45</v>
      </c>
      <c r="S279" s="35">
        <v>4500000</v>
      </c>
      <c r="T279" s="31">
        <v>13500000</v>
      </c>
      <c r="U279" s="13" t="s">
        <v>580</v>
      </c>
      <c r="V279" s="13" t="s">
        <v>47</v>
      </c>
      <c r="W279" s="12" t="s">
        <v>481</v>
      </c>
      <c r="X279" s="13" t="s">
        <v>523</v>
      </c>
      <c r="Y279" s="13" t="s">
        <v>50</v>
      </c>
      <c r="Z279" s="13" t="s">
        <v>51</v>
      </c>
      <c r="AA279" s="18">
        <f>SUMIFS('MOD PAA INVERSIÓN'!M:M,'MOD PAA INVERSIÓN'!B:B,A279,'MOD PAA INVERSIÓN'!A:A,"Modificación propuesta")</f>
        <v>23500000</v>
      </c>
      <c r="AB279" s="18">
        <f t="shared" ref="AB279:AB280" si="117">AA279-T279</f>
        <v>10000000</v>
      </c>
      <c r="AC279" s="18">
        <f t="shared" ref="AC279:AC280" si="118">AA279</f>
        <v>23500000</v>
      </c>
      <c r="AD279" s="18">
        <f>IFERROR(VLOOKUP(A279,'MOD PAA INVERSIÓN'!$B:$U,20,0),0)</f>
        <v>7</v>
      </c>
      <c r="AE279" s="18">
        <f>SUMIFS('MOD PAA INVERSIÓN'!$M:$M,'MOD PAA INVERSIÓN'!B:B,A279,'MOD PAA INVERSIÓN'!A:A,"Información Actual")</f>
        <v>13500000</v>
      </c>
      <c r="AF279" s="18">
        <f>VLOOKUP(A279,'Copia de MOD PAA INVERSIÓN'!$B:$M,12,0)</f>
        <v>23500000</v>
      </c>
      <c r="AG279" s="26">
        <f>VLOOKUP(A279,'SOL INVERSIÒN'!$B:$M,12,0)</f>
        <v>23500000</v>
      </c>
      <c r="AH279" s="11"/>
      <c r="AI279" s="11"/>
    </row>
    <row r="280" spans="1:35" ht="204">
      <c r="A280" s="12" t="s">
        <v>640</v>
      </c>
      <c r="B280" s="13" t="s">
        <v>34</v>
      </c>
      <c r="C280" s="13" t="s">
        <v>35</v>
      </c>
      <c r="D280" s="13" t="s">
        <v>472</v>
      </c>
      <c r="E280" s="13" t="s">
        <v>473</v>
      </c>
      <c r="F280" s="14">
        <v>8131</v>
      </c>
      <c r="G280" s="14">
        <v>2024110010238</v>
      </c>
      <c r="H280" s="13" t="s">
        <v>474</v>
      </c>
      <c r="I280" s="13" t="s">
        <v>475</v>
      </c>
      <c r="J280" s="13" t="s">
        <v>588</v>
      </c>
      <c r="K280" s="13">
        <v>80111600</v>
      </c>
      <c r="L280" s="13" t="s">
        <v>641</v>
      </c>
      <c r="M280" s="13" t="s">
        <v>43</v>
      </c>
      <c r="N280" s="33" t="s">
        <v>43</v>
      </c>
      <c r="O280" s="33">
        <v>3</v>
      </c>
      <c r="P280" s="12">
        <v>1</v>
      </c>
      <c r="Q280" s="13" t="s">
        <v>44</v>
      </c>
      <c r="R280" s="17" t="s">
        <v>45</v>
      </c>
      <c r="S280" s="35">
        <v>4500000</v>
      </c>
      <c r="T280" s="31">
        <v>13500000</v>
      </c>
      <c r="U280" s="13" t="s">
        <v>580</v>
      </c>
      <c r="V280" s="13" t="s">
        <v>47</v>
      </c>
      <c r="W280" s="12" t="s">
        <v>481</v>
      </c>
      <c r="X280" s="13" t="s">
        <v>523</v>
      </c>
      <c r="Y280" s="13" t="s">
        <v>50</v>
      </c>
      <c r="Z280" s="13" t="s">
        <v>51</v>
      </c>
      <c r="AA280" s="18">
        <f>SUMIFS('MOD PAA INVERSIÓN'!M:M,'MOD PAA INVERSIÓN'!B:B,A280,'MOD PAA INVERSIÓN'!A:A,"Modificación propuesta")</f>
        <v>23500000</v>
      </c>
      <c r="AB280" s="18">
        <f t="shared" si="117"/>
        <v>10000000</v>
      </c>
      <c r="AC280" s="18">
        <f t="shared" si="118"/>
        <v>23500000</v>
      </c>
      <c r="AD280" s="18">
        <f>IFERROR(VLOOKUP(A280,'MOD PAA INVERSIÓN'!$B:$U,20,0),0)</f>
        <v>7</v>
      </c>
      <c r="AE280" s="18">
        <f>SUMIFS('MOD PAA INVERSIÓN'!$M:$M,'MOD PAA INVERSIÓN'!B:B,A280,'MOD PAA INVERSIÓN'!A:A,"Información Actual")</f>
        <v>13500000</v>
      </c>
      <c r="AF280" s="18">
        <f>VLOOKUP(A280,'Copia de MOD PAA INVERSIÓN'!$B:$M,12,0)</f>
        <v>23500000</v>
      </c>
      <c r="AG280" s="26">
        <f>VLOOKUP(A280,'SOL INVERSIÒN'!$B:$M,12,0)</f>
        <v>23500000</v>
      </c>
      <c r="AH280" s="11"/>
      <c r="AI280" s="11"/>
    </row>
    <row r="281" spans="1:35" ht="204">
      <c r="A281" s="12" t="s">
        <v>642</v>
      </c>
      <c r="B281" s="13" t="s">
        <v>34</v>
      </c>
      <c r="C281" s="13" t="s">
        <v>35</v>
      </c>
      <c r="D281" s="13" t="s">
        <v>472</v>
      </c>
      <c r="E281" s="13" t="s">
        <v>473</v>
      </c>
      <c r="F281" s="14">
        <v>8131</v>
      </c>
      <c r="G281" s="14">
        <v>2024110010238</v>
      </c>
      <c r="H281" s="13" t="s">
        <v>474</v>
      </c>
      <c r="I281" s="13" t="s">
        <v>475</v>
      </c>
      <c r="J281" s="13" t="s">
        <v>588</v>
      </c>
      <c r="K281" s="13">
        <v>80111600</v>
      </c>
      <c r="L281" s="13" t="s">
        <v>643</v>
      </c>
      <c r="M281" s="13" t="s">
        <v>43</v>
      </c>
      <c r="N281" s="33" t="s">
        <v>43</v>
      </c>
      <c r="O281" s="33">
        <v>1</v>
      </c>
      <c r="P281" s="12">
        <v>1</v>
      </c>
      <c r="Q281" s="13" t="s">
        <v>44</v>
      </c>
      <c r="R281" s="13" t="s">
        <v>45</v>
      </c>
      <c r="S281" s="36">
        <v>0</v>
      </c>
      <c r="T281" s="31">
        <v>30000000</v>
      </c>
      <c r="U281" s="13" t="s">
        <v>580</v>
      </c>
      <c r="V281" s="13" t="s">
        <v>47</v>
      </c>
      <c r="W281" s="12" t="s">
        <v>481</v>
      </c>
      <c r="X281" s="13" t="s">
        <v>523</v>
      </c>
      <c r="Y281" s="13" t="s">
        <v>50</v>
      </c>
      <c r="Z281" s="13" t="s">
        <v>51</v>
      </c>
      <c r="AA281" s="18">
        <f>SUMIFS('MOD PAA INVERSIÓN'!M:M,'MOD PAA INVERSIÓN'!B:B,A281,'MOD PAA INVERSIÓN'!A:A,"Modificación propuesta")</f>
        <v>0</v>
      </c>
      <c r="AB281" s="27">
        <f t="shared" ref="AB281:AB342" si="119">AC281-T281</f>
        <v>0</v>
      </c>
      <c r="AC281" s="27">
        <f t="shared" ref="AC281:AC342" si="120">T281</f>
        <v>30000000</v>
      </c>
      <c r="AD281" s="18">
        <f>IFERROR(VLOOKUP(A281,'MOD PAA INVERSIÓN'!$B:$U,20,0),0)</f>
        <v>0</v>
      </c>
      <c r="AE281" s="18">
        <f>SUMIFS('MOD PAA INVERSIÓN'!$M:$M,'MOD PAA INVERSIÓN'!B:B,A281,'MOD PAA INVERSIÓN'!A:A,"Información Actual")</f>
        <v>0</v>
      </c>
      <c r="AF281" s="18" t="e">
        <f>VLOOKUP(A281,'Copia de MOD PAA INVERSIÓN'!$B:$M,12,0)</f>
        <v>#N/A</v>
      </c>
      <c r="AG281" s="11" t="e">
        <f>VLOOKUP(A281,'SOL INVERSIÒN'!$B:$M,12,0)</f>
        <v>#N/A</v>
      </c>
      <c r="AH281" s="11"/>
      <c r="AI281" s="11"/>
    </row>
    <row r="282" spans="1:35" ht="204">
      <c r="A282" s="12" t="s">
        <v>644</v>
      </c>
      <c r="B282" s="13" t="s">
        <v>34</v>
      </c>
      <c r="C282" s="13" t="s">
        <v>35</v>
      </c>
      <c r="D282" s="13" t="s">
        <v>472</v>
      </c>
      <c r="E282" s="13" t="s">
        <v>473</v>
      </c>
      <c r="F282" s="14">
        <v>8131</v>
      </c>
      <c r="G282" s="14">
        <v>2024110010238</v>
      </c>
      <c r="H282" s="13" t="s">
        <v>474</v>
      </c>
      <c r="I282" s="13" t="s">
        <v>475</v>
      </c>
      <c r="J282" s="13" t="s">
        <v>588</v>
      </c>
      <c r="K282" s="13">
        <v>80111600</v>
      </c>
      <c r="L282" s="13" t="s">
        <v>645</v>
      </c>
      <c r="M282" s="13" t="s">
        <v>43</v>
      </c>
      <c r="N282" s="33" t="s">
        <v>43</v>
      </c>
      <c r="O282" s="33">
        <v>1</v>
      </c>
      <c r="P282" s="12">
        <v>1</v>
      </c>
      <c r="Q282" s="13" t="s">
        <v>44</v>
      </c>
      <c r="R282" s="13" t="s">
        <v>45</v>
      </c>
      <c r="S282" s="36">
        <v>0</v>
      </c>
      <c r="T282" s="31">
        <v>30000000</v>
      </c>
      <c r="U282" s="13" t="s">
        <v>580</v>
      </c>
      <c r="V282" s="13" t="s">
        <v>47</v>
      </c>
      <c r="W282" s="12" t="s">
        <v>481</v>
      </c>
      <c r="X282" s="13" t="s">
        <v>523</v>
      </c>
      <c r="Y282" s="13" t="s">
        <v>50</v>
      </c>
      <c r="Z282" s="13" t="s">
        <v>51</v>
      </c>
      <c r="AA282" s="18">
        <f>SUMIFS('MOD PAA INVERSIÓN'!M:M,'MOD PAA INVERSIÓN'!B:B,A282,'MOD PAA INVERSIÓN'!A:A,"Modificación propuesta")</f>
        <v>0</v>
      </c>
      <c r="AB282" s="27">
        <f t="shared" si="119"/>
        <v>0</v>
      </c>
      <c r="AC282" s="27">
        <f t="shared" si="120"/>
        <v>30000000</v>
      </c>
      <c r="AD282" s="18">
        <f>IFERROR(VLOOKUP(A282,'MOD PAA INVERSIÓN'!$B:$U,20,0),0)</f>
        <v>0</v>
      </c>
      <c r="AE282" s="18">
        <f>SUMIFS('MOD PAA INVERSIÓN'!$M:$M,'MOD PAA INVERSIÓN'!B:B,A282,'MOD PAA INVERSIÓN'!A:A,"Información Actual")</f>
        <v>0</v>
      </c>
      <c r="AF282" s="18" t="e">
        <f>VLOOKUP(A282,'Copia de MOD PAA INVERSIÓN'!$B:$M,12,0)</f>
        <v>#N/A</v>
      </c>
      <c r="AG282" s="11" t="e">
        <f>VLOOKUP(A282,'SOL INVERSIÒN'!$B:$M,12,0)</f>
        <v>#N/A</v>
      </c>
      <c r="AH282" s="11"/>
      <c r="AI282" s="11"/>
    </row>
    <row r="283" spans="1:35" ht="204">
      <c r="A283" s="12" t="s">
        <v>646</v>
      </c>
      <c r="B283" s="13" t="s">
        <v>34</v>
      </c>
      <c r="C283" s="13" t="s">
        <v>35</v>
      </c>
      <c r="D283" s="13" t="s">
        <v>472</v>
      </c>
      <c r="E283" s="13" t="s">
        <v>473</v>
      </c>
      <c r="F283" s="14">
        <v>8131</v>
      </c>
      <c r="G283" s="14">
        <v>2024110010238</v>
      </c>
      <c r="H283" s="13" t="s">
        <v>474</v>
      </c>
      <c r="I283" s="13" t="s">
        <v>475</v>
      </c>
      <c r="J283" s="13" t="s">
        <v>588</v>
      </c>
      <c r="K283" s="13">
        <v>80111600</v>
      </c>
      <c r="L283" s="13" t="s">
        <v>647</v>
      </c>
      <c r="M283" s="13" t="s">
        <v>43</v>
      </c>
      <c r="N283" s="33" t="s">
        <v>43</v>
      </c>
      <c r="O283" s="33">
        <v>1</v>
      </c>
      <c r="P283" s="12">
        <v>1</v>
      </c>
      <c r="Q283" s="13" t="s">
        <v>44</v>
      </c>
      <c r="R283" s="13" t="s">
        <v>45</v>
      </c>
      <c r="S283" s="36">
        <v>0</v>
      </c>
      <c r="T283" s="31">
        <v>20000000</v>
      </c>
      <c r="U283" s="13" t="s">
        <v>580</v>
      </c>
      <c r="V283" s="13" t="s">
        <v>47</v>
      </c>
      <c r="W283" s="12" t="s">
        <v>481</v>
      </c>
      <c r="X283" s="13" t="s">
        <v>523</v>
      </c>
      <c r="Y283" s="13" t="s">
        <v>50</v>
      </c>
      <c r="Z283" s="13" t="s">
        <v>51</v>
      </c>
      <c r="AA283" s="18">
        <f>SUMIFS('MOD PAA INVERSIÓN'!M:M,'MOD PAA INVERSIÓN'!B:B,A283,'MOD PAA INVERSIÓN'!A:A,"Modificación propuesta")</f>
        <v>0</v>
      </c>
      <c r="AB283" s="27">
        <f t="shared" si="119"/>
        <v>0</v>
      </c>
      <c r="AC283" s="27">
        <f t="shared" si="120"/>
        <v>20000000</v>
      </c>
      <c r="AD283" s="18">
        <f>IFERROR(VLOOKUP(A283,'MOD PAA INVERSIÓN'!$B:$U,20,0),0)</f>
        <v>0</v>
      </c>
      <c r="AE283" s="18">
        <f>SUMIFS('MOD PAA INVERSIÓN'!$M:$M,'MOD PAA INVERSIÓN'!B:B,A283,'MOD PAA INVERSIÓN'!A:A,"Información Actual")</f>
        <v>0</v>
      </c>
      <c r="AF283" s="18" t="e">
        <f>VLOOKUP(A283,'Copia de MOD PAA INVERSIÓN'!$B:$M,12,0)</f>
        <v>#N/A</v>
      </c>
      <c r="AG283" s="11" t="e">
        <f>VLOOKUP(A283,'SOL INVERSIÒN'!$B:$M,12,0)</f>
        <v>#N/A</v>
      </c>
      <c r="AH283" s="11"/>
      <c r="AI283" s="11"/>
    </row>
    <row r="284" spans="1:35" ht="204">
      <c r="A284" s="12" t="s">
        <v>648</v>
      </c>
      <c r="B284" s="13" t="s">
        <v>34</v>
      </c>
      <c r="C284" s="13" t="s">
        <v>35</v>
      </c>
      <c r="D284" s="13" t="s">
        <v>472</v>
      </c>
      <c r="E284" s="13" t="s">
        <v>473</v>
      </c>
      <c r="F284" s="14">
        <v>8131</v>
      </c>
      <c r="G284" s="14">
        <v>2024110010238</v>
      </c>
      <c r="H284" s="13" t="s">
        <v>474</v>
      </c>
      <c r="I284" s="13" t="s">
        <v>475</v>
      </c>
      <c r="J284" s="13" t="s">
        <v>588</v>
      </c>
      <c r="K284" s="13">
        <v>80111600</v>
      </c>
      <c r="L284" s="13" t="s">
        <v>649</v>
      </c>
      <c r="M284" s="13" t="s">
        <v>43</v>
      </c>
      <c r="N284" s="33" t="s">
        <v>43</v>
      </c>
      <c r="O284" s="33">
        <v>1</v>
      </c>
      <c r="P284" s="12">
        <v>1</v>
      </c>
      <c r="Q284" s="13" t="s">
        <v>44</v>
      </c>
      <c r="R284" s="13" t="s">
        <v>45</v>
      </c>
      <c r="S284" s="36">
        <v>0</v>
      </c>
      <c r="T284" s="31">
        <v>38615000</v>
      </c>
      <c r="U284" s="13" t="s">
        <v>580</v>
      </c>
      <c r="V284" s="13" t="s">
        <v>47</v>
      </c>
      <c r="W284" s="12" t="s">
        <v>481</v>
      </c>
      <c r="X284" s="13" t="s">
        <v>523</v>
      </c>
      <c r="Y284" s="13" t="s">
        <v>50</v>
      </c>
      <c r="Z284" s="13" t="s">
        <v>51</v>
      </c>
      <c r="AA284" s="18">
        <f>SUMIFS('MOD PAA INVERSIÓN'!M:M,'MOD PAA INVERSIÓN'!B:B,A284,'MOD PAA INVERSIÓN'!A:A,"Modificación propuesta")</f>
        <v>0</v>
      </c>
      <c r="AB284" s="27">
        <f t="shared" si="119"/>
        <v>0</v>
      </c>
      <c r="AC284" s="27">
        <f t="shared" si="120"/>
        <v>38615000</v>
      </c>
      <c r="AD284" s="18">
        <f>IFERROR(VLOOKUP(A284,'MOD PAA INVERSIÓN'!$B:$U,20,0),0)</f>
        <v>0</v>
      </c>
      <c r="AE284" s="18">
        <f>SUMIFS('MOD PAA INVERSIÓN'!$M:$M,'MOD PAA INVERSIÓN'!B:B,A284,'MOD PAA INVERSIÓN'!A:A,"Información Actual")</f>
        <v>0</v>
      </c>
      <c r="AF284" s="18" t="e">
        <f>VLOOKUP(A284,'Copia de MOD PAA INVERSIÓN'!$B:$M,12,0)</f>
        <v>#N/A</v>
      </c>
      <c r="AG284" s="11" t="e">
        <f>VLOOKUP(A284,'SOL INVERSIÒN'!$B:$M,12,0)</f>
        <v>#N/A</v>
      </c>
      <c r="AH284" s="11"/>
      <c r="AI284" s="11"/>
    </row>
    <row r="285" spans="1:35" ht="204">
      <c r="A285" s="12" t="s">
        <v>650</v>
      </c>
      <c r="B285" s="13" t="s">
        <v>34</v>
      </c>
      <c r="C285" s="13" t="s">
        <v>35</v>
      </c>
      <c r="D285" s="13" t="s">
        <v>472</v>
      </c>
      <c r="E285" s="13" t="s">
        <v>473</v>
      </c>
      <c r="F285" s="14">
        <v>8131</v>
      </c>
      <c r="G285" s="14">
        <v>2024110010238</v>
      </c>
      <c r="H285" s="13" t="s">
        <v>474</v>
      </c>
      <c r="I285" s="13" t="s">
        <v>475</v>
      </c>
      <c r="J285" s="13" t="s">
        <v>588</v>
      </c>
      <c r="K285" s="13">
        <v>80111600</v>
      </c>
      <c r="L285" s="13" t="s">
        <v>651</v>
      </c>
      <c r="M285" s="13" t="s">
        <v>43</v>
      </c>
      <c r="N285" s="33" t="s">
        <v>43</v>
      </c>
      <c r="O285" s="33">
        <v>1</v>
      </c>
      <c r="P285" s="12">
        <v>1</v>
      </c>
      <c r="Q285" s="13" t="s">
        <v>44</v>
      </c>
      <c r="R285" s="13" t="s">
        <v>45</v>
      </c>
      <c r="S285" s="36">
        <v>0</v>
      </c>
      <c r="T285" s="31">
        <v>20000000</v>
      </c>
      <c r="U285" s="13" t="s">
        <v>580</v>
      </c>
      <c r="V285" s="13" t="s">
        <v>47</v>
      </c>
      <c r="W285" s="12" t="s">
        <v>481</v>
      </c>
      <c r="X285" s="13" t="s">
        <v>523</v>
      </c>
      <c r="Y285" s="13" t="s">
        <v>50</v>
      </c>
      <c r="Z285" s="13" t="s">
        <v>51</v>
      </c>
      <c r="AA285" s="18">
        <f>SUMIFS('MOD PAA INVERSIÓN'!M:M,'MOD PAA INVERSIÓN'!B:B,A285,'MOD PAA INVERSIÓN'!A:A,"Modificación propuesta")</f>
        <v>0</v>
      </c>
      <c r="AB285" s="27">
        <f t="shared" si="119"/>
        <v>0</v>
      </c>
      <c r="AC285" s="27">
        <f t="shared" si="120"/>
        <v>20000000</v>
      </c>
      <c r="AD285" s="18">
        <f>IFERROR(VLOOKUP(A285,'MOD PAA INVERSIÓN'!$B:$U,20,0),0)</f>
        <v>0</v>
      </c>
      <c r="AE285" s="18">
        <f>SUMIFS('MOD PAA INVERSIÓN'!$M:$M,'MOD PAA INVERSIÓN'!B:B,A285,'MOD PAA INVERSIÓN'!A:A,"Información Actual")</f>
        <v>0</v>
      </c>
      <c r="AF285" s="18" t="e">
        <f>VLOOKUP(A285,'Copia de MOD PAA INVERSIÓN'!$B:$M,12,0)</f>
        <v>#N/A</v>
      </c>
      <c r="AG285" s="11" t="e">
        <f>VLOOKUP(A285,'SOL INVERSIÒN'!$B:$M,12,0)</f>
        <v>#N/A</v>
      </c>
      <c r="AH285" s="11"/>
      <c r="AI285" s="11"/>
    </row>
    <row r="286" spans="1:35" ht="204">
      <c r="A286" s="12" t="s">
        <v>652</v>
      </c>
      <c r="B286" s="13" t="s">
        <v>34</v>
      </c>
      <c r="C286" s="13" t="s">
        <v>35</v>
      </c>
      <c r="D286" s="13" t="s">
        <v>472</v>
      </c>
      <c r="E286" s="13" t="s">
        <v>473</v>
      </c>
      <c r="F286" s="14">
        <v>8131</v>
      </c>
      <c r="G286" s="14">
        <v>2024110010238</v>
      </c>
      <c r="H286" s="13" t="s">
        <v>474</v>
      </c>
      <c r="I286" s="13" t="s">
        <v>475</v>
      </c>
      <c r="J286" s="13" t="s">
        <v>588</v>
      </c>
      <c r="K286" s="13">
        <v>80111600</v>
      </c>
      <c r="L286" s="13" t="s">
        <v>653</v>
      </c>
      <c r="M286" s="13" t="s">
        <v>43</v>
      </c>
      <c r="N286" s="33" t="s">
        <v>43</v>
      </c>
      <c r="O286" s="33">
        <v>1</v>
      </c>
      <c r="P286" s="12">
        <v>1</v>
      </c>
      <c r="Q286" s="13" t="s">
        <v>44</v>
      </c>
      <c r="R286" s="13" t="s">
        <v>45</v>
      </c>
      <c r="S286" s="36">
        <v>0</v>
      </c>
      <c r="T286" s="31">
        <v>25000000</v>
      </c>
      <c r="U286" s="13" t="s">
        <v>580</v>
      </c>
      <c r="V286" s="13" t="s">
        <v>47</v>
      </c>
      <c r="W286" s="12" t="s">
        <v>481</v>
      </c>
      <c r="X286" s="13" t="s">
        <v>523</v>
      </c>
      <c r="Y286" s="13" t="s">
        <v>50</v>
      </c>
      <c r="Z286" s="13" t="s">
        <v>51</v>
      </c>
      <c r="AA286" s="18">
        <f>SUMIFS('MOD PAA INVERSIÓN'!M:M,'MOD PAA INVERSIÓN'!B:B,A286,'MOD PAA INVERSIÓN'!A:A,"Modificación propuesta")</f>
        <v>0</v>
      </c>
      <c r="AB286" s="27">
        <f t="shared" si="119"/>
        <v>0</v>
      </c>
      <c r="AC286" s="27">
        <f t="shared" si="120"/>
        <v>25000000</v>
      </c>
      <c r="AD286" s="18">
        <f>IFERROR(VLOOKUP(A286,'MOD PAA INVERSIÓN'!$B:$U,20,0),0)</f>
        <v>0</v>
      </c>
      <c r="AE286" s="18">
        <f>SUMIFS('MOD PAA INVERSIÓN'!$M:$M,'MOD PAA INVERSIÓN'!B:B,A286,'MOD PAA INVERSIÓN'!A:A,"Información Actual")</f>
        <v>0</v>
      </c>
      <c r="AF286" s="18" t="e">
        <f>VLOOKUP(A286,'Copia de MOD PAA INVERSIÓN'!$B:$M,12,0)</f>
        <v>#N/A</v>
      </c>
      <c r="AG286" s="11" t="e">
        <f>VLOOKUP(A286,'SOL INVERSIÒN'!$B:$M,12,0)</f>
        <v>#N/A</v>
      </c>
      <c r="AH286" s="11"/>
      <c r="AI286" s="11"/>
    </row>
    <row r="287" spans="1:35" ht="204">
      <c r="A287" s="12" t="s">
        <v>654</v>
      </c>
      <c r="B287" s="13" t="s">
        <v>34</v>
      </c>
      <c r="C287" s="13" t="s">
        <v>35</v>
      </c>
      <c r="D287" s="13" t="s">
        <v>472</v>
      </c>
      <c r="E287" s="13" t="s">
        <v>473</v>
      </c>
      <c r="F287" s="14">
        <v>8131</v>
      </c>
      <c r="G287" s="14">
        <v>2024110010238</v>
      </c>
      <c r="H287" s="13" t="s">
        <v>474</v>
      </c>
      <c r="I287" s="13" t="s">
        <v>475</v>
      </c>
      <c r="J287" s="13" t="s">
        <v>588</v>
      </c>
      <c r="K287" s="13">
        <v>80111600</v>
      </c>
      <c r="L287" s="13" t="s">
        <v>655</v>
      </c>
      <c r="M287" s="13" t="s">
        <v>43</v>
      </c>
      <c r="N287" s="33" t="s">
        <v>43</v>
      </c>
      <c r="O287" s="33">
        <v>1</v>
      </c>
      <c r="P287" s="12">
        <v>1</v>
      </c>
      <c r="Q287" s="13" t="s">
        <v>44</v>
      </c>
      <c r="R287" s="13" t="s">
        <v>45</v>
      </c>
      <c r="S287" s="36">
        <v>0</v>
      </c>
      <c r="T287" s="31">
        <v>8000000</v>
      </c>
      <c r="U287" s="13" t="s">
        <v>580</v>
      </c>
      <c r="V287" s="13" t="s">
        <v>47</v>
      </c>
      <c r="W287" s="12" t="s">
        <v>481</v>
      </c>
      <c r="X287" s="13" t="s">
        <v>523</v>
      </c>
      <c r="Y287" s="13" t="s">
        <v>50</v>
      </c>
      <c r="Z287" s="13" t="s">
        <v>51</v>
      </c>
      <c r="AA287" s="18">
        <f>SUMIFS('MOD PAA INVERSIÓN'!M:M,'MOD PAA INVERSIÓN'!B:B,A287,'MOD PAA INVERSIÓN'!A:A,"Modificación propuesta")</f>
        <v>0</v>
      </c>
      <c r="AB287" s="27">
        <f t="shared" si="119"/>
        <v>0</v>
      </c>
      <c r="AC287" s="27">
        <f t="shared" si="120"/>
        <v>8000000</v>
      </c>
      <c r="AD287" s="18">
        <f>IFERROR(VLOOKUP(A287,'MOD PAA INVERSIÓN'!$B:$U,20,0),0)</f>
        <v>0</v>
      </c>
      <c r="AE287" s="18">
        <f>SUMIFS('MOD PAA INVERSIÓN'!$M:$M,'MOD PAA INVERSIÓN'!B:B,A287,'MOD PAA INVERSIÓN'!A:A,"Información Actual")</f>
        <v>0</v>
      </c>
      <c r="AF287" s="18" t="e">
        <f>VLOOKUP(A287,'Copia de MOD PAA INVERSIÓN'!$B:$M,12,0)</f>
        <v>#N/A</v>
      </c>
      <c r="AG287" s="11" t="e">
        <f>VLOOKUP(A287,'SOL INVERSIÒN'!$B:$M,12,0)</f>
        <v>#N/A</v>
      </c>
      <c r="AH287" s="11"/>
      <c r="AI287" s="11"/>
    </row>
    <row r="288" spans="1:35" ht="204">
      <c r="A288" s="12" t="s">
        <v>656</v>
      </c>
      <c r="B288" s="13" t="s">
        <v>34</v>
      </c>
      <c r="C288" s="13" t="s">
        <v>35</v>
      </c>
      <c r="D288" s="13" t="s">
        <v>472</v>
      </c>
      <c r="E288" s="13" t="s">
        <v>473</v>
      </c>
      <c r="F288" s="14">
        <v>8131</v>
      </c>
      <c r="G288" s="14">
        <v>2024110010238</v>
      </c>
      <c r="H288" s="13" t="s">
        <v>474</v>
      </c>
      <c r="I288" s="13" t="s">
        <v>475</v>
      </c>
      <c r="J288" s="13" t="s">
        <v>588</v>
      </c>
      <c r="K288" s="13">
        <v>80111600</v>
      </c>
      <c r="L288" s="13" t="s">
        <v>657</v>
      </c>
      <c r="M288" s="13" t="s">
        <v>43</v>
      </c>
      <c r="N288" s="33" t="s">
        <v>43</v>
      </c>
      <c r="O288" s="33">
        <v>1</v>
      </c>
      <c r="P288" s="12">
        <v>1</v>
      </c>
      <c r="Q288" s="13" t="s">
        <v>44</v>
      </c>
      <c r="R288" s="13" t="s">
        <v>45</v>
      </c>
      <c r="S288" s="36">
        <v>0</v>
      </c>
      <c r="T288" s="31">
        <v>8000000</v>
      </c>
      <c r="U288" s="13" t="s">
        <v>580</v>
      </c>
      <c r="V288" s="13" t="s">
        <v>47</v>
      </c>
      <c r="W288" s="12" t="s">
        <v>481</v>
      </c>
      <c r="X288" s="13" t="s">
        <v>523</v>
      </c>
      <c r="Y288" s="13" t="s">
        <v>50</v>
      </c>
      <c r="Z288" s="13" t="s">
        <v>51</v>
      </c>
      <c r="AA288" s="18">
        <f>SUMIFS('MOD PAA INVERSIÓN'!M:M,'MOD PAA INVERSIÓN'!B:B,A288,'MOD PAA INVERSIÓN'!A:A,"Modificación propuesta")</f>
        <v>0</v>
      </c>
      <c r="AB288" s="27">
        <f t="shared" si="119"/>
        <v>0</v>
      </c>
      <c r="AC288" s="27">
        <f t="shared" si="120"/>
        <v>8000000</v>
      </c>
      <c r="AD288" s="18">
        <f>IFERROR(VLOOKUP(A288,'MOD PAA INVERSIÓN'!$B:$U,20,0),0)</f>
        <v>0</v>
      </c>
      <c r="AE288" s="18">
        <f>SUMIFS('MOD PAA INVERSIÓN'!$M:$M,'MOD PAA INVERSIÓN'!B:B,A288,'MOD PAA INVERSIÓN'!A:A,"Información Actual")</f>
        <v>0</v>
      </c>
      <c r="AF288" s="18" t="e">
        <f>VLOOKUP(A288,'Copia de MOD PAA INVERSIÓN'!$B:$M,12,0)</f>
        <v>#N/A</v>
      </c>
      <c r="AG288" s="11" t="e">
        <f>VLOOKUP(A288,'SOL INVERSIÒN'!$B:$M,12,0)</f>
        <v>#N/A</v>
      </c>
      <c r="AH288" s="11"/>
      <c r="AI288" s="11"/>
    </row>
    <row r="289" spans="1:35" ht="204">
      <c r="A289" s="12" t="s">
        <v>658</v>
      </c>
      <c r="B289" s="13" t="s">
        <v>34</v>
      </c>
      <c r="C289" s="13" t="s">
        <v>35</v>
      </c>
      <c r="D289" s="13" t="s">
        <v>472</v>
      </c>
      <c r="E289" s="13" t="s">
        <v>473</v>
      </c>
      <c r="F289" s="14">
        <v>8131</v>
      </c>
      <c r="G289" s="14">
        <v>2024110010238</v>
      </c>
      <c r="H289" s="13" t="s">
        <v>474</v>
      </c>
      <c r="I289" s="13" t="s">
        <v>475</v>
      </c>
      <c r="J289" s="13" t="s">
        <v>588</v>
      </c>
      <c r="K289" s="13">
        <v>80111600</v>
      </c>
      <c r="L289" s="13" t="s">
        <v>659</v>
      </c>
      <c r="M289" s="13" t="s">
        <v>43</v>
      </c>
      <c r="N289" s="33" t="s">
        <v>43</v>
      </c>
      <c r="O289" s="33">
        <v>1</v>
      </c>
      <c r="P289" s="12">
        <v>1</v>
      </c>
      <c r="Q289" s="13" t="s">
        <v>44</v>
      </c>
      <c r="R289" s="13" t="s">
        <v>45</v>
      </c>
      <c r="S289" s="36">
        <v>0</v>
      </c>
      <c r="T289" s="25">
        <v>14300000</v>
      </c>
      <c r="U289" s="13" t="s">
        <v>580</v>
      </c>
      <c r="V289" s="13" t="s">
        <v>47</v>
      </c>
      <c r="W289" s="12" t="s">
        <v>481</v>
      </c>
      <c r="X289" s="13" t="s">
        <v>523</v>
      </c>
      <c r="Y289" s="13" t="s">
        <v>50</v>
      </c>
      <c r="Z289" s="13" t="s">
        <v>51</v>
      </c>
      <c r="AA289" s="18">
        <f>SUMIFS('MOD PAA INVERSIÓN'!M:M,'MOD PAA INVERSIÓN'!B:B,A289,'MOD PAA INVERSIÓN'!A:A,"Modificación propuesta")</f>
        <v>0</v>
      </c>
      <c r="AB289" s="27">
        <f t="shared" si="119"/>
        <v>0</v>
      </c>
      <c r="AC289" s="27">
        <f t="shared" si="120"/>
        <v>14300000</v>
      </c>
      <c r="AD289" s="18">
        <f>IFERROR(VLOOKUP(A289,'MOD PAA INVERSIÓN'!$B:$U,20,0),0)</f>
        <v>0</v>
      </c>
      <c r="AE289" s="18">
        <f>SUMIFS('MOD PAA INVERSIÓN'!$M:$M,'MOD PAA INVERSIÓN'!B:B,A289,'MOD PAA INVERSIÓN'!A:A,"Información Actual")</f>
        <v>0</v>
      </c>
      <c r="AF289" s="18" t="e">
        <f>VLOOKUP(A289,'Copia de MOD PAA INVERSIÓN'!$B:$M,12,0)</f>
        <v>#N/A</v>
      </c>
      <c r="AG289" s="11" t="e">
        <f>VLOOKUP(A289,'SOL INVERSIÒN'!$B:$M,12,0)</f>
        <v>#N/A</v>
      </c>
      <c r="AH289" s="11"/>
      <c r="AI289" s="11"/>
    </row>
    <row r="290" spans="1:35" ht="204">
      <c r="A290" s="12" t="s">
        <v>660</v>
      </c>
      <c r="B290" s="13" t="s">
        <v>34</v>
      </c>
      <c r="C290" s="13" t="s">
        <v>35</v>
      </c>
      <c r="D290" s="13" t="s">
        <v>472</v>
      </c>
      <c r="E290" s="13" t="s">
        <v>473</v>
      </c>
      <c r="F290" s="14">
        <v>8131</v>
      </c>
      <c r="G290" s="14">
        <v>2024110010238</v>
      </c>
      <c r="H290" s="13" t="s">
        <v>474</v>
      </c>
      <c r="I290" s="13" t="s">
        <v>475</v>
      </c>
      <c r="J290" s="13" t="s">
        <v>588</v>
      </c>
      <c r="K290" s="13">
        <v>80111600</v>
      </c>
      <c r="L290" s="13" t="s">
        <v>661</v>
      </c>
      <c r="M290" s="13" t="s">
        <v>43</v>
      </c>
      <c r="N290" s="13" t="s">
        <v>43</v>
      </c>
      <c r="O290" s="13">
        <v>6</v>
      </c>
      <c r="P290" s="12">
        <v>1</v>
      </c>
      <c r="Q290" s="13" t="s">
        <v>44</v>
      </c>
      <c r="R290" s="15" t="s">
        <v>45</v>
      </c>
      <c r="S290" s="15">
        <v>6000000</v>
      </c>
      <c r="T290" s="25">
        <f t="shared" ref="T290:T314" si="121">S290*O290</f>
        <v>36000000</v>
      </c>
      <c r="U290" s="13" t="s">
        <v>662</v>
      </c>
      <c r="V290" s="13" t="s">
        <v>92</v>
      </c>
      <c r="W290" s="13" t="s">
        <v>481</v>
      </c>
      <c r="X290" s="13" t="s">
        <v>523</v>
      </c>
      <c r="Y290" s="13" t="s">
        <v>50</v>
      </c>
      <c r="Z290" s="13" t="s">
        <v>51</v>
      </c>
      <c r="AA290" s="18">
        <f>SUMIFS('MOD PAA INVERSIÓN'!M:M,'MOD PAA INVERSIÓN'!B:B,A290,'MOD PAA INVERSIÓN'!A:A,"Modificación propuesta")</f>
        <v>0</v>
      </c>
      <c r="AB290" s="27">
        <f t="shared" si="119"/>
        <v>0</v>
      </c>
      <c r="AC290" s="27">
        <f t="shared" si="120"/>
        <v>36000000</v>
      </c>
      <c r="AD290" s="18">
        <f>IFERROR(VLOOKUP(A290,'MOD PAA INVERSIÓN'!$B:$U,20,0),0)</f>
        <v>0</v>
      </c>
      <c r="AE290" s="18">
        <f>SUMIFS('MOD PAA INVERSIÓN'!$M:$M,'MOD PAA INVERSIÓN'!B:B,A290,'MOD PAA INVERSIÓN'!A:A,"Información Actual")</f>
        <v>0</v>
      </c>
      <c r="AF290" s="18" t="e">
        <f>VLOOKUP(A290,'Copia de MOD PAA INVERSIÓN'!$B:$M,12,0)</f>
        <v>#N/A</v>
      </c>
      <c r="AG290" s="11" t="e">
        <f>VLOOKUP(A290,'SOL INVERSIÒN'!$B:$M,12,0)</f>
        <v>#N/A</v>
      </c>
      <c r="AH290" s="11"/>
      <c r="AI290" s="11"/>
    </row>
    <row r="291" spans="1:35" ht="204">
      <c r="A291" s="12" t="s">
        <v>663</v>
      </c>
      <c r="B291" s="13" t="s">
        <v>34</v>
      </c>
      <c r="C291" s="13" t="s">
        <v>35</v>
      </c>
      <c r="D291" s="13" t="s">
        <v>472</v>
      </c>
      <c r="E291" s="13" t="s">
        <v>473</v>
      </c>
      <c r="F291" s="14">
        <v>8131</v>
      </c>
      <c r="G291" s="14">
        <v>2024110010238</v>
      </c>
      <c r="H291" s="13" t="s">
        <v>474</v>
      </c>
      <c r="I291" s="13" t="s">
        <v>475</v>
      </c>
      <c r="J291" s="13" t="s">
        <v>476</v>
      </c>
      <c r="K291" s="13">
        <v>80111600</v>
      </c>
      <c r="L291" s="13" t="s">
        <v>664</v>
      </c>
      <c r="M291" s="13" t="s">
        <v>43</v>
      </c>
      <c r="N291" s="13" t="s">
        <v>43</v>
      </c>
      <c r="O291" s="13">
        <v>6</v>
      </c>
      <c r="P291" s="12">
        <v>1</v>
      </c>
      <c r="Q291" s="13" t="s">
        <v>44</v>
      </c>
      <c r="R291" s="24" t="s">
        <v>45</v>
      </c>
      <c r="S291" s="24">
        <v>3200000</v>
      </c>
      <c r="T291" s="25">
        <f t="shared" si="121"/>
        <v>19200000</v>
      </c>
      <c r="U291" s="416" t="s">
        <v>662</v>
      </c>
      <c r="V291" s="13" t="s">
        <v>47</v>
      </c>
      <c r="W291" s="12" t="s">
        <v>481</v>
      </c>
      <c r="X291" s="13" t="s">
        <v>523</v>
      </c>
      <c r="Y291" s="13" t="s">
        <v>50</v>
      </c>
      <c r="Z291" s="13" t="s">
        <v>51</v>
      </c>
      <c r="AA291" s="18">
        <f>SUMIFS('MOD PAA INVERSIÓN'!M:M,'MOD PAA INVERSIÓN'!B:B,A291,'MOD PAA INVERSIÓN'!A:A,"Modificación propuesta")</f>
        <v>0</v>
      </c>
      <c r="AB291" s="27">
        <f t="shared" si="119"/>
        <v>0</v>
      </c>
      <c r="AC291" s="27">
        <f t="shared" si="120"/>
        <v>19200000</v>
      </c>
      <c r="AD291" s="18">
        <f>IFERROR(VLOOKUP(A291,'MOD PAA INVERSIÓN'!$B:$U,20,0),0)</f>
        <v>0</v>
      </c>
      <c r="AE291" s="18">
        <f>SUMIFS('MOD PAA INVERSIÓN'!$M:$M,'MOD PAA INVERSIÓN'!B:B,A291,'MOD PAA INVERSIÓN'!A:A,"Información Actual")</f>
        <v>0</v>
      </c>
      <c r="AF291" s="18" t="e">
        <f>VLOOKUP(A291,'Copia de MOD PAA INVERSIÓN'!$B:$M,12,0)</f>
        <v>#N/A</v>
      </c>
      <c r="AG291" s="11" t="e">
        <f>VLOOKUP(A291,'SOL INVERSIÒN'!$B:$M,12,0)</f>
        <v>#N/A</v>
      </c>
      <c r="AH291" s="11"/>
      <c r="AI291" s="11"/>
    </row>
    <row r="292" spans="1:35" ht="102">
      <c r="A292" s="12" t="s">
        <v>665</v>
      </c>
      <c r="B292" s="13" t="s">
        <v>34</v>
      </c>
      <c r="C292" s="13" t="s">
        <v>35</v>
      </c>
      <c r="D292" s="13" t="s">
        <v>472</v>
      </c>
      <c r="E292" s="13" t="s">
        <v>473</v>
      </c>
      <c r="F292" s="14">
        <v>8131</v>
      </c>
      <c r="G292" s="14">
        <v>2024110010238</v>
      </c>
      <c r="H292" s="13" t="s">
        <v>474</v>
      </c>
      <c r="I292" s="13" t="s">
        <v>475</v>
      </c>
      <c r="J292" s="13" t="s">
        <v>476</v>
      </c>
      <c r="K292" s="13">
        <v>80111600</v>
      </c>
      <c r="L292" s="13" t="s">
        <v>666</v>
      </c>
      <c r="M292" s="13" t="s">
        <v>43</v>
      </c>
      <c r="N292" s="13" t="s">
        <v>280</v>
      </c>
      <c r="O292" s="13">
        <v>6</v>
      </c>
      <c r="P292" s="12">
        <v>1</v>
      </c>
      <c r="Q292" s="13" t="s">
        <v>44</v>
      </c>
      <c r="R292" s="24" t="s">
        <v>45</v>
      </c>
      <c r="S292" s="24">
        <v>3156000</v>
      </c>
      <c r="T292" s="25">
        <f t="shared" si="121"/>
        <v>18936000</v>
      </c>
      <c r="U292" s="13" t="s">
        <v>662</v>
      </c>
      <c r="V292" s="13" t="s">
        <v>47</v>
      </c>
      <c r="W292" s="12" t="s">
        <v>481</v>
      </c>
      <c r="X292" s="13" t="s">
        <v>667</v>
      </c>
      <c r="Y292" s="13" t="s">
        <v>50</v>
      </c>
      <c r="Z292" s="13" t="s">
        <v>51</v>
      </c>
      <c r="AA292" s="18">
        <f>SUMIFS('MOD PAA INVERSIÓN'!M:M,'MOD PAA INVERSIÓN'!B:B,A292,'MOD PAA INVERSIÓN'!A:A,"Modificación propuesta")</f>
        <v>0</v>
      </c>
      <c r="AB292" s="27">
        <f t="shared" si="119"/>
        <v>0</v>
      </c>
      <c r="AC292" s="27">
        <f t="shared" si="120"/>
        <v>18936000</v>
      </c>
      <c r="AD292" s="18">
        <f>IFERROR(VLOOKUP(A292,'MOD PAA INVERSIÓN'!$B:$U,20,0),0)</f>
        <v>0</v>
      </c>
      <c r="AE292" s="18">
        <f>SUMIFS('MOD PAA INVERSIÓN'!$M:$M,'MOD PAA INVERSIÓN'!B:B,A292,'MOD PAA INVERSIÓN'!A:A,"Información Actual")</f>
        <v>0</v>
      </c>
      <c r="AF292" s="18" t="e">
        <f>VLOOKUP(A292,'Copia de MOD PAA INVERSIÓN'!$B:$M,12,0)</f>
        <v>#N/A</v>
      </c>
      <c r="AG292" s="11" t="e">
        <f>VLOOKUP(A292,'SOL INVERSIÒN'!$B:$M,12,0)</f>
        <v>#N/A</v>
      </c>
      <c r="AH292" s="11"/>
      <c r="AI292" s="11"/>
    </row>
    <row r="293" spans="1:35" ht="89.25">
      <c r="A293" s="12" t="s">
        <v>668</v>
      </c>
      <c r="B293" s="13" t="s">
        <v>34</v>
      </c>
      <c r="C293" s="13" t="s">
        <v>35</v>
      </c>
      <c r="D293" s="13" t="s">
        <v>472</v>
      </c>
      <c r="E293" s="13" t="s">
        <v>473</v>
      </c>
      <c r="F293" s="14">
        <v>8131</v>
      </c>
      <c r="G293" s="14">
        <v>2024110010238</v>
      </c>
      <c r="H293" s="13" t="s">
        <v>474</v>
      </c>
      <c r="I293" s="13" t="s">
        <v>475</v>
      </c>
      <c r="J293" s="13" t="s">
        <v>476</v>
      </c>
      <c r="K293" s="13">
        <v>80111600</v>
      </c>
      <c r="L293" s="13" t="s">
        <v>669</v>
      </c>
      <c r="M293" s="13" t="s">
        <v>43</v>
      </c>
      <c r="N293" s="13" t="s">
        <v>43</v>
      </c>
      <c r="O293" s="13">
        <v>6</v>
      </c>
      <c r="P293" s="13">
        <v>1</v>
      </c>
      <c r="Q293" s="13" t="s">
        <v>44</v>
      </c>
      <c r="R293" s="24" t="s">
        <v>45</v>
      </c>
      <c r="S293" s="24">
        <v>3200000</v>
      </c>
      <c r="T293" s="25">
        <f t="shared" si="121"/>
        <v>19200000</v>
      </c>
      <c r="U293" s="13" t="s">
        <v>662</v>
      </c>
      <c r="V293" s="13" t="s">
        <v>47</v>
      </c>
      <c r="W293" s="12" t="s">
        <v>481</v>
      </c>
      <c r="X293" s="13" t="s">
        <v>667</v>
      </c>
      <c r="Y293" s="13" t="s">
        <v>50</v>
      </c>
      <c r="Z293" s="13" t="s">
        <v>51</v>
      </c>
      <c r="AA293" s="18">
        <f>SUMIFS('MOD PAA INVERSIÓN'!M:M,'MOD PAA INVERSIÓN'!B:B,A293,'MOD PAA INVERSIÓN'!A:A,"Modificación propuesta")</f>
        <v>0</v>
      </c>
      <c r="AB293" s="27">
        <f t="shared" si="119"/>
        <v>0</v>
      </c>
      <c r="AC293" s="27">
        <f t="shared" si="120"/>
        <v>19200000</v>
      </c>
      <c r="AD293" s="18">
        <f>IFERROR(VLOOKUP(A293,'MOD PAA INVERSIÓN'!$B:$U,20,0),0)</f>
        <v>0</v>
      </c>
      <c r="AE293" s="18">
        <f>SUMIFS('MOD PAA INVERSIÓN'!$M:$M,'MOD PAA INVERSIÓN'!B:B,A293,'MOD PAA INVERSIÓN'!A:A,"Información Actual")</f>
        <v>0</v>
      </c>
      <c r="AF293" s="18" t="e">
        <f>VLOOKUP(A293,'Copia de MOD PAA INVERSIÓN'!$B:$M,12,0)</f>
        <v>#N/A</v>
      </c>
      <c r="AG293" s="11" t="e">
        <f>VLOOKUP(A293,'SOL INVERSIÒN'!$B:$M,12,0)</f>
        <v>#N/A</v>
      </c>
      <c r="AH293" s="11"/>
      <c r="AI293" s="11"/>
    </row>
    <row r="294" spans="1:35" ht="89.25">
      <c r="A294" s="12" t="s">
        <v>670</v>
      </c>
      <c r="B294" s="13" t="s">
        <v>34</v>
      </c>
      <c r="C294" s="13" t="s">
        <v>35</v>
      </c>
      <c r="D294" s="13" t="s">
        <v>472</v>
      </c>
      <c r="E294" s="13" t="s">
        <v>473</v>
      </c>
      <c r="F294" s="14">
        <v>8131</v>
      </c>
      <c r="G294" s="14">
        <v>2024110010238</v>
      </c>
      <c r="H294" s="13" t="s">
        <v>474</v>
      </c>
      <c r="I294" s="13" t="s">
        <v>475</v>
      </c>
      <c r="J294" s="13" t="s">
        <v>476</v>
      </c>
      <c r="K294" s="13">
        <v>80111600</v>
      </c>
      <c r="L294" s="13" t="s">
        <v>669</v>
      </c>
      <c r="M294" s="13" t="s">
        <v>43</v>
      </c>
      <c r="N294" s="13" t="s">
        <v>280</v>
      </c>
      <c r="O294" s="13">
        <v>6</v>
      </c>
      <c r="P294" s="13">
        <v>1</v>
      </c>
      <c r="Q294" s="13" t="s">
        <v>44</v>
      </c>
      <c r="R294" s="24" t="s">
        <v>45</v>
      </c>
      <c r="S294" s="24">
        <v>3156000</v>
      </c>
      <c r="T294" s="25">
        <f t="shared" si="121"/>
        <v>18936000</v>
      </c>
      <c r="U294" s="12" t="s">
        <v>662</v>
      </c>
      <c r="V294" s="13" t="s">
        <v>47</v>
      </c>
      <c r="W294" s="12" t="s">
        <v>481</v>
      </c>
      <c r="X294" s="13" t="s">
        <v>667</v>
      </c>
      <c r="Y294" s="13" t="s">
        <v>50</v>
      </c>
      <c r="Z294" s="13" t="s">
        <v>51</v>
      </c>
      <c r="AA294" s="18">
        <f>SUMIFS('MOD PAA INVERSIÓN'!M:M,'MOD PAA INVERSIÓN'!B:B,A294,'MOD PAA INVERSIÓN'!A:A,"Modificación propuesta")</f>
        <v>0</v>
      </c>
      <c r="AB294" s="27">
        <f t="shared" si="119"/>
        <v>0</v>
      </c>
      <c r="AC294" s="27">
        <f t="shared" si="120"/>
        <v>18936000</v>
      </c>
      <c r="AD294" s="18">
        <f>IFERROR(VLOOKUP(A294,'MOD PAA INVERSIÓN'!$B:$U,20,0),0)</f>
        <v>0</v>
      </c>
      <c r="AE294" s="18">
        <f>SUMIFS('MOD PAA INVERSIÓN'!$M:$M,'MOD PAA INVERSIÓN'!B:B,A294,'MOD PAA INVERSIÓN'!A:A,"Información Actual")</f>
        <v>0</v>
      </c>
      <c r="AF294" s="18" t="e">
        <f>VLOOKUP(A294,'Copia de MOD PAA INVERSIÓN'!$B:$M,12,0)</f>
        <v>#N/A</v>
      </c>
      <c r="AG294" s="11" t="e">
        <f>VLOOKUP(A294,'SOL INVERSIÒN'!$B:$M,12,0)</f>
        <v>#N/A</v>
      </c>
      <c r="AH294" s="11"/>
      <c r="AI294" s="11"/>
    </row>
    <row r="295" spans="1:35" ht="89.25">
      <c r="A295" s="12" t="s">
        <v>671</v>
      </c>
      <c r="B295" s="13" t="s">
        <v>34</v>
      </c>
      <c r="C295" s="13" t="s">
        <v>35</v>
      </c>
      <c r="D295" s="13" t="s">
        <v>472</v>
      </c>
      <c r="E295" s="13" t="s">
        <v>473</v>
      </c>
      <c r="F295" s="14">
        <v>8131</v>
      </c>
      <c r="G295" s="14">
        <v>2024110010238</v>
      </c>
      <c r="H295" s="13" t="s">
        <v>474</v>
      </c>
      <c r="I295" s="13" t="s">
        <v>475</v>
      </c>
      <c r="J295" s="13" t="s">
        <v>476</v>
      </c>
      <c r="K295" s="13">
        <v>80111600</v>
      </c>
      <c r="L295" s="13" t="s">
        <v>669</v>
      </c>
      <c r="M295" s="13" t="s">
        <v>43</v>
      </c>
      <c r="N295" s="13" t="s">
        <v>280</v>
      </c>
      <c r="O295" s="13">
        <v>6</v>
      </c>
      <c r="P295" s="13">
        <v>1</v>
      </c>
      <c r="Q295" s="13" t="s">
        <v>44</v>
      </c>
      <c r="R295" s="24" t="s">
        <v>45</v>
      </c>
      <c r="S295" s="24">
        <v>3156000</v>
      </c>
      <c r="T295" s="25">
        <f t="shared" si="121"/>
        <v>18936000</v>
      </c>
      <c r="U295" s="12" t="s">
        <v>662</v>
      </c>
      <c r="V295" s="13" t="s">
        <v>47</v>
      </c>
      <c r="W295" s="12" t="s">
        <v>481</v>
      </c>
      <c r="X295" s="13" t="s">
        <v>667</v>
      </c>
      <c r="Y295" s="13" t="s">
        <v>50</v>
      </c>
      <c r="Z295" s="13" t="s">
        <v>51</v>
      </c>
      <c r="AA295" s="18">
        <f>SUMIFS('MOD PAA INVERSIÓN'!M:M,'MOD PAA INVERSIÓN'!B:B,A295,'MOD PAA INVERSIÓN'!A:A,"Modificación propuesta")</f>
        <v>0</v>
      </c>
      <c r="AB295" s="27">
        <f t="shared" si="119"/>
        <v>0</v>
      </c>
      <c r="AC295" s="27">
        <f t="shared" si="120"/>
        <v>18936000</v>
      </c>
      <c r="AD295" s="18">
        <f>IFERROR(VLOOKUP(A295,'MOD PAA INVERSIÓN'!$B:$U,20,0),0)</f>
        <v>0</v>
      </c>
      <c r="AE295" s="18">
        <f>SUMIFS('MOD PAA INVERSIÓN'!$M:$M,'MOD PAA INVERSIÓN'!B:B,A295,'MOD PAA INVERSIÓN'!A:A,"Información Actual")</f>
        <v>0</v>
      </c>
      <c r="AF295" s="18" t="e">
        <f>VLOOKUP(A295,'Copia de MOD PAA INVERSIÓN'!$B:$M,12,0)</f>
        <v>#N/A</v>
      </c>
      <c r="AG295" s="11" t="e">
        <f>VLOOKUP(A295,'SOL INVERSIÒN'!$B:$M,12,0)</f>
        <v>#N/A</v>
      </c>
      <c r="AH295" s="11"/>
      <c r="AI295" s="11"/>
    </row>
    <row r="296" spans="1:35" ht="89.25">
      <c r="A296" s="12" t="s">
        <v>672</v>
      </c>
      <c r="B296" s="13" t="s">
        <v>34</v>
      </c>
      <c r="C296" s="13" t="s">
        <v>35</v>
      </c>
      <c r="D296" s="13" t="s">
        <v>472</v>
      </c>
      <c r="E296" s="13" t="s">
        <v>473</v>
      </c>
      <c r="F296" s="14">
        <v>8131</v>
      </c>
      <c r="G296" s="14">
        <v>2024110010238</v>
      </c>
      <c r="H296" s="13" t="s">
        <v>474</v>
      </c>
      <c r="I296" s="13" t="s">
        <v>475</v>
      </c>
      <c r="J296" s="13" t="s">
        <v>476</v>
      </c>
      <c r="K296" s="13">
        <v>80111600</v>
      </c>
      <c r="L296" s="13" t="s">
        <v>669</v>
      </c>
      <c r="M296" s="13" t="s">
        <v>43</v>
      </c>
      <c r="N296" s="13" t="s">
        <v>280</v>
      </c>
      <c r="O296" s="13">
        <v>6</v>
      </c>
      <c r="P296" s="13">
        <v>1</v>
      </c>
      <c r="Q296" s="13" t="s">
        <v>44</v>
      </c>
      <c r="R296" s="24" t="s">
        <v>45</v>
      </c>
      <c r="S296" s="24">
        <v>3156000</v>
      </c>
      <c r="T296" s="25">
        <f t="shared" si="121"/>
        <v>18936000</v>
      </c>
      <c r="U296" s="12" t="s">
        <v>662</v>
      </c>
      <c r="V296" s="13" t="s">
        <v>47</v>
      </c>
      <c r="W296" s="12" t="s">
        <v>481</v>
      </c>
      <c r="X296" s="13" t="s">
        <v>667</v>
      </c>
      <c r="Y296" s="13" t="s">
        <v>50</v>
      </c>
      <c r="Z296" s="13" t="s">
        <v>51</v>
      </c>
      <c r="AA296" s="18">
        <f>SUMIFS('MOD PAA INVERSIÓN'!M:M,'MOD PAA INVERSIÓN'!B:B,A296,'MOD PAA INVERSIÓN'!A:A,"Modificación propuesta")</f>
        <v>0</v>
      </c>
      <c r="AB296" s="27">
        <f t="shared" si="119"/>
        <v>0</v>
      </c>
      <c r="AC296" s="27">
        <f t="shared" si="120"/>
        <v>18936000</v>
      </c>
      <c r="AD296" s="18">
        <f>IFERROR(VLOOKUP(A296,'MOD PAA INVERSIÓN'!$B:$U,20,0),0)</f>
        <v>0</v>
      </c>
      <c r="AE296" s="18">
        <f>SUMIFS('MOD PAA INVERSIÓN'!$M:$M,'MOD PAA INVERSIÓN'!B:B,A296,'MOD PAA INVERSIÓN'!A:A,"Información Actual")</f>
        <v>0</v>
      </c>
      <c r="AF296" s="18" t="e">
        <f>VLOOKUP(A296,'Copia de MOD PAA INVERSIÓN'!$B:$M,12,0)</f>
        <v>#N/A</v>
      </c>
      <c r="AG296" s="11" t="e">
        <f>VLOOKUP(A296,'SOL INVERSIÒN'!$B:$M,12,0)</f>
        <v>#N/A</v>
      </c>
      <c r="AH296" s="11"/>
      <c r="AI296" s="11"/>
    </row>
    <row r="297" spans="1:35" ht="89.25">
      <c r="A297" s="12" t="s">
        <v>673</v>
      </c>
      <c r="B297" s="13" t="s">
        <v>34</v>
      </c>
      <c r="C297" s="13" t="s">
        <v>35</v>
      </c>
      <c r="D297" s="13" t="s">
        <v>472</v>
      </c>
      <c r="E297" s="13" t="s">
        <v>473</v>
      </c>
      <c r="F297" s="14">
        <v>8131</v>
      </c>
      <c r="G297" s="14">
        <v>2024110010238</v>
      </c>
      <c r="H297" s="13" t="s">
        <v>474</v>
      </c>
      <c r="I297" s="13" t="s">
        <v>475</v>
      </c>
      <c r="J297" s="13" t="s">
        <v>476</v>
      </c>
      <c r="K297" s="13">
        <v>80111600</v>
      </c>
      <c r="L297" s="13" t="s">
        <v>674</v>
      </c>
      <c r="M297" s="13" t="s">
        <v>43</v>
      </c>
      <c r="N297" s="13" t="s">
        <v>280</v>
      </c>
      <c r="O297" s="13">
        <v>6</v>
      </c>
      <c r="P297" s="13">
        <v>1</v>
      </c>
      <c r="Q297" s="13" t="s">
        <v>44</v>
      </c>
      <c r="R297" s="24" t="s">
        <v>45</v>
      </c>
      <c r="S297" s="24">
        <v>3156000</v>
      </c>
      <c r="T297" s="25">
        <f t="shared" si="121"/>
        <v>18936000</v>
      </c>
      <c r="U297" s="12" t="s">
        <v>662</v>
      </c>
      <c r="V297" s="13" t="s">
        <v>47</v>
      </c>
      <c r="W297" s="12" t="s">
        <v>481</v>
      </c>
      <c r="X297" s="13" t="s">
        <v>667</v>
      </c>
      <c r="Y297" s="13" t="s">
        <v>50</v>
      </c>
      <c r="Z297" s="13" t="s">
        <v>51</v>
      </c>
      <c r="AA297" s="18">
        <f>SUMIFS('MOD PAA INVERSIÓN'!M:M,'MOD PAA INVERSIÓN'!B:B,A297,'MOD PAA INVERSIÓN'!A:A,"Modificación propuesta")</f>
        <v>0</v>
      </c>
      <c r="AB297" s="27">
        <f t="shared" si="119"/>
        <v>0</v>
      </c>
      <c r="AC297" s="27">
        <f t="shared" si="120"/>
        <v>18936000</v>
      </c>
      <c r="AD297" s="18">
        <f>IFERROR(VLOOKUP(A297,'MOD PAA INVERSIÓN'!$B:$U,20,0),0)</f>
        <v>0</v>
      </c>
      <c r="AE297" s="18">
        <f>SUMIFS('MOD PAA INVERSIÓN'!$M:$M,'MOD PAA INVERSIÓN'!B:B,A297,'MOD PAA INVERSIÓN'!A:A,"Información Actual")</f>
        <v>0</v>
      </c>
      <c r="AF297" s="18" t="e">
        <f>VLOOKUP(A297,'Copia de MOD PAA INVERSIÓN'!$B:$M,12,0)</f>
        <v>#N/A</v>
      </c>
      <c r="AG297" s="11" t="e">
        <f>VLOOKUP(A297,'SOL INVERSIÒN'!$B:$M,12,0)</f>
        <v>#N/A</v>
      </c>
      <c r="AH297" s="11"/>
      <c r="AI297" s="11"/>
    </row>
    <row r="298" spans="1:35" ht="89.25">
      <c r="A298" s="12" t="s">
        <v>675</v>
      </c>
      <c r="B298" s="13" t="s">
        <v>34</v>
      </c>
      <c r="C298" s="13" t="s">
        <v>35</v>
      </c>
      <c r="D298" s="13" t="s">
        <v>472</v>
      </c>
      <c r="E298" s="13" t="s">
        <v>473</v>
      </c>
      <c r="F298" s="14">
        <v>8131</v>
      </c>
      <c r="G298" s="14">
        <v>2024110010238</v>
      </c>
      <c r="H298" s="13" t="s">
        <v>474</v>
      </c>
      <c r="I298" s="13" t="s">
        <v>475</v>
      </c>
      <c r="J298" s="13" t="s">
        <v>476</v>
      </c>
      <c r="K298" s="13">
        <v>80111600</v>
      </c>
      <c r="L298" s="13" t="s">
        <v>669</v>
      </c>
      <c r="M298" s="13" t="s">
        <v>43</v>
      </c>
      <c r="N298" s="13" t="s">
        <v>43</v>
      </c>
      <c r="O298" s="13">
        <v>6</v>
      </c>
      <c r="P298" s="13">
        <v>1</v>
      </c>
      <c r="Q298" s="13" t="s">
        <v>44</v>
      </c>
      <c r="R298" s="24" t="s">
        <v>45</v>
      </c>
      <c r="S298" s="24">
        <v>3156000</v>
      </c>
      <c r="T298" s="25">
        <f t="shared" si="121"/>
        <v>18936000</v>
      </c>
      <c r="U298" s="12" t="s">
        <v>662</v>
      </c>
      <c r="V298" s="13" t="s">
        <v>47</v>
      </c>
      <c r="W298" s="12" t="s">
        <v>481</v>
      </c>
      <c r="X298" s="13" t="s">
        <v>667</v>
      </c>
      <c r="Y298" s="13" t="s">
        <v>50</v>
      </c>
      <c r="Z298" s="13" t="s">
        <v>51</v>
      </c>
      <c r="AA298" s="18">
        <f>SUMIFS('MOD PAA INVERSIÓN'!M:M,'MOD PAA INVERSIÓN'!B:B,A298,'MOD PAA INVERSIÓN'!A:A,"Modificación propuesta")</f>
        <v>0</v>
      </c>
      <c r="AB298" s="27">
        <f t="shared" si="119"/>
        <v>0</v>
      </c>
      <c r="AC298" s="27">
        <f t="shared" si="120"/>
        <v>18936000</v>
      </c>
      <c r="AD298" s="18">
        <f>IFERROR(VLOOKUP(A298,'MOD PAA INVERSIÓN'!$B:$U,20,0),0)</f>
        <v>0</v>
      </c>
      <c r="AE298" s="18">
        <f>SUMIFS('MOD PAA INVERSIÓN'!$M:$M,'MOD PAA INVERSIÓN'!B:B,A298,'MOD PAA INVERSIÓN'!A:A,"Información Actual")</f>
        <v>0</v>
      </c>
      <c r="AF298" s="18" t="e">
        <f>VLOOKUP(A298,'Copia de MOD PAA INVERSIÓN'!$B:$M,12,0)</f>
        <v>#N/A</v>
      </c>
      <c r="AG298" s="11" t="e">
        <f>VLOOKUP(A298,'SOL INVERSIÒN'!$B:$M,12,0)</f>
        <v>#N/A</v>
      </c>
      <c r="AH298" s="11"/>
      <c r="AI298" s="11"/>
    </row>
    <row r="299" spans="1:35" ht="76.5">
      <c r="A299" s="12" t="s">
        <v>676</v>
      </c>
      <c r="B299" s="13" t="s">
        <v>34</v>
      </c>
      <c r="C299" s="13" t="s">
        <v>35</v>
      </c>
      <c r="D299" s="13" t="s">
        <v>472</v>
      </c>
      <c r="E299" s="13" t="s">
        <v>473</v>
      </c>
      <c r="F299" s="14">
        <v>8131</v>
      </c>
      <c r="G299" s="14">
        <v>2024110010238</v>
      </c>
      <c r="H299" s="13" t="s">
        <v>474</v>
      </c>
      <c r="I299" s="13" t="s">
        <v>475</v>
      </c>
      <c r="J299" s="13" t="s">
        <v>476</v>
      </c>
      <c r="K299" s="13">
        <v>80111600</v>
      </c>
      <c r="L299" s="13" t="s">
        <v>677</v>
      </c>
      <c r="M299" s="13" t="s">
        <v>43</v>
      </c>
      <c r="N299" s="13" t="s">
        <v>280</v>
      </c>
      <c r="O299" s="13">
        <v>6</v>
      </c>
      <c r="P299" s="13">
        <v>1</v>
      </c>
      <c r="Q299" s="13" t="s">
        <v>44</v>
      </c>
      <c r="R299" s="24" t="s">
        <v>45</v>
      </c>
      <c r="S299" s="24">
        <v>4500000</v>
      </c>
      <c r="T299" s="25">
        <f t="shared" si="121"/>
        <v>27000000</v>
      </c>
      <c r="U299" s="12" t="s">
        <v>662</v>
      </c>
      <c r="V299" s="13" t="s">
        <v>92</v>
      </c>
      <c r="W299" s="12" t="s">
        <v>481</v>
      </c>
      <c r="X299" s="13" t="s">
        <v>667</v>
      </c>
      <c r="Y299" s="13" t="s">
        <v>50</v>
      </c>
      <c r="Z299" s="13" t="s">
        <v>51</v>
      </c>
      <c r="AA299" s="18">
        <f>SUMIFS('MOD PAA INVERSIÓN'!M:M,'MOD PAA INVERSIÓN'!B:B,A299,'MOD PAA INVERSIÓN'!A:A,"Modificación propuesta")</f>
        <v>0</v>
      </c>
      <c r="AB299" s="27">
        <f t="shared" si="119"/>
        <v>0</v>
      </c>
      <c r="AC299" s="27">
        <f t="shared" si="120"/>
        <v>27000000</v>
      </c>
      <c r="AD299" s="18">
        <f>IFERROR(VLOOKUP(A299,'MOD PAA INVERSIÓN'!$B:$U,20,0),0)</f>
        <v>0</v>
      </c>
      <c r="AE299" s="18">
        <f>SUMIFS('MOD PAA INVERSIÓN'!$M:$M,'MOD PAA INVERSIÓN'!B:B,A299,'MOD PAA INVERSIÓN'!A:A,"Información Actual")</f>
        <v>0</v>
      </c>
      <c r="AF299" s="18" t="e">
        <f>VLOOKUP(A299,'Copia de MOD PAA INVERSIÓN'!$B:$M,12,0)</f>
        <v>#N/A</v>
      </c>
      <c r="AG299" s="11" t="e">
        <f>VLOOKUP(A299,'SOL INVERSIÒN'!$B:$M,12,0)</f>
        <v>#N/A</v>
      </c>
      <c r="AH299" s="11"/>
      <c r="AI299" s="11"/>
    </row>
    <row r="300" spans="1:35" ht="102">
      <c r="A300" s="12" t="s">
        <v>678</v>
      </c>
      <c r="B300" s="13" t="s">
        <v>34</v>
      </c>
      <c r="C300" s="13" t="s">
        <v>35</v>
      </c>
      <c r="D300" s="13" t="s">
        <v>472</v>
      </c>
      <c r="E300" s="13" t="s">
        <v>473</v>
      </c>
      <c r="F300" s="14">
        <v>8131</v>
      </c>
      <c r="G300" s="14">
        <v>2024110010238</v>
      </c>
      <c r="H300" s="13" t="s">
        <v>474</v>
      </c>
      <c r="I300" s="13" t="s">
        <v>475</v>
      </c>
      <c r="J300" s="13" t="s">
        <v>476</v>
      </c>
      <c r="K300" s="13">
        <v>80111600</v>
      </c>
      <c r="L300" s="13" t="s">
        <v>679</v>
      </c>
      <c r="M300" s="13" t="s">
        <v>43</v>
      </c>
      <c r="N300" s="13" t="s">
        <v>280</v>
      </c>
      <c r="O300" s="13">
        <v>6</v>
      </c>
      <c r="P300" s="13">
        <v>1</v>
      </c>
      <c r="Q300" s="13" t="s">
        <v>44</v>
      </c>
      <c r="R300" s="24" t="s">
        <v>45</v>
      </c>
      <c r="S300" s="24">
        <v>4300000</v>
      </c>
      <c r="T300" s="25">
        <f t="shared" si="121"/>
        <v>25800000</v>
      </c>
      <c r="U300" s="12" t="s">
        <v>662</v>
      </c>
      <c r="V300" s="13" t="s">
        <v>92</v>
      </c>
      <c r="W300" s="12" t="s">
        <v>481</v>
      </c>
      <c r="X300" s="13" t="s">
        <v>667</v>
      </c>
      <c r="Y300" s="13" t="s">
        <v>50</v>
      </c>
      <c r="Z300" s="13" t="s">
        <v>51</v>
      </c>
      <c r="AA300" s="18">
        <f>SUMIFS('MOD PAA INVERSIÓN'!M:M,'MOD PAA INVERSIÓN'!B:B,A300,'MOD PAA INVERSIÓN'!A:A,"Modificación propuesta")</f>
        <v>0</v>
      </c>
      <c r="AB300" s="27">
        <f t="shared" si="119"/>
        <v>0</v>
      </c>
      <c r="AC300" s="27">
        <f t="shared" si="120"/>
        <v>25800000</v>
      </c>
      <c r="AD300" s="18">
        <f>IFERROR(VLOOKUP(A300,'MOD PAA INVERSIÓN'!$B:$U,20,0),0)</f>
        <v>0</v>
      </c>
      <c r="AE300" s="18">
        <f>SUMIFS('MOD PAA INVERSIÓN'!$M:$M,'MOD PAA INVERSIÓN'!B:B,A300,'MOD PAA INVERSIÓN'!A:A,"Información Actual")</f>
        <v>0</v>
      </c>
      <c r="AF300" s="18" t="e">
        <f>VLOOKUP(A300,'Copia de MOD PAA INVERSIÓN'!$B:$M,12,0)</f>
        <v>#N/A</v>
      </c>
      <c r="AG300" s="11" t="e">
        <f>VLOOKUP(A300,'SOL INVERSIÒN'!$B:$M,12,0)</f>
        <v>#N/A</v>
      </c>
      <c r="AH300" s="11"/>
      <c r="AI300" s="11"/>
    </row>
    <row r="301" spans="1:35" ht="76.5">
      <c r="A301" s="12" t="s">
        <v>680</v>
      </c>
      <c r="B301" s="13" t="s">
        <v>34</v>
      </c>
      <c r="C301" s="13" t="s">
        <v>35</v>
      </c>
      <c r="D301" s="13" t="s">
        <v>472</v>
      </c>
      <c r="E301" s="13" t="s">
        <v>473</v>
      </c>
      <c r="F301" s="14">
        <v>8131</v>
      </c>
      <c r="G301" s="14">
        <v>2024110010238</v>
      </c>
      <c r="H301" s="13" t="s">
        <v>474</v>
      </c>
      <c r="I301" s="13" t="s">
        <v>475</v>
      </c>
      <c r="J301" s="13" t="s">
        <v>476</v>
      </c>
      <c r="K301" s="13">
        <v>80111600</v>
      </c>
      <c r="L301" s="13" t="s">
        <v>681</v>
      </c>
      <c r="M301" s="13" t="s">
        <v>43</v>
      </c>
      <c r="N301" s="13" t="s">
        <v>280</v>
      </c>
      <c r="O301" s="13">
        <v>6</v>
      </c>
      <c r="P301" s="13">
        <v>1</v>
      </c>
      <c r="Q301" s="13" t="s">
        <v>44</v>
      </c>
      <c r="R301" s="24" t="s">
        <v>45</v>
      </c>
      <c r="S301" s="24">
        <v>4300000</v>
      </c>
      <c r="T301" s="25">
        <f t="shared" si="121"/>
        <v>25800000</v>
      </c>
      <c r="U301" s="12" t="s">
        <v>662</v>
      </c>
      <c r="V301" s="13" t="s">
        <v>92</v>
      </c>
      <c r="W301" s="12" t="s">
        <v>481</v>
      </c>
      <c r="X301" s="13" t="s">
        <v>667</v>
      </c>
      <c r="Y301" s="13" t="s">
        <v>50</v>
      </c>
      <c r="Z301" s="13" t="s">
        <v>51</v>
      </c>
      <c r="AA301" s="18">
        <f>SUMIFS('MOD PAA INVERSIÓN'!M:M,'MOD PAA INVERSIÓN'!B:B,A301,'MOD PAA INVERSIÓN'!A:A,"Modificación propuesta")</f>
        <v>0</v>
      </c>
      <c r="AB301" s="27">
        <f t="shared" si="119"/>
        <v>0</v>
      </c>
      <c r="AC301" s="27">
        <f t="shared" si="120"/>
        <v>25800000</v>
      </c>
      <c r="AD301" s="18">
        <f>IFERROR(VLOOKUP(A301,'MOD PAA INVERSIÓN'!$B:$U,20,0),0)</f>
        <v>0</v>
      </c>
      <c r="AE301" s="18">
        <f>SUMIFS('MOD PAA INVERSIÓN'!$M:$M,'MOD PAA INVERSIÓN'!B:B,A301,'MOD PAA INVERSIÓN'!A:A,"Información Actual")</f>
        <v>0</v>
      </c>
      <c r="AF301" s="18" t="e">
        <f>VLOOKUP(A301,'Copia de MOD PAA INVERSIÓN'!$B:$M,12,0)</f>
        <v>#N/A</v>
      </c>
      <c r="AG301" s="11" t="e">
        <f>VLOOKUP(A301,'SOL INVERSIÒN'!$B:$M,12,0)</f>
        <v>#N/A</v>
      </c>
      <c r="AH301" s="11"/>
      <c r="AI301" s="11"/>
    </row>
    <row r="302" spans="1:35" ht="89.25">
      <c r="A302" s="12" t="s">
        <v>682</v>
      </c>
      <c r="B302" s="13" t="s">
        <v>34</v>
      </c>
      <c r="C302" s="13" t="s">
        <v>35</v>
      </c>
      <c r="D302" s="13" t="s">
        <v>472</v>
      </c>
      <c r="E302" s="13" t="s">
        <v>473</v>
      </c>
      <c r="F302" s="14">
        <v>8131</v>
      </c>
      <c r="G302" s="14">
        <v>2024110010238</v>
      </c>
      <c r="H302" s="13" t="s">
        <v>474</v>
      </c>
      <c r="I302" s="13" t="s">
        <v>475</v>
      </c>
      <c r="J302" s="13" t="s">
        <v>476</v>
      </c>
      <c r="K302" s="13">
        <v>80111600</v>
      </c>
      <c r="L302" s="13" t="s">
        <v>669</v>
      </c>
      <c r="M302" s="13" t="s">
        <v>43</v>
      </c>
      <c r="N302" s="13" t="s">
        <v>43</v>
      </c>
      <c r="O302" s="13">
        <v>6</v>
      </c>
      <c r="P302" s="13">
        <v>1</v>
      </c>
      <c r="Q302" s="13" t="s">
        <v>44</v>
      </c>
      <c r="R302" s="24" t="s">
        <v>45</v>
      </c>
      <c r="S302" s="24">
        <v>3156000</v>
      </c>
      <c r="T302" s="25">
        <f t="shared" si="121"/>
        <v>18936000</v>
      </c>
      <c r="U302" s="12" t="s">
        <v>662</v>
      </c>
      <c r="V302" s="13" t="s">
        <v>47</v>
      </c>
      <c r="W302" s="12" t="s">
        <v>481</v>
      </c>
      <c r="X302" s="13" t="s">
        <v>667</v>
      </c>
      <c r="Y302" s="13" t="s">
        <v>50</v>
      </c>
      <c r="Z302" s="13" t="s">
        <v>51</v>
      </c>
      <c r="AA302" s="18">
        <f>SUMIFS('MOD PAA INVERSIÓN'!M:M,'MOD PAA INVERSIÓN'!B:B,A302,'MOD PAA INVERSIÓN'!A:A,"Modificación propuesta")</f>
        <v>0</v>
      </c>
      <c r="AB302" s="27">
        <f t="shared" si="119"/>
        <v>0</v>
      </c>
      <c r="AC302" s="27">
        <f t="shared" si="120"/>
        <v>18936000</v>
      </c>
      <c r="AD302" s="18">
        <f>IFERROR(VLOOKUP(A302,'MOD PAA INVERSIÓN'!$B:$U,20,0),0)</f>
        <v>0</v>
      </c>
      <c r="AE302" s="18">
        <f>SUMIFS('MOD PAA INVERSIÓN'!$M:$M,'MOD PAA INVERSIÓN'!B:B,A302,'MOD PAA INVERSIÓN'!A:A,"Información Actual")</f>
        <v>0</v>
      </c>
      <c r="AF302" s="18" t="e">
        <f>VLOOKUP(A302,'Copia de MOD PAA INVERSIÓN'!$B:$M,12,0)</f>
        <v>#N/A</v>
      </c>
      <c r="AG302" s="11" t="e">
        <f>VLOOKUP(A302,'SOL INVERSIÒN'!$B:$M,12,0)</f>
        <v>#N/A</v>
      </c>
      <c r="AH302" s="11"/>
      <c r="AI302" s="11"/>
    </row>
    <row r="303" spans="1:35" ht="102">
      <c r="A303" s="12" t="s">
        <v>683</v>
      </c>
      <c r="B303" s="13" t="s">
        <v>34</v>
      </c>
      <c r="C303" s="13" t="s">
        <v>35</v>
      </c>
      <c r="D303" s="13" t="s">
        <v>472</v>
      </c>
      <c r="E303" s="13" t="s">
        <v>473</v>
      </c>
      <c r="F303" s="14">
        <v>8131</v>
      </c>
      <c r="G303" s="14">
        <v>2024110010238</v>
      </c>
      <c r="H303" s="13" t="s">
        <v>474</v>
      </c>
      <c r="I303" s="13" t="s">
        <v>475</v>
      </c>
      <c r="J303" s="13" t="s">
        <v>476</v>
      </c>
      <c r="K303" s="13">
        <v>80111600</v>
      </c>
      <c r="L303" s="13" t="s">
        <v>664</v>
      </c>
      <c r="M303" s="13" t="s">
        <v>43</v>
      </c>
      <c r="N303" s="13" t="s">
        <v>280</v>
      </c>
      <c r="O303" s="13">
        <v>6</v>
      </c>
      <c r="P303" s="13">
        <v>1</v>
      </c>
      <c r="Q303" s="13" t="s">
        <v>44</v>
      </c>
      <c r="R303" s="24" t="s">
        <v>45</v>
      </c>
      <c r="S303" s="24">
        <v>3156000</v>
      </c>
      <c r="T303" s="25">
        <f t="shared" si="121"/>
        <v>18936000</v>
      </c>
      <c r="U303" s="12" t="s">
        <v>662</v>
      </c>
      <c r="V303" s="13" t="s">
        <v>47</v>
      </c>
      <c r="W303" s="12" t="s">
        <v>481</v>
      </c>
      <c r="X303" s="13" t="s">
        <v>667</v>
      </c>
      <c r="Y303" s="13" t="s">
        <v>50</v>
      </c>
      <c r="Z303" s="13" t="s">
        <v>51</v>
      </c>
      <c r="AA303" s="18">
        <f>SUMIFS('MOD PAA INVERSIÓN'!M:M,'MOD PAA INVERSIÓN'!B:B,A303,'MOD PAA INVERSIÓN'!A:A,"Modificación propuesta")</f>
        <v>0</v>
      </c>
      <c r="AB303" s="27">
        <f t="shared" si="119"/>
        <v>0</v>
      </c>
      <c r="AC303" s="27">
        <f t="shared" si="120"/>
        <v>18936000</v>
      </c>
      <c r="AD303" s="18">
        <f>IFERROR(VLOOKUP(A303,'MOD PAA INVERSIÓN'!$B:$U,20,0),0)</f>
        <v>0</v>
      </c>
      <c r="AE303" s="18">
        <f>SUMIFS('MOD PAA INVERSIÓN'!$M:$M,'MOD PAA INVERSIÓN'!B:B,A303,'MOD PAA INVERSIÓN'!A:A,"Información Actual")</f>
        <v>0</v>
      </c>
      <c r="AF303" s="18" t="e">
        <f>VLOOKUP(A303,'Copia de MOD PAA INVERSIÓN'!$B:$M,12,0)</f>
        <v>#N/A</v>
      </c>
      <c r="AG303" s="11" t="e">
        <f>VLOOKUP(A303,'SOL INVERSIÒN'!$B:$M,12,0)</f>
        <v>#N/A</v>
      </c>
      <c r="AH303" s="11"/>
      <c r="AI303" s="11"/>
    </row>
    <row r="304" spans="1:35" ht="89.25">
      <c r="A304" s="12" t="s">
        <v>684</v>
      </c>
      <c r="B304" s="13" t="s">
        <v>34</v>
      </c>
      <c r="C304" s="13" t="s">
        <v>35</v>
      </c>
      <c r="D304" s="13" t="s">
        <v>472</v>
      </c>
      <c r="E304" s="13" t="s">
        <v>473</v>
      </c>
      <c r="F304" s="14">
        <v>8131</v>
      </c>
      <c r="G304" s="14">
        <v>2024110010238</v>
      </c>
      <c r="H304" s="13" t="s">
        <v>474</v>
      </c>
      <c r="I304" s="13" t="s">
        <v>475</v>
      </c>
      <c r="J304" s="13" t="s">
        <v>476</v>
      </c>
      <c r="K304" s="13">
        <v>80111600</v>
      </c>
      <c r="L304" s="13" t="s">
        <v>669</v>
      </c>
      <c r="M304" s="13" t="s">
        <v>43</v>
      </c>
      <c r="N304" s="13" t="s">
        <v>43</v>
      </c>
      <c r="O304" s="13">
        <v>6</v>
      </c>
      <c r="P304" s="13">
        <v>1</v>
      </c>
      <c r="Q304" s="13" t="s">
        <v>44</v>
      </c>
      <c r="R304" s="24" t="s">
        <v>45</v>
      </c>
      <c r="S304" s="24">
        <v>3156000</v>
      </c>
      <c r="T304" s="25">
        <f t="shared" si="121"/>
        <v>18936000</v>
      </c>
      <c r="U304" s="12" t="s">
        <v>662</v>
      </c>
      <c r="V304" s="13" t="s">
        <v>47</v>
      </c>
      <c r="W304" s="12" t="s">
        <v>481</v>
      </c>
      <c r="X304" s="13" t="s">
        <v>667</v>
      </c>
      <c r="Y304" s="13" t="s">
        <v>50</v>
      </c>
      <c r="Z304" s="13" t="s">
        <v>51</v>
      </c>
      <c r="AA304" s="18">
        <f>SUMIFS('MOD PAA INVERSIÓN'!M:M,'MOD PAA INVERSIÓN'!B:B,A304,'MOD PAA INVERSIÓN'!A:A,"Modificación propuesta")</f>
        <v>0</v>
      </c>
      <c r="AB304" s="27">
        <f t="shared" si="119"/>
        <v>0</v>
      </c>
      <c r="AC304" s="27">
        <f t="shared" si="120"/>
        <v>18936000</v>
      </c>
      <c r="AD304" s="18">
        <f>IFERROR(VLOOKUP(A304,'MOD PAA INVERSIÓN'!$B:$U,20,0),0)</f>
        <v>0</v>
      </c>
      <c r="AE304" s="18">
        <f>SUMIFS('MOD PAA INVERSIÓN'!$M:$M,'MOD PAA INVERSIÓN'!B:B,A304,'MOD PAA INVERSIÓN'!A:A,"Información Actual")</f>
        <v>0</v>
      </c>
      <c r="AF304" s="18" t="e">
        <f>VLOOKUP(A304,'Copia de MOD PAA INVERSIÓN'!$B:$M,12,0)</f>
        <v>#N/A</v>
      </c>
      <c r="AG304" s="11" t="e">
        <f>VLOOKUP(A304,'SOL INVERSIÒN'!$B:$M,12,0)</f>
        <v>#N/A</v>
      </c>
      <c r="AH304" s="11"/>
      <c r="AI304" s="11"/>
    </row>
    <row r="305" spans="1:35" ht="89.25">
      <c r="A305" s="12" t="s">
        <v>685</v>
      </c>
      <c r="B305" s="13" t="s">
        <v>34</v>
      </c>
      <c r="C305" s="13" t="s">
        <v>35</v>
      </c>
      <c r="D305" s="13" t="s">
        <v>472</v>
      </c>
      <c r="E305" s="13" t="s">
        <v>473</v>
      </c>
      <c r="F305" s="14">
        <v>8131</v>
      </c>
      <c r="G305" s="14">
        <v>2024110010238</v>
      </c>
      <c r="H305" s="13" t="s">
        <v>474</v>
      </c>
      <c r="I305" s="13" t="s">
        <v>475</v>
      </c>
      <c r="J305" s="13" t="s">
        <v>476</v>
      </c>
      <c r="K305" s="13">
        <v>80111600</v>
      </c>
      <c r="L305" s="13" t="s">
        <v>669</v>
      </c>
      <c r="M305" s="13" t="s">
        <v>43</v>
      </c>
      <c r="N305" s="13" t="s">
        <v>43</v>
      </c>
      <c r="O305" s="13">
        <v>6</v>
      </c>
      <c r="P305" s="13">
        <v>1</v>
      </c>
      <c r="Q305" s="13" t="s">
        <v>44</v>
      </c>
      <c r="R305" s="24" t="s">
        <v>45</v>
      </c>
      <c r="S305" s="24">
        <v>3156000</v>
      </c>
      <c r="T305" s="25">
        <f t="shared" si="121"/>
        <v>18936000</v>
      </c>
      <c r="U305" s="12" t="s">
        <v>662</v>
      </c>
      <c r="V305" s="13" t="s">
        <v>47</v>
      </c>
      <c r="W305" s="12" t="s">
        <v>481</v>
      </c>
      <c r="X305" s="13" t="s">
        <v>667</v>
      </c>
      <c r="Y305" s="13" t="s">
        <v>50</v>
      </c>
      <c r="Z305" s="13" t="s">
        <v>51</v>
      </c>
      <c r="AA305" s="18">
        <f>SUMIFS('MOD PAA INVERSIÓN'!M:M,'MOD PAA INVERSIÓN'!B:B,A305,'MOD PAA INVERSIÓN'!A:A,"Modificación propuesta")</f>
        <v>0</v>
      </c>
      <c r="AB305" s="27">
        <f t="shared" si="119"/>
        <v>0</v>
      </c>
      <c r="AC305" s="27">
        <f t="shared" si="120"/>
        <v>18936000</v>
      </c>
      <c r="AD305" s="18">
        <f>IFERROR(VLOOKUP(A305,'MOD PAA INVERSIÓN'!$B:$U,20,0),0)</f>
        <v>0</v>
      </c>
      <c r="AE305" s="18">
        <f>SUMIFS('MOD PAA INVERSIÓN'!$M:$M,'MOD PAA INVERSIÓN'!B:B,A305,'MOD PAA INVERSIÓN'!A:A,"Información Actual")</f>
        <v>0</v>
      </c>
      <c r="AF305" s="18" t="e">
        <f>VLOOKUP(A305,'Copia de MOD PAA INVERSIÓN'!$B:$M,12,0)</f>
        <v>#N/A</v>
      </c>
      <c r="AG305" s="11" t="e">
        <f>VLOOKUP(A305,'SOL INVERSIÒN'!$B:$M,12,0)</f>
        <v>#N/A</v>
      </c>
      <c r="AH305" s="11"/>
      <c r="AI305" s="11"/>
    </row>
    <row r="306" spans="1:35" ht="76.5">
      <c r="A306" s="12" t="s">
        <v>686</v>
      </c>
      <c r="B306" s="13" t="s">
        <v>34</v>
      </c>
      <c r="C306" s="13" t="s">
        <v>35</v>
      </c>
      <c r="D306" s="13" t="s">
        <v>472</v>
      </c>
      <c r="E306" s="13" t="s">
        <v>473</v>
      </c>
      <c r="F306" s="14">
        <v>8131</v>
      </c>
      <c r="G306" s="14">
        <v>2024110010238</v>
      </c>
      <c r="H306" s="13" t="s">
        <v>474</v>
      </c>
      <c r="I306" s="13" t="s">
        <v>475</v>
      </c>
      <c r="J306" s="13" t="s">
        <v>476</v>
      </c>
      <c r="K306" s="13">
        <v>80111600</v>
      </c>
      <c r="L306" s="13" t="s">
        <v>687</v>
      </c>
      <c r="M306" s="13" t="s">
        <v>43</v>
      </c>
      <c r="N306" s="13" t="s">
        <v>280</v>
      </c>
      <c r="O306" s="13">
        <v>6</v>
      </c>
      <c r="P306" s="13">
        <v>1</v>
      </c>
      <c r="Q306" s="13" t="s">
        <v>44</v>
      </c>
      <c r="R306" s="24" t="s">
        <v>45</v>
      </c>
      <c r="S306" s="24">
        <v>4300000</v>
      </c>
      <c r="T306" s="25">
        <f t="shared" si="121"/>
        <v>25800000</v>
      </c>
      <c r="U306" s="12" t="s">
        <v>662</v>
      </c>
      <c r="V306" s="13" t="s">
        <v>92</v>
      </c>
      <c r="W306" s="12" t="s">
        <v>481</v>
      </c>
      <c r="X306" s="13" t="s">
        <v>688</v>
      </c>
      <c r="Y306" s="13" t="s">
        <v>50</v>
      </c>
      <c r="Z306" s="13" t="s">
        <v>51</v>
      </c>
      <c r="AA306" s="18">
        <f>SUMIFS('MOD PAA INVERSIÓN'!M:M,'MOD PAA INVERSIÓN'!B:B,A306,'MOD PAA INVERSIÓN'!A:A,"Modificación propuesta")</f>
        <v>0</v>
      </c>
      <c r="AB306" s="27">
        <f t="shared" si="119"/>
        <v>0</v>
      </c>
      <c r="AC306" s="27">
        <f t="shared" si="120"/>
        <v>25800000</v>
      </c>
      <c r="AD306" s="18">
        <f>IFERROR(VLOOKUP(A306,'MOD PAA INVERSIÓN'!$B:$U,20,0),0)</f>
        <v>0</v>
      </c>
      <c r="AE306" s="18">
        <f>SUMIFS('MOD PAA INVERSIÓN'!$M:$M,'MOD PAA INVERSIÓN'!B:B,A306,'MOD PAA INVERSIÓN'!A:A,"Información Actual")</f>
        <v>0</v>
      </c>
      <c r="AF306" s="18" t="e">
        <f>VLOOKUP(A306,'Copia de MOD PAA INVERSIÓN'!$B:$M,12,0)</f>
        <v>#N/A</v>
      </c>
      <c r="AG306" s="11" t="e">
        <f>VLOOKUP(A306,'SOL INVERSIÒN'!$B:$M,12,0)</f>
        <v>#N/A</v>
      </c>
      <c r="AH306" s="11"/>
      <c r="AI306" s="11"/>
    </row>
    <row r="307" spans="1:35" ht="89.25">
      <c r="A307" s="12" t="s">
        <v>689</v>
      </c>
      <c r="B307" s="13" t="s">
        <v>34</v>
      </c>
      <c r="C307" s="13" t="s">
        <v>35</v>
      </c>
      <c r="D307" s="13" t="s">
        <v>472</v>
      </c>
      <c r="E307" s="12" t="s">
        <v>473</v>
      </c>
      <c r="F307" s="14">
        <v>8131</v>
      </c>
      <c r="G307" s="14">
        <v>2024110010238</v>
      </c>
      <c r="H307" s="13" t="s">
        <v>474</v>
      </c>
      <c r="I307" s="13" t="s">
        <v>475</v>
      </c>
      <c r="J307" s="13" t="s">
        <v>476</v>
      </c>
      <c r="K307" s="12">
        <v>80111600</v>
      </c>
      <c r="L307" s="13" t="s">
        <v>669</v>
      </c>
      <c r="M307" s="12" t="s">
        <v>690</v>
      </c>
      <c r="N307" s="12" t="s">
        <v>280</v>
      </c>
      <c r="O307" s="12">
        <v>6</v>
      </c>
      <c r="P307" s="12">
        <v>1</v>
      </c>
      <c r="Q307" s="12" t="s">
        <v>44</v>
      </c>
      <c r="R307" s="17" t="s">
        <v>45</v>
      </c>
      <c r="S307" s="34">
        <v>3156000</v>
      </c>
      <c r="T307" s="31">
        <f t="shared" si="121"/>
        <v>18936000</v>
      </c>
      <c r="U307" s="12" t="s">
        <v>662</v>
      </c>
      <c r="V307" s="13" t="s">
        <v>47</v>
      </c>
      <c r="W307" s="12" t="s">
        <v>481</v>
      </c>
      <c r="X307" s="13" t="s">
        <v>667</v>
      </c>
      <c r="Y307" s="12" t="s">
        <v>50</v>
      </c>
      <c r="Z307" s="13" t="s">
        <v>51</v>
      </c>
      <c r="AA307" s="18">
        <f>SUMIFS('MOD PAA INVERSIÓN'!M:M,'MOD PAA INVERSIÓN'!B:B,A307,'MOD PAA INVERSIÓN'!A:A,"Modificación propuesta")</f>
        <v>0</v>
      </c>
      <c r="AB307" s="27">
        <f t="shared" si="119"/>
        <v>0</v>
      </c>
      <c r="AC307" s="27">
        <f t="shared" si="120"/>
        <v>18936000</v>
      </c>
      <c r="AD307" s="18">
        <f>IFERROR(VLOOKUP(A307,'MOD PAA INVERSIÓN'!$B:$U,20,0),0)</f>
        <v>0</v>
      </c>
      <c r="AE307" s="18">
        <f>SUMIFS('MOD PAA INVERSIÓN'!$M:$M,'MOD PAA INVERSIÓN'!B:B,A307,'MOD PAA INVERSIÓN'!A:A,"Información Actual")</f>
        <v>0</v>
      </c>
      <c r="AF307" s="18" t="e">
        <f>VLOOKUP(A307,'Copia de MOD PAA INVERSIÓN'!$B:$M,12,0)</f>
        <v>#N/A</v>
      </c>
      <c r="AG307" s="11" t="e">
        <f>VLOOKUP(A307,'SOL INVERSIÒN'!$B:$M,12,0)</f>
        <v>#N/A</v>
      </c>
      <c r="AH307" s="11"/>
      <c r="AI307" s="11"/>
    </row>
    <row r="308" spans="1:35" ht="76.5">
      <c r="A308" s="12" t="s">
        <v>691</v>
      </c>
      <c r="B308" s="13" t="s">
        <v>34</v>
      </c>
      <c r="C308" s="13" t="s">
        <v>35</v>
      </c>
      <c r="D308" s="13" t="s">
        <v>472</v>
      </c>
      <c r="E308" s="12" t="s">
        <v>473</v>
      </c>
      <c r="F308" s="14">
        <v>8131</v>
      </c>
      <c r="G308" s="14">
        <v>2024110010238</v>
      </c>
      <c r="H308" s="13" t="s">
        <v>474</v>
      </c>
      <c r="I308" s="13" t="s">
        <v>475</v>
      </c>
      <c r="J308" s="13" t="s">
        <v>476</v>
      </c>
      <c r="K308" s="12">
        <v>80111600</v>
      </c>
      <c r="L308" s="13" t="s">
        <v>692</v>
      </c>
      <c r="M308" s="12" t="s">
        <v>43</v>
      </c>
      <c r="N308" s="12" t="s">
        <v>280</v>
      </c>
      <c r="O308" s="12">
        <v>6</v>
      </c>
      <c r="P308" s="12">
        <v>1</v>
      </c>
      <c r="Q308" s="12" t="s">
        <v>44</v>
      </c>
      <c r="R308" s="17" t="s">
        <v>45</v>
      </c>
      <c r="S308" s="34">
        <v>5000000</v>
      </c>
      <c r="T308" s="31">
        <f t="shared" si="121"/>
        <v>30000000</v>
      </c>
      <c r="U308" s="12" t="s">
        <v>662</v>
      </c>
      <c r="V308" s="13" t="s">
        <v>47</v>
      </c>
      <c r="W308" s="12" t="s">
        <v>481</v>
      </c>
      <c r="X308" s="13" t="s">
        <v>667</v>
      </c>
      <c r="Y308" s="12" t="s">
        <v>50</v>
      </c>
      <c r="Z308" s="13" t="s">
        <v>51</v>
      </c>
      <c r="AA308" s="18">
        <f>SUMIFS('MOD PAA INVERSIÓN'!M:M,'MOD PAA INVERSIÓN'!B:B,A308,'MOD PAA INVERSIÓN'!A:A,"Modificación propuesta")</f>
        <v>0</v>
      </c>
      <c r="AB308" s="27">
        <f t="shared" si="119"/>
        <v>0</v>
      </c>
      <c r="AC308" s="27">
        <f t="shared" si="120"/>
        <v>30000000</v>
      </c>
      <c r="AD308" s="18">
        <f>IFERROR(VLOOKUP(A308,'MOD PAA INVERSIÓN'!$B:$U,20,0),0)</f>
        <v>0</v>
      </c>
      <c r="AE308" s="18">
        <f>SUMIFS('MOD PAA INVERSIÓN'!$M:$M,'MOD PAA INVERSIÓN'!B:B,A308,'MOD PAA INVERSIÓN'!A:A,"Información Actual")</f>
        <v>0</v>
      </c>
      <c r="AF308" s="18" t="e">
        <f>VLOOKUP(A308,'Copia de MOD PAA INVERSIÓN'!$B:$M,12,0)</f>
        <v>#N/A</v>
      </c>
      <c r="AG308" s="11" t="e">
        <f>VLOOKUP(A308,'SOL INVERSIÒN'!$B:$M,12,0)</f>
        <v>#N/A</v>
      </c>
      <c r="AH308" s="11"/>
      <c r="AI308" s="11"/>
    </row>
    <row r="309" spans="1:35" ht="76.5">
      <c r="A309" s="12" t="s">
        <v>693</v>
      </c>
      <c r="B309" s="13" t="s">
        <v>34</v>
      </c>
      <c r="C309" s="13" t="s">
        <v>35</v>
      </c>
      <c r="D309" s="13" t="s">
        <v>472</v>
      </c>
      <c r="E309" s="12" t="s">
        <v>473</v>
      </c>
      <c r="F309" s="14">
        <v>8131</v>
      </c>
      <c r="G309" s="14">
        <v>2024110010238</v>
      </c>
      <c r="H309" s="13" t="s">
        <v>474</v>
      </c>
      <c r="I309" s="13" t="s">
        <v>475</v>
      </c>
      <c r="J309" s="13" t="s">
        <v>476</v>
      </c>
      <c r="K309" s="12">
        <v>80111600</v>
      </c>
      <c r="L309" s="13" t="s">
        <v>694</v>
      </c>
      <c r="M309" s="12" t="s">
        <v>43</v>
      </c>
      <c r="N309" s="12" t="s">
        <v>280</v>
      </c>
      <c r="O309" s="12">
        <v>6</v>
      </c>
      <c r="P309" s="12">
        <v>1</v>
      </c>
      <c r="Q309" s="12" t="s">
        <v>44</v>
      </c>
      <c r="R309" s="17" t="s">
        <v>45</v>
      </c>
      <c r="S309" s="34">
        <v>4300000</v>
      </c>
      <c r="T309" s="31">
        <f t="shared" si="121"/>
        <v>25800000</v>
      </c>
      <c r="U309" s="12" t="s">
        <v>662</v>
      </c>
      <c r="V309" s="13" t="s">
        <v>47</v>
      </c>
      <c r="W309" s="12" t="s">
        <v>481</v>
      </c>
      <c r="X309" s="13" t="s">
        <v>667</v>
      </c>
      <c r="Y309" s="12" t="s">
        <v>50</v>
      </c>
      <c r="Z309" s="13" t="s">
        <v>51</v>
      </c>
      <c r="AA309" s="18">
        <f>SUMIFS('MOD PAA INVERSIÓN'!M:M,'MOD PAA INVERSIÓN'!B:B,A309,'MOD PAA INVERSIÓN'!A:A,"Modificación propuesta")</f>
        <v>0</v>
      </c>
      <c r="AB309" s="27">
        <f t="shared" si="119"/>
        <v>0</v>
      </c>
      <c r="AC309" s="27">
        <f t="shared" si="120"/>
        <v>25800000</v>
      </c>
      <c r="AD309" s="18">
        <f>IFERROR(VLOOKUP(A309,'MOD PAA INVERSIÓN'!$B:$U,20,0),0)</f>
        <v>0</v>
      </c>
      <c r="AE309" s="18">
        <f>SUMIFS('MOD PAA INVERSIÓN'!$M:$M,'MOD PAA INVERSIÓN'!B:B,A309,'MOD PAA INVERSIÓN'!A:A,"Información Actual")</f>
        <v>0</v>
      </c>
      <c r="AF309" s="18" t="e">
        <f>VLOOKUP(A309,'Copia de MOD PAA INVERSIÓN'!$B:$M,12,0)</f>
        <v>#N/A</v>
      </c>
      <c r="AG309" s="11" t="e">
        <f>VLOOKUP(A309,'SOL INVERSIÒN'!$B:$M,12,0)</f>
        <v>#N/A</v>
      </c>
      <c r="AH309" s="11"/>
      <c r="AI309" s="11"/>
    </row>
    <row r="310" spans="1:35" ht="89.25">
      <c r="A310" s="12" t="s">
        <v>695</v>
      </c>
      <c r="B310" s="13" t="s">
        <v>34</v>
      </c>
      <c r="C310" s="13" t="s">
        <v>35</v>
      </c>
      <c r="D310" s="13" t="s">
        <v>472</v>
      </c>
      <c r="E310" s="12" t="s">
        <v>473</v>
      </c>
      <c r="F310" s="14">
        <v>8131</v>
      </c>
      <c r="G310" s="14">
        <v>2024110010238</v>
      </c>
      <c r="H310" s="13" t="s">
        <v>474</v>
      </c>
      <c r="I310" s="13" t="s">
        <v>475</v>
      </c>
      <c r="J310" s="13" t="s">
        <v>476</v>
      </c>
      <c r="K310" s="12">
        <v>80111600</v>
      </c>
      <c r="L310" s="13" t="s">
        <v>669</v>
      </c>
      <c r="M310" s="12" t="s">
        <v>696</v>
      </c>
      <c r="N310" s="12" t="s">
        <v>697</v>
      </c>
      <c r="O310" s="12">
        <v>2.9</v>
      </c>
      <c r="P310" s="12">
        <v>1</v>
      </c>
      <c r="Q310" s="12" t="s">
        <v>44</v>
      </c>
      <c r="R310" s="17" t="s">
        <v>45</v>
      </c>
      <c r="S310" s="34">
        <v>3156000</v>
      </c>
      <c r="T310" s="31">
        <f t="shared" si="121"/>
        <v>9152400</v>
      </c>
      <c r="U310" s="12" t="s">
        <v>662</v>
      </c>
      <c r="V310" s="13" t="s">
        <v>47</v>
      </c>
      <c r="W310" s="12" t="s">
        <v>481</v>
      </c>
      <c r="X310" s="13" t="s">
        <v>667</v>
      </c>
      <c r="Y310" s="12" t="s">
        <v>50</v>
      </c>
      <c r="Z310" s="13" t="s">
        <v>51</v>
      </c>
      <c r="AA310" s="18">
        <f>SUMIFS('MOD PAA INVERSIÓN'!M:M,'MOD PAA INVERSIÓN'!B:B,A310,'MOD PAA INVERSIÓN'!A:A,"Modificación propuesta")</f>
        <v>0</v>
      </c>
      <c r="AB310" s="27">
        <f t="shared" si="119"/>
        <v>0</v>
      </c>
      <c r="AC310" s="27">
        <f t="shared" si="120"/>
        <v>9152400</v>
      </c>
      <c r="AD310" s="18">
        <f>IFERROR(VLOOKUP(A310,'MOD PAA INVERSIÓN'!$B:$U,20,0),0)</f>
        <v>0</v>
      </c>
      <c r="AE310" s="18">
        <f>SUMIFS('MOD PAA INVERSIÓN'!$M:$M,'MOD PAA INVERSIÓN'!B:B,A310,'MOD PAA INVERSIÓN'!A:A,"Información Actual")</f>
        <v>0</v>
      </c>
      <c r="AF310" s="18" t="e">
        <f>VLOOKUP(A310,'Copia de MOD PAA INVERSIÓN'!$B:$M,12,0)</f>
        <v>#N/A</v>
      </c>
      <c r="AG310" s="11" t="e">
        <f>VLOOKUP(A310,'SOL INVERSIÒN'!$B:$M,12,0)</f>
        <v>#N/A</v>
      </c>
      <c r="AH310" s="11"/>
      <c r="AI310" s="11"/>
    </row>
    <row r="311" spans="1:35" ht="89.25">
      <c r="A311" s="12" t="s">
        <v>698</v>
      </c>
      <c r="B311" s="13" t="s">
        <v>34</v>
      </c>
      <c r="C311" s="13" t="s">
        <v>35</v>
      </c>
      <c r="D311" s="13" t="s">
        <v>472</v>
      </c>
      <c r="E311" s="12" t="s">
        <v>473</v>
      </c>
      <c r="F311" s="14">
        <v>8131</v>
      </c>
      <c r="G311" s="14">
        <v>2024110010238</v>
      </c>
      <c r="H311" s="13" t="s">
        <v>474</v>
      </c>
      <c r="I311" s="13" t="s">
        <v>475</v>
      </c>
      <c r="J311" s="13" t="s">
        <v>476</v>
      </c>
      <c r="K311" s="12">
        <v>80111600</v>
      </c>
      <c r="L311" s="13" t="s">
        <v>669</v>
      </c>
      <c r="M311" s="12" t="s">
        <v>696</v>
      </c>
      <c r="N311" s="12" t="s">
        <v>697</v>
      </c>
      <c r="O311" s="12">
        <v>2.9</v>
      </c>
      <c r="P311" s="12">
        <v>1</v>
      </c>
      <c r="Q311" s="12" t="s">
        <v>44</v>
      </c>
      <c r="R311" s="17" t="s">
        <v>45</v>
      </c>
      <c r="S311" s="34">
        <v>3156000</v>
      </c>
      <c r="T311" s="31">
        <f t="shared" si="121"/>
        <v>9152400</v>
      </c>
      <c r="U311" s="12" t="s">
        <v>662</v>
      </c>
      <c r="V311" s="13" t="s">
        <v>47</v>
      </c>
      <c r="W311" s="12" t="s">
        <v>481</v>
      </c>
      <c r="X311" s="13" t="s">
        <v>667</v>
      </c>
      <c r="Y311" s="12" t="s">
        <v>50</v>
      </c>
      <c r="Z311" s="13" t="s">
        <v>51</v>
      </c>
      <c r="AA311" s="18">
        <f>SUMIFS('MOD PAA INVERSIÓN'!M:M,'MOD PAA INVERSIÓN'!B:B,A311,'MOD PAA INVERSIÓN'!A:A,"Modificación propuesta")</f>
        <v>0</v>
      </c>
      <c r="AB311" s="27">
        <f t="shared" si="119"/>
        <v>0</v>
      </c>
      <c r="AC311" s="27">
        <f t="shared" si="120"/>
        <v>9152400</v>
      </c>
      <c r="AD311" s="18">
        <f>IFERROR(VLOOKUP(A311,'MOD PAA INVERSIÓN'!$B:$U,20,0),0)</f>
        <v>0</v>
      </c>
      <c r="AE311" s="18">
        <f>SUMIFS('MOD PAA INVERSIÓN'!$M:$M,'MOD PAA INVERSIÓN'!B:B,A311,'MOD PAA INVERSIÓN'!A:A,"Información Actual")</f>
        <v>0</v>
      </c>
      <c r="AF311" s="18" t="e">
        <f>VLOOKUP(A311,'Copia de MOD PAA INVERSIÓN'!$B:$M,12,0)</f>
        <v>#N/A</v>
      </c>
      <c r="AG311" s="11" t="e">
        <f>VLOOKUP(A311,'SOL INVERSIÒN'!$B:$M,12,0)</f>
        <v>#N/A</v>
      </c>
      <c r="AH311" s="11"/>
      <c r="AI311" s="11"/>
    </row>
    <row r="312" spans="1:35" ht="102">
      <c r="A312" s="12" t="s">
        <v>699</v>
      </c>
      <c r="B312" s="13" t="s">
        <v>34</v>
      </c>
      <c r="C312" s="13" t="s">
        <v>35</v>
      </c>
      <c r="D312" s="13" t="s">
        <v>472</v>
      </c>
      <c r="E312" s="13" t="s">
        <v>473</v>
      </c>
      <c r="F312" s="14">
        <v>8131</v>
      </c>
      <c r="G312" s="14">
        <v>2024110010238</v>
      </c>
      <c r="H312" s="13" t="s">
        <v>474</v>
      </c>
      <c r="I312" s="13" t="s">
        <v>475</v>
      </c>
      <c r="J312" s="13" t="s">
        <v>476</v>
      </c>
      <c r="K312" s="13">
        <v>80111600</v>
      </c>
      <c r="L312" s="13" t="s">
        <v>679</v>
      </c>
      <c r="M312" s="12" t="s">
        <v>696</v>
      </c>
      <c r="N312" s="12" t="s">
        <v>697</v>
      </c>
      <c r="O312" s="13">
        <v>3</v>
      </c>
      <c r="P312" s="13">
        <v>1</v>
      </c>
      <c r="Q312" s="13" t="s">
        <v>44</v>
      </c>
      <c r="R312" s="24" t="s">
        <v>45</v>
      </c>
      <c r="S312" s="24">
        <v>4300000</v>
      </c>
      <c r="T312" s="25">
        <f t="shared" si="121"/>
        <v>12900000</v>
      </c>
      <c r="U312" s="12" t="s">
        <v>662</v>
      </c>
      <c r="V312" s="13" t="s">
        <v>92</v>
      </c>
      <c r="W312" s="12" t="s">
        <v>481</v>
      </c>
      <c r="X312" s="13" t="s">
        <v>667</v>
      </c>
      <c r="Y312" s="13" t="s">
        <v>50</v>
      </c>
      <c r="Z312" s="13" t="s">
        <v>51</v>
      </c>
      <c r="AA312" s="18">
        <f>SUMIFS('MOD PAA INVERSIÓN'!M:M,'MOD PAA INVERSIÓN'!B:B,A312,'MOD PAA INVERSIÓN'!A:A,"Modificación propuesta")</f>
        <v>0</v>
      </c>
      <c r="AB312" s="27">
        <f t="shared" si="119"/>
        <v>0</v>
      </c>
      <c r="AC312" s="27">
        <f t="shared" si="120"/>
        <v>12900000</v>
      </c>
      <c r="AD312" s="18">
        <f>IFERROR(VLOOKUP(A312,'MOD PAA INVERSIÓN'!$B:$U,20,0),0)</f>
        <v>0</v>
      </c>
      <c r="AE312" s="18">
        <f>SUMIFS('MOD PAA INVERSIÓN'!$M:$M,'MOD PAA INVERSIÓN'!B:B,A312,'MOD PAA INVERSIÓN'!A:A,"Información Actual")</f>
        <v>0</v>
      </c>
      <c r="AF312" s="18" t="e">
        <f>VLOOKUP(A312,'Copia de MOD PAA INVERSIÓN'!$B:$M,12,0)</f>
        <v>#N/A</v>
      </c>
      <c r="AG312" s="11" t="e">
        <f>VLOOKUP(A312,'SOL INVERSIÒN'!$B:$M,12,0)</f>
        <v>#N/A</v>
      </c>
      <c r="AH312" s="11"/>
      <c r="AI312" s="11"/>
    </row>
    <row r="313" spans="1:35" ht="76.5">
      <c r="A313" s="12" t="s">
        <v>700</v>
      </c>
      <c r="B313" s="13" t="s">
        <v>34</v>
      </c>
      <c r="C313" s="13" t="s">
        <v>35</v>
      </c>
      <c r="D313" s="13" t="s">
        <v>472</v>
      </c>
      <c r="E313" s="13" t="s">
        <v>473</v>
      </c>
      <c r="F313" s="14">
        <v>8131</v>
      </c>
      <c r="G313" s="14">
        <v>2024110010238</v>
      </c>
      <c r="H313" s="13" t="s">
        <v>474</v>
      </c>
      <c r="I313" s="13" t="s">
        <v>475</v>
      </c>
      <c r="J313" s="13" t="s">
        <v>476</v>
      </c>
      <c r="K313" s="13">
        <v>80111600</v>
      </c>
      <c r="L313" s="13" t="s">
        <v>681</v>
      </c>
      <c r="M313" s="12" t="s">
        <v>696</v>
      </c>
      <c r="N313" s="12" t="s">
        <v>697</v>
      </c>
      <c r="O313" s="13">
        <v>3</v>
      </c>
      <c r="P313" s="13">
        <v>1</v>
      </c>
      <c r="Q313" s="13" t="s">
        <v>44</v>
      </c>
      <c r="R313" s="24" t="s">
        <v>45</v>
      </c>
      <c r="S313" s="24">
        <v>4300000</v>
      </c>
      <c r="T313" s="25">
        <f t="shared" si="121"/>
        <v>12900000</v>
      </c>
      <c r="U313" s="12" t="s">
        <v>662</v>
      </c>
      <c r="V313" s="13" t="s">
        <v>92</v>
      </c>
      <c r="W313" s="12" t="s">
        <v>481</v>
      </c>
      <c r="X313" s="13" t="s">
        <v>667</v>
      </c>
      <c r="Y313" s="13" t="s">
        <v>50</v>
      </c>
      <c r="Z313" s="13" t="s">
        <v>51</v>
      </c>
      <c r="AA313" s="18">
        <f>SUMIFS('MOD PAA INVERSIÓN'!M:M,'MOD PAA INVERSIÓN'!B:B,A313,'MOD PAA INVERSIÓN'!A:A,"Modificación propuesta")</f>
        <v>0</v>
      </c>
      <c r="AB313" s="27">
        <f t="shared" si="119"/>
        <v>0</v>
      </c>
      <c r="AC313" s="27">
        <f t="shared" si="120"/>
        <v>12900000</v>
      </c>
      <c r="AD313" s="18">
        <f>IFERROR(VLOOKUP(A313,'MOD PAA INVERSIÓN'!$B:$U,20,0),0)</f>
        <v>0</v>
      </c>
      <c r="AE313" s="18">
        <f>SUMIFS('MOD PAA INVERSIÓN'!$M:$M,'MOD PAA INVERSIÓN'!B:B,A313,'MOD PAA INVERSIÓN'!A:A,"Información Actual")</f>
        <v>0</v>
      </c>
      <c r="AF313" s="18" t="e">
        <f>VLOOKUP(A313,'Copia de MOD PAA INVERSIÓN'!$B:$M,12,0)</f>
        <v>#N/A</v>
      </c>
      <c r="AG313" s="11" t="e">
        <f>VLOOKUP(A313,'SOL INVERSIÒN'!$B:$M,12,0)</f>
        <v>#N/A</v>
      </c>
      <c r="AH313" s="11"/>
      <c r="AI313" s="11"/>
    </row>
    <row r="314" spans="1:35" ht="76.5">
      <c r="A314" s="12" t="s">
        <v>701</v>
      </c>
      <c r="B314" s="13" t="s">
        <v>34</v>
      </c>
      <c r="C314" s="13" t="s">
        <v>35</v>
      </c>
      <c r="D314" s="13" t="s">
        <v>472</v>
      </c>
      <c r="E314" s="13" t="s">
        <v>473</v>
      </c>
      <c r="F314" s="14">
        <v>8131</v>
      </c>
      <c r="G314" s="14">
        <v>2024110010238</v>
      </c>
      <c r="H314" s="13" t="s">
        <v>474</v>
      </c>
      <c r="I314" s="13" t="s">
        <v>475</v>
      </c>
      <c r="J314" s="13" t="s">
        <v>476</v>
      </c>
      <c r="K314" s="13">
        <v>80111600</v>
      </c>
      <c r="L314" s="13" t="s">
        <v>677</v>
      </c>
      <c r="M314" s="12" t="s">
        <v>696</v>
      </c>
      <c r="N314" s="12" t="s">
        <v>697</v>
      </c>
      <c r="O314" s="13">
        <v>2.9</v>
      </c>
      <c r="P314" s="13">
        <v>1</v>
      </c>
      <c r="Q314" s="13" t="s">
        <v>44</v>
      </c>
      <c r="R314" s="24" t="s">
        <v>45</v>
      </c>
      <c r="S314" s="24">
        <v>4500000</v>
      </c>
      <c r="T314" s="25">
        <f t="shared" si="121"/>
        <v>13050000</v>
      </c>
      <c r="U314" s="12" t="s">
        <v>662</v>
      </c>
      <c r="V314" s="13" t="s">
        <v>92</v>
      </c>
      <c r="W314" s="12" t="s">
        <v>481</v>
      </c>
      <c r="X314" s="13" t="s">
        <v>667</v>
      </c>
      <c r="Y314" s="13" t="s">
        <v>50</v>
      </c>
      <c r="Z314" s="13" t="s">
        <v>51</v>
      </c>
      <c r="AA314" s="18">
        <f>SUMIFS('MOD PAA INVERSIÓN'!M:M,'MOD PAA INVERSIÓN'!B:B,A314,'MOD PAA INVERSIÓN'!A:A,"Modificación propuesta")</f>
        <v>0</v>
      </c>
      <c r="AB314" s="27">
        <f t="shared" si="119"/>
        <v>0</v>
      </c>
      <c r="AC314" s="27">
        <f t="shared" si="120"/>
        <v>13050000</v>
      </c>
      <c r="AD314" s="18">
        <f>IFERROR(VLOOKUP(A314,'MOD PAA INVERSIÓN'!$B:$U,20,0),0)</f>
        <v>0</v>
      </c>
      <c r="AE314" s="18">
        <f>SUMIFS('MOD PAA INVERSIÓN'!$M:$M,'MOD PAA INVERSIÓN'!B:B,A314,'MOD PAA INVERSIÓN'!A:A,"Información Actual")</f>
        <v>0</v>
      </c>
      <c r="AF314" s="18" t="e">
        <f>VLOOKUP(A314,'Copia de MOD PAA INVERSIÓN'!$B:$M,12,0)</f>
        <v>#N/A</v>
      </c>
      <c r="AG314" s="11" t="e">
        <f>VLOOKUP(A314,'SOL INVERSIÒN'!$B:$M,12,0)</f>
        <v>#N/A</v>
      </c>
      <c r="AH314" s="11"/>
      <c r="AI314" s="11"/>
    </row>
    <row r="315" spans="1:35" ht="204">
      <c r="A315" s="12" t="s">
        <v>702</v>
      </c>
      <c r="B315" s="13" t="s">
        <v>34</v>
      </c>
      <c r="C315" s="13" t="s">
        <v>35</v>
      </c>
      <c r="D315" s="13" t="s">
        <v>472</v>
      </c>
      <c r="E315" s="13" t="s">
        <v>473</v>
      </c>
      <c r="F315" s="14">
        <v>8131</v>
      </c>
      <c r="G315" s="14">
        <v>2024110010238</v>
      </c>
      <c r="H315" s="13" t="s">
        <v>474</v>
      </c>
      <c r="I315" s="13" t="s">
        <v>475</v>
      </c>
      <c r="J315" s="13" t="s">
        <v>476</v>
      </c>
      <c r="K315" s="13">
        <v>80111600</v>
      </c>
      <c r="L315" s="13" t="s">
        <v>703</v>
      </c>
      <c r="M315" s="37" t="s">
        <v>704</v>
      </c>
      <c r="N315" s="38" t="s">
        <v>150</v>
      </c>
      <c r="O315" s="13">
        <v>9</v>
      </c>
      <c r="P315" s="12">
        <v>0</v>
      </c>
      <c r="Q315" s="13" t="s">
        <v>44</v>
      </c>
      <c r="R315" s="24" t="s">
        <v>45</v>
      </c>
      <c r="S315" s="24">
        <v>29256000</v>
      </c>
      <c r="T315" s="25">
        <v>29480600</v>
      </c>
      <c r="U315" s="39" t="s">
        <v>662</v>
      </c>
      <c r="V315" s="24" t="s">
        <v>47</v>
      </c>
      <c r="W315" s="13" t="s">
        <v>481</v>
      </c>
      <c r="X315" s="13" t="s">
        <v>523</v>
      </c>
      <c r="Y315" s="13" t="s">
        <v>50</v>
      </c>
      <c r="Z315" s="13" t="s">
        <v>51</v>
      </c>
      <c r="AA315" s="18">
        <f>SUMIFS('MOD PAA INVERSIÓN'!M:M,'MOD PAA INVERSIÓN'!B:B,A315,'MOD PAA INVERSIÓN'!A:A,"Modificación propuesta")</f>
        <v>0</v>
      </c>
      <c r="AB315" s="27">
        <f t="shared" si="119"/>
        <v>0</v>
      </c>
      <c r="AC315" s="27">
        <f t="shared" si="120"/>
        <v>29480600</v>
      </c>
      <c r="AD315" s="18">
        <f>IFERROR(VLOOKUP(A315,'MOD PAA INVERSIÓN'!$B:$U,20,0),0)</f>
        <v>0</v>
      </c>
      <c r="AE315" s="18">
        <f>SUMIFS('MOD PAA INVERSIÓN'!$M:$M,'MOD PAA INVERSIÓN'!B:B,A315,'MOD PAA INVERSIÓN'!A:A,"Información Actual")</f>
        <v>0</v>
      </c>
      <c r="AF315" s="18" t="e">
        <f>VLOOKUP(A315,'Copia de MOD PAA INVERSIÓN'!$B:$M,12,0)</f>
        <v>#N/A</v>
      </c>
      <c r="AG315" s="11" t="e">
        <f>VLOOKUP(A315,'SOL INVERSIÒN'!$B:$M,12,0)</f>
        <v>#N/A</v>
      </c>
      <c r="AH315" s="11"/>
      <c r="AI315" s="11"/>
    </row>
    <row r="316" spans="1:35" ht="140.25">
      <c r="A316" s="12" t="s">
        <v>705</v>
      </c>
      <c r="B316" s="13" t="s">
        <v>34</v>
      </c>
      <c r="C316" s="13" t="s">
        <v>35</v>
      </c>
      <c r="D316" s="13" t="s">
        <v>472</v>
      </c>
      <c r="E316" s="13" t="s">
        <v>473</v>
      </c>
      <c r="F316" s="14">
        <v>8131</v>
      </c>
      <c r="G316" s="14">
        <v>2024110010238</v>
      </c>
      <c r="H316" s="13" t="s">
        <v>474</v>
      </c>
      <c r="I316" s="13" t="s">
        <v>475</v>
      </c>
      <c r="J316" s="13" t="s">
        <v>476</v>
      </c>
      <c r="K316" s="13">
        <v>80111600</v>
      </c>
      <c r="L316" s="13" t="s">
        <v>706</v>
      </c>
      <c r="M316" s="13" t="s">
        <v>418</v>
      </c>
      <c r="N316" s="13" t="s">
        <v>418</v>
      </c>
      <c r="O316" s="13">
        <v>6</v>
      </c>
      <c r="P316" s="13">
        <v>6</v>
      </c>
      <c r="Q316" s="13" t="s">
        <v>44</v>
      </c>
      <c r="R316" s="15" t="s">
        <v>45</v>
      </c>
      <c r="S316" s="15">
        <v>4000000</v>
      </c>
      <c r="T316" s="25">
        <f t="shared" ref="T316:T328" si="122">+P316*S316</f>
        <v>24000000</v>
      </c>
      <c r="U316" s="13" t="s">
        <v>707</v>
      </c>
      <c r="V316" s="13" t="s">
        <v>47</v>
      </c>
      <c r="W316" s="12" t="s">
        <v>481</v>
      </c>
      <c r="X316" s="13" t="s">
        <v>509</v>
      </c>
      <c r="Y316" s="12" t="s">
        <v>50</v>
      </c>
      <c r="Z316" s="13" t="s">
        <v>51</v>
      </c>
      <c r="AA316" s="18">
        <f>SUMIFS('MOD PAA INVERSIÓN'!M:M,'MOD PAA INVERSIÓN'!B:B,A316,'MOD PAA INVERSIÓN'!A:A,"Modificación propuesta")</f>
        <v>0</v>
      </c>
      <c r="AB316" s="27">
        <f t="shared" si="119"/>
        <v>0</v>
      </c>
      <c r="AC316" s="27">
        <f t="shared" si="120"/>
        <v>24000000</v>
      </c>
      <c r="AD316" s="18">
        <f>IFERROR(VLOOKUP(A316,'MOD PAA INVERSIÓN'!$B:$U,20,0),0)</f>
        <v>0</v>
      </c>
      <c r="AE316" s="18">
        <f>SUMIFS('MOD PAA INVERSIÓN'!$M:$M,'MOD PAA INVERSIÓN'!B:B,A316,'MOD PAA INVERSIÓN'!A:A,"Información Actual")</f>
        <v>0</v>
      </c>
      <c r="AF316" s="18" t="e">
        <f>VLOOKUP(A316,'Copia de MOD PAA INVERSIÓN'!$B:$M,12,0)</f>
        <v>#N/A</v>
      </c>
      <c r="AG316" s="11" t="e">
        <f>VLOOKUP(A316,'SOL INVERSIÒN'!$B:$M,12,0)</f>
        <v>#N/A</v>
      </c>
      <c r="AH316" s="11"/>
      <c r="AI316" s="11"/>
    </row>
    <row r="317" spans="1:35" ht="114.75">
      <c r="A317" s="12" t="s">
        <v>708</v>
      </c>
      <c r="B317" s="13" t="s">
        <v>34</v>
      </c>
      <c r="C317" s="13" t="s">
        <v>35</v>
      </c>
      <c r="D317" s="13" t="s">
        <v>472</v>
      </c>
      <c r="E317" s="13" t="s">
        <v>473</v>
      </c>
      <c r="F317" s="14">
        <v>8131</v>
      </c>
      <c r="G317" s="14">
        <v>2024110010238</v>
      </c>
      <c r="H317" s="13" t="s">
        <v>474</v>
      </c>
      <c r="I317" s="13" t="s">
        <v>475</v>
      </c>
      <c r="J317" s="13" t="s">
        <v>476</v>
      </c>
      <c r="K317" s="13">
        <v>80111600</v>
      </c>
      <c r="L317" s="13" t="s">
        <v>709</v>
      </c>
      <c r="M317" s="37" t="s">
        <v>418</v>
      </c>
      <c r="N317" s="38" t="s">
        <v>479</v>
      </c>
      <c r="O317" s="13">
        <v>6</v>
      </c>
      <c r="P317" s="13">
        <v>6</v>
      </c>
      <c r="Q317" s="13" t="s">
        <v>44</v>
      </c>
      <c r="R317" s="24" t="s">
        <v>45</v>
      </c>
      <c r="S317" s="24">
        <v>4700000</v>
      </c>
      <c r="T317" s="25">
        <f t="shared" si="122"/>
        <v>28200000</v>
      </c>
      <c r="U317" s="13" t="s">
        <v>707</v>
      </c>
      <c r="V317" s="13" t="s">
        <v>47</v>
      </c>
      <c r="W317" s="12" t="s">
        <v>499</v>
      </c>
      <c r="X317" s="13" t="s">
        <v>509</v>
      </c>
      <c r="Y317" s="12" t="s">
        <v>50</v>
      </c>
      <c r="Z317" s="13" t="s">
        <v>51</v>
      </c>
      <c r="AA317" s="18">
        <f>SUMIFS('MOD PAA INVERSIÓN'!M:M,'MOD PAA INVERSIÓN'!B:B,A317,'MOD PAA INVERSIÓN'!A:A,"Modificación propuesta")</f>
        <v>0</v>
      </c>
      <c r="AB317" s="27">
        <f t="shared" si="119"/>
        <v>0</v>
      </c>
      <c r="AC317" s="27">
        <f t="shared" si="120"/>
        <v>28200000</v>
      </c>
      <c r="AD317" s="18">
        <f>IFERROR(VLOOKUP(A317,'MOD PAA INVERSIÓN'!$B:$U,20,0),0)</f>
        <v>0</v>
      </c>
      <c r="AE317" s="18">
        <f>SUMIFS('MOD PAA INVERSIÓN'!$M:$M,'MOD PAA INVERSIÓN'!B:B,A317,'MOD PAA INVERSIÓN'!A:A,"Información Actual")</f>
        <v>0</v>
      </c>
      <c r="AF317" s="18" t="e">
        <f>VLOOKUP(A317,'Copia de MOD PAA INVERSIÓN'!$B:$M,12,0)</f>
        <v>#N/A</v>
      </c>
      <c r="AG317" s="11" t="e">
        <f>VLOOKUP(A317,'SOL INVERSIÒN'!$B:$M,12,0)</f>
        <v>#N/A</v>
      </c>
      <c r="AH317" s="11"/>
      <c r="AI317" s="11"/>
    </row>
    <row r="318" spans="1:35" ht="102">
      <c r="A318" s="12" t="s">
        <v>710</v>
      </c>
      <c r="B318" s="13" t="s">
        <v>34</v>
      </c>
      <c r="C318" s="13" t="s">
        <v>35</v>
      </c>
      <c r="D318" s="13" t="s">
        <v>472</v>
      </c>
      <c r="E318" s="13" t="s">
        <v>473</v>
      </c>
      <c r="F318" s="14">
        <v>8131</v>
      </c>
      <c r="G318" s="14">
        <v>2024110010238</v>
      </c>
      <c r="H318" s="13" t="s">
        <v>474</v>
      </c>
      <c r="I318" s="13" t="s">
        <v>475</v>
      </c>
      <c r="J318" s="13" t="s">
        <v>476</v>
      </c>
      <c r="K318" s="13">
        <v>80111600</v>
      </c>
      <c r="L318" s="13" t="s">
        <v>711</v>
      </c>
      <c r="M318" s="37" t="s">
        <v>418</v>
      </c>
      <c r="N318" s="38" t="s">
        <v>479</v>
      </c>
      <c r="O318" s="13">
        <v>6</v>
      </c>
      <c r="P318" s="13">
        <v>6</v>
      </c>
      <c r="Q318" s="13" t="s">
        <v>44</v>
      </c>
      <c r="R318" s="24" t="s">
        <v>45</v>
      </c>
      <c r="S318" s="24">
        <v>3100000</v>
      </c>
      <c r="T318" s="25">
        <f t="shared" si="122"/>
        <v>18600000</v>
      </c>
      <c r="U318" s="13" t="s">
        <v>707</v>
      </c>
      <c r="V318" s="13" t="s">
        <v>47</v>
      </c>
      <c r="W318" s="12" t="s">
        <v>499</v>
      </c>
      <c r="X318" s="13" t="s">
        <v>509</v>
      </c>
      <c r="Y318" s="12" t="s">
        <v>50</v>
      </c>
      <c r="Z318" s="13" t="s">
        <v>51</v>
      </c>
      <c r="AA318" s="18">
        <f>SUMIFS('MOD PAA INVERSIÓN'!M:M,'MOD PAA INVERSIÓN'!B:B,A318,'MOD PAA INVERSIÓN'!A:A,"Modificación propuesta")</f>
        <v>0</v>
      </c>
      <c r="AB318" s="27">
        <f t="shared" si="119"/>
        <v>0</v>
      </c>
      <c r="AC318" s="27">
        <f t="shared" si="120"/>
        <v>18600000</v>
      </c>
      <c r="AD318" s="18">
        <f>IFERROR(VLOOKUP(A318,'MOD PAA INVERSIÓN'!$B:$U,20,0),0)</f>
        <v>0</v>
      </c>
      <c r="AE318" s="18">
        <f>SUMIFS('MOD PAA INVERSIÓN'!$M:$M,'MOD PAA INVERSIÓN'!B:B,A318,'MOD PAA INVERSIÓN'!A:A,"Información Actual")</f>
        <v>0</v>
      </c>
      <c r="AF318" s="18" t="e">
        <f>VLOOKUP(A318,'Copia de MOD PAA INVERSIÓN'!$B:$M,12,0)</f>
        <v>#N/A</v>
      </c>
      <c r="AG318" s="11" t="e">
        <f>VLOOKUP(A318,'SOL INVERSIÒN'!$B:$M,12,0)</f>
        <v>#N/A</v>
      </c>
      <c r="AH318" s="11"/>
      <c r="AI318" s="11"/>
    </row>
    <row r="319" spans="1:35" ht="102">
      <c r="A319" s="12" t="s">
        <v>712</v>
      </c>
      <c r="B319" s="13" t="s">
        <v>34</v>
      </c>
      <c r="C319" s="13" t="s">
        <v>35</v>
      </c>
      <c r="D319" s="13" t="s">
        <v>472</v>
      </c>
      <c r="E319" s="13" t="s">
        <v>473</v>
      </c>
      <c r="F319" s="14">
        <v>8131</v>
      </c>
      <c r="G319" s="14">
        <v>2024110010238</v>
      </c>
      <c r="H319" s="13" t="s">
        <v>474</v>
      </c>
      <c r="I319" s="13" t="s">
        <v>475</v>
      </c>
      <c r="J319" s="13" t="s">
        <v>476</v>
      </c>
      <c r="K319" s="13">
        <v>80111600</v>
      </c>
      <c r="L319" s="13" t="s">
        <v>711</v>
      </c>
      <c r="M319" s="37" t="s">
        <v>418</v>
      </c>
      <c r="N319" s="38" t="s">
        <v>479</v>
      </c>
      <c r="O319" s="13">
        <v>6</v>
      </c>
      <c r="P319" s="13">
        <v>6</v>
      </c>
      <c r="Q319" s="13" t="s">
        <v>44</v>
      </c>
      <c r="R319" s="24" t="s">
        <v>45</v>
      </c>
      <c r="S319" s="24">
        <v>3100000</v>
      </c>
      <c r="T319" s="25">
        <f t="shared" si="122"/>
        <v>18600000</v>
      </c>
      <c r="U319" s="13" t="s">
        <v>707</v>
      </c>
      <c r="V319" s="13" t="s">
        <v>47</v>
      </c>
      <c r="W319" s="12" t="s">
        <v>481</v>
      </c>
      <c r="X319" s="13" t="s">
        <v>509</v>
      </c>
      <c r="Y319" s="12" t="s">
        <v>50</v>
      </c>
      <c r="Z319" s="13" t="s">
        <v>51</v>
      </c>
      <c r="AA319" s="18">
        <f>SUMIFS('MOD PAA INVERSIÓN'!M:M,'MOD PAA INVERSIÓN'!B:B,A319,'MOD PAA INVERSIÓN'!A:A,"Modificación propuesta")</f>
        <v>0</v>
      </c>
      <c r="AB319" s="27">
        <f t="shared" si="119"/>
        <v>0</v>
      </c>
      <c r="AC319" s="27">
        <f t="shared" si="120"/>
        <v>18600000</v>
      </c>
      <c r="AD319" s="18">
        <f>IFERROR(VLOOKUP(A319,'MOD PAA INVERSIÓN'!$B:$U,20,0),0)</f>
        <v>0</v>
      </c>
      <c r="AE319" s="18">
        <f>SUMIFS('MOD PAA INVERSIÓN'!$M:$M,'MOD PAA INVERSIÓN'!B:B,A319,'MOD PAA INVERSIÓN'!A:A,"Información Actual")</f>
        <v>0</v>
      </c>
      <c r="AF319" s="18" t="e">
        <f>VLOOKUP(A319,'Copia de MOD PAA INVERSIÓN'!$B:$M,12,0)</f>
        <v>#N/A</v>
      </c>
      <c r="AG319" s="11" t="e">
        <f>VLOOKUP(A319,'SOL INVERSIÒN'!$B:$M,12,0)</f>
        <v>#N/A</v>
      </c>
      <c r="AH319" s="11"/>
      <c r="AI319" s="11"/>
    </row>
    <row r="320" spans="1:35" ht="127.5">
      <c r="A320" s="12" t="s">
        <v>713</v>
      </c>
      <c r="B320" s="13" t="s">
        <v>34</v>
      </c>
      <c r="C320" s="13" t="s">
        <v>35</v>
      </c>
      <c r="D320" s="13" t="s">
        <v>472</v>
      </c>
      <c r="E320" s="13" t="s">
        <v>473</v>
      </c>
      <c r="F320" s="14">
        <v>8131</v>
      </c>
      <c r="G320" s="14">
        <v>2024110010238</v>
      </c>
      <c r="H320" s="13" t="s">
        <v>474</v>
      </c>
      <c r="I320" s="13" t="s">
        <v>475</v>
      </c>
      <c r="J320" s="13" t="s">
        <v>476</v>
      </c>
      <c r="K320" s="13">
        <v>80111600</v>
      </c>
      <c r="L320" s="13" t="s">
        <v>714</v>
      </c>
      <c r="M320" s="37" t="s">
        <v>418</v>
      </c>
      <c r="N320" s="38" t="s">
        <v>479</v>
      </c>
      <c r="O320" s="13">
        <v>6</v>
      </c>
      <c r="P320" s="13">
        <v>6</v>
      </c>
      <c r="Q320" s="13" t="s">
        <v>44</v>
      </c>
      <c r="R320" s="24" t="s">
        <v>45</v>
      </c>
      <c r="S320" s="24">
        <v>3500000</v>
      </c>
      <c r="T320" s="25">
        <f t="shared" si="122"/>
        <v>21000000</v>
      </c>
      <c r="U320" s="13" t="s">
        <v>707</v>
      </c>
      <c r="V320" s="13" t="s">
        <v>47</v>
      </c>
      <c r="W320" s="12" t="s">
        <v>481</v>
      </c>
      <c r="X320" s="13" t="s">
        <v>509</v>
      </c>
      <c r="Y320" s="12" t="s">
        <v>50</v>
      </c>
      <c r="Z320" s="13" t="s">
        <v>51</v>
      </c>
      <c r="AA320" s="18">
        <f>SUMIFS('MOD PAA INVERSIÓN'!M:M,'MOD PAA INVERSIÓN'!B:B,A320,'MOD PAA INVERSIÓN'!A:A,"Modificación propuesta")</f>
        <v>0</v>
      </c>
      <c r="AB320" s="27">
        <f t="shared" si="119"/>
        <v>0</v>
      </c>
      <c r="AC320" s="27">
        <f t="shared" si="120"/>
        <v>21000000</v>
      </c>
      <c r="AD320" s="18">
        <f>IFERROR(VLOOKUP(A320,'MOD PAA INVERSIÓN'!$B:$U,20,0),0)</f>
        <v>0</v>
      </c>
      <c r="AE320" s="18">
        <f>SUMIFS('MOD PAA INVERSIÓN'!$M:$M,'MOD PAA INVERSIÓN'!B:B,A320,'MOD PAA INVERSIÓN'!A:A,"Información Actual")</f>
        <v>0</v>
      </c>
      <c r="AF320" s="18" t="e">
        <f>VLOOKUP(A320,'Copia de MOD PAA INVERSIÓN'!$B:$M,12,0)</f>
        <v>#N/A</v>
      </c>
      <c r="AG320" s="11" t="e">
        <f>VLOOKUP(A320,'SOL INVERSIÒN'!$B:$M,12,0)</f>
        <v>#N/A</v>
      </c>
      <c r="AH320" s="11"/>
      <c r="AI320" s="11"/>
    </row>
    <row r="321" spans="1:35" ht="102">
      <c r="A321" s="12" t="s">
        <v>715</v>
      </c>
      <c r="B321" s="13" t="s">
        <v>34</v>
      </c>
      <c r="C321" s="13" t="s">
        <v>35</v>
      </c>
      <c r="D321" s="13" t="s">
        <v>472</v>
      </c>
      <c r="E321" s="13" t="s">
        <v>473</v>
      </c>
      <c r="F321" s="14">
        <v>8131</v>
      </c>
      <c r="G321" s="14">
        <v>2024110010238</v>
      </c>
      <c r="H321" s="13" t="s">
        <v>474</v>
      </c>
      <c r="I321" s="13" t="s">
        <v>475</v>
      </c>
      <c r="J321" s="13" t="s">
        <v>476</v>
      </c>
      <c r="K321" s="13">
        <v>80111600</v>
      </c>
      <c r="L321" s="13" t="s">
        <v>711</v>
      </c>
      <c r="M321" s="37" t="s">
        <v>418</v>
      </c>
      <c r="N321" s="38" t="s">
        <v>479</v>
      </c>
      <c r="O321" s="13">
        <v>6</v>
      </c>
      <c r="P321" s="13">
        <v>5.5</v>
      </c>
      <c r="Q321" s="13" t="s">
        <v>44</v>
      </c>
      <c r="R321" s="24" t="s">
        <v>45</v>
      </c>
      <c r="S321" s="24">
        <v>3100000</v>
      </c>
      <c r="T321" s="25">
        <f t="shared" si="122"/>
        <v>17050000</v>
      </c>
      <c r="U321" s="13" t="s">
        <v>707</v>
      </c>
      <c r="V321" s="13" t="s">
        <v>47</v>
      </c>
      <c r="W321" s="12" t="s">
        <v>481</v>
      </c>
      <c r="X321" s="13" t="s">
        <v>509</v>
      </c>
      <c r="Y321" s="12" t="s">
        <v>50</v>
      </c>
      <c r="Z321" s="13" t="s">
        <v>51</v>
      </c>
      <c r="AA321" s="18">
        <f>SUMIFS('MOD PAA INVERSIÓN'!M:M,'MOD PAA INVERSIÓN'!B:B,A321,'MOD PAA INVERSIÓN'!A:A,"Modificación propuesta")</f>
        <v>0</v>
      </c>
      <c r="AB321" s="27">
        <f t="shared" si="119"/>
        <v>0</v>
      </c>
      <c r="AC321" s="27">
        <f t="shared" si="120"/>
        <v>17050000</v>
      </c>
      <c r="AD321" s="18">
        <f>IFERROR(VLOOKUP(A321,'MOD PAA INVERSIÓN'!$B:$U,20,0),0)</f>
        <v>0</v>
      </c>
      <c r="AE321" s="18">
        <f>SUMIFS('MOD PAA INVERSIÓN'!$M:$M,'MOD PAA INVERSIÓN'!B:B,A321,'MOD PAA INVERSIÓN'!A:A,"Información Actual")</f>
        <v>0</v>
      </c>
      <c r="AF321" s="18" t="e">
        <f>VLOOKUP(A321,'Copia de MOD PAA INVERSIÓN'!$B:$M,12,0)</f>
        <v>#N/A</v>
      </c>
      <c r="AG321" s="11" t="e">
        <f>VLOOKUP(A321,'SOL INVERSIÒN'!$B:$M,12,0)</f>
        <v>#N/A</v>
      </c>
      <c r="AH321" s="11"/>
      <c r="AI321" s="11"/>
    </row>
    <row r="322" spans="1:35" ht="102">
      <c r="A322" s="12" t="s">
        <v>716</v>
      </c>
      <c r="B322" s="13" t="s">
        <v>34</v>
      </c>
      <c r="C322" s="13" t="s">
        <v>35</v>
      </c>
      <c r="D322" s="13" t="s">
        <v>472</v>
      </c>
      <c r="E322" s="13" t="s">
        <v>473</v>
      </c>
      <c r="F322" s="14">
        <v>8131</v>
      </c>
      <c r="G322" s="14">
        <v>2024110010238</v>
      </c>
      <c r="H322" s="13" t="s">
        <v>474</v>
      </c>
      <c r="I322" s="13" t="s">
        <v>475</v>
      </c>
      <c r="J322" s="13" t="s">
        <v>476</v>
      </c>
      <c r="K322" s="13">
        <v>80111600</v>
      </c>
      <c r="L322" s="13" t="s">
        <v>717</v>
      </c>
      <c r="M322" s="37" t="s">
        <v>418</v>
      </c>
      <c r="N322" s="38" t="s">
        <v>479</v>
      </c>
      <c r="O322" s="13">
        <v>6</v>
      </c>
      <c r="P322" s="13">
        <v>6</v>
      </c>
      <c r="Q322" s="13" t="s">
        <v>44</v>
      </c>
      <c r="R322" s="24" t="s">
        <v>45</v>
      </c>
      <c r="S322" s="24">
        <v>4500000</v>
      </c>
      <c r="T322" s="25">
        <f t="shared" si="122"/>
        <v>27000000</v>
      </c>
      <c r="U322" s="13" t="s">
        <v>707</v>
      </c>
      <c r="V322" s="13" t="s">
        <v>47</v>
      </c>
      <c r="W322" s="12" t="s">
        <v>481</v>
      </c>
      <c r="X322" s="13" t="s">
        <v>509</v>
      </c>
      <c r="Y322" s="12" t="s">
        <v>50</v>
      </c>
      <c r="Z322" s="13" t="s">
        <v>51</v>
      </c>
      <c r="AA322" s="18">
        <f>SUMIFS('MOD PAA INVERSIÓN'!M:M,'MOD PAA INVERSIÓN'!B:B,A322,'MOD PAA INVERSIÓN'!A:A,"Modificación propuesta")</f>
        <v>0</v>
      </c>
      <c r="AB322" s="27">
        <f t="shared" si="119"/>
        <v>0</v>
      </c>
      <c r="AC322" s="27">
        <f t="shared" si="120"/>
        <v>27000000</v>
      </c>
      <c r="AD322" s="18">
        <f>IFERROR(VLOOKUP(A322,'MOD PAA INVERSIÓN'!$B:$U,20,0),0)</f>
        <v>0</v>
      </c>
      <c r="AE322" s="18">
        <f>SUMIFS('MOD PAA INVERSIÓN'!$M:$M,'MOD PAA INVERSIÓN'!B:B,A322,'MOD PAA INVERSIÓN'!A:A,"Información Actual")</f>
        <v>0</v>
      </c>
      <c r="AF322" s="18" t="e">
        <f>VLOOKUP(A322,'Copia de MOD PAA INVERSIÓN'!$B:$M,12,0)</f>
        <v>#N/A</v>
      </c>
      <c r="AG322" s="11" t="e">
        <f>VLOOKUP(A322,'SOL INVERSIÒN'!$B:$M,12,0)</f>
        <v>#N/A</v>
      </c>
      <c r="AH322" s="11"/>
      <c r="AI322" s="11"/>
    </row>
    <row r="323" spans="1:35" ht="89.25">
      <c r="A323" s="12" t="s">
        <v>718</v>
      </c>
      <c r="B323" s="13" t="s">
        <v>34</v>
      </c>
      <c r="C323" s="13" t="s">
        <v>35</v>
      </c>
      <c r="D323" s="13" t="s">
        <v>472</v>
      </c>
      <c r="E323" s="13" t="s">
        <v>473</v>
      </c>
      <c r="F323" s="14">
        <v>8131</v>
      </c>
      <c r="G323" s="14">
        <v>2024110010238</v>
      </c>
      <c r="H323" s="13" t="s">
        <v>474</v>
      </c>
      <c r="I323" s="13" t="s">
        <v>475</v>
      </c>
      <c r="J323" s="13" t="s">
        <v>476</v>
      </c>
      <c r="K323" s="13">
        <v>80111600</v>
      </c>
      <c r="L323" s="13" t="s">
        <v>719</v>
      </c>
      <c r="M323" s="37" t="s">
        <v>418</v>
      </c>
      <c r="N323" s="38" t="s">
        <v>479</v>
      </c>
      <c r="O323" s="13">
        <v>6</v>
      </c>
      <c r="P323" s="13">
        <v>6</v>
      </c>
      <c r="Q323" s="13" t="s">
        <v>44</v>
      </c>
      <c r="R323" s="24" t="s">
        <v>45</v>
      </c>
      <c r="S323" s="24">
        <v>4300000</v>
      </c>
      <c r="T323" s="25">
        <f t="shared" si="122"/>
        <v>25800000</v>
      </c>
      <c r="U323" s="13" t="s">
        <v>707</v>
      </c>
      <c r="V323" s="13" t="s">
        <v>47</v>
      </c>
      <c r="W323" s="12" t="s">
        <v>499</v>
      </c>
      <c r="X323" s="13" t="s">
        <v>509</v>
      </c>
      <c r="Y323" s="12" t="s">
        <v>50</v>
      </c>
      <c r="Z323" s="13" t="s">
        <v>51</v>
      </c>
      <c r="AA323" s="18">
        <f>SUMIFS('MOD PAA INVERSIÓN'!M:M,'MOD PAA INVERSIÓN'!B:B,A323,'MOD PAA INVERSIÓN'!A:A,"Modificación propuesta")</f>
        <v>0</v>
      </c>
      <c r="AB323" s="27">
        <f t="shared" si="119"/>
        <v>0</v>
      </c>
      <c r="AC323" s="27">
        <f t="shared" si="120"/>
        <v>25800000</v>
      </c>
      <c r="AD323" s="18">
        <f>IFERROR(VLOOKUP(A323,'MOD PAA INVERSIÓN'!$B:$U,20,0),0)</f>
        <v>0</v>
      </c>
      <c r="AE323" s="18">
        <f>SUMIFS('MOD PAA INVERSIÓN'!$M:$M,'MOD PAA INVERSIÓN'!B:B,A323,'MOD PAA INVERSIÓN'!A:A,"Información Actual")</f>
        <v>0</v>
      </c>
      <c r="AF323" s="18" t="e">
        <f>VLOOKUP(A323,'Copia de MOD PAA INVERSIÓN'!$B:$M,12,0)</f>
        <v>#N/A</v>
      </c>
      <c r="AG323" s="11" t="e">
        <f>VLOOKUP(A323,'SOL INVERSIÒN'!$B:$M,12,0)</f>
        <v>#N/A</v>
      </c>
      <c r="AH323" s="11"/>
      <c r="AI323" s="11"/>
    </row>
    <row r="324" spans="1:35" ht="102">
      <c r="A324" s="12" t="s">
        <v>720</v>
      </c>
      <c r="B324" s="13" t="s">
        <v>34</v>
      </c>
      <c r="C324" s="13" t="s">
        <v>35</v>
      </c>
      <c r="D324" s="13" t="s">
        <v>472</v>
      </c>
      <c r="E324" s="13" t="s">
        <v>473</v>
      </c>
      <c r="F324" s="14">
        <v>8131</v>
      </c>
      <c r="G324" s="14">
        <v>2024110010238</v>
      </c>
      <c r="H324" s="13" t="s">
        <v>474</v>
      </c>
      <c r="I324" s="13" t="s">
        <v>475</v>
      </c>
      <c r="J324" s="13" t="s">
        <v>476</v>
      </c>
      <c r="K324" s="13">
        <v>80111600</v>
      </c>
      <c r="L324" s="13" t="s">
        <v>721</v>
      </c>
      <c r="M324" s="37" t="s">
        <v>418</v>
      </c>
      <c r="N324" s="38" t="s">
        <v>479</v>
      </c>
      <c r="O324" s="13">
        <v>6</v>
      </c>
      <c r="P324" s="13">
        <v>6</v>
      </c>
      <c r="Q324" s="13" t="s">
        <v>44</v>
      </c>
      <c r="R324" s="24" t="s">
        <v>45</v>
      </c>
      <c r="S324" s="24">
        <v>4600000</v>
      </c>
      <c r="T324" s="25">
        <f t="shared" si="122"/>
        <v>27600000</v>
      </c>
      <c r="U324" s="13" t="s">
        <v>707</v>
      </c>
      <c r="V324" s="13" t="s">
        <v>47</v>
      </c>
      <c r="W324" s="12" t="s">
        <v>481</v>
      </c>
      <c r="X324" s="13" t="s">
        <v>509</v>
      </c>
      <c r="Y324" s="12" t="s">
        <v>50</v>
      </c>
      <c r="Z324" s="13" t="s">
        <v>51</v>
      </c>
      <c r="AA324" s="18">
        <f>SUMIFS('MOD PAA INVERSIÓN'!M:M,'MOD PAA INVERSIÓN'!B:B,A324,'MOD PAA INVERSIÓN'!A:A,"Modificación propuesta")</f>
        <v>0</v>
      </c>
      <c r="AB324" s="27">
        <f t="shared" si="119"/>
        <v>0</v>
      </c>
      <c r="AC324" s="27">
        <f t="shared" si="120"/>
        <v>27600000</v>
      </c>
      <c r="AD324" s="18">
        <f>IFERROR(VLOOKUP(A324,'MOD PAA INVERSIÓN'!$B:$U,20,0),0)</f>
        <v>0</v>
      </c>
      <c r="AE324" s="18">
        <f>SUMIFS('MOD PAA INVERSIÓN'!$M:$M,'MOD PAA INVERSIÓN'!B:B,A324,'MOD PAA INVERSIÓN'!A:A,"Información Actual")</f>
        <v>0</v>
      </c>
      <c r="AF324" s="18" t="e">
        <f>VLOOKUP(A324,'Copia de MOD PAA INVERSIÓN'!$B:$M,12,0)</f>
        <v>#N/A</v>
      </c>
      <c r="AG324" s="11" t="e">
        <f>VLOOKUP(A324,'SOL INVERSIÒN'!$B:$M,12,0)</f>
        <v>#N/A</v>
      </c>
      <c r="AH324" s="11"/>
      <c r="AI324" s="11"/>
    </row>
    <row r="325" spans="1:35" ht="102">
      <c r="A325" s="12" t="s">
        <v>722</v>
      </c>
      <c r="B325" s="13" t="s">
        <v>34</v>
      </c>
      <c r="C325" s="13" t="s">
        <v>35</v>
      </c>
      <c r="D325" s="13" t="s">
        <v>472</v>
      </c>
      <c r="E325" s="13" t="s">
        <v>473</v>
      </c>
      <c r="F325" s="14">
        <v>8131</v>
      </c>
      <c r="G325" s="14">
        <v>2024110010238</v>
      </c>
      <c r="H325" s="13" t="s">
        <v>474</v>
      </c>
      <c r="I325" s="13" t="s">
        <v>475</v>
      </c>
      <c r="J325" s="13" t="s">
        <v>476</v>
      </c>
      <c r="K325" s="13">
        <v>80111600</v>
      </c>
      <c r="L325" s="13" t="s">
        <v>711</v>
      </c>
      <c r="M325" s="37" t="s">
        <v>418</v>
      </c>
      <c r="N325" s="38" t="s">
        <v>479</v>
      </c>
      <c r="O325" s="13">
        <v>6</v>
      </c>
      <c r="P325" s="13">
        <v>6</v>
      </c>
      <c r="Q325" s="13" t="s">
        <v>44</v>
      </c>
      <c r="R325" s="24" t="s">
        <v>45</v>
      </c>
      <c r="S325" s="24">
        <v>3100000</v>
      </c>
      <c r="T325" s="25">
        <f t="shared" si="122"/>
        <v>18600000</v>
      </c>
      <c r="U325" s="13" t="s">
        <v>707</v>
      </c>
      <c r="V325" s="13" t="s">
        <v>47</v>
      </c>
      <c r="W325" s="12" t="s">
        <v>499</v>
      </c>
      <c r="X325" s="13" t="s">
        <v>509</v>
      </c>
      <c r="Y325" s="12" t="s">
        <v>50</v>
      </c>
      <c r="Z325" s="13" t="s">
        <v>51</v>
      </c>
      <c r="AA325" s="18">
        <f>SUMIFS('MOD PAA INVERSIÓN'!M:M,'MOD PAA INVERSIÓN'!B:B,A325,'MOD PAA INVERSIÓN'!A:A,"Modificación propuesta")</f>
        <v>0</v>
      </c>
      <c r="AB325" s="27">
        <f t="shared" si="119"/>
        <v>0</v>
      </c>
      <c r="AC325" s="27">
        <f t="shared" si="120"/>
        <v>18600000</v>
      </c>
      <c r="AD325" s="18">
        <f>IFERROR(VLOOKUP(A325,'MOD PAA INVERSIÓN'!$B:$U,20,0),0)</f>
        <v>0</v>
      </c>
      <c r="AE325" s="18">
        <f>SUMIFS('MOD PAA INVERSIÓN'!$M:$M,'MOD PAA INVERSIÓN'!B:B,A325,'MOD PAA INVERSIÓN'!A:A,"Información Actual")</f>
        <v>0</v>
      </c>
      <c r="AF325" s="18" t="e">
        <f>VLOOKUP(A325,'Copia de MOD PAA INVERSIÓN'!$B:$M,12,0)</f>
        <v>#N/A</v>
      </c>
      <c r="AG325" s="11" t="e">
        <f>VLOOKUP(A325,'SOL INVERSIÒN'!$B:$M,12,0)</f>
        <v>#N/A</v>
      </c>
      <c r="AH325" s="11"/>
      <c r="AI325" s="11"/>
    </row>
    <row r="326" spans="1:35" ht="140.25">
      <c r="A326" s="12" t="s">
        <v>723</v>
      </c>
      <c r="B326" s="13" t="s">
        <v>34</v>
      </c>
      <c r="C326" s="13" t="s">
        <v>35</v>
      </c>
      <c r="D326" s="13" t="s">
        <v>472</v>
      </c>
      <c r="E326" s="13" t="s">
        <v>473</v>
      </c>
      <c r="F326" s="14">
        <v>8131</v>
      </c>
      <c r="G326" s="14">
        <v>2024110010238</v>
      </c>
      <c r="H326" s="13" t="s">
        <v>474</v>
      </c>
      <c r="I326" s="13" t="s">
        <v>475</v>
      </c>
      <c r="J326" s="13" t="s">
        <v>476</v>
      </c>
      <c r="K326" s="13">
        <v>80111600</v>
      </c>
      <c r="L326" s="13" t="s">
        <v>724</v>
      </c>
      <c r="M326" s="37" t="s">
        <v>418</v>
      </c>
      <c r="N326" s="38" t="s">
        <v>479</v>
      </c>
      <c r="O326" s="13">
        <v>6</v>
      </c>
      <c r="P326" s="13">
        <v>6</v>
      </c>
      <c r="Q326" s="13" t="s">
        <v>44</v>
      </c>
      <c r="R326" s="24" t="s">
        <v>45</v>
      </c>
      <c r="S326" s="24">
        <v>4400000</v>
      </c>
      <c r="T326" s="25">
        <f t="shared" si="122"/>
        <v>26400000</v>
      </c>
      <c r="U326" s="13" t="s">
        <v>707</v>
      </c>
      <c r="V326" s="13" t="s">
        <v>47</v>
      </c>
      <c r="W326" s="12" t="s">
        <v>499</v>
      </c>
      <c r="X326" s="13" t="s">
        <v>509</v>
      </c>
      <c r="Y326" s="12" t="s">
        <v>50</v>
      </c>
      <c r="Z326" s="13" t="s">
        <v>51</v>
      </c>
      <c r="AA326" s="18">
        <f>SUMIFS('MOD PAA INVERSIÓN'!M:M,'MOD PAA INVERSIÓN'!B:B,A326,'MOD PAA INVERSIÓN'!A:A,"Modificación propuesta")</f>
        <v>0</v>
      </c>
      <c r="AB326" s="27">
        <f t="shared" si="119"/>
        <v>0</v>
      </c>
      <c r="AC326" s="27">
        <f t="shared" si="120"/>
        <v>26400000</v>
      </c>
      <c r="AD326" s="18">
        <f>IFERROR(VLOOKUP(A326,'MOD PAA INVERSIÓN'!$B:$U,20,0),0)</f>
        <v>0</v>
      </c>
      <c r="AE326" s="18">
        <f>SUMIFS('MOD PAA INVERSIÓN'!$M:$M,'MOD PAA INVERSIÓN'!B:B,A326,'MOD PAA INVERSIÓN'!A:A,"Información Actual")</f>
        <v>0</v>
      </c>
      <c r="AF326" s="18" t="e">
        <f>VLOOKUP(A326,'Copia de MOD PAA INVERSIÓN'!$B:$M,12,0)</f>
        <v>#N/A</v>
      </c>
      <c r="AG326" s="11" t="e">
        <f>VLOOKUP(A326,'SOL INVERSIÒN'!$B:$M,12,0)</f>
        <v>#N/A</v>
      </c>
      <c r="AH326" s="11"/>
      <c r="AI326" s="11"/>
    </row>
    <row r="327" spans="1:35" ht="102">
      <c r="A327" s="12" t="s">
        <v>725</v>
      </c>
      <c r="B327" s="13" t="s">
        <v>34</v>
      </c>
      <c r="C327" s="13" t="s">
        <v>35</v>
      </c>
      <c r="D327" s="13" t="s">
        <v>472</v>
      </c>
      <c r="E327" s="13" t="s">
        <v>473</v>
      </c>
      <c r="F327" s="14">
        <v>8131</v>
      </c>
      <c r="G327" s="14">
        <v>2024110010238</v>
      </c>
      <c r="H327" s="13" t="s">
        <v>474</v>
      </c>
      <c r="I327" s="13" t="s">
        <v>475</v>
      </c>
      <c r="J327" s="13" t="s">
        <v>476</v>
      </c>
      <c r="K327" s="13">
        <v>80111600</v>
      </c>
      <c r="L327" s="13" t="s">
        <v>711</v>
      </c>
      <c r="M327" s="37" t="s">
        <v>418</v>
      </c>
      <c r="N327" s="38" t="s">
        <v>479</v>
      </c>
      <c r="O327" s="13">
        <v>6</v>
      </c>
      <c r="P327" s="13">
        <v>6</v>
      </c>
      <c r="Q327" s="13" t="s">
        <v>44</v>
      </c>
      <c r="R327" s="24" t="s">
        <v>45</v>
      </c>
      <c r="S327" s="24">
        <v>3100000</v>
      </c>
      <c r="T327" s="25">
        <f t="shared" si="122"/>
        <v>18600000</v>
      </c>
      <c r="U327" s="13" t="s">
        <v>707</v>
      </c>
      <c r="V327" s="13" t="s">
        <v>47</v>
      </c>
      <c r="W327" s="12" t="s">
        <v>499</v>
      </c>
      <c r="X327" s="13" t="s">
        <v>509</v>
      </c>
      <c r="Y327" s="12" t="s">
        <v>50</v>
      </c>
      <c r="Z327" s="13" t="s">
        <v>51</v>
      </c>
      <c r="AA327" s="18">
        <f>SUMIFS('MOD PAA INVERSIÓN'!M:M,'MOD PAA INVERSIÓN'!B:B,A327,'MOD PAA INVERSIÓN'!A:A,"Modificación propuesta")</f>
        <v>0</v>
      </c>
      <c r="AB327" s="27">
        <f t="shared" si="119"/>
        <v>0</v>
      </c>
      <c r="AC327" s="27">
        <f t="shared" si="120"/>
        <v>18600000</v>
      </c>
      <c r="AD327" s="18">
        <f>IFERROR(VLOOKUP(A327,'MOD PAA INVERSIÓN'!$B:$U,20,0),0)</f>
        <v>0</v>
      </c>
      <c r="AE327" s="18">
        <f>SUMIFS('MOD PAA INVERSIÓN'!$M:$M,'MOD PAA INVERSIÓN'!B:B,A327,'MOD PAA INVERSIÓN'!A:A,"Información Actual")</f>
        <v>0</v>
      </c>
      <c r="AF327" s="18" t="e">
        <f>VLOOKUP(A327,'Copia de MOD PAA INVERSIÓN'!$B:$M,12,0)</f>
        <v>#N/A</v>
      </c>
      <c r="AG327" s="11" t="e">
        <f>VLOOKUP(A327,'SOL INVERSIÒN'!$B:$M,12,0)</f>
        <v>#N/A</v>
      </c>
      <c r="AH327" s="11"/>
      <c r="AI327" s="11"/>
    </row>
    <row r="328" spans="1:35" ht="102">
      <c r="A328" s="12" t="s">
        <v>726</v>
      </c>
      <c r="B328" s="13" t="s">
        <v>34</v>
      </c>
      <c r="C328" s="13" t="s">
        <v>35</v>
      </c>
      <c r="D328" s="13" t="s">
        <v>472</v>
      </c>
      <c r="E328" s="13" t="s">
        <v>473</v>
      </c>
      <c r="F328" s="14">
        <v>8131</v>
      </c>
      <c r="G328" s="14">
        <v>2024110010238</v>
      </c>
      <c r="H328" s="13" t="s">
        <v>474</v>
      </c>
      <c r="I328" s="13" t="s">
        <v>475</v>
      </c>
      <c r="J328" s="13" t="s">
        <v>476</v>
      </c>
      <c r="K328" s="13">
        <v>80111600</v>
      </c>
      <c r="L328" s="13" t="s">
        <v>711</v>
      </c>
      <c r="M328" s="37" t="s">
        <v>418</v>
      </c>
      <c r="N328" s="38" t="s">
        <v>479</v>
      </c>
      <c r="O328" s="13">
        <v>6</v>
      </c>
      <c r="P328" s="13">
        <v>6</v>
      </c>
      <c r="Q328" s="13" t="s">
        <v>44</v>
      </c>
      <c r="R328" s="24" t="s">
        <v>45</v>
      </c>
      <c r="S328" s="24">
        <v>3100000</v>
      </c>
      <c r="T328" s="25">
        <f t="shared" si="122"/>
        <v>18600000</v>
      </c>
      <c r="U328" s="13" t="s">
        <v>707</v>
      </c>
      <c r="V328" s="13" t="s">
        <v>47</v>
      </c>
      <c r="W328" s="12" t="s">
        <v>499</v>
      </c>
      <c r="X328" s="13" t="s">
        <v>509</v>
      </c>
      <c r="Y328" s="12" t="s">
        <v>50</v>
      </c>
      <c r="Z328" s="13" t="s">
        <v>51</v>
      </c>
      <c r="AA328" s="18">
        <f>SUMIFS('MOD PAA INVERSIÓN'!M:M,'MOD PAA INVERSIÓN'!B:B,A328,'MOD PAA INVERSIÓN'!A:A,"Modificación propuesta")</f>
        <v>0</v>
      </c>
      <c r="AB328" s="27">
        <f t="shared" si="119"/>
        <v>0</v>
      </c>
      <c r="AC328" s="27">
        <f t="shared" si="120"/>
        <v>18600000</v>
      </c>
      <c r="AD328" s="18">
        <f>IFERROR(VLOOKUP(A328,'MOD PAA INVERSIÓN'!$B:$U,20,0),0)</f>
        <v>0</v>
      </c>
      <c r="AE328" s="18">
        <f>SUMIFS('MOD PAA INVERSIÓN'!$M:$M,'MOD PAA INVERSIÓN'!B:B,A328,'MOD PAA INVERSIÓN'!A:A,"Información Actual")</f>
        <v>0</v>
      </c>
      <c r="AF328" s="18" t="e">
        <f>VLOOKUP(A328,'Copia de MOD PAA INVERSIÓN'!$B:$M,12,0)</f>
        <v>#N/A</v>
      </c>
      <c r="AG328" s="11" t="e">
        <f>VLOOKUP(A328,'SOL INVERSIÒN'!$B:$M,12,0)</f>
        <v>#N/A</v>
      </c>
      <c r="AH328" s="11"/>
      <c r="AI328" s="11"/>
    </row>
    <row r="329" spans="1:35" ht="63.75">
      <c r="A329" s="12" t="s">
        <v>727</v>
      </c>
      <c r="B329" s="13" t="s">
        <v>34</v>
      </c>
      <c r="C329" s="13" t="s">
        <v>35</v>
      </c>
      <c r="D329" s="13" t="s">
        <v>472</v>
      </c>
      <c r="E329" s="13" t="s">
        <v>473</v>
      </c>
      <c r="F329" s="14">
        <v>8131</v>
      </c>
      <c r="G329" s="14">
        <v>2024110010238</v>
      </c>
      <c r="H329" s="13" t="s">
        <v>474</v>
      </c>
      <c r="I329" s="13" t="s">
        <v>475</v>
      </c>
      <c r="J329" s="13" t="s">
        <v>476</v>
      </c>
      <c r="K329" s="13">
        <v>80111600</v>
      </c>
      <c r="L329" s="13" t="s">
        <v>728</v>
      </c>
      <c r="M329" s="37" t="s">
        <v>418</v>
      </c>
      <c r="N329" s="38" t="s">
        <v>729</v>
      </c>
      <c r="O329" s="13">
        <v>1</v>
      </c>
      <c r="P329" s="13">
        <v>1</v>
      </c>
      <c r="Q329" s="13" t="s">
        <v>44</v>
      </c>
      <c r="R329" s="24" t="s">
        <v>45</v>
      </c>
      <c r="S329" s="24">
        <v>49928000</v>
      </c>
      <c r="T329" s="25">
        <v>49928000</v>
      </c>
      <c r="U329" s="13" t="s">
        <v>707</v>
      </c>
      <c r="V329" s="13" t="s">
        <v>92</v>
      </c>
      <c r="W329" s="12" t="s">
        <v>499</v>
      </c>
      <c r="X329" s="13" t="s">
        <v>509</v>
      </c>
      <c r="Y329" s="12" t="s">
        <v>50</v>
      </c>
      <c r="Z329" s="13" t="s">
        <v>51</v>
      </c>
      <c r="AA329" s="18">
        <f>SUMIFS('MOD PAA INVERSIÓN'!M:M,'MOD PAA INVERSIÓN'!B:B,A329,'MOD PAA INVERSIÓN'!A:A,"Modificación propuesta")</f>
        <v>0</v>
      </c>
      <c r="AB329" s="27">
        <f t="shared" si="119"/>
        <v>0</v>
      </c>
      <c r="AC329" s="27">
        <f t="shared" si="120"/>
        <v>49928000</v>
      </c>
      <c r="AD329" s="18">
        <f>IFERROR(VLOOKUP(A329,'MOD PAA INVERSIÓN'!$B:$U,20,0),0)</f>
        <v>0</v>
      </c>
      <c r="AE329" s="18">
        <f>SUMIFS('MOD PAA INVERSIÓN'!$M:$M,'MOD PAA INVERSIÓN'!B:B,A329,'MOD PAA INVERSIÓN'!A:A,"Información Actual")</f>
        <v>0</v>
      </c>
      <c r="AF329" s="18" t="e">
        <f>VLOOKUP(A329,'Copia de MOD PAA INVERSIÓN'!$B:$M,12,0)</f>
        <v>#N/A</v>
      </c>
      <c r="AG329" s="11" t="e">
        <f>VLOOKUP(A329,'SOL INVERSIÒN'!$B:$M,12,0)</f>
        <v>#N/A</v>
      </c>
      <c r="AH329" s="11"/>
      <c r="AI329" s="11"/>
    </row>
    <row r="330" spans="1:35" ht="140.25">
      <c r="A330" s="12" t="s">
        <v>730</v>
      </c>
      <c r="B330" s="13" t="s">
        <v>34</v>
      </c>
      <c r="C330" s="13" t="s">
        <v>35</v>
      </c>
      <c r="D330" s="13" t="s">
        <v>472</v>
      </c>
      <c r="E330" s="13" t="s">
        <v>473</v>
      </c>
      <c r="F330" s="14">
        <v>8131</v>
      </c>
      <c r="G330" s="14">
        <v>2024110010238</v>
      </c>
      <c r="H330" s="13" t="s">
        <v>474</v>
      </c>
      <c r="I330" s="13" t="s">
        <v>475</v>
      </c>
      <c r="J330" s="13" t="s">
        <v>476</v>
      </c>
      <c r="K330" s="13">
        <v>80111600</v>
      </c>
      <c r="L330" s="13" t="s">
        <v>731</v>
      </c>
      <c r="M330" s="37" t="s">
        <v>418</v>
      </c>
      <c r="N330" s="38" t="s">
        <v>479</v>
      </c>
      <c r="O330" s="13">
        <v>6</v>
      </c>
      <c r="P330" s="13">
        <v>6</v>
      </c>
      <c r="Q330" s="13" t="s">
        <v>44</v>
      </c>
      <c r="R330" s="24" t="s">
        <v>45</v>
      </c>
      <c r="S330" s="24">
        <v>4300000</v>
      </c>
      <c r="T330" s="25">
        <f>+S330*P330</f>
        <v>25800000</v>
      </c>
      <c r="U330" s="13" t="s">
        <v>707</v>
      </c>
      <c r="V330" s="13" t="s">
        <v>92</v>
      </c>
      <c r="W330" s="12" t="s">
        <v>499</v>
      </c>
      <c r="X330" s="13" t="s">
        <v>509</v>
      </c>
      <c r="Y330" s="12" t="s">
        <v>50</v>
      </c>
      <c r="Z330" s="13" t="s">
        <v>51</v>
      </c>
      <c r="AA330" s="18">
        <f>SUMIFS('MOD PAA INVERSIÓN'!M:M,'MOD PAA INVERSIÓN'!B:B,A330,'MOD PAA INVERSIÓN'!A:A,"Modificación propuesta")</f>
        <v>0</v>
      </c>
      <c r="AB330" s="27">
        <f t="shared" si="119"/>
        <v>0</v>
      </c>
      <c r="AC330" s="27">
        <f t="shared" si="120"/>
        <v>25800000</v>
      </c>
      <c r="AD330" s="18">
        <f>IFERROR(VLOOKUP(A330,'MOD PAA INVERSIÓN'!$B:$U,20,0),0)</f>
        <v>0</v>
      </c>
      <c r="AE330" s="18">
        <f>SUMIFS('MOD PAA INVERSIÓN'!$M:$M,'MOD PAA INVERSIÓN'!B:B,A330,'MOD PAA INVERSIÓN'!A:A,"Información Actual")</f>
        <v>0</v>
      </c>
      <c r="AF330" s="18" t="e">
        <f>VLOOKUP(A330,'Copia de MOD PAA INVERSIÓN'!$B:$M,12,0)</f>
        <v>#N/A</v>
      </c>
      <c r="AG330" s="11" t="e">
        <f>VLOOKUP(A330,'SOL INVERSIÒN'!$B:$M,12,0)</f>
        <v>#N/A</v>
      </c>
      <c r="AH330" s="11"/>
      <c r="AI330" s="11"/>
    </row>
    <row r="331" spans="1:35" ht="102">
      <c r="A331" s="12" t="s">
        <v>732</v>
      </c>
      <c r="B331" s="13" t="s">
        <v>34</v>
      </c>
      <c r="C331" s="13" t="s">
        <v>35</v>
      </c>
      <c r="D331" s="13" t="s">
        <v>472</v>
      </c>
      <c r="E331" s="13" t="s">
        <v>473</v>
      </c>
      <c r="F331" s="14">
        <v>8131</v>
      </c>
      <c r="G331" s="14">
        <v>2024110010238</v>
      </c>
      <c r="H331" s="13" t="s">
        <v>474</v>
      </c>
      <c r="I331" s="13" t="s">
        <v>475</v>
      </c>
      <c r="J331" s="13" t="s">
        <v>476</v>
      </c>
      <c r="K331" s="13">
        <v>80111600</v>
      </c>
      <c r="L331" s="13" t="s">
        <v>733</v>
      </c>
      <c r="M331" s="37" t="s">
        <v>418</v>
      </c>
      <c r="N331" s="38" t="s">
        <v>479</v>
      </c>
      <c r="O331" s="13">
        <v>6</v>
      </c>
      <c r="P331" s="13">
        <v>6</v>
      </c>
      <c r="Q331" s="13" t="s">
        <v>44</v>
      </c>
      <c r="R331" s="24" t="s">
        <v>45</v>
      </c>
      <c r="S331" s="24">
        <v>4400000</v>
      </c>
      <c r="T331" s="25">
        <f t="shared" ref="T331:T334" si="123">+P331*S331</f>
        <v>26400000</v>
      </c>
      <c r="U331" s="13" t="s">
        <v>707</v>
      </c>
      <c r="V331" s="13" t="s">
        <v>92</v>
      </c>
      <c r="W331" s="12" t="s">
        <v>499</v>
      </c>
      <c r="X331" s="13" t="s">
        <v>509</v>
      </c>
      <c r="Y331" s="12" t="s">
        <v>50</v>
      </c>
      <c r="Z331" s="13" t="s">
        <v>51</v>
      </c>
      <c r="AA331" s="18">
        <f>SUMIFS('MOD PAA INVERSIÓN'!M:M,'MOD PAA INVERSIÓN'!B:B,A331,'MOD PAA INVERSIÓN'!A:A,"Modificación propuesta")</f>
        <v>0</v>
      </c>
      <c r="AB331" s="27">
        <f t="shared" si="119"/>
        <v>0</v>
      </c>
      <c r="AC331" s="27">
        <f t="shared" si="120"/>
        <v>26400000</v>
      </c>
      <c r="AD331" s="18">
        <f>IFERROR(VLOOKUP(A331,'MOD PAA INVERSIÓN'!$B:$U,20,0),0)</f>
        <v>0</v>
      </c>
      <c r="AE331" s="18">
        <f>SUMIFS('MOD PAA INVERSIÓN'!$M:$M,'MOD PAA INVERSIÓN'!B:B,A331,'MOD PAA INVERSIÓN'!A:A,"Información Actual")</f>
        <v>0</v>
      </c>
      <c r="AF331" s="18" t="e">
        <f>VLOOKUP(A331,'Copia de MOD PAA INVERSIÓN'!$B:$M,12,0)</f>
        <v>#N/A</v>
      </c>
      <c r="AG331" s="11" t="e">
        <f>VLOOKUP(A331,'SOL INVERSIÒN'!$B:$M,12,0)</f>
        <v>#N/A</v>
      </c>
      <c r="AH331" s="11"/>
      <c r="AI331" s="11"/>
    </row>
    <row r="332" spans="1:35" ht="102">
      <c r="A332" s="12" t="s">
        <v>734</v>
      </c>
      <c r="B332" s="13" t="s">
        <v>34</v>
      </c>
      <c r="C332" s="13" t="s">
        <v>35</v>
      </c>
      <c r="D332" s="13" t="s">
        <v>472</v>
      </c>
      <c r="E332" s="13" t="s">
        <v>473</v>
      </c>
      <c r="F332" s="14">
        <v>8131</v>
      </c>
      <c r="G332" s="14">
        <v>2024110010238</v>
      </c>
      <c r="H332" s="13" t="s">
        <v>474</v>
      </c>
      <c r="I332" s="13" t="s">
        <v>475</v>
      </c>
      <c r="J332" s="13" t="s">
        <v>476</v>
      </c>
      <c r="K332" s="13">
        <v>80111600</v>
      </c>
      <c r="L332" s="13" t="s">
        <v>711</v>
      </c>
      <c r="M332" s="37" t="s">
        <v>735</v>
      </c>
      <c r="N332" s="38" t="s">
        <v>736</v>
      </c>
      <c r="O332" s="13">
        <v>3</v>
      </c>
      <c r="P332" s="13">
        <v>3</v>
      </c>
      <c r="Q332" s="13" t="s">
        <v>44</v>
      </c>
      <c r="R332" s="24" t="s">
        <v>45</v>
      </c>
      <c r="S332" s="24">
        <v>3100000</v>
      </c>
      <c r="T332" s="25">
        <f t="shared" si="123"/>
        <v>9300000</v>
      </c>
      <c r="U332" s="13" t="s">
        <v>707</v>
      </c>
      <c r="V332" s="13" t="s">
        <v>47</v>
      </c>
      <c r="W332" s="12" t="s">
        <v>499</v>
      </c>
      <c r="X332" s="13" t="s">
        <v>509</v>
      </c>
      <c r="Y332" s="12" t="s">
        <v>50</v>
      </c>
      <c r="Z332" s="13" t="s">
        <v>51</v>
      </c>
      <c r="AA332" s="18">
        <f>SUMIFS('MOD PAA INVERSIÓN'!M:M,'MOD PAA INVERSIÓN'!B:B,A332,'MOD PAA INVERSIÓN'!A:A,"Modificación propuesta")</f>
        <v>0</v>
      </c>
      <c r="AB332" s="27">
        <f t="shared" si="119"/>
        <v>0</v>
      </c>
      <c r="AC332" s="27">
        <f t="shared" si="120"/>
        <v>9300000</v>
      </c>
      <c r="AD332" s="18">
        <f>IFERROR(VLOOKUP(A332,'MOD PAA INVERSIÓN'!$B:$U,20,0),0)</f>
        <v>0</v>
      </c>
      <c r="AE332" s="18">
        <f>SUMIFS('MOD PAA INVERSIÓN'!$M:$M,'MOD PAA INVERSIÓN'!B:B,A332,'MOD PAA INVERSIÓN'!A:A,"Información Actual")</f>
        <v>0</v>
      </c>
      <c r="AF332" s="18" t="e">
        <f>VLOOKUP(A332,'Copia de MOD PAA INVERSIÓN'!$B:$M,12,0)</f>
        <v>#N/A</v>
      </c>
      <c r="AG332" s="11" t="e">
        <f>VLOOKUP(A332,'SOL INVERSIÒN'!$B:$M,12,0)</f>
        <v>#N/A</v>
      </c>
      <c r="AH332" s="11"/>
      <c r="AI332" s="11"/>
    </row>
    <row r="333" spans="1:35" ht="102">
      <c r="A333" s="12" t="s">
        <v>737</v>
      </c>
      <c r="B333" s="13" t="s">
        <v>34</v>
      </c>
      <c r="C333" s="13" t="s">
        <v>35</v>
      </c>
      <c r="D333" s="13" t="s">
        <v>472</v>
      </c>
      <c r="E333" s="13" t="s">
        <v>473</v>
      </c>
      <c r="F333" s="14">
        <v>8131</v>
      </c>
      <c r="G333" s="14">
        <v>2024110010238</v>
      </c>
      <c r="H333" s="13" t="s">
        <v>474</v>
      </c>
      <c r="I333" s="13" t="s">
        <v>475</v>
      </c>
      <c r="J333" s="13" t="s">
        <v>476</v>
      </c>
      <c r="K333" s="13">
        <v>80111600</v>
      </c>
      <c r="L333" s="13" t="s">
        <v>711</v>
      </c>
      <c r="M333" s="37" t="s">
        <v>735</v>
      </c>
      <c r="N333" s="38" t="s">
        <v>736</v>
      </c>
      <c r="O333" s="13">
        <v>3</v>
      </c>
      <c r="P333" s="13">
        <v>3</v>
      </c>
      <c r="Q333" s="13" t="s">
        <v>44</v>
      </c>
      <c r="R333" s="24" t="s">
        <v>45</v>
      </c>
      <c r="S333" s="24">
        <v>3100000</v>
      </c>
      <c r="T333" s="25">
        <f t="shared" si="123"/>
        <v>9300000</v>
      </c>
      <c r="U333" s="13" t="s">
        <v>707</v>
      </c>
      <c r="V333" s="13" t="s">
        <v>47</v>
      </c>
      <c r="W333" s="12" t="s">
        <v>481</v>
      </c>
      <c r="X333" s="13" t="s">
        <v>509</v>
      </c>
      <c r="Y333" s="12" t="s">
        <v>50</v>
      </c>
      <c r="Z333" s="13" t="s">
        <v>51</v>
      </c>
      <c r="AA333" s="18">
        <f>SUMIFS('MOD PAA INVERSIÓN'!M:M,'MOD PAA INVERSIÓN'!B:B,A333,'MOD PAA INVERSIÓN'!A:A,"Modificación propuesta")</f>
        <v>0</v>
      </c>
      <c r="AB333" s="27">
        <f t="shared" si="119"/>
        <v>0</v>
      </c>
      <c r="AC333" s="27">
        <f t="shared" si="120"/>
        <v>9300000</v>
      </c>
      <c r="AD333" s="18">
        <f>IFERROR(VLOOKUP(A333,'MOD PAA INVERSIÓN'!$B:$U,20,0),0)</f>
        <v>0</v>
      </c>
      <c r="AE333" s="18">
        <f>SUMIFS('MOD PAA INVERSIÓN'!$M:$M,'MOD PAA INVERSIÓN'!B:B,A333,'MOD PAA INVERSIÓN'!A:A,"Información Actual")</f>
        <v>0</v>
      </c>
      <c r="AF333" s="18" t="e">
        <f>VLOOKUP(A333,'Copia de MOD PAA INVERSIÓN'!$B:$M,12,0)</f>
        <v>#N/A</v>
      </c>
      <c r="AG333" s="11" t="e">
        <f>VLOOKUP(A333,'SOL INVERSIÒN'!$B:$M,12,0)</f>
        <v>#N/A</v>
      </c>
      <c r="AH333" s="11"/>
      <c r="AI333" s="11"/>
    </row>
    <row r="334" spans="1:35" ht="102">
      <c r="A334" s="12" t="s">
        <v>738</v>
      </c>
      <c r="B334" s="13" t="s">
        <v>34</v>
      </c>
      <c r="C334" s="13" t="s">
        <v>35</v>
      </c>
      <c r="D334" s="13" t="s">
        <v>472</v>
      </c>
      <c r="E334" s="13" t="s">
        <v>473</v>
      </c>
      <c r="F334" s="14">
        <v>8131</v>
      </c>
      <c r="G334" s="14">
        <v>2024110010238</v>
      </c>
      <c r="H334" s="13" t="s">
        <v>474</v>
      </c>
      <c r="I334" s="13" t="s">
        <v>475</v>
      </c>
      <c r="J334" s="13" t="s">
        <v>476</v>
      </c>
      <c r="K334" s="13">
        <v>80111600</v>
      </c>
      <c r="L334" s="13" t="s">
        <v>733</v>
      </c>
      <c r="M334" s="37" t="s">
        <v>735</v>
      </c>
      <c r="N334" s="38" t="s">
        <v>736</v>
      </c>
      <c r="O334" s="13">
        <v>3</v>
      </c>
      <c r="P334" s="13">
        <v>3</v>
      </c>
      <c r="Q334" s="13" t="s">
        <v>44</v>
      </c>
      <c r="R334" s="24" t="s">
        <v>45</v>
      </c>
      <c r="S334" s="24">
        <v>4400000</v>
      </c>
      <c r="T334" s="25">
        <f t="shared" si="123"/>
        <v>13200000</v>
      </c>
      <c r="U334" s="13" t="s">
        <v>707</v>
      </c>
      <c r="V334" s="13" t="s">
        <v>92</v>
      </c>
      <c r="W334" s="12" t="s">
        <v>481</v>
      </c>
      <c r="X334" s="13" t="s">
        <v>509</v>
      </c>
      <c r="Y334" s="12" t="s">
        <v>50</v>
      </c>
      <c r="Z334" s="13" t="s">
        <v>51</v>
      </c>
      <c r="AA334" s="18">
        <f>SUMIFS('MOD PAA INVERSIÓN'!M:M,'MOD PAA INVERSIÓN'!B:B,A334,'MOD PAA INVERSIÓN'!A:A,"Modificación propuesta")</f>
        <v>0</v>
      </c>
      <c r="AB334" s="27">
        <f t="shared" si="119"/>
        <v>0</v>
      </c>
      <c r="AC334" s="27">
        <f t="shared" si="120"/>
        <v>13200000</v>
      </c>
      <c r="AD334" s="18">
        <f>IFERROR(VLOOKUP(A334,'MOD PAA INVERSIÓN'!$B:$U,20,0),0)</f>
        <v>0</v>
      </c>
      <c r="AE334" s="18">
        <f>SUMIFS('MOD PAA INVERSIÓN'!$M:$M,'MOD PAA INVERSIÓN'!B:B,A334,'MOD PAA INVERSIÓN'!A:A,"Información Actual")</f>
        <v>0</v>
      </c>
      <c r="AF334" s="18" t="e">
        <f>VLOOKUP(A334,'Copia de MOD PAA INVERSIÓN'!$B:$M,12,0)</f>
        <v>#N/A</v>
      </c>
      <c r="AG334" s="11" t="e">
        <f>VLOOKUP(A334,'SOL INVERSIÒN'!$B:$M,12,0)</f>
        <v>#N/A</v>
      </c>
      <c r="AH334" s="11"/>
      <c r="AI334" s="11"/>
    </row>
    <row r="335" spans="1:35" ht="140.25">
      <c r="A335" s="12" t="s">
        <v>739</v>
      </c>
      <c r="B335" s="13" t="s">
        <v>34</v>
      </c>
      <c r="C335" s="13" t="s">
        <v>35</v>
      </c>
      <c r="D335" s="13" t="s">
        <v>472</v>
      </c>
      <c r="E335" s="13" t="s">
        <v>473</v>
      </c>
      <c r="F335" s="14">
        <v>8131</v>
      </c>
      <c r="G335" s="14">
        <v>2024110010238</v>
      </c>
      <c r="H335" s="13" t="s">
        <v>474</v>
      </c>
      <c r="I335" s="13" t="s">
        <v>475</v>
      </c>
      <c r="J335" s="13" t="s">
        <v>476</v>
      </c>
      <c r="K335" s="13">
        <v>80111600</v>
      </c>
      <c r="L335" s="13" t="s">
        <v>731</v>
      </c>
      <c r="M335" s="37" t="s">
        <v>735</v>
      </c>
      <c r="N335" s="38" t="s">
        <v>736</v>
      </c>
      <c r="O335" s="13">
        <v>3</v>
      </c>
      <c r="P335" s="13">
        <v>3</v>
      </c>
      <c r="Q335" s="13" t="s">
        <v>44</v>
      </c>
      <c r="R335" s="24" t="s">
        <v>45</v>
      </c>
      <c r="S335" s="24">
        <v>4300000</v>
      </c>
      <c r="T335" s="25">
        <f>+S335*P335</f>
        <v>12900000</v>
      </c>
      <c r="U335" s="13" t="s">
        <v>707</v>
      </c>
      <c r="V335" s="13" t="s">
        <v>92</v>
      </c>
      <c r="W335" s="12" t="s">
        <v>481</v>
      </c>
      <c r="X335" s="13" t="s">
        <v>509</v>
      </c>
      <c r="Y335" s="12" t="s">
        <v>50</v>
      </c>
      <c r="Z335" s="13" t="s">
        <v>51</v>
      </c>
      <c r="AA335" s="18">
        <f>SUMIFS('MOD PAA INVERSIÓN'!M:M,'MOD PAA INVERSIÓN'!B:B,A335,'MOD PAA INVERSIÓN'!A:A,"Modificación propuesta")</f>
        <v>0</v>
      </c>
      <c r="AB335" s="27">
        <f t="shared" si="119"/>
        <v>0</v>
      </c>
      <c r="AC335" s="27">
        <f t="shared" si="120"/>
        <v>12900000</v>
      </c>
      <c r="AD335" s="18">
        <f>IFERROR(VLOOKUP(A335,'MOD PAA INVERSIÓN'!$B:$U,20,0),0)</f>
        <v>0</v>
      </c>
      <c r="AE335" s="18">
        <f>SUMIFS('MOD PAA INVERSIÓN'!$M:$M,'MOD PAA INVERSIÓN'!B:B,A335,'MOD PAA INVERSIÓN'!A:A,"Información Actual")</f>
        <v>0</v>
      </c>
      <c r="AF335" s="18" t="e">
        <f>VLOOKUP(A335,'Copia de MOD PAA INVERSIÓN'!$B:$M,12,0)</f>
        <v>#N/A</v>
      </c>
      <c r="AG335" s="11" t="e">
        <f>VLOOKUP(A335,'SOL INVERSIÒN'!$B:$M,12,0)</f>
        <v>#N/A</v>
      </c>
      <c r="AH335" s="11"/>
      <c r="AI335" s="11"/>
    </row>
    <row r="336" spans="1:35" ht="140.25">
      <c r="A336" s="12" t="s">
        <v>740</v>
      </c>
      <c r="B336" s="13" t="s">
        <v>34</v>
      </c>
      <c r="C336" s="13" t="s">
        <v>35</v>
      </c>
      <c r="D336" s="13" t="s">
        <v>472</v>
      </c>
      <c r="E336" s="13" t="s">
        <v>473</v>
      </c>
      <c r="F336" s="14">
        <v>8131</v>
      </c>
      <c r="G336" s="14">
        <v>2024110010238</v>
      </c>
      <c r="H336" s="13" t="s">
        <v>474</v>
      </c>
      <c r="I336" s="13" t="s">
        <v>475</v>
      </c>
      <c r="J336" s="13" t="s">
        <v>476</v>
      </c>
      <c r="K336" s="13">
        <v>80111600</v>
      </c>
      <c r="L336" s="13" t="s">
        <v>706</v>
      </c>
      <c r="M336" s="37" t="s">
        <v>735</v>
      </c>
      <c r="N336" s="38" t="s">
        <v>736</v>
      </c>
      <c r="O336" s="13">
        <v>3</v>
      </c>
      <c r="P336" s="13">
        <v>3</v>
      </c>
      <c r="Q336" s="13" t="s">
        <v>44</v>
      </c>
      <c r="R336" s="15" t="s">
        <v>45</v>
      </c>
      <c r="S336" s="15">
        <v>4000000</v>
      </c>
      <c r="T336" s="25">
        <f t="shared" ref="T336:T341" si="124">+P336*S336</f>
        <v>12000000</v>
      </c>
      <c r="U336" s="13" t="s">
        <v>707</v>
      </c>
      <c r="V336" s="13" t="s">
        <v>47</v>
      </c>
      <c r="W336" s="12" t="s">
        <v>481</v>
      </c>
      <c r="X336" s="13" t="s">
        <v>509</v>
      </c>
      <c r="Y336" s="12" t="s">
        <v>50</v>
      </c>
      <c r="Z336" s="13" t="s">
        <v>51</v>
      </c>
      <c r="AA336" s="18">
        <f>SUMIFS('MOD PAA INVERSIÓN'!M:M,'MOD PAA INVERSIÓN'!B:B,A336,'MOD PAA INVERSIÓN'!A:A,"Modificación propuesta")</f>
        <v>0</v>
      </c>
      <c r="AB336" s="27">
        <f t="shared" si="119"/>
        <v>0</v>
      </c>
      <c r="AC336" s="27">
        <f t="shared" si="120"/>
        <v>12000000</v>
      </c>
      <c r="AD336" s="18">
        <f>IFERROR(VLOOKUP(A336,'MOD PAA INVERSIÓN'!$B:$U,20,0),0)</f>
        <v>0</v>
      </c>
      <c r="AE336" s="18">
        <f>SUMIFS('MOD PAA INVERSIÓN'!$M:$M,'MOD PAA INVERSIÓN'!B:B,A336,'MOD PAA INVERSIÓN'!A:A,"Información Actual")</f>
        <v>0</v>
      </c>
      <c r="AF336" s="18" t="e">
        <f>VLOOKUP(A336,'Copia de MOD PAA INVERSIÓN'!$B:$M,12,0)</f>
        <v>#N/A</v>
      </c>
      <c r="AG336" s="11" t="e">
        <f>VLOOKUP(A336,'SOL INVERSIÒN'!$B:$M,12,0)</f>
        <v>#N/A</v>
      </c>
      <c r="AH336" s="11"/>
      <c r="AI336" s="11"/>
    </row>
    <row r="337" spans="1:35" ht="114.75">
      <c r="A337" s="12" t="s">
        <v>741</v>
      </c>
      <c r="B337" s="13" t="s">
        <v>34</v>
      </c>
      <c r="C337" s="13" t="s">
        <v>35</v>
      </c>
      <c r="D337" s="13" t="s">
        <v>472</v>
      </c>
      <c r="E337" s="13" t="s">
        <v>473</v>
      </c>
      <c r="F337" s="14">
        <v>8131</v>
      </c>
      <c r="G337" s="14">
        <v>2024110010238</v>
      </c>
      <c r="H337" s="13" t="s">
        <v>474</v>
      </c>
      <c r="I337" s="13" t="s">
        <v>475</v>
      </c>
      <c r="J337" s="13" t="s">
        <v>476</v>
      </c>
      <c r="K337" s="13">
        <v>80111600</v>
      </c>
      <c r="L337" s="13" t="s">
        <v>709</v>
      </c>
      <c r="M337" s="37" t="s">
        <v>735</v>
      </c>
      <c r="N337" s="38" t="s">
        <v>736</v>
      </c>
      <c r="O337" s="13">
        <v>3</v>
      </c>
      <c r="P337" s="13">
        <v>3</v>
      </c>
      <c r="Q337" s="13" t="s">
        <v>44</v>
      </c>
      <c r="R337" s="24" t="s">
        <v>45</v>
      </c>
      <c r="S337" s="24">
        <v>4700000</v>
      </c>
      <c r="T337" s="25">
        <f t="shared" si="124"/>
        <v>14100000</v>
      </c>
      <c r="U337" s="13" t="s">
        <v>707</v>
      </c>
      <c r="V337" s="13" t="s">
        <v>47</v>
      </c>
      <c r="W337" s="12" t="s">
        <v>499</v>
      </c>
      <c r="X337" s="13" t="s">
        <v>509</v>
      </c>
      <c r="Y337" s="12" t="s">
        <v>50</v>
      </c>
      <c r="Z337" s="13" t="s">
        <v>51</v>
      </c>
      <c r="AA337" s="18">
        <f>SUMIFS('MOD PAA INVERSIÓN'!M:M,'MOD PAA INVERSIÓN'!B:B,A337,'MOD PAA INVERSIÓN'!A:A,"Modificación propuesta")</f>
        <v>0</v>
      </c>
      <c r="AB337" s="27">
        <f t="shared" si="119"/>
        <v>0</v>
      </c>
      <c r="AC337" s="27">
        <f t="shared" si="120"/>
        <v>14100000</v>
      </c>
      <c r="AD337" s="18">
        <f>IFERROR(VLOOKUP(A337,'MOD PAA INVERSIÓN'!$B:$U,20,0),0)</f>
        <v>0</v>
      </c>
      <c r="AE337" s="18">
        <f>SUMIFS('MOD PAA INVERSIÓN'!$M:$M,'MOD PAA INVERSIÓN'!B:B,A337,'MOD PAA INVERSIÓN'!A:A,"Información Actual")</f>
        <v>0</v>
      </c>
      <c r="AF337" s="18" t="e">
        <f>VLOOKUP(A337,'Copia de MOD PAA INVERSIÓN'!$B:$M,12,0)</f>
        <v>#N/A</v>
      </c>
      <c r="AG337" s="11" t="e">
        <f>VLOOKUP(A337,'SOL INVERSIÒN'!$B:$M,12,0)</f>
        <v>#N/A</v>
      </c>
      <c r="AH337" s="11"/>
      <c r="AI337" s="11"/>
    </row>
    <row r="338" spans="1:35" ht="102">
      <c r="A338" s="12" t="s">
        <v>742</v>
      </c>
      <c r="B338" s="13" t="s">
        <v>34</v>
      </c>
      <c r="C338" s="13" t="s">
        <v>35</v>
      </c>
      <c r="D338" s="13" t="s">
        <v>472</v>
      </c>
      <c r="E338" s="13" t="s">
        <v>473</v>
      </c>
      <c r="F338" s="14">
        <v>8131</v>
      </c>
      <c r="G338" s="14">
        <v>2024110010238</v>
      </c>
      <c r="H338" s="13" t="s">
        <v>474</v>
      </c>
      <c r="I338" s="13" t="s">
        <v>475</v>
      </c>
      <c r="J338" s="13" t="s">
        <v>476</v>
      </c>
      <c r="K338" s="13">
        <v>80111600</v>
      </c>
      <c r="L338" s="13" t="s">
        <v>717</v>
      </c>
      <c r="M338" s="37" t="s">
        <v>735</v>
      </c>
      <c r="N338" s="38" t="s">
        <v>736</v>
      </c>
      <c r="O338" s="13">
        <v>3</v>
      </c>
      <c r="P338" s="13">
        <v>3</v>
      </c>
      <c r="Q338" s="13" t="s">
        <v>44</v>
      </c>
      <c r="R338" s="24" t="s">
        <v>45</v>
      </c>
      <c r="S338" s="24">
        <v>4500000</v>
      </c>
      <c r="T338" s="25">
        <f t="shared" si="124"/>
        <v>13500000</v>
      </c>
      <c r="U338" s="13" t="s">
        <v>707</v>
      </c>
      <c r="V338" s="13" t="s">
        <v>47</v>
      </c>
      <c r="W338" s="12" t="s">
        <v>481</v>
      </c>
      <c r="X338" s="13" t="s">
        <v>509</v>
      </c>
      <c r="Y338" s="12" t="s">
        <v>50</v>
      </c>
      <c r="Z338" s="13" t="s">
        <v>51</v>
      </c>
      <c r="AA338" s="18">
        <f>SUMIFS('MOD PAA INVERSIÓN'!M:M,'MOD PAA INVERSIÓN'!B:B,A338,'MOD PAA INVERSIÓN'!A:A,"Modificación propuesta")</f>
        <v>0</v>
      </c>
      <c r="AB338" s="27">
        <f t="shared" si="119"/>
        <v>0</v>
      </c>
      <c r="AC338" s="27">
        <f t="shared" si="120"/>
        <v>13500000</v>
      </c>
      <c r="AD338" s="18">
        <f>IFERROR(VLOOKUP(A338,'MOD PAA INVERSIÓN'!$B:$U,20,0),0)</f>
        <v>0</v>
      </c>
      <c r="AE338" s="18">
        <f>SUMIFS('MOD PAA INVERSIÓN'!$M:$M,'MOD PAA INVERSIÓN'!B:B,A338,'MOD PAA INVERSIÓN'!A:A,"Información Actual")</f>
        <v>0</v>
      </c>
      <c r="AF338" s="18" t="e">
        <f>VLOOKUP(A338,'Copia de MOD PAA INVERSIÓN'!$B:$M,12,0)</f>
        <v>#N/A</v>
      </c>
      <c r="AG338" s="11" t="e">
        <f>VLOOKUP(A338,'SOL INVERSIÒN'!$B:$M,12,0)</f>
        <v>#N/A</v>
      </c>
      <c r="AH338" s="11"/>
      <c r="AI338" s="11"/>
    </row>
    <row r="339" spans="1:35" ht="89.25">
      <c r="A339" s="12" t="s">
        <v>743</v>
      </c>
      <c r="B339" s="13" t="s">
        <v>34</v>
      </c>
      <c r="C339" s="13" t="s">
        <v>35</v>
      </c>
      <c r="D339" s="13" t="s">
        <v>472</v>
      </c>
      <c r="E339" s="13" t="s">
        <v>473</v>
      </c>
      <c r="F339" s="14">
        <v>8131</v>
      </c>
      <c r="G339" s="14">
        <v>2024110010238</v>
      </c>
      <c r="H339" s="13" t="s">
        <v>474</v>
      </c>
      <c r="I339" s="13" t="s">
        <v>475</v>
      </c>
      <c r="J339" s="13" t="s">
        <v>476</v>
      </c>
      <c r="K339" s="13">
        <v>80111600</v>
      </c>
      <c r="L339" s="13" t="s">
        <v>719</v>
      </c>
      <c r="M339" s="37" t="s">
        <v>735</v>
      </c>
      <c r="N339" s="38" t="s">
        <v>736</v>
      </c>
      <c r="O339" s="13">
        <v>3</v>
      </c>
      <c r="P339" s="13">
        <v>3</v>
      </c>
      <c r="Q339" s="13" t="s">
        <v>44</v>
      </c>
      <c r="R339" s="24" t="s">
        <v>45</v>
      </c>
      <c r="S339" s="24">
        <v>4300000</v>
      </c>
      <c r="T339" s="25">
        <f t="shared" si="124"/>
        <v>12900000</v>
      </c>
      <c r="U339" s="13" t="s">
        <v>707</v>
      </c>
      <c r="V339" s="13" t="s">
        <v>47</v>
      </c>
      <c r="W339" s="12" t="s">
        <v>499</v>
      </c>
      <c r="X339" s="13" t="s">
        <v>509</v>
      </c>
      <c r="Y339" s="12" t="s">
        <v>50</v>
      </c>
      <c r="Z339" s="13" t="s">
        <v>51</v>
      </c>
      <c r="AA339" s="18">
        <f>SUMIFS('MOD PAA INVERSIÓN'!M:M,'MOD PAA INVERSIÓN'!B:B,A339,'MOD PAA INVERSIÓN'!A:A,"Modificación propuesta")</f>
        <v>0</v>
      </c>
      <c r="AB339" s="27">
        <f t="shared" si="119"/>
        <v>0</v>
      </c>
      <c r="AC339" s="27">
        <f t="shared" si="120"/>
        <v>12900000</v>
      </c>
      <c r="AD339" s="18">
        <f>IFERROR(VLOOKUP(A339,'MOD PAA INVERSIÓN'!$B:$U,20,0),0)</f>
        <v>0</v>
      </c>
      <c r="AE339" s="18">
        <f>SUMIFS('MOD PAA INVERSIÓN'!$M:$M,'MOD PAA INVERSIÓN'!B:B,A339,'MOD PAA INVERSIÓN'!A:A,"Información Actual")</f>
        <v>0</v>
      </c>
      <c r="AF339" s="18" t="e">
        <f>VLOOKUP(A339,'Copia de MOD PAA INVERSIÓN'!$B:$M,12,0)</f>
        <v>#N/A</v>
      </c>
      <c r="AG339" s="11" t="e">
        <f>VLOOKUP(A339,'SOL INVERSIÒN'!$B:$M,12,0)</f>
        <v>#N/A</v>
      </c>
      <c r="AH339" s="11"/>
      <c r="AI339" s="11"/>
    </row>
    <row r="340" spans="1:35" ht="102">
      <c r="A340" s="12" t="s">
        <v>744</v>
      </c>
      <c r="B340" s="13" t="s">
        <v>34</v>
      </c>
      <c r="C340" s="13" t="s">
        <v>35</v>
      </c>
      <c r="D340" s="13" t="s">
        <v>472</v>
      </c>
      <c r="E340" s="13" t="s">
        <v>473</v>
      </c>
      <c r="F340" s="14">
        <v>8131</v>
      </c>
      <c r="G340" s="14">
        <v>2024110010238</v>
      </c>
      <c r="H340" s="13" t="s">
        <v>474</v>
      </c>
      <c r="I340" s="13" t="s">
        <v>475</v>
      </c>
      <c r="J340" s="13" t="s">
        <v>476</v>
      </c>
      <c r="K340" s="13">
        <v>80111600</v>
      </c>
      <c r="L340" s="13" t="s">
        <v>711</v>
      </c>
      <c r="M340" s="37" t="s">
        <v>735</v>
      </c>
      <c r="N340" s="38" t="s">
        <v>736</v>
      </c>
      <c r="O340" s="13">
        <v>3</v>
      </c>
      <c r="P340" s="13">
        <v>3</v>
      </c>
      <c r="Q340" s="13" t="s">
        <v>44</v>
      </c>
      <c r="R340" s="24" t="s">
        <v>45</v>
      </c>
      <c r="S340" s="24">
        <v>3100000</v>
      </c>
      <c r="T340" s="25">
        <f t="shared" si="124"/>
        <v>9300000</v>
      </c>
      <c r="U340" s="13" t="s">
        <v>707</v>
      </c>
      <c r="V340" s="13" t="s">
        <v>47</v>
      </c>
      <c r="W340" s="12" t="s">
        <v>499</v>
      </c>
      <c r="X340" s="13" t="s">
        <v>509</v>
      </c>
      <c r="Y340" s="12" t="s">
        <v>50</v>
      </c>
      <c r="Z340" s="13" t="s">
        <v>51</v>
      </c>
      <c r="AA340" s="18">
        <f>SUMIFS('MOD PAA INVERSIÓN'!M:M,'MOD PAA INVERSIÓN'!B:B,A340,'MOD PAA INVERSIÓN'!A:A,"Modificación propuesta")</f>
        <v>0</v>
      </c>
      <c r="AB340" s="27">
        <f t="shared" si="119"/>
        <v>0</v>
      </c>
      <c r="AC340" s="27">
        <f t="shared" si="120"/>
        <v>9300000</v>
      </c>
      <c r="AD340" s="18">
        <f>IFERROR(VLOOKUP(A340,'MOD PAA INVERSIÓN'!$B:$U,20,0),0)</f>
        <v>0</v>
      </c>
      <c r="AE340" s="18">
        <f>SUMIFS('MOD PAA INVERSIÓN'!$M:$M,'MOD PAA INVERSIÓN'!B:B,A340,'MOD PAA INVERSIÓN'!A:A,"Información Actual")</f>
        <v>0</v>
      </c>
      <c r="AF340" s="18" t="e">
        <f>VLOOKUP(A340,'Copia de MOD PAA INVERSIÓN'!$B:$M,12,0)</f>
        <v>#N/A</v>
      </c>
      <c r="AG340" s="11" t="e">
        <f>VLOOKUP(A340,'SOL INVERSIÒN'!$B:$M,12,0)</f>
        <v>#N/A</v>
      </c>
      <c r="AH340" s="11"/>
      <c r="AI340" s="11"/>
    </row>
    <row r="341" spans="1:35" ht="102">
      <c r="A341" s="12" t="s">
        <v>745</v>
      </c>
      <c r="B341" s="13" t="s">
        <v>34</v>
      </c>
      <c r="C341" s="13" t="s">
        <v>35</v>
      </c>
      <c r="D341" s="13" t="s">
        <v>472</v>
      </c>
      <c r="E341" s="13" t="s">
        <v>473</v>
      </c>
      <c r="F341" s="14">
        <v>8131</v>
      </c>
      <c r="G341" s="14">
        <v>2024110010238</v>
      </c>
      <c r="H341" s="13" t="s">
        <v>474</v>
      </c>
      <c r="I341" s="13" t="s">
        <v>475</v>
      </c>
      <c r="J341" s="13" t="s">
        <v>476</v>
      </c>
      <c r="K341" s="13">
        <v>80111600</v>
      </c>
      <c r="L341" s="13" t="s">
        <v>711</v>
      </c>
      <c r="M341" s="37" t="s">
        <v>735</v>
      </c>
      <c r="N341" s="38" t="s">
        <v>736</v>
      </c>
      <c r="O341" s="13">
        <v>3</v>
      </c>
      <c r="P341" s="13">
        <v>3</v>
      </c>
      <c r="Q341" s="13" t="s">
        <v>44</v>
      </c>
      <c r="R341" s="24" t="s">
        <v>45</v>
      </c>
      <c r="S341" s="24">
        <v>3100000</v>
      </c>
      <c r="T341" s="25">
        <f t="shared" si="124"/>
        <v>9300000</v>
      </c>
      <c r="U341" s="13" t="s">
        <v>707</v>
      </c>
      <c r="V341" s="13" t="s">
        <v>47</v>
      </c>
      <c r="W341" s="12" t="s">
        <v>481</v>
      </c>
      <c r="X341" s="13" t="s">
        <v>509</v>
      </c>
      <c r="Y341" s="12" t="s">
        <v>50</v>
      </c>
      <c r="Z341" s="13" t="s">
        <v>51</v>
      </c>
      <c r="AA341" s="18">
        <f>SUMIFS('MOD PAA INVERSIÓN'!M:M,'MOD PAA INVERSIÓN'!B:B,A341,'MOD PAA INVERSIÓN'!A:A,"Modificación propuesta")</f>
        <v>0</v>
      </c>
      <c r="AB341" s="27">
        <f t="shared" si="119"/>
        <v>0</v>
      </c>
      <c r="AC341" s="27">
        <f t="shared" si="120"/>
        <v>9300000</v>
      </c>
      <c r="AD341" s="18">
        <f>IFERROR(VLOOKUP(A341,'MOD PAA INVERSIÓN'!$B:$U,20,0),0)</f>
        <v>0</v>
      </c>
      <c r="AE341" s="18">
        <f>SUMIFS('MOD PAA INVERSIÓN'!$M:$M,'MOD PAA INVERSIÓN'!B:B,A341,'MOD PAA INVERSIÓN'!A:A,"Información Actual")</f>
        <v>0</v>
      </c>
      <c r="AF341" s="18" t="e">
        <f>VLOOKUP(A341,'Copia de MOD PAA INVERSIÓN'!$B:$M,12,0)</f>
        <v>#N/A</v>
      </c>
      <c r="AG341" s="11" t="e">
        <f>VLOOKUP(A341,'SOL INVERSIÒN'!$B:$M,12,0)</f>
        <v>#N/A</v>
      </c>
      <c r="AH341" s="11"/>
      <c r="AI341" s="11"/>
    </row>
    <row r="342" spans="1:35" ht="204">
      <c r="A342" s="12" t="s">
        <v>746</v>
      </c>
      <c r="B342" s="13" t="s">
        <v>34</v>
      </c>
      <c r="C342" s="13" t="s">
        <v>35</v>
      </c>
      <c r="D342" s="13" t="s">
        <v>472</v>
      </c>
      <c r="E342" s="13" t="s">
        <v>473</v>
      </c>
      <c r="F342" s="14">
        <v>8131</v>
      </c>
      <c r="G342" s="14">
        <v>2024110010238</v>
      </c>
      <c r="H342" s="13" t="s">
        <v>474</v>
      </c>
      <c r="I342" s="13" t="s">
        <v>475</v>
      </c>
      <c r="J342" s="13" t="s">
        <v>476</v>
      </c>
      <c r="K342" s="13">
        <v>80111600</v>
      </c>
      <c r="L342" s="13" t="s">
        <v>747</v>
      </c>
      <c r="M342" s="37" t="s">
        <v>704</v>
      </c>
      <c r="N342" s="38" t="s">
        <v>150</v>
      </c>
      <c r="O342" s="13">
        <v>9</v>
      </c>
      <c r="P342" s="12">
        <v>0</v>
      </c>
      <c r="Q342" s="13" t="s">
        <v>748</v>
      </c>
      <c r="R342" s="24" t="s">
        <v>45</v>
      </c>
      <c r="S342" s="24">
        <v>27250000</v>
      </c>
      <c r="T342" s="25">
        <v>27250000</v>
      </c>
      <c r="U342" s="24" t="s">
        <v>707</v>
      </c>
      <c r="V342" s="24" t="s">
        <v>47</v>
      </c>
      <c r="W342" s="13" t="s">
        <v>481</v>
      </c>
      <c r="X342" s="13" t="s">
        <v>523</v>
      </c>
      <c r="Y342" s="12" t="s">
        <v>50</v>
      </c>
      <c r="Z342" s="13" t="s">
        <v>51</v>
      </c>
      <c r="AA342" s="18">
        <f>SUMIFS('MOD PAA INVERSIÓN'!M:M,'MOD PAA INVERSIÓN'!B:B,A342,'MOD PAA INVERSIÓN'!A:A,"Modificación propuesta")</f>
        <v>0</v>
      </c>
      <c r="AB342" s="27">
        <f t="shared" si="119"/>
        <v>0</v>
      </c>
      <c r="AC342" s="27">
        <f t="shared" si="120"/>
        <v>27250000</v>
      </c>
      <c r="AD342" s="18">
        <f>IFERROR(VLOOKUP(A342,'MOD PAA INVERSIÓN'!$B:$U,20,0),0)</f>
        <v>0</v>
      </c>
      <c r="AE342" s="18">
        <f>SUMIFS('MOD PAA INVERSIÓN'!$M:$M,'MOD PAA INVERSIÓN'!B:B,A342,'MOD PAA INVERSIÓN'!A:A,"Información Actual")</f>
        <v>0</v>
      </c>
      <c r="AF342" s="18" t="e">
        <f>VLOOKUP(A342,'Copia de MOD PAA INVERSIÓN'!$B:$M,12,0)</f>
        <v>#N/A</v>
      </c>
      <c r="AG342" s="11" t="e">
        <f>VLOOKUP(A342,'SOL INVERSIÒN'!$B:$M,12,0)</f>
        <v>#N/A</v>
      </c>
      <c r="AH342" s="11"/>
      <c r="AI342" s="11"/>
    </row>
    <row r="343" spans="1:35" ht="204">
      <c r="A343" s="12" t="s">
        <v>749</v>
      </c>
      <c r="B343" s="13" t="s">
        <v>34</v>
      </c>
      <c r="C343" s="13" t="s">
        <v>750</v>
      </c>
      <c r="D343" s="13" t="s">
        <v>472</v>
      </c>
      <c r="E343" s="13" t="s">
        <v>473</v>
      </c>
      <c r="F343" s="14">
        <v>8131</v>
      </c>
      <c r="G343" s="14">
        <v>2024110010238</v>
      </c>
      <c r="H343" s="13" t="s">
        <v>474</v>
      </c>
      <c r="I343" s="13" t="s">
        <v>475</v>
      </c>
      <c r="J343" s="13" t="s">
        <v>588</v>
      </c>
      <c r="K343" s="13">
        <v>80111600</v>
      </c>
      <c r="L343" s="13" t="s">
        <v>751</v>
      </c>
      <c r="M343" s="13" t="s">
        <v>418</v>
      </c>
      <c r="N343" s="13" t="s">
        <v>479</v>
      </c>
      <c r="O343" s="13">
        <v>6</v>
      </c>
      <c r="P343" s="12">
        <v>6</v>
      </c>
      <c r="Q343" s="13" t="s">
        <v>44</v>
      </c>
      <c r="R343" s="15" t="s">
        <v>45</v>
      </c>
      <c r="S343" s="15">
        <v>5500000</v>
      </c>
      <c r="T343" s="31">
        <v>55000000</v>
      </c>
      <c r="U343" s="13" t="s">
        <v>752</v>
      </c>
      <c r="V343" s="13" t="s">
        <v>92</v>
      </c>
      <c r="W343" s="12" t="s">
        <v>481</v>
      </c>
      <c r="X343" s="13" t="s">
        <v>523</v>
      </c>
      <c r="Y343" s="13" t="s">
        <v>50</v>
      </c>
      <c r="Z343" s="13" t="s">
        <v>51</v>
      </c>
      <c r="AA343" s="18">
        <f>SUMIFS('MOD PAA INVERSIÓN'!M:M,'MOD PAA INVERSIÓN'!B:B,A343,'MOD PAA INVERSIÓN'!A:A,"Modificación propuesta")</f>
        <v>33000000</v>
      </c>
      <c r="AB343" s="18">
        <f t="shared" ref="AB343:AB378" si="125">AA343-T343</f>
        <v>-22000000</v>
      </c>
      <c r="AC343" s="18">
        <f>AA343</f>
        <v>33000000</v>
      </c>
      <c r="AD343" s="18">
        <f>IFERROR(VLOOKUP(A343,'MOD PAA INVERSIÓN'!$B:$U,20,0),0)</f>
        <v>7</v>
      </c>
      <c r="AE343" s="18">
        <f>SUMIFS('MOD PAA INVERSIÓN'!$M:$M,'MOD PAA INVERSIÓN'!B:B,A343,'MOD PAA INVERSIÓN'!A:A,"Información Actual")</f>
        <v>55000000</v>
      </c>
      <c r="AF343" s="18">
        <f>VLOOKUP(A343,'Copia de MOD PAA INVERSIÓN'!$B:$M,12,0)</f>
        <v>33000000</v>
      </c>
      <c r="AG343" s="26">
        <f>VLOOKUP(A343,'SOL INVERSIÒN'!$B:$M,12,0)</f>
        <v>33000000</v>
      </c>
      <c r="AH343" s="11"/>
      <c r="AI343" s="11"/>
    </row>
    <row r="344" spans="1:35" ht="204">
      <c r="A344" s="12" t="s">
        <v>753</v>
      </c>
      <c r="B344" s="13" t="s">
        <v>34</v>
      </c>
      <c r="C344" s="13" t="s">
        <v>35</v>
      </c>
      <c r="D344" s="13" t="s">
        <v>472</v>
      </c>
      <c r="E344" s="13" t="s">
        <v>473</v>
      </c>
      <c r="F344" s="14">
        <v>8131</v>
      </c>
      <c r="G344" s="14">
        <v>2024110010238</v>
      </c>
      <c r="H344" s="13" t="s">
        <v>474</v>
      </c>
      <c r="I344" s="13" t="s">
        <v>475</v>
      </c>
      <c r="J344" s="13" t="s">
        <v>588</v>
      </c>
      <c r="K344" s="13">
        <v>80111600</v>
      </c>
      <c r="L344" s="13" t="s">
        <v>754</v>
      </c>
      <c r="M344" s="13" t="s">
        <v>418</v>
      </c>
      <c r="N344" s="13" t="s">
        <v>479</v>
      </c>
      <c r="O344" s="13">
        <v>6</v>
      </c>
      <c r="P344" s="12">
        <v>6</v>
      </c>
      <c r="Q344" s="13" t="s">
        <v>44</v>
      </c>
      <c r="R344" s="15" t="s">
        <v>45</v>
      </c>
      <c r="S344" s="15">
        <v>3400000</v>
      </c>
      <c r="T344" s="25">
        <f t="shared" ref="T344:T365" si="126">+S344/30*180</f>
        <v>20400000</v>
      </c>
      <c r="U344" s="13" t="s">
        <v>752</v>
      </c>
      <c r="V344" s="12" t="s">
        <v>47</v>
      </c>
      <c r="W344" s="12" t="s">
        <v>481</v>
      </c>
      <c r="X344" s="13" t="s">
        <v>523</v>
      </c>
      <c r="Y344" s="13" t="s">
        <v>50</v>
      </c>
      <c r="Z344" s="13" t="s">
        <v>51</v>
      </c>
      <c r="AA344" s="18">
        <f>SUMIFS('MOD PAA INVERSIÓN'!M:M,'MOD PAA INVERSIÓN'!B:B,A344,'MOD PAA INVERSIÓN'!A:A,"Modificación propuesta")</f>
        <v>20400000</v>
      </c>
      <c r="AB344" s="18">
        <f t="shared" si="125"/>
        <v>0</v>
      </c>
      <c r="AC344" s="27">
        <f t="shared" ref="AC344:AC355" si="127">T344</f>
        <v>20400000</v>
      </c>
      <c r="AD344" s="18">
        <f>IFERROR(VLOOKUP(A344,'MOD PAA INVERSIÓN'!$B:$U,20,0),0)</f>
        <v>7</v>
      </c>
      <c r="AE344" s="18">
        <f>SUMIFS('MOD PAA INVERSIÓN'!$M:$M,'MOD PAA INVERSIÓN'!B:B,A344,'MOD PAA INVERSIÓN'!A:A,"Información Actual")</f>
        <v>20400000</v>
      </c>
      <c r="AF344" s="18">
        <f>VLOOKUP(A344,'Copia de MOD PAA INVERSIÓN'!$B:$M,12,0)</f>
        <v>20400000</v>
      </c>
      <c r="AG344" s="26">
        <f>VLOOKUP(A344,'SOL INVERSIÒN'!$B:$M,12,0)</f>
        <v>20400000</v>
      </c>
      <c r="AH344" s="11"/>
      <c r="AI344" s="11"/>
    </row>
    <row r="345" spans="1:35" ht="204">
      <c r="A345" s="12" t="s">
        <v>755</v>
      </c>
      <c r="B345" s="13" t="s">
        <v>34</v>
      </c>
      <c r="C345" s="13" t="s">
        <v>756</v>
      </c>
      <c r="D345" s="13" t="s">
        <v>472</v>
      </c>
      <c r="E345" s="13" t="s">
        <v>473</v>
      </c>
      <c r="F345" s="14">
        <v>8131</v>
      </c>
      <c r="G345" s="14">
        <v>2024110010238</v>
      </c>
      <c r="H345" s="13" t="s">
        <v>474</v>
      </c>
      <c r="I345" s="13" t="s">
        <v>475</v>
      </c>
      <c r="J345" s="13" t="s">
        <v>588</v>
      </c>
      <c r="K345" s="13">
        <v>80111600</v>
      </c>
      <c r="L345" s="13" t="s">
        <v>754</v>
      </c>
      <c r="M345" s="13" t="s">
        <v>418</v>
      </c>
      <c r="N345" s="13" t="s">
        <v>479</v>
      </c>
      <c r="O345" s="13">
        <v>6</v>
      </c>
      <c r="P345" s="12">
        <v>6</v>
      </c>
      <c r="Q345" s="13" t="s">
        <v>44</v>
      </c>
      <c r="R345" s="15" t="s">
        <v>45</v>
      </c>
      <c r="S345" s="15">
        <v>3400000</v>
      </c>
      <c r="T345" s="25">
        <f t="shared" si="126"/>
        <v>20400000</v>
      </c>
      <c r="U345" s="13" t="s">
        <v>752</v>
      </c>
      <c r="V345" s="12" t="s">
        <v>47</v>
      </c>
      <c r="W345" s="12" t="s">
        <v>481</v>
      </c>
      <c r="X345" s="13" t="s">
        <v>523</v>
      </c>
      <c r="Y345" s="13" t="s">
        <v>50</v>
      </c>
      <c r="Z345" s="13" t="s">
        <v>51</v>
      </c>
      <c r="AA345" s="18">
        <f>SUMIFS('MOD PAA INVERSIÓN'!M:M,'MOD PAA INVERSIÓN'!B:B,A345,'MOD PAA INVERSIÓN'!A:A,"Modificación propuesta")</f>
        <v>20400000</v>
      </c>
      <c r="AB345" s="18">
        <f t="shared" si="125"/>
        <v>0</v>
      </c>
      <c r="AC345" s="27">
        <f t="shared" si="127"/>
        <v>20400000</v>
      </c>
      <c r="AD345" s="18">
        <f>IFERROR(VLOOKUP(A345,'MOD PAA INVERSIÓN'!$B:$U,20,0),0)</f>
        <v>7</v>
      </c>
      <c r="AE345" s="18">
        <f>SUMIFS('MOD PAA INVERSIÓN'!$M:$M,'MOD PAA INVERSIÓN'!B:B,A345,'MOD PAA INVERSIÓN'!A:A,"Información Actual")</f>
        <v>20400000</v>
      </c>
      <c r="AF345" s="18">
        <f>VLOOKUP(A345,'Copia de MOD PAA INVERSIÓN'!$B:$M,12,0)</f>
        <v>20400000</v>
      </c>
      <c r="AG345" s="26">
        <f>VLOOKUP(A345,'SOL INVERSIÒN'!$B:$M,12,0)</f>
        <v>20400000</v>
      </c>
      <c r="AH345" s="11"/>
      <c r="AI345" s="11"/>
    </row>
    <row r="346" spans="1:35" ht="204">
      <c r="A346" s="12" t="s">
        <v>757</v>
      </c>
      <c r="B346" s="13" t="s">
        <v>34</v>
      </c>
      <c r="C346" s="13" t="s">
        <v>758</v>
      </c>
      <c r="D346" s="13" t="s">
        <v>472</v>
      </c>
      <c r="E346" s="13" t="s">
        <v>473</v>
      </c>
      <c r="F346" s="14">
        <v>8131</v>
      </c>
      <c r="G346" s="14">
        <v>2024110010238</v>
      </c>
      <c r="H346" s="13" t="s">
        <v>474</v>
      </c>
      <c r="I346" s="13" t="s">
        <v>475</v>
      </c>
      <c r="J346" s="13" t="s">
        <v>588</v>
      </c>
      <c r="K346" s="13">
        <v>80111600</v>
      </c>
      <c r="L346" s="13" t="s">
        <v>754</v>
      </c>
      <c r="M346" s="13" t="s">
        <v>418</v>
      </c>
      <c r="N346" s="13" t="s">
        <v>479</v>
      </c>
      <c r="O346" s="13">
        <v>6</v>
      </c>
      <c r="P346" s="12">
        <v>6</v>
      </c>
      <c r="Q346" s="13" t="s">
        <v>44</v>
      </c>
      <c r="R346" s="15" t="s">
        <v>45</v>
      </c>
      <c r="S346" s="15">
        <v>3400000</v>
      </c>
      <c r="T346" s="25">
        <f t="shared" si="126"/>
        <v>20400000</v>
      </c>
      <c r="U346" s="13" t="s">
        <v>752</v>
      </c>
      <c r="V346" s="12" t="s">
        <v>47</v>
      </c>
      <c r="W346" s="12" t="s">
        <v>481</v>
      </c>
      <c r="X346" s="13" t="s">
        <v>523</v>
      </c>
      <c r="Y346" s="13" t="s">
        <v>50</v>
      </c>
      <c r="Z346" s="13" t="s">
        <v>51</v>
      </c>
      <c r="AA346" s="18">
        <f>SUMIFS('MOD PAA INVERSIÓN'!M:M,'MOD PAA INVERSIÓN'!B:B,A346,'MOD PAA INVERSIÓN'!A:A,"Modificación propuesta")</f>
        <v>20400000</v>
      </c>
      <c r="AB346" s="18">
        <f t="shared" si="125"/>
        <v>0</v>
      </c>
      <c r="AC346" s="27">
        <f t="shared" si="127"/>
        <v>20400000</v>
      </c>
      <c r="AD346" s="18">
        <f>IFERROR(VLOOKUP(A346,'MOD PAA INVERSIÓN'!$B:$U,20,0),0)</f>
        <v>7</v>
      </c>
      <c r="AE346" s="18">
        <f>SUMIFS('MOD PAA INVERSIÓN'!$M:$M,'MOD PAA INVERSIÓN'!B:B,A346,'MOD PAA INVERSIÓN'!A:A,"Información Actual")</f>
        <v>20400000</v>
      </c>
      <c r="AF346" s="18">
        <f>VLOOKUP(A346,'Copia de MOD PAA INVERSIÓN'!$B:$M,12,0)</f>
        <v>20400000</v>
      </c>
      <c r="AG346" s="26">
        <f>VLOOKUP(A346,'SOL INVERSIÒN'!$B:$M,12,0)</f>
        <v>20400000</v>
      </c>
      <c r="AH346" s="11"/>
      <c r="AI346" s="11"/>
    </row>
    <row r="347" spans="1:35" ht="204">
      <c r="A347" s="12" t="s">
        <v>759</v>
      </c>
      <c r="B347" s="13" t="s">
        <v>34</v>
      </c>
      <c r="C347" s="13" t="s">
        <v>760</v>
      </c>
      <c r="D347" s="13" t="s">
        <v>472</v>
      </c>
      <c r="E347" s="13" t="s">
        <v>473</v>
      </c>
      <c r="F347" s="14">
        <v>8131</v>
      </c>
      <c r="G347" s="14">
        <v>2024110010238</v>
      </c>
      <c r="H347" s="13" t="s">
        <v>474</v>
      </c>
      <c r="I347" s="13" t="s">
        <v>475</v>
      </c>
      <c r="J347" s="13" t="s">
        <v>588</v>
      </c>
      <c r="K347" s="13">
        <v>80111600</v>
      </c>
      <c r="L347" s="13" t="s">
        <v>754</v>
      </c>
      <c r="M347" s="13" t="s">
        <v>418</v>
      </c>
      <c r="N347" s="13" t="s">
        <v>479</v>
      </c>
      <c r="O347" s="13">
        <v>6</v>
      </c>
      <c r="P347" s="12">
        <v>6</v>
      </c>
      <c r="Q347" s="13" t="s">
        <v>44</v>
      </c>
      <c r="R347" s="15" t="s">
        <v>45</v>
      </c>
      <c r="S347" s="15">
        <v>3400000</v>
      </c>
      <c r="T347" s="25">
        <f t="shared" si="126"/>
        <v>20400000</v>
      </c>
      <c r="U347" s="13" t="s">
        <v>752</v>
      </c>
      <c r="V347" s="12" t="s">
        <v>47</v>
      </c>
      <c r="W347" s="12" t="s">
        <v>481</v>
      </c>
      <c r="X347" s="13" t="s">
        <v>523</v>
      </c>
      <c r="Y347" s="13" t="s">
        <v>50</v>
      </c>
      <c r="Z347" s="13" t="s">
        <v>51</v>
      </c>
      <c r="AA347" s="18">
        <f>SUMIFS('MOD PAA INVERSIÓN'!M:M,'MOD PAA INVERSIÓN'!B:B,A347,'MOD PAA INVERSIÓN'!A:A,"Modificación propuesta")</f>
        <v>20400000</v>
      </c>
      <c r="AB347" s="18">
        <f t="shared" si="125"/>
        <v>0</v>
      </c>
      <c r="AC347" s="27">
        <f t="shared" si="127"/>
        <v>20400000</v>
      </c>
      <c r="AD347" s="18">
        <f>IFERROR(VLOOKUP(A347,'MOD PAA INVERSIÓN'!$B:$U,20,0),0)</f>
        <v>7</v>
      </c>
      <c r="AE347" s="18">
        <f>SUMIFS('MOD PAA INVERSIÓN'!$M:$M,'MOD PAA INVERSIÓN'!B:B,A347,'MOD PAA INVERSIÓN'!A:A,"Información Actual")</f>
        <v>20400000</v>
      </c>
      <c r="AF347" s="18">
        <f>VLOOKUP(A347,'Copia de MOD PAA INVERSIÓN'!$B:$M,12,0)</f>
        <v>20400000</v>
      </c>
      <c r="AG347" s="26">
        <f>VLOOKUP(A347,'SOL INVERSIÒN'!$B:$M,12,0)</f>
        <v>20400000</v>
      </c>
      <c r="AH347" s="11"/>
      <c r="AI347" s="11"/>
    </row>
    <row r="348" spans="1:35" ht="204">
      <c r="A348" s="12" t="s">
        <v>761</v>
      </c>
      <c r="B348" s="13" t="s">
        <v>34</v>
      </c>
      <c r="C348" s="13" t="s">
        <v>762</v>
      </c>
      <c r="D348" s="13" t="s">
        <v>472</v>
      </c>
      <c r="E348" s="13" t="s">
        <v>473</v>
      </c>
      <c r="F348" s="14">
        <v>8131</v>
      </c>
      <c r="G348" s="14">
        <v>2024110010238</v>
      </c>
      <c r="H348" s="13" t="s">
        <v>474</v>
      </c>
      <c r="I348" s="13" t="s">
        <v>475</v>
      </c>
      <c r="J348" s="13" t="s">
        <v>588</v>
      </c>
      <c r="K348" s="13">
        <v>80111600</v>
      </c>
      <c r="L348" s="13" t="s">
        <v>754</v>
      </c>
      <c r="M348" s="13" t="s">
        <v>418</v>
      </c>
      <c r="N348" s="13" t="s">
        <v>479</v>
      </c>
      <c r="O348" s="13">
        <v>6</v>
      </c>
      <c r="P348" s="12">
        <v>6</v>
      </c>
      <c r="Q348" s="13" t="s">
        <v>44</v>
      </c>
      <c r="R348" s="15" t="s">
        <v>45</v>
      </c>
      <c r="S348" s="15">
        <v>3400000</v>
      </c>
      <c r="T348" s="25">
        <f t="shared" si="126"/>
        <v>20400000</v>
      </c>
      <c r="U348" s="13" t="s">
        <v>752</v>
      </c>
      <c r="V348" s="12" t="s">
        <v>47</v>
      </c>
      <c r="W348" s="12" t="s">
        <v>481</v>
      </c>
      <c r="X348" s="13" t="s">
        <v>523</v>
      </c>
      <c r="Y348" s="13" t="s">
        <v>50</v>
      </c>
      <c r="Z348" s="13" t="s">
        <v>51</v>
      </c>
      <c r="AA348" s="18">
        <f>SUMIFS('MOD PAA INVERSIÓN'!M:M,'MOD PAA INVERSIÓN'!B:B,A348,'MOD PAA INVERSIÓN'!A:A,"Modificación propuesta")</f>
        <v>20400000</v>
      </c>
      <c r="AB348" s="18">
        <f t="shared" si="125"/>
        <v>0</v>
      </c>
      <c r="AC348" s="27">
        <f t="shared" si="127"/>
        <v>20400000</v>
      </c>
      <c r="AD348" s="18">
        <f>IFERROR(VLOOKUP(A348,'MOD PAA INVERSIÓN'!$B:$U,20,0),0)</f>
        <v>7</v>
      </c>
      <c r="AE348" s="18">
        <f>SUMIFS('MOD PAA INVERSIÓN'!$M:$M,'MOD PAA INVERSIÓN'!B:B,A348,'MOD PAA INVERSIÓN'!A:A,"Información Actual")</f>
        <v>20400000</v>
      </c>
      <c r="AF348" s="18">
        <f>VLOOKUP(A348,'Copia de MOD PAA INVERSIÓN'!$B:$M,12,0)</f>
        <v>20400000</v>
      </c>
      <c r="AG348" s="26">
        <f>VLOOKUP(A348,'SOL INVERSIÒN'!$B:$M,12,0)</f>
        <v>20400000</v>
      </c>
      <c r="AH348" s="11"/>
      <c r="AI348" s="11"/>
    </row>
    <row r="349" spans="1:35" ht="204">
      <c r="A349" s="12" t="s">
        <v>763</v>
      </c>
      <c r="B349" s="13" t="s">
        <v>34</v>
      </c>
      <c r="C349" s="13" t="s">
        <v>764</v>
      </c>
      <c r="D349" s="13" t="s">
        <v>472</v>
      </c>
      <c r="E349" s="13" t="s">
        <v>473</v>
      </c>
      <c r="F349" s="14">
        <v>8131</v>
      </c>
      <c r="G349" s="14">
        <v>2024110010238</v>
      </c>
      <c r="H349" s="13" t="s">
        <v>474</v>
      </c>
      <c r="I349" s="13" t="s">
        <v>475</v>
      </c>
      <c r="J349" s="13" t="s">
        <v>588</v>
      </c>
      <c r="K349" s="13">
        <v>80111600</v>
      </c>
      <c r="L349" s="13" t="s">
        <v>754</v>
      </c>
      <c r="M349" s="13" t="s">
        <v>418</v>
      </c>
      <c r="N349" s="13" t="s">
        <v>479</v>
      </c>
      <c r="O349" s="13">
        <v>6</v>
      </c>
      <c r="P349" s="12">
        <v>6</v>
      </c>
      <c r="Q349" s="13" t="s">
        <v>44</v>
      </c>
      <c r="R349" s="15" t="s">
        <v>45</v>
      </c>
      <c r="S349" s="15">
        <v>3400000</v>
      </c>
      <c r="T349" s="25">
        <f t="shared" si="126"/>
        <v>20400000</v>
      </c>
      <c r="U349" s="13" t="s">
        <v>752</v>
      </c>
      <c r="V349" s="12" t="s">
        <v>47</v>
      </c>
      <c r="W349" s="12" t="s">
        <v>481</v>
      </c>
      <c r="X349" s="13" t="s">
        <v>523</v>
      </c>
      <c r="Y349" s="13" t="s">
        <v>50</v>
      </c>
      <c r="Z349" s="13" t="s">
        <v>51</v>
      </c>
      <c r="AA349" s="18">
        <f>SUMIFS('MOD PAA INVERSIÓN'!M:M,'MOD PAA INVERSIÓN'!B:B,A349,'MOD PAA INVERSIÓN'!A:A,"Modificación propuesta")</f>
        <v>20400000</v>
      </c>
      <c r="AB349" s="18">
        <f t="shared" si="125"/>
        <v>0</v>
      </c>
      <c r="AC349" s="27">
        <f t="shared" si="127"/>
        <v>20400000</v>
      </c>
      <c r="AD349" s="18">
        <f>IFERROR(VLOOKUP(A349,'MOD PAA INVERSIÓN'!$B:$U,20,0),0)</f>
        <v>7</v>
      </c>
      <c r="AE349" s="18">
        <f>SUMIFS('MOD PAA INVERSIÓN'!$M:$M,'MOD PAA INVERSIÓN'!B:B,A349,'MOD PAA INVERSIÓN'!A:A,"Información Actual")</f>
        <v>20400000</v>
      </c>
      <c r="AF349" s="18">
        <f>VLOOKUP(A349,'Copia de MOD PAA INVERSIÓN'!$B:$M,12,0)</f>
        <v>20400000</v>
      </c>
      <c r="AG349" s="26">
        <f>VLOOKUP(A349,'SOL INVERSIÒN'!$B:$M,12,0)</f>
        <v>20400000</v>
      </c>
      <c r="AH349" s="11"/>
      <c r="AI349" s="11"/>
    </row>
    <row r="350" spans="1:35" ht="204">
      <c r="A350" s="12" t="s">
        <v>765</v>
      </c>
      <c r="B350" s="13" t="s">
        <v>34</v>
      </c>
      <c r="C350" s="13" t="s">
        <v>766</v>
      </c>
      <c r="D350" s="13" t="s">
        <v>472</v>
      </c>
      <c r="E350" s="13" t="s">
        <v>473</v>
      </c>
      <c r="F350" s="14">
        <v>8131</v>
      </c>
      <c r="G350" s="14">
        <v>2024110010238</v>
      </c>
      <c r="H350" s="13" t="s">
        <v>474</v>
      </c>
      <c r="I350" s="13" t="s">
        <v>475</v>
      </c>
      <c r="J350" s="13" t="s">
        <v>588</v>
      </c>
      <c r="K350" s="13">
        <v>80111600</v>
      </c>
      <c r="L350" s="13" t="s">
        <v>754</v>
      </c>
      <c r="M350" s="13" t="s">
        <v>418</v>
      </c>
      <c r="N350" s="13" t="s">
        <v>479</v>
      </c>
      <c r="O350" s="13">
        <v>6</v>
      </c>
      <c r="P350" s="12">
        <v>6</v>
      </c>
      <c r="Q350" s="13" t="s">
        <v>44</v>
      </c>
      <c r="R350" s="15" t="s">
        <v>45</v>
      </c>
      <c r="S350" s="15">
        <v>3400000</v>
      </c>
      <c r="T350" s="25">
        <f t="shared" si="126"/>
        <v>20400000</v>
      </c>
      <c r="U350" s="13" t="s">
        <v>752</v>
      </c>
      <c r="V350" s="12" t="s">
        <v>47</v>
      </c>
      <c r="W350" s="12" t="s">
        <v>481</v>
      </c>
      <c r="X350" s="13" t="s">
        <v>523</v>
      </c>
      <c r="Y350" s="13" t="s">
        <v>50</v>
      </c>
      <c r="Z350" s="13" t="s">
        <v>51</v>
      </c>
      <c r="AA350" s="18">
        <f>SUMIFS('MOD PAA INVERSIÓN'!M:M,'MOD PAA INVERSIÓN'!B:B,A350,'MOD PAA INVERSIÓN'!A:A,"Modificación propuesta")</f>
        <v>20400000</v>
      </c>
      <c r="AB350" s="18">
        <f t="shared" si="125"/>
        <v>0</v>
      </c>
      <c r="AC350" s="27">
        <f t="shared" si="127"/>
        <v>20400000</v>
      </c>
      <c r="AD350" s="18">
        <f>IFERROR(VLOOKUP(A350,'MOD PAA INVERSIÓN'!$B:$U,20,0),0)</f>
        <v>7</v>
      </c>
      <c r="AE350" s="18">
        <f>SUMIFS('MOD PAA INVERSIÓN'!$M:$M,'MOD PAA INVERSIÓN'!B:B,A350,'MOD PAA INVERSIÓN'!A:A,"Información Actual")</f>
        <v>20400000</v>
      </c>
      <c r="AF350" s="18">
        <f>VLOOKUP(A350,'Copia de MOD PAA INVERSIÓN'!$B:$M,12,0)</f>
        <v>20400000</v>
      </c>
      <c r="AG350" s="26">
        <f>VLOOKUP(A350,'SOL INVERSIÒN'!$B:$M,12,0)</f>
        <v>20400000</v>
      </c>
      <c r="AH350" s="11"/>
      <c r="AI350" s="11"/>
    </row>
    <row r="351" spans="1:35" ht="204">
      <c r="A351" s="12" t="s">
        <v>767</v>
      </c>
      <c r="B351" s="13" t="s">
        <v>34</v>
      </c>
      <c r="C351" s="13" t="s">
        <v>768</v>
      </c>
      <c r="D351" s="13" t="s">
        <v>472</v>
      </c>
      <c r="E351" s="13" t="s">
        <v>473</v>
      </c>
      <c r="F351" s="14">
        <v>8131</v>
      </c>
      <c r="G351" s="14">
        <v>2024110010238</v>
      </c>
      <c r="H351" s="13" t="s">
        <v>474</v>
      </c>
      <c r="I351" s="13" t="s">
        <v>475</v>
      </c>
      <c r="J351" s="13" t="s">
        <v>588</v>
      </c>
      <c r="K351" s="13">
        <v>80111600</v>
      </c>
      <c r="L351" s="13" t="s">
        <v>754</v>
      </c>
      <c r="M351" s="13" t="s">
        <v>418</v>
      </c>
      <c r="N351" s="13" t="s">
        <v>479</v>
      </c>
      <c r="O351" s="13">
        <v>6</v>
      </c>
      <c r="P351" s="12">
        <v>6</v>
      </c>
      <c r="Q351" s="13" t="s">
        <v>44</v>
      </c>
      <c r="R351" s="15" t="s">
        <v>45</v>
      </c>
      <c r="S351" s="15">
        <v>3400000</v>
      </c>
      <c r="T351" s="25">
        <f t="shared" si="126"/>
        <v>20400000</v>
      </c>
      <c r="U351" s="13" t="s">
        <v>752</v>
      </c>
      <c r="V351" s="12" t="s">
        <v>47</v>
      </c>
      <c r="W351" s="12" t="s">
        <v>481</v>
      </c>
      <c r="X351" s="13" t="s">
        <v>523</v>
      </c>
      <c r="Y351" s="13" t="s">
        <v>50</v>
      </c>
      <c r="Z351" s="13" t="s">
        <v>51</v>
      </c>
      <c r="AA351" s="18">
        <f>SUMIFS('MOD PAA INVERSIÓN'!M:M,'MOD PAA INVERSIÓN'!B:B,A351,'MOD PAA INVERSIÓN'!A:A,"Modificación propuesta")</f>
        <v>20400000</v>
      </c>
      <c r="AB351" s="18">
        <f t="shared" si="125"/>
        <v>0</v>
      </c>
      <c r="AC351" s="27">
        <f t="shared" si="127"/>
        <v>20400000</v>
      </c>
      <c r="AD351" s="18">
        <f>IFERROR(VLOOKUP(A351,'MOD PAA INVERSIÓN'!$B:$U,20,0),0)</f>
        <v>7</v>
      </c>
      <c r="AE351" s="18">
        <f>SUMIFS('MOD PAA INVERSIÓN'!$M:$M,'MOD PAA INVERSIÓN'!B:B,A351,'MOD PAA INVERSIÓN'!A:A,"Información Actual")</f>
        <v>20400000</v>
      </c>
      <c r="AF351" s="18">
        <f>VLOOKUP(A351,'Copia de MOD PAA INVERSIÓN'!$B:$M,12,0)</f>
        <v>20400000</v>
      </c>
      <c r="AG351" s="26">
        <f>VLOOKUP(A351,'SOL INVERSIÒN'!$B:$M,12,0)</f>
        <v>20400000</v>
      </c>
      <c r="AH351" s="11"/>
      <c r="AI351" s="11"/>
    </row>
    <row r="352" spans="1:35" ht="204">
      <c r="A352" s="12" t="s">
        <v>769</v>
      </c>
      <c r="B352" s="13" t="s">
        <v>34</v>
      </c>
      <c r="C352" s="13" t="s">
        <v>770</v>
      </c>
      <c r="D352" s="13" t="s">
        <v>472</v>
      </c>
      <c r="E352" s="13" t="s">
        <v>473</v>
      </c>
      <c r="F352" s="14">
        <v>8131</v>
      </c>
      <c r="G352" s="14">
        <v>2024110010238</v>
      </c>
      <c r="H352" s="13" t="s">
        <v>474</v>
      </c>
      <c r="I352" s="13" t="s">
        <v>475</v>
      </c>
      <c r="J352" s="13" t="s">
        <v>588</v>
      </c>
      <c r="K352" s="13">
        <v>80111600</v>
      </c>
      <c r="L352" s="13" t="s">
        <v>754</v>
      </c>
      <c r="M352" s="13" t="s">
        <v>418</v>
      </c>
      <c r="N352" s="13" t="s">
        <v>479</v>
      </c>
      <c r="O352" s="13">
        <v>6</v>
      </c>
      <c r="P352" s="12">
        <v>6</v>
      </c>
      <c r="Q352" s="13" t="s">
        <v>44</v>
      </c>
      <c r="R352" s="15" t="s">
        <v>45</v>
      </c>
      <c r="S352" s="15">
        <v>3400000</v>
      </c>
      <c r="T352" s="25">
        <f t="shared" si="126"/>
        <v>20400000</v>
      </c>
      <c r="U352" s="13" t="s">
        <v>752</v>
      </c>
      <c r="V352" s="12" t="s">
        <v>47</v>
      </c>
      <c r="W352" s="12" t="s">
        <v>481</v>
      </c>
      <c r="X352" s="13" t="s">
        <v>523</v>
      </c>
      <c r="Y352" s="13" t="s">
        <v>50</v>
      </c>
      <c r="Z352" s="13" t="s">
        <v>51</v>
      </c>
      <c r="AA352" s="18">
        <f>SUMIFS('MOD PAA INVERSIÓN'!M:M,'MOD PAA INVERSIÓN'!B:B,A352,'MOD PAA INVERSIÓN'!A:A,"Modificación propuesta")</f>
        <v>20400000</v>
      </c>
      <c r="AB352" s="18">
        <f t="shared" si="125"/>
        <v>0</v>
      </c>
      <c r="AC352" s="27">
        <f t="shared" si="127"/>
        <v>20400000</v>
      </c>
      <c r="AD352" s="18">
        <f>IFERROR(VLOOKUP(A352,'MOD PAA INVERSIÓN'!$B:$U,20,0),0)</f>
        <v>7</v>
      </c>
      <c r="AE352" s="18">
        <f>SUMIFS('MOD PAA INVERSIÓN'!$M:$M,'MOD PAA INVERSIÓN'!B:B,A352,'MOD PAA INVERSIÓN'!A:A,"Información Actual")</f>
        <v>20400000</v>
      </c>
      <c r="AF352" s="18">
        <f>VLOOKUP(A352,'Copia de MOD PAA INVERSIÓN'!$B:$M,12,0)</f>
        <v>20400000</v>
      </c>
      <c r="AG352" s="26">
        <f>VLOOKUP(A352,'SOL INVERSIÒN'!$B:$M,12,0)</f>
        <v>20400000</v>
      </c>
      <c r="AH352" s="11"/>
      <c r="AI352" s="11"/>
    </row>
    <row r="353" spans="1:35" ht="204">
      <c r="A353" s="12" t="s">
        <v>771</v>
      </c>
      <c r="B353" s="13" t="s">
        <v>34</v>
      </c>
      <c r="C353" s="13" t="s">
        <v>772</v>
      </c>
      <c r="D353" s="13" t="s">
        <v>472</v>
      </c>
      <c r="E353" s="13" t="s">
        <v>473</v>
      </c>
      <c r="F353" s="14">
        <v>8131</v>
      </c>
      <c r="G353" s="14">
        <v>2024110010238</v>
      </c>
      <c r="H353" s="13" t="s">
        <v>474</v>
      </c>
      <c r="I353" s="13" t="s">
        <v>475</v>
      </c>
      <c r="J353" s="13" t="s">
        <v>588</v>
      </c>
      <c r="K353" s="13">
        <v>80111600</v>
      </c>
      <c r="L353" s="13" t="s">
        <v>754</v>
      </c>
      <c r="M353" s="13" t="s">
        <v>418</v>
      </c>
      <c r="N353" s="13" t="s">
        <v>479</v>
      </c>
      <c r="O353" s="13">
        <v>6</v>
      </c>
      <c r="P353" s="12">
        <v>6</v>
      </c>
      <c r="Q353" s="13" t="s">
        <v>44</v>
      </c>
      <c r="R353" s="15" t="s">
        <v>45</v>
      </c>
      <c r="S353" s="15">
        <v>3400000</v>
      </c>
      <c r="T353" s="25">
        <f t="shared" si="126"/>
        <v>20400000</v>
      </c>
      <c r="U353" s="13" t="s">
        <v>752</v>
      </c>
      <c r="V353" s="12" t="s">
        <v>47</v>
      </c>
      <c r="W353" s="12" t="s">
        <v>481</v>
      </c>
      <c r="X353" s="13" t="s">
        <v>523</v>
      </c>
      <c r="Y353" s="13" t="s">
        <v>50</v>
      </c>
      <c r="Z353" s="13" t="s">
        <v>51</v>
      </c>
      <c r="AA353" s="18">
        <f>SUMIFS('MOD PAA INVERSIÓN'!M:M,'MOD PAA INVERSIÓN'!B:B,A353,'MOD PAA INVERSIÓN'!A:A,"Modificación propuesta")</f>
        <v>20400000</v>
      </c>
      <c r="AB353" s="18">
        <f t="shared" si="125"/>
        <v>0</v>
      </c>
      <c r="AC353" s="27">
        <f t="shared" si="127"/>
        <v>20400000</v>
      </c>
      <c r="AD353" s="18">
        <f>IFERROR(VLOOKUP(A353,'MOD PAA INVERSIÓN'!$B:$U,20,0),0)</f>
        <v>7</v>
      </c>
      <c r="AE353" s="18">
        <f>SUMIFS('MOD PAA INVERSIÓN'!$M:$M,'MOD PAA INVERSIÓN'!B:B,A353,'MOD PAA INVERSIÓN'!A:A,"Información Actual")</f>
        <v>20400000</v>
      </c>
      <c r="AF353" s="18">
        <f>VLOOKUP(A353,'Copia de MOD PAA INVERSIÓN'!$B:$M,12,0)</f>
        <v>20400000</v>
      </c>
      <c r="AG353" s="26">
        <f>VLOOKUP(A353,'SOL INVERSIÒN'!$B:$M,12,0)</f>
        <v>20400000</v>
      </c>
      <c r="AH353" s="11"/>
      <c r="AI353" s="11"/>
    </row>
    <row r="354" spans="1:35" ht="204">
      <c r="A354" s="12" t="s">
        <v>773</v>
      </c>
      <c r="B354" s="13" t="s">
        <v>34</v>
      </c>
      <c r="C354" s="13" t="s">
        <v>774</v>
      </c>
      <c r="D354" s="13" t="s">
        <v>472</v>
      </c>
      <c r="E354" s="13" t="s">
        <v>473</v>
      </c>
      <c r="F354" s="14">
        <v>8131</v>
      </c>
      <c r="G354" s="14">
        <v>2024110010238</v>
      </c>
      <c r="H354" s="13" t="s">
        <v>474</v>
      </c>
      <c r="I354" s="13" t="s">
        <v>475</v>
      </c>
      <c r="J354" s="13" t="s">
        <v>588</v>
      </c>
      <c r="K354" s="13">
        <v>80111600</v>
      </c>
      <c r="L354" s="13" t="s">
        <v>754</v>
      </c>
      <c r="M354" s="13" t="s">
        <v>418</v>
      </c>
      <c r="N354" s="13" t="s">
        <v>479</v>
      </c>
      <c r="O354" s="13">
        <v>6</v>
      </c>
      <c r="P354" s="12">
        <v>6</v>
      </c>
      <c r="Q354" s="13" t="s">
        <v>44</v>
      </c>
      <c r="R354" s="15" t="s">
        <v>45</v>
      </c>
      <c r="S354" s="15">
        <v>3400000</v>
      </c>
      <c r="T354" s="25">
        <f t="shared" si="126"/>
        <v>20400000</v>
      </c>
      <c r="U354" s="13" t="s">
        <v>752</v>
      </c>
      <c r="V354" s="12" t="s">
        <v>47</v>
      </c>
      <c r="W354" s="12" t="s">
        <v>481</v>
      </c>
      <c r="X354" s="13" t="s">
        <v>523</v>
      </c>
      <c r="Y354" s="13" t="s">
        <v>50</v>
      </c>
      <c r="Z354" s="13" t="s">
        <v>51</v>
      </c>
      <c r="AA354" s="18">
        <f>SUMIFS('MOD PAA INVERSIÓN'!M:M,'MOD PAA INVERSIÓN'!B:B,A354,'MOD PAA INVERSIÓN'!A:A,"Modificación propuesta")</f>
        <v>20400000</v>
      </c>
      <c r="AB354" s="18">
        <f t="shared" si="125"/>
        <v>0</v>
      </c>
      <c r="AC354" s="27">
        <f t="shared" si="127"/>
        <v>20400000</v>
      </c>
      <c r="AD354" s="18">
        <f>IFERROR(VLOOKUP(A354,'MOD PAA INVERSIÓN'!$B:$U,20,0),0)</f>
        <v>7</v>
      </c>
      <c r="AE354" s="18">
        <f>SUMIFS('MOD PAA INVERSIÓN'!$M:$M,'MOD PAA INVERSIÓN'!B:B,A354,'MOD PAA INVERSIÓN'!A:A,"Información Actual")</f>
        <v>20400000</v>
      </c>
      <c r="AF354" s="18">
        <f>VLOOKUP(A354,'Copia de MOD PAA INVERSIÓN'!$B:$M,12,0)</f>
        <v>20400000</v>
      </c>
      <c r="AG354" s="26">
        <f>VLOOKUP(A354,'SOL INVERSIÒN'!$B:$M,12,0)</f>
        <v>20400000</v>
      </c>
      <c r="AH354" s="11"/>
      <c r="AI354" s="11"/>
    </row>
    <row r="355" spans="1:35" ht="204">
      <c r="A355" s="12" t="s">
        <v>775</v>
      </c>
      <c r="B355" s="13" t="s">
        <v>34</v>
      </c>
      <c r="C355" s="13" t="s">
        <v>776</v>
      </c>
      <c r="D355" s="13" t="s">
        <v>472</v>
      </c>
      <c r="E355" s="13" t="s">
        <v>473</v>
      </c>
      <c r="F355" s="14">
        <v>8131</v>
      </c>
      <c r="G355" s="14">
        <v>2024110010238</v>
      </c>
      <c r="H355" s="13" t="s">
        <v>474</v>
      </c>
      <c r="I355" s="13" t="s">
        <v>475</v>
      </c>
      <c r="J355" s="13" t="s">
        <v>588</v>
      </c>
      <c r="K355" s="13">
        <v>80111600</v>
      </c>
      <c r="L355" s="13" t="s">
        <v>754</v>
      </c>
      <c r="M355" s="13" t="s">
        <v>418</v>
      </c>
      <c r="N355" s="13" t="s">
        <v>479</v>
      </c>
      <c r="O355" s="13">
        <v>6</v>
      </c>
      <c r="P355" s="12">
        <v>6</v>
      </c>
      <c r="Q355" s="13" t="s">
        <v>44</v>
      </c>
      <c r="R355" s="15" t="s">
        <v>45</v>
      </c>
      <c r="S355" s="15">
        <v>3400000</v>
      </c>
      <c r="T355" s="25">
        <f t="shared" si="126"/>
        <v>20400000</v>
      </c>
      <c r="U355" s="13" t="s">
        <v>752</v>
      </c>
      <c r="V355" s="12" t="s">
        <v>47</v>
      </c>
      <c r="W355" s="12" t="s">
        <v>481</v>
      </c>
      <c r="X355" s="13" t="s">
        <v>523</v>
      </c>
      <c r="Y355" s="13" t="s">
        <v>50</v>
      </c>
      <c r="Z355" s="13" t="s">
        <v>51</v>
      </c>
      <c r="AA355" s="18">
        <f>SUMIFS('MOD PAA INVERSIÓN'!M:M,'MOD PAA INVERSIÓN'!B:B,A355,'MOD PAA INVERSIÓN'!A:A,"Modificación propuesta")</f>
        <v>20400000</v>
      </c>
      <c r="AB355" s="18">
        <f t="shared" si="125"/>
        <v>0</v>
      </c>
      <c r="AC355" s="27">
        <f t="shared" si="127"/>
        <v>20400000</v>
      </c>
      <c r="AD355" s="18">
        <f>IFERROR(VLOOKUP(A355,'MOD PAA INVERSIÓN'!$B:$U,20,0),0)</f>
        <v>7</v>
      </c>
      <c r="AE355" s="18">
        <f>SUMIFS('MOD PAA INVERSIÓN'!$M:$M,'MOD PAA INVERSIÓN'!B:B,A355,'MOD PAA INVERSIÓN'!A:A,"Información Actual")</f>
        <v>20400000</v>
      </c>
      <c r="AF355" s="18">
        <f>VLOOKUP(A355,'Copia de MOD PAA INVERSIÓN'!$B:$M,12,0)</f>
        <v>20400000</v>
      </c>
      <c r="AG355" s="26">
        <f>VLOOKUP(A355,'SOL INVERSIÒN'!$B:$M,12,0)</f>
        <v>20400000</v>
      </c>
      <c r="AH355" s="11"/>
      <c r="AI355" s="11"/>
    </row>
    <row r="356" spans="1:35" ht="204">
      <c r="A356" s="12" t="s">
        <v>777</v>
      </c>
      <c r="B356" s="13" t="s">
        <v>34</v>
      </c>
      <c r="C356" s="13" t="s">
        <v>778</v>
      </c>
      <c r="D356" s="13" t="s">
        <v>472</v>
      </c>
      <c r="E356" s="13" t="s">
        <v>473</v>
      </c>
      <c r="F356" s="14">
        <v>8131</v>
      </c>
      <c r="G356" s="14">
        <v>2024110010238</v>
      </c>
      <c r="H356" s="13" t="s">
        <v>474</v>
      </c>
      <c r="I356" s="13" t="s">
        <v>475</v>
      </c>
      <c r="J356" s="13" t="s">
        <v>588</v>
      </c>
      <c r="K356" s="13">
        <v>80111600</v>
      </c>
      <c r="L356" s="13" t="s">
        <v>754</v>
      </c>
      <c r="M356" s="13" t="s">
        <v>479</v>
      </c>
      <c r="N356" s="13" t="s">
        <v>295</v>
      </c>
      <c r="O356" s="13">
        <v>6</v>
      </c>
      <c r="P356" s="12">
        <v>6</v>
      </c>
      <c r="Q356" s="13" t="s">
        <v>44</v>
      </c>
      <c r="R356" s="15" t="s">
        <v>45</v>
      </c>
      <c r="S356" s="15">
        <v>3400000</v>
      </c>
      <c r="T356" s="25">
        <f t="shared" si="126"/>
        <v>20400000</v>
      </c>
      <c r="U356" s="13" t="s">
        <v>752</v>
      </c>
      <c r="V356" s="12" t="s">
        <v>47</v>
      </c>
      <c r="W356" s="12" t="s">
        <v>481</v>
      </c>
      <c r="X356" s="13" t="s">
        <v>523</v>
      </c>
      <c r="Y356" s="13" t="s">
        <v>50</v>
      </c>
      <c r="Z356" s="13" t="s">
        <v>51</v>
      </c>
      <c r="AA356" s="18">
        <f>SUMIFS('MOD PAA INVERSIÓN'!M:M,'MOD PAA INVERSIÓN'!B:B,A356,'MOD PAA INVERSIÓN'!A:A,"Modificación propuesta")</f>
        <v>19200000</v>
      </c>
      <c r="AB356" s="18">
        <f t="shared" si="125"/>
        <v>-1200000</v>
      </c>
      <c r="AC356" s="18">
        <f>AA356</f>
        <v>19200000</v>
      </c>
      <c r="AD356" s="18">
        <f>IFERROR(VLOOKUP(A356,'MOD PAA INVERSIÓN'!$B:$U,20,0),0)</f>
        <v>7</v>
      </c>
      <c r="AE356" s="18">
        <f>SUMIFS('MOD PAA INVERSIÓN'!$M:$M,'MOD PAA INVERSIÓN'!B:B,A356,'MOD PAA INVERSIÓN'!A:A,"Información Actual")</f>
        <v>20400000</v>
      </c>
      <c r="AF356" s="18">
        <f>VLOOKUP(A356,'Copia de MOD PAA INVERSIÓN'!$B:$M,12,0)</f>
        <v>19200000</v>
      </c>
      <c r="AG356" s="26">
        <f>VLOOKUP(A356,'SOL INVERSIÒN'!$B:$M,12,0)</f>
        <v>19200000</v>
      </c>
      <c r="AH356" s="11"/>
      <c r="AI356" s="11"/>
    </row>
    <row r="357" spans="1:35" ht="204">
      <c r="A357" s="12" t="s">
        <v>779</v>
      </c>
      <c r="B357" s="13" t="s">
        <v>34</v>
      </c>
      <c r="C357" s="13" t="s">
        <v>780</v>
      </c>
      <c r="D357" s="13" t="s">
        <v>472</v>
      </c>
      <c r="E357" s="13" t="s">
        <v>473</v>
      </c>
      <c r="F357" s="14">
        <v>8131</v>
      </c>
      <c r="G357" s="14">
        <v>2024110010238</v>
      </c>
      <c r="H357" s="13" t="s">
        <v>474</v>
      </c>
      <c r="I357" s="13" t="s">
        <v>475</v>
      </c>
      <c r="J357" s="13" t="s">
        <v>588</v>
      </c>
      <c r="K357" s="13">
        <v>80111600</v>
      </c>
      <c r="L357" s="13" t="s">
        <v>754</v>
      </c>
      <c r="M357" s="13" t="s">
        <v>479</v>
      </c>
      <c r="N357" s="13" t="s">
        <v>295</v>
      </c>
      <c r="O357" s="13">
        <v>6</v>
      </c>
      <c r="P357" s="12">
        <v>6</v>
      </c>
      <c r="Q357" s="13" t="s">
        <v>44</v>
      </c>
      <c r="R357" s="15" t="s">
        <v>45</v>
      </c>
      <c r="S357" s="15">
        <v>3400000</v>
      </c>
      <c r="T357" s="25">
        <f t="shared" si="126"/>
        <v>20400000</v>
      </c>
      <c r="U357" s="13" t="s">
        <v>752</v>
      </c>
      <c r="V357" s="12" t="s">
        <v>47</v>
      </c>
      <c r="W357" s="12" t="s">
        <v>481</v>
      </c>
      <c r="X357" s="13" t="s">
        <v>523</v>
      </c>
      <c r="Y357" s="13" t="s">
        <v>50</v>
      </c>
      <c r="Z357" s="13" t="s">
        <v>51</v>
      </c>
      <c r="AA357" s="18">
        <f>SUMIFS('MOD PAA INVERSIÓN'!M:M,'MOD PAA INVERSIÓN'!B:B,A357,'MOD PAA INVERSIÓN'!A:A,"Modificación propuesta")</f>
        <v>20400000</v>
      </c>
      <c r="AB357" s="18">
        <f t="shared" si="125"/>
        <v>0</v>
      </c>
      <c r="AC357" s="27">
        <f t="shared" ref="AC357:AC363" si="128">T357</f>
        <v>20400000</v>
      </c>
      <c r="AD357" s="18">
        <f>IFERROR(VLOOKUP(A357,'MOD PAA INVERSIÓN'!$B:$U,20,0),0)</f>
        <v>7</v>
      </c>
      <c r="AE357" s="18">
        <f>SUMIFS('MOD PAA INVERSIÓN'!$M:$M,'MOD PAA INVERSIÓN'!B:B,A357,'MOD PAA INVERSIÓN'!A:A,"Información Actual")</f>
        <v>20400000</v>
      </c>
      <c r="AF357" s="18">
        <f>VLOOKUP(A357,'Copia de MOD PAA INVERSIÓN'!$B:$M,12,0)</f>
        <v>20400000</v>
      </c>
      <c r="AG357" s="26">
        <f>VLOOKUP(A357,'SOL INVERSIÒN'!$B:$M,12,0)</f>
        <v>20400000</v>
      </c>
      <c r="AH357" s="11"/>
      <c r="AI357" s="11"/>
    </row>
    <row r="358" spans="1:35" ht="204">
      <c r="A358" s="12" t="s">
        <v>781</v>
      </c>
      <c r="B358" s="13" t="s">
        <v>34</v>
      </c>
      <c r="C358" s="13" t="s">
        <v>782</v>
      </c>
      <c r="D358" s="13" t="s">
        <v>472</v>
      </c>
      <c r="E358" s="13" t="s">
        <v>473</v>
      </c>
      <c r="F358" s="14">
        <v>8131</v>
      </c>
      <c r="G358" s="14">
        <v>2024110010238</v>
      </c>
      <c r="H358" s="13" t="s">
        <v>474</v>
      </c>
      <c r="I358" s="13" t="s">
        <v>475</v>
      </c>
      <c r="J358" s="13" t="s">
        <v>588</v>
      </c>
      <c r="K358" s="13">
        <v>80111600</v>
      </c>
      <c r="L358" s="13" t="s">
        <v>754</v>
      </c>
      <c r="M358" s="13" t="s">
        <v>479</v>
      </c>
      <c r="N358" s="13" t="s">
        <v>295</v>
      </c>
      <c r="O358" s="13">
        <v>6</v>
      </c>
      <c r="P358" s="12">
        <v>6</v>
      </c>
      <c r="Q358" s="13" t="s">
        <v>44</v>
      </c>
      <c r="R358" s="15" t="s">
        <v>45</v>
      </c>
      <c r="S358" s="15">
        <v>3400000</v>
      </c>
      <c r="T358" s="25">
        <f t="shared" si="126"/>
        <v>20400000</v>
      </c>
      <c r="U358" s="13" t="s">
        <v>752</v>
      </c>
      <c r="V358" s="12" t="s">
        <v>47</v>
      </c>
      <c r="W358" s="12" t="s">
        <v>481</v>
      </c>
      <c r="X358" s="13" t="s">
        <v>523</v>
      </c>
      <c r="Y358" s="13" t="s">
        <v>50</v>
      </c>
      <c r="Z358" s="13" t="s">
        <v>51</v>
      </c>
      <c r="AA358" s="18">
        <f>SUMIFS('MOD PAA INVERSIÓN'!M:M,'MOD PAA INVERSIÓN'!B:B,A358,'MOD PAA INVERSIÓN'!A:A,"Modificación propuesta")</f>
        <v>20400000</v>
      </c>
      <c r="AB358" s="18">
        <f t="shared" si="125"/>
        <v>0</v>
      </c>
      <c r="AC358" s="27">
        <f t="shared" si="128"/>
        <v>20400000</v>
      </c>
      <c r="AD358" s="18">
        <f>IFERROR(VLOOKUP(A358,'MOD PAA INVERSIÓN'!$B:$U,20,0),0)</f>
        <v>7</v>
      </c>
      <c r="AE358" s="18">
        <f>SUMIFS('MOD PAA INVERSIÓN'!$M:$M,'MOD PAA INVERSIÓN'!B:B,A358,'MOD PAA INVERSIÓN'!A:A,"Información Actual")</f>
        <v>20400000</v>
      </c>
      <c r="AF358" s="18">
        <f>VLOOKUP(A358,'Copia de MOD PAA INVERSIÓN'!$B:$M,12,0)</f>
        <v>20400000</v>
      </c>
      <c r="AG358" s="26">
        <f>VLOOKUP(A358,'SOL INVERSIÒN'!$B:$M,12,0)</f>
        <v>20400000</v>
      </c>
      <c r="AH358" s="11"/>
      <c r="AI358" s="11"/>
    </row>
    <row r="359" spans="1:35" ht="204">
      <c r="A359" s="12" t="s">
        <v>783</v>
      </c>
      <c r="B359" s="13" t="s">
        <v>34</v>
      </c>
      <c r="C359" s="13" t="s">
        <v>784</v>
      </c>
      <c r="D359" s="13" t="s">
        <v>472</v>
      </c>
      <c r="E359" s="13" t="s">
        <v>473</v>
      </c>
      <c r="F359" s="14">
        <v>8131</v>
      </c>
      <c r="G359" s="14">
        <v>2024110010238</v>
      </c>
      <c r="H359" s="13" t="s">
        <v>474</v>
      </c>
      <c r="I359" s="13" t="s">
        <v>475</v>
      </c>
      <c r="J359" s="13" t="s">
        <v>588</v>
      </c>
      <c r="K359" s="13">
        <v>80111600</v>
      </c>
      <c r="L359" s="13" t="s">
        <v>754</v>
      </c>
      <c r="M359" s="13" t="s">
        <v>479</v>
      </c>
      <c r="N359" s="13" t="s">
        <v>295</v>
      </c>
      <c r="O359" s="13">
        <v>6</v>
      </c>
      <c r="P359" s="12">
        <v>6</v>
      </c>
      <c r="Q359" s="13" t="s">
        <v>44</v>
      </c>
      <c r="R359" s="15" t="s">
        <v>45</v>
      </c>
      <c r="S359" s="15">
        <v>3400000</v>
      </c>
      <c r="T359" s="25">
        <f t="shared" si="126"/>
        <v>20400000</v>
      </c>
      <c r="U359" s="13" t="s">
        <v>752</v>
      </c>
      <c r="V359" s="12" t="s">
        <v>47</v>
      </c>
      <c r="W359" s="12" t="s">
        <v>481</v>
      </c>
      <c r="X359" s="13" t="s">
        <v>523</v>
      </c>
      <c r="Y359" s="13" t="s">
        <v>50</v>
      </c>
      <c r="Z359" s="13" t="s">
        <v>51</v>
      </c>
      <c r="AA359" s="18">
        <f>SUMIFS('MOD PAA INVERSIÓN'!M:M,'MOD PAA INVERSIÓN'!B:B,A359,'MOD PAA INVERSIÓN'!A:A,"Modificación propuesta")</f>
        <v>20400000</v>
      </c>
      <c r="AB359" s="18">
        <f t="shared" si="125"/>
        <v>0</v>
      </c>
      <c r="AC359" s="27">
        <f t="shared" si="128"/>
        <v>20400000</v>
      </c>
      <c r="AD359" s="18">
        <f>IFERROR(VLOOKUP(A359,'MOD PAA INVERSIÓN'!$B:$U,20,0),0)</f>
        <v>7</v>
      </c>
      <c r="AE359" s="18">
        <f>SUMIFS('MOD PAA INVERSIÓN'!$M:$M,'MOD PAA INVERSIÓN'!B:B,A359,'MOD PAA INVERSIÓN'!A:A,"Información Actual")</f>
        <v>20400000</v>
      </c>
      <c r="AF359" s="18">
        <f>VLOOKUP(A359,'Copia de MOD PAA INVERSIÓN'!$B:$M,12,0)</f>
        <v>20400000</v>
      </c>
      <c r="AG359" s="26">
        <f>VLOOKUP(A359,'SOL INVERSIÒN'!$B:$M,12,0)</f>
        <v>20400000</v>
      </c>
      <c r="AH359" s="11"/>
      <c r="AI359" s="11"/>
    </row>
    <row r="360" spans="1:35" ht="204">
      <c r="A360" s="12" t="s">
        <v>785</v>
      </c>
      <c r="B360" s="13" t="s">
        <v>34</v>
      </c>
      <c r="C360" s="13" t="s">
        <v>786</v>
      </c>
      <c r="D360" s="13" t="s">
        <v>472</v>
      </c>
      <c r="E360" s="13" t="s">
        <v>473</v>
      </c>
      <c r="F360" s="14">
        <v>8131</v>
      </c>
      <c r="G360" s="14">
        <v>2024110010238</v>
      </c>
      <c r="H360" s="13" t="s">
        <v>474</v>
      </c>
      <c r="I360" s="13" t="s">
        <v>475</v>
      </c>
      <c r="J360" s="13" t="s">
        <v>588</v>
      </c>
      <c r="K360" s="13">
        <v>80111600</v>
      </c>
      <c r="L360" s="13" t="s">
        <v>754</v>
      </c>
      <c r="M360" s="13" t="s">
        <v>479</v>
      </c>
      <c r="N360" s="13" t="s">
        <v>295</v>
      </c>
      <c r="O360" s="13">
        <v>6</v>
      </c>
      <c r="P360" s="12">
        <v>6</v>
      </c>
      <c r="Q360" s="13" t="s">
        <v>44</v>
      </c>
      <c r="R360" s="15" t="s">
        <v>45</v>
      </c>
      <c r="S360" s="15">
        <v>3400000</v>
      </c>
      <c r="T360" s="25">
        <f t="shared" si="126"/>
        <v>20400000</v>
      </c>
      <c r="U360" s="13" t="s">
        <v>752</v>
      </c>
      <c r="V360" s="12" t="s">
        <v>47</v>
      </c>
      <c r="W360" s="12" t="s">
        <v>481</v>
      </c>
      <c r="X360" s="13" t="s">
        <v>523</v>
      </c>
      <c r="Y360" s="13" t="s">
        <v>50</v>
      </c>
      <c r="Z360" s="13" t="s">
        <v>51</v>
      </c>
      <c r="AA360" s="18">
        <f>SUMIFS('MOD PAA INVERSIÓN'!M:M,'MOD PAA INVERSIÓN'!B:B,A360,'MOD PAA INVERSIÓN'!A:A,"Modificación propuesta")</f>
        <v>20400000</v>
      </c>
      <c r="AB360" s="18">
        <f t="shared" si="125"/>
        <v>0</v>
      </c>
      <c r="AC360" s="27">
        <f t="shared" si="128"/>
        <v>20400000</v>
      </c>
      <c r="AD360" s="18">
        <f>IFERROR(VLOOKUP(A360,'MOD PAA INVERSIÓN'!$B:$U,20,0),0)</f>
        <v>7</v>
      </c>
      <c r="AE360" s="18">
        <f>SUMIFS('MOD PAA INVERSIÓN'!$M:$M,'MOD PAA INVERSIÓN'!B:B,A360,'MOD PAA INVERSIÓN'!A:A,"Información Actual")</f>
        <v>20400000</v>
      </c>
      <c r="AF360" s="18">
        <f>VLOOKUP(A360,'Copia de MOD PAA INVERSIÓN'!$B:$M,12,0)</f>
        <v>20400000</v>
      </c>
      <c r="AG360" s="26">
        <f>VLOOKUP(A360,'SOL INVERSIÒN'!$B:$M,12,0)</f>
        <v>20400000</v>
      </c>
      <c r="AH360" s="11"/>
      <c r="AI360" s="11"/>
    </row>
    <row r="361" spans="1:35" ht="204">
      <c r="A361" s="12" t="s">
        <v>787</v>
      </c>
      <c r="B361" s="13" t="s">
        <v>34</v>
      </c>
      <c r="C361" s="13" t="s">
        <v>788</v>
      </c>
      <c r="D361" s="13" t="s">
        <v>472</v>
      </c>
      <c r="E361" s="13" t="s">
        <v>473</v>
      </c>
      <c r="F361" s="14">
        <v>8131</v>
      </c>
      <c r="G361" s="14">
        <v>2024110010238</v>
      </c>
      <c r="H361" s="13" t="s">
        <v>474</v>
      </c>
      <c r="I361" s="13" t="s">
        <v>475</v>
      </c>
      <c r="J361" s="13" t="s">
        <v>588</v>
      </c>
      <c r="K361" s="13">
        <v>80111600</v>
      </c>
      <c r="L361" s="13" t="s">
        <v>754</v>
      </c>
      <c r="M361" s="13" t="s">
        <v>479</v>
      </c>
      <c r="N361" s="13" t="s">
        <v>295</v>
      </c>
      <c r="O361" s="13">
        <v>6</v>
      </c>
      <c r="P361" s="12">
        <v>6</v>
      </c>
      <c r="Q361" s="13" t="s">
        <v>44</v>
      </c>
      <c r="R361" s="15" t="s">
        <v>45</v>
      </c>
      <c r="S361" s="15">
        <v>3400000</v>
      </c>
      <c r="T361" s="25">
        <f t="shared" si="126"/>
        <v>20400000</v>
      </c>
      <c r="U361" s="13" t="s">
        <v>752</v>
      </c>
      <c r="V361" s="12" t="s">
        <v>47</v>
      </c>
      <c r="W361" s="12" t="s">
        <v>481</v>
      </c>
      <c r="X361" s="13" t="s">
        <v>523</v>
      </c>
      <c r="Y361" s="13" t="s">
        <v>50</v>
      </c>
      <c r="Z361" s="13" t="s">
        <v>51</v>
      </c>
      <c r="AA361" s="18">
        <f>SUMIFS('MOD PAA INVERSIÓN'!M:M,'MOD PAA INVERSIÓN'!B:B,A361,'MOD PAA INVERSIÓN'!A:A,"Modificación propuesta")</f>
        <v>20400000</v>
      </c>
      <c r="AB361" s="18">
        <f t="shared" si="125"/>
        <v>0</v>
      </c>
      <c r="AC361" s="27">
        <f t="shared" si="128"/>
        <v>20400000</v>
      </c>
      <c r="AD361" s="18">
        <f>IFERROR(VLOOKUP(A361,'MOD PAA INVERSIÓN'!$B:$U,20,0),0)</f>
        <v>7</v>
      </c>
      <c r="AE361" s="18">
        <f>SUMIFS('MOD PAA INVERSIÓN'!$M:$M,'MOD PAA INVERSIÓN'!B:B,A361,'MOD PAA INVERSIÓN'!A:A,"Información Actual")</f>
        <v>20400000</v>
      </c>
      <c r="AF361" s="18">
        <f>VLOOKUP(A361,'Copia de MOD PAA INVERSIÓN'!$B:$M,12,0)</f>
        <v>20400000</v>
      </c>
      <c r="AG361" s="26">
        <f>VLOOKUP(A361,'SOL INVERSIÒN'!$B:$M,12,0)</f>
        <v>20400000</v>
      </c>
      <c r="AH361" s="11"/>
      <c r="AI361" s="11"/>
    </row>
    <row r="362" spans="1:35" ht="204">
      <c r="A362" s="12" t="s">
        <v>789</v>
      </c>
      <c r="B362" s="13" t="s">
        <v>34</v>
      </c>
      <c r="C362" s="13" t="s">
        <v>790</v>
      </c>
      <c r="D362" s="13" t="s">
        <v>472</v>
      </c>
      <c r="E362" s="13" t="s">
        <v>473</v>
      </c>
      <c r="F362" s="14">
        <v>8131</v>
      </c>
      <c r="G362" s="14">
        <v>2024110010238</v>
      </c>
      <c r="H362" s="13" t="s">
        <v>474</v>
      </c>
      <c r="I362" s="13" t="s">
        <v>475</v>
      </c>
      <c r="J362" s="13" t="s">
        <v>588</v>
      </c>
      <c r="K362" s="13">
        <v>80111600</v>
      </c>
      <c r="L362" s="13" t="s">
        <v>754</v>
      </c>
      <c r="M362" s="13" t="s">
        <v>479</v>
      </c>
      <c r="N362" s="13" t="s">
        <v>295</v>
      </c>
      <c r="O362" s="13">
        <v>6</v>
      </c>
      <c r="P362" s="12">
        <v>6</v>
      </c>
      <c r="Q362" s="13" t="s">
        <v>44</v>
      </c>
      <c r="R362" s="15" t="s">
        <v>45</v>
      </c>
      <c r="S362" s="15">
        <v>3400000</v>
      </c>
      <c r="T362" s="25">
        <f t="shared" si="126"/>
        <v>20400000</v>
      </c>
      <c r="U362" s="13" t="s">
        <v>752</v>
      </c>
      <c r="V362" s="12" t="s">
        <v>47</v>
      </c>
      <c r="W362" s="12" t="s">
        <v>481</v>
      </c>
      <c r="X362" s="13" t="s">
        <v>523</v>
      </c>
      <c r="Y362" s="13" t="s">
        <v>50</v>
      </c>
      <c r="Z362" s="13" t="s">
        <v>51</v>
      </c>
      <c r="AA362" s="18">
        <f>SUMIFS('MOD PAA INVERSIÓN'!M:M,'MOD PAA INVERSIÓN'!B:B,A362,'MOD PAA INVERSIÓN'!A:A,"Modificación propuesta")</f>
        <v>20400000</v>
      </c>
      <c r="AB362" s="18">
        <f t="shared" si="125"/>
        <v>0</v>
      </c>
      <c r="AC362" s="27">
        <f t="shared" si="128"/>
        <v>20400000</v>
      </c>
      <c r="AD362" s="18">
        <f>IFERROR(VLOOKUP(A362,'MOD PAA INVERSIÓN'!$B:$U,20,0),0)</f>
        <v>7</v>
      </c>
      <c r="AE362" s="18">
        <f>SUMIFS('MOD PAA INVERSIÓN'!$M:$M,'MOD PAA INVERSIÓN'!B:B,A362,'MOD PAA INVERSIÓN'!A:A,"Información Actual")</f>
        <v>20400000</v>
      </c>
      <c r="AF362" s="18">
        <f>VLOOKUP(A362,'Copia de MOD PAA INVERSIÓN'!$B:$M,12,0)</f>
        <v>20400000</v>
      </c>
      <c r="AG362" s="26">
        <f>VLOOKUP(A362,'SOL INVERSIÒN'!$B:$M,12,0)</f>
        <v>20400000</v>
      </c>
      <c r="AH362" s="11"/>
      <c r="AI362" s="11"/>
    </row>
    <row r="363" spans="1:35" ht="204">
      <c r="A363" s="12" t="s">
        <v>791</v>
      </c>
      <c r="B363" s="13" t="s">
        <v>34</v>
      </c>
      <c r="C363" s="13" t="s">
        <v>792</v>
      </c>
      <c r="D363" s="13" t="s">
        <v>472</v>
      </c>
      <c r="E363" s="13" t="s">
        <v>473</v>
      </c>
      <c r="F363" s="14">
        <v>8131</v>
      </c>
      <c r="G363" s="14">
        <v>2024110010238</v>
      </c>
      <c r="H363" s="13" t="s">
        <v>474</v>
      </c>
      <c r="I363" s="13" t="s">
        <v>475</v>
      </c>
      <c r="J363" s="13" t="s">
        <v>588</v>
      </c>
      <c r="K363" s="13">
        <v>80111600</v>
      </c>
      <c r="L363" s="13" t="s">
        <v>754</v>
      </c>
      <c r="M363" s="13" t="s">
        <v>479</v>
      </c>
      <c r="N363" s="13" t="s">
        <v>295</v>
      </c>
      <c r="O363" s="13">
        <v>6</v>
      </c>
      <c r="P363" s="12">
        <v>6</v>
      </c>
      <c r="Q363" s="13" t="s">
        <v>44</v>
      </c>
      <c r="R363" s="15" t="s">
        <v>45</v>
      </c>
      <c r="S363" s="15">
        <v>3400000</v>
      </c>
      <c r="T363" s="25">
        <f t="shared" si="126"/>
        <v>20400000</v>
      </c>
      <c r="U363" s="13" t="s">
        <v>752</v>
      </c>
      <c r="V363" s="12" t="s">
        <v>47</v>
      </c>
      <c r="W363" s="12" t="s">
        <v>481</v>
      </c>
      <c r="X363" s="13" t="s">
        <v>523</v>
      </c>
      <c r="Y363" s="13" t="s">
        <v>50</v>
      </c>
      <c r="Z363" s="13" t="s">
        <v>51</v>
      </c>
      <c r="AA363" s="18">
        <f>SUMIFS('MOD PAA INVERSIÓN'!M:M,'MOD PAA INVERSIÓN'!B:B,A363,'MOD PAA INVERSIÓN'!A:A,"Modificación propuesta")</f>
        <v>20400000</v>
      </c>
      <c r="AB363" s="18">
        <f t="shared" si="125"/>
        <v>0</v>
      </c>
      <c r="AC363" s="27">
        <f t="shared" si="128"/>
        <v>20400000</v>
      </c>
      <c r="AD363" s="18">
        <f>IFERROR(VLOOKUP(A363,'MOD PAA INVERSIÓN'!$B:$U,20,0),0)</f>
        <v>7</v>
      </c>
      <c r="AE363" s="18">
        <f>SUMIFS('MOD PAA INVERSIÓN'!$M:$M,'MOD PAA INVERSIÓN'!B:B,A363,'MOD PAA INVERSIÓN'!A:A,"Información Actual")</f>
        <v>20400000</v>
      </c>
      <c r="AF363" s="18">
        <f>VLOOKUP(A363,'Copia de MOD PAA INVERSIÓN'!$B:$M,12,0)</f>
        <v>20400000</v>
      </c>
      <c r="AG363" s="26">
        <f>VLOOKUP(A363,'SOL INVERSIÒN'!$B:$M,12,0)</f>
        <v>20400000</v>
      </c>
      <c r="AH363" s="11"/>
      <c r="AI363" s="11"/>
    </row>
    <row r="364" spans="1:35" ht="204">
      <c r="A364" s="12" t="s">
        <v>793</v>
      </c>
      <c r="B364" s="13" t="s">
        <v>34</v>
      </c>
      <c r="C364" s="13" t="s">
        <v>794</v>
      </c>
      <c r="D364" s="13" t="s">
        <v>472</v>
      </c>
      <c r="E364" s="13" t="s">
        <v>473</v>
      </c>
      <c r="F364" s="14">
        <v>8131</v>
      </c>
      <c r="G364" s="14">
        <v>2024110010238</v>
      </c>
      <c r="H364" s="13" t="s">
        <v>474</v>
      </c>
      <c r="I364" s="13" t="s">
        <v>475</v>
      </c>
      <c r="J364" s="13" t="s">
        <v>484</v>
      </c>
      <c r="K364" s="13">
        <v>80111600</v>
      </c>
      <c r="L364" s="13" t="s">
        <v>795</v>
      </c>
      <c r="M364" s="13" t="s">
        <v>418</v>
      </c>
      <c r="N364" s="13" t="s">
        <v>479</v>
      </c>
      <c r="O364" s="13">
        <v>6</v>
      </c>
      <c r="P364" s="12">
        <v>6</v>
      </c>
      <c r="Q364" s="13" t="s">
        <v>44</v>
      </c>
      <c r="R364" s="15" t="s">
        <v>45</v>
      </c>
      <c r="S364" s="15">
        <v>2000000</v>
      </c>
      <c r="T364" s="31">
        <f t="shared" si="126"/>
        <v>12000000</v>
      </c>
      <c r="U364" s="13" t="s">
        <v>752</v>
      </c>
      <c r="V364" s="12" t="s">
        <v>47</v>
      </c>
      <c r="W364" s="12" t="s">
        <v>481</v>
      </c>
      <c r="X364" s="13" t="s">
        <v>523</v>
      </c>
      <c r="Y364" s="13" t="s">
        <v>50</v>
      </c>
      <c r="Z364" s="13" t="s">
        <v>51</v>
      </c>
      <c r="AA364" s="18">
        <f>SUMIFS('MOD PAA INVERSIÓN'!M:M,'MOD PAA INVERSIÓN'!B:B,A364,'MOD PAA INVERSIÓN'!A:A,"Modificación propuesta")</f>
        <v>15400000</v>
      </c>
      <c r="AB364" s="18">
        <f t="shared" si="125"/>
        <v>3400000</v>
      </c>
      <c r="AC364" s="18">
        <f>AA364</f>
        <v>15400000</v>
      </c>
      <c r="AD364" s="18">
        <f>IFERROR(VLOOKUP(A364,'MOD PAA INVERSIÓN'!$B:$U,20,0),0)</f>
        <v>7</v>
      </c>
      <c r="AE364" s="18">
        <f>SUMIFS('MOD PAA INVERSIÓN'!$M:$M,'MOD PAA INVERSIÓN'!B:B,A364,'MOD PAA INVERSIÓN'!A:A,"Información Actual")</f>
        <v>12000000</v>
      </c>
      <c r="AF364" s="18">
        <f>VLOOKUP(A364,'Copia de MOD PAA INVERSIÓN'!$B:$M,12,0)</f>
        <v>15400000</v>
      </c>
      <c r="AG364" s="26">
        <f>VLOOKUP(A364,'SOL INVERSIÒN'!$B:$M,12,0)</f>
        <v>15400000</v>
      </c>
      <c r="AH364" s="11"/>
      <c r="AI364" s="11"/>
    </row>
    <row r="365" spans="1:35" ht="204">
      <c r="A365" s="12" t="s">
        <v>796</v>
      </c>
      <c r="B365" s="13" t="s">
        <v>34</v>
      </c>
      <c r="C365" s="13" t="s">
        <v>797</v>
      </c>
      <c r="D365" s="13" t="s">
        <v>472</v>
      </c>
      <c r="E365" s="13" t="s">
        <v>473</v>
      </c>
      <c r="F365" s="14">
        <v>8131</v>
      </c>
      <c r="G365" s="14">
        <v>2024110010238</v>
      </c>
      <c r="H365" s="13" t="s">
        <v>474</v>
      </c>
      <c r="I365" s="13" t="s">
        <v>475</v>
      </c>
      <c r="J365" s="13" t="s">
        <v>484</v>
      </c>
      <c r="K365" s="13">
        <v>80111600</v>
      </c>
      <c r="L365" s="13" t="s">
        <v>795</v>
      </c>
      <c r="M365" s="13" t="s">
        <v>479</v>
      </c>
      <c r="N365" s="13" t="s">
        <v>295</v>
      </c>
      <c r="O365" s="13">
        <v>6</v>
      </c>
      <c r="P365" s="12">
        <v>6</v>
      </c>
      <c r="Q365" s="13" t="s">
        <v>44</v>
      </c>
      <c r="R365" s="15" t="s">
        <v>45</v>
      </c>
      <c r="S365" s="15">
        <v>2000000</v>
      </c>
      <c r="T365" s="31">
        <f t="shared" si="126"/>
        <v>12000000</v>
      </c>
      <c r="U365" s="13" t="s">
        <v>752</v>
      </c>
      <c r="V365" s="12" t="s">
        <v>47</v>
      </c>
      <c r="W365" s="12" t="s">
        <v>481</v>
      </c>
      <c r="X365" s="13" t="s">
        <v>523</v>
      </c>
      <c r="Y365" s="13" t="s">
        <v>50</v>
      </c>
      <c r="Z365" s="13" t="s">
        <v>51</v>
      </c>
      <c r="AA365" s="18">
        <f>SUMIFS('MOD PAA INVERSIÓN'!M:M,'MOD PAA INVERSIÓN'!B:B,A365,'MOD PAA INVERSIÓN'!A:A,"Modificación propuesta")</f>
        <v>12000000</v>
      </c>
      <c r="AB365" s="18">
        <f t="shared" si="125"/>
        <v>0</v>
      </c>
      <c r="AC365" s="27">
        <f>T365</f>
        <v>12000000</v>
      </c>
      <c r="AD365" s="18">
        <f>IFERROR(VLOOKUP(A365,'MOD PAA INVERSIÓN'!$B:$U,20,0),0)</f>
        <v>7</v>
      </c>
      <c r="AE365" s="18">
        <f>SUMIFS('MOD PAA INVERSIÓN'!$M:$M,'MOD PAA INVERSIÓN'!B:B,A365,'MOD PAA INVERSIÓN'!A:A,"Información Actual")</f>
        <v>12000000</v>
      </c>
      <c r="AF365" s="18">
        <f>VLOOKUP(A365,'Copia de MOD PAA INVERSIÓN'!$B:$M,12,0)</f>
        <v>12000000</v>
      </c>
      <c r="AG365" s="26">
        <f>VLOOKUP(A365,'SOL INVERSIÒN'!$B:$M,12,0)</f>
        <v>12000000</v>
      </c>
      <c r="AH365" s="11"/>
      <c r="AI365" s="11"/>
    </row>
    <row r="366" spans="1:35" ht="204">
      <c r="A366" s="12" t="s">
        <v>798</v>
      </c>
      <c r="B366" s="13" t="s">
        <v>34</v>
      </c>
      <c r="C366" s="13" t="s">
        <v>799</v>
      </c>
      <c r="D366" s="13" t="s">
        <v>472</v>
      </c>
      <c r="E366" s="13" t="s">
        <v>473</v>
      </c>
      <c r="F366" s="14">
        <v>8131</v>
      </c>
      <c r="G366" s="14">
        <v>2024110010238</v>
      </c>
      <c r="H366" s="13" t="s">
        <v>474</v>
      </c>
      <c r="I366" s="13" t="s">
        <v>475</v>
      </c>
      <c r="J366" s="13" t="s">
        <v>588</v>
      </c>
      <c r="K366" s="13">
        <v>80111600</v>
      </c>
      <c r="L366" s="13" t="s">
        <v>800</v>
      </c>
      <c r="M366" s="13" t="s">
        <v>418</v>
      </c>
      <c r="N366" s="13" t="s">
        <v>479</v>
      </c>
      <c r="O366" s="13">
        <v>7</v>
      </c>
      <c r="P366" s="12">
        <v>7</v>
      </c>
      <c r="Q366" s="13" t="s">
        <v>44</v>
      </c>
      <c r="R366" s="15" t="s">
        <v>45</v>
      </c>
      <c r="S366" s="15">
        <v>4500000</v>
      </c>
      <c r="T366" s="31">
        <v>45000000</v>
      </c>
      <c r="U366" s="13" t="s">
        <v>752</v>
      </c>
      <c r="V366" s="13" t="s">
        <v>92</v>
      </c>
      <c r="W366" s="12" t="s">
        <v>481</v>
      </c>
      <c r="X366" s="13" t="s">
        <v>523</v>
      </c>
      <c r="Y366" s="13" t="s">
        <v>50</v>
      </c>
      <c r="Z366" s="13" t="s">
        <v>51</v>
      </c>
      <c r="AA366" s="18">
        <f>SUMIFS('MOD PAA INVERSIÓN'!M:M,'MOD PAA INVERSIÓN'!B:B,A366,'MOD PAA INVERSIÓN'!A:A,"Modificación propuesta")</f>
        <v>31500000</v>
      </c>
      <c r="AB366" s="18">
        <f t="shared" si="125"/>
        <v>-13500000</v>
      </c>
      <c r="AC366" s="18">
        <f>AA366</f>
        <v>31500000</v>
      </c>
      <c r="AD366" s="18">
        <f>IFERROR(VLOOKUP(A366,'MOD PAA INVERSIÓN'!$B:$U,20,0),0)</f>
        <v>7</v>
      </c>
      <c r="AE366" s="18">
        <f>SUMIFS('MOD PAA INVERSIÓN'!$M:$M,'MOD PAA INVERSIÓN'!B:B,A366,'MOD PAA INVERSIÓN'!A:A,"Información Actual")</f>
        <v>45000000</v>
      </c>
      <c r="AF366" s="18">
        <f>VLOOKUP(A366,'Copia de MOD PAA INVERSIÓN'!$B:$M,12,0)</f>
        <v>31500000</v>
      </c>
      <c r="AG366" s="26">
        <f>VLOOKUP(A366,'SOL INVERSIÒN'!$B:$M,12,0)</f>
        <v>31500000</v>
      </c>
      <c r="AH366" s="11"/>
      <c r="AI366" s="11"/>
    </row>
    <row r="367" spans="1:35" ht="204">
      <c r="A367" s="12" t="s">
        <v>801</v>
      </c>
      <c r="B367" s="13" t="s">
        <v>34</v>
      </c>
      <c r="C367" s="13" t="s">
        <v>802</v>
      </c>
      <c r="D367" s="13" t="s">
        <v>472</v>
      </c>
      <c r="E367" s="13" t="s">
        <v>473</v>
      </c>
      <c r="F367" s="14">
        <v>8131</v>
      </c>
      <c r="G367" s="14">
        <v>2024110010238</v>
      </c>
      <c r="H367" s="13" t="s">
        <v>474</v>
      </c>
      <c r="I367" s="13" t="s">
        <v>475</v>
      </c>
      <c r="J367" s="13" t="s">
        <v>588</v>
      </c>
      <c r="K367" s="13">
        <v>80111600</v>
      </c>
      <c r="L367" s="13" t="s">
        <v>800</v>
      </c>
      <c r="M367" s="13" t="s">
        <v>479</v>
      </c>
      <c r="N367" s="13" t="s">
        <v>295</v>
      </c>
      <c r="O367" s="13">
        <v>6</v>
      </c>
      <c r="P367" s="12">
        <v>6</v>
      </c>
      <c r="Q367" s="13" t="s">
        <v>44</v>
      </c>
      <c r="R367" s="15" t="s">
        <v>45</v>
      </c>
      <c r="S367" s="15">
        <v>4200000</v>
      </c>
      <c r="T367" s="31">
        <f t="shared" ref="T367:T370" si="129">+S367/30*180</f>
        <v>25200000</v>
      </c>
      <c r="U367" s="13" t="s">
        <v>752</v>
      </c>
      <c r="V367" s="13" t="s">
        <v>92</v>
      </c>
      <c r="W367" s="12" t="s">
        <v>481</v>
      </c>
      <c r="X367" s="13" t="s">
        <v>523</v>
      </c>
      <c r="Y367" s="13" t="s">
        <v>50</v>
      </c>
      <c r="Z367" s="13" t="s">
        <v>51</v>
      </c>
      <c r="AA367" s="18">
        <f>SUMIFS('MOD PAA INVERSIÓN'!M:M,'MOD PAA INVERSIÓN'!B:B,A367,'MOD PAA INVERSIÓN'!A:A,"Modificación propuesta")</f>
        <v>25200000</v>
      </c>
      <c r="AB367" s="18">
        <f t="shared" si="125"/>
        <v>0</v>
      </c>
      <c r="AC367" s="27">
        <f t="shared" ref="AC367:AC369" si="130">T367</f>
        <v>25200000</v>
      </c>
      <c r="AD367" s="18">
        <f>IFERROR(VLOOKUP(A367,'MOD PAA INVERSIÓN'!$B:$U,20,0),0)</f>
        <v>7</v>
      </c>
      <c r="AE367" s="18">
        <f>SUMIFS('MOD PAA INVERSIÓN'!$M:$M,'MOD PAA INVERSIÓN'!B:B,A367,'MOD PAA INVERSIÓN'!A:A,"Información Actual")</f>
        <v>25200000</v>
      </c>
      <c r="AF367" s="18">
        <f>VLOOKUP(A367,'Copia de MOD PAA INVERSIÓN'!$B:$M,12,0)</f>
        <v>25200000</v>
      </c>
      <c r="AG367" s="26">
        <f>VLOOKUP(A367,'SOL INVERSIÒN'!$B:$M,12,0)</f>
        <v>25200000</v>
      </c>
      <c r="AH367" s="11"/>
      <c r="AI367" s="11"/>
    </row>
    <row r="368" spans="1:35" ht="204">
      <c r="A368" s="12" t="s">
        <v>803</v>
      </c>
      <c r="B368" s="13" t="s">
        <v>34</v>
      </c>
      <c r="C368" s="13" t="s">
        <v>804</v>
      </c>
      <c r="D368" s="13" t="s">
        <v>472</v>
      </c>
      <c r="E368" s="13" t="s">
        <v>473</v>
      </c>
      <c r="F368" s="14">
        <v>8131</v>
      </c>
      <c r="G368" s="14">
        <v>2024110010238</v>
      </c>
      <c r="H368" s="13" t="s">
        <v>474</v>
      </c>
      <c r="I368" s="13" t="s">
        <v>475</v>
      </c>
      <c r="J368" s="13" t="s">
        <v>588</v>
      </c>
      <c r="K368" s="13">
        <v>80111600</v>
      </c>
      <c r="L368" s="13" t="s">
        <v>800</v>
      </c>
      <c r="M368" s="13" t="s">
        <v>479</v>
      </c>
      <c r="N368" s="13" t="s">
        <v>295</v>
      </c>
      <c r="O368" s="13">
        <v>6</v>
      </c>
      <c r="P368" s="12">
        <v>6</v>
      </c>
      <c r="Q368" s="13" t="s">
        <v>44</v>
      </c>
      <c r="R368" s="15" t="s">
        <v>45</v>
      </c>
      <c r="S368" s="15">
        <v>4200000</v>
      </c>
      <c r="T368" s="31">
        <f t="shared" si="129"/>
        <v>25200000</v>
      </c>
      <c r="U368" s="13" t="s">
        <v>752</v>
      </c>
      <c r="V368" s="13" t="s">
        <v>92</v>
      </c>
      <c r="W368" s="12" t="s">
        <v>481</v>
      </c>
      <c r="X368" s="13" t="s">
        <v>523</v>
      </c>
      <c r="Y368" s="13" t="s">
        <v>50</v>
      </c>
      <c r="Z368" s="13" t="s">
        <v>51</v>
      </c>
      <c r="AA368" s="18">
        <f>SUMIFS('MOD PAA INVERSIÓN'!M:M,'MOD PAA INVERSIÓN'!B:B,A368,'MOD PAA INVERSIÓN'!A:A,"Modificación propuesta")</f>
        <v>25200000</v>
      </c>
      <c r="AB368" s="18">
        <f t="shared" si="125"/>
        <v>0</v>
      </c>
      <c r="AC368" s="27">
        <f t="shared" si="130"/>
        <v>25200000</v>
      </c>
      <c r="AD368" s="18">
        <f>IFERROR(VLOOKUP(A368,'MOD PAA INVERSIÓN'!$B:$U,20,0),0)</f>
        <v>7</v>
      </c>
      <c r="AE368" s="18">
        <f>SUMIFS('MOD PAA INVERSIÓN'!$M:$M,'MOD PAA INVERSIÓN'!B:B,A368,'MOD PAA INVERSIÓN'!A:A,"Información Actual")</f>
        <v>25200000</v>
      </c>
      <c r="AF368" s="18">
        <f>VLOOKUP(A368,'Copia de MOD PAA INVERSIÓN'!$B:$M,12,0)</f>
        <v>25200000</v>
      </c>
      <c r="AG368" s="26">
        <f>VLOOKUP(A368,'SOL INVERSIÒN'!$B:$M,12,0)</f>
        <v>25200000</v>
      </c>
      <c r="AH368" s="11"/>
      <c r="AI368" s="11"/>
    </row>
    <row r="369" spans="1:35" ht="204">
      <c r="A369" s="12" t="s">
        <v>805</v>
      </c>
      <c r="B369" s="13" t="s">
        <v>34</v>
      </c>
      <c r="C369" s="13" t="s">
        <v>806</v>
      </c>
      <c r="D369" s="13" t="s">
        <v>472</v>
      </c>
      <c r="E369" s="13" t="s">
        <v>473</v>
      </c>
      <c r="F369" s="14">
        <v>8131</v>
      </c>
      <c r="G369" s="14">
        <v>2024110010238</v>
      </c>
      <c r="H369" s="13" t="s">
        <v>474</v>
      </c>
      <c r="I369" s="13" t="s">
        <v>475</v>
      </c>
      <c r="J369" s="13" t="s">
        <v>588</v>
      </c>
      <c r="K369" s="13">
        <v>80111600</v>
      </c>
      <c r="L369" s="13" t="s">
        <v>800</v>
      </c>
      <c r="M369" s="13" t="s">
        <v>704</v>
      </c>
      <c r="N369" s="13" t="s">
        <v>729</v>
      </c>
      <c r="O369" s="13">
        <v>6</v>
      </c>
      <c r="P369" s="12">
        <v>6</v>
      </c>
      <c r="Q369" s="13" t="s">
        <v>44</v>
      </c>
      <c r="R369" s="15" t="s">
        <v>45</v>
      </c>
      <c r="S369" s="15">
        <v>4200000</v>
      </c>
      <c r="T369" s="31">
        <f t="shared" si="129"/>
        <v>25200000</v>
      </c>
      <c r="U369" s="13" t="s">
        <v>752</v>
      </c>
      <c r="V369" s="13" t="s">
        <v>92</v>
      </c>
      <c r="W369" s="12" t="s">
        <v>481</v>
      </c>
      <c r="X369" s="13" t="s">
        <v>523</v>
      </c>
      <c r="Y369" s="13" t="s">
        <v>50</v>
      </c>
      <c r="Z369" s="13" t="s">
        <v>51</v>
      </c>
      <c r="AA369" s="18">
        <f>SUMIFS('MOD PAA INVERSIÓN'!M:M,'MOD PAA INVERSIÓN'!B:B,A369,'MOD PAA INVERSIÓN'!A:A,"Modificación propuesta")</f>
        <v>25200000</v>
      </c>
      <c r="AB369" s="18">
        <f t="shared" si="125"/>
        <v>0</v>
      </c>
      <c r="AC369" s="27">
        <f t="shared" si="130"/>
        <v>25200000</v>
      </c>
      <c r="AD369" s="18">
        <f>IFERROR(VLOOKUP(A369,'MOD PAA INVERSIÓN'!$B:$U,20,0),0)</f>
        <v>7</v>
      </c>
      <c r="AE369" s="18">
        <f>SUMIFS('MOD PAA INVERSIÓN'!$M:$M,'MOD PAA INVERSIÓN'!B:B,A369,'MOD PAA INVERSIÓN'!A:A,"Información Actual")</f>
        <v>25200000</v>
      </c>
      <c r="AF369" s="18">
        <f>VLOOKUP(A369,'Copia de MOD PAA INVERSIÓN'!$B:$M,12,0)</f>
        <v>25200000</v>
      </c>
      <c r="AG369" s="26">
        <f>VLOOKUP(A369,'SOL INVERSIÒN'!$B:$M,12,0)</f>
        <v>25200000</v>
      </c>
      <c r="AH369" s="11"/>
      <c r="AI369" s="11"/>
    </row>
    <row r="370" spans="1:35" ht="204">
      <c r="A370" s="12" t="s">
        <v>807</v>
      </c>
      <c r="B370" s="13" t="s">
        <v>34</v>
      </c>
      <c r="C370" s="13" t="s">
        <v>808</v>
      </c>
      <c r="D370" s="13" t="s">
        <v>472</v>
      </c>
      <c r="E370" s="13" t="s">
        <v>473</v>
      </c>
      <c r="F370" s="14">
        <v>8131</v>
      </c>
      <c r="G370" s="14">
        <v>2024110010238</v>
      </c>
      <c r="H370" s="13" t="s">
        <v>474</v>
      </c>
      <c r="I370" s="13" t="s">
        <v>475</v>
      </c>
      <c r="J370" s="13" t="s">
        <v>484</v>
      </c>
      <c r="K370" s="13">
        <v>80111600</v>
      </c>
      <c r="L370" s="13" t="s">
        <v>809</v>
      </c>
      <c r="M370" s="13" t="s">
        <v>479</v>
      </c>
      <c r="N370" s="13" t="s">
        <v>295</v>
      </c>
      <c r="O370" s="13">
        <v>6</v>
      </c>
      <c r="P370" s="12">
        <v>6</v>
      </c>
      <c r="Q370" s="13" t="s">
        <v>44</v>
      </c>
      <c r="R370" s="15" t="s">
        <v>45</v>
      </c>
      <c r="S370" s="15">
        <v>4200000</v>
      </c>
      <c r="T370" s="31">
        <f t="shared" si="129"/>
        <v>25200000</v>
      </c>
      <c r="U370" s="13" t="s">
        <v>752</v>
      </c>
      <c r="V370" s="13" t="s">
        <v>92</v>
      </c>
      <c r="W370" s="12" t="s">
        <v>481</v>
      </c>
      <c r="X370" s="13" t="s">
        <v>523</v>
      </c>
      <c r="Y370" s="13" t="s">
        <v>50</v>
      </c>
      <c r="Z370" s="13" t="s">
        <v>51</v>
      </c>
      <c r="AA370" s="18">
        <f>SUMIFS('MOD PAA INVERSIÓN'!M:M,'MOD PAA INVERSIÓN'!B:B,A370,'MOD PAA INVERSIÓN'!A:A,"Modificación propuesta")</f>
        <v>24342006</v>
      </c>
      <c r="AB370" s="18">
        <f t="shared" si="125"/>
        <v>-857994</v>
      </c>
      <c r="AC370" s="18">
        <f>AA370</f>
        <v>24342006</v>
      </c>
      <c r="AD370" s="18">
        <f>IFERROR(VLOOKUP(A370,'MOD PAA INVERSIÓN'!$B:$U,20,0),0)</f>
        <v>7</v>
      </c>
      <c r="AE370" s="18">
        <f>SUMIFS('MOD PAA INVERSIÓN'!$M:$M,'MOD PAA INVERSIÓN'!B:B,A370,'MOD PAA INVERSIÓN'!A:A,"Información Actual")</f>
        <v>25200000</v>
      </c>
      <c r="AF370" s="18">
        <f>VLOOKUP(A370,'Copia de MOD PAA INVERSIÓN'!$B:$M,12,0)</f>
        <v>24342006</v>
      </c>
      <c r="AG370" s="26">
        <f>VLOOKUP(A370,'SOL INVERSIÒN'!$B:$M,12,0)</f>
        <v>24342006</v>
      </c>
      <c r="AH370" s="11"/>
      <c r="AI370" s="11"/>
    </row>
    <row r="371" spans="1:35" ht="204">
      <c r="A371" s="12" t="s">
        <v>810</v>
      </c>
      <c r="B371" s="13" t="s">
        <v>34</v>
      </c>
      <c r="C371" s="13" t="s">
        <v>811</v>
      </c>
      <c r="D371" s="13" t="s">
        <v>472</v>
      </c>
      <c r="E371" s="13" t="s">
        <v>473</v>
      </c>
      <c r="F371" s="14">
        <v>8131</v>
      </c>
      <c r="G371" s="14">
        <v>2024110010238</v>
      </c>
      <c r="H371" s="13" t="s">
        <v>474</v>
      </c>
      <c r="I371" s="13" t="s">
        <v>475</v>
      </c>
      <c r="J371" s="13" t="s">
        <v>484</v>
      </c>
      <c r="K371" s="13">
        <v>80111600</v>
      </c>
      <c r="L371" s="13" t="s">
        <v>812</v>
      </c>
      <c r="M371" s="13" t="s">
        <v>704</v>
      </c>
      <c r="N371" s="13" t="s">
        <v>729</v>
      </c>
      <c r="O371" s="12">
        <v>6</v>
      </c>
      <c r="P371" s="12">
        <v>6</v>
      </c>
      <c r="Q371" s="13" t="s">
        <v>44</v>
      </c>
      <c r="R371" s="15" t="s">
        <v>45</v>
      </c>
      <c r="S371" s="15">
        <v>4200000</v>
      </c>
      <c r="T371" s="31">
        <v>25200000</v>
      </c>
      <c r="U371" s="13" t="s">
        <v>752</v>
      </c>
      <c r="V371" s="13" t="s">
        <v>92</v>
      </c>
      <c r="W371" s="12" t="s">
        <v>481</v>
      </c>
      <c r="X371" s="13" t="s">
        <v>523</v>
      </c>
      <c r="Y371" s="13" t="s">
        <v>50</v>
      </c>
      <c r="Z371" s="13" t="s">
        <v>51</v>
      </c>
      <c r="AA371" s="18">
        <f>SUMIFS('MOD PAA INVERSIÓN'!M:M,'MOD PAA INVERSIÓN'!B:B,A371,'MOD PAA INVERSIÓN'!A:A,"Modificación propuesta")</f>
        <v>25200000</v>
      </c>
      <c r="AB371" s="18">
        <f t="shared" si="125"/>
        <v>0</v>
      </c>
      <c r="AC371" s="27">
        <f t="shared" ref="AC371:AC375" si="131">T371</f>
        <v>25200000</v>
      </c>
      <c r="AD371" s="18">
        <f>IFERROR(VLOOKUP(A371,'MOD PAA INVERSIÓN'!$B:$U,20,0),0)</f>
        <v>7</v>
      </c>
      <c r="AE371" s="18">
        <f>SUMIFS('MOD PAA INVERSIÓN'!$M:$M,'MOD PAA INVERSIÓN'!B:B,A371,'MOD PAA INVERSIÓN'!A:A,"Información Actual")</f>
        <v>25200000</v>
      </c>
      <c r="AF371" s="18">
        <f>VLOOKUP(A371,'Copia de MOD PAA INVERSIÓN'!$B:$M,12,0)</f>
        <v>25200000</v>
      </c>
      <c r="AG371" s="26">
        <f>VLOOKUP(A371,'SOL INVERSIÒN'!$B:$M,12,0)</f>
        <v>25200000</v>
      </c>
      <c r="AH371" s="11"/>
      <c r="AI371" s="11"/>
    </row>
    <row r="372" spans="1:35" ht="204">
      <c r="A372" s="12" t="s">
        <v>813</v>
      </c>
      <c r="B372" s="13" t="s">
        <v>34</v>
      </c>
      <c r="C372" s="13" t="s">
        <v>814</v>
      </c>
      <c r="D372" s="13" t="s">
        <v>472</v>
      </c>
      <c r="E372" s="13" t="s">
        <v>473</v>
      </c>
      <c r="F372" s="14">
        <v>8131</v>
      </c>
      <c r="G372" s="14">
        <v>2024110010238</v>
      </c>
      <c r="H372" s="13" t="s">
        <v>474</v>
      </c>
      <c r="I372" s="13" t="s">
        <v>475</v>
      </c>
      <c r="J372" s="13" t="s">
        <v>484</v>
      </c>
      <c r="K372" s="13">
        <v>80111600</v>
      </c>
      <c r="L372" s="13" t="s">
        <v>815</v>
      </c>
      <c r="M372" s="13" t="s">
        <v>479</v>
      </c>
      <c r="N372" s="13" t="s">
        <v>295</v>
      </c>
      <c r="O372" s="12">
        <v>6</v>
      </c>
      <c r="P372" s="12">
        <v>6</v>
      </c>
      <c r="Q372" s="13" t="s">
        <v>44</v>
      </c>
      <c r="R372" s="15" t="s">
        <v>45</v>
      </c>
      <c r="S372" s="15">
        <v>4200000</v>
      </c>
      <c r="T372" s="31">
        <v>25200000</v>
      </c>
      <c r="U372" s="13" t="s">
        <v>752</v>
      </c>
      <c r="V372" s="13" t="s">
        <v>92</v>
      </c>
      <c r="W372" s="12" t="s">
        <v>481</v>
      </c>
      <c r="X372" s="13" t="s">
        <v>523</v>
      </c>
      <c r="Y372" s="13" t="s">
        <v>50</v>
      </c>
      <c r="Z372" s="13" t="s">
        <v>51</v>
      </c>
      <c r="AA372" s="18">
        <f>SUMIFS('MOD PAA INVERSIÓN'!M:M,'MOD PAA INVERSIÓN'!B:B,A372,'MOD PAA INVERSIÓN'!A:A,"Modificación propuesta")</f>
        <v>25200000</v>
      </c>
      <c r="AB372" s="18">
        <f t="shared" si="125"/>
        <v>0</v>
      </c>
      <c r="AC372" s="27">
        <f t="shared" si="131"/>
        <v>25200000</v>
      </c>
      <c r="AD372" s="18">
        <f>IFERROR(VLOOKUP(A372,'MOD PAA INVERSIÓN'!$B:$U,20,0),0)</f>
        <v>7</v>
      </c>
      <c r="AE372" s="18">
        <f>SUMIFS('MOD PAA INVERSIÓN'!$M:$M,'MOD PAA INVERSIÓN'!B:B,A372,'MOD PAA INVERSIÓN'!A:A,"Información Actual")</f>
        <v>25200000</v>
      </c>
      <c r="AF372" s="18">
        <f>VLOOKUP(A372,'Copia de MOD PAA INVERSIÓN'!$B:$M,12,0)</f>
        <v>25200000</v>
      </c>
      <c r="AG372" s="26">
        <f>VLOOKUP(A372,'SOL INVERSIÒN'!$B:$M,12,0)</f>
        <v>25200000</v>
      </c>
      <c r="AH372" s="11"/>
      <c r="AI372" s="11"/>
    </row>
    <row r="373" spans="1:35" ht="204">
      <c r="A373" s="12" t="s">
        <v>816</v>
      </c>
      <c r="B373" s="13" t="s">
        <v>34</v>
      </c>
      <c r="C373" s="13" t="s">
        <v>817</v>
      </c>
      <c r="D373" s="13" t="s">
        <v>472</v>
      </c>
      <c r="E373" s="13" t="s">
        <v>473</v>
      </c>
      <c r="F373" s="14">
        <v>8131</v>
      </c>
      <c r="G373" s="14">
        <v>2024110010238</v>
      </c>
      <c r="H373" s="13" t="s">
        <v>474</v>
      </c>
      <c r="I373" s="13" t="s">
        <v>475</v>
      </c>
      <c r="J373" s="13" t="s">
        <v>484</v>
      </c>
      <c r="K373" s="13">
        <v>80111600</v>
      </c>
      <c r="L373" s="13" t="s">
        <v>815</v>
      </c>
      <c r="M373" s="13" t="s">
        <v>479</v>
      </c>
      <c r="N373" s="13" t="s">
        <v>295</v>
      </c>
      <c r="O373" s="12">
        <v>6</v>
      </c>
      <c r="P373" s="12">
        <v>6</v>
      </c>
      <c r="Q373" s="13" t="s">
        <v>44</v>
      </c>
      <c r="R373" s="15" t="s">
        <v>45</v>
      </c>
      <c r="S373" s="15">
        <v>4200000</v>
      </c>
      <c r="T373" s="31">
        <v>25200000</v>
      </c>
      <c r="U373" s="13" t="s">
        <v>752</v>
      </c>
      <c r="V373" s="13" t="s">
        <v>92</v>
      </c>
      <c r="W373" s="12" t="s">
        <v>481</v>
      </c>
      <c r="X373" s="13" t="s">
        <v>523</v>
      </c>
      <c r="Y373" s="13" t="s">
        <v>50</v>
      </c>
      <c r="Z373" s="13" t="s">
        <v>51</v>
      </c>
      <c r="AA373" s="18">
        <f>SUMIFS('MOD PAA INVERSIÓN'!M:M,'MOD PAA INVERSIÓN'!B:B,A373,'MOD PAA INVERSIÓN'!A:A,"Modificación propuesta")</f>
        <v>25200000</v>
      </c>
      <c r="AB373" s="18">
        <f t="shared" si="125"/>
        <v>0</v>
      </c>
      <c r="AC373" s="27">
        <f t="shared" si="131"/>
        <v>25200000</v>
      </c>
      <c r="AD373" s="18">
        <f>IFERROR(VLOOKUP(A373,'MOD PAA INVERSIÓN'!$B:$U,20,0),0)</f>
        <v>7</v>
      </c>
      <c r="AE373" s="18">
        <f>SUMIFS('MOD PAA INVERSIÓN'!$M:$M,'MOD PAA INVERSIÓN'!B:B,A373,'MOD PAA INVERSIÓN'!A:A,"Información Actual")</f>
        <v>25200000</v>
      </c>
      <c r="AF373" s="18">
        <f>VLOOKUP(A373,'Copia de MOD PAA INVERSIÓN'!$B:$M,12,0)</f>
        <v>25200000</v>
      </c>
      <c r="AG373" s="26">
        <f>VLOOKUP(A373,'SOL INVERSIÒN'!$B:$M,12,0)</f>
        <v>25200000</v>
      </c>
      <c r="AH373" s="11"/>
      <c r="AI373" s="11"/>
    </row>
    <row r="374" spans="1:35" ht="204">
      <c r="A374" s="12" t="s">
        <v>818</v>
      </c>
      <c r="B374" s="13" t="s">
        <v>34</v>
      </c>
      <c r="C374" s="13" t="s">
        <v>819</v>
      </c>
      <c r="D374" s="13" t="s">
        <v>472</v>
      </c>
      <c r="E374" s="13" t="s">
        <v>473</v>
      </c>
      <c r="F374" s="14">
        <v>8131</v>
      </c>
      <c r="G374" s="14">
        <v>2024110010238</v>
      </c>
      <c r="H374" s="13" t="s">
        <v>474</v>
      </c>
      <c r="I374" s="13" t="s">
        <v>475</v>
      </c>
      <c r="J374" s="13" t="s">
        <v>484</v>
      </c>
      <c r="K374" s="13">
        <v>80111600</v>
      </c>
      <c r="L374" s="13" t="s">
        <v>820</v>
      </c>
      <c r="M374" s="13" t="s">
        <v>479</v>
      </c>
      <c r="N374" s="13" t="s">
        <v>295</v>
      </c>
      <c r="O374" s="12">
        <v>6</v>
      </c>
      <c r="P374" s="12">
        <v>6</v>
      </c>
      <c r="Q374" s="13" t="s">
        <v>44</v>
      </c>
      <c r="R374" s="15" t="s">
        <v>45</v>
      </c>
      <c r="S374" s="15">
        <v>4200000</v>
      </c>
      <c r="T374" s="31">
        <v>25200000</v>
      </c>
      <c r="U374" s="13" t="s">
        <v>752</v>
      </c>
      <c r="V374" s="13" t="s">
        <v>92</v>
      </c>
      <c r="W374" s="12" t="s">
        <v>481</v>
      </c>
      <c r="X374" s="13" t="s">
        <v>523</v>
      </c>
      <c r="Y374" s="13" t="s">
        <v>50</v>
      </c>
      <c r="Z374" s="13" t="s">
        <v>51</v>
      </c>
      <c r="AA374" s="18">
        <f>SUMIFS('MOD PAA INVERSIÓN'!M:M,'MOD PAA INVERSIÓN'!B:B,A374,'MOD PAA INVERSIÓN'!A:A,"Modificación propuesta")</f>
        <v>25200000</v>
      </c>
      <c r="AB374" s="18">
        <f t="shared" si="125"/>
        <v>0</v>
      </c>
      <c r="AC374" s="27">
        <f t="shared" si="131"/>
        <v>25200000</v>
      </c>
      <c r="AD374" s="18">
        <f>IFERROR(VLOOKUP(A374,'MOD PAA INVERSIÓN'!$B:$U,20,0),0)</f>
        <v>7</v>
      </c>
      <c r="AE374" s="18">
        <f>SUMIFS('MOD PAA INVERSIÓN'!$M:$M,'MOD PAA INVERSIÓN'!B:B,A374,'MOD PAA INVERSIÓN'!A:A,"Información Actual")</f>
        <v>25200000</v>
      </c>
      <c r="AF374" s="18">
        <f>VLOOKUP(A374,'Copia de MOD PAA INVERSIÓN'!$B:$M,12,0)</f>
        <v>25200000</v>
      </c>
      <c r="AG374" s="26">
        <f>VLOOKUP(A374,'SOL INVERSIÒN'!$B:$M,12,0)</f>
        <v>25200000</v>
      </c>
      <c r="AH374" s="11"/>
      <c r="AI374" s="11"/>
    </row>
    <row r="375" spans="1:35" ht="204">
      <c r="A375" s="12" t="s">
        <v>821</v>
      </c>
      <c r="B375" s="13" t="s">
        <v>34</v>
      </c>
      <c r="C375" s="13" t="s">
        <v>822</v>
      </c>
      <c r="D375" s="13" t="s">
        <v>472</v>
      </c>
      <c r="E375" s="13" t="s">
        <v>473</v>
      </c>
      <c r="F375" s="14">
        <v>8131</v>
      </c>
      <c r="G375" s="14">
        <v>2024110010238</v>
      </c>
      <c r="H375" s="13" t="s">
        <v>474</v>
      </c>
      <c r="I375" s="13" t="s">
        <v>475</v>
      </c>
      <c r="J375" s="13" t="s">
        <v>484</v>
      </c>
      <c r="K375" s="13">
        <v>80111600</v>
      </c>
      <c r="L375" s="13" t="s">
        <v>820</v>
      </c>
      <c r="M375" s="13" t="s">
        <v>479</v>
      </c>
      <c r="N375" s="13" t="s">
        <v>295</v>
      </c>
      <c r="O375" s="12">
        <v>6</v>
      </c>
      <c r="P375" s="12">
        <v>6</v>
      </c>
      <c r="Q375" s="13" t="s">
        <v>44</v>
      </c>
      <c r="R375" s="15" t="s">
        <v>45</v>
      </c>
      <c r="S375" s="15">
        <v>4200000</v>
      </c>
      <c r="T375" s="31">
        <v>25200000</v>
      </c>
      <c r="U375" s="13" t="s">
        <v>752</v>
      </c>
      <c r="V375" s="13" t="s">
        <v>92</v>
      </c>
      <c r="W375" s="12" t="s">
        <v>481</v>
      </c>
      <c r="X375" s="13" t="s">
        <v>523</v>
      </c>
      <c r="Y375" s="13" t="s">
        <v>50</v>
      </c>
      <c r="Z375" s="13" t="s">
        <v>51</v>
      </c>
      <c r="AA375" s="18">
        <f>SUMIFS('MOD PAA INVERSIÓN'!M:M,'MOD PAA INVERSIÓN'!B:B,A375,'MOD PAA INVERSIÓN'!A:A,"Modificación propuesta")</f>
        <v>25200000</v>
      </c>
      <c r="AB375" s="18">
        <f t="shared" si="125"/>
        <v>0</v>
      </c>
      <c r="AC375" s="27">
        <f t="shared" si="131"/>
        <v>25200000</v>
      </c>
      <c r="AD375" s="18">
        <f>IFERROR(VLOOKUP(A375,'MOD PAA INVERSIÓN'!$B:$U,20,0),0)</f>
        <v>7</v>
      </c>
      <c r="AE375" s="18">
        <f>SUMIFS('MOD PAA INVERSIÓN'!$M:$M,'MOD PAA INVERSIÓN'!B:B,A375,'MOD PAA INVERSIÓN'!A:A,"Información Actual")</f>
        <v>25200000</v>
      </c>
      <c r="AF375" s="18">
        <f>VLOOKUP(A375,'Copia de MOD PAA INVERSIÓN'!$B:$M,12,0)</f>
        <v>25200000</v>
      </c>
      <c r="AG375" s="26">
        <f>VLOOKUP(A375,'SOL INVERSIÒN'!$B:$M,12,0)</f>
        <v>25200000</v>
      </c>
      <c r="AH375" s="11"/>
      <c r="AI375" s="11"/>
    </row>
    <row r="376" spans="1:35" ht="204">
      <c r="A376" s="12" t="s">
        <v>823</v>
      </c>
      <c r="B376" s="13" t="s">
        <v>34</v>
      </c>
      <c r="C376" s="13" t="s">
        <v>824</v>
      </c>
      <c r="D376" s="13" t="s">
        <v>472</v>
      </c>
      <c r="E376" s="13" t="s">
        <v>473</v>
      </c>
      <c r="F376" s="14">
        <v>8131</v>
      </c>
      <c r="G376" s="14">
        <v>2024110010238</v>
      </c>
      <c r="H376" s="13" t="s">
        <v>474</v>
      </c>
      <c r="I376" s="13" t="s">
        <v>475</v>
      </c>
      <c r="J376" s="13" t="s">
        <v>484</v>
      </c>
      <c r="K376" s="13">
        <v>80111600</v>
      </c>
      <c r="L376" s="13" t="s">
        <v>825</v>
      </c>
      <c r="M376" s="13" t="s">
        <v>479</v>
      </c>
      <c r="N376" s="13" t="s">
        <v>295</v>
      </c>
      <c r="O376" s="12">
        <v>6</v>
      </c>
      <c r="P376" s="12">
        <v>6</v>
      </c>
      <c r="Q376" s="13" t="s">
        <v>44</v>
      </c>
      <c r="R376" s="15" t="s">
        <v>45</v>
      </c>
      <c r="S376" s="15">
        <v>3850000</v>
      </c>
      <c r="T376" s="31">
        <v>23100000</v>
      </c>
      <c r="U376" s="13" t="s">
        <v>752</v>
      </c>
      <c r="V376" s="13" t="s">
        <v>92</v>
      </c>
      <c r="W376" s="12" t="s">
        <v>481</v>
      </c>
      <c r="X376" s="13" t="s">
        <v>523</v>
      </c>
      <c r="Y376" s="13" t="s">
        <v>50</v>
      </c>
      <c r="Z376" s="13" t="s">
        <v>51</v>
      </c>
      <c r="AA376" s="18">
        <f>SUMIFS('MOD PAA INVERSIÓN'!M:M,'MOD PAA INVERSIÓN'!B:B,A376,'MOD PAA INVERSIÓN'!A:A,"Modificación propuesta")</f>
        <v>22875738</v>
      </c>
      <c r="AB376" s="18">
        <f t="shared" si="125"/>
        <v>-224262</v>
      </c>
      <c r="AC376" s="18">
        <f t="shared" ref="AC376:AC377" si="132">AA376</f>
        <v>22875738</v>
      </c>
      <c r="AD376" s="18">
        <f>IFERROR(VLOOKUP(A376,'MOD PAA INVERSIÓN'!$B:$U,20,0),0)</f>
        <v>7</v>
      </c>
      <c r="AE376" s="18">
        <f>SUMIFS('MOD PAA INVERSIÓN'!$M:$M,'MOD PAA INVERSIÓN'!B:B,A376,'MOD PAA INVERSIÓN'!A:A,"Información Actual")</f>
        <v>23100000</v>
      </c>
      <c r="AF376" s="18">
        <f>VLOOKUP(A376,'Copia de MOD PAA INVERSIÓN'!$B:$M,12,0)</f>
        <v>22875738</v>
      </c>
      <c r="AG376" s="26">
        <f>VLOOKUP(A376,'SOL INVERSIÒN'!$B:$M,12,0)</f>
        <v>22875738</v>
      </c>
      <c r="AH376" s="11"/>
      <c r="AI376" s="11"/>
    </row>
    <row r="377" spans="1:35" ht="204">
      <c r="A377" s="12" t="s">
        <v>826</v>
      </c>
      <c r="B377" s="13" t="s">
        <v>34</v>
      </c>
      <c r="C377" s="13" t="s">
        <v>827</v>
      </c>
      <c r="D377" s="13" t="s">
        <v>472</v>
      </c>
      <c r="E377" s="13" t="s">
        <v>473</v>
      </c>
      <c r="F377" s="14">
        <v>8131</v>
      </c>
      <c r="G377" s="14">
        <v>2024110010238</v>
      </c>
      <c r="H377" s="13" t="s">
        <v>474</v>
      </c>
      <c r="I377" s="13" t="s">
        <v>475</v>
      </c>
      <c r="J377" s="13" t="s">
        <v>484</v>
      </c>
      <c r="K377" s="13">
        <v>80111600</v>
      </c>
      <c r="L377" s="13" t="s">
        <v>828</v>
      </c>
      <c r="M377" s="13" t="s">
        <v>479</v>
      </c>
      <c r="N377" s="13" t="s">
        <v>295</v>
      </c>
      <c r="O377" s="12">
        <v>6</v>
      </c>
      <c r="P377" s="12">
        <v>6</v>
      </c>
      <c r="Q377" s="13" t="s">
        <v>44</v>
      </c>
      <c r="R377" s="15" t="s">
        <v>45</v>
      </c>
      <c r="S377" s="15">
        <v>10000000</v>
      </c>
      <c r="T377" s="31">
        <v>60000000</v>
      </c>
      <c r="U377" s="13" t="s">
        <v>752</v>
      </c>
      <c r="V377" s="13" t="s">
        <v>92</v>
      </c>
      <c r="W377" s="12" t="s">
        <v>481</v>
      </c>
      <c r="X377" s="13" t="s">
        <v>523</v>
      </c>
      <c r="Y377" s="13" t="s">
        <v>50</v>
      </c>
      <c r="Z377" s="13" t="s">
        <v>51</v>
      </c>
      <c r="AA377" s="18">
        <f>SUMIFS('MOD PAA INVERSIÓN'!M:M,'MOD PAA INVERSIÓN'!B:B,A377,'MOD PAA INVERSIÓN'!A:A,"Modificación propuesta")</f>
        <v>50000000</v>
      </c>
      <c r="AB377" s="18">
        <f t="shared" si="125"/>
        <v>-10000000</v>
      </c>
      <c r="AC377" s="18">
        <f t="shared" si="132"/>
        <v>50000000</v>
      </c>
      <c r="AD377" s="18">
        <f>IFERROR(VLOOKUP(A377,'MOD PAA INVERSIÓN'!$B:$U,20,0),0)</f>
        <v>7</v>
      </c>
      <c r="AE377" s="18">
        <f>SUMIFS('MOD PAA INVERSIÓN'!$M:$M,'MOD PAA INVERSIÓN'!B:B,A377,'MOD PAA INVERSIÓN'!A:A,"Información Actual")</f>
        <v>60000000</v>
      </c>
      <c r="AF377" s="18">
        <f>VLOOKUP(A377,'Copia de MOD PAA INVERSIÓN'!$B:$M,12,0)</f>
        <v>50000000</v>
      </c>
      <c r="AG377" s="26">
        <f>VLOOKUP(A377,'SOL INVERSIÒN'!$B:$M,12,0)</f>
        <v>50000000</v>
      </c>
      <c r="AH377" s="11"/>
      <c r="AI377" s="11"/>
    </row>
    <row r="378" spans="1:35" ht="204">
      <c r="A378" s="12" t="s">
        <v>829</v>
      </c>
      <c r="B378" s="13" t="s">
        <v>34</v>
      </c>
      <c r="C378" s="13" t="s">
        <v>830</v>
      </c>
      <c r="D378" s="13" t="s">
        <v>472</v>
      </c>
      <c r="E378" s="13" t="s">
        <v>473</v>
      </c>
      <c r="F378" s="14">
        <v>8131</v>
      </c>
      <c r="G378" s="14">
        <v>2024110010238</v>
      </c>
      <c r="H378" s="13" t="s">
        <v>474</v>
      </c>
      <c r="I378" s="13" t="s">
        <v>475</v>
      </c>
      <c r="J378" s="13" t="s">
        <v>588</v>
      </c>
      <c r="K378" s="13">
        <v>80111600</v>
      </c>
      <c r="L378" s="13" t="s">
        <v>831</v>
      </c>
      <c r="M378" s="13" t="s">
        <v>704</v>
      </c>
      <c r="N378" s="13" t="s">
        <v>150</v>
      </c>
      <c r="O378" s="12">
        <v>9</v>
      </c>
      <c r="P378" s="12">
        <v>1</v>
      </c>
      <c r="Q378" s="12" t="s">
        <v>419</v>
      </c>
      <c r="R378" s="15" t="s">
        <v>45</v>
      </c>
      <c r="S378" s="15">
        <v>30545045</v>
      </c>
      <c r="T378" s="31">
        <f>+S378+3224000</f>
        <v>33769045</v>
      </c>
      <c r="U378" s="13" t="s">
        <v>752</v>
      </c>
      <c r="V378" s="12" t="s">
        <v>47</v>
      </c>
      <c r="W378" s="12" t="s">
        <v>481</v>
      </c>
      <c r="X378" s="13" t="s">
        <v>523</v>
      </c>
      <c r="Y378" s="13" t="s">
        <v>50</v>
      </c>
      <c r="Z378" s="13" t="s">
        <v>51</v>
      </c>
      <c r="AA378" s="18">
        <f>SUMIFS('MOD PAA INVERSIÓN'!M:M,'MOD PAA INVERSIÓN'!B:B,A378,'MOD PAA INVERSIÓN'!A:A,"Modificación propuesta")</f>
        <v>33769045</v>
      </c>
      <c r="AB378" s="18">
        <f t="shared" si="125"/>
        <v>0</v>
      </c>
      <c r="AC378" s="27">
        <f t="shared" ref="AC378:AC383" si="133">T378</f>
        <v>33769045</v>
      </c>
      <c r="AD378" s="18">
        <f>IFERROR(VLOOKUP(A378,'MOD PAA INVERSIÓN'!$B:$U,20,0),0)</f>
        <v>7</v>
      </c>
      <c r="AE378" s="18">
        <f>SUMIFS('MOD PAA INVERSIÓN'!$M:$M,'MOD PAA INVERSIÓN'!B:B,A378,'MOD PAA INVERSIÓN'!A:A,"Información Actual")</f>
        <v>33769045</v>
      </c>
      <c r="AF378" s="18">
        <f>VLOOKUP(A378,'Copia de MOD PAA INVERSIÓN'!$B:$M,12,0)</f>
        <v>33769045</v>
      </c>
      <c r="AG378" s="26">
        <f>VLOOKUP(A378,'SOL INVERSIÒN'!$B:$M,12,0)</f>
        <v>33769045</v>
      </c>
      <c r="AH378" s="11"/>
      <c r="AI378" s="11"/>
    </row>
    <row r="379" spans="1:35" ht="204">
      <c r="A379" s="12" t="s">
        <v>832</v>
      </c>
      <c r="B379" s="13" t="s">
        <v>34</v>
      </c>
      <c r="C379" s="13" t="s">
        <v>833</v>
      </c>
      <c r="D379" s="13" t="s">
        <v>472</v>
      </c>
      <c r="E379" s="13" t="s">
        <v>473</v>
      </c>
      <c r="F379" s="14">
        <v>8131</v>
      </c>
      <c r="G379" s="14">
        <v>2024110010238</v>
      </c>
      <c r="H379" s="13" t="s">
        <v>474</v>
      </c>
      <c r="I379" s="13" t="s">
        <v>475</v>
      </c>
      <c r="J379" s="13" t="s">
        <v>588</v>
      </c>
      <c r="K379" s="13">
        <v>80111600</v>
      </c>
      <c r="L379" s="13" t="s">
        <v>834</v>
      </c>
      <c r="M379" s="12" t="s">
        <v>704</v>
      </c>
      <c r="N379" s="12" t="s">
        <v>835</v>
      </c>
      <c r="O379" s="12">
        <v>1</v>
      </c>
      <c r="P379" s="12">
        <v>1</v>
      </c>
      <c r="Q379" s="12" t="s">
        <v>419</v>
      </c>
      <c r="R379" s="15" t="s">
        <v>45</v>
      </c>
      <c r="S379" s="15">
        <v>16000000</v>
      </c>
      <c r="T379" s="31">
        <f>+S379*P379</f>
        <v>16000000</v>
      </c>
      <c r="U379" s="13" t="s">
        <v>752</v>
      </c>
      <c r="V379" s="13" t="s">
        <v>836</v>
      </c>
      <c r="W379" s="12" t="s">
        <v>481</v>
      </c>
      <c r="X379" s="13" t="s">
        <v>523</v>
      </c>
      <c r="Y379" s="13" t="s">
        <v>50</v>
      </c>
      <c r="Z379" s="13" t="s">
        <v>51</v>
      </c>
      <c r="AA379" s="18">
        <f>SUMIFS('MOD PAA INVERSIÓN'!M:M,'MOD PAA INVERSIÓN'!B:B,A379,'MOD PAA INVERSIÓN'!A:A,"Modificación propuesta")</f>
        <v>0</v>
      </c>
      <c r="AB379" s="27">
        <f t="shared" ref="AB379:AB383" si="134">AC379-T379</f>
        <v>0</v>
      </c>
      <c r="AC379" s="27">
        <f t="shared" si="133"/>
        <v>16000000</v>
      </c>
      <c r="AD379" s="18">
        <f>IFERROR(VLOOKUP(A379,'MOD PAA INVERSIÓN'!$B:$U,20,0),0)</f>
        <v>0</v>
      </c>
      <c r="AE379" s="18">
        <f>SUMIFS('MOD PAA INVERSIÓN'!$M:$M,'MOD PAA INVERSIÓN'!B:B,A379,'MOD PAA INVERSIÓN'!A:A,"Información Actual")</f>
        <v>0</v>
      </c>
      <c r="AF379" s="18" t="e">
        <f>VLOOKUP(A379,'Copia de MOD PAA INVERSIÓN'!$B:$M,12,0)</f>
        <v>#N/A</v>
      </c>
      <c r="AG379" s="11" t="e">
        <f>VLOOKUP(A379,'SOL INVERSIÒN'!$B:$M,12,0)</f>
        <v>#N/A</v>
      </c>
      <c r="AH379" s="11"/>
      <c r="AI379" s="11"/>
    </row>
    <row r="380" spans="1:35" ht="204">
      <c r="A380" s="12" t="s">
        <v>837</v>
      </c>
      <c r="B380" s="13" t="s">
        <v>34</v>
      </c>
      <c r="C380" s="13" t="s">
        <v>838</v>
      </c>
      <c r="D380" s="13" t="s">
        <v>472</v>
      </c>
      <c r="E380" s="13" t="s">
        <v>473</v>
      </c>
      <c r="F380" s="14">
        <v>8131</v>
      </c>
      <c r="G380" s="14">
        <v>2024110010238</v>
      </c>
      <c r="H380" s="13" t="s">
        <v>474</v>
      </c>
      <c r="I380" s="13" t="s">
        <v>475</v>
      </c>
      <c r="J380" s="13" t="s">
        <v>588</v>
      </c>
      <c r="K380" s="13">
        <v>80111600</v>
      </c>
      <c r="L380" s="13" t="s">
        <v>839</v>
      </c>
      <c r="M380" s="12" t="s">
        <v>840</v>
      </c>
      <c r="N380" s="12" t="s">
        <v>841</v>
      </c>
      <c r="O380" s="12">
        <v>1</v>
      </c>
      <c r="P380" s="12">
        <v>1</v>
      </c>
      <c r="Q380" s="22"/>
      <c r="R380" s="15" t="s">
        <v>45</v>
      </c>
      <c r="S380" s="15">
        <v>4000000</v>
      </c>
      <c r="T380" s="25">
        <f>+S380*90</f>
        <v>360000000</v>
      </c>
      <c r="U380" s="13" t="s">
        <v>752</v>
      </c>
      <c r="V380" s="12" t="s">
        <v>47</v>
      </c>
      <c r="W380" s="12" t="s">
        <v>481</v>
      </c>
      <c r="X380" s="13" t="s">
        <v>523</v>
      </c>
      <c r="Y380" s="13" t="s">
        <v>50</v>
      </c>
      <c r="Z380" s="13" t="s">
        <v>51</v>
      </c>
      <c r="AA380" s="18">
        <f>SUMIFS('MOD PAA INVERSIÓN'!M:M,'MOD PAA INVERSIÓN'!B:B,A380,'MOD PAA INVERSIÓN'!A:A,"Modificación propuesta")</f>
        <v>0</v>
      </c>
      <c r="AB380" s="27">
        <f t="shared" si="134"/>
        <v>0</v>
      </c>
      <c r="AC380" s="27">
        <f t="shared" si="133"/>
        <v>360000000</v>
      </c>
      <c r="AD380" s="18">
        <f>IFERROR(VLOOKUP(A380,'MOD PAA INVERSIÓN'!$B:$U,20,0),0)</f>
        <v>0</v>
      </c>
      <c r="AE380" s="18">
        <f>SUMIFS('MOD PAA INVERSIÓN'!$M:$M,'MOD PAA INVERSIÓN'!B:B,A380,'MOD PAA INVERSIÓN'!A:A,"Información Actual")</f>
        <v>0</v>
      </c>
      <c r="AF380" s="18" t="e">
        <f>VLOOKUP(A380,'Copia de MOD PAA INVERSIÓN'!$B:$M,12,0)</f>
        <v>#N/A</v>
      </c>
      <c r="AG380" s="11" t="e">
        <f>VLOOKUP(A380,'SOL INVERSIÒN'!$B:$M,12,0)</f>
        <v>#N/A</v>
      </c>
      <c r="AH380" s="11"/>
      <c r="AI380" s="11"/>
    </row>
    <row r="381" spans="1:35" ht="76.5">
      <c r="A381" s="12" t="s">
        <v>842</v>
      </c>
      <c r="B381" s="13" t="s">
        <v>34</v>
      </c>
      <c r="C381" s="13" t="s">
        <v>35</v>
      </c>
      <c r="D381" s="13" t="s">
        <v>472</v>
      </c>
      <c r="E381" s="13" t="s">
        <v>473</v>
      </c>
      <c r="F381" s="14">
        <v>8131</v>
      </c>
      <c r="G381" s="14">
        <v>2024110010238</v>
      </c>
      <c r="H381" s="13" t="s">
        <v>474</v>
      </c>
      <c r="I381" s="13" t="s">
        <v>475</v>
      </c>
      <c r="J381" s="13" t="s">
        <v>476</v>
      </c>
      <c r="K381" s="13">
        <v>80111600</v>
      </c>
      <c r="L381" s="13" t="s">
        <v>843</v>
      </c>
      <c r="M381" s="13" t="s">
        <v>42</v>
      </c>
      <c r="N381" s="13" t="s">
        <v>43</v>
      </c>
      <c r="O381" s="13">
        <v>6</v>
      </c>
      <c r="P381" s="12">
        <v>1</v>
      </c>
      <c r="Q381" s="13" t="s">
        <v>44</v>
      </c>
      <c r="R381" s="40" t="s">
        <v>45</v>
      </c>
      <c r="S381" s="40">
        <v>4000000</v>
      </c>
      <c r="T381" s="31">
        <f t="shared" ref="T381:T390" si="135">+O381*S381</f>
        <v>24000000</v>
      </c>
      <c r="U381" s="13" t="s">
        <v>46</v>
      </c>
      <c r="V381" s="12" t="s">
        <v>47</v>
      </c>
      <c r="W381" s="12" t="s">
        <v>481</v>
      </c>
      <c r="X381" s="12" t="s">
        <v>523</v>
      </c>
      <c r="Y381" s="13" t="s">
        <v>50</v>
      </c>
      <c r="Z381" s="13" t="s">
        <v>51</v>
      </c>
      <c r="AA381" s="18">
        <f>SUMIFS('MOD PAA INVERSIÓN'!M:M,'MOD PAA INVERSIÓN'!B:B,A381,'MOD PAA INVERSIÓN'!A:A,"Modificación propuesta")</f>
        <v>0</v>
      </c>
      <c r="AB381" s="27">
        <f t="shared" si="134"/>
        <v>0</v>
      </c>
      <c r="AC381" s="27">
        <f t="shared" si="133"/>
        <v>24000000</v>
      </c>
      <c r="AD381" s="18">
        <f>IFERROR(VLOOKUP(A381,'MOD PAA INVERSIÓN'!$B:$U,20,0),0)</f>
        <v>0</v>
      </c>
      <c r="AE381" s="18">
        <f>SUMIFS('MOD PAA INVERSIÓN'!$M:$M,'MOD PAA INVERSIÓN'!B:B,A381,'MOD PAA INVERSIÓN'!A:A,"Información Actual")</f>
        <v>0</v>
      </c>
      <c r="AF381" s="18" t="e">
        <f>VLOOKUP(A381,'Copia de MOD PAA INVERSIÓN'!$B:$M,12,0)</f>
        <v>#N/A</v>
      </c>
      <c r="AG381" s="11" t="e">
        <f>VLOOKUP(A381,'SOL INVERSIÒN'!$B:$M,12,0)</f>
        <v>#N/A</v>
      </c>
      <c r="AH381" s="11"/>
      <c r="AI381" s="11"/>
    </row>
    <row r="382" spans="1:35" ht="76.5">
      <c r="A382" s="12" t="s">
        <v>844</v>
      </c>
      <c r="B382" s="13" t="s">
        <v>34</v>
      </c>
      <c r="C382" s="13" t="s">
        <v>35</v>
      </c>
      <c r="D382" s="13" t="s">
        <v>472</v>
      </c>
      <c r="E382" s="13" t="s">
        <v>473</v>
      </c>
      <c r="F382" s="14">
        <v>8131</v>
      </c>
      <c r="G382" s="14">
        <v>2024110010238</v>
      </c>
      <c r="H382" s="13" t="s">
        <v>474</v>
      </c>
      <c r="I382" s="13" t="s">
        <v>475</v>
      </c>
      <c r="J382" s="13" t="s">
        <v>476</v>
      </c>
      <c r="K382" s="13">
        <v>80111600</v>
      </c>
      <c r="L382" s="13" t="s">
        <v>843</v>
      </c>
      <c r="M382" s="13" t="s">
        <v>42</v>
      </c>
      <c r="N382" s="13" t="s">
        <v>43</v>
      </c>
      <c r="O382" s="13">
        <v>7</v>
      </c>
      <c r="P382" s="417">
        <v>1</v>
      </c>
      <c r="Q382" s="418" t="s">
        <v>44</v>
      </c>
      <c r="R382" s="419" t="s">
        <v>45</v>
      </c>
      <c r="S382" s="40">
        <v>5000000</v>
      </c>
      <c r="T382" s="31">
        <f t="shared" si="135"/>
        <v>35000000</v>
      </c>
      <c r="U382" s="13" t="s">
        <v>46</v>
      </c>
      <c r="V382" s="12" t="s">
        <v>47</v>
      </c>
      <c r="W382" s="417" t="s">
        <v>481</v>
      </c>
      <c r="X382" s="417" t="s">
        <v>523</v>
      </c>
      <c r="Y382" s="418" t="s">
        <v>50</v>
      </c>
      <c r="Z382" s="13" t="s">
        <v>51</v>
      </c>
      <c r="AA382" s="18">
        <f>SUMIFS('MOD PAA INVERSIÓN'!M:M,'MOD PAA INVERSIÓN'!B:B,A382,'MOD PAA INVERSIÓN'!A:A,"Modificación propuesta")</f>
        <v>0</v>
      </c>
      <c r="AB382" s="27">
        <f t="shared" si="134"/>
        <v>0</v>
      </c>
      <c r="AC382" s="27">
        <f t="shared" si="133"/>
        <v>35000000</v>
      </c>
      <c r="AD382" s="18">
        <f>IFERROR(VLOOKUP(A382,'MOD PAA INVERSIÓN'!$B:$U,20,0),0)</f>
        <v>0</v>
      </c>
      <c r="AE382" s="18">
        <f>SUMIFS('MOD PAA INVERSIÓN'!$M:$M,'MOD PAA INVERSIÓN'!B:B,A382,'MOD PAA INVERSIÓN'!A:A,"Información Actual")</f>
        <v>0</v>
      </c>
      <c r="AF382" s="18" t="e">
        <f>VLOOKUP(A382,'Copia de MOD PAA INVERSIÓN'!$B:$M,12,0)</f>
        <v>#N/A</v>
      </c>
      <c r="AG382" s="11" t="e">
        <f>VLOOKUP(A382,'SOL INVERSIÒN'!$B:$M,12,0)</f>
        <v>#N/A</v>
      </c>
      <c r="AH382" s="11"/>
      <c r="AI382" s="11"/>
    </row>
    <row r="383" spans="1:35" ht="76.5">
      <c r="A383" s="12" t="s">
        <v>845</v>
      </c>
      <c r="B383" s="13" t="s">
        <v>34</v>
      </c>
      <c r="C383" s="13" t="s">
        <v>35</v>
      </c>
      <c r="D383" s="13" t="s">
        <v>472</v>
      </c>
      <c r="E383" s="13" t="s">
        <v>473</v>
      </c>
      <c r="F383" s="14">
        <v>8131</v>
      </c>
      <c r="G383" s="14">
        <v>2024110010238</v>
      </c>
      <c r="H383" s="13" t="s">
        <v>474</v>
      </c>
      <c r="I383" s="13" t="s">
        <v>475</v>
      </c>
      <c r="J383" s="13" t="s">
        <v>476</v>
      </c>
      <c r="K383" s="13">
        <v>80111600</v>
      </c>
      <c r="L383" s="13" t="s">
        <v>843</v>
      </c>
      <c r="M383" s="13" t="s">
        <v>42</v>
      </c>
      <c r="N383" s="13" t="s">
        <v>43</v>
      </c>
      <c r="O383" s="13">
        <v>6</v>
      </c>
      <c r="P383" s="12">
        <v>1</v>
      </c>
      <c r="Q383" s="13" t="s">
        <v>44</v>
      </c>
      <c r="R383" s="40" t="s">
        <v>45</v>
      </c>
      <c r="S383" s="40">
        <v>4700000</v>
      </c>
      <c r="T383" s="31">
        <f t="shared" si="135"/>
        <v>28200000</v>
      </c>
      <c r="U383" s="13" t="s">
        <v>46</v>
      </c>
      <c r="V383" s="420" t="s">
        <v>47</v>
      </c>
      <c r="W383" s="12" t="s">
        <v>481</v>
      </c>
      <c r="X383" s="12" t="s">
        <v>523</v>
      </c>
      <c r="Y383" s="13" t="s">
        <v>50</v>
      </c>
      <c r="Z383" s="13" t="s">
        <v>51</v>
      </c>
      <c r="AA383" s="18">
        <f>SUMIFS('MOD PAA INVERSIÓN'!M:M,'MOD PAA INVERSIÓN'!B:B,A383,'MOD PAA INVERSIÓN'!A:A,"Modificación propuesta")</f>
        <v>0</v>
      </c>
      <c r="AB383" s="27">
        <f t="shared" si="134"/>
        <v>0</v>
      </c>
      <c r="AC383" s="27">
        <f t="shared" si="133"/>
        <v>28200000</v>
      </c>
      <c r="AD383" s="18">
        <f>IFERROR(VLOOKUP(A383,'MOD PAA INVERSIÓN'!$B:$U,20,0),0)</f>
        <v>0</v>
      </c>
      <c r="AE383" s="18">
        <f>SUMIFS('MOD PAA INVERSIÓN'!$M:$M,'MOD PAA INVERSIÓN'!B:B,A383,'MOD PAA INVERSIÓN'!A:A,"Información Actual")</f>
        <v>0</v>
      </c>
      <c r="AF383" s="18" t="e">
        <f>VLOOKUP(A383,'Copia de MOD PAA INVERSIÓN'!$B:$M,12,0)</f>
        <v>#N/A</v>
      </c>
      <c r="AG383" s="11" t="e">
        <f>VLOOKUP(A383,'SOL INVERSIÒN'!$B:$M,12,0)</f>
        <v>#N/A</v>
      </c>
      <c r="AH383" s="11"/>
      <c r="AI383" s="11"/>
    </row>
    <row r="384" spans="1:35" ht="76.5">
      <c r="A384" s="12" t="s">
        <v>846</v>
      </c>
      <c r="B384" s="13" t="s">
        <v>34</v>
      </c>
      <c r="C384" s="13" t="s">
        <v>35</v>
      </c>
      <c r="D384" s="13" t="s">
        <v>472</v>
      </c>
      <c r="E384" s="13" t="s">
        <v>473</v>
      </c>
      <c r="F384" s="14">
        <v>8131</v>
      </c>
      <c r="G384" s="14">
        <v>2024110010238</v>
      </c>
      <c r="H384" s="13" t="s">
        <v>474</v>
      </c>
      <c r="I384" s="13" t="s">
        <v>475</v>
      </c>
      <c r="J384" s="13" t="s">
        <v>476</v>
      </c>
      <c r="K384" s="13">
        <v>80111600</v>
      </c>
      <c r="L384" s="13" t="s">
        <v>847</v>
      </c>
      <c r="M384" s="13" t="s">
        <v>42</v>
      </c>
      <c r="N384" s="13" t="s">
        <v>43</v>
      </c>
      <c r="O384" s="13">
        <v>6</v>
      </c>
      <c r="P384" s="417">
        <v>1</v>
      </c>
      <c r="Q384" s="418" t="s">
        <v>44</v>
      </c>
      <c r="R384" s="419" t="s">
        <v>45</v>
      </c>
      <c r="S384" s="40">
        <v>3600000</v>
      </c>
      <c r="T384" s="31">
        <f t="shared" si="135"/>
        <v>21600000</v>
      </c>
      <c r="U384" s="13" t="s">
        <v>46</v>
      </c>
      <c r="V384" s="420" t="s">
        <v>47</v>
      </c>
      <c r="W384" s="417" t="s">
        <v>481</v>
      </c>
      <c r="X384" s="417" t="s">
        <v>523</v>
      </c>
      <c r="Y384" s="418" t="s">
        <v>50</v>
      </c>
      <c r="Z384" s="13" t="s">
        <v>51</v>
      </c>
      <c r="AA384" s="18">
        <f>SUMIFS('MOD PAA INVERSIÓN'!M:M,'MOD PAA INVERSIÓN'!B:B,A384,'MOD PAA INVERSIÓN'!A:A,"Modificación propuesta")</f>
        <v>18000000</v>
      </c>
      <c r="AB384" s="18">
        <f>AA384-T384</f>
        <v>-3600000</v>
      </c>
      <c r="AC384" s="18">
        <f>AA384</f>
        <v>18000000</v>
      </c>
      <c r="AD384" s="18">
        <f>IFERROR(VLOOKUP(A384,'MOD PAA INVERSIÓN'!$B:$U,20,0),0)</f>
        <v>7</v>
      </c>
      <c r="AE384" s="18">
        <f>SUMIFS('MOD PAA INVERSIÓN'!$M:$M,'MOD PAA INVERSIÓN'!B:B,A384,'MOD PAA INVERSIÓN'!A:A,"Información Actual")</f>
        <v>21600000</v>
      </c>
      <c r="AF384" s="18">
        <f>VLOOKUP(A384,'Copia de MOD PAA INVERSIÓN'!$B:$M,12,0)</f>
        <v>18000000</v>
      </c>
      <c r="AG384" s="41">
        <f>VLOOKUP(A384,'SOL INVERSIÒN'!$B:$M,12,0)</f>
        <v>18000000</v>
      </c>
      <c r="AH384" s="11"/>
      <c r="AI384" s="11"/>
    </row>
    <row r="385" spans="1:35" ht="76.5">
      <c r="A385" s="12" t="s">
        <v>848</v>
      </c>
      <c r="B385" s="13" t="s">
        <v>34</v>
      </c>
      <c r="C385" s="13" t="s">
        <v>35</v>
      </c>
      <c r="D385" s="13" t="s">
        <v>472</v>
      </c>
      <c r="E385" s="13" t="s">
        <v>473</v>
      </c>
      <c r="F385" s="14">
        <v>8131</v>
      </c>
      <c r="G385" s="14">
        <v>2024110010238</v>
      </c>
      <c r="H385" s="13" t="s">
        <v>474</v>
      </c>
      <c r="I385" s="13" t="s">
        <v>475</v>
      </c>
      <c r="J385" s="13" t="s">
        <v>476</v>
      </c>
      <c r="K385" s="13">
        <v>80111600</v>
      </c>
      <c r="L385" s="13" t="s">
        <v>843</v>
      </c>
      <c r="M385" s="13" t="s">
        <v>42</v>
      </c>
      <c r="N385" s="13" t="s">
        <v>43</v>
      </c>
      <c r="O385" s="421">
        <v>7</v>
      </c>
      <c r="P385" s="12">
        <v>1</v>
      </c>
      <c r="Q385" s="13" t="s">
        <v>44</v>
      </c>
      <c r="R385" s="40" t="s">
        <v>45</v>
      </c>
      <c r="S385" s="422">
        <v>4500000</v>
      </c>
      <c r="T385" s="31">
        <f t="shared" si="135"/>
        <v>31500000</v>
      </c>
      <c r="U385" s="13" t="s">
        <v>46</v>
      </c>
      <c r="V385" s="423" t="s">
        <v>47</v>
      </c>
      <c r="W385" s="12" t="s">
        <v>481</v>
      </c>
      <c r="X385" s="12" t="s">
        <v>523</v>
      </c>
      <c r="Y385" s="13" t="s">
        <v>50</v>
      </c>
      <c r="Z385" s="424" t="s">
        <v>51</v>
      </c>
      <c r="AA385" s="18">
        <f>SUMIFS('MOD PAA INVERSIÓN'!M:M,'MOD PAA INVERSIÓN'!B:B,A385,'MOD PAA INVERSIÓN'!A:A,"Modificación propuesta")</f>
        <v>0</v>
      </c>
      <c r="AB385" s="27">
        <f>AC385-T385</f>
        <v>0</v>
      </c>
      <c r="AC385" s="27">
        <f>T385</f>
        <v>31500000</v>
      </c>
      <c r="AD385" s="18">
        <f>IFERROR(VLOOKUP(A385,'MOD PAA INVERSIÓN'!$B:$U,20,0),0)</f>
        <v>0</v>
      </c>
      <c r="AE385" s="18">
        <f>SUMIFS('MOD PAA INVERSIÓN'!$M:$M,'MOD PAA INVERSIÓN'!B:B,A385,'MOD PAA INVERSIÓN'!A:A,"Información Actual")</f>
        <v>0</v>
      </c>
      <c r="AF385" s="18" t="e">
        <f>VLOOKUP(A385,'Copia de MOD PAA INVERSIÓN'!$B:$M,12,0)</f>
        <v>#N/A</v>
      </c>
      <c r="AG385" s="11" t="e">
        <f>VLOOKUP(A385,'SOL INVERSIÒN'!$B:$M,12,0)</f>
        <v>#N/A</v>
      </c>
      <c r="AH385" s="11"/>
      <c r="AI385" s="11"/>
    </row>
    <row r="386" spans="1:35" ht="76.5">
      <c r="A386" s="12" t="s">
        <v>849</v>
      </c>
      <c r="B386" s="13" t="s">
        <v>34</v>
      </c>
      <c r="C386" s="13" t="s">
        <v>35</v>
      </c>
      <c r="D386" s="13" t="s">
        <v>472</v>
      </c>
      <c r="E386" s="13" t="s">
        <v>473</v>
      </c>
      <c r="F386" s="14">
        <v>8131</v>
      </c>
      <c r="G386" s="14">
        <v>2024110010238</v>
      </c>
      <c r="H386" s="13" t="s">
        <v>474</v>
      </c>
      <c r="I386" s="13" t="s">
        <v>475</v>
      </c>
      <c r="J386" s="13" t="s">
        <v>476</v>
      </c>
      <c r="K386" s="13">
        <v>80111600</v>
      </c>
      <c r="L386" s="13" t="s">
        <v>850</v>
      </c>
      <c r="M386" s="13" t="s">
        <v>43</v>
      </c>
      <c r="N386" s="13" t="s">
        <v>43</v>
      </c>
      <c r="O386" s="13">
        <v>6</v>
      </c>
      <c r="P386" s="425">
        <v>1</v>
      </c>
      <c r="Q386" s="426" t="s">
        <v>44</v>
      </c>
      <c r="R386" s="427" t="s">
        <v>45</v>
      </c>
      <c r="S386" s="40">
        <v>3156000</v>
      </c>
      <c r="T386" s="31">
        <f t="shared" si="135"/>
        <v>18936000</v>
      </c>
      <c r="U386" s="13" t="s">
        <v>46</v>
      </c>
      <c r="V386" s="12" t="s">
        <v>47</v>
      </c>
      <c r="W386" s="425" t="s">
        <v>481</v>
      </c>
      <c r="X386" s="425" t="s">
        <v>523</v>
      </c>
      <c r="Y386" s="426" t="s">
        <v>50</v>
      </c>
      <c r="Z386" s="13" t="s">
        <v>51</v>
      </c>
      <c r="AA386" s="18">
        <f>SUMIFS('MOD PAA INVERSIÓN'!M:M,'MOD PAA INVERSIÓN'!B:B,A386,'MOD PAA INVERSIÓN'!A:A,"Modificación propuesta")</f>
        <v>15780000</v>
      </c>
      <c r="AB386" s="18">
        <f>AA386-T386</f>
        <v>-3156000</v>
      </c>
      <c r="AC386" s="18">
        <f>AA386</f>
        <v>15780000</v>
      </c>
      <c r="AD386" s="18">
        <f>IFERROR(VLOOKUP(A386,'MOD PAA INVERSIÓN'!$B:$U,20,0),0)</f>
        <v>7</v>
      </c>
      <c r="AE386" s="18">
        <f>SUMIFS('MOD PAA INVERSIÓN'!$M:$M,'MOD PAA INVERSIÓN'!B:B,A386,'MOD PAA INVERSIÓN'!A:A,"Información Actual")</f>
        <v>18936000</v>
      </c>
      <c r="AF386" s="18">
        <f>VLOOKUP(A386,'Copia de MOD PAA INVERSIÓN'!$B:$M,12,0)</f>
        <v>15780000</v>
      </c>
      <c r="AG386" s="41">
        <f>VLOOKUP(A386,'SOL INVERSIÒN'!$B:$M,12,0)</f>
        <v>15780000</v>
      </c>
      <c r="AH386" s="11"/>
      <c r="AI386" s="11"/>
    </row>
    <row r="387" spans="1:35" ht="76.5">
      <c r="A387" s="12" t="s">
        <v>851</v>
      </c>
      <c r="B387" s="13" t="s">
        <v>34</v>
      </c>
      <c r="C387" s="13" t="s">
        <v>35</v>
      </c>
      <c r="D387" s="13" t="s">
        <v>472</v>
      </c>
      <c r="E387" s="13" t="s">
        <v>473</v>
      </c>
      <c r="F387" s="14">
        <v>8131</v>
      </c>
      <c r="G387" s="14">
        <v>2024110010238</v>
      </c>
      <c r="H387" s="13" t="s">
        <v>474</v>
      </c>
      <c r="I387" s="13" t="s">
        <v>475</v>
      </c>
      <c r="J387" s="13" t="s">
        <v>476</v>
      </c>
      <c r="K387" s="13">
        <v>80111600</v>
      </c>
      <c r="L387" s="13" t="s">
        <v>852</v>
      </c>
      <c r="M387" s="13" t="s">
        <v>42</v>
      </c>
      <c r="N387" s="13" t="s">
        <v>43</v>
      </c>
      <c r="O387" s="13">
        <v>6</v>
      </c>
      <c r="P387" s="12">
        <v>1</v>
      </c>
      <c r="Q387" s="13" t="s">
        <v>44</v>
      </c>
      <c r="R387" s="40" t="s">
        <v>45</v>
      </c>
      <c r="S387" s="40">
        <v>4500000</v>
      </c>
      <c r="T387" s="31">
        <f t="shared" si="135"/>
        <v>27000000</v>
      </c>
      <c r="U387" s="13" t="s">
        <v>46</v>
      </c>
      <c r="V387" s="420" t="s">
        <v>47</v>
      </c>
      <c r="W387" s="12" t="s">
        <v>481</v>
      </c>
      <c r="X387" s="12" t="s">
        <v>523</v>
      </c>
      <c r="Y387" s="13" t="s">
        <v>50</v>
      </c>
      <c r="Z387" s="13" t="s">
        <v>51</v>
      </c>
      <c r="AA387" s="18">
        <f>SUMIFS('MOD PAA INVERSIÓN'!M:M,'MOD PAA INVERSIÓN'!B:B,A387,'MOD PAA INVERSIÓN'!A:A,"Modificación propuesta")</f>
        <v>0</v>
      </c>
      <c r="AB387" s="27">
        <f>AC387-T387</f>
        <v>0</v>
      </c>
      <c r="AC387" s="27">
        <f>T387</f>
        <v>27000000</v>
      </c>
      <c r="AD387" s="18">
        <f>IFERROR(VLOOKUP(A387,'MOD PAA INVERSIÓN'!$B:$U,20,0),0)</f>
        <v>0</v>
      </c>
      <c r="AE387" s="18">
        <f>SUMIFS('MOD PAA INVERSIÓN'!$M:$M,'MOD PAA INVERSIÓN'!B:B,A387,'MOD PAA INVERSIÓN'!A:A,"Información Actual")</f>
        <v>0</v>
      </c>
      <c r="AF387" s="18" t="e">
        <f>VLOOKUP(A387,'Copia de MOD PAA INVERSIÓN'!$B:$M,12,0)</f>
        <v>#N/A</v>
      </c>
      <c r="AG387" s="11" t="e">
        <f>VLOOKUP(A387,'SOL INVERSIÒN'!$B:$M,12,0)</f>
        <v>#N/A</v>
      </c>
      <c r="AH387" s="11"/>
      <c r="AI387" s="11"/>
    </row>
    <row r="388" spans="1:35" ht="76.5">
      <c r="A388" s="12" t="s">
        <v>853</v>
      </c>
      <c r="B388" s="13" t="s">
        <v>34</v>
      </c>
      <c r="C388" s="13" t="s">
        <v>35</v>
      </c>
      <c r="D388" s="13" t="s">
        <v>472</v>
      </c>
      <c r="E388" s="13" t="s">
        <v>473</v>
      </c>
      <c r="F388" s="14">
        <v>8131</v>
      </c>
      <c r="G388" s="14">
        <v>2024110010238</v>
      </c>
      <c r="H388" s="13" t="s">
        <v>474</v>
      </c>
      <c r="I388" s="13" t="s">
        <v>475</v>
      </c>
      <c r="J388" s="13" t="s">
        <v>476</v>
      </c>
      <c r="K388" s="13">
        <v>80111600</v>
      </c>
      <c r="L388" s="13" t="s">
        <v>852</v>
      </c>
      <c r="M388" s="13" t="s">
        <v>42</v>
      </c>
      <c r="N388" s="13" t="s">
        <v>43</v>
      </c>
      <c r="O388" s="13">
        <v>6</v>
      </c>
      <c r="P388" s="428">
        <v>1</v>
      </c>
      <c r="Q388" s="429" t="s">
        <v>44</v>
      </c>
      <c r="R388" s="430" t="s">
        <v>45</v>
      </c>
      <c r="S388" s="40">
        <v>5200000</v>
      </c>
      <c r="T388" s="31">
        <f t="shared" si="135"/>
        <v>31200000</v>
      </c>
      <c r="U388" s="13" t="s">
        <v>46</v>
      </c>
      <c r="V388" s="12" t="s">
        <v>47</v>
      </c>
      <c r="W388" s="428" t="s">
        <v>481</v>
      </c>
      <c r="X388" s="428" t="s">
        <v>523</v>
      </c>
      <c r="Y388" s="429" t="s">
        <v>50</v>
      </c>
      <c r="Z388" s="13" t="s">
        <v>51</v>
      </c>
      <c r="AA388" s="18">
        <f>SUMIFS('MOD PAA INVERSIÓN'!M:M,'MOD PAA INVERSIÓN'!B:B,A388,'MOD PAA INVERSIÓN'!A:A,"Modificación propuesta")</f>
        <v>26000000</v>
      </c>
      <c r="AB388" s="18">
        <f t="shared" ref="AB388:AB389" si="136">AA388-T388</f>
        <v>-5200000</v>
      </c>
      <c r="AC388" s="18">
        <f t="shared" ref="AC388:AC389" si="137">AA388</f>
        <v>26000000</v>
      </c>
      <c r="AD388" s="18">
        <f>IFERROR(VLOOKUP(A388,'MOD PAA INVERSIÓN'!$B:$U,20,0),0)</f>
        <v>7</v>
      </c>
      <c r="AE388" s="18">
        <f>SUMIFS('MOD PAA INVERSIÓN'!$M:$M,'MOD PAA INVERSIÓN'!B:B,A388,'MOD PAA INVERSIÓN'!A:A,"Información Actual")</f>
        <v>31200000</v>
      </c>
      <c r="AF388" s="18">
        <f>VLOOKUP(A388,'Copia de MOD PAA INVERSIÓN'!$B:$M,12,0)</f>
        <v>26000000</v>
      </c>
      <c r="AG388" s="41">
        <f>VLOOKUP(A388,'SOL INVERSIÒN'!$B:$M,12,0)</f>
        <v>26000000</v>
      </c>
      <c r="AH388" s="11"/>
      <c r="AI388" s="11"/>
    </row>
    <row r="389" spans="1:35" ht="63.75">
      <c r="A389" s="12" t="s">
        <v>854</v>
      </c>
      <c r="B389" s="418" t="s">
        <v>34</v>
      </c>
      <c r="C389" s="13" t="s">
        <v>35</v>
      </c>
      <c r="D389" s="13" t="s">
        <v>496</v>
      </c>
      <c r="E389" s="13" t="s">
        <v>473</v>
      </c>
      <c r="F389" s="13">
        <v>8131</v>
      </c>
      <c r="G389" s="13">
        <v>2024110010238</v>
      </c>
      <c r="H389" s="13" t="s">
        <v>474</v>
      </c>
      <c r="I389" s="13" t="s">
        <v>475</v>
      </c>
      <c r="J389" s="13" t="s">
        <v>855</v>
      </c>
      <c r="K389" s="418">
        <v>80111600</v>
      </c>
      <c r="L389" s="418" t="s">
        <v>856</v>
      </c>
      <c r="M389" s="418" t="s">
        <v>42</v>
      </c>
      <c r="N389" s="418" t="s">
        <v>43</v>
      </c>
      <c r="O389" s="13">
        <v>6</v>
      </c>
      <c r="P389" s="417">
        <v>1</v>
      </c>
      <c r="Q389" s="418" t="s">
        <v>44</v>
      </c>
      <c r="R389" s="419" t="s">
        <v>45</v>
      </c>
      <c r="S389" s="419">
        <v>7000000</v>
      </c>
      <c r="T389" s="31">
        <f t="shared" si="135"/>
        <v>42000000</v>
      </c>
      <c r="U389" s="418" t="s">
        <v>46</v>
      </c>
      <c r="V389" s="12" t="s">
        <v>47</v>
      </c>
      <c r="W389" s="417" t="s">
        <v>499</v>
      </c>
      <c r="X389" s="417" t="s">
        <v>509</v>
      </c>
      <c r="Y389" s="418" t="s">
        <v>50</v>
      </c>
      <c r="Z389" s="13" t="s">
        <v>51</v>
      </c>
      <c r="AA389" s="18">
        <f>SUMIFS('MOD PAA INVERSIÓN'!M:M,'MOD PAA INVERSIÓN'!B:B,A389,'MOD PAA INVERSIÓN'!A:A,"Modificación propuesta")</f>
        <v>32500000</v>
      </c>
      <c r="AB389" s="18">
        <f t="shared" si="136"/>
        <v>-9500000</v>
      </c>
      <c r="AC389" s="18">
        <f t="shared" si="137"/>
        <v>32500000</v>
      </c>
      <c r="AD389" s="18">
        <f>IFERROR(VLOOKUP(A389,'MOD PAA INVERSIÓN'!$B:$U,20,0),0)</f>
        <v>7</v>
      </c>
      <c r="AE389" s="18">
        <f>SUMIFS('MOD PAA INVERSIÓN'!$M:$M,'MOD PAA INVERSIÓN'!B:B,A389,'MOD PAA INVERSIÓN'!A:A,"Información Actual")</f>
        <v>42000000</v>
      </c>
      <c r="AF389" s="18">
        <f>VLOOKUP(A389,'Copia de MOD PAA INVERSIÓN'!$B:$M,12,0)</f>
        <v>32500000</v>
      </c>
      <c r="AG389" s="41">
        <f>VLOOKUP(A389,'SOL INVERSIÒN'!$B:$M,12,0)</f>
        <v>32500000</v>
      </c>
      <c r="AH389" s="11"/>
      <c r="AI389" s="11"/>
    </row>
    <row r="390" spans="1:35" ht="76.5">
      <c r="A390" s="12" t="s">
        <v>857</v>
      </c>
      <c r="B390" s="13" t="s">
        <v>34</v>
      </c>
      <c r="C390" s="13" t="s">
        <v>35</v>
      </c>
      <c r="D390" s="13" t="s">
        <v>472</v>
      </c>
      <c r="E390" s="13" t="s">
        <v>473</v>
      </c>
      <c r="F390" s="14">
        <v>8131</v>
      </c>
      <c r="G390" s="14">
        <v>2024110010238</v>
      </c>
      <c r="H390" s="13" t="s">
        <v>474</v>
      </c>
      <c r="I390" s="13" t="s">
        <v>475</v>
      </c>
      <c r="J390" s="13" t="s">
        <v>476</v>
      </c>
      <c r="K390" s="13">
        <v>80111600</v>
      </c>
      <c r="L390" s="13" t="s">
        <v>843</v>
      </c>
      <c r="M390" s="13" t="s">
        <v>42</v>
      </c>
      <c r="N390" s="13" t="s">
        <v>43</v>
      </c>
      <c r="O390" s="13">
        <v>6</v>
      </c>
      <c r="P390" s="12">
        <v>1</v>
      </c>
      <c r="Q390" s="13" t="s">
        <v>44</v>
      </c>
      <c r="R390" s="40" t="s">
        <v>45</v>
      </c>
      <c r="S390" s="40">
        <v>5200000</v>
      </c>
      <c r="T390" s="31">
        <f t="shared" si="135"/>
        <v>31200000</v>
      </c>
      <c r="U390" s="13" t="s">
        <v>46</v>
      </c>
      <c r="V390" s="420" t="s">
        <v>47</v>
      </c>
      <c r="W390" s="12" t="s">
        <v>481</v>
      </c>
      <c r="X390" s="12" t="s">
        <v>523</v>
      </c>
      <c r="Y390" s="13" t="s">
        <v>50</v>
      </c>
      <c r="Z390" s="13" t="s">
        <v>51</v>
      </c>
      <c r="AA390" s="18">
        <f>SUMIFS('MOD PAA INVERSIÓN'!M:M,'MOD PAA INVERSIÓN'!B:B,A390,'MOD PAA INVERSIÓN'!A:A,"Modificación propuesta")</f>
        <v>0</v>
      </c>
      <c r="AB390" s="27">
        <f t="shared" ref="AB390:AB391" si="138">AC390-T390</f>
        <v>0</v>
      </c>
      <c r="AC390" s="27">
        <f t="shared" ref="AC390:AC391" si="139">T390</f>
        <v>31200000</v>
      </c>
      <c r="AD390" s="18">
        <f>IFERROR(VLOOKUP(A390,'MOD PAA INVERSIÓN'!$B:$U,20,0),0)</f>
        <v>0</v>
      </c>
      <c r="AE390" s="18">
        <f>SUMIFS('MOD PAA INVERSIÓN'!$M:$M,'MOD PAA INVERSIÓN'!B:B,A390,'MOD PAA INVERSIÓN'!A:A,"Información Actual")</f>
        <v>0</v>
      </c>
      <c r="AF390" s="18" t="e">
        <f>VLOOKUP(A390,'Copia de MOD PAA INVERSIÓN'!$B:$M,12,0)</f>
        <v>#N/A</v>
      </c>
      <c r="AG390" s="11" t="e">
        <f>VLOOKUP(A390,'SOL INVERSIÒN'!$B:$M,12,0)</f>
        <v>#N/A</v>
      </c>
      <c r="AH390" s="11"/>
      <c r="AI390" s="11"/>
    </row>
    <row r="391" spans="1:35" ht="76.5">
      <c r="A391" s="12" t="s">
        <v>858</v>
      </c>
      <c r="B391" s="13" t="s">
        <v>34</v>
      </c>
      <c r="C391" s="13" t="s">
        <v>35</v>
      </c>
      <c r="D391" s="13" t="s">
        <v>472</v>
      </c>
      <c r="E391" s="13" t="s">
        <v>473</v>
      </c>
      <c r="F391" s="14">
        <v>8131</v>
      </c>
      <c r="G391" s="14">
        <v>2024110010238</v>
      </c>
      <c r="H391" s="13" t="s">
        <v>474</v>
      </c>
      <c r="I391" s="13" t="s">
        <v>475</v>
      </c>
      <c r="J391" s="13" t="s">
        <v>476</v>
      </c>
      <c r="K391" s="13">
        <v>80111600</v>
      </c>
      <c r="L391" s="13" t="s">
        <v>859</v>
      </c>
      <c r="M391" s="13" t="s">
        <v>42</v>
      </c>
      <c r="N391" s="13" t="s">
        <v>43</v>
      </c>
      <c r="O391" s="13">
        <v>6</v>
      </c>
      <c r="P391" s="417">
        <v>1</v>
      </c>
      <c r="Q391" s="418" t="s">
        <v>44</v>
      </c>
      <c r="R391" s="419" t="s">
        <v>45</v>
      </c>
      <c r="S391" s="40">
        <v>3600000</v>
      </c>
      <c r="T391" s="31">
        <v>21600000</v>
      </c>
      <c r="U391" s="13" t="s">
        <v>46</v>
      </c>
      <c r="V391" s="420" t="s">
        <v>47</v>
      </c>
      <c r="W391" s="417" t="s">
        <v>481</v>
      </c>
      <c r="X391" s="417" t="s">
        <v>523</v>
      </c>
      <c r="Y391" s="418" t="s">
        <v>50</v>
      </c>
      <c r="Z391" s="13" t="s">
        <v>51</v>
      </c>
      <c r="AA391" s="18">
        <f>SUMIFS('MOD PAA INVERSIÓN'!M:M,'MOD PAA INVERSIÓN'!B:B,A391,'MOD PAA INVERSIÓN'!A:A,"Modificación propuesta")</f>
        <v>0</v>
      </c>
      <c r="AB391" s="27">
        <f t="shared" si="138"/>
        <v>0</v>
      </c>
      <c r="AC391" s="27">
        <f t="shared" si="139"/>
        <v>21600000</v>
      </c>
      <c r="AD391" s="18">
        <f>IFERROR(VLOOKUP(A391,'MOD PAA INVERSIÓN'!$B:$U,20,0),0)</f>
        <v>0</v>
      </c>
      <c r="AE391" s="18">
        <f>SUMIFS('MOD PAA INVERSIÓN'!$M:$M,'MOD PAA INVERSIÓN'!B:B,A391,'MOD PAA INVERSIÓN'!A:A,"Información Actual")</f>
        <v>0</v>
      </c>
      <c r="AF391" s="18" t="e">
        <f>VLOOKUP(A391,'Copia de MOD PAA INVERSIÓN'!$B:$M,12,0)</f>
        <v>#N/A</v>
      </c>
      <c r="AG391" s="11" t="e">
        <f>VLOOKUP(A391,'SOL INVERSIÒN'!$B:$M,12,0)</f>
        <v>#N/A</v>
      </c>
      <c r="AH391" s="11"/>
      <c r="AI391" s="11"/>
    </row>
    <row r="392" spans="1:35" ht="76.5">
      <c r="A392" s="12" t="s">
        <v>860</v>
      </c>
      <c r="B392" s="13" t="s">
        <v>34</v>
      </c>
      <c r="C392" s="13" t="s">
        <v>35</v>
      </c>
      <c r="D392" s="13" t="s">
        <v>472</v>
      </c>
      <c r="E392" s="13" t="s">
        <v>473</v>
      </c>
      <c r="F392" s="14">
        <v>8131</v>
      </c>
      <c r="G392" s="14">
        <v>2024110010238</v>
      </c>
      <c r="H392" s="13" t="s">
        <v>474</v>
      </c>
      <c r="I392" s="13" t="s">
        <v>475</v>
      </c>
      <c r="J392" s="13" t="s">
        <v>476</v>
      </c>
      <c r="K392" s="13">
        <v>80111600</v>
      </c>
      <c r="L392" s="13" t="s">
        <v>861</v>
      </c>
      <c r="M392" s="13" t="s">
        <v>42</v>
      </c>
      <c r="N392" s="13" t="s">
        <v>43</v>
      </c>
      <c r="O392" s="13">
        <v>6</v>
      </c>
      <c r="P392" s="417">
        <v>1</v>
      </c>
      <c r="Q392" s="418" t="s">
        <v>44</v>
      </c>
      <c r="R392" s="419" t="s">
        <v>45</v>
      </c>
      <c r="S392" s="40">
        <v>5200000</v>
      </c>
      <c r="T392" s="31">
        <v>31200000</v>
      </c>
      <c r="U392" s="13" t="s">
        <v>46</v>
      </c>
      <c r="V392" s="420" t="s">
        <v>47</v>
      </c>
      <c r="W392" s="417" t="s">
        <v>481</v>
      </c>
      <c r="X392" s="417" t="s">
        <v>523</v>
      </c>
      <c r="Y392" s="418" t="s">
        <v>50</v>
      </c>
      <c r="Z392" s="13" t="s">
        <v>51</v>
      </c>
      <c r="AA392" s="18">
        <f>SUMIFS('MOD PAA INVERSIÓN'!M:M,'MOD PAA INVERSIÓN'!B:B,A392,'MOD PAA INVERSIÓN'!A:A,"Modificación propuesta")</f>
        <v>60000000</v>
      </c>
      <c r="AB392" s="18">
        <f t="shared" ref="AB392:AB393" si="140">AA392-T392</f>
        <v>28800000</v>
      </c>
      <c r="AC392" s="18">
        <f t="shared" ref="AC392:AC393" si="141">AA392</f>
        <v>60000000</v>
      </c>
      <c r="AD392" s="18">
        <f>IFERROR(VLOOKUP(A392,'MOD PAA INVERSIÓN'!$B:$U,20,0),0)</f>
        <v>7</v>
      </c>
      <c r="AE392" s="18">
        <f>SUMIFS('MOD PAA INVERSIÓN'!$M:$M,'MOD PAA INVERSIÓN'!B:B,A392,'MOD PAA INVERSIÓN'!A:A,"Información Actual")</f>
        <v>31200000</v>
      </c>
      <c r="AF392" s="18">
        <f>VLOOKUP(A392,'Copia de MOD PAA INVERSIÓN'!$B:$M,12,0)</f>
        <v>60000000</v>
      </c>
      <c r="AG392" s="27">
        <f>VLOOKUP(A392,'SOL INVERSIÒN'!$B:$M,12,0)</f>
        <v>60000000</v>
      </c>
      <c r="AH392" s="11"/>
      <c r="AI392" s="11"/>
    </row>
    <row r="393" spans="1:35" ht="76.5">
      <c r="A393" s="12" t="s">
        <v>862</v>
      </c>
      <c r="B393" s="13" t="s">
        <v>34</v>
      </c>
      <c r="C393" s="13" t="s">
        <v>35</v>
      </c>
      <c r="D393" s="13" t="s">
        <v>472</v>
      </c>
      <c r="E393" s="13" t="s">
        <v>473</v>
      </c>
      <c r="F393" s="14">
        <v>8131</v>
      </c>
      <c r="G393" s="14">
        <v>2024110010238</v>
      </c>
      <c r="H393" s="13" t="s">
        <v>474</v>
      </c>
      <c r="I393" s="13" t="s">
        <v>475</v>
      </c>
      <c r="J393" s="13" t="s">
        <v>476</v>
      </c>
      <c r="K393" s="13">
        <v>80111600</v>
      </c>
      <c r="L393" s="13" t="s">
        <v>843</v>
      </c>
      <c r="M393" s="13" t="s">
        <v>42</v>
      </c>
      <c r="N393" s="13" t="s">
        <v>43</v>
      </c>
      <c r="O393" s="13">
        <v>6</v>
      </c>
      <c r="P393" s="12">
        <v>1</v>
      </c>
      <c r="Q393" s="13" t="s">
        <v>44</v>
      </c>
      <c r="R393" s="40" t="s">
        <v>45</v>
      </c>
      <c r="S393" s="40">
        <v>4700000</v>
      </c>
      <c r="T393" s="31">
        <f t="shared" ref="T393:T430" si="142">+O393*S393</f>
        <v>28200000</v>
      </c>
      <c r="U393" s="13" t="s">
        <v>46</v>
      </c>
      <c r="V393" s="420" t="s">
        <v>47</v>
      </c>
      <c r="W393" s="12" t="s">
        <v>481</v>
      </c>
      <c r="X393" s="12" t="s">
        <v>523</v>
      </c>
      <c r="Y393" s="13" t="s">
        <v>50</v>
      </c>
      <c r="Z393" s="13" t="s">
        <v>51</v>
      </c>
      <c r="AA393" s="18">
        <f>SUMIFS('MOD PAA INVERSIÓN'!M:M,'MOD PAA INVERSIÓN'!B:B,A393,'MOD PAA INVERSIÓN'!A:A,"Modificación propuesta")</f>
        <v>8500000</v>
      </c>
      <c r="AB393" s="18">
        <f t="shared" si="140"/>
        <v>-19700000</v>
      </c>
      <c r="AC393" s="18">
        <f t="shared" si="141"/>
        <v>8500000</v>
      </c>
      <c r="AD393" s="18">
        <f>IFERROR(VLOOKUP(A393,'MOD PAA INVERSIÓN'!$B:$U,20,0),0)</f>
        <v>7</v>
      </c>
      <c r="AE393" s="18">
        <f>SUMIFS('MOD PAA INVERSIÓN'!$M:$M,'MOD PAA INVERSIÓN'!B:B,A393,'MOD PAA INVERSIÓN'!A:A,"Información Actual")</f>
        <v>28200000</v>
      </c>
      <c r="AF393" s="18">
        <f>VLOOKUP(A393,'Copia de MOD PAA INVERSIÓN'!$B:$M,12,0)</f>
        <v>8500000</v>
      </c>
      <c r="AG393" s="27">
        <f>VLOOKUP(A393,'SOL INVERSIÒN'!$B:$M,12,0)</f>
        <v>8500000</v>
      </c>
      <c r="AH393" s="11"/>
      <c r="AI393" s="11"/>
    </row>
    <row r="394" spans="1:35" ht="76.5">
      <c r="A394" s="12" t="s">
        <v>863</v>
      </c>
      <c r="B394" s="13" t="s">
        <v>34</v>
      </c>
      <c r="C394" s="13" t="s">
        <v>35</v>
      </c>
      <c r="D394" s="13" t="s">
        <v>472</v>
      </c>
      <c r="E394" s="13" t="s">
        <v>473</v>
      </c>
      <c r="F394" s="14">
        <v>8131</v>
      </c>
      <c r="G394" s="14">
        <v>2024110010238</v>
      </c>
      <c r="H394" s="13" t="s">
        <v>474</v>
      </c>
      <c r="I394" s="13" t="s">
        <v>475</v>
      </c>
      <c r="J394" s="13" t="s">
        <v>476</v>
      </c>
      <c r="K394" s="13">
        <v>80111600</v>
      </c>
      <c r="L394" s="13" t="s">
        <v>847</v>
      </c>
      <c r="M394" s="13" t="s">
        <v>42</v>
      </c>
      <c r="N394" s="13" t="s">
        <v>43</v>
      </c>
      <c r="O394" s="13">
        <v>6</v>
      </c>
      <c r="P394" s="12">
        <v>1</v>
      </c>
      <c r="Q394" s="13" t="s">
        <v>44</v>
      </c>
      <c r="R394" s="40" t="s">
        <v>45</v>
      </c>
      <c r="S394" s="40">
        <v>3600000</v>
      </c>
      <c r="T394" s="31">
        <f t="shared" si="142"/>
        <v>21600000</v>
      </c>
      <c r="U394" s="13" t="s">
        <v>46</v>
      </c>
      <c r="V394" s="420" t="s">
        <v>47</v>
      </c>
      <c r="W394" s="12" t="s">
        <v>481</v>
      </c>
      <c r="X394" s="12" t="s">
        <v>523</v>
      </c>
      <c r="Y394" s="13" t="s">
        <v>50</v>
      </c>
      <c r="Z394" s="13" t="s">
        <v>51</v>
      </c>
      <c r="AA394" s="18">
        <f>SUMIFS('MOD PAA INVERSIÓN'!M:M,'MOD PAA INVERSIÓN'!B:B,A394,'MOD PAA INVERSIÓN'!A:A,"Modificación propuesta")</f>
        <v>0</v>
      </c>
      <c r="AB394" s="27">
        <f t="shared" ref="AB394:AB402" si="143">AC394-T394</f>
        <v>0</v>
      </c>
      <c r="AC394" s="27">
        <f t="shared" ref="AC394:AC395" si="144">T394</f>
        <v>21600000</v>
      </c>
      <c r="AD394" s="18">
        <f>IFERROR(VLOOKUP(A394,'MOD PAA INVERSIÓN'!$B:$U,20,0),0)</f>
        <v>0</v>
      </c>
      <c r="AE394" s="18">
        <f>SUMIFS('MOD PAA INVERSIÓN'!$M:$M,'MOD PAA INVERSIÓN'!B:B,A394,'MOD PAA INVERSIÓN'!A:A,"Información Actual")</f>
        <v>0</v>
      </c>
      <c r="AF394" s="18" t="e">
        <f>VLOOKUP(A394,'Copia de MOD PAA INVERSIÓN'!$B:$M,12,0)</f>
        <v>#N/A</v>
      </c>
      <c r="AG394" s="11" t="e">
        <f>VLOOKUP(A394,'SOL INVERSIÒN'!$B:$M,12,0)</f>
        <v>#N/A</v>
      </c>
      <c r="AH394" s="11"/>
      <c r="AI394" s="11"/>
    </row>
    <row r="395" spans="1:35" ht="76.5">
      <c r="A395" s="12" t="s">
        <v>864</v>
      </c>
      <c r="B395" s="13" t="s">
        <v>34</v>
      </c>
      <c r="C395" s="13" t="s">
        <v>35</v>
      </c>
      <c r="D395" s="13" t="s">
        <v>472</v>
      </c>
      <c r="E395" s="13" t="s">
        <v>473</v>
      </c>
      <c r="F395" s="14">
        <v>8131</v>
      </c>
      <c r="G395" s="14">
        <v>2024110010238</v>
      </c>
      <c r="H395" s="13" t="s">
        <v>474</v>
      </c>
      <c r="I395" s="13" t="s">
        <v>475</v>
      </c>
      <c r="J395" s="13" t="s">
        <v>476</v>
      </c>
      <c r="K395" s="13">
        <v>80111600</v>
      </c>
      <c r="L395" s="13" t="s">
        <v>847</v>
      </c>
      <c r="M395" s="13" t="s">
        <v>42</v>
      </c>
      <c r="N395" s="13" t="s">
        <v>43</v>
      </c>
      <c r="O395" s="13">
        <v>6</v>
      </c>
      <c r="P395" s="12">
        <v>1</v>
      </c>
      <c r="Q395" s="13" t="s">
        <v>44</v>
      </c>
      <c r="R395" s="40" t="s">
        <v>45</v>
      </c>
      <c r="S395" s="40">
        <v>3600000</v>
      </c>
      <c r="T395" s="31">
        <f t="shared" si="142"/>
        <v>21600000</v>
      </c>
      <c r="U395" s="13" t="s">
        <v>46</v>
      </c>
      <c r="V395" s="420" t="s">
        <v>47</v>
      </c>
      <c r="W395" s="12" t="s">
        <v>481</v>
      </c>
      <c r="X395" s="12" t="s">
        <v>523</v>
      </c>
      <c r="Y395" s="13" t="s">
        <v>50</v>
      </c>
      <c r="Z395" s="13" t="s">
        <v>51</v>
      </c>
      <c r="AA395" s="18">
        <f>SUMIFS('MOD PAA INVERSIÓN'!M:M,'MOD PAA INVERSIÓN'!B:B,A395,'MOD PAA INVERSIÓN'!A:A,"Modificación propuesta")</f>
        <v>0</v>
      </c>
      <c r="AB395" s="27">
        <f t="shared" si="143"/>
        <v>0</v>
      </c>
      <c r="AC395" s="27">
        <f t="shared" si="144"/>
        <v>21600000</v>
      </c>
      <c r="AD395" s="18">
        <f>IFERROR(VLOOKUP(A395,'MOD PAA INVERSIÓN'!$B:$U,20,0),0)</f>
        <v>0</v>
      </c>
      <c r="AE395" s="18">
        <f>SUMIFS('MOD PAA INVERSIÓN'!$M:$M,'MOD PAA INVERSIÓN'!B:B,A395,'MOD PAA INVERSIÓN'!A:A,"Información Actual")</f>
        <v>0</v>
      </c>
      <c r="AF395" s="18" t="e">
        <f>VLOOKUP(A395,'Copia de MOD PAA INVERSIÓN'!$B:$M,12,0)</f>
        <v>#N/A</v>
      </c>
      <c r="AG395" s="11" t="e">
        <f>VLOOKUP(A395,'SOL INVERSIÒN'!$B:$M,12,0)</f>
        <v>#N/A</v>
      </c>
      <c r="AH395" s="11"/>
      <c r="AI395" s="11"/>
    </row>
    <row r="396" spans="1:35" ht="76.5">
      <c r="A396" s="12" t="s">
        <v>865</v>
      </c>
      <c r="B396" s="13" t="s">
        <v>34</v>
      </c>
      <c r="C396" s="13" t="s">
        <v>35</v>
      </c>
      <c r="D396" s="13" t="s">
        <v>472</v>
      </c>
      <c r="E396" s="13" t="s">
        <v>473</v>
      </c>
      <c r="F396" s="14">
        <v>8131</v>
      </c>
      <c r="G396" s="14">
        <v>2024110010238</v>
      </c>
      <c r="H396" s="13" t="s">
        <v>474</v>
      </c>
      <c r="I396" s="13" t="s">
        <v>475</v>
      </c>
      <c r="J396" s="13" t="s">
        <v>476</v>
      </c>
      <c r="K396" s="13">
        <v>80111600</v>
      </c>
      <c r="L396" s="13" t="s">
        <v>843</v>
      </c>
      <c r="M396" s="13" t="s">
        <v>42</v>
      </c>
      <c r="N396" s="13" t="s">
        <v>43</v>
      </c>
      <c r="O396" s="13">
        <v>6</v>
      </c>
      <c r="P396" s="12">
        <v>1</v>
      </c>
      <c r="Q396" s="13" t="s">
        <v>44</v>
      </c>
      <c r="R396" s="40" t="s">
        <v>45</v>
      </c>
      <c r="S396" s="40">
        <v>3900000</v>
      </c>
      <c r="T396" s="31">
        <f t="shared" si="142"/>
        <v>23400000</v>
      </c>
      <c r="U396" s="13" t="s">
        <v>46</v>
      </c>
      <c r="V396" s="420" t="s">
        <v>47</v>
      </c>
      <c r="W396" s="12" t="s">
        <v>481</v>
      </c>
      <c r="X396" s="12" t="s">
        <v>523</v>
      </c>
      <c r="Y396" s="13" t="s">
        <v>50</v>
      </c>
      <c r="Z396" s="13" t="s">
        <v>51</v>
      </c>
      <c r="AA396" s="18">
        <f>SUMIFS('MOD PAA INVERSIÓN'!M:M,'MOD PAA INVERSIÓN'!B:B,A396,'MOD PAA INVERSIÓN'!A:A,"Modificación propuesta")</f>
        <v>0</v>
      </c>
      <c r="AB396" s="27">
        <f t="shared" si="143"/>
        <v>-23400000</v>
      </c>
      <c r="AC396" s="42">
        <v>0</v>
      </c>
      <c r="AD396" s="18">
        <f>IFERROR(VLOOKUP(A396,'MOD PAA INVERSIÓN'!$B:$U,20,0),0)</f>
        <v>7</v>
      </c>
      <c r="AE396" s="18">
        <f>SUMIFS('MOD PAA INVERSIÓN'!$M:$M,'MOD PAA INVERSIÓN'!B:B,A396,'MOD PAA INVERSIÓN'!A:A,"Información Actual")</f>
        <v>0</v>
      </c>
      <c r="AF396" s="18">
        <f>VLOOKUP(A396,'Copia de MOD PAA INVERSIÓN'!$B:$M,12,0)</f>
        <v>23400000</v>
      </c>
      <c r="AG396" s="27">
        <f>VLOOKUP(A396,'SOL INVERSIÒN'!$B:$M,12,0)</f>
        <v>23400000</v>
      </c>
      <c r="AH396" s="11"/>
      <c r="AI396" s="11"/>
    </row>
    <row r="397" spans="1:35" ht="102">
      <c r="A397" s="12" t="s">
        <v>866</v>
      </c>
      <c r="B397" s="13" t="s">
        <v>34</v>
      </c>
      <c r="C397" s="13" t="s">
        <v>35</v>
      </c>
      <c r="D397" s="13" t="s">
        <v>496</v>
      </c>
      <c r="E397" s="13" t="s">
        <v>473</v>
      </c>
      <c r="F397" s="13">
        <v>8131</v>
      </c>
      <c r="G397" s="14">
        <v>2024110010238</v>
      </c>
      <c r="H397" s="13" t="s">
        <v>474</v>
      </c>
      <c r="I397" s="13" t="s">
        <v>475</v>
      </c>
      <c r="J397" s="13" t="s">
        <v>855</v>
      </c>
      <c r="K397" s="13">
        <v>80111600</v>
      </c>
      <c r="L397" s="13" t="s">
        <v>867</v>
      </c>
      <c r="M397" s="13" t="s">
        <v>42</v>
      </c>
      <c r="N397" s="13" t="s">
        <v>43</v>
      </c>
      <c r="O397" s="13">
        <v>9</v>
      </c>
      <c r="P397" s="12">
        <v>1</v>
      </c>
      <c r="Q397" s="13" t="s">
        <v>44</v>
      </c>
      <c r="R397" s="40" t="s">
        <v>45</v>
      </c>
      <c r="S397" s="40">
        <v>6000000</v>
      </c>
      <c r="T397" s="31">
        <f t="shared" si="142"/>
        <v>54000000</v>
      </c>
      <c r="U397" s="13" t="s">
        <v>46</v>
      </c>
      <c r="V397" s="420" t="s">
        <v>47</v>
      </c>
      <c r="W397" s="12" t="s">
        <v>499</v>
      </c>
      <c r="X397" s="12" t="s">
        <v>509</v>
      </c>
      <c r="Y397" s="13" t="s">
        <v>50</v>
      </c>
      <c r="Z397" s="13" t="s">
        <v>51</v>
      </c>
      <c r="AA397" s="18">
        <f>SUMIFS('MOD PAA INVERSIÓN'!M:M,'MOD PAA INVERSIÓN'!B:B,A397,'MOD PAA INVERSIÓN'!A:A,"Modificación propuesta")</f>
        <v>0</v>
      </c>
      <c r="AB397" s="27">
        <f t="shared" si="143"/>
        <v>0</v>
      </c>
      <c r="AC397" s="27">
        <f t="shared" ref="AC397:AC402" si="145">T397</f>
        <v>54000000</v>
      </c>
      <c r="AD397" s="18">
        <f>IFERROR(VLOOKUP(A397,'MOD PAA INVERSIÓN'!$B:$U,20,0),0)</f>
        <v>0</v>
      </c>
      <c r="AE397" s="18">
        <f>SUMIFS('MOD PAA INVERSIÓN'!$M:$M,'MOD PAA INVERSIÓN'!B:B,A397,'MOD PAA INVERSIÓN'!A:A,"Información Actual")</f>
        <v>0</v>
      </c>
      <c r="AF397" s="18" t="e">
        <f>VLOOKUP(A397,'Copia de MOD PAA INVERSIÓN'!$B:$M,12,0)</f>
        <v>#N/A</v>
      </c>
      <c r="AG397" s="11" t="e">
        <f>VLOOKUP(A397,'SOL INVERSIÒN'!$B:$M,12,0)</f>
        <v>#N/A</v>
      </c>
      <c r="AH397" s="11"/>
      <c r="AI397" s="11"/>
    </row>
    <row r="398" spans="1:35" ht="76.5">
      <c r="A398" s="12" t="s">
        <v>868</v>
      </c>
      <c r="B398" s="13" t="s">
        <v>34</v>
      </c>
      <c r="C398" s="13" t="s">
        <v>35</v>
      </c>
      <c r="D398" s="13" t="s">
        <v>472</v>
      </c>
      <c r="E398" s="13" t="s">
        <v>473</v>
      </c>
      <c r="F398" s="14">
        <v>8131</v>
      </c>
      <c r="G398" s="14">
        <v>2024110010238</v>
      </c>
      <c r="H398" s="13" t="s">
        <v>474</v>
      </c>
      <c r="I398" s="13" t="s">
        <v>475</v>
      </c>
      <c r="J398" s="13" t="s">
        <v>476</v>
      </c>
      <c r="K398" s="13">
        <v>80111600</v>
      </c>
      <c r="L398" s="13" t="s">
        <v>850</v>
      </c>
      <c r="M398" s="13" t="s">
        <v>43</v>
      </c>
      <c r="N398" s="13" t="s">
        <v>43</v>
      </c>
      <c r="O398" s="13">
        <v>6</v>
      </c>
      <c r="P398" s="425">
        <v>1</v>
      </c>
      <c r="Q398" s="426" t="s">
        <v>44</v>
      </c>
      <c r="R398" s="427" t="s">
        <v>45</v>
      </c>
      <c r="S398" s="40">
        <v>3156000</v>
      </c>
      <c r="T398" s="31">
        <f t="shared" si="142"/>
        <v>18936000</v>
      </c>
      <c r="U398" s="13" t="s">
        <v>46</v>
      </c>
      <c r="V398" s="12" t="s">
        <v>47</v>
      </c>
      <c r="W398" s="425" t="s">
        <v>481</v>
      </c>
      <c r="X398" s="425" t="s">
        <v>523</v>
      </c>
      <c r="Y398" s="426" t="s">
        <v>50</v>
      </c>
      <c r="Z398" s="13" t="s">
        <v>51</v>
      </c>
      <c r="AA398" s="18">
        <f>SUMIFS('MOD PAA INVERSIÓN'!M:M,'MOD PAA INVERSIÓN'!B:B,A398,'MOD PAA INVERSIÓN'!A:A,"Modificación propuesta")</f>
        <v>0</v>
      </c>
      <c r="AB398" s="27">
        <f t="shared" si="143"/>
        <v>0</v>
      </c>
      <c r="AC398" s="27">
        <f t="shared" si="145"/>
        <v>18936000</v>
      </c>
      <c r="AD398" s="18">
        <f>IFERROR(VLOOKUP(A398,'MOD PAA INVERSIÓN'!$B:$U,20,0),0)</f>
        <v>0</v>
      </c>
      <c r="AE398" s="18">
        <f>SUMIFS('MOD PAA INVERSIÓN'!$M:$M,'MOD PAA INVERSIÓN'!B:B,A398,'MOD PAA INVERSIÓN'!A:A,"Información Actual")</f>
        <v>0</v>
      </c>
      <c r="AF398" s="18" t="e">
        <f>VLOOKUP(A398,'Copia de MOD PAA INVERSIÓN'!$B:$M,12,0)</f>
        <v>#N/A</v>
      </c>
      <c r="AG398" s="11" t="e">
        <f>VLOOKUP(A398,'SOL INVERSIÒN'!$B:$M,12,0)</f>
        <v>#N/A</v>
      </c>
      <c r="AH398" s="11"/>
      <c r="AI398" s="11"/>
    </row>
    <row r="399" spans="1:35" ht="76.5">
      <c r="A399" s="12" t="s">
        <v>869</v>
      </c>
      <c r="B399" s="13" t="s">
        <v>34</v>
      </c>
      <c r="C399" s="13" t="s">
        <v>35</v>
      </c>
      <c r="D399" s="13" t="s">
        <v>472</v>
      </c>
      <c r="E399" s="13" t="s">
        <v>473</v>
      </c>
      <c r="F399" s="14">
        <v>8131</v>
      </c>
      <c r="G399" s="14">
        <v>2024110010238</v>
      </c>
      <c r="H399" s="13" t="s">
        <v>474</v>
      </c>
      <c r="I399" s="13" t="s">
        <v>475</v>
      </c>
      <c r="J399" s="13" t="s">
        <v>476</v>
      </c>
      <c r="K399" s="13">
        <v>80111600</v>
      </c>
      <c r="L399" s="13" t="s">
        <v>852</v>
      </c>
      <c r="M399" s="13" t="s">
        <v>42</v>
      </c>
      <c r="N399" s="13" t="s">
        <v>43</v>
      </c>
      <c r="O399" s="13">
        <v>6</v>
      </c>
      <c r="P399" s="12">
        <v>1</v>
      </c>
      <c r="Q399" s="13" t="s">
        <v>44</v>
      </c>
      <c r="R399" s="40" t="s">
        <v>45</v>
      </c>
      <c r="S399" s="40">
        <v>4500000</v>
      </c>
      <c r="T399" s="31">
        <f t="shared" si="142"/>
        <v>27000000</v>
      </c>
      <c r="U399" s="13" t="s">
        <v>46</v>
      </c>
      <c r="V399" s="420" t="s">
        <v>47</v>
      </c>
      <c r="W399" s="12" t="s">
        <v>481</v>
      </c>
      <c r="X399" s="12" t="s">
        <v>523</v>
      </c>
      <c r="Y399" s="13" t="s">
        <v>50</v>
      </c>
      <c r="Z399" s="13" t="s">
        <v>51</v>
      </c>
      <c r="AA399" s="18">
        <f>SUMIFS('MOD PAA INVERSIÓN'!M:M,'MOD PAA INVERSIÓN'!B:B,A399,'MOD PAA INVERSIÓN'!A:A,"Modificación propuesta")</f>
        <v>0</v>
      </c>
      <c r="AB399" s="27">
        <f t="shared" si="143"/>
        <v>0</v>
      </c>
      <c r="AC399" s="27">
        <f t="shared" si="145"/>
        <v>27000000</v>
      </c>
      <c r="AD399" s="18">
        <f>IFERROR(VLOOKUP(A399,'MOD PAA INVERSIÓN'!$B:$U,20,0),0)</f>
        <v>0</v>
      </c>
      <c r="AE399" s="18">
        <f>SUMIFS('MOD PAA INVERSIÓN'!$M:$M,'MOD PAA INVERSIÓN'!B:B,A399,'MOD PAA INVERSIÓN'!A:A,"Información Actual")</f>
        <v>0</v>
      </c>
      <c r="AF399" s="18" t="e">
        <f>VLOOKUP(A399,'Copia de MOD PAA INVERSIÓN'!$B:$M,12,0)</f>
        <v>#N/A</v>
      </c>
      <c r="AG399" s="11" t="e">
        <f>VLOOKUP(A399,'SOL INVERSIÒN'!$B:$M,12,0)</f>
        <v>#N/A</v>
      </c>
      <c r="AH399" s="11"/>
      <c r="AI399" s="11"/>
    </row>
    <row r="400" spans="1:35" ht="76.5">
      <c r="A400" s="12" t="s">
        <v>870</v>
      </c>
      <c r="B400" s="13" t="s">
        <v>34</v>
      </c>
      <c r="C400" s="13" t="s">
        <v>35</v>
      </c>
      <c r="D400" s="13" t="s">
        <v>472</v>
      </c>
      <c r="E400" s="13" t="s">
        <v>473</v>
      </c>
      <c r="F400" s="14">
        <v>8131</v>
      </c>
      <c r="G400" s="14">
        <v>2024110010238</v>
      </c>
      <c r="H400" s="13" t="s">
        <v>474</v>
      </c>
      <c r="I400" s="13" t="s">
        <v>475</v>
      </c>
      <c r="J400" s="13" t="s">
        <v>476</v>
      </c>
      <c r="K400" s="13">
        <v>80111600</v>
      </c>
      <c r="L400" s="13" t="s">
        <v>852</v>
      </c>
      <c r="M400" s="13" t="s">
        <v>42</v>
      </c>
      <c r="N400" s="13" t="s">
        <v>43</v>
      </c>
      <c r="O400" s="13">
        <v>6</v>
      </c>
      <c r="P400" s="428">
        <v>1</v>
      </c>
      <c r="Q400" s="429" t="s">
        <v>44</v>
      </c>
      <c r="R400" s="430" t="s">
        <v>45</v>
      </c>
      <c r="S400" s="40">
        <v>5200000</v>
      </c>
      <c r="T400" s="31">
        <f t="shared" si="142"/>
        <v>31200000</v>
      </c>
      <c r="U400" s="13" t="s">
        <v>46</v>
      </c>
      <c r="V400" s="12" t="s">
        <v>47</v>
      </c>
      <c r="W400" s="428" t="s">
        <v>481</v>
      </c>
      <c r="X400" s="428" t="s">
        <v>523</v>
      </c>
      <c r="Y400" s="429" t="s">
        <v>50</v>
      </c>
      <c r="Z400" s="13" t="s">
        <v>51</v>
      </c>
      <c r="AA400" s="18">
        <f>SUMIFS('MOD PAA INVERSIÓN'!M:M,'MOD PAA INVERSIÓN'!B:B,A400,'MOD PAA INVERSIÓN'!A:A,"Modificación propuesta")</f>
        <v>0</v>
      </c>
      <c r="AB400" s="27">
        <f t="shared" si="143"/>
        <v>0</v>
      </c>
      <c r="AC400" s="27">
        <f t="shared" si="145"/>
        <v>31200000</v>
      </c>
      <c r="AD400" s="18">
        <f>IFERROR(VLOOKUP(A400,'MOD PAA INVERSIÓN'!$B:$U,20,0),0)</f>
        <v>0</v>
      </c>
      <c r="AE400" s="18">
        <f>SUMIFS('MOD PAA INVERSIÓN'!$M:$M,'MOD PAA INVERSIÓN'!B:B,A400,'MOD PAA INVERSIÓN'!A:A,"Información Actual")</f>
        <v>0</v>
      </c>
      <c r="AF400" s="18" t="e">
        <f>VLOOKUP(A400,'Copia de MOD PAA INVERSIÓN'!$B:$M,12,0)</f>
        <v>#N/A</v>
      </c>
      <c r="AG400" s="11" t="e">
        <f>VLOOKUP(A400,'SOL INVERSIÒN'!$B:$M,12,0)</f>
        <v>#N/A</v>
      </c>
      <c r="AH400" s="11"/>
      <c r="AI400" s="11"/>
    </row>
    <row r="401" spans="1:35" ht="63.75">
      <c r="A401" s="12" t="s">
        <v>871</v>
      </c>
      <c r="B401" s="418" t="s">
        <v>34</v>
      </c>
      <c r="C401" s="13" t="s">
        <v>35</v>
      </c>
      <c r="D401" s="13" t="s">
        <v>496</v>
      </c>
      <c r="E401" s="13" t="s">
        <v>473</v>
      </c>
      <c r="F401" s="13">
        <v>8131</v>
      </c>
      <c r="G401" s="13">
        <v>2024110010238</v>
      </c>
      <c r="H401" s="13" t="s">
        <v>474</v>
      </c>
      <c r="I401" s="13" t="s">
        <v>475</v>
      </c>
      <c r="J401" s="13" t="s">
        <v>855</v>
      </c>
      <c r="K401" s="418">
        <v>80111600</v>
      </c>
      <c r="L401" s="418" t="s">
        <v>856</v>
      </c>
      <c r="M401" s="418" t="s">
        <v>42</v>
      </c>
      <c r="N401" s="418" t="s">
        <v>43</v>
      </c>
      <c r="O401" s="13">
        <v>8</v>
      </c>
      <c r="P401" s="417">
        <v>1</v>
      </c>
      <c r="Q401" s="418" t="s">
        <v>44</v>
      </c>
      <c r="R401" s="419" t="s">
        <v>45</v>
      </c>
      <c r="S401" s="419">
        <v>7000000</v>
      </c>
      <c r="T401" s="31">
        <f t="shared" si="142"/>
        <v>56000000</v>
      </c>
      <c r="U401" s="418" t="s">
        <v>46</v>
      </c>
      <c r="V401" s="12" t="s">
        <v>47</v>
      </c>
      <c r="W401" s="417" t="s">
        <v>499</v>
      </c>
      <c r="X401" s="417" t="s">
        <v>509</v>
      </c>
      <c r="Y401" s="418" t="s">
        <v>50</v>
      </c>
      <c r="Z401" s="13" t="s">
        <v>51</v>
      </c>
      <c r="AA401" s="18">
        <f>SUMIFS('MOD PAA INVERSIÓN'!M:M,'MOD PAA INVERSIÓN'!B:B,A401,'MOD PAA INVERSIÓN'!A:A,"Modificación propuesta")</f>
        <v>0</v>
      </c>
      <c r="AB401" s="27">
        <f t="shared" si="143"/>
        <v>0</v>
      </c>
      <c r="AC401" s="27">
        <f t="shared" si="145"/>
        <v>56000000</v>
      </c>
      <c r="AD401" s="18">
        <f>IFERROR(VLOOKUP(A401,'MOD PAA INVERSIÓN'!$B:$U,20,0),0)</f>
        <v>0</v>
      </c>
      <c r="AE401" s="18">
        <f>SUMIFS('MOD PAA INVERSIÓN'!$M:$M,'MOD PAA INVERSIÓN'!B:B,A401,'MOD PAA INVERSIÓN'!A:A,"Información Actual")</f>
        <v>0</v>
      </c>
      <c r="AF401" s="18" t="e">
        <f>VLOOKUP(A401,'Copia de MOD PAA INVERSIÓN'!$B:$M,12,0)</f>
        <v>#N/A</v>
      </c>
      <c r="AG401" s="11" t="e">
        <f>VLOOKUP(A401,'SOL INVERSIÒN'!$B:$M,12,0)</f>
        <v>#N/A</v>
      </c>
      <c r="AH401" s="11"/>
      <c r="AI401" s="11"/>
    </row>
    <row r="402" spans="1:35" ht="76.5">
      <c r="A402" s="12" t="s">
        <v>872</v>
      </c>
      <c r="B402" s="13" t="s">
        <v>34</v>
      </c>
      <c r="C402" s="13" t="s">
        <v>35</v>
      </c>
      <c r="D402" s="13" t="s">
        <v>472</v>
      </c>
      <c r="E402" s="13" t="s">
        <v>473</v>
      </c>
      <c r="F402" s="14">
        <v>8131</v>
      </c>
      <c r="G402" s="14">
        <v>2024110010238</v>
      </c>
      <c r="H402" s="13" t="s">
        <v>474</v>
      </c>
      <c r="I402" s="13" t="s">
        <v>475</v>
      </c>
      <c r="J402" s="13" t="s">
        <v>476</v>
      </c>
      <c r="K402" s="13">
        <v>80111600</v>
      </c>
      <c r="L402" s="13" t="s">
        <v>843</v>
      </c>
      <c r="M402" s="13" t="s">
        <v>42</v>
      </c>
      <c r="N402" s="13" t="s">
        <v>43</v>
      </c>
      <c r="O402" s="13">
        <v>6</v>
      </c>
      <c r="P402" s="12">
        <v>1</v>
      </c>
      <c r="Q402" s="13" t="s">
        <v>44</v>
      </c>
      <c r="R402" s="40" t="s">
        <v>45</v>
      </c>
      <c r="S402" s="40">
        <v>5200000</v>
      </c>
      <c r="T402" s="31">
        <f t="shared" si="142"/>
        <v>31200000</v>
      </c>
      <c r="U402" s="13" t="s">
        <v>46</v>
      </c>
      <c r="V402" s="420" t="s">
        <v>47</v>
      </c>
      <c r="W402" s="12" t="s">
        <v>481</v>
      </c>
      <c r="X402" s="12" t="s">
        <v>523</v>
      </c>
      <c r="Y402" s="13" t="s">
        <v>50</v>
      </c>
      <c r="Z402" s="13" t="s">
        <v>51</v>
      </c>
      <c r="AA402" s="18">
        <f>SUMIFS('MOD PAA INVERSIÓN'!M:M,'MOD PAA INVERSIÓN'!B:B,A402,'MOD PAA INVERSIÓN'!A:A,"Modificación propuesta")</f>
        <v>0</v>
      </c>
      <c r="AB402" s="27">
        <f t="shared" si="143"/>
        <v>0</v>
      </c>
      <c r="AC402" s="27">
        <f t="shared" si="145"/>
        <v>31200000</v>
      </c>
      <c r="AD402" s="18">
        <f>IFERROR(VLOOKUP(A402,'MOD PAA INVERSIÓN'!$B:$U,20,0),0)</f>
        <v>0</v>
      </c>
      <c r="AE402" s="18">
        <f>SUMIFS('MOD PAA INVERSIÓN'!$M:$M,'MOD PAA INVERSIÓN'!B:B,A402,'MOD PAA INVERSIÓN'!A:A,"Información Actual")</f>
        <v>0</v>
      </c>
      <c r="AF402" s="18" t="e">
        <f>VLOOKUP(A402,'Copia de MOD PAA INVERSIÓN'!$B:$M,12,0)</f>
        <v>#N/A</v>
      </c>
      <c r="AG402" s="11" t="e">
        <f>VLOOKUP(A402,'SOL INVERSIÒN'!$B:$M,12,0)</f>
        <v>#N/A</v>
      </c>
      <c r="AH402" s="11"/>
      <c r="AI402" s="11"/>
    </row>
    <row r="403" spans="1:35" ht="63.75">
      <c r="A403" s="12" t="s">
        <v>873</v>
      </c>
      <c r="B403" s="13" t="s">
        <v>34</v>
      </c>
      <c r="C403" s="13" t="s">
        <v>35</v>
      </c>
      <c r="D403" s="13" t="s">
        <v>496</v>
      </c>
      <c r="E403" s="13" t="s">
        <v>473</v>
      </c>
      <c r="F403" s="13">
        <v>8131</v>
      </c>
      <c r="G403" s="13">
        <v>2024110010238</v>
      </c>
      <c r="H403" s="13" t="s">
        <v>474</v>
      </c>
      <c r="I403" s="13" t="s">
        <v>475</v>
      </c>
      <c r="J403" s="13" t="s">
        <v>855</v>
      </c>
      <c r="K403" s="13">
        <v>80111600</v>
      </c>
      <c r="L403" s="13" t="s">
        <v>856</v>
      </c>
      <c r="M403" s="13" t="s">
        <v>42</v>
      </c>
      <c r="N403" s="13" t="s">
        <v>43</v>
      </c>
      <c r="O403" s="13">
        <v>6</v>
      </c>
      <c r="P403" s="12">
        <v>1</v>
      </c>
      <c r="Q403" s="13" t="s">
        <v>44</v>
      </c>
      <c r="R403" s="40" t="s">
        <v>45</v>
      </c>
      <c r="S403" s="40">
        <v>6000000</v>
      </c>
      <c r="T403" s="31">
        <f t="shared" si="142"/>
        <v>36000000</v>
      </c>
      <c r="U403" s="13" t="s">
        <v>46</v>
      </c>
      <c r="V403" s="420" t="s">
        <v>47</v>
      </c>
      <c r="W403" s="12" t="s">
        <v>499</v>
      </c>
      <c r="X403" s="12" t="s">
        <v>509</v>
      </c>
      <c r="Y403" s="13" t="s">
        <v>50</v>
      </c>
      <c r="Z403" s="13" t="s">
        <v>51</v>
      </c>
      <c r="AA403" s="18">
        <f>SUMIFS('MOD PAA INVERSIÓN'!M:M,'MOD PAA INVERSIÓN'!B:B,A403,'MOD PAA INVERSIÓN'!A:A,"Modificación propuesta")</f>
        <v>30000000</v>
      </c>
      <c r="AB403" s="18">
        <f>AA403-T403</f>
        <v>-6000000</v>
      </c>
      <c r="AC403" s="18">
        <f>AA403</f>
        <v>30000000</v>
      </c>
      <c r="AD403" s="18">
        <f>IFERROR(VLOOKUP(A403,'MOD PAA INVERSIÓN'!$B:$U,20,0),0)</f>
        <v>7</v>
      </c>
      <c r="AE403" s="18">
        <f>SUMIFS('MOD PAA INVERSIÓN'!$M:$M,'MOD PAA INVERSIÓN'!B:B,A403,'MOD PAA INVERSIÓN'!A:A,"Información Actual")</f>
        <v>36000000</v>
      </c>
      <c r="AF403" s="18">
        <f>VLOOKUP(A403,'Copia de MOD PAA INVERSIÓN'!$B:$M,12,0)</f>
        <v>30000000</v>
      </c>
      <c r="AG403" s="41">
        <f>VLOOKUP(A403,'SOL INVERSIÒN'!$B:$M,12,0)</f>
        <v>30000000</v>
      </c>
      <c r="AH403" s="11"/>
      <c r="AI403" s="11"/>
    </row>
    <row r="404" spans="1:35" ht="76.5">
      <c r="A404" s="12" t="s">
        <v>874</v>
      </c>
      <c r="B404" s="13" t="s">
        <v>34</v>
      </c>
      <c r="C404" s="13" t="s">
        <v>35</v>
      </c>
      <c r="D404" s="13" t="s">
        <v>472</v>
      </c>
      <c r="E404" s="13" t="s">
        <v>473</v>
      </c>
      <c r="F404" s="14">
        <v>8131</v>
      </c>
      <c r="G404" s="14">
        <v>2024110010238</v>
      </c>
      <c r="H404" s="13" t="s">
        <v>474</v>
      </c>
      <c r="I404" s="13" t="s">
        <v>475</v>
      </c>
      <c r="J404" s="13" t="s">
        <v>476</v>
      </c>
      <c r="K404" s="13">
        <v>80111600</v>
      </c>
      <c r="L404" s="13" t="s">
        <v>875</v>
      </c>
      <c r="M404" s="13" t="s">
        <v>43</v>
      </c>
      <c r="N404" s="13" t="s">
        <v>43</v>
      </c>
      <c r="O404" s="13">
        <v>6</v>
      </c>
      <c r="P404" s="12">
        <v>1</v>
      </c>
      <c r="Q404" s="13" t="s">
        <v>44</v>
      </c>
      <c r="R404" s="40" t="s">
        <v>45</v>
      </c>
      <c r="S404" s="40">
        <v>4500000</v>
      </c>
      <c r="T404" s="31">
        <f t="shared" si="142"/>
        <v>27000000</v>
      </c>
      <c r="U404" s="13" t="s">
        <v>46</v>
      </c>
      <c r="V404" s="420" t="s">
        <v>47</v>
      </c>
      <c r="W404" s="12" t="s">
        <v>481</v>
      </c>
      <c r="X404" s="12" t="s">
        <v>523</v>
      </c>
      <c r="Y404" s="13" t="s">
        <v>50</v>
      </c>
      <c r="Z404" s="13" t="s">
        <v>51</v>
      </c>
      <c r="AA404" s="18">
        <f>SUMIFS('MOD PAA INVERSIÓN'!M:M,'MOD PAA INVERSIÓN'!B:B,A404,'MOD PAA INVERSIÓN'!A:A,"Modificación propuesta")</f>
        <v>0</v>
      </c>
      <c r="AB404" s="27">
        <f t="shared" ref="AB404:AB406" si="146">AC404-T404</f>
        <v>0</v>
      </c>
      <c r="AC404" s="27">
        <f t="shared" ref="AC404:AC406" si="147">T404</f>
        <v>27000000</v>
      </c>
      <c r="AD404" s="18">
        <f>IFERROR(VLOOKUP(A404,'MOD PAA INVERSIÓN'!$B:$U,20,0),0)</f>
        <v>0</v>
      </c>
      <c r="AE404" s="18">
        <f>SUMIFS('MOD PAA INVERSIÓN'!$M:$M,'MOD PAA INVERSIÓN'!B:B,A404,'MOD PAA INVERSIÓN'!A:A,"Información Actual")</f>
        <v>0</v>
      </c>
      <c r="AF404" s="18" t="e">
        <f>VLOOKUP(A404,'Copia de MOD PAA INVERSIÓN'!$B:$M,12,0)</f>
        <v>#N/A</v>
      </c>
      <c r="AG404" s="11" t="e">
        <f>VLOOKUP(A404,'SOL INVERSIÒN'!$B:$M,12,0)</f>
        <v>#N/A</v>
      </c>
      <c r="AH404" s="11"/>
      <c r="AI404" s="11"/>
    </row>
    <row r="405" spans="1:35" ht="76.5">
      <c r="A405" s="12" t="s">
        <v>876</v>
      </c>
      <c r="B405" s="13" t="s">
        <v>34</v>
      </c>
      <c r="C405" s="13" t="s">
        <v>35</v>
      </c>
      <c r="D405" s="13" t="s">
        <v>472</v>
      </c>
      <c r="E405" s="13" t="s">
        <v>473</v>
      </c>
      <c r="F405" s="14">
        <v>8131</v>
      </c>
      <c r="G405" s="14">
        <v>2024110010238</v>
      </c>
      <c r="H405" s="13" t="s">
        <v>474</v>
      </c>
      <c r="I405" s="13" t="s">
        <v>475</v>
      </c>
      <c r="J405" s="13" t="s">
        <v>476</v>
      </c>
      <c r="K405" s="13">
        <v>80111600</v>
      </c>
      <c r="L405" s="13" t="s">
        <v>859</v>
      </c>
      <c r="M405" s="13" t="s">
        <v>42</v>
      </c>
      <c r="N405" s="13" t="s">
        <v>43</v>
      </c>
      <c r="O405" s="13">
        <v>6</v>
      </c>
      <c r="P405" s="12">
        <v>1</v>
      </c>
      <c r="Q405" s="13" t="s">
        <v>44</v>
      </c>
      <c r="R405" s="40" t="s">
        <v>45</v>
      </c>
      <c r="S405" s="40">
        <v>3600000</v>
      </c>
      <c r="T405" s="31">
        <f t="shared" si="142"/>
        <v>21600000</v>
      </c>
      <c r="U405" s="13" t="s">
        <v>46</v>
      </c>
      <c r="V405" s="420" t="s">
        <v>47</v>
      </c>
      <c r="W405" s="12" t="s">
        <v>481</v>
      </c>
      <c r="X405" s="12" t="s">
        <v>523</v>
      </c>
      <c r="Y405" s="13" t="s">
        <v>50</v>
      </c>
      <c r="Z405" s="13" t="s">
        <v>51</v>
      </c>
      <c r="AA405" s="18">
        <f>SUMIFS('MOD PAA INVERSIÓN'!M:M,'MOD PAA INVERSIÓN'!B:B,A405,'MOD PAA INVERSIÓN'!A:A,"Modificación propuesta")</f>
        <v>0</v>
      </c>
      <c r="AB405" s="27">
        <f t="shared" si="146"/>
        <v>0</v>
      </c>
      <c r="AC405" s="27">
        <f t="shared" si="147"/>
        <v>21600000</v>
      </c>
      <c r="AD405" s="18">
        <f>IFERROR(VLOOKUP(A405,'MOD PAA INVERSIÓN'!$B:$U,20,0),0)</f>
        <v>0</v>
      </c>
      <c r="AE405" s="18">
        <f>SUMIFS('MOD PAA INVERSIÓN'!$M:$M,'MOD PAA INVERSIÓN'!B:B,A405,'MOD PAA INVERSIÓN'!A:A,"Información Actual")</f>
        <v>0</v>
      </c>
      <c r="AF405" s="18" t="e">
        <f>VLOOKUP(A405,'Copia de MOD PAA INVERSIÓN'!$B:$M,12,0)</f>
        <v>#N/A</v>
      </c>
      <c r="AG405" s="11" t="e">
        <f>VLOOKUP(A405,'SOL INVERSIÒN'!$B:$M,12,0)</f>
        <v>#N/A</v>
      </c>
      <c r="AH405" s="11"/>
      <c r="AI405" s="11"/>
    </row>
    <row r="406" spans="1:35" ht="76.5">
      <c r="A406" s="12" t="s">
        <v>877</v>
      </c>
      <c r="B406" s="13" t="s">
        <v>34</v>
      </c>
      <c r="C406" s="13" t="s">
        <v>35</v>
      </c>
      <c r="D406" s="13" t="s">
        <v>472</v>
      </c>
      <c r="E406" s="13" t="s">
        <v>473</v>
      </c>
      <c r="F406" s="14">
        <v>8131</v>
      </c>
      <c r="G406" s="14">
        <v>2024110010238</v>
      </c>
      <c r="H406" s="13" t="s">
        <v>474</v>
      </c>
      <c r="I406" s="13" t="s">
        <v>475</v>
      </c>
      <c r="J406" s="13" t="s">
        <v>476</v>
      </c>
      <c r="K406" s="13">
        <v>80111600</v>
      </c>
      <c r="L406" s="13" t="s">
        <v>861</v>
      </c>
      <c r="M406" s="13" t="s">
        <v>42</v>
      </c>
      <c r="N406" s="13" t="s">
        <v>43</v>
      </c>
      <c r="O406" s="13">
        <v>6</v>
      </c>
      <c r="P406" s="12">
        <v>1</v>
      </c>
      <c r="Q406" s="13" t="s">
        <v>44</v>
      </c>
      <c r="R406" s="40" t="s">
        <v>45</v>
      </c>
      <c r="S406" s="40">
        <v>5200000</v>
      </c>
      <c r="T406" s="31">
        <f t="shared" si="142"/>
        <v>31200000</v>
      </c>
      <c r="U406" s="13" t="s">
        <v>46</v>
      </c>
      <c r="V406" s="420" t="s">
        <v>47</v>
      </c>
      <c r="W406" s="12" t="s">
        <v>481</v>
      </c>
      <c r="X406" s="12" t="s">
        <v>523</v>
      </c>
      <c r="Y406" s="13" t="s">
        <v>50</v>
      </c>
      <c r="Z406" s="13" t="s">
        <v>51</v>
      </c>
      <c r="AA406" s="18">
        <f>SUMIFS('MOD PAA INVERSIÓN'!M:M,'MOD PAA INVERSIÓN'!B:B,A406,'MOD PAA INVERSIÓN'!A:A,"Modificación propuesta")</f>
        <v>0</v>
      </c>
      <c r="AB406" s="27">
        <f t="shared" si="146"/>
        <v>0</v>
      </c>
      <c r="AC406" s="27">
        <f t="shared" si="147"/>
        <v>31200000</v>
      </c>
      <c r="AD406" s="18">
        <f>IFERROR(VLOOKUP(A406,'MOD PAA INVERSIÓN'!$B:$U,20,0),0)</f>
        <v>0</v>
      </c>
      <c r="AE406" s="18">
        <f>SUMIFS('MOD PAA INVERSIÓN'!$M:$M,'MOD PAA INVERSIÓN'!B:B,A406,'MOD PAA INVERSIÓN'!A:A,"Información Actual")</f>
        <v>0</v>
      </c>
      <c r="AF406" s="18" t="e">
        <f>VLOOKUP(A406,'Copia de MOD PAA INVERSIÓN'!$B:$M,12,0)</f>
        <v>#N/A</v>
      </c>
      <c r="AG406" s="11" t="e">
        <f>VLOOKUP(A406,'SOL INVERSIÒN'!$B:$M,12,0)</f>
        <v>#N/A</v>
      </c>
      <c r="AH406" s="11"/>
      <c r="AI406" s="11"/>
    </row>
    <row r="407" spans="1:35" ht="76.5">
      <c r="A407" s="12" t="s">
        <v>878</v>
      </c>
      <c r="B407" s="13" t="s">
        <v>34</v>
      </c>
      <c r="C407" s="13" t="s">
        <v>756</v>
      </c>
      <c r="D407" s="13" t="s">
        <v>472</v>
      </c>
      <c r="E407" s="13" t="s">
        <v>473</v>
      </c>
      <c r="F407" s="14">
        <v>8131</v>
      </c>
      <c r="G407" s="14">
        <v>2024110010238</v>
      </c>
      <c r="H407" s="13" t="s">
        <v>474</v>
      </c>
      <c r="I407" s="13" t="s">
        <v>475</v>
      </c>
      <c r="J407" s="13" t="s">
        <v>476</v>
      </c>
      <c r="K407" s="418">
        <v>80111600</v>
      </c>
      <c r="L407" s="13" t="s">
        <v>861</v>
      </c>
      <c r="M407" s="13" t="s">
        <v>42</v>
      </c>
      <c r="N407" s="13" t="s">
        <v>43</v>
      </c>
      <c r="O407" s="13">
        <v>6</v>
      </c>
      <c r="P407" s="12">
        <v>1</v>
      </c>
      <c r="Q407" s="13" t="s">
        <v>44</v>
      </c>
      <c r="R407" s="40" t="s">
        <v>45</v>
      </c>
      <c r="S407" s="40">
        <v>7500000</v>
      </c>
      <c r="T407" s="31">
        <f t="shared" si="142"/>
        <v>45000000</v>
      </c>
      <c r="U407" s="13" t="s">
        <v>46</v>
      </c>
      <c r="V407" s="420" t="s">
        <v>47</v>
      </c>
      <c r="W407" s="12" t="s">
        <v>481</v>
      </c>
      <c r="X407" s="12" t="s">
        <v>523</v>
      </c>
      <c r="Y407" s="13" t="s">
        <v>50</v>
      </c>
      <c r="Z407" s="13" t="s">
        <v>51</v>
      </c>
      <c r="AA407" s="18">
        <f>SUMIFS('MOD PAA INVERSIÓN'!M:M,'MOD PAA INVERSIÓN'!B:B,A407,'MOD PAA INVERSIÓN'!A:A,"Modificación propuesta")</f>
        <v>60000000</v>
      </c>
      <c r="AB407" s="18">
        <f t="shared" ref="AB407:AB408" si="148">AA407-T407</f>
        <v>15000000</v>
      </c>
      <c r="AC407" s="18">
        <f t="shared" ref="AC407:AC408" si="149">AA407</f>
        <v>60000000</v>
      </c>
      <c r="AD407" s="18">
        <f>IFERROR(VLOOKUP(A407,'MOD PAA INVERSIÓN'!$B:$U,20,0),0)</f>
        <v>7</v>
      </c>
      <c r="AE407" s="18">
        <f>SUMIFS('MOD PAA INVERSIÓN'!$M:$M,'MOD PAA INVERSIÓN'!B:B,A407,'MOD PAA INVERSIÓN'!A:A,"Información Actual")</f>
        <v>45000000</v>
      </c>
      <c r="AF407" s="18">
        <f>VLOOKUP(A407,'Copia de MOD PAA INVERSIÓN'!$B:$M,12,0)</f>
        <v>60000000</v>
      </c>
      <c r="AG407" s="27">
        <f>VLOOKUP(A407,'SOL INVERSIÒN'!$B:$M,12,0)</f>
        <v>60000000</v>
      </c>
      <c r="AH407" s="11"/>
      <c r="AI407" s="11"/>
    </row>
    <row r="408" spans="1:35" ht="76.5">
      <c r="A408" s="12" t="s">
        <v>879</v>
      </c>
      <c r="B408" s="13" t="s">
        <v>34</v>
      </c>
      <c r="C408" s="13" t="s">
        <v>758</v>
      </c>
      <c r="D408" s="13" t="s">
        <v>472</v>
      </c>
      <c r="E408" s="13" t="s">
        <v>473</v>
      </c>
      <c r="F408" s="14">
        <v>8131</v>
      </c>
      <c r="G408" s="14">
        <v>2024110010238</v>
      </c>
      <c r="H408" s="13" t="s">
        <v>474</v>
      </c>
      <c r="I408" s="13" t="s">
        <v>475</v>
      </c>
      <c r="J408" s="13" t="s">
        <v>476</v>
      </c>
      <c r="K408" s="418">
        <v>80111600</v>
      </c>
      <c r="L408" s="13" t="s">
        <v>861</v>
      </c>
      <c r="M408" s="13" t="s">
        <v>42</v>
      </c>
      <c r="N408" s="13" t="s">
        <v>43</v>
      </c>
      <c r="O408" s="13">
        <v>8</v>
      </c>
      <c r="P408" s="12">
        <v>1</v>
      </c>
      <c r="Q408" s="13" t="s">
        <v>44</v>
      </c>
      <c r="R408" s="40" t="s">
        <v>45</v>
      </c>
      <c r="S408" s="40">
        <v>8000000</v>
      </c>
      <c r="T408" s="31">
        <f t="shared" si="142"/>
        <v>64000000</v>
      </c>
      <c r="U408" s="13" t="s">
        <v>46</v>
      </c>
      <c r="V408" s="420" t="s">
        <v>47</v>
      </c>
      <c r="W408" s="12" t="s">
        <v>481</v>
      </c>
      <c r="X408" s="12" t="s">
        <v>523</v>
      </c>
      <c r="Y408" s="13" t="s">
        <v>50</v>
      </c>
      <c r="Z408" s="13" t="s">
        <v>51</v>
      </c>
      <c r="AA408" s="18">
        <f>SUMIFS('MOD PAA INVERSIÓN'!M:M,'MOD PAA INVERSIÓN'!B:B,A408,'MOD PAA INVERSIÓN'!A:A,"Modificación propuesta")</f>
        <v>40000000</v>
      </c>
      <c r="AB408" s="18">
        <f t="shared" si="148"/>
        <v>-24000000</v>
      </c>
      <c r="AC408" s="18">
        <f t="shared" si="149"/>
        <v>40000000</v>
      </c>
      <c r="AD408" s="18">
        <f>IFERROR(VLOOKUP(A408,'MOD PAA INVERSIÓN'!$B:$U,20,0),0)</f>
        <v>7</v>
      </c>
      <c r="AE408" s="18">
        <f>SUMIFS('MOD PAA INVERSIÓN'!$M:$M,'MOD PAA INVERSIÓN'!B:B,A408,'MOD PAA INVERSIÓN'!A:A,"Información Actual")</f>
        <v>64000000</v>
      </c>
      <c r="AF408" s="18">
        <f>VLOOKUP(A408,'Copia de MOD PAA INVERSIÓN'!$B:$M,12,0)</f>
        <v>40000000</v>
      </c>
      <c r="AG408" s="41">
        <f>VLOOKUP(A408,'SOL INVERSIÒN'!$B:$M,12,0)</f>
        <v>40000000</v>
      </c>
      <c r="AH408" s="11"/>
      <c r="AI408" s="11"/>
    </row>
    <row r="409" spans="1:35" ht="76.5">
      <c r="A409" s="12" t="s">
        <v>880</v>
      </c>
      <c r="B409" s="13" t="s">
        <v>34</v>
      </c>
      <c r="C409" s="13" t="s">
        <v>35</v>
      </c>
      <c r="D409" s="13" t="s">
        <v>472</v>
      </c>
      <c r="E409" s="13" t="s">
        <v>473</v>
      </c>
      <c r="F409" s="14">
        <v>8131</v>
      </c>
      <c r="G409" s="14">
        <v>2024110010238</v>
      </c>
      <c r="H409" s="13" t="s">
        <v>474</v>
      </c>
      <c r="I409" s="13" t="s">
        <v>475</v>
      </c>
      <c r="J409" s="13" t="s">
        <v>476</v>
      </c>
      <c r="K409" s="13">
        <v>80111600</v>
      </c>
      <c r="L409" s="13" t="s">
        <v>843</v>
      </c>
      <c r="M409" s="13" t="s">
        <v>42</v>
      </c>
      <c r="N409" s="13" t="s">
        <v>43</v>
      </c>
      <c r="O409" s="13">
        <v>6</v>
      </c>
      <c r="P409" s="12">
        <v>1</v>
      </c>
      <c r="Q409" s="13" t="s">
        <v>44</v>
      </c>
      <c r="R409" s="40" t="s">
        <v>45</v>
      </c>
      <c r="S409" s="40">
        <v>6000000</v>
      </c>
      <c r="T409" s="31">
        <f t="shared" si="142"/>
        <v>36000000</v>
      </c>
      <c r="U409" s="13" t="s">
        <v>46</v>
      </c>
      <c r="V409" s="420" t="s">
        <v>47</v>
      </c>
      <c r="W409" s="12" t="s">
        <v>481</v>
      </c>
      <c r="X409" s="12" t="s">
        <v>523</v>
      </c>
      <c r="Y409" s="13" t="s">
        <v>50</v>
      </c>
      <c r="Z409" s="13" t="s">
        <v>51</v>
      </c>
      <c r="AA409" s="18">
        <f>SUMIFS('MOD PAA INVERSIÓN'!M:M,'MOD PAA INVERSIÓN'!B:B,A409,'MOD PAA INVERSIÓN'!A:A,"Modificación propuesta")</f>
        <v>0</v>
      </c>
      <c r="AB409" s="27">
        <f t="shared" ref="AB409:AB411" si="150">AC409-T409</f>
        <v>0</v>
      </c>
      <c r="AC409" s="27">
        <f t="shared" ref="AC409:AC411" si="151">T409</f>
        <v>36000000</v>
      </c>
      <c r="AD409" s="18">
        <f>IFERROR(VLOOKUP(A409,'MOD PAA INVERSIÓN'!$B:$U,20,0),0)</f>
        <v>0</v>
      </c>
      <c r="AE409" s="18">
        <f>SUMIFS('MOD PAA INVERSIÓN'!$M:$M,'MOD PAA INVERSIÓN'!B:B,A409,'MOD PAA INVERSIÓN'!A:A,"Información Actual")</f>
        <v>0</v>
      </c>
      <c r="AF409" s="18" t="e">
        <f>VLOOKUP(A409,'Copia de MOD PAA INVERSIÓN'!$B:$M,12,0)</f>
        <v>#N/A</v>
      </c>
      <c r="AG409" s="11" t="e">
        <f>VLOOKUP(A409,'SOL INVERSIÒN'!$B:$M,12,0)</f>
        <v>#N/A</v>
      </c>
      <c r="AH409" s="11"/>
      <c r="AI409" s="11"/>
    </row>
    <row r="410" spans="1:35" ht="76.5">
      <c r="A410" s="12" t="s">
        <v>881</v>
      </c>
      <c r="B410" s="13" t="s">
        <v>34</v>
      </c>
      <c r="C410" s="13" t="s">
        <v>35</v>
      </c>
      <c r="D410" s="13" t="s">
        <v>472</v>
      </c>
      <c r="E410" s="13" t="s">
        <v>473</v>
      </c>
      <c r="F410" s="14">
        <v>8131</v>
      </c>
      <c r="G410" s="14">
        <v>2024110010238</v>
      </c>
      <c r="H410" s="13" t="s">
        <v>474</v>
      </c>
      <c r="I410" s="13" t="s">
        <v>475</v>
      </c>
      <c r="J410" s="13" t="s">
        <v>476</v>
      </c>
      <c r="K410" s="13">
        <v>80111600</v>
      </c>
      <c r="L410" s="13" t="s">
        <v>852</v>
      </c>
      <c r="M410" s="13" t="s">
        <v>42</v>
      </c>
      <c r="N410" s="13" t="s">
        <v>43</v>
      </c>
      <c r="O410" s="13">
        <v>6</v>
      </c>
      <c r="P410" s="12">
        <v>1</v>
      </c>
      <c r="Q410" s="13" t="s">
        <v>44</v>
      </c>
      <c r="R410" s="40" t="s">
        <v>45</v>
      </c>
      <c r="S410" s="40">
        <v>5300000</v>
      </c>
      <c r="T410" s="31">
        <f t="shared" si="142"/>
        <v>31800000</v>
      </c>
      <c r="U410" s="13" t="s">
        <v>46</v>
      </c>
      <c r="V410" s="420" t="s">
        <v>47</v>
      </c>
      <c r="W410" s="12" t="s">
        <v>481</v>
      </c>
      <c r="X410" s="12" t="s">
        <v>523</v>
      </c>
      <c r="Y410" s="13" t="s">
        <v>50</v>
      </c>
      <c r="Z410" s="13" t="s">
        <v>51</v>
      </c>
      <c r="AA410" s="18">
        <f>SUMIFS('MOD PAA INVERSIÓN'!M:M,'MOD PAA INVERSIÓN'!B:B,A410,'MOD PAA INVERSIÓN'!A:A,"Modificación propuesta")</f>
        <v>0</v>
      </c>
      <c r="AB410" s="27">
        <f t="shared" si="150"/>
        <v>0</v>
      </c>
      <c r="AC410" s="27">
        <f t="shared" si="151"/>
        <v>31800000</v>
      </c>
      <c r="AD410" s="18">
        <f>IFERROR(VLOOKUP(A410,'MOD PAA INVERSIÓN'!$B:$U,20,0),0)</f>
        <v>0</v>
      </c>
      <c r="AE410" s="18">
        <f>SUMIFS('MOD PAA INVERSIÓN'!$M:$M,'MOD PAA INVERSIÓN'!B:B,A410,'MOD PAA INVERSIÓN'!A:A,"Información Actual")</f>
        <v>0</v>
      </c>
      <c r="AF410" s="18" t="e">
        <f>VLOOKUP(A410,'Copia de MOD PAA INVERSIÓN'!$B:$M,12,0)</f>
        <v>#N/A</v>
      </c>
      <c r="AG410" s="11" t="e">
        <f>VLOOKUP(A410,'SOL INVERSIÒN'!$B:$M,12,0)</f>
        <v>#N/A</v>
      </c>
      <c r="AH410" s="11"/>
      <c r="AI410" s="11"/>
    </row>
    <row r="411" spans="1:35" ht="76.5">
      <c r="A411" s="12" t="s">
        <v>882</v>
      </c>
      <c r="B411" s="13" t="s">
        <v>34</v>
      </c>
      <c r="C411" s="13" t="s">
        <v>35</v>
      </c>
      <c r="D411" s="13" t="s">
        <v>472</v>
      </c>
      <c r="E411" s="13" t="s">
        <v>473</v>
      </c>
      <c r="F411" s="14">
        <v>8131</v>
      </c>
      <c r="G411" s="14">
        <v>2024110010238</v>
      </c>
      <c r="H411" s="13" t="s">
        <v>474</v>
      </c>
      <c r="I411" s="13" t="s">
        <v>475</v>
      </c>
      <c r="J411" s="13" t="s">
        <v>476</v>
      </c>
      <c r="K411" s="13">
        <v>80111600</v>
      </c>
      <c r="L411" s="13" t="s">
        <v>852</v>
      </c>
      <c r="M411" s="13" t="s">
        <v>43</v>
      </c>
      <c r="N411" s="13" t="s">
        <v>43</v>
      </c>
      <c r="O411" s="13">
        <v>6</v>
      </c>
      <c r="P411" s="12">
        <v>1</v>
      </c>
      <c r="Q411" s="13" t="s">
        <v>44</v>
      </c>
      <c r="R411" s="40" t="s">
        <v>45</v>
      </c>
      <c r="S411" s="40">
        <v>4500000</v>
      </c>
      <c r="T411" s="31">
        <f t="shared" si="142"/>
        <v>27000000</v>
      </c>
      <c r="U411" s="13" t="s">
        <v>46</v>
      </c>
      <c r="V411" s="420" t="s">
        <v>47</v>
      </c>
      <c r="W411" s="12" t="s">
        <v>481</v>
      </c>
      <c r="X411" s="12" t="s">
        <v>523</v>
      </c>
      <c r="Y411" s="13" t="s">
        <v>50</v>
      </c>
      <c r="Z411" s="13" t="s">
        <v>51</v>
      </c>
      <c r="AA411" s="18">
        <f>SUMIFS('MOD PAA INVERSIÓN'!M:M,'MOD PAA INVERSIÓN'!B:B,A411,'MOD PAA INVERSIÓN'!A:A,"Modificación propuesta")</f>
        <v>0</v>
      </c>
      <c r="AB411" s="27">
        <f t="shared" si="150"/>
        <v>0</v>
      </c>
      <c r="AC411" s="27">
        <f t="shared" si="151"/>
        <v>27000000</v>
      </c>
      <c r="AD411" s="18">
        <f>IFERROR(VLOOKUP(A411,'MOD PAA INVERSIÓN'!$B:$U,20,0),0)</f>
        <v>0</v>
      </c>
      <c r="AE411" s="18">
        <f>SUMIFS('MOD PAA INVERSIÓN'!$M:$M,'MOD PAA INVERSIÓN'!B:B,A411,'MOD PAA INVERSIÓN'!A:A,"Información Actual")</f>
        <v>0</v>
      </c>
      <c r="AF411" s="18" t="e">
        <f>VLOOKUP(A411,'Copia de MOD PAA INVERSIÓN'!$B:$M,12,0)</f>
        <v>#N/A</v>
      </c>
      <c r="AG411" s="11" t="e">
        <f>VLOOKUP(A411,'SOL INVERSIÒN'!$B:$M,12,0)</f>
        <v>#N/A</v>
      </c>
      <c r="AH411" s="11"/>
      <c r="AI411" s="11"/>
    </row>
    <row r="412" spans="1:35" ht="76.5">
      <c r="A412" s="12" t="s">
        <v>883</v>
      </c>
      <c r="B412" s="13" t="s">
        <v>34</v>
      </c>
      <c r="C412" s="13" t="s">
        <v>35</v>
      </c>
      <c r="D412" s="13" t="s">
        <v>472</v>
      </c>
      <c r="E412" s="13" t="s">
        <v>473</v>
      </c>
      <c r="F412" s="14">
        <v>8131</v>
      </c>
      <c r="G412" s="14">
        <v>2024110010238</v>
      </c>
      <c r="H412" s="13" t="s">
        <v>474</v>
      </c>
      <c r="I412" s="13" t="s">
        <v>475</v>
      </c>
      <c r="J412" s="13" t="s">
        <v>476</v>
      </c>
      <c r="K412" s="13">
        <v>80111600</v>
      </c>
      <c r="L412" s="13" t="s">
        <v>852</v>
      </c>
      <c r="M412" s="13" t="s">
        <v>43</v>
      </c>
      <c r="N412" s="13" t="s">
        <v>43</v>
      </c>
      <c r="O412" s="13">
        <v>6</v>
      </c>
      <c r="P412" s="12">
        <v>1</v>
      </c>
      <c r="Q412" s="13" t="s">
        <v>44</v>
      </c>
      <c r="R412" s="40" t="s">
        <v>45</v>
      </c>
      <c r="S412" s="40">
        <v>7000000</v>
      </c>
      <c r="T412" s="31">
        <f t="shared" si="142"/>
        <v>42000000</v>
      </c>
      <c r="U412" s="13" t="s">
        <v>46</v>
      </c>
      <c r="V412" s="420" t="s">
        <v>47</v>
      </c>
      <c r="W412" s="12" t="s">
        <v>481</v>
      </c>
      <c r="X412" s="12" t="s">
        <v>523</v>
      </c>
      <c r="Y412" s="13" t="s">
        <v>50</v>
      </c>
      <c r="Z412" s="13" t="s">
        <v>51</v>
      </c>
      <c r="AA412" s="18">
        <f>SUMIFS('MOD PAA INVERSIÓN'!M:M,'MOD PAA INVERSIÓN'!B:B,A412,'MOD PAA INVERSIÓN'!A:A,"Modificación propuesta")</f>
        <v>45000000</v>
      </c>
      <c r="AB412" s="18">
        <f>AA412-T412</f>
        <v>3000000</v>
      </c>
      <c r="AC412" s="18">
        <f>AA412</f>
        <v>45000000</v>
      </c>
      <c r="AD412" s="18">
        <f>IFERROR(VLOOKUP(A412,'MOD PAA INVERSIÓN'!$B:$U,20,0),0)</f>
        <v>7</v>
      </c>
      <c r="AE412" s="18">
        <f>SUMIFS('MOD PAA INVERSIÓN'!$M:$M,'MOD PAA INVERSIÓN'!B:B,A412,'MOD PAA INVERSIÓN'!A:A,"Información Actual")</f>
        <v>42000000</v>
      </c>
      <c r="AF412" s="18">
        <f>VLOOKUP(A412,'Copia de MOD PAA INVERSIÓN'!$B:$M,12,0)</f>
        <v>45000000</v>
      </c>
      <c r="AG412" s="27">
        <f>VLOOKUP(A412,'SOL INVERSIÒN'!$B:$M,12,0)</f>
        <v>45000000</v>
      </c>
      <c r="AH412" s="11"/>
      <c r="AI412" s="11"/>
    </row>
    <row r="413" spans="1:35" ht="76.5">
      <c r="A413" s="12" t="s">
        <v>884</v>
      </c>
      <c r="B413" s="13" t="s">
        <v>34</v>
      </c>
      <c r="C413" s="13" t="s">
        <v>35</v>
      </c>
      <c r="D413" s="13" t="s">
        <v>472</v>
      </c>
      <c r="E413" s="13" t="s">
        <v>473</v>
      </c>
      <c r="F413" s="14">
        <v>8131</v>
      </c>
      <c r="G413" s="14">
        <v>2024110010238</v>
      </c>
      <c r="H413" s="13" t="s">
        <v>474</v>
      </c>
      <c r="I413" s="13" t="s">
        <v>475</v>
      </c>
      <c r="J413" s="13" t="s">
        <v>476</v>
      </c>
      <c r="K413" s="13">
        <v>80111600</v>
      </c>
      <c r="L413" s="13" t="s">
        <v>852</v>
      </c>
      <c r="M413" s="13" t="s">
        <v>42</v>
      </c>
      <c r="N413" s="13" t="s">
        <v>43</v>
      </c>
      <c r="O413" s="13">
        <v>6</v>
      </c>
      <c r="P413" s="12">
        <v>1</v>
      </c>
      <c r="Q413" s="13" t="s">
        <v>44</v>
      </c>
      <c r="R413" s="40" t="s">
        <v>45</v>
      </c>
      <c r="S413" s="40">
        <v>4500000</v>
      </c>
      <c r="T413" s="31">
        <f t="shared" si="142"/>
        <v>27000000</v>
      </c>
      <c r="U413" s="13" t="s">
        <v>46</v>
      </c>
      <c r="V413" s="420" t="s">
        <v>47</v>
      </c>
      <c r="W413" s="12" t="s">
        <v>481</v>
      </c>
      <c r="X413" s="12" t="s">
        <v>523</v>
      </c>
      <c r="Y413" s="13" t="s">
        <v>50</v>
      </c>
      <c r="Z413" s="13" t="s">
        <v>51</v>
      </c>
      <c r="AA413" s="18">
        <f>SUMIFS('MOD PAA INVERSIÓN'!M:M,'MOD PAA INVERSIÓN'!B:B,A413,'MOD PAA INVERSIÓN'!A:A,"Modificación propuesta")</f>
        <v>0</v>
      </c>
      <c r="AB413" s="27">
        <f t="shared" ref="AB413:AB419" si="152">AC413-T413</f>
        <v>0</v>
      </c>
      <c r="AC413" s="27">
        <f t="shared" ref="AC413:AC419" si="153">T413</f>
        <v>27000000</v>
      </c>
      <c r="AD413" s="18">
        <f>IFERROR(VLOOKUP(A413,'MOD PAA INVERSIÓN'!$B:$U,20,0),0)</f>
        <v>0</v>
      </c>
      <c r="AE413" s="18">
        <f>SUMIFS('MOD PAA INVERSIÓN'!$M:$M,'MOD PAA INVERSIÓN'!B:B,A413,'MOD PAA INVERSIÓN'!A:A,"Información Actual")</f>
        <v>0</v>
      </c>
      <c r="AF413" s="18" t="e">
        <f>VLOOKUP(A413,'Copia de MOD PAA INVERSIÓN'!$B:$M,12,0)</f>
        <v>#N/A</v>
      </c>
      <c r="AG413" s="11" t="e">
        <f>VLOOKUP(A413,'SOL INVERSIÒN'!$B:$M,12,0)</f>
        <v>#N/A</v>
      </c>
      <c r="AH413" s="11"/>
      <c r="AI413" s="11"/>
    </row>
    <row r="414" spans="1:35" ht="76.5">
      <c r="A414" s="12" t="s">
        <v>885</v>
      </c>
      <c r="B414" s="13" t="s">
        <v>34</v>
      </c>
      <c r="C414" s="13" t="s">
        <v>35</v>
      </c>
      <c r="D414" s="13" t="s">
        <v>472</v>
      </c>
      <c r="E414" s="13" t="s">
        <v>473</v>
      </c>
      <c r="F414" s="14">
        <v>8131</v>
      </c>
      <c r="G414" s="14">
        <v>2024110010238</v>
      </c>
      <c r="H414" s="13" t="s">
        <v>474</v>
      </c>
      <c r="I414" s="13" t="s">
        <v>475</v>
      </c>
      <c r="J414" s="13" t="s">
        <v>476</v>
      </c>
      <c r="K414" s="13">
        <v>80111600</v>
      </c>
      <c r="L414" s="13" t="s">
        <v>843</v>
      </c>
      <c r="M414" s="13" t="s">
        <v>42</v>
      </c>
      <c r="N414" s="13" t="s">
        <v>43</v>
      </c>
      <c r="O414" s="13">
        <v>6</v>
      </c>
      <c r="P414" s="428">
        <v>1</v>
      </c>
      <c r="Q414" s="429" t="s">
        <v>44</v>
      </c>
      <c r="R414" s="430" t="s">
        <v>45</v>
      </c>
      <c r="S414" s="40">
        <v>4500000</v>
      </c>
      <c r="T414" s="31">
        <f t="shared" si="142"/>
        <v>27000000</v>
      </c>
      <c r="U414" s="13" t="s">
        <v>46</v>
      </c>
      <c r="V414" s="12" t="s">
        <v>47</v>
      </c>
      <c r="W414" s="428" t="s">
        <v>481</v>
      </c>
      <c r="X414" s="428" t="s">
        <v>523</v>
      </c>
      <c r="Y414" s="429" t="s">
        <v>50</v>
      </c>
      <c r="Z414" s="13" t="s">
        <v>51</v>
      </c>
      <c r="AA414" s="18">
        <f>SUMIFS('MOD PAA INVERSIÓN'!M:M,'MOD PAA INVERSIÓN'!B:B,A414,'MOD PAA INVERSIÓN'!A:A,"Modificación propuesta")</f>
        <v>0</v>
      </c>
      <c r="AB414" s="27">
        <f t="shared" si="152"/>
        <v>0</v>
      </c>
      <c r="AC414" s="27">
        <f t="shared" si="153"/>
        <v>27000000</v>
      </c>
      <c r="AD414" s="18">
        <f>IFERROR(VLOOKUP(A414,'MOD PAA INVERSIÓN'!$B:$U,20,0),0)</f>
        <v>0</v>
      </c>
      <c r="AE414" s="18">
        <f>SUMIFS('MOD PAA INVERSIÓN'!$M:$M,'MOD PAA INVERSIÓN'!B:B,A414,'MOD PAA INVERSIÓN'!A:A,"Información Actual")</f>
        <v>0</v>
      </c>
      <c r="AF414" s="18" t="e">
        <f>VLOOKUP(A414,'Copia de MOD PAA INVERSIÓN'!$B:$M,12,0)</f>
        <v>#N/A</v>
      </c>
      <c r="AG414" s="11" t="e">
        <f>VLOOKUP(A414,'SOL INVERSIÒN'!$B:$M,12,0)</f>
        <v>#N/A</v>
      </c>
      <c r="AH414" s="11"/>
      <c r="AI414" s="11"/>
    </row>
    <row r="415" spans="1:35" ht="76.5">
      <c r="A415" s="12" t="s">
        <v>886</v>
      </c>
      <c r="B415" s="13" t="s">
        <v>34</v>
      </c>
      <c r="C415" s="13" t="s">
        <v>35</v>
      </c>
      <c r="D415" s="13" t="s">
        <v>472</v>
      </c>
      <c r="E415" s="13" t="s">
        <v>473</v>
      </c>
      <c r="F415" s="14">
        <v>8131</v>
      </c>
      <c r="G415" s="14">
        <v>2024110010238</v>
      </c>
      <c r="H415" s="13" t="s">
        <v>474</v>
      </c>
      <c r="I415" s="13" t="s">
        <v>475</v>
      </c>
      <c r="J415" s="13" t="s">
        <v>476</v>
      </c>
      <c r="K415" s="13">
        <v>80111600</v>
      </c>
      <c r="L415" s="13" t="s">
        <v>852</v>
      </c>
      <c r="M415" s="13" t="s">
        <v>43</v>
      </c>
      <c r="N415" s="13" t="s">
        <v>43</v>
      </c>
      <c r="O415" s="13">
        <v>8</v>
      </c>
      <c r="P415" s="12">
        <v>1</v>
      </c>
      <c r="Q415" s="13" t="s">
        <v>44</v>
      </c>
      <c r="R415" s="40" t="s">
        <v>45</v>
      </c>
      <c r="S415" s="40">
        <v>4200000</v>
      </c>
      <c r="T415" s="31">
        <f t="shared" si="142"/>
        <v>33600000</v>
      </c>
      <c r="U415" s="13" t="s">
        <v>46</v>
      </c>
      <c r="V415" s="12" t="s">
        <v>47</v>
      </c>
      <c r="W415" s="12" t="s">
        <v>481</v>
      </c>
      <c r="X415" s="12" t="s">
        <v>523</v>
      </c>
      <c r="Y415" s="13" t="s">
        <v>50</v>
      </c>
      <c r="Z415" s="13" t="s">
        <v>51</v>
      </c>
      <c r="AA415" s="18">
        <f>SUMIFS('MOD PAA INVERSIÓN'!M:M,'MOD PAA INVERSIÓN'!B:B,A415,'MOD PAA INVERSIÓN'!A:A,"Modificación propuesta")</f>
        <v>0</v>
      </c>
      <c r="AB415" s="27">
        <f t="shared" si="152"/>
        <v>0</v>
      </c>
      <c r="AC415" s="27">
        <f t="shared" si="153"/>
        <v>33600000</v>
      </c>
      <c r="AD415" s="18">
        <f>IFERROR(VLOOKUP(A415,'MOD PAA INVERSIÓN'!$B:$U,20,0),0)</f>
        <v>0</v>
      </c>
      <c r="AE415" s="18">
        <f>SUMIFS('MOD PAA INVERSIÓN'!$M:$M,'MOD PAA INVERSIÓN'!B:B,A415,'MOD PAA INVERSIÓN'!A:A,"Información Actual")</f>
        <v>0</v>
      </c>
      <c r="AF415" s="18" t="e">
        <f>VLOOKUP(A415,'Copia de MOD PAA INVERSIÓN'!$B:$M,12,0)</f>
        <v>#N/A</v>
      </c>
      <c r="AG415" s="11" t="e">
        <f>VLOOKUP(A415,'SOL INVERSIÒN'!$B:$M,12,0)</f>
        <v>#N/A</v>
      </c>
      <c r="AH415" s="11"/>
      <c r="AI415" s="11"/>
    </row>
    <row r="416" spans="1:35" ht="102">
      <c r="A416" s="12" t="s">
        <v>887</v>
      </c>
      <c r="B416" s="13" t="s">
        <v>34</v>
      </c>
      <c r="C416" s="13" t="s">
        <v>35</v>
      </c>
      <c r="D416" s="13" t="s">
        <v>496</v>
      </c>
      <c r="E416" s="13" t="s">
        <v>473</v>
      </c>
      <c r="F416" s="13">
        <v>8131</v>
      </c>
      <c r="G416" s="14">
        <v>2024110010238</v>
      </c>
      <c r="H416" s="13" t="s">
        <v>474</v>
      </c>
      <c r="I416" s="13" t="s">
        <v>475</v>
      </c>
      <c r="J416" s="13" t="s">
        <v>855</v>
      </c>
      <c r="K416" s="13">
        <v>80111600</v>
      </c>
      <c r="L416" s="13" t="s">
        <v>867</v>
      </c>
      <c r="M416" s="13" t="s">
        <v>42</v>
      </c>
      <c r="N416" s="13" t="s">
        <v>43</v>
      </c>
      <c r="O416" s="13">
        <v>9</v>
      </c>
      <c r="P416" s="12">
        <v>1</v>
      </c>
      <c r="Q416" s="13" t="s">
        <v>44</v>
      </c>
      <c r="R416" s="40" t="s">
        <v>45</v>
      </c>
      <c r="S416" s="40">
        <v>6500000</v>
      </c>
      <c r="T416" s="31">
        <f t="shared" si="142"/>
        <v>58500000</v>
      </c>
      <c r="U416" s="13" t="s">
        <v>46</v>
      </c>
      <c r="V416" s="12" t="s">
        <v>47</v>
      </c>
      <c r="W416" s="12" t="s">
        <v>499</v>
      </c>
      <c r="X416" s="12" t="s">
        <v>509</v>
      </c>
      <c r="Y416" s="13" t="s">
        <v>50</v>
      </c>
      <c r="Z416" s="13" t="s">
        <v>51</v>
      </c>
      <c r="AA416" s="18">
        <f>SUMIFS('MOD PAA INVERSIÓN'!M:M,'MOD PAA INVERSIÓN'!B:B,A416,'MOD PAA INVERSIÓN'!A:A,"Modificación propuesta")</f>
        <v>0</v>
      </c>
      <c r="AB416" s="27">
        <f t="shared" si="152"/>
        <v>0</v>
      </c>
      <c r="AC416" s="27">
        <f t="shared" si="153"/>
        <v>58500000</v>
      </c>
      <c r="AD416" s="18">
        <f>IFERROR(VLOOKUP(A416,'MOD PAA INVERSIÓN'!$B:$U,20,0),0)</f>
        <v>0</v>
      </c>
      <c r="AE416" s="18">
        <f>SUMIFS('MOD PAA INVERSIÓN'!$M:$M,'MOD PAA INVERSIÓN'!B:B,A416,'MOD PAA INVERSIÓN'!A:A,"Información Actual")</f>
        <v>0</v>
      </c>
      <c r="AF416" s="18" t="e">
        <f>VLOOKUP(A416,'Copia de MOD PAA INVERSIÓN'!$B:$M,12,0)</f>
        <v>#N/A</v>
      </c>
      <c r="AG416" s="11" t="e">
        <f>VLOOKUP(A416,'SOL INVERSIÒN'!$B:$M,12,0)</f>
        <v>#N/A</v>
      </c>
      <c r="AH416" s="11"/>
      <c r="AI416" s="11"/>
    </row>
    <row r="417" spans="1:35" ht="102">
      <c r="A417" s="12" t="s">
        <v>888</v>
      </c>
      <c r="B417" s="13" t="s">
        <v>34</v>
      </c>
      <c r="C417" s="13" t="s">
        <v>35</v>
      </c>
      <c r="D417" s="13" t="s">
        <v>496</v>
      </c>
      <c r="E417" s="13" t="s">
        <v>473</v>
      </c>
      <c r="F417" s="13">
        <v>8131</v>
      </c>
      <c r="G417" s="14">
        <v>2024110010238</v>
      </c>
      <c r="H417" s="13" t="s">
        <v>474</v>
      </c>
      <c r="I417" s="13" t="s">
        <v>475</v>
      </c>
      <c r="J417" s="13" t="s">
        <v>855</v>
      </c>
      <c r="K417" s="13">
        <v>80111600</v>
      </c>
      <c r="L417" s="13" t="s">
        <v>867</v>
      </c>
      <c r="M417" s="13" t="s">
        <v>42</v>
      </c>
      <c r="N417" s="13" t="s">
        <v>43</v>
      </c>
      <c r="O417" s="13">
        <v>9</v>
      </c>
      <c r="P417" s="12">
        <v>1</v>
      </c>
      <c r="Q417" s="13" t="s">
        <v>44</v>
      </c>
      <c r="R417" s="40" t="s">
        <v>45</v>
      </c>
      <c r="S417" s="40">
        <v>7200000</v>
      </c>
      <c r="T417" s="31">
        <f t="shared" si="142"/>
        <v>64800000</v>
      </c>
      <c r="U417" s="13" t="s">
        <v>46</v>
      </c>
      <c r="V417" s="12" t="s">
        <v>47</v>
      </c>
      <c r="W417" s="12" t="s">
        <v>499</v>
      </c>
      <c r="X417" s="12" t="s">
        <v>509</v>
      </c>
      <c r="Y417" s="13" t="s">
        <v>50</v>
      </c>
      <c r="Z417" s="13" t="s">
        <v>51</v>
      </c>
      <c r="AA417" s="18">
        <f>SUMIFS('MOD PAA INVERSIÓN'!M:M,'MOD PAA INVERSIÓN'!B:B,A417,'MOD PAA INVERSIÓN'!A:A,"Modificación propuesta")</f>
        <v>0</v>
      </c>
      <c r="AB417" s="27">
        <f t="shared" si="152"/>
        <v>0</v>
      </c>
      <c r="AC417" s="27">
        <f t="shared" si="153"/>
        <v>64800000</v>
      </c>
      <c r="AD417" s="18">
        <f>IFERROR(VLOOKUP(A417,'MOD PAA INVERSIÓN'!$B:$U,20,0),0)</f>
        <v>0</v>
      </c>
      <c r="AE417" s="18">
        <f>SUMIFS('MOD PAA INVERSIÓN'!$M:$M,'MOD PAA INVERSIÓN'!B:B,A417,'MOD PAA INVERSIÓN'!A:A,"Información Actual")</f>
        <v>0</v>
      </c>
      <c r="AF417" s="18" t="e">
        <f>VLOOKUP(A417,'Copia de MOD PAA INVERSIÓN'!$B:$M,12,0)</f>
        <v>#N/A</v>
      </c>
      <c r="AG417" s="11" t="e">
        <f>VLOOKUP(A417,'SOL INVERSIÒN'!$B:$M,12,0)</f>
        <v>#N/A</v>
      </c>
      <c r="AH417" s="11"/>
      <c r="AI417" s="11"/>
    </row>
    <row r="418" spans="1:35" ht="76.5">
      <c r="A418" s="12" t="s">
        <v>889</v>
      </c>
      <c r="B418" s="13" t="s">
        <v>34</v>
      </c>
      <c r="C418" s="13" t="s">
        <v>35</v>
      </c>
      <c r="D418" s="13" t="s">
        <v>472</v>
      </c>
      <c r="E418" s="13" t="s">
        <v>473</v>
      </c>
      <c r="F418" s="14">
        <v>8131</v>
      </c>
      <c r="G418" s="14">
        <v>2024110010238</v>
      </c>
      <c r="H418" s="13" t="s">
        <v>474</v>
      </c>
      <c r="I418" s="13" t="s">
        <v>475</v>
      </c>
      <c r="J418" s="13" t="s">
        <v>476</v>
      </c>
      <c r="K418" s="13">
        <v>80111600</v>
      </c>
      <c r="L418" s="13" t="s">
        <v>890</v>
      </c>
      <c r="M418" s="13" t="s">
        <v>42</v>
      </c>
      <c r="N418" s="13" t="s">
        <v>43</v>
      </c>
      <c r="O418" s="13">
        <v>6</v>
      </c>
      <c r="P418" s="12">
        <v>1</v>
      </c>
      <c r="Q418" s="13" t="s">
        <v>44</v>
      </c>
      <c r="R418" s="40" t="s">
        <v>45</v>
      </c>
      <c r="S418" s="40">
        <v>3600000</v>
      </c>
      <c r="T418" s="31">
        <f t="shared" si="142"/>
        <v>21600000</v>
      </c>
      <c r="U418" s="13" t="s">
        <v>46</v>
      </c>
      <c r="V418" s="12" t="s">
        <v>47</v>
      </c>
      <c r="W418" s="12" t="s">
        <v>481</v>
      </c>
      <c r="X418" s="12" t="s">
        <v>523</v>
      </c>
      <c r="Y418" s="13" t="s">
        <v>50</v>
      </c>
      <c r="Z418" s="13" t="s">
        <v>51</v>
      </c>
      <c r="AA418" s="18">
        <f>SUMIFS('MOD PAA INVERSIÓN'!M:M,'MOD PAA INVERSIÓN'!B:B,A418,'MOD PAA INVERSIÓN'!A:A,"Modificación propuesta")</f>
        <v>0</v>
      </c>
      <c r="AB418" s="27">
        <f t="shared" si="152"/>
        <v>0</v>
      </c>
      <c r="AC418" s="27">
        <f t="shared" si="153"/>
        <v>21600000</v>
      </c>
      <c r="AD418" s="18">
        <f>IFERROR(VLOOKUP(A418,'MOD PAA INVERSIÓN'!$B:$U,20,0),0)</f>
        <v>0</v>
      </c>
      <c r="AE418" s="18">
        <f>SUMIFS('MOD PAA INVERSIÓN'!$M:$M,'MOD PAA INVERSIÓN'!B:B,A418,'MOD PAA INVERSIÓN'!A:A,"Información Actual")</f>
        <v>0</v>
      </c>
      <c r="AF418" s="18" t="e">
        <f>VLOOKUP(A418,'Copia de MOD PAA INVERSIÓN'!$B:$M,12,0)</f>
        <v>#N/A</v>
      </c>
      <c r="AG418" s="11" t="e">
        <f>VLOOKUP(A418,'SOL INVERSIÒN'!$B:$M,12,0)</f>
        <v>#N/A</v>
      </c>
      <c r="AH418" s="11"/>
      <c r="AI418" s="11"/>
    </row>
    <row r="419" spans="1:35" ht="76.5">
      <c r="A419" s="12" t="s">
        <v>891</v>
      </c>
      <c r="B419" s="13" t="s">
        <v>34</v>
      </c>
      <c r="C419" s="13" t="s">
        <v>35</v>
      </c>
      <c r="D419" s="13" t="s">
        <v>472</v>
      </c>
      <c r="E419" s="13" t="s">
        <v>473</v>
      </c>
      <c r="F419" s="14">
        <v>8131</v>
      </c>
      <c r="G419" s="14">
        <v>2024110010238</v>
      </c>
      <c r="H419" s="13" t="s">
        <v>474</v>
      </c>
      <c r="I419" s="13" t="s">
        <v>475</v>
      </c>
      <c r="J419" s="13" t="s">
        <v>476</v>
      </c>
      <c r="K419" s="13">
        <v>80111600</v>
      </c>
      <c r="L419" s="13" t="s">
        <v>852</v>
      </c>
      <c r="M419" s="13" t="s">
        <v>42</v>
      </c>
      <c r="N419" s="13" t="s">
        <v>43</v>
      </c>
      <c r="O419" s="13">
        <v>6</v>
      </c>
      <c r="P419" s="12">
        <v>1</v>
      </c>
      <c r="Q419" s="13" t="s">
        <v>44</v>
      </c>
      <c r="R419" s="40" t="s">
        <v>45</v>
      </c>
      <c r="S419" s="40">
        <v>4500000</v>
      </c>
      <c r="T419" s="31">
        <f t="shared" si="142"/>
        <v>27000000</v>
      </c>
      <c r="U419" s="13" t="s">
        <v>46</v>
      </c>
      <c r="V419" s="12" t="s">
        <v>47</v>
      </c>
      <c r="W419" s="12" t="s">
        <v>481</v>
      </c>
      <c r="X419" s="12" t="s">
        <v>523</v>
      </c>
      <c r="Y419" s="13" t="s">
        <v>50</v>
      </c>
      <c r="Z419" s="13" t="s">
        <v>51</v>
      </c>
      <c r="AA419" s="18">
        <f>SUMIFS('MOD PAA INVERSIÓN'!M:M,'MOD PAA INVERSIÓN'!B:B,A419,'MOD PAA INVERSIÓN'!A:A,"Modificación propuesta")</f>
        <v>0</v>
      </c>
      <c r="AB419" s="27">
        <f t="shared" si="152"/>
        <v>0</v>
      </c>
      <c r="AC419" s="27">
        <f t="shared" si="153"/>
        <v>27000000</v>
      </c>
      <c r="AD419" s="18">
        <f>IFERROR(VLOOKUP(A419,'MOD PAA INVERSIÓN'!$B:$U,20,0),0)</f>
        <v>0</v>
      </c>
      <c r="AE419" s="18">
        <f>SUMIFS('MOD PAA INVERSIÓN'!$M:$M,'MOD PAA INVERSIÓN'!B:B,A419,'MOD PAA INVERSIÓN'!A:A,"Información Actual")</f>
        <v>0</v>
      </c>
      <c r="AF419" s="18" t="e">
        <f>VLOOKUP(A419,'Copia de MOD PAA INVERSIÓN'!$B:$M,12,0)</f>
        <v>#N/A</v>
      </c>
      <c r="AG419" s="11" t="e">
        <f>VLOOKUP(A419,'SOL INVERSIÒN'!$B:$M,12,0)</f>
        <v>#N/A</v>
      </c>
      <c r="AH419" s="11"/>
      <c r="AI419" s="11"/>
    </row>
    <row r="420" spans="1:35" ht="76.5">
      <c r="A420" s="12" t="s">
        <v>892</v>
      </c>
      <c r="B420" s="13" t="s">
        <v>34</v>
      </c>
      <c r="C420" s="13" t="s">
        <v>35</v>
      </c>
      <c r="D420" s="13" t="s">
        <v>472</v>
      </c>
      <c r="E420" s="13" t="s">
        <v>473</v>
      </c>
      <c r="F420" s="14">
        <v>8131</v>
      </c>
      <c r="G420" s="14">
        <v>2024110010238</v>
      </c>
      <c r="H420" s="13" t="s">
        <v>474</v>
      </c>
      <c r="I420" s="13" t="s">
        <v>475</v>
      </c>
      <c r="J420" s="13" t="s">
        <v>476</v>
      </c>
      <c r="K420" s="13">
        <v>80111600</v>
      </c>
      <c r="L420" s="13" t="s">
        <v>843</v>
      </c>
      <c r="M420" s="13" t="s">
        <v>42</v>
      </c>
      <c r="N420" s="13" t="s">
        <v>43</v>
      </c>
      <c r="O420" s="13">
        <v>6</v>
      </c>
      <c r="P420" s="12">
        <v>1</v>
      </c>
      <c r="Q420" s="13" t="s">
        <v>44</v>
      </c>
      <c r="R420" s="40" t="s">
        <v>45</v>
      </c>
      <c r="S420" s="40">
        <v>5200000</v>
      </c>
      <c r="T420" s="31">
        <f t="shared" si="142"/>
        <v>31200000</v>
      </c>
      <c r="U420" s="13" t="s">
        <v>46</v>
      </c>
      <c r="V420" s="12" t="s">
        <v>47</v>
      </c>
      <c r="W420" s="12" t="s">
        <v>481</v>
      </c>
      <c r="X420" s="12" t="s">
        <v>523</v>
      </c>
      <c r="Y420" s="13" t="s">
        <v>50</v>
      </c>
      <c r="Z420" s="13" t="s">
        <v>51</v>
      </c>
      <c r="AA420" s="18">
        <f>SUMIFS('MOD PAA INVERSIÓN'!M:M,'MOD PAA INVERSIÓN'!B:B,A420,'MOD PAA INVERSIÓN'!A:A,"Modificación propuesta")</f>
        <v>27500000</v>
      </c>
      <c r="AB420" s="18">
        <f>AA420-T420</f>
        <v>-3700000</v>
      </c>
      <c r="AC420" s="18">
        <f>AA420</f>
        <v>27500000</v>
      </c>
      <c r="AD420" s="18">
        <f>IFERROR(VLOOKUP(A420,'MOD PAA INVERSIÓN'!$B:$U,20,0),0)</f>
        <v>7</v>
      </c>
      <c r="AE420" s="18">
        <f>SUMIFS('MOD PAA INVERSIÓN'!$M:$M,'MOD PAA INVERSIÓN'!B:B,A420,'MOD PAA INVERSIÓN'!A:A,"Información Actual")</f>
        <v>31200000</v>
      </c>
      <c r="AF420" s="18">
        <f>VLOOKUP(A420,'Copia de MOD PAA INVERSIÓN'!$B:$M,12,0)</f>
        <v>27500000</v>
      </c>
      <c r="AG420" s="27">
        <f>VLOOKUP(A420,'SOL INVERSIÒN'!$B:$M,12,0)</f>
        <v>27500000</v>
      </c>
      <c r="AH420" s="11"/>
      <c r="AI420" s="11"/>
    </row>
    <row r="421" spans="1:35" ht="76.5">
      <c r="A421" s="12" t="s">
        <v>893</v>
      </c>
      <c r="B421" s="13" t="s">
        <v>34</v>
      </c>
      <c r="C421" s="13" t="s">
        <v>35</v>
      </c>
      <c r="D421" s="13" t="s">
        <v>472</v>
      </c>
      <c r="E421" s="13" t="s">
        <v>473</v>
      </c>
      <c r="F421" s="14">
        <v>8131</v>
      </c>
      <c r="G421" s="14">
        <v>2024110010238</v>
      </c>
      <c r="H421" s="13" t="s">
        <v>474</v>
      </c>
      <c r="I421" s="13" t="s">
        <v>475</v>
      </c>
      <c r="J421" s="13" t="s">
        <v>476</v>
      </c>
      <c r="K421" s="13">
        <v>80111600</v>
      </c>
      <c r="L421" s="13" t="s">
        <v>847</v>
      </c>
      <c r="M421" s="13" t="s">
        <v>42</v>
      </c>
      <c r="N421" s="13" t="s">
        <v>43</v>
      </c>
      <c r="O421" s="13">
        <v>6</v>
      </c>
      <c r="P421" s="12">
        <v>1</v>
      </c>
      <c r="Q421" s="13" t="s">
        <v>44</v>
      </c>
      <c r="R421" s="40" t="s">
        <v>45</v>
      </c>
      <c r="S421" s="40">
        <v>3600000</v>
      </c>
      <c r="T421" s="31">
        <f t="shared" si="142"/>
        <v>21600000</v>
      </c>
      <c r="U421" s="13" t="s">
        <v>46</v>
      </c>
      <c r="V421" s="12" t="s">
        <v>47</v>
      </c>
      <c r="W421" s="12" t="s">
        <v>481</v>
      </c>
      <c r="X421" s="12" t="s">
        <v>523</v>
      </c>
      <c r="Y421" s="13" t="s">
        <v>50</v>
      </c>
      <c r="Z421" s="13" t="s">
        <v>51</v>
      </c>
      <c r="AA421" s="18">
        <f>SUMIFS('MOD PAA INVERSIÓN'!M:M,'MOD PAA INVERSIÓN'!B:B,A421,'MOD PAA INVERSIÓN'!A:A,"Modificación propuesta")</f>
        <v>0</v>
      </c>
      <c r="AB421" s="27">
        <f t="shared" ref="AB421:AB430" si="154">AC421-T421</f>
        <v>0</v>
      </c>
      <c r="AC421" s="27">
        <f t="shared" ref="AC421:AC430" si="155">T421</f>
        <v>21600000</v>
      </c>
      <c r="AD421" s="18">
        <f>IFERROR(VLOOKUP(A421,'MOD PAA INVERSIÓN'!$B:$U,20,0),0)</f>
        <v>0</v>
      </c>
      <c r="AE421" s="18">
        <f>SUMIFS('MOD PAA INVERSIÓN'!$M:$M,'MOD PAA INVERSIÓN'!B:B,A421,'MOD PAA INVERSIÓN'!A:A,"Información Actual")</f>
        <v>0</v>
      </c>
      <c r="AF421" s="18" t="e">
        <f>VLOOKUP(A421,'Copia de MOD PAA INVERSIÓN'!$B:$M,12,0)</f>
        <v>#N/A</v>
      </c>
      <c r="AG421" s="11" t="e">
        <f>VLOOKUP(A421,'SOL INVERSIÒN'!$B:$M,12,0)</f>
        <v>#N/A</v>
      </c>
      <c r="AH421" s="11"/>
      <c r="AI421" s="11"/>
    </row>
    <row r="422" spans="1:35" ht="76.5">
      <c r="A422" s="12" t="s">
        <v>894</v>
      </c>
      <c r="B422" s="13" t="s">
        <v>34</v>
      </c>
      <c r="C422" s="13" t="s">
        <v>35</v>
      </c>
      <c r="D422" s="13" t="s">
        <v>472</v>
      </c>
      <c r="E422" s="13" t="s">
        <v>473</v>
      </c>
      <c r="F422" s="14">
        <v>8131</v>
      </c>
      <c r="G422" s="14">
        <v>2024110010238</v>
      </c>
      <c r="H422" s="13" t="s">
        <v>474</v>
      </c>
      <c r="I422" s="13" t="s">
        <v>475</v>
      </c>
      <c r="J422" s="13" t="s">
        <v>476</v>
      </c>
      <c r="K422" s="13">
        <v>80111600</v>
      </c>
      <c r="L422" s="13" t="s">
        <v>843</v>
      </c>
      <c r="M422" s="13" t="s">
        <v>42</v>
      </c>
      <c r="N422" s="13" t="s">
        <v>43</v>
      </c>
      <c r="O422" s="13">
        <v>6</v>
      </c>
      <c r="P422" s="12">
        <v>1</v>
      </c>
      <c r="Q422" s="13" t="s">
        <v>44</v>
      </c>
      <c r="R422" s="40" t="s">
        <v>45</v>
      </c>
      <c r="S422" s="40">
        <v>4100000</v>
      </c>
      <c r="T422" s="31">
        <f t="shared" si="142"/>
        <v>24600000</v>
      </c>
      <c r="U422" s="13" t="s">
        <v>46</v>
      </c>
      <c r="V422" s="12" t="s">
        <v>47</v>
      </c>
      <c r="W422" s="12" t="s">
        <v>481</v>
      </c>
      <c r="X422" s="12" t="s">
        <v>523</v>
      </c>
      <c r="Y422" s="13" t="s">
        <v>50</v>
      </c>
      <c r="Z422" s="13" t="s">
        <v>51</v>
      </c>
      <c r="AA422" s="18">
        <f>SUMIFS('MOD PAA INVERSIÓN'!M:M,'MOD PAA INVERSIÓN'!B:B,A422,'MOD PAA INVERSIÓN'!A:A,"Modificación propuesta")</f>
        <v>0</v>
      </c>
      <c r="AB422" s="27">
        <f t="shared" si="154"/>
        <v>0</v>
      </c>
      <c r="AC422" s="27">
        <f t="shared" si="155"/>
        <v>24600000</v>
      </c>
      <c r="AD422" s="18">
        <f>IFERROR(VLOOKUP(A422,'MOD PAA INVERSIÓN'!$B:$U,20,0),0)</f>
        <v>0</v>
      </c>
      <c r="AE422" s="18">
        <f>SUMIFS('MOD PAA INVERSIÓN'!$M:$M,'MOD PAA INVERSIÓN'!B:B,A422,'MOD PAA INVERSIÓN'!A:A,"Información Actual")</f>
        <v>0</v>
      </c>
      <c r="AF422" s="18" t="e">
        <f>VLOOKUP(A422,'Copia de MOD PAA INVERSIÓN'!$B:$M,12,0)</f>
        <v>#N/A</v>
      </c>
      <c r="AG422" s="11" t="e">
        <f>VLOOKUP(A422,'SOL INVERSIÒN'!$B:$M,12,0)</f>
        <v>#N/A</v>
      </c>
      <c r="AH422" s="11"/>
      <c r="AI422" s="11"/>
    </row>
    <row r="423" spans="1:35" ht="204">
      <c r="A423" s="12" t="s">
        <v>895</v>
      </c>
      <c r="B423" s="13" t="s">
        <v>34</v>
      </c>
      <c r="C423" s="13" t="s">
        <v>35</v>
      </c>
      <c r="D423" s="13" t="s">
        <v>472</v>
      </c>
      <c r="E423" s="13" t="s">
        <v>473</v>
      </c>
      <c r="F423" s="14">
        <v>8131</v>
      </c>
      <c r="G423" s="14">
        <v>2024110010238</v>
      </c>
      <c r="H423" s="13" t="s">
        <v>474</v>
      </c>
      <c r="I423" s="13" t="s">
        <v>475</v>
      </c>
      <c r="J423" s="13" t="s">
        <v>588</v>
      </c>
      <c r="K423" s="13">
        <v>80111600</v>
      </c>
      <c r="L423" s="429" t="s">
        <v>896</v>
      </c>
      <c r="M423" s="13" t="s">
        <v>42</v>
      </c>
      <c r="N423" s="13" t="s">
        <v>43</v>
      </c>
      <c r="O423" s="13">
        <v>6</v>
      </c>
      <c r="P423" s="12">
        <v>1</v>
      </c>
      <c r="Q423" s="13" t="s">
        <v>44</v>
      </c>
      <c r="R423" s="40" t="s">
        <v>45</v>
      </c>
      <c r="S423" s="40">
        <v>4200000</v>
      </c>
      <c r="T423" s="31">
        <f t="shared" si="142"/>
        <v>25200000</v>
      </c>
      <c r="U423" s="13" t="s">
        <v>46</v>
      </c>
      <c r="V423" s="13" t="s">
        <v>47</v>
      </c>
      <c r="W423" s="12" t="s">
        <v>481</v>
      </c>
      <c r="X423" s="13" t="s">
        <v>523</v>
      </c>
      <c r="Y423" s="13" t="s">
        <v>50</v>
      </c>
      <c r="Z423" s="13" t="s">
        <v>51</v>
      </c>
      <c r="AA423" s="18">
        <f>SUMIFS('MOD PAA INVERSIÓN'!M:M,'MOD PAA INVERSIÓN'!B:B,A423,'MOD PAA INVERSIÓN'!A:A,"Modificación propuesta")</f>
        <v>0</v>
      </c>
      <c r="AB423" s="27">
        <f t="shared" si="154"/>
        <v>0</v>
      </c>
      <c r="AC423" s="27">
        <f t="shared" si="155"/>
        <v>25200000</v>
      </c>
      <c r="AD423" s="18">
        <f>IFERROR(VLOOKUP(A423,'MOD PAA INVERSIÓN'!$B:$U,20,0),0)</f>
        <v>0</v>
      </c>
      <c r="AE423" s="18">
        <f>SUMIFS('MOD PAA INVERSIÓN'!$M:$M,'MOD PAA INVERSIÓN'!B:B,A423,'MOD PAA INVERSIÓN'!A:A,"Información Actual")</f>
        <v>0</v>
      </c>
      <c r="AF423" s="18" t="e">
        <f>VLOOKUP(A423,'Copia de MOD PAA INVERSIÓN'!$B:$M,12,0)</f>
        <v>#N/A</v>
      </c>
      <c r="AG423" s="11" t="e">
        <f>VLOOKUP(A423,'SOL INVERSIÒN'!$B:$M,12,0)</f>
        <v>#N/A</v>
      </c>
      <c r="AH423" s="11"/>
      <c r="AI423" s="11"/>
    </row>
    <row r="424" spans="1:35" ht="76.5">
      <c r="A424" s="12" t="s">
        <v>897</v>
      </c>
      <c r="B424" s="13" t="s">
        <v>34</v>
      </c>
      <c r="C424" s="13" t="s">
        <v>35</v>
      </c>
      <c r="D424" s="13" t="s">
        <v>496</v>
      </c>
      <c r="E424" s="13" t="s">
        <v>473</v>
      </c>
      <c r="F424" s="13">
        <v>8131</v>
      </c>
      <c r="G424" s="13">
        <v>2024110010238</v>
      </c>
      <c r="H424" s="13" t="s">
        <v>474</v>
      </c>
      <c r="I424" s="13" t="s">
        <v>475</v>
      </c>
      <c r="J424" s="13" t="s">
        <v>855</v>
      </c>
      <c r="K424" s="13">
        <v>80111600</v>
      </c>
      <c r="L424" s="13" t="s">
        <v>898</v>
      </c>
      <c r="M424" s="13" t="s">
        <v>42</v>
      </c>
      <c r="N424" s="13" t="s">
        <v>43</v>
      </c>
      <c r="O424" s="13">
        <v>6</v>
      </c>
      <c r="P424" s="12">
        <v>1</v>
      </c>
      <c r="Q424" s="13" t="s">
        <v>44</v>
      </c>
      <c r="R424" s="40" t="s">
        <v>45</v>
      </c>
      <c r="S424" s="40">
        <v>3600000</v>
      </c>
      <c r="T424" s="31">
        <f t="shared" si="142"/>
        <v>21600000</v>
      </c>
      <c r="U424" s="13" t="s">
        <v>46</v>
      </c>
      <c r="V424" s="12" t="s">
        <v>47</v>
      </c>
      <c r="W424" s="12" t="s">
        <v>499</v>
      </c>
      <c r="X424" s="12" t="s">
        <v>509</v>
      </c>
      <c r="Y424" s="13" t="s">
        <v>50</v>
      </c>
      <c r="Z424" s="13" t="s">
        <v>51</v>
      </c>
      <c r="AA424" s="18">
        <f>SUMIFS('MOD PAA INVERSIÓN'!M:M,'MOD PAA INVERSIÓN'!B:B,A424,'MOD PAA INVERSIÓN'!A:A,"Modificación propuesta")</f>
        <v>0</v>
      </c>
      <c r="AB424" s="27">
        <f t="shared" si="154"/>
        <v>0</v>
      </c>
      <c r="AC424" s="27">
        <f t="shared" si="155"/>
        <v>21600000</v>
      </c>
      <c r="AD424" s="18">
        <f>IFERROR(VLOOKUP(A424,'MOD PAA INVERSIÓN'!$B:$U,20,0),0)</f>
        <v>0</v>
      </c>
      <c r="AE424" s="18">
        <f>SUMIFS('MOD PAA INVERSIÓN'!$M:$M,'MOD PAA INVERSIÓN'!B:B,A424,'MOD PAA INVERSIÓN'!A:A,"Información Actual")</f>
        <v>0</v>
      </c>
      <c r="AF424" s="18" t="e">
        <f>VLOOKUP(A424,'Copia de MOD PAA INVERSIÓN'!$B:$M,12,0)</f>
        <v>#N/A</v>
      </c>
      <c r="AG424" s="11" t="e">
        <f>VLOOKUP(A424,'SOL INVERSIÒN'!$B:$M,12,0)</f>
        <v>#N/A</v>
      </c>
      <c r="AH424" s="11"/>
      <c r="AI424" s="11"/>
    </row>
    <row r="425" spans="1:35" ht="63.75">
      <c r="A425" s="12" t="s">
        <v>899</v>
      </c>
      <c r="B425" s="13" t="s">
        <v>34</v>
      </c>
      <c r="C425" s="13" t="s">
        <v>35</v>
      </c>
      <c r="D425" s="13" t="s">
        <v>496</v>
      </c>
      <c r="E425" s="13" t="s">
        <v>473</v>
      </c>
      <c r="F425" s="13">
        <v>8131</v>
      </c>
      <c r="G425" s="13">
        <v>2024110010238</v>
      </c>
      <c r="H425" s="13" t="s">
        <v>474</v>
      </c>
      <c r="I425" s="13" t="s">
        <v>475</v>
      </c>
      <c r="J425" s="13" t="s">
        <v>855</v>
      </c>
      <c r="K425" s="13">
        <v>80111600</v>
      </c>
      <c r="L425" s="13" t="s">
        <v>856</v>
      </c>
      <c r="M425" s="13" t="s">
        <v>42</v>
      </c>
      <c r="N425" s="13" t="s">
        <v>43</v>
      </c>
      <c r="O425" s="13">
        <v>6</v>
      </c>
      <c r="P425" s="12">
        <v>1</v>
      </c>
      <c r="Q425" s="13" t="s">
        <v>44</v>
      </c>
      <c r="R425" s="40" t="s">
        <v>45</v>
      </c>
      <c r="S425" s="40">
        <v>6000000</v>
      </c>
      <c r="T425" s="31">
        <f t="shared" si="142"/>
        <v>36000000</v>
      </c>
      <c r="U425" s="13" t="s">
        <v>46</v>
      </c>
      <c r="V425" s="12" t="s">
        <v>47</v>
      </c>
      <c r="W425" s="12" t="s">
        <v>499</v>
      </c>
      <c r="X425" s="12" t="s">
        <v>509</v>
      </c>
      <c r="Y425" s="13" t="s">
        <v>50</v>
      </c>
      <c r="Z425" s="13" t="s">
        <v>51</v>
      </c>
      <c r="AA425" s="18">
        <f>SUMIFS('MOD PAA INVERSIÓN'!M:M,'MOD PAA INVERSIÓN'!B:B,A425,'MOD PAA INVERSIÓN'!A:A,"Modificación propuesta")</f>
        <v>0</v>
      </c>
      <c r="AB425" s="27">
        <f t="shared" si="154"/>
        <v>0</v>
      </c>
      <c r="AC425" s="27">
        <f t="shared" si="155"/>
        <v>36000000</v>
      </c>
      <c r="AD425" s="18">
        <f>IFERROR(VLOOKUP(A425,'MOD PAA INVERSIÓN'!$B:$U,20,0),0)</f>
        <v>0</v>
      </c>
      <c r="AE425" s="18">
        <f>SUMIFS('MOD PAA INVERSIÓN'!$M:$M,'MOD PAA INVERSIÓN'!B:B,A425,'MOD PAA INVERSIÓN'!A:A,"Información Actual")</f>
        <v>0</v>
      </c>
      <c r="AF425" s="18" t="e">
        <f>VLOOKUP(A425,'Copia de MOD PAA INVERSIÓN'!$B:$M,12,0)</f>
        <v>#N/A</v>
      </c>
      <c r="AG425" s="11" t="e">
        <f>VLOOKUP(A425,'SOL INVERSIÒN'!$B:$M,12,0)</f>
        <v>#N/A</v>
      </c>
      <c r="AH425" s="11"/>
      <c r="AI425" s="11"/>
    </row>
    <row r="426" spans="1:35" ht="76.5">
      <c r="A426" s="12" t="s">
        <v>900</v>
      </c>
      <c r="B426" s="13" t="s">
        <v>34</v>
      </c>
      <c r="C426" s="13" t="s">
        <v>35</v>
      </c>
      <c r="D426" s="13" t="s">
        <v>472</v>
      </c>
      <c r="E426" s="13" t="s">
        <v>473</v>
      </c>
      <c r="F426" s="14">
        <v>8131</v>
      </c>
      <c r="G426" s="14">
        <v>2024110010238</v>
      </c>
      <c r="H426" s="13" t="s">
        <v>474</v>
      </c>
      <c r="I426" s="13" t="s">
        <v>475</v>
      </c>
      <c r="J426" s="13" t="s">
        <v>476</v>
      </c>
      <c r="K426" s="13">
        <v>80111600</v>
      </c>
      <c r="L426" s="13" t="s">
        <v>852</v>
      </c>
      <c r="M426" s="13" t="s">
        <v>43</v>
      </c>
      <c r="N426" s="13" t="s">
        <v>43</v>
      </c>
      <c r="O426" s="13">
        <v>6</v>
      </c>
      <c r="P426" s="12">
        <v>1</v>
      </c>
      <c r="Q426" s="13" t="s">
        <v>44</v>
      </c>
      <c r="R426" s="40" t="s">
        <v>45</v>
      </c>
      <c r="S426" s="40">
        <v>9000000</v>
      </c>
      <c r="T426" s="31">
        <f t="shared" si="142"/>
        <v>54000000</v>
      </c>
      <c r="U426" s="13" t="s">
        <v>46</v>
      </c>
      <c r="V426" s="12" t="s">
        <v>47</v>
      </c>
      <c r="W426" s="12" t="s">
        <v>481</v>
      </c>
      <c r="X426" s="12" t="s">
        <v>523</v>
      </c>
      <c r="Y426" s="13" t="s">
        <v>50</v>
      </c>
      <c r="Z426" s="13" t="s">
        <v>51</v>
      </c>
      <c r="AA426" s="18">
        <f>SUMIFS('MOD PAA INVERSIÓN'!M:M,'MOD PAA INVERSIÓN'!B:B,A426,'MOD PAA INVERSIÓN'!A:A,"Modificación propuesta")</f>
        <v>0</v>
      </c>
      <c r="AB426" s="27">
        <f t="shared" si="154"/>
        <v>0</v>
      </c>
      <c r="AC426" s="27">
        <f t="shared" si="155"/>
        <v>54000000</v>
      </c>
      <c r="AD426" s="18">
        <f>IFERROR(VLOOKUP(A426,'MOD PAA INVERSIÓN'!$B:$U,20,0),0)</f>
        <v>0</v>
      </c>
      <c r="AE426" s="18">
        <f>SUMIFS('MOD PAA INVERSIÓN'!$M:$M,'MOD PAA INVERSIÓN'!B:B,A426,'MOD PAA INVERSIÓN'!A:A,"Información Actual")</f>
        <v>0</v>
      </c>
      <c r="AF426" s="18" t="e">
        <f>VLOOKUP(A426,'Copia de MOD PAA INVERSIÓN'!$B:$M,12,0)</f>
        <v>#N/A</v>
      </c>
      <c r="AG426" s="11" t="e">
        <f>VLOOKUP(A426,'SOL INVERSIÒN'!$B:$M,12,0)</f>
        <v>#N/A</v>
      </c>
      <c r="AH426" s="11"/>
      <c r="AI426" s="11"/>
    </row>
    <row r="427" spans="1:35" ht="76.5">
      <c r="A427" s="12" t="s">
        <v>901</v>
      </c>
      <c r="B427" s="13" t="s">
        <v>34</v>
      </c>
      <c r="C427" s="13" t="s">
        <v>35</v>
      </c>
      <c r="D427" s="13" t="s">
        <v>472</v>
      </c>
      <c r="E427" s="13" t="s">
        <v>473</v>
      </c>
      <c r="F427" s="14">
        <v>8131</v>
      </c>
      <c r="G427" s="14">
        <v>2024110010238</v>
      </c>
      <c r="H427" s="13" t="s">
        <v>474</v>
      </c>
      <c r="I427" s="13" t="s">
        <v>475</v>
      </c>
      <c r="J427" s="13" t="s">
        <v>476</v>
      </c>
      <c r="K427" s="13">
        <v>80111600</v>
      </c>
      <c r="L427" s="13" t="s">
        <v>843</v>
      </c>
      <c r="M427" s="13" t="s">
        <v>42</v>
      </c>
      <c r="N427" s="13" t="s">
        <v>43</v>
      </c>
      <c r="O427" s="13">
        <v>6</v>
      </c>
      <c r="P427" s="12">
        <v>1</v>
      </c>
      <c r="Q427" s="13" t="s">
        <v>44</v>
      </c>
      <c r="R427" s="40" t="s">
        <v>45</v>
      </c>
      <c r="S427" s="40">
        <v>4700000</v>
      </c>
      <c r="T427" s="31">
        <f t="shared" si="142"/>
        <v>28200000</v>
      </c>
      <c r="U427" s="13" t="s">
        <v>46</v>
      </c>
      <c r="V427" s="12" t="s">
        <v>47</v>
      </c>
      <c r="W427" s="12" t="s">
        <v>481</v>
      </c>
      <c r="X427" s="12" t="s">
        <v>523</v>
      </c>
      <c r="Y427" s="13" t="s">
        <v>50</v>
      </c>
      <c r="Z427" s="13" t="s">
        <v>51</v>
      </c>
      <c r="AA427" s="18">
        <f>SUMIFS('MOD PAA INVERSIÓN'!M:M,'MOD PAA INVERSIÓN'!B:B,A427,'MOD PAA INVERSIÓN'!A:A,"Modificación propuesta")</f>
        <v>0</v>
      </c>
      <c r="AB427" s="27">
        <f t="shared" si="154"/>
        <v>0</v>
      </c>
      <c r="AC427" s="27">
        <f t="shared" si="155"/>
        <v>28200000</v>
      </c>
      <c r="AD427" s="18">
        <f>IFERROR(VLOOKUP(A427,'MOD PAA INVERSIÓN'!$B:$U,20,0),0)</f>
        <v>0</v>
      </c>
      <c r="AE427" s="18">
        <f>SUMIFS('MOD PAA INVERSIÓN'!$M:$M,'MOD PAA INVERSIÓN'!B:B,A427,'MOD PAA INVERSIÓN'!A:A,"Información Actual")</f>
        <v>0</v>
      </c>
      <c r="AF427" s="18" t="e">
        <f>VLOOKUP(A427,'Copia de MOD PAA INVERSIÓN'!$B:$M,12,0)</f>
        <v>#N/A</v>
      </c>
      <c r="AG427" s="11" t="e">
        <f>VLOOKUP(A427,'SOL INVERSIÒN'!$B:$M,12,0)</f>
        <v>#N/A</v>
      </c>
      <c r="AH427" s="11"/>
      <c r="AI427" s="11"/>
    </row>
    <row r="428" spans="1:35" ht="114.75">
      <c r="A428" s="12" t="s">
        <v>902</v>
      </c>
      <c r="B428" s="13" t="s">
        <v>34</v>
      </c>
      <c r="C428" s="13" t="s">
        <v>35</v>
      </c>
      <c r="D428" s="13" t="s">
        <v>496</v>
      </c>
      <c r="E428" s="13" t="s">
        <v>473</v>
      </c>
      <c r="F428" s="13">
        <v>8131</v>
      </c>
      <c r="G428" s="13">
        <v>2024110010238</v>
      </c>
      <c r="H428" s="13" t="s">
        <v>474</v>
      </c>
      <c r="I428" s="13" t="s">
        <v>475</v>
      </c>
      <c r="J428" s="13" t="s">
        <v>855</v>
      </c>
      <c r="K428" s="13">
        <v>80111600</v>
      </c>
      <c r="L428" s="13" t="s">
        <v>903</v>
      </c>
      <c r="M428" s="13" t="s">
        <v>42</v>
      </c>
      <c r="N428" s="13" t="s">
        <v>43</v>
      </c>
      <c r="O428" s="13">
        <v>9.5</v>
      </c>
      <c r="P428" s="12">
        <v>1</v>
      </c>
      <c r="Q428" s="13" t="s">
        <v>44</v>
      </c>
      <c r="R428" s="40" t="s">
        <v>45</v>
      </c>
      <c r="S428" s="40">
        <v>3800000</v>
      </c>
      <c r="T428" s="31">
        <f t="shared" si="142"/>
        <v>36100000</v>
      </c>
      <c r="U428" s="13" t="s">
        <v>46</v>
      </c>
      <c r="V428" s="12" t="s">
        <v>47</v>
      </c>
      <c r="W428" s="12" t="s">
        <v>499</v>
      </c>
      <c r="X428" s="12" t="s">
        <v>509</v>
      </c>
      <c r="Y428" s="13" t="s">
        <v>50</v>
      </c>
      <c r="Z428" s="13" t="s">
        <v>51</v>
      </c>
      <c r="AA428" s="18">
        <f>SUMIFS('MOD PAA INVERSIÓN'!M:M,'MOD PAA INVERSIÓN'!B:B,A428,'MOD PAA INVERSIÓN'!A:A,"Modificación propuesta")</f>
        <v>0</v>
      </c>
      <c r="AB428" s="27">
        <f t="shared" si="154"/>
        <v>0</v>
      </c>
      <c r="AC428" s="27">
        <f t="shared" si="155"/>
        <v>36100000</v>
      </c>
      <c r="AD428" s="18">
        <f>IFERROR(VLOOKUP(A428,'MOD PAA INVERSIÓN'!$B:$U,20,0),0)</f>
        <v>0</v>
      </c>
      <c r="AE428" s="18">
        <f>SUMIFS('MOD PAA INVERSIÓN'!$M:$M,'MOD PAA INVERSIÓN'!B:B,A428,'MOD PAA INVERSIÓN'!A:A,"Información Actual")</f>
        <v>0</v>
      </c>
      <c r="AF428" s="18" t="e">
        <f>VLOOKUP(A428,'Copia de MOD PAA INVERSIÓN'!$B:$M,12,0)</f>
        <v>#N/A</v>
      </c>
      <c r="AG428" s="11" t="e">
        <f>VLOOKUP(A428,'SOL INVERSIÒN'!$B:$M,12,0)</f>
        <v>#N/A</v>
      </c>
      <c r="AH428" s="11"/>
      <c r="AI428" s="11"/>
    </row>
    <row r="429" spans="1:35" ht="63.75">
      <c r="A429" s="12" t="s">
        <v>904</v>
      </c>
      <c r="B429" s="13" t="s">
        <v>34</v>
      </c>
      <c r="C429" s="13" t="s">
        <v>35</v>
      </c>
      <c r="D429" s="13" t="s">
        <v>496</v>
      </c>
      <c r="E429" s="13" t="s">
        <v>473</v>
      </c>
      <c r="F429" s="13">
        <v>8131</v>
      </c>
      <c r="G429" s="13">
        <v>2024110010238</v>
      </c>
      <c r="H429" s="13" t="s">
        <v>474</v>
      </c>
      <c r="I429" s="13" t="s">
        <v>475</v>
      </c>
      <c r="J429" s="13" t="s">
        <v>855</v>
      </c>
      <c r="K429" s="13">
        <v>80111600</v>
      </c>
      <c r="L429" s="13" t="s">
        <v>856</v>
      </c>
      <c r="M429" s="13" t="s">
        <v>42</v>
      </c>
      <c r="N429" s="13" t="s">
        <v>43</v>
      </c>
      <c r="O429" s="13">
        <v>6</v>
      </c>
      <c r="P429" s="12">
        <v>1</v>
      </c>
      <c r="Q429" s="13" t="s">
        <v>44</v>
      </c>
      <c r="R429" s="40" t="s">
        <v>45</v>
      </c>
      <c r="S429" s="40">
        <v>4500000</v>
      </c>
      <c r="T429" s="31">
        <f t="shared" si="142"/>
        <v>27000000</v>
      </c>
      <c r="U429" s="13" t="s">
        <v>46</v>
      </c>
      <c r="V429" s="12" t="s">
        <v>47</v>
      </c>
      <c r="W429" s="12" t="s">
        <v>499</v>
      </c>
      <c r="X429" s="12" t="s">
        <v>509</v>
      </c>
      <c r="Y429" s="13" t="s">
        <v>50</v>
      </c>
      <c r="Z429" s="13" t="s">
        <v>51</v>
      </c>
      <c r="AA429" s="18">
        <f>SUMIFS('MOD PAA INVERSIÓN'!M:M,'MOD PAA INVERSIÓN'!B:B,A429,'MOD PAA INVERSIÓN'!A:A,"Modificación propuesta")</f>
        <v>0</v>
      </c>
      <c r="AB429" s="27">
        <f t="shared" si="154"/>
        <v>0</v>
      </c>
      <c r="AC429" s="27">
        <f t="shared" si="155"/>
        <v>27000000</v>
      </c>
      <c r="AD429" s="18">
        <f>IFERROR(VLOOKUP(A429,'MOD PAA INVERSIÓN'!$B:$U,20,0),0)</f>
        <v>0</v>
      </c>
      <c r="AE429" s="18">
        <f>SUMIFS('MOD PAA INVERSIÓN'!$M:$M,'MOD PAA INVERSIÓN'!B:B,A429,'MOD PAA INVERSIÓN'!A:A,"Información Actual")</f>
        <v>0</v>
      </c>
      <c r="AF429" s="18" t="e">
        <f>VLOOKUP(A429,'Copia de MOD PAA INVERSIÓN'!$B:$M,12,0)</f>
        <v>#N/A</v>
      </c>
      <c r="AG429" s="11" t="e">
        <f>VLOOKUP(A429,'SOL INVERSIÒN'!$B:$M,12,0)</f>
        <v>#N/A</v>
      </c>
      <c r="AH429" s="11"/>
      <c r="AI429" s="11"/>
    </row>
    <row r="430" spans="1:35" ht="51">
      <c r="A430" s="12" t="s">
        <v>905</v>
      </c>
      <c r="B430" s="13" t="s">
        <v>34</v>
      </c>
      <c r="C430" s="13" t="s">
        <v>35</v>
      </c>
      <c r="D430" s="13" t="s">
        <v>472</v>
      </c>
      <c r="E430" s="13" t="s">
        <v>473</v>
      </c>
      <c r="F430" s="14">
        <v>8131</v>
      </c>
      <c r="G430" s="14">
        <v>2024110010238</v>
      </c>
      <c r="H430" s="13" t="s">
        <v>474</v>
      </c>
      <c r="I430" s="13" t="s">
        <v>475</v>
      </c>
      <c r="J430" s="13" t="s">
        <v>476</v>
      </c>
      <c r="K430" s="13">
        <v>80111600</v>
      </c>
      <c r="L430" s="13" t="s">
        <v>906</v>
      </c>
      <c r="M430" s="13" t="s">
        <v>42</v>
      </c>
      <c r="N430" s="13" t="s">
        <v>43</v>
      </c>
      <c r="O430" s="13">
        <v>1</v>
      </c>
      <c r="P430" s="12">
        <v>1</v>
      </c>
      <c r="Q430" s="13" t="s">
        <v>44</v>
      </c>
      <c r="R430" s="40" t="s">
        <v>45</v>
      </c>
      <c r="S430" s="419">
        <v>39000000</v>
      </c>
      <c r="T430" s="431">
        <f t="shared" si="142"/>
        <v>39000000</v>
      </c>
      <c r="U430" s="13" t="s">
        <v>46</v>
      </c>
      <c r="V430" s="12" t="s">
        <v>47</v>
      </c>
      <c r="W430" s="12" t="s">
        <v>481</v>
      </c>
      <c r="X430" s="12" t="s">
        <v>523</v>
      </c>
      <c r="Y430" s="13" t="s">
        <v>50</v>
      </c>
      <c r="Z430" s="13" t="s">
        <v>51</v>
      </c>
      <c r="AA430" s="18">
        <f>SUMIFS('MOD PAA INVERSIÓN'!M:M,'MOD PAA INVERSIÓN'!B:B,A430,'MOD PAA INVERSIÓN'!A:A,"Modificación propuesta")</f>
        <v>0</v>
      </c>
      <c r="AB430" s="27">
        <f t="shared" si="154"/>
        <v>0</v>
      </c>
      <c r="AC430" s="27">
        <f t="shared" si="155"/>
        <v>39000000</v>
      </c>
      <c r="AD430" s="18">
        <f>IFERROR(VLOOKUP(A430,'MOD PAA INVERSIÓN'!$B:$U,20,0),0)</f>
        <v>0</v>
      </c>
      <c r="AE430" s="18">
        <f>SUMIFS('MOD PAA INVERSIÓN'!$M:$M,'MOD PAA INVERSIÓN'!B:B,A430,'MOD PAA INVERSIÓN'!A:A,"Información Actual")</f>
        <v>0</v>
      </c>
      <c r="AF430" s="18" t="e">
        <f>VLOOKUP(A430,'Copia de MOD PAA INVERSIÓN'!$B:$M,12,0)</f>
        <v>#N/A</v>
      </c>
      <c r="AG430" s="11" t="e">
        <f>VLOOKUP(A430,'SOL INVERSIÒN'!$B:$M,12,0)</f>
        <v>#N/A</v>
      </c>
      <c r="AH430" s="11"/>
      <c r="AI430" s="11"/>
    </row>
    <row r="431" spans="1:35" ht="51">
      <c r="A431" s="12" t="s">
        <v>907</v>
      </c>
      <c r="B431" s="13" t="s">
        <v>34</v>
      </c>
      <c r="C431" s="13" t="s">
        <v>35</v>
      </c>
      <c r="D431" s="13" t="s">
        <v>472</v>
      </c>
      <c r="E431" s="13" t="s">
        <v>473</v>
      </c>
      <c r="F431" s="14">
        <v>8131</v>
      </c>
      <c r="G431" s="14">
        <v>2024110010238</v>
      </c>
      <c r="H431" s="13" t="s">
        <v>474</v>
      </c>
      <c r="I431" s="13" t="s">
        <v>475</v>
      </c>
      <c r="J431" s="13" t="s">
        <v>476</v>
      </c>
      <c r="K431" s="13">
        <v>80111600</v>
      </c>
      <c r="L431" s="13" t="s">
        <v>908</v>
      </c>
      <c r="M431" s="13" t="s">
        <v>704</v>
      </c>
      <c r="N431" s="13" t="s">
        <v>150</v>
      </c>
      <c r="O431" s="13">
        <v>9</v>
      </c>
      <c r="P431" s="12">
        <v>1</v>
      </c>
      <c r="Q431" s="13" t="s">
        <v>44</v>
      </c>
      <c r="R431" s="432" t="s">
        <v>45</v>
      </c>
      <c r="S431" s="43">
        <v>923528000</v>
      </c>
      <c r="T431" s="43">
        <v>923528000</v>
      </c>
      <c r="U431" s="424" t="s">
        <v>46</v>
      </c>
      <c r="V431" s="12" t="s">
        <v>47</v>
      </c>
      <c r="W431" s="12" t="s">
        <v>481</v>
      </c>
      <c r="X431" s="12" t="s">
        <v>523</v>
      </c>
      <c r="Y431" s="13" t="s">
        <v>50</v>
      </c>
      <c r="Z431" s="13" t="s">
        <v>51</v>
      </c>
      <c r="AA431" s="18">
        <f>SUMIFS('MOD PAA INVERSIÓN'!M:M,'MOD PAA INVERSIÓN'!B:B,A431,'MOD PAA INVERSIÓN'!A:A,"Modificación propuesta")</f>
        <v>900000000</v>
      </c>
      <c r="AB431" s="18">
        <f>AA431-T431</f>
        <v>-23528000</v>
      </c>
      <c r="AC431" s="18">
        <f>AA431</f>
        <v>900000000</v>
      </c>
      <c r="AD431" s="18">
        <f>IFERROR(VLOOKUP(A431,'MOD PAA INVERSIÓN'!$B:$U,20,0),0)</f>
        <v>7</v>
      </c>
      <c r="AE431" s="18">
        <f>SUMIFS('MOD PAA INVERSIÓN'!$M:$M,'MOD PAA INVERSIÓN'!B:B,A431,'MOD PAA INVERSIÓN'!A:A,"Información Actual")</f>
        <v>923528000</v>
      </c>
      <c r="AF431" s="18">
        <f>VLOOKUP(A431,'Copia de MOD PAA INVERSIÓN'!$B:$M,12,0)</f>
        <v>900000000</v>
      </c>
      <c r="AG431" s="26">
        <f>VLOOKUP(A431,'SOL INVERSIÒN'!$B:$M,12,0)</f>
        <v>900000000</v>
      </c>
      <c r="AH431" s="11"/>
      <c r="AI431" s="11"/>
    </row>
    <row r="432" spans="1:35" ht="114.75">
      <c r="A432" s="12" t="s">
        <v>909</v>
      </c>
      <c r="B432" s="13" t="s">
        <v>34</v>
      </c>
      <c r="C432" s="13" t="s">
        <v>35</v>
      </c>
      <c r="D432" s="13" t="s">
        <v>472</v>
      </c>
      <c r="E432" s="13" t="s">
        <v>473</v>
      </c>
      <c r="F432" s="14">
        <v>8131</v>
      </c>
      <c r="G432" s="14">
        <v>2024110010238</v>
      </c>
      <c r="H432" s="13" t="s">
        <v>474</v>
      </c>
      <c r="I432" s="13" t="s">
        <v>475</v>
      </c>
      <c r="J432" s="13" t="s">
        <v>476</v>
      </c>
      <c r="K432" s="13">
        <v>80111600</v>
      </c>
      <c r="L432" s="13" t="s">
        <v>910</v>
      </c>
      <c r="M432" s="13" t="s">
        <v>42</v>
      </c>
      <c r="N432" s="13" t="s">
        <v>43</v>
      </c>
      <c r="O432" s="13">
        <v>1</v>
      </c>
      <c r="P432" s="12">
        <v>1</v>
      </c>
      <c r="Q432" s="13" t="s">
        <v>44</v>
      </c>
      <c r="R432" s="40" t="s">
        <v>45</v>
      </c>
      <c r="S432" s="430">
        <v>1000000000</v>
      </c>
      <c r="T432" s="433">
        <f t="shared" ref="T432:T457" si="156">+O432*S432</f>
        <v>1000000000</v>
      </c>
      <c r="U432" s="13" t="s">
        <v>46</v>
      </c>
      <c r="V432" s="12" t="s">
        <v>47</v>
      </c>
      <c r="W432" s="12" t="s">
        <v>481</v>
      </c>
      <c r="X432" s="12" t="s">
        <v>523</v>
      </c>
      <c r="Y432" s="13" t="s">
        <v>50</v>
      </c>
      <c r="Z432" s="13" t="s">
        <v>51</v>
      </c>
      <c r="AA432" s="18">
        <f>SUMIFS('MOD PAA INVERSIÓN'!M:M,'MOD PAA INVERSIÓN'!B:B,A432,'MOD PAA INVERSIÓN'!A:A,"Modificación propuesta")</f>
        <v>0</v>
      </c>
      <c r="AB432" s="27">
        <f t="shared" ref="AB432:AB434" si="157">AC432-T432</f>
        <v>0</v>
      </c>
      <c r="AC432" s="27">
        <f t="shared" ref="AC432:AC434" si="158">T432</f>
        <v>1000000000</v>
      </c>
      <c r="AD432" s="18">
        <f>IFERROR(VLOOKUP(A432,'MOD PAA INVERSIÓN'!$B:$U,20,0),0)</f>
        <v>0</v>
      </c>
      <c r="AE432" s="18">
        <f>SUMIFS('MOD PAA INVERSIÓN'!$M:$M,'MOD PAA INVERSIÓN'!B:B,A432,'MOD PAA INVERSIÓN'!A:A,"Información Actual")</f>
        <v>0</v>
      </c>
      <c r="AF432" s="18" t="e">
        <f>VLOOKUP(A432,'Copia de MOD PAA INVERSIÓN'!$B:$M,12,0)</f>
        <v>#N/A</v>
      </c>
      <c r="AG432" s="11" t="e">
        <f>VLOOKUP(A432,'SOL INVERSIÒN'!$B:$M,12,0)</f>
        <v>#N/A</v>
      </c>
      <c r="AH432" s="11"/>
      <c r="AI432" s="11"/>
    </row>
    <row r="433" spans="1:35" ht="63.75">
      <c r="A433" s="12" t="s">
        <v>911</v>
      </c>
      <c r="B433" s="13" t="s">
        <v>34</v>
      </c>
      <c r="C433" s="13" t="s">
        <v>35</v>
      </c>
      <c r="D433" s="13" t="s">
        <v>496</v>
      </c>
      <c r="E433" s="13" t="s">
        <v>473</v>
      </c>
      <c r="F433" s="13">
        <v>8131</v>
      </c>
      <c r="G433" s="13">
        <v>2024110010238</v>
      </c>
      <c r="H433" s="13" t="s">
        <v>474</v>
      </c>
      <c r="I433" s="13" t="s">
        <v>475</v>
      </c>
      <c r="J433" s="13" t="s">
        <v>855</v>
      </c>
      <c r="K433" s="13">
        <v>80111600</v>
      </c>
      <c r="L433" s="13" t="s">
        <v>856</v>
      </c>
      <c r="M433" s="13" t="s">
        <v>42</v>
      </c>
      <c r="N433" s="13" t="s">
        <v>43</v>
      </c>
      <c r="O433" s="13">
        <v>6</v>
      </c>
      <c r="P433" s="12">
        <v>1</v>
      </c>
      <c r="Q433" s="13" t="s">
        <v>44</v>
      </c>
      <c r="R433" s="40" t="s">
        <v>45</v>
      </c>
      <c r="S433" s="40">
        <v>4600000</v>
      </c>
      <c r="T433" s="31">
        <f t="shared" si="156"/>
        <v>27600000</v>
      </c>
      <c r="U433" s="13" t="s">
        <v>46</v>
      </c>
      <c r="V433" s="12" t="s">
        <v>47</v>
      </c>
      <c r="W433" s="12" t="s">
        <v>499</v>
      </c>
      <c r="X433" s="12" t="s">
        <v>509</v>
      </c>
      <c r="Y433" s="13" t="s">
        <v>50</v>
      </c>
      <c r="Z433" s="13" t="s">
        <v>51</v>
      </c>
      <c r="AA433" s="18">
        <f>SUMIFS('MOD PAA INVERSIÓN'!M:M,'MOD PAA INVERSIÓN'!B:B,A433,'MOD PAA INVERSIÓN'!A:A,"Modificación propuesta")</f>
        <v>0</v>
      </c>
      <c r="AB433" s="27">
        <f t="shared" si="157"/>
        <v>0</v>
      </c>
      <c r="AC433" s="27">
        <f t="shared" si="158"/>
        <v>27600000</v>
      </c>
      <c r="AD433" s="18">
        <f>IFERROR(VLOOKUP(A433,'MOD PAA INVERSIÓN'!$B:$U,20,0),0)</f>
        <v>0</v>
      </c>
      <c r="AE433" s="18">
        <f>SUMIFS('MOD PAA INVERSIÓN'!$M:$M,'MOD PAA INVERSIÓN'!B:B,A433,'MOD PAA INVERSIÓN'!A:A,"Información Actual")</f>
        <v>0</v>
      </c>
      <c r="AF433" s="18" t="e">
        <f>VLOOKUP(A433,'Copia de MOD PAA INVERSIÓN'!$B:$M,12,0)</f>
        <v>#N/A</v>
      </c>
      <c r="AG433" s="11" t="e">
        <f>VLOOKUP(A433,'SOL INVERSIÒN'!$B:$M,12,0)</f>
        <v>#N/A</v>
      </c>
      <c r="AH433" s="11"/>
      <c r="AI433" s="11"/>
    </row>
    <row r="434" spans="1:35" ht="204">
      <c r="A434" s="12" t="s">
        <v>912</v>
      </c>
      <c r="B434" s="13" t="s">
        <v>34</v>
      </c>
      <c r="C434" s="13" t="s">
        <v>35</v>
      </c>
      <c r="D434" s="13" t="s">
        <v>472</v>
      </c>
      <c r="E434" s="13" t="s">
        <v>473</v>
      </c>
      <c r="F434" s="14">
        <v>8131</v>
      </c>
      <c r="G434" s="14">
        <v>2024110010238</v>
      </c>
      <c r="H434" s="13" t="s">
        <v>474</v>
      </c>
      <c r="I434" s="13" t="s">
        <v>475</v>
      </c>
      <c r="J434" s="13" t="s">
        <v>588</v>
      </c>
      <c r="K434" s="13">
        <v>80111600</v>
      </c>
      <c r="L434" s="13" t="s">
        <v>913</v>
      </c>
      <c r="M434" s="13" t="s">
        <v>42</v>
      </c>
      <c r="N434" s="13" t="s">
        <v>43</v>
      </c>
      <c r="O434" s="13">
        <v>7</v>
      </c>
      <c r="P434" s="12">
        <v>1</v>
      </c>
      <c r="Q434" s="13" t="s">
        <v>44</v>
      </c>
      <c r="R434" s="40" t="s">
        <v>45</v>
      </c>
      <c r="S434" s="40">
        <v>5200000</v>
      </c>
      <c r="T434" s="31">
        <f t="shared" si="156"/>
        <v>36400000</v>
      </c>
      <c r="U434" s="13" t="s">
        <v>46</v>
      </c>
      <c r="V434" s="13" t="s">
        <v>47</v>
      </c>
      <c r="W434" s="12" t="s">
        <v>481</v>
      </c>
      <c r="X434" s="13" t="s">
        <v>523</v>
      </c>
      <c r="Y434" s="13" t="s">
        <v>50</v>
      </c>
      <c r="Z434" s="13" t="s">
        <v>51</v>
      </c>
      <c r="AA434" s="18">
        <f>SUMIFS('MOD PAA INVERSIÓN'!M:M,'MOD PAA INVERSIÓN'!B:B,A434,'MOD PAA INVERSIÓN'!A:A,"Modificación propuesta")</f>
        <v>0</v>
      </c>
      <c r="AB434" s="27">
        <f t="shared" si="157"/>
        <v>0</v>
      </c>
      <c r="AC434" s="27">
        <f t="shared" si="158"/>
        <v>36400000</v>
      </c>
      <c r="AD434" s="18">
        <f>IFERROR(VLOOKUP(A434,'MOD PAA INVERSIÓN'!$B:$U,20,0),0)</f>
        <v>0</v>
      </c>
      <c r="AE434" s="18">
        <f>SUMIFS('MOD PAA INVERSIÓN'!$M:$M,'MOD PAA INVERSIÓN'!B:B,A434,'MOD PAA INVERSIÓN'!A:A,"Información Actual")</f>
        <v>0</v>
      </c>
      <c r="AF434" s="18" t="e">
        <f>VLOOKUP(A434,'Copia de MOD PAA INVERSIÓN'!$B:$M,12,0)</f>
        <v>#N/A</v>
      </c>
      <c r="AG434" s="11" t="e">
        <f>VLOOKUP(A434,'SOL INVERSIÒN'!$B:$M,12,0)</f>
        <v>#N/A</v>
      </c>
      <c r="AH434" s="11"/>
      <c r="AI434" s="11"/>
    </row>
    <row r="435" spans="1:35" ht="63.75">
      <c r="A435" s="12" t="s">
        <v>914</v>
      </c>
      <c r="B435" s="13" t="s">
        <v>34</v>
      </c>
      <c r="C435" s="13" t="s">
        <v>35</v>
      </c>
      <c r="D435" s="13" t="s">
        <v>496</v>
      </c>
      <c r="E435" s="13" t="s">
        <v>473</v>
      </c>
      <c r="F435" s="13">
        <v>8131</v>
      </c>
      <c r="G435" s="13">
        <v>2024110010238</v>
      </c>
      <c r="H435" s="13" t="s">
        <v>474</v>
      </c>
      <c r="I435" s="13" t="s">
        <v>475</v>
      </c>
      <c r="J435" s="13" t="s">
        <v>855</v>
      </c>
      <c r="K435" s="13">
        <v>80111600</v>
      </c>
      <c r="L435" s="13" t="s">
        <v>856</v>
      </c>
      <c r="M435" s="13" t="s">
        <v>42</v>
      </c>
      <c r="N435" s="13" t="s">
        <v>43</v>
      </c>
      <c r="O435" s="13">
        <v>6</v>
      </c>
      <c r="P435" s="12">
        <v>1</v>
      </c>
      <c r="Q435" s="13" t="s">
        <v>44</v>
      </c>
      <c r="R435" s="40" t="s">
        <v>45</v>
      </c>
      <c r="S435" s="40">
        <v>4200000</v>
      </c>
      <c r="T435" s="31">
        <f t="shared" si="156"/>
        <v>25200000</v>
      </c>
      <c r="U435" s="13" t="s">
        <v>46</v>
      </c>
      <c r="V435" s="12" t="s">
        <v>47</v>
      </c>
      <c r="W435" s="12" t="s">
        <v>499</v>
      </c>
      <c r="X435" s="12" t="s">
        <v>509</v>
      </c>
      <c r="Y435" s="13" t="s">
        <v>50</v>
      </c>
      <c r="Z435" s="13" t="s">
        <v>51</v>
      </c>
      <c r="AA435" s="18">
        <f>SUMIFS('MOD PAA INVERSIÓN'!M:M,'MOD PAA INVERSIÓN'!B:B,A435,'MOD PAA INVERSIÓN'!A:A,"Modificación propuesta")</f>
        <v>21000000</v>
      </c>
      <c r="AB435" s="18">
        <f>AA435-T435</f>
        <v>-4200000</v>
      </c>
      <c r="AC435" s="18">
        <f>AA435</f>
        <v>21000000</v>
      </c>
      <c r="AD435" s="18">
        <f>IFERROR(VLOOKUP(A435,'MOD PAA INVERSIÓN'!$B:$U,20,0),0)</f>
        <v>7</v>
      </c>
      <c r="AE435" s="18">
        <f>SUMIFS('MOD PAA INVERSIÓN'!$M:$M,'MOD PAA INVERSIÓN'!B:B,A435,'MOD PAA INVERSIÓN'!A:A,"Información Actual")</f>
        <v>25200000</v>
      </c>
      <c r="AF435" s="18">
        <f>VLOOKUP(A435,'Copia de MOD PAA INVERSIÓN'!$B:$M,12,0)</f>
        <v>21000000</v>
      </c>
      <c r="AG435" s="41">
        <f>VLOOKUP(A435,'SOL INVERSIÒN'!$B:$M,12,0)</f>
        <v>21000000</v>
      </c>
      <c r="AH435" s="11"/>
      <c r="AI435" s="11"/>
    </row>
    <row r="436" spans="1:35" ht="63.75">
      <c r="A436" s="12" t="s">
        <v>915</v>
      </c>
      <c r="B436" s="13" t="s">
        <v>34</v>
      </c>
      <c r="C436" s="13" t="s">
        <v>35</v>
      </c>
      <c r="D436" s="13" t="s">
        <v>472</v>
      </c>
      <c r="E436" s="13" t="s">
        <v>473</v>
      </c>
      <c r="F436" s="14">
        <v>8131</v>
      </c>
      <c r="G436" s="14">
        <v>2024110010238</v>
      </c>
      <c r="H436" s="13" t="s">
        <v>474</v>
      </c>
      <c r="I436" s="13" t="s">
        <v>475</v>
      </c>
      <c r="J436" s="13" t="s">
        <v>484</v>
      </c>
      <c r="K436" s="13">
        <v>80111600</v>
      </c>
      <c r="L436" s="13" t="s">
        <v>916</v>
      </c>
      <c r="M436" s="13" t="s">
        <v>43</v>
      </c>
      <c r="N436" s="13" t="s">
        <v>280</v>
      </c>
      <c r="O436" s="13">
        <v>6</v>
      </c>
      <c r="P436" s="12">
        <v>1</v>
      </c>
      <c r="Q436" s="13" t="s">
        <v>44</v>
      </c>
      <c r="R436" s="40" t="s">
        <v>45</v>
      </c>
      <c r="S436" s="40">
        <v>6000000</v>
      </c>
      <c r="T436" s="31">
        <f t="shared" si="156"/>
        <v>36000000</v>
      </c>
      <c r="U436" s="13" t="s">
        <v>46</v>
      </c>
      <c r="V436" s="13" t="s">
        <v>47</v>
      </c>
      <c r="W436" s="12" t="s">
        <v>481</v>
      </c>
      <c r="X436" s="13" t="s">
        <v>509</v>
      </c>
      <c r="Y436" s="13" t="s">
        <v>50</v>
      </c>
      <c r="Z436" s="13" t="s">
        <v>51</v>
      </c>
      <c r="AA436" s="18">
        <f>SUMIFS('MOD PAA INVERSIÓN'!M:M,'MOD PAA INVERSIÓN'!B:B,A436,'MOD PAA INVERSIÓN'!A:A,"Modificación propuesta")</f>
        <v>0</v>
      </c>
      <c r="AB436" s="27">
        <f t="shared" ref="AB436:AB674" si="159">AC436-T436</f>
        <v>0</v>
      </c>
      <c r="AC436" s="27">
        <f t="shared" ref="AC436:AC464" si="160">T436</f>
        <v>36000000</v>
      </c>
      <c r="AD436" s="18">
        <f>IFERROR(VLOOKUP(A436,'MOD PAA INVERSIÓN'!$B:$U,20,0),0)</f>
        <v>0</v>
      </c>
      <c r="AE436" s="18">
        <f>SUMIFS('MOD PAA INVERSIÓN'!$M:$M,'MOD PAA INVERSIÓN'!B:B,A436,'MOD PAA INVERSIÓN'!A:A,"Información Actual")</f>
        <v>0</v>
      </c>
      <c r="AF436" s="18" t="e">
        <f>VLOOKUP(A436,'Copia de MOD PAA INVERSIÓN'!$B:$M,12,0)</f>
        <v>#N/A</v>
      </c>
      <c r="AG436" s="11" t="e">
        <f>VLOOKUP(A436,'SOL INVERSIÒN'!$B:$M,12,0)</f>
        <v>#N/A</v>
      </c>
      <c r="AH436" s="11"/>
      <c r="AI436" s="11"/>
    </row>
    <row r="437" spans="1:35" ht="76.5">
      <c r="A437" s="12" t="s">
        <v>917</v>
      </c>
      <c r="B437" s="13" t="s">
        <v>34</v>
      </c>
      <c r="C437" s="13" t="s">
        <v>35</v>
      </c>
      <c r="D437" s="13" t="s">
        <v>472</v>
      </c>
      <c r="E437" s="13" t="s">
        <v>473</v>
      </c>
      <c r="F437" s="14">
        <v>8131</v>
      </c>
      <c r="G437" s="14">
        <v>2024110010238</v>
      </c>
      <c r="H437" s="13" t="s">
        <v>474</v>
      </c>
      <c r="I437" s="13" t="s">
        <v>475</v>
      </c>
      <c r="J437" s="13" t="s">
        <v>476</v>
      </c>
      <c r="K437" s="13">
        <v>80111600</v>
      </c>
      <c r="L437" s="13" t="s">
        <v>852</v>
      </c>
      <c r="M437" s="13" t="s">
        <v>43</v>
      </c>
      <c r="N437" s="13" t="s">
        <v>43</v>
      </c>
      <c r="O437" s="13">
        <v>6</v>
      </c>
      <c r="P437" s="12">
        <v>1</v>
      </c>
      <c r="Q437" s="13" t="s">
        <v>44</v>
      </c>
      <c r="R437" s="40" t="s">
        <v>45</v>
      </c>
      <c r="S437" s="40">
        <v>6000000</v>
      </c>
      <c r="T437" s="31">
        <f t="shared" si="156"/>
        <v>36000000</v>
      </c>
      <c r="U437" s="13" t="s">
        <v>46</v>
      </c>
      <c r="V437" s="12" t="s">
        <v>47</v>
      </c>
      <c r="W437" s="12" t="s">
        <v>481</v>
      </c>
      <c r="X437" s="12" t="s">
        <v>523</v>
      </c>
      <c r="Y437" s="13" t="s">
        <v>50</v>
      </c>
      <c r="Z437" s="13" t="s">
        <v>51</v>
      </c>
      <c r="AA437" s="18">
        <f>SUMIFS('MOD PAA INVERSIÓN'!M:M,'MOD PAA INVERSIÓN'!B:B,A437,'MOD PAA INVERSIÓN'!A:A,"Modificación propuesta")</f>
        <v>0</v>
      </c>
      <c r="AB437" s="27">
        <f t="shared" si="159"/>
        <v>0</v>
      </c>
      <c r="AC437" s="27">
        <f t="shared" si="160"/>
        <v>36000000</v>
      </c>
      <c r="AD437" s="18">
        <f>IFERROR(VLOOKUP(A437,'MOD PAA INVERSIÓN'!$B:$U,20,0),0)</f>
        <v>0</v>
      </c>
      <c r="AE437" s="18">
        <f>SUMIFS('MOD PAA INVERSIÓN'!$M:$M,'MOD PAA INVERSIÓN'!B:B,A437,'MOD PAA INVERSIÓN'!A:A,"Información Actual")</f>
        <v>0</v>
      </c>
      <c r="AF437" s="18" t="e">
        <f>VLOOKUP(A437,'Copia de MOD PAA INVERSIÓN'!$B:$M,12,0)</f>
        <v>#N/A</v>
      </c>
      <c r="AG437" s="11" t="e">
        <f>VLOOKUP(A437,'SOL INVERSIÒN'!$B:$M,12,0)</f>
        <v>#N/A</v>
      </c>
      <c r="AH437" s="11"/>
      <c r="AI437" s="11"/>
    </row>
    <row r="438" spans="1:35" ht="63.75">
      <c r="A438" s="12" t="s">
        <v>918</v>
      </c>
      <c r="B438" s="13" t="s">
        <v>34</v>
      </c>
      <c r="C438" s="13" t="s">
        <v>35</v>
      </c>
      <c r="D438" s="13" t="s">
        <v>472</v>
      </c>
      <c r="E438" s="13" t="s">
        <v>473</v>
      </c>
      <c r="F438" s="14">
        <v>8131</v>
      </c>
      <c r="G438" s="14">
        <v>2024110010238</v>
      </c>
      <c r="H438" s="13" t="s">
        <v>474</v>
      </c>
      <c r="I438" s="13" t="s">
        <v>475</v>
      </c>
      <c r="J438" s="13" t="s">
        <v>484</v>
      </c>
      <c r="K438" s="13">
        <v>80111600</v>
      </c>
      <c r="L438" s="13" t="s">
        <v>919</v>
      </c>
      <c r="M438" s="13" t="s">
        <v>43</v>
      </c>
      <c r="N438" s="13" t="s">
        <v>280</v>
      </c>
      <c r="O438" s="13">
        <v>6</v>
      </c>
      <c r="P438" s="12">
        <v>1</v>
      </c>
      <c r="Q438" s="13" t="s">
        <v>44</v>
      </c>
      <c r="R438" s="40" t="s">
        <v>45</v>
      </c>
      <c r="S438" s="40">
        <v>4600000</v>
      </c>
      <c r="T438" s="31">
        <f t="shared" si="156"/>
        <v>27600000</v>
      </c>
      <c r="U438" s="13" t="s">
        <v>46</v>
      </c>
      <c r="V438" s="13" t="s">
        <v>47</v>
      </c>
      <c r="W438" s="12" t="s">
        <v>481</v>
      </c>
      <c r="X438" s="13" t="s">
        <v>509</v>
      </c>
      <c r="Y438" s="13" t="s">
        <v>50</v>
      </c>
      <c r="Z438" s="13" t="s">
        <v>51</v>
      </c>
      <c r="AA438" s="18">
        <f>SUMIFS('MOD PAA INVERSIÓN'!M:M,'MOD PAA INVERSIÓN'!B:B,A438,'MOD PAA INVERSIÓN'!A:A,"Modificación propuesta")</f>
        <v>0</v>
      </c>
      <c r="AB438" s="27">
        <f t="shared" si="159"/>
        <v>0</v>
      </c>
      <c r="AC438" s="27">
        <f t="shared" si="160"/>
        <v>27600000</v>
      </c>
      <c r="AD438" s="18">
        <f>IFERROR(VLOOKUP(A438,'MOD PAA INVERSIÓN'!$B:$U,20,0),0)</f>
        <v>0</v>
      </c>
      <c r="AE438" s="18">
        <f>SUMIFS('MOD PAA INVERSIÓN'!$M:$M,'MOD PAA INVERSIÓN'!B:B,A438,'MOD PAA INVERSIÓN'!A:A,"Información Actual")</f>
        <v>0</v>
      </c>
      <c r="AF438" s="18" t="e">
        <f>VLOOKUP(A438,'Copia de MOD PAA INVERSIÓN'!$B:$M,12,0)</f>
        <v>#N/A</v>
      </c>
      <c r="AG438" s="11" t="e">
        <f>VLOOKUP(A438,'SOL INVERSIÒN'!$B:$M,12,0)</f>
        <v>#N/A</v>
      </c>
      <c r="AH438" s="11"/>
      <c r="AI438" s="11"/>
    </row>
    <row r="439" spans="1:35" ht="63.75">
      <c r="A439" s="12" t="s">
        <v>920</v>
      </c>
      <c r="B439" s="13" t="s">
        <v>34</v>
      </c>
      <c r="C439" s="13" t="s">
        <v>35</v>
      </c>
      <c r="D439" s="13" t="s">
        <v>472</v>
      </c>
      <c r="E439" s="13" t="s">
        <v>473</v>
      </c>
      <c r="F439" s="14">
        <v>8131</v>
      </c>
      <c r="G439" s="14">
        <v>2024110010238</v>
      </c>
      <c r="H439" s="13" t="s">
        <v>474</v>
      </c>
      <c r="I439" s="13" t="s">
        <v>475</v>
      </c>
      <c r="J439" s="13" t="s">
        <v>484</v>
      </c>
      <c r="K439" s="13">
        <v>80111600</v>
      </c>
      <c r="L439" s="13" t="s">
        <v>921</v>
      </c>
      <c r="M439" s="13" t="s">
        <v>43</v>
      </c>
      <c r="N439" s="13" t="s">
        <v>280</v>
      </c>
      <c r="O439" s="13">
        <v>6</v>
      </c>
      <c r="P439" s="12">
        <v>1</v>
      </c>
      <c r="Q439" s="13" t="s">
        <v>44</v>
      </c>
      <c r="R439" s="40" t="s">
        <v>45</v>
      </c>
      <c r="S439" s="40">
        <v>4600000</v>
      </c>
      <c r="T439" s="31">
        <f t="shared" si="156"/>
        <v>27600000</v>
      </c>
      <c r="U439" s="13" t="s">
        <v>46</v>
      </c>
      <c r="V439" s="13" t="s">
        <v>47</v>
      </c>
      <c r="W439" s="12" t="s">
        <v>481</v>
      </c>
      <c r="X439" s="13" t="s">
        <v>509</v>
      </c>
      <c r="Y439" s="13" t="s">
        <v>50</v>
      </c>
      <c r="Z439" s="13" t="s">
        <v>51</v>
      </c>
      <c r="AA439" s="18">
        <f>SUMIFS('MOD PAA INVERSIÓN'!M:M,'MOD PAA INVERSIÓN'!B:B,A439,'MOD PAA INVERSIÓN'!A:A,"Modificación propuesta")</f>
        <v>0</v>
      </c>
      <c r="AB439" s="27">
        <f t="shared" si="159"/>
        <v>0</v>
      </c>
      <c r="AC439" s="27">
        <f t="shared" si="160"/>
        <v>27600000</v>
      </c>
      <c r="AD439" s="18">
        <f>IFERROR(VLOOKUP(A439,'MOD PAA INVERSIÓN'!$B:$U,20,0),0)</f>
        <v>0</v>
      </c>
      <c r="AE439" s="18">
        <f>SUMIFS('MOD PAA INVERSIÓN'!$M:$M,'MOD PAA INVERSIÓN'!B:B,A439,'MOD PAA INVERSIÓN'!A:A,"Información Actual")</f>
        <v>0</v>
      </c>
      <c r="AF439" s="18" t="e">
        <f>VLOOKUP(A439,'Copia de MOD PAA INVERSIÓN'!$B:$M,12,0)</f>
        <v>#N/A</v>
      </c>
      <c r="AG439" s="11" t="e">
        <f>VLOOKUP(A439,'SOL INVERSIÒN'!$B:$M,12,0)</f>
        <v>#N/A</v>
      </c>
      <c r="AH439" s="11"/>
      <c r="AI439" s="11"/>
    </row>
    <row r="440" spans="1:35" ht="63.75">
      <c r="A440" s="12" t="s">
        <v>922</v>
      </c>
      <c r="B440" s="13" t="s">
        <v>34</v>
      </c>
      <c r="C440" s="13" t="s">
        <v>35</v>
      </c>
      <c r="D440" s="13" t="s">
        <v>472</v>
      </c>
      <c r="E440" s="13" t="s">
        <v>473</v>
      </c>
      <c r="F440" s="14">
        <v>8131</v>
      </c>
      <c r="G440" s="14">
        <v>2024110010238</v>
      </c>
      <c r="H440" s="13" t="s">
        <v>474</v>
      </c>
      <c r="I440" s="13" t="s">
        <v>475</v>
      </c>
      <c r="J440" s="13" t="s">
        <v>484</v>
      </c>
      <c r="K440" s="13">
        <v>80111600</v>
      </c>
      <c r="L440" s="13" t="s">
        <v>921</v>
      </c>
      <c r="M440" s="13" t="s">
        <v>43</v>
      </c>
      <c r="N440" s="13" t="s">
        <v>280</v>
      </c>
      <c r="O440" s="13">
        <v>6</v>
      </c>
      <c r="P440" s="12">
        <v>1</v>
      </c>
      <c r="Q440" s="13" t="s">
        <v>44</v>
      </c>
      <c r="R440" s="40" t="s">
        <v>45</v>
      </c>
      <c r="S440" s="40">
        <v>4200000</v>
      </c>
      <c r="T440" s="31">
        <f t="shared" si="156"/>
        <v>25200000</v>
      </c>
      <c r="U440" s="13" t="s">
        <v>46</v>
      </c>
      <c r="V440" s="13" t="s">
        <v>47</v>
      </c>
      <c r="W440" s="12" t="s">
        <v>481</v>
      </c>
      <c r="X440" s="13" t="s">
        <v>509</v>
      </c>
      <c r="Y440" s="13" t="s">
        <v>50</v>
      </c>
      <c r="Z440" s="13" t="s">
        <v>51</v>
      </c>
      <c r="AA440" s="18">
        <f>SUMIFS('MOD PAA INVERSIÓN'!M:M,'MOD PAA INVERSIÓN'!B:B,A440,'MOD PAA INVERSIÓN'!A:A,"Modificación propuesta")</f>
        <v>0</v>
      </c>
      <c r="AB440" s="27">
        <f t="shared" si="159"/>
        <v>0</v>
      </c>
      <c r="AC440" s="27">
        <f t="shared" si="160"/>
        <v>25200000</v>
      </c>
      <c r="AD440" s="18">
        <f>IFERROR(VLOOKUP(A440,'MOD PAA INVERSIÓN'!$B:$U,20,0),0)</f>
        <v>0</v>
      </c>
      <c r="AE440" s="18">
        <f>SUMIFS('MOD PAA INVERSIÓN'!$M:$M,'MOD PAA INVERSIÓN'!B:B,A440,'MOD PAA INVERSIÓN'!A:A,"Información Actual")</f>
        <v>0</v>
      </c>
      <c r="AF440" s="18" t="e">
        <f>VLOOKUP(A440,'Copia de MOD PAA INVERSIÓN'!$B:$M,12,0)</f>
        <v>#N/A</v>
      </c>
      <c r="AG440" s="11" t="e">
        <f>VLOOKUP(A440,'SOL INVERSIÒN'!$B:$M,12,0)</f>
        <v>#N/A</v>
      </c>
      <c r="AH440" s="11"/>
      <c r="AI440" s="11"/>
    </row>
    <row r="441" spans="1:35" ht="63.75">
      <c r="A441" s="12" t="s">
        <v>923</v>
      </c>
      <c r="B441" s="13" t="s">
        <v>34</v>
      </c>
      <c r="C441" s="13" t="s">
        <v>35</v>
      </c>
      <c r="D441" s="13" t="s">
        <v>472</v>
      </c>
      <c r="E441" s="13" t="s">
        <v>473</v>
      </c>
      <c r="F441" s="14">
        <v>8131</v>
      </c>
      <c r="G441" s="14">
        <v>2024110010238</v>
      </c>
      <c r="H441" s="13" t="s">
        <v>474</v>
      </c>
      <c r="I441" s="13" t="s">
        <v>475</v>
      </c>
      <c r="J441" s="13" t="s">
        <v>484</v>
      </c>
      <c r="K441" s="13">
        <v>80111600</v>
      </c>
      <c r="L441" s="13" t="s">
        <v>921</v>
      </c>
      <c r="M441" s="13" t="s">
        <v>43</v>
      </c>
      <c r="N441" s="13" t="s">
        <v>280</v>
      </c>
      <c r="O441" s="13">
        <v>6</v>
      </c>
      <c r="P441" s="12">
        <v>1</v>
      </c>
      <c r="Q441" s="13" t="s">
        <v>44</v>
      </c>
      <c r="R441" s="40" t="s">
        <v>45</v>
      </c>
      <c r="S441" s="40">
        <v>4200000</v>
      </c>
      <c r="T441" s="31">
        <f t="shared" si="156"/>
        <v>25200000</v>
      </c>
      <c r="U441" s="13" t="s">
        <v>46</v>
      </c>
      <c r="V441" s="13" t="s">
        <v>47</v>
      </c>
      <c r="W441" s="12" t="s">
        <v>481</v>
      </c>
      <c r="X441" s="13" t="s">
        <v>509</v>
      </c>
      <c r="Y441" s="13" t="s">
        <v>50</v>
      </c>
      <c r="Z441" s="13" t="s">
        <v>51</v>
      </c>
      <c r="AA441" s="18">
        <f>SUMIFS('MOD PAA INVERSIÓN'!M:M,'MOD PAA INVERSIÓN'!B:B,A441,'MOD PAA INVERSIÓN'!A:A,"Modificación propuesta")</f>
        <v>0</v>
      </c>
      <c r="AB441" s="27">
        <f t="shared" si="159"/>
        <v>0</v>
      </c>
      <c r="AC441" s="27">
        <f t="shared" si="160"/>
        <v>25200000</v>
      </c>
      <c r="AD441" s="18">
        <f>IFERROR(VLOOKUP(A441,'MOD PAA INVERSIÓN'!$B:$U,20,0),0)</f>
        <v>0</v>
      </c>
      <c r="AE441" s="18">
        <f>SUMIFS('MOD PAA INVERSIÓN'!$M:$M,'MOD PAA INVERSIÓN'!B:B,A441,'MOD PAA INVERSIÓN'!A:A,"Información Actual")</f>
        <v>0</v>
      </c>
      <c r="AF441" s="18" t="e">
        <f>VLOOKUP(A441,'Copia de MOD PAA INVERSIÓN'!$B:$M,12,0)</f>
        <v>#N/A</v>
      </c>
      <c r="AG441" s="11" t="e">
        <f>VLOOKUP(A441,'SOL INVERSIÒN'!$B:$M,12,0)</f>
        <v>#N/A</v>
      </c>
      <c r="AH441" s="11"/>
      <c r="AI441" s="11"/>
    </row>
    <row r="442" spans="1:35" ht="63.75">
      <c r="A442" s="12" t="s">
        <v>924</v>
      </c>
      <c r="B442" s="13" t="s">
        <v>34</v>
      </c>
      <c r="C442" s="13" t="s">
        <v>35</v>
      </c>
      <c r="D442" s="13" t="s">
        <v>472</v>
      </c>
      <c r="E442" s="13" t="s">
        <v>473</v>
      </c>
      <c r="F442" s="14">
        <v>8131</v>
      </c>
      <c r="G442" s="14">
        <v>2024110010238</v>
      </c>
      <c r="H442" s="13" t="s">
        <v>474</v>
      </c>
      <c r="I442" s="13" t="s">
        <v>475</v>
      </c>
      <c r="J442" s="13" t="s">
        <v>484</v>
      </c>
      <c r="K442" s="13">
        <v>80111600</v>
      </c>
      <c r="L442" s="13" t="s">
        <v>925</v>
      </c>
      <c r="M442" s="13" t="s">
        <v>43</v>
      </c>
      <c r="N442" s="13" t="s">
        <v>280</v>
      </c>
      <c r="O442" s="13">
        <v>6</v>
      </c>
      <c r="P442" s="12">
        <v>1</v>
      </c>
      <c r="Q442" s="13" t="s">
        <v>44</v>
      </c>
      <c r="R442" s="40" t="s">
        <v>45</v>
      </c>
      <c r="S442" s="40">
        <v>2800000</v>
      </c>
      <c r="T442" s="31">
        <f t="shared" si="156"/>
        <v>16800000</v>
      </c>
      <c r="U442" s="13" t="s">
        <v>46</v>
      </c>
      <c r="V442" s="13" t="s">
        <v>47</v>
      </c>
      <c r="W442" s="12" t="s">
        <v>481</v>
      </c>
      <c r="X442" s="13" t="s">
        <v>509</v>
      </c>
      <c r="Y442" s="13" t="s">
        <v>50</v>
      </c>
      <c r="Z442" s="13" t="s">
        <v>51</v>
      </c>
      <c r="AA442" s="18">
        <f>SUMIFS('MOD PAA INVERSIÓN'!M:M,'MOD PAA INVERSIÓN'!B:B,A442,'MOD PAA INVERSIÓN'!A:A,"Modificación propuesta")</f>
        <v>0</v>
      </c>
      <c r="AB442" s="27">
        <f t="shared" si="159"/>
        <v>0</v>
      </c>
      <c r="AC442" s="27">
        <f t="shared" si="160"/>
        <v>16800000</v>
      </c>
      <c r="AD442" s="18">
        <f>IFERROR(VLOOKUP(A442,'MOD PAA INVERSIÓN'!$B:$U,20,0),0)</f>
        <v>0</v>
      </c>
      <c r="AE442" s="18">
        <f>SUMIFS('MOD PAA INVERSIÓN'!$M:$M,'MOD PAA INVERSIÓN'!B:B,A442,'MOD PAA INVERSIÓN'!A:A,"Información Actual")</f>
        <v>0</v>
      </c>
      <c r="AF442" s="18" t="e">
        <f>VLOOKUP(A442,'Copia de MOD PAA INVERSIÓN'!$B:$M,12,0)</f>
        <v>#N/A</v>
      </c>
      <c r="AG442" s="11" t="e">
        <f>VLOOKUP(A442,'SOL INVERSIÒN'!$B:$M,12,0)</f>
        <v>#N/A</v>
      </c>
      <c r="AH442" s="11"/>
      <c r="AI442" s="11"/>
    </row>
    <row r="443" spans="1:35" ht="63.75">
      <c r="A443" s="12" t="s">
        <v>926</v>
      </c>
      <c r="B443" s="13" t="s">
        <v>34</v>
      </c>
      <c r="C443" s="13" t="s">
        <v>35</v>
      </c>
      <c r="D443" s="13" t="s">
        <v>472</v>
      </c>
      <c r="E443" s="13" t="s">
        <v>473</v>
      </c>
      <c r="F443" s="14">
        <v>8131</v>
      </c>
      <c r="G443" s="14">
        <v>2024110010238</v>
      </c>
      <c r="H443" s="13" t="s">
        <v>474</v>
      </c>
      <c r="I443" s="13" t="s">
        <v>475</v>
      </c>
      <c r="J443" s="13" t="s">
        <v>484</v>
      </c>
      <c r="K443" s="13">
        <v>80111600</v>
      </c>
      <c r="L443" s="13" t="s">
        <v>925</v>
      </c>
      <c r="M443" s="13" t="s">
        <v>43</v>
      </c>
      <c r="N443" s="13" t="s">
        <v>280</v>
      </c>
      <c r="O443" s="13">
        <v>6</v>
      </c>
      <c r="P443" s="12">
        <v>1</v>
      </c>
      <c r="Q443" s="13" t="s">
        <v>44</v>
      </c>
      <c r="R443" s="40" t="s">
        <v>45</v>
      </c>
      <c r="S443" s="40">
        <v>2800000</v>
      </c>
      <c r="T443" s="31">
        <f t="shared" si="156"/>
        <v>16800000</v>
      </c>
      <c r="U443" s="13" t="s">
        <v>46</v>
      </c>
      <c r="V443" s="13" t="s">
        <v>47</v>
      </c>
      <c r="W443" s="12" t="s">
        <v>481</v>
      </c>
      <c r="X443" s="13" t="s">
        <v>509</v>
      </c>
      <c r="Y443" s="13" t="s">
        <v>50</v>
      </c>
      <c r="Z443" s="13" t="s">
        <v>51</v>
      </c>
      <c r="AA443" s="18">
        <f>SUMIFS('MOD PAA INVERSIÓN'!M:M,'MOD PAA INVERSIÓN'!B:B,A443,'MOD PAA INVERSIÓN'!A:A,"Modificación propuesta")</f>
        <v>0</v>
      </c>
      <c r="AB443" s="27">
        <f t="shared" si="159"/>
        <v>0</v>
      </c>
      <c r="AC443" s="27">
        <f t="shared" si="160"/>
        <v>16800000</v>
      </c>
      <c r="AD443" s="18">
        <f>IFERROR(VLOOKUP(A443,'MOD PAA INVERSIÓN'!$B:$U,20,0),0)</f>
        <v>0</v>
      </c>
      <c r="AE443" s="18">
        <f>SUMIFS('MOD PAA INVERSIÓN'!$M:$M,'MOD PAA INVERSIÓN'!B:B,A443,'MOD PAA INVERSIÓN'!A:A,"Información Actual")</f>
        <v>0</v>
      </c>
      <c r="AF443" s="18" t="e">
        <f>VLOOKUP(A443,'Copia de MOD PAA INVERSIÓN'!$B:$M,12,0)</f>
        <v>#N/A</v>
      </c>
      <c r="AG443" s="11" t="e">
        <f>VLOOKUP(A443,'SOL INVERSIÒN'!$B:$M,12,0)</f>
        <v>#N/A</v>
      </c>
      <c r="AH443" s="11"/>
      <c r="AI443" s="11"/>
    </row>
    <row r="444" spans="1:35" ht="63.75">
      <c r="A444" s="12" t="s">
        <v>927</v>
      </c>
      <c r="B444" s="13" t="s">
        <v>34</v>
      </c>
      <c r="C444" s="13" t="s">
        <v>35</v>
      </c>
      <c r="D444" s="13" t="s">
        <v>472</v>
      </c>
      <c r="E444" s="13" t="s">
        <v>473</v>
      </c>
      <c r="F444" s="14">
        <v>8131</v>
      </c>
      <c r="G444" s="14">
        <v>2024110010238</v>
      </c>
      <c r="H444" s="13" t="s">
        <v>474</v>
      </c>
      <c r="I444" s="13" t="s">
        <v>475</v>
      </c>
      <c r="J444" s="13" t="s">
        <v>484</v>
      </c>
      <c r="K444" s="13">
        <v>80111600</v>
      </c>
      <c r="L444" s="13" t="s">
        <v>925</v>
      </c>
      <c r="M444" s="13" t="s">
        <v>43</v>
      </c>
      <c r="N444" s="13" t="s">
        <v>280</v>
      </c>
      <c r="O444" s="13">
        <v>6</v>
      </c>
      <c r="P444" s="12">
        <v>1</v>
      </c>
      <c r="Q444" s="13" t="s">
        <v>44</v>
      </c>
      <c r="R444" s="40" t="s">
        <v>45</v>
      </c>
      <c r="S444" s="40">
        <v>3500000</v>
      </c>
      <c r="T444" s="31">
        <f t="shared" si="156"/>
        <v>21000000</v>
      </c>
      <c r="U444" s="13" t="s">
        <v>46</v>
      </c>
      <c r="V444" s="13" t="s">
        <v>47</v>
      </c>
      <c r="W444" s="12" t="s">
        <v>481</v>
      </c>
      <c r="X444" s="13" t="s">
        <v>509</v>
      </c>
      <c r="Y444" s="13" t="s">
        <v>50</v>
      </c>
      <c r="Z444" s="13" t="s">
        <v>51</v>
      </c>
      <c r="AA444" s="18">
        <f>SUMIFS('MOD PAA INVERSIÓN'!M:M,'MOD PAA INVERSIÓN'!B:B,A444,'MOD PAA INVERSIÓN'!A:A,"Modificación propuesta")</f>
        <v>0</v>
      </c>
      <c r="AB444" s="27">
        <f t="shared" si="159"/>
        <v>0</v>
      </c>
      <c r="AC444" s="27">
        <f t="shared" si="160"/>
        <v>21000000</v>
      </c>
      <c r="AD444" s="18">
        <f>IFERROR(VLOOKUP(A444,'MOD PAA INVERSIÓN'!$B:$U,20,0),0)</f>
        <v>0</v>
      </c>
      <c r="AE444" s="18">
        <f>SUMIFS('MOD PAA INVERSIÓN'!$M:$M,'MOD PAA INVERSIÓN'!B:B,A444,'MOD PAA INVERSIÓN'!A:A,"Información Actual")</f>
        <v>0</v>
      </c>
      <c r="AF444" s="18" t="e">
        <f>VLOOKUP(A444,'Copia de MOD PAA INVERSIÓN'!$B:$M,12,0)</f>
        <v>#N/A</v>
      </c>
      <c r="AG444" s="11" t="e">
        <f>VLOOKUP(A444,'SOL INVERSIÒN'!$B:$M,12,0)</f>
        <v>#N/A</v>
      </c>
      <c r="AH444" s="11"/>
      <c r="AI444" s="11"/>
    </row>
    <row r="445" spans="1:35" ht="76.5">
      <c r="A445" s="12" t="s">
        <v>928</v>
      </c>
      <c r="B445" s="13" t="s">
        <v>34</v>
      </c>
      <c r="C445" s="13" t="s">
        <v>35</v>
      </c>
      <c r="D445" s="13" t="s">
        <v>472</v>
      </c>
      <c r="E445" s="13" t="s">
        <v>473</v>
      </c>
      <c r="F445" s="14">
        <v>8131</v>
      </c>
      <c r="G445" s="14">
        <v>2024110010238</v>
      </c>
      <c r="H445" s="13" t="s">
        <v>474</v>
      </c>
      <c r="I445" s="13" t="s">
        <v>475</v>
      </c>
      <c r="J445" s="13" t="s">
        <v>476</v>
      </c>
      <c r="K445" s="13">
        <v>80111600</v>
      </c>
      <c r="L445" s="13" t="s">
        <v>852</v>
      </c>
      <c r="M445" s="13" t="s">
        <v>42</v>
      </c>
      <c r="N445" s="13" t="s">
        <v>43</v>
      </c>
      <c r="O445" s="13">
        <v>6</v>
      </c>
      <c r="P445" s="12">
        <v>1</v>
      </c>
      <c r="Q445" s="13" t="s">
        <v>44</v>
      </c>
      <c r="R445" s="40" t="s">
        <v>45</v>
      </c>
      <c r="S445" s="40">
        <v>4600000</v>
      </c>
      <c r="T445" s="31">
        <f t="shared" si="156"/>
        <v>27600000</v>
      </c>
      <c r="U445" s="13" t="s">
        <v>46</v>
      </c>
      <c r="V445" s="12" t="s">
        <v>47</v>
      </c>
      <c r="W445" s="12" t="s">
        <v>481</v>
      </c>
      <c r="X445" s="12" t="s">
        <v>523</v>
      </c>
      <c r="Y445" s="13" t="s">
        <v>50</v>
      </c>
      <c r="Z445" s="13" t="s">
        <v>51</v>
      </c>
      <c r="AA445" s="18">
        <f>SUMIFS('MOD PAA INVERSIÓN'!M:M,'MOD PAA INVERSIÓN'!B:B,A445,'MOD PAA INVERSIÓN'!A:A,"Modificación propuesta")</f>
        <v>0</v>
      </c>
      <c r="AB445" s="27">
        <f t="shared" si="159"/>
        <v>0</v>
      </c>
      <c r="AC445" s="27">
        <f t="shared" si="160"/>
        <v>27600000</v>
      </c>
      <c r="AD445" s="18">
        <f>IFERROR(VLOOKUP(A445,'MOD PAA INVERSIÓN'!$B:$U,20,0),0)</f>
        <v>0</v>
      </c>
      <c r="AE445" s="18">
        <f>SUMIFS('MOD PAA INVERSIÓN'!$M:$M,'MOD PAA INVERSIÓN'!B:B,A445,'MOD PAA INVERSIÓN'!A:A,"Información Actual")</f>
        <v>0</v>
      </c>
      <c r="AF445" s="18" t="e">
        <f>VLOOKUP(A445,'Copia de MOD PAA INVERSIÓN'!$B:$M,12,0)</f>
        <v>#N/A</v>
      </c>
      <c r="AG445" s="11" t="e">
        <f>VLOOKUP(A445,'SOL INVERSIÒN'!$B:$M,12,0)</f>
        <v>#N/A</v>
      </c>
      <c r="AH445" s="11"/>
      <c r="AI445" s="11"/>
    </row>
    <row r="446" spans="1:35" ht="76.5">
      <c r="A446" s="12" t="s">
        <v>929</v>
      </c>
      <c r="B446" s="13" t="s">
        <v>34</v>
      </c>
      <c r="C446" s="13" t="s">
        <v>35</v>
      </c>
      <c r="D446" s="13" t="s">
        <v>472</v>
      </c>
      <c r="E446" s="13" t="s">
        <v>473</v>
      </c>
      <c r="F446" s="14">
        <v>8131</v>
      </c>
      <c r="G446" s="14">
        <v>2024110010238</v>
      </c>
      <c r="H446" s="13" t="s">
        <v>474</v>
      </c>
      <c r="I446" s="13" t="s">
        <v>475</v>
      </c>
      <c r="J446" s="13" t="s">
        <v>476</v>
      </c>
      <c r="K446" s="13">
        <v>80111600</v>
      </c>
      <c r="L446" s="13" t="s">
        <v>852</v>
      </c>
      <c r="M446" s="13" t="s">
        <v>42</v>
      </c>
      <c r="N446" s="13" t="s">
        <v>43</v>
      </c>
      <c r="O446" s="13">
        <v>6</v>
      </c>
      <c r="P446" s="12">
        <v>1</v>
      </c>
      <c r="Q446" s="13" t="s">
        <v>44</v>
      </c>
      <c r="R446" s="40" t="s">
        <v>45</v>
      </c>
      <c r="S446" s="40">
        <v>4600000</v>
      </c>
      <c r="T446" s="31">
        <f t="shared" si="156"/>
        <v>27600000</v>
      </c>
      <c r="U446" s="13" t="s">
        <v>46</v>
      </c>
      <c r="V446" s="12" t="s">
        <v>47</v>
      </c>
      <c r="W446" s="12" t="s">
        <v>481</v>
      </c>
      <c r="X446" s="12" t="s">
        <v>523</v>
      </c>
      <c r="Y446" s="13" t="s">
        <v>50</v>
      </c>
      <c r="Z446" s="13" t="s">
        <v>51</v>
      </c>
      <c r="AA446" s="18">
        <f>SUMIFS('MOD PAA INVERSIÓN'!M:M,'MOD PAA INVERSIÓN'!B:B,A446,'MOD PAA INVERSIÓN'!A:A,"Modificación propuesta")</f>
        <v>0</v>
      </c>
      <c r="AB446" s="27">
        <f t="shared" si="159"/>
        <v>0</v>
      </c>
      <c r="AC446" s="27">
        <f t="shared" si="160"/>
        <v>27600000</v>
      </c>
      <c r="AD446" s="18">
        <f>IFERROR(VLOOKUP(A446,'MOD PAA INVERSIÓN'!$B:$U,20,0),0)</f>
        <v>0</v>
      </c>
      <c r="AE446" s="18">
        <f>SUMIFS('MOD PAA INVERSIÓN'!$M:$M,'MOD PAA INVERSIÓN'!B:B,A446,'MOD PAA INVERSIÓN'!A:A,"Información Actual")</f>
        <v>0</v>
      </c>
      <c r="AF446" s="18" t="e">
        <f>VLOOKUP(A446,'Copia de MOD PAA INVERSIÓN'!$B:$M,12,0)</f>
        <v>#N/A</v>
      </c>
      <c r="AG446" s="11" t="e">
        <f>VLOOKUP(A446,'SOL INVERSIÒN'!$B:$M,12,0)</f>
        <v>#N/A</v>
      </c>
      <c r="AH446" s="11"/>
      <c r="AI446" s="11"/>
    </row>
    <row r="447" spans="1:35" ht="76.5">
      <c r="A447" s="12" t="s">
        <v>930</v>
      </c>
      <c r="B447" s="13" t="s">
        <v>34</v>
      </c>
      <c r="C447" s="13" t="s">
        <v>35</v>
      </c>
      <c r="D447" s="13" t="s">
        <v>472</v>
      </c>
      <c r="E447" s="13" t="s">
        <v>473</v>
      </c>
      <c r="F447" s="14">
        <v>8131</v>
      </c>
      <c r="G447" s="14">
        <v>2024110010238</v>
      </c>
      <c r="H447" s="13" t="s">
        <v>474</v>
      </c>
      <c r="I447" s="13" t="s">
        <v>475</v>
      </c>
      <c r="J447" s="13" t="s">
        <v>476</v>
      </c>
      <c r="K447" s="13">
        <v>80111600</v>
      </c>
      <c r="L447" s="13" t="s">
        <v>852</v>
      </c>
      <c r="M447" s="13" t="s">
        <v>43</v>
      </c>
      <c r="N447" s="13" t="s">
        <v>43</v>
      </c>
      <c r="O447" s="13">
        <v>6</v>
      </c>
      <c r="P447" s="12">
        <v>1</v>
      </c>
      <c r="Q447" s="13" t="s">
        <v>44</v>
      </c>
      <c r="R447" s="40" t="s">
        <v>45</v>
      </c>
      <c r="S447" s="40">
        <v>4600000</v>
      </c>
      <c r="T447" s="31">
        <f t="shared" si="156"/>
        <v>27600000</v>
      </c>
      <c r="U447" s="13" t="s">
        <v>46</v>
      </c>
      <c r="V447" s="12" t="s">
        <v>47</v>
      </c>
      <c r="W447" s="12" t="s">
        <v>481</v>
      </c>
      <c r="X447" s="12" t="s">
        <v>523</v>
      </c>
      <c r="Y447" s="13" t="s">
        <v>50</v>
      </c>
      <c r="Z447" s="13" t="s">
        <v>51</v>
      </c>
      <c r="AA447" s="18">
        <f>SUMIFS('MOD PAA INVERSIÓN'!M:M,'MOD PAA INVERSIÓN'!B:B,A447,'MOD PAA INVERSIÓN'!A:A,"Modificación propuesta")</f>
        <v>0</v>
      </c>
      <c r="AB447" s="27">
        <f t="shared" si="159"/>
        <v>0</v>
      </c>
      <c r="AC447" s="27">
        <f t="shared" si="160"/>
        <v>27600000</v>
      </c>
      <c r="AD447" s="18">
        <f>IFERROR(VLOOKUP(A447,'MOD PAA INVERSIÓN'!$B:$U,20,0),0)</f>
        <v>0</v>
      </c>
      <c r="AE447" s="18">
        <f>SUMIFS('MOD PAA INVERSIÓN'!$M:$M,'MOD PAA INVERSIÓN'!B:B,A447,'MOD PAA INVERSIÓN'!A:A,"Información Actual")</f>
        <v>0</v>
      </c>
      <c r="AF447" s="18" t="e">
        <f>VLOOKUP(A447,'Copia de MOD PAA INVERSIÓN'!$B:$M,12,0)</f>
        <v>#N/A</v>
      </c>
      <c r="AG447" s="11" t="e">
        <f>VLOOKUP(A447,'SOL INVERSIÒN'!$B:$M,12,0)</f>
        <v>#N/A</v>
      </c>
      <c r="AH447" s="11"/>
      <c r="AI447" s="11"/>
    </row>
    <row r="448" spans="1:35" ht="76.5">
      <c r="A448" s="12" t="s">
        <v>931</v>
      </c>
      <c r="B448" s="13" t="s">
        <v>34</v>
      </c>
      <c r="C448" s="13" t="s">
        <v>35</v>
      </c>
      <c r="D448" s="13" t="s">
        <v>472</v>
      </c>
      <c r="E448" s="13" t="s">
        <v>473</v>
      </c>
      <c r="F448" s="14">
        <v>8131</v>
      </c>
      <c r="G448" s="14">
        <v>2024110010238</v>
      </c>
      <c r="H448" s="13" t="s">
        <v>474</v>
      </c>
      <c r="I448" s="13" t="s">
        <v>475</v>
      </c>
      <c r="J448" s="13" t="s">
        <v>476</v>
      </c>
      <c r="K448" s="13">
        <v>80111600</v>
      </c>
      <c r="L448" s="13" t="s">
        <v>852</v>
      </c>
      <c r="M448" s="13" t="s">
        <v>43</v>
      </c>
      <c r="N448" s="13" t="s">
        <v>43</v>
      </c>
      <c r="O448" s="13">
        <v>6</v>
      </c>
      <c r="P448" s="12">
        <v>1</v>
      </c>
      <c r="Q448" s="13" t="s">
        <v>44</v>
      </c>
      <c r="R448" s="40" t="s">
        <v>45</v>
      </c>
      <c r="S448" s="40">
        <v>4600000</v>
      </c>
      <c r="T448" s="31">
        <f t="shared" si="156"/>
        <v>27600000</v>
      </c>
      <c r="U448" s="13" t="s">
        <v>46</v>
      </c>
      <c r="V448" s="12" t="s">
        <v>47</v>
      </c>
      <c r="W448" s="12" t="s">
        <v>481</v>
      </c>
      <c r="X448" s="12" t="s">
        <v>523</v>
      </c>
      <c r="Y448" s="13" t="s">
        <v>50</v>
      </c>
      <c r="Z448" s="13" t="s">
        <v>51</v>
      </c>
      <c r="AA448" s="18">
        <f>SUMIFS('MOD PAA INVERSIÓN'!M:M,'MOD PAA INVERSIÓN'!B:B,A448,'MOD PAA INVERSIÓN'!A:A,"Modificación propuesta")</f>
        <v>0</v>
      </c>
      <c r="AB448" s="27">
        <f t="shared" si="159"/>
        <v>0</v>
      </c>
      <c r="AC448" s="27">
        <f t="shared" si="160"/>
        <v>27600000</v>
      </c>
      <c r="AD448" s="18">
        <f>IFERROR(VLOOKUP(A448,'MOD PAA INVERSIÓN'!$B:$U,20,0),0)</f>
        <v>0</v>
      </c>
      <c r="AE448" s="18">
        <f>SUMIFS('MOD PAA INVERSIÓN'!$M:$M,'MOD PAA INVERSIÓN'!B:B,A448,'MOD PAA INVERSIÓN'!A:A,"Información Actual")</f>
        <v>0</v>
      </c>
      <c r="AF448" s="18" t="e">
        <f>VLOOKUP(A448,'Copia de MOD PAA INVERSIÓN'!$B:$M,12,0)</f>
        <v>#N/A</v>
      </c>
      <c r="AG448" s="11" t="e">
        <f>VLOOKUP(A448,'SOL INVERSIÒN'!$B:$M,12,0)</f>
        <v>#N/A</v>
      </c>
      <c r="AH448" s="11"/>
      <c r="AI448" s="11"/>
    </row>
    <row r="449" spans="1:35" ht="76.5">
      <c r="A449" s="12" t="s">
        <v>932</v>
      </c>
      <c r="B449" s="13" t="s">
        <v>34</v>
      </c>
      <c r="C449" s="13" t="s">
        <v>35</v>
      </c>
      <c r="D449" s="13" t="s">
        <v>472</v>
      </c>
      <c r="E449" s="13" t="s">
        <v>473</v>
      </c>
      <c r="F449" s="14">
        <v>8131</v>
      </c>
      <c r="G449" s="14">
        <v>2024110010238</v>
      </c>
      <c r="H449" s="13" t="s">
        <v>474</v>
      </c>
      <c r="I449" s="13" t="s">
        <v>475</v>
      </c>
      <c r="J449" s="13" t="s">
        <v>476</v>
      </c>
      <c r="K449" s="13">
        <v>80111600</v>
      </c>
      <c r="L449" s="13" t="s">
        <v>843</v>
      </c>
      <c r="M449" s="13" t="s">
        <v>43</v>
      </c>
      <c r="N449" s="13" t="s">
        <v>43</v>
      </c>
      <c r="O449" s="13">
        <v>6</v>
      </c>
      <c r="P449" s="12">
        <v>1</v>
      </c>
      <c r="Q449" s="13" t="s">
        <v>44</v>
      </c>
      <c r="R449" s="40" t="s">
        <v>45</v>
      </c>
      <c r="S449" s="40">
        <v>4600000</v>
      </c>
      <c r="T449" s="31">
        <f t="shared" si="156"/>
        <v>27600000</v>
      </c>
      <c r="U449" s="13" t="s">
        <v>46</v>
      </c>
      <c r="V449" s="12" t="s">
        <v>47</v>
      </c>
      <c r="W449" s="12" t="s">
        <v>481</v>
      </c>
      <c r="X449" s="12" t="s">
        <v>523</v>
      </c>
      <c r="Y449" s="13" t="s">
        <v>50</v>
      </c>
      <c r="Z449" s="13" t="s">
        <v>51</v>
      </c>
      <c r="AA449" s="18">
        <f>SUMIFS('MOD PAA INVERSIÓN'!M:M,'MOD PAA INVERSIÓN'!B:B,A449,'MOD PAA INVERSIÓN'!A:A,"Modificación propuesta")</f>
        <v>0</v>
      </c>
      <c r="AB449" s="27">
        <f t="shared" si="159"/>
        <v>0</v>
      </c>
      <c r="AC449" s="27">
        <f t="shared" si="160"/>
        <v>27600000</v>
      </c>
      <c r="AD449" s="18">
        <f>IFERROR(VLOOKUP(A449,'MOD PAA INVERSIÓN'!$B:$U,20,0),0)</f>
        <v>0</v>
      </c>
      <c r="AE449" s="18">
        <f>SUMIFS('MOD PAA INVERSIÓN'!$M:$M,'MOD PAA INVERSIÓN'!B:B,A449,'MOD PAA INVERSIÓN'!A:A,"Información Actual")</f>
        <v>0</v>
      </c>
      <c r="AF449" s="18" t="e">
        <f>VLOOKUP(A449,'Copia de MOD PAA INVERSIÓN'!$B:$M,12,0)</f>
        <v>#N/A</v>
      </c>
      <c r="AG449" s="11" t="e">
        <f>VLOOKUP(A449,'SOL INVERSIÒN'!$B:$M,12,0)</f>
        <v>#N/A</v>
      </c>
      <c r="AH449" s="11"/>
      <c r="AI449" s="11"/>
    </row>
    <row r="450" spans="1:35" ht="76.5">
      <c r="A450" s="12" t="s">
        <v>933</v>
      </c>
      <c r="B450" s="13" t="s">
        <v>34</v>
      </c>
      <c r="C450" s="13" t="s">
        <v>35</v>
      </c>
      <c r="D450" s="13" t="s">
        <v>472</v>
      </c>
      <c r="E450" s="13" t="s">
        <v>473</v>
      </c>
      <c r="F450" s="14">
        <v>8131</v>
      </c>
      <c r="G450" s="14">
        <v>2024110010238</v>
      </c>
      <c r="H450" s="13" t="s">
        <v>474</v>
      </c>
      <c r="I450" s="13" t="s">
        <v>475</v>
      </c>
      <c r="J450" s="13" t="s">
        <v>476</v>
      </c>
      <c r="K450" s="13">
        <v>80111600</v>
      </c>
      <c r="L450" s="13" t="s">
        <v>843</v>
      </c>
      <c r="M450" s="13" t="s">
        <v>43</v>
      </c>
      <c r="N450" s="13" t="s">
        <v>43</v>
      </c>
      <c r="O450" s="13">
        <v>6</v>
      </c>
      <c r="P450" s="12">
        <v>1</v>
      </c>
      <c r="Q450" s="13" t="s">
        <v>44</v>
      </c>
      <c r="R450" s="40" t="s">
        <v>45</v>
      </c>
      <c r="S450" s="40">
        <v>4600000</v>
      </c>
      <c r="T450" s="31">
        <f t="shared" si="156"/>
        <v>27600000</v>
      </c>
      <c r="U450" s="13" t="s">
        <v>46</v>
      </c>
      <c r="V450" s="12" t="s">
        <v>47</v>
      </c>
      <c r="W450" s="12" t="s">
        <v>481</v>
      </c>
      <c r="X450" s="12" t="s">
        <v>523</v>
      </c>
      <c r="Y450" s="13" t="s">
        <v>50</v>
      </c>
      <c r="Z450" s="13" t="s">
        <v>51</v>
      </c>
      <c r="AA450" s="18">
        <f>SUMIFS('MOD PAA INVERSIÓN'!M:M,'MOD PAA INVERSIÓN'!B:B,A450,'MOD PAA INVERSIÓN'!A:A,"Modificación propuesta")</f>
        <v>0</v>
      </c>
      <c r="AB450" s="27">
        <f t="shared" si="159"/>
        <v>0</v>
      </c>
      <c r="AC450" s="27">
        <f t="shared" si="160"/>
        <v>27600000</v>
      </c>
      <c r="AD450" s="18">
        <f>IFERROR(VLOOKUP(A450,'MOD PAA INVERSIÓN'!$B:$U,20,0),0)</f>
        <v>0</v>
      </c>
      <c r="AE450" s="18">
        <f>SUMIFS('MOD PAA INVERSIÓN'!$M:$M,'MOD PAA INVERSIÓN'!B:B,A450,'MOD PAA INVERSIÓN'!A:A,"Información Actual")</f>
        <v>0</v>
      </c>
      <c r="AF450" s="18" t="e">
        <f>VLOOKUP(A450,'Copia de MOD PAA INVERSIÓN'!$B:$M,12,0)</f>
        <v>#N/A</v>
      </c>
      <c r="AG450" s="11" t="e">
        <f>VLOOKUP(A450,'SOL INVERSIÒN'!$B:$M,12,0)</f>
        <v>#N/A</v>
      </c>
      <c r="AH450" s="11"/>
      <c r="AI450" s="11"/>
    </row>
    <row r="451" spans="1:35" ht="76.5">
      <c r="A451" s="12" t="s">
        <v>934</v>
      </c>
      <c r="B451" s="13" t="s">
        <v>34</v>
      </c>
      <c r="C451" s="13" t="s">
        <v>35</v>
      </c>
      <c r="D451" s="13" t="s">
        <v>472</v>
      </c>
      <c r="E451" s="13" t="s">
        <v>473</v>
      </c>
      <c r="F451" s="14">
        <v>8131</v>
      </c>
      <c r="G451" s="14">
        <v>2024110010238</v>
      </c>
      <c r="H451" s="13" t="s">
        <v>474</v>
      </c>
      <c r="I451" s="13" t="s">
        <v>475</v>
      </c>
      <c r="J451" s="13" t="s">
        <v>476</v>
      </c>
      <c r="K451" s="13">
        <v>80111600</v>
      </c>
      <c r="L451" s="13" t="s">
        <v>852</v>
      </c>
      <c r="M451" s="13" t="s">
        <v>42</v>
      </c>
      <c r="N451" s="13" t="s">
        <v>43</v>
      </c>
      <c r="O451" s="13">
        <v>6</v>
      </c>
      <c r="P451" s="12">
        <v>1</v>
      </c>
      <c r="Q451" s="13" t="s">
        <v>44</v>
      </c>
      <c r="R451" s="40" t="s">
        <v>45</v>
      </c>
      <c r="S451" s="40">
        <v>4200000</v>
      </c>
      <c r="T451" s="31">
        <f t="shared" si="156"/>
        <v>25200000</v>
      </c>
      <c r="U451" s="13" t="s">
        <v>46</v>
      </c>
      <c r="V451" s="12" t="s">
        <v>47</v>
      </c>
      <c r="W451" s="12" t="s">
        <v>481</v>
      </c>
      <c r="X451" s="12" t="s">
        <v>523</v>
      </c>
      <c r="Y451" s="13" t="s">
        <v>50</v>
      </c>
      <c r="Z451" s="13" t="s">
        <v>51</v>
      </c>
      <c r="AA451" s="18">
        <f>SUMIFS('MOD PAA INVERSIÓN'!M:M,'MOD PAA INVERSIÓN'!B:B,A451,'MOD PAA INVERSIÓN'!A:A,"Modificación propuesta")</f>
        <v>0</v>
      </c>
      <c r="AB451" s="27">
        <f t="shared" si="159"/>
        <v>0</v>
      </c>
      <c r="AC451" s="27">
        <f t="shared" si="160"/>
        <v>25200000</v>
      </c>
      <c r="AD451" s="18">
        <f>IFERROR(VLOOKUP(A451,'MOD PAA INVERSIÓN'!$B:$U,20,0),0)</f>
        <v>0</v>
      </c>
      <c r="AE451" s="18">
        <f>SUMIFS('MOD PAA INVERSIÓN'!$M:$M,'MOD PAA INVERSIÓN'!B:B,A451,'MOD PAA INVERSIÓN'!A:A,"Información Actual")</f>
        <v>0</v>
      </c>
      <c r="AF451" s="18" t="e">
        <f>VLOOKUP(A451,'Copia de MOD PAA INVERSIÓN'!$B:$M,12,0)</f>
        <v>#N/A</v>
      </c>
      <c r="AG451" s="11" t="e">
        <f>VLOOKUP(A451,'SOL INVERSIÒN'!$B:$M,12,0)</f>
        <v>#N/A</v>
      </c>
      <c r="AH451" s="11"/>
      <c r="AI451" s="11"/>
    </row>
    <row r="452" spans="1:35" ht="76.5">
      <c r="A452" s="12" t="s">
        <v>935</v>
      </c>
      <c r="B452" s="13" t="s">
        <v>34</v>
      </c>
      <c r="C452" s="13" t="s">
        <v>35</v>
      </c>
      <c r="D452" s="13" t="s">
        <v>472</v>
      </c>
      <c r="E452" s="13" t="s">
        <v>473</v>
      </c>
      <c r="F452" s="14">
        <v>8131</v>
      </c>
      <c r="G452" s="14">
        <v>2024110010238</v>
      </c>
      <c r="H452" s="13" t="s">
        <v>474</v>
      </c>
      <c r="I452" s="13" t="s">
        <v>475</v>
      </c>
      <c r="J452" s="13" t="s">
        <v>476</v>
      </c>
      <c r="K452" s="13">
        <v>80111600</v>
      </c>
      <c r="L452" s="13" t="s">
        <v>852</v>
      </c>
      <c r="M452" s="13" t="s">
        <v>42</v>
      </c>
      <c r="N452" s="13" t="s">
        <v>43</v>
      </c>
      <c r="O452" s="13">
        <v>6</v>
      </c>
      <c r="P452" s="12">
        <v>1</v>
      </c>
      <c r="Q452" s="13" t="s">
        <v>44</v>
      </c>
      <c r="R452" s="40" t="s">
        <v>45</v>
      </c>
      <c r="S452" s="40">
        <v>4200000</v>
      </c>
      <c r="T452" s="31">
        <f t="shared" si="156"/>
        <v>25200000</v>
      </c>
      <c r="U452" s="13" t="s">
        <v>46</v>
      </c>
      <c r="V452" s="12" t="s">
        <v>47</v>
      </c>
      <c r="W452" s="12" t="s">
        <v>481</v>
      </c>
      <c r="X452" s="12" t="s">
        <v>523</v>
      </c>
      <c r="Y452" s="13" t="s">
        <v>50</v>
      </c>
      <c r="Z452" s="13" t="s">
        <v>51</v>
      </c>
      <c r="AA452" s="18">
        <f>SUMIFS('MOD PAA INVERSIÓN'!M:M,'MOD PAA INVERSIÓN'!B:B,A452,'MOD PAA INVERSIÓN'!A:A,"Modificación propuesta")</f>
        <v>0</v>
      </c>
      <c r="AB452" s="27">
        <f t="shared" si="159"/>
        <v>0</v>
      </c>
      <c r="AC452" s="27">
        <f t="shared" si="160"/>
        <v>25200000</v>
      </c>
      <c r="AD452" s="18">
        <f>IFERROR(VLOOKUP(A452,'MOD PAA INVERSIÓN'!$B:$U,20,0),0)</f>
        <v>0</v>
      </c>
      <c r="AE452" s="18">
        <f>SUMIFS('MOD PAA INVERSIÓN'!$M:$M,'MOD PAA INVERSIÓN'!B:B,A452,'MOD PAA INVERSIÓN'!A:A,"Información Actual")</f>
        <v>0</v>
      </c>
      <c r="AF452" s="18" t="e">
        <f>VLOOKUP(A452,'Copia de MOD PAA INVERSIÓN'!$B:$M,12,0)</f>
        <v>#N/A</v>
      </c>
      <c r="AG452" s="11" t="e">
        <f>VLOOKUP(A452,'SOL INVERSIÒN'!$B:$M,12,0)</f>
        <v>#N/A</v>
      </c>
      <c r="AH452" s="11"/>
      <c r="AI452" s="11"/>
    </row>
    <row r="453" spans="1:35" ht="76.5">
      <c r="A453" s="12" t="s">
        <v>936</v>
      </c>
      <c r="B453" s="13" t="s">
        <v>34</v>
      </c>
      <c r="C453" s="13" t="s">
        <v>35</v>
      </c>
      <c r="D453" s="13" t="s">
        <v>472</v>
      </c>
      <c r="E453" s="13" t="s">
        <v>473</v>
      </c>
      <c r="F453" s="14">
        <v>8131</v>
      </c>
      <c r="G453" s="14">
        <v>2024110010238</v>
      </c>
      <c r="H453" s="13" t="s">
        <v>474</v>
      </c>
      <c r="I453" s="13" t="s">
        <v>475</v>
      </c>
      <c r="J453" s="13" t="s">
        <v>476</v>
      </c>
      <c r="K453" s="13">
        <v>80111600</v>
      </c>
      <c r="L453" s="13" t="s">
        <v>852</v>
      </c>
      <c r="M453" s="13" t="s">
        <v>43</v>
      </c>
      <c r="N453" s="13" t="s">
        <v>43</v>
      </c>
      <c r="O453" s="13">
        <v>6</v>
      </c>
      <c r="P453" s="12">
        <v>1</v>
      </c>
      <c r="Q453" s="13" t="s">
        <v>44</v>
      </c>
      <c r="R453" s="40" t="s">
        <v>45</v>
      </c>
      <c r="S453" s="40">
        <v>4200000</v>
      </c>
      <c r="T453" s="31">
        <f t="shared" si="156"/>
        <v>25200000</v>
      </c>
      <c r="U453" s="13" t="s">
        <v>46</v>
      </c>
      <c r="V453" s="12" t="s">
        <v>47</v>
      </c>
      <c r="W453" s="12" t="s">
        <v>481</v>
      </c>
      <c r="X453" s="12" t="s">
        <v>523</v>
      </c>
      <c r="Y453" s="13" t="s">
        <v>50</v>
      </c>
      <c r="Z453" s="13" t="s">
        <v>51</v>
      </c>
      <c r="AA453" s="18">
        <f>SUMIFS('MOD PAA INVERSIÓN'!M:M,'MOD PAA INVERSIÓN'!B:B,A453,'MOD PAA INVERSIÓN'!A:A,"Modificación propuesta")</f>
        <v>0</v>
      </c>
      <c r="AB453" s="27">
        <f t="shared" si="159"/>
        <v>0</v>
      </c>
      <c r="AC453" s="27">
        <f t="shared" si="160"/>
        <v>25200000</v>
      </c>
      <c r="AD453" s="18">
        <f>IFERROR(VLOOKUP(A453,'MOD PAA INVERSIÓN'!$B:$U,20,0),0)</f>
        <v>0</v>
      </c>
      <c r="AE453" s="18">
        <f>SUMIFS('MOD PAA INVERSIÓN'!$M:$M,'MOD PAA INVERSIÓN'!B:B,A453,'MOD PAA INVERSIÓN'!A:A,"Información Actual")</f>
        <v>0</v>
      </c>
      <c r="AF453" s="18" t="e">
        <f>VLOOKUP(A453,'Copia de MOD PAA INVERSIÓN'!$B:$M,12,0)</f>
        <v>#N/A</v>
      </c>
      <c r="AG453" s="11" t="e">
        <f>VLOOKUP(A453,'SOL INVERSIÒN'!$B:$M,12,0)</f>
        <v>#N/A</v>
      </c>
      <c r="AH453" s="11"/>
      <c r="AI453" s="11"/>
    </row>
    <row r="454" spans="1:35" ht="76.5">
      <c r="A454" s="12" t="s">
        <v>937</v>
      </c>
      <c r="B454" s="13" t="s">
        <v>34</v>
      </c>
      <c r="C454" s="13" t="s">
        <v>35</v>
      </c>
      <c r="D454" s="13" t="s">
        <v>472</v>
      </c>
      <c r="E454" s="13" t="s">
        <v>473</v>
      </c>
      <c r="F454" s="14">
        <v>8131</v>
      </c>
      <c r="G454" s="14">
        <v>2024110010238</v>
      </c>
      <c r="H454" s="13" t="s">
        <v>474</v>
      </c>
      <c r="I454" s="13" t="s">
        <v>475</v>
      </c>
      <c r="J454" s="13" t="s">
        <v>476</v>
      </c>
      <c r="K454" s="13">
        <v>80111600</v>
      </c>
      <c r="L454" s="13" t="s">
        <v>852</v>
      </c>
      <c r="M454" s="13" t="s">
        <v>43</v>
      </c>
      <c r="N454" s="13" t="s">
        <v>43</v>
      </c>
      <c r="O454" s="13">
        <v>6</v>
      </c>
      <c r="P454" s="12">
        <v>1</v>
      </c>
      <c r="Q454" s="13" t="s">
        <v>44</v>
      </c>
      <c r="R454" s="40" t="s">
        <v>45</v>
      </c>
      <c r="S454" s="40">
        <v>4200000</v>
      </c>
      <c r="T454" s="31">
        <f t="shared" si="156"/>
        <v>25200000</v>
      </c>
      <c r="U454" s="13" t="s">
        <v>46</v>
      </c>
      <c r="V454" s="12" t="s">
        <v>47</v>
      </c>
      <c r="W454" s="12" t="s">
        <v>481</v>
      </c>
      <c r="X454" s="12" t="s">
        <v>523</v>
      </c>
      <c r="Y454" s="13" t="s">
        <v>50</v>
      </c>
      <c r="Z454" s="13" t="s">
        <v>51</v>
      </c>
      <c r="AA454" s="18">
        <f>SUMIFS('MOD PAA INVERSIÓN'!M:M,'MOD PAA INVERSIÓN'!B:B,A454,'MOD PAA INVERSIÓN'!A:A,"Modificación propuesta")</f>
        <v>0</v>
      </c>
      <c r="AB454" s="27">
        <f t="shared" si="159"/>
        <v>0</v>
      </c>
      <c r="AC454" s="27">
        <f t="shared" si="160"/>
        <v>25200000</v>
      </c>
      <c r="AD454" s="18">
        <f>IFERROR(VLOOKUP(A454,'MOD PAA INVERSIÓN'!$B:$U,20,0),0)</f>
        <v>0</v>
      </c>
      <c r="AE454" s="18">
        <f>SUMIFS('MOD PAA INVERSIÓN'!$M:$M,'MOD PAA INVERSIÓN'!B:B,A454,'MOD PAA INVERSIÓN'!A:A,"Información Actual")</f>
        <v>0</v>
      </c>
      <c r="AF454" s="18" t="e">
        <f>VLOOKUP(A454,'Copia de MOD PAA INVERSIÓN'!$B:$M,12,0)</f>
        <v>#N/A</v>
      </c>
      <c r="AG454" s="11" t="e">
        <f>VLOOKUP(A454,'SOL INVERSIÒN'!$B:$M,12,0)</f>
        <v>#N/A</v>
      </c>
      <c r="AH454" s="11"/>
      <c r="AI454" s="11"/>
    </row>
    <row r="455" spans="1:35" ht="76.5">
      <c r="A455" s="12" t="s">
        <v>938</v>
      </c>
      <c r="B455" s="13" t="s">
        <v>34</v>
      </c>
      <c r="C455" s="13" t="s">
        <v>35</v>
      </c>
      <c r="D455" s="13" t="s">
        <v>472</v>
      </c>
      <c r="E455" s="13" t="s">
        <v>473</v>
      </c>
      <c r="F455" s="14">
        <v>8131</v>
      </c>
      <c r="G455" s="14">
        <v>2024110010238</v>
      </c>
      <c r="H455" s="13" t="s">
        <v>474</v>
      </c>
      <c r="I455" s="13" t="s">
        <v>475</v>
      </c>
      <c r="J455" s="13" t="s">
        <v>476</v>
      </c>
      <c r="K455" s="13">
        <v>80111600</v>
      </c>
      <c r="L455" s="13" t="s">
        <v>859</v>
      </c>
      <c r="M455" s="13" t="s">
        <v>43</v>
      </c>
      <c r="N455" s="13" t="s">
        <v>43</v>
      </c>
      <c r="O455" s="13">
        <v>6</v>
      </c>
      <c r="P455" s="12">
        <v>1</v>
      </c>
      <c r="Q455" s="13" t="s">
        <v>44</v>
      </c>
      <c r="R455" s="40" t="s">
        <v>45</v>
      </c>
      <c r="S455" s="40">
        <v>3500000</v>
      </c>
      <c r="T455" s="31">
        <f t="shared" si="156"/>
        <v>21000000</v>
      </c>
      <c r="U455" s="13" t="s">
        <v>46</v>
      </c>
      <c r="V455" s="12" t="s">
        <v>47</v>
      </c>
      <c r="W455" s="12" t="s">
        <v>481</v>
      </c>
      <c r="X455" s="12" t="s">
        <v>523</v>
      </c>
      <c r="Y455" s="13" t="s">
        <v>50</v>
      </c>
      <c r="Z455" s="13" t="s">
        <v>51</v>
      </c>
      <c r="AA455" s="18">
        <f>SUMIFS('MOD PAA INVERSIÓN'!M:M,'MOD PAA INVERSIÓN'!B:B,A455,'MOD PAA INVERSIÓN'!A:A,"Modificación propuesta")</f>
        <v>0</v>
      </c>
      <c r="AB455" s="27">
        <f t="shared" si="159"/>
        <v>0</v>
      </c>
      <c r="AC455" s="27">
        <f t="shared" si="160"/>
        <v>21000000</v>
      </c>
      <c r="AD455" s="18">
        <f>IFERROR(VLOOKUP(A455,'MOD PAA INVERSIÓN'!$B:$U,20,0),0)</f>
        <v>0</v>
      </c>
      <c r="AE455" s="18">
        <f>SUMIFS('MOD PAA INVERSIÓN'!$M:$M,'MOD PAA INVERSIÓN'!B:B,A455,'MOD PAA INVERSIÓN'!A:A,"Información Actual")</f>
        <v>0</v>
      </c>
      <c r="AF455" s="18" t="e">
        <f>VLOOKUP(A455,'Copia de MOD PAA INVERSIÓN'!$B:$M,12,0)</f>
        <v>#N/A</v>
      </c>
      <c r="AG455" s="11" t="e">
        <f>VLOOKUP(A455,'SOL INVERSIÒN'!$B:$M,12,0)</f>
        <v>#N/A</v>
      </c>
      <c r="AH455" s="11"/>
      <c r="AI455" s="11"/>
    </row>
    <row r="456" spans="1:35" ht="76.5">
      <c r="A456" s="12" t="s">
        <v>939</v>
      </c>
      <c r="B456" s="13" t="s">
        <v>34</v>
      </c>
      <c r="C456" s="13" t="s">
        <v>35</v>
      </c>
      <c r="D456" s="13" t="s">
        <v>472</v>
      </c>
      <c r="E456" s="13" t="s">
        <v>473</v>
      </c>
      <c r="F456" s="14">
        <v>8131</v>
      </c>
      <c r="G456" s="14">
        <v>2024110010238</v>
      </c>
      <c r="H456" s="13" t="s">
        <v>474</v>
      </c>
      <c r="I456" s="13" t="s">
        <v>475</v>
      </c>
      <c r="J456" s="13" t="s">
        <v>476</v>
      </c>
      <c r="K456" s="13">
        <v>80111600</v>
      </c>
      <c r="L456" s="13" t="s">
        <v>940</v>
      </c>
      <c r="M456" s="13" t="s">
        <v>43</v>
      </c>
      <c r="N456" s="13" t="s">
        <v>43</v>
      </c>
      <c r="O456" s="13">
        <v>6</v>
      </c>
      <c r="P456" s="12">
        <v>1</v>
      </c>
      <c r="Q456" s="13" t="s">
        <v>44</v>
      </c>
      <c r="R456" s="40" t="s">
        <v>45</v>
      </c>
      <c r="S456" s="40">
        <v>3500000</v>
      </c>
      <c r="T456" s="31">
        <f t="shared" si="156"/>
        <v>21000000</v>
      </c>
      <c r="U456" s="13" t="s">
        <v>46</v>
      </c>
      <c r="V456" s="12" t="s">
        <v>47</v>
      </c>
      <c r="W456" s="12" t="s">
        <v>481</v>
      </c>
      <c r="X456" s="12" t="s">
        <v>523</v>
      </c>
      <c r="Y456" s="13" t="s">
        <v>50</v>
      </c>
      <c r="Z456" s="13" t="s">
        <v>51</v>
      </c>
      <c r="AA456" s="18">
        <f>SUMIFS('MOD PAA INVERSIÓN'!M:M,'MOD PAA INVERSIÓN'!B:B,A456,'MOD PAA INVERSIÓN'!A:A,"Modificación propuesta")</f>
        <v>0</v>
      </c>
      <c r="AB456" s="27">
        <f t="shared" si="159"/>
        <v>0</v>
      </c>
      <c r="AC456" s="27">
        <f t="shared" si="160"/>
        <v>21000000</v>
      </c>
      <c r="AD456" s="18">
        <f>IFERROR(VLOOKUP(A456,'MOD PAA INVERSIÓN'!$B:$U,20,0),0)</f>
        <v>0</v>
      </c>
      <c r="AE456" s="18">
        <f>SUMIFS('MOD PAA INVERSIÓN'!$M:$M,'MOD PAA INVERSIÓN'!B:B,A456,'MOD PAA INVERSIÓN'!A:A,"Información Actual")</f>
        <v>0</v>
      </c>
      <c r="AF456" s="18" t="e">
        <f>VLOOKUP(A456,'Copia de MOD PAA INVERSIÓN'!$B:$M,12,0)</f>
        <v>#N/A</v>
      </c>
      <c r="AG456" s="11" t="e">
        <f>VLOOKUP(A456,'SOL INVERSIÒN'!$B:$M,12,0)</f>
        <v>#N/A</v>
      </c>
      <c r="AH456" s="11"/>
      <c r="AI456" s="11"/>
    </row>
    <row r="457" spans="1:35" ht="76.5">
      <c r="A457" s="12" t="s">
        <v>941</v>
      </c>
      <c r="B457" s="13" t="s">
        <v>34</v>
      </c>
      <c r="C457" s="13" t="s">
        <v>35</v>
      </c>
      <c r="D457" s="13" t="s">
        <v>472</v>
      </c>
      <c r="E457" s="13" t="s">
        <v>473</v>
      </c>
      <c r="F457" s="14">
        <v>8131</v>
      </c>
      <c r="G457" s="14">
        <v>2024110010238</v>
      </c>
      <c r="H457" s="13" t="s">
        <v>474</v>
      </c>
      <c r="I457" s="13" t="s">
        <v>475</v>
      </c>
      <c r="J457" s="13" t="s">
        <v>476</v>
      </c>
      <c r="K457" s="13">
        <v>80111600</v>
      </c>
      <c r="L457" s="13" t="s">
        <v>890</v>
      </c>
      <c r="M457" s="13" t="s">
        <v>42</v>
      </c>
      <c r="N457" s="13" t="s">
        <v>43</v>
      </c>
      <c r="O457" s="13">
        <v>7</v>
      </c>
      <c r="P457" s="12">
        <v>1</v>
      </c>
      <c r="Q457" s="13" t="s">
        <v>44</v>
      </c>
      <c r="R457" s="40" t="s">
        <v>45</v>
      </c>
      <c r="S457" s="40">
        <v>3500000</v>
      </c>
      <c r="T457" s="31">
        <f t="shared" si="156"/>
        <v>24500000</v>
      </c>
      <c r="U457" s="13" t="s">
        <v>46</v>
      </c>
      <c r="V457" s="12" t="s">
        <v>47</v>
      </c>
      <c r="W457" s="12" t="s">
        <v>481</v>
      </c>
      <c r="X457" s="12" t="s">
        <v>523</v>
      </c>
      <c r="Y457" s="13" t="s">
        <v>50</v>
      </c>
      <c r="Z457" s="13" t="s">
        <v>51</v>
      </c>
      <c r="AA457" s="18">
        <f>SUMIFS('MOD PAA INVERSIÓN'!M:M,'MOD PAA INVERSIÓN'!B:B,A457,'MOD PAA INVERSIÓN'!A:A,"Modificación propuesta")</f>
        <v>0</v>
      </c>
      <c r="AB457" s="27">
        <f t="shared" si="159"/>
        <v>0</v>
      </c>
      <c r="AC457" s="27">
        <f t="shared" si="160"/>
        <v>24500000</v>
      </c>
      <c r="AD457" s="18">
        <f>IFERROR(VLOOKUP(A457,'MOD PAA INVERSIÓN'!$B:$U,20,0),0)</f>
        <v>0</v>
      </c>
      <c r="AE457" s="18">
        <f>SUMIFS('MOD PAA INVERSIÓN'!$M:$M,'MOD PAA INVERSIÓN'!B:B,A457,'MOD PAA INVERSIÓN'!A:A,"Información Actual")</f>
        <v>0</v>
      </c>
      <c r="AF457" s="18" t="e">
        <f>VLOOKUP(A457,'Copia de MOD PAA INVERSIÓN'!$B:$M,12,0)</f>
        <v>#N/A</v>
      </c>
      <c r="AG457" s="11" t="e">
        <f>VLOOKUP(A457,'SOL INVERSIÒN'!$B:$M,12,0)</f>
        <v>#N/A</v>
      </c>
      <c r="AH457" s="11"/>
      <c r="AI457" s="11"/>
    </row>
    <row r="458" spans="1:35" ht="153">
      <c r="A458" s="12" t="s">
        <v>942</v>
      </c>
      <c r="B458" s="13" t="s">
        <v>34</v>
      </c>
      <c r="C458" s="13" t="s">
        <v>35</v>
      </c>
      <c r="D458" s="13" t="s">
        <v>943</v>
      </c>
      <c r="E458" s="13" t="s">
        <v>944</v>
      </c>
      <c r="F458" s="14">
        <v>8146</v>
      </c>
      <c r="G458" s="14">
        <v>2024110010254</v>
      </c>
      <c r="H458" s="13" t="s">
        <v>945</v>
      </c>
      <c r="I458" s="13" t="s">
        <v>946</v>
      </c>
      <c r="J458" s="13" t="s">
        <v>947</v>
      </c>
      <c r="K458" s="13">
        <v>80111601</v>
      </c>
      <c r="L458" s="13" t="s">
        <v>948</v>
      </c>
      <c r="M458" s="13" t="s">
        <v>479</v>
      </c>
      <c r="N458" s="13" t="s">
        <v>479</v>
      </c>
      <c r="O458" s="13">
        <v>6</v>
      </c>
      <c r="P458" s="13">
        <v>1</v>
      </c>
      <c r="Q458" s="13" t="s">
        <v>949</v>
      </c>
      <c r="R458" s="40" t="s">
        <v>950</v>
      </c>
      <c r="S458" s="40">
        <v>4400000</v>
      </c>
      <c r="T458" s="34">
        <f t="shared" ref="T458:T462" si="161">+S458*O458</f>
        <v>26400000</v>
      </c>
      <c r="U458" s="13" t="s">
        <v>951</v>
      </c>
      <c r="V458" s="13" t="s">
        <v>92</v>
      </c>
      <c r="W458" s="13" t="s">
        <v>952</v>
      </c>
      <c r="X458" s="13" t="s">
        <v>557</v>
      </c>
      <c r="Y458" s="13" t="s">
        <v>50</v>
      </c>
      <c r="Z458" s="13" t="s">
        <v>51</v>
      </c>
      <c r="AA458" s="18">
        <f>SUMIFS('MOD PAA INVERSIÓN'!M:M,'MOD PAA INVERSIÓN'!B:B,A458,'MOD PAA INVERSIÓN'!A:A,"Modificación propuesta")</f>
        <v>0</v>
      </c>
      <c r="AB458" s="18">
        <f t="shared" si="159"/>
        <v>0</v>
      </c>
      <c r="AC458" s="18">
        <f t="shared" si="160"/>
        <v>26400000</v>
      </c>
      <c r="AD458" s="18">
        <f>IFERROR(VLOOKUP(A458,'MOD PAA INVERSIÓN'!$B:$U,20,0),0)</f>
        <v>0</v>
      </c>
      <c r="AE458" s="18">
        <f>SUMIFS('MOD PAA INVERSIÓN'!$M:$M,'MOD PAA INVERSIÓN'!B:B,A458,'MOD PAA INVERSIÓN'!A:A,"Información Actual")</f>
        <v>0</v>
      </c>
      <c r="AF458" s="18" t="e">
        <f>VLOOKUP(A458,'Copia de MOD PAA INVERSIÓN'!$B:$M,12,0)</f>
        <v>#N/A</v>
      </c>
      <c r="AG458" s="11" t="e">
        <f>VLOOKUP(A458,'SOL INVERSIÒN'!$B:$M,12,0)</f>
        <v>#N/A</v>
      </c>
      <c r="AH458" s="11" t="e">
        <f t="shared" ref="AH458:AH670" si="162">AG458-AC458</f>
        <v>#N/A</v>
      </c>
      <c r="AI458" s="11"/>
    </row>
    <row r="459" spans="1:35" ht="153">
      <c r="A459" s="12" t="s">
        <v>953</v>
      </c>
      <c r="B459" s="13" t="s">
        <v>34</v>
      </c>
      <c r="C459" s="13" t="s">
        <v>35</v>
      </c>
      <c r="D459" s="13" t="s">
        <v>943</v>
      </c>
      <c r="E459" s="13" t="s">
        <v>944</v>
      </c>
      <c r="F459" s="14">
        <v>8146</v>
      </c>
      <c r="G459" s="14">
        <v>2024110010254</v>
      </c>
      <c r="H459" s="13" t="s">
        <v>945</v>
      </c>
      <c r="I459" s="13" t="s">
        <v>946</v>
      </c>
      <c r="J459" s="13" t="s">
        <v>947</v>
      </c>
      <c r="K459" s="13">
        <v>80111601</v>
      </c>
      <c r="L459" s="13" t="s">
        <v>954</v>
      </c>
      <c r="M459" s="13" t="s">
        <v>479</v>
      </c>
      <c r="N459" s="13" t="s">
        <v>479</v>
      </c>
      <c r="O459" s="13">
        <v>6</v>
      </c>
      <c r="P459" s="13">
        <v>1</v>
      </c>
      <c r="Q459" s="13" t="s">
        <v>949</v>
      </c>
      <c r="R459" s="40" t="s">
        <v>950</v>
      </c>
      <c r="S459" s="40">
        <v>4400000</v>
      </c>
      <c r="T459" s="34">
        <f t="shared" si="161"/>
        <v>26400000</v>
      </c>
      <c r="U459" s="13" t="s">
        <v>951</v>
      </c>
      <c r="V459" s="13" t="s">
        <v>92</v>
      </c>
      <c r="W459" s="13" t="s">
        <v>952</v>
      </c>
      <c r="X459" s="13" t="s">
        <v>557</v>
      </c>
      <c r="Y459" s="13" t="s">
        <v>50</v>
      </c>
      <c r="Z459" s="13" t="s">
        <v>51</v>
      </c>
      <c r="AA459" s="18">
        <f>SUMIFS('MOD PAA INVERSIÓN'!M:M,'MOD PAA INVERSIÓN'!B:B,A459,'MOD PAA INVERSIÓN'!A:A,"Modificación propuesta")</f>
        <v>0</v>
      </c>
      <c r="AB459" s="18">
        <f t="shared" si="159"/>
        <v>0</v>
      </c>
      <c r="AC459" s="18">
        <f t="shared" si="160"/>
        <v>26400000</v>
      </c>
      <c r="AD459" s="18">
        <f>IFERROR(VLOOKUP(A459,'MOD PAA INVERSIÓN'!$B:$U,20,0),0)</f>
        <v>0</v>
      </c>
      <c r="AE459" s="18">
        <f>SUMIFS('MOD PAA INVERSIÓN'!$M:$M,'MOD PAA INVERSIÓN'!B:B,A459,'MOD PAA INVERSIÓN'!A:A,"Información Actual")</f>
        <v>0</v>
      </c>
      <c r="AF459" s="18" t="e">
        <f>VLOOKUP(A459,'Copia de MOD PAA INVERSIÓN'!$B:$M,12,0)</f>
        <v>#N/A</v>
      </c>
      <c r="AG459" s="11" t="e">
        <f>VLOOKUP(A459,'SOL INVERSIÒN'!$B:$M,12,0)</f>
        <v>#N/A</v>
      </c>
      <c r="AH459" s="11" t="e">
        <f t="shared" si="162"/>
        <v>#N/A</v>
      </c>
      <c r="AI459" s="11"/>
    </row>
    <row r="460" spans="1:35" ht="153">
      <c r="A460" s="12" t="s">
        <v>955</v>
      </c>
      <c r="B460" s="13" t="s">
        <v>34</v>
      </c>
      <c r="C460" s="13" t="s">
        <v>35</v>
      </c>
      <c r="D460" s="13" t="s">
        <v>943</v>
      </c>
      <c r="E460" s="13" t="s">
        <v>944</v>
      </c>
      <c r="F460" s="14">
        <v>8146</v>
      </c>
      <c r="G460" s="14">
        <v>2024110010254</v>
      </c>
      <c r="H460" s="13" t="s">
        <v>945</v>
      </c>
      <c r="I460" s="13" t="s">
        <v>946</v>
      </c>
      <c r="J460" s="13" t="s">
        <v>947</v>
      </c>
      <c r="K460" s="13">
        <v>80111601</v>
      </c>
      <c r="L460" s="13" t="s">
        <v>956</v>
      </c>
      <c r="M460" s="13" t="s">
        <v>479</v>
      </c>
      <c r="N460" s="13" t="s">
        <v>479</v>
      </c>
      <c r="O460" s="13">
        <v>6</v>
      </c>
      <c r="P460" s="13">
        <v>1</v>
      </c>
      <c r="Q460" s="13" t="s">
        <v>949</v>
      </c>
      <c r="R460" s="40" t="s">
        <v>950</v>
      </c>
      <c r="S460" s="40">
        <v>4277000</v>
      </c>
      <c r="T460" s="34">
        <f t="shared" si="161"/>
        <v>25662000</v>
      </c>
      <c r="U460" s="13" t="s">
        <v>951</v>
      </c>
      <c r="V460" s="13" t="s">
        <v>92</v>
      </c>
      <c r="W460" s="13" t="s">
        <v>952</v>
      </c>
      <c r="X460" s="13" t="s">
        <v>557</v>
      </c>
      <c r="Y460" s="13" t="s">
        <v>50</v>
      </c>
      <c r="Z460" s="13" t="s">
        <v>51</v>
      </c>
      <c r="AA460" s="18">
        <f>SUMIFS('MOD PAA INVERSIÓN'!M:M,'MOD PAA INVERSIÓN'!B:B,A460,'MOD PAA INVERSIÓN'!A:A,"Modificación propuesta")</f>
        <v>0</v>
      </c>
      <c r="AB460" s="18">
        <f t="shared" si="159"/>
        <v>0</v>
      </c>
      <c r="AC460" s="18">
        <f t="shared" si="160"/>
        <v>25662000</v>
      </c>
      <c r="AD460" s="18">
        <f>IFERROR(VLOOKUP(A460,'MOD PAA INVERSIÓN'!$B:$U,20,0),0)</f>
        <v>0</v>
      </c>
      <c r="AE460" s="18">
        <f>SUMIFS('MOD PAA INVERSIÓN'!$M:$M,'MOD PAA INVERSIÓN'!B:B,A460,'MOD PAA INVERSIÓN'!A:A,"Información Actual")</f>
        <v>0</v>
      </c>
      <c r="AF460" s="18" t="e">
        <f>VLOOKUP(A460,'Copia de MOD PAA INVERSIÓN'!$B:$M,12,0)</f>
        <v>#N/A</v>
      </c>
      <c r="AG460" s="11" t="e">
        <f>VLOOKUP(A460,'SOL INVERSIÒN'!$B:$M,12,0)</f>
        <v>#N/A</v>
      </c>
      <c r="AH460" s="11" t="e">
        <f t="shared" si="162"/>
        <v>#N/A</v>
      </c>
      <c r="AI460" s="11"/>
    </row>
    <row r="461" spans="1:35" ht="153">
      <c r="A461" s="12" t="s">
        <v>957</v>
      </c>
      <c r="B461" s="13" t="s">
        <v>34</v>
      </c>
      <c r="C461" s="13" t="s">
        <v>35</v>
      </c>
      <c r="D461" s="13" t="s">
        <v>943</v>
      </c>
      <c r="E461" s="13" t="s">
        <v>944</v>
      </c>
      <c r="F461" s="14">
        <v>8146</v>
      </c>
      <c r="G461" s="14">
        <v>2024110010254</v>
      </c>
      <c r="H461" s="13" t="s">
        <v>945</v>
      </c>
      <c r="I461" s="13" t="s">
        <v>946</v>
      </c>
      <c r="J461" s="13" t="s">
        <v>947</v>
      </c>
      <c r="K461" s="13">
        <v>80111601</v>
      </c>
      <c r="L461" s="13" t="s">
        <v>958</v>
      </c>
      <c r="M461" s="13" t="s">
        <v>479</v>
      </c>
      <c r="N461" s="13" t="s">
        <v>479</v>
      </c>
      <c r="O461" s="13">
        <v>6</v>
      </c>
      <c r="P461" s="13">
        <v>1</v>
      </c>
      <c r="Q461" s="13" t="s">
        <v>949</v>
      </c>
      <c r="R461" s="40" t="s">
        <v>950</v>
      </c>
      <c r="S461" s="40">
        <v>5500000</v>
      </c>
      <c r="T461" s="34">
        <f t="shared" si="161"/>
        <v>33000000</v>
      </c>
      <c r="U461" s="13" t="s">
        <v>951</v>
      </c>
      <c r="V461" s="13" t="s">
        <v>92</v>
      </c>
      <c r="W461" s="13" t="s">
        <v>952</v>
      </c>
      <c r="X461" s="13" t="s">
        <v>557</v>
      </c>
      <c r="Y461" s="13" t="s">
        <v>50</v>
      </c>
      <c r="Z461" s="13" t="s">
        <v>51</v>
      </c>
      <c r="AA461" s="18">
        <f>SUMIFS('MOD PAA INVERSIÓN'!M:M,'MOD PAA INVERSIÓN'!B:B,A461,'MOD PAA INVERSIÓN'!A:A,"Modificación propuesta")</f>
        <v>0</v>
      </c>
      <c r="AB461" s="18">
        <f t="shared" si="159"/>
        <v>0</v>
      </c>
      <c r="AC461" s="18">
        <f t="shared" si="160"/>
        <v>33000000</v>
      </c>
      <c r="AD461" s="18">
        <f>IFERROR(VLOOKUP(A461,'MOD PAA INVERSIÓN'!$B:$U,20,0),0)</f>
        <v>0</v>
      </c>
      <c r="AE461" s="18">
        <f>SUMIFS('MOD PAA INVERSIÓN'!$M:$M,'MOD PAA INVERSIÓN'!B:B,A461,'MOD PAA INVERSIÓN'!A:A,"Información Actual")</f>
        <v>0</v>
      </c>
      <c r="AF461" s="18" t="e">
        <f>VLOOKUP(A461,'Copia de MOD PAA INVERSIÓN'!$B:$M,12,0)</f>
        <v>#N/A</v>
      </c>
      <c r="AG461" s="11" t="e">
        <f>VLOOKUP(A461,'SOL INVERSIÒN'!$B:$M,12,0)</f>
        <v>#N/A</v>
      </c>
      <c r="AH461" s="11" t="e">
        <f t="shared" si="162"/>
        <v>#N/A</v>
      </c>
      <c r="AI461" s="11"/>
    </row>
    <row r="462" spans="1:35" ht="153">
      <c r="A462" s="12" t="s">
        <v>959</v>
      </c>
      <c r="B462" s="13" t="s">
        <v>34</v>
      </c>
      <c r="C462" s="13" t="s">
        <v>35</v>
      </c>
      <c r="D462" s="13" t="s">
        <v>943</v>
      </c>
      <c r="E462" s="13" t="s">
        <v>944</v>
      </c>
      <c r="F462" s="14">
        <v>8146</v>
      </c>
      <c r="G462" s="14">
        <v>2024110010254</v>
      </c>
      <c r="H462" s="13" t="s">
        <v>945</v>
      </c>
      <c r="I462" s="13" t="s">
        <v>946</v>
      </c>
      <c r="J462" s="13" t="s">
        <v>947</v>
      </c>
      <c r="K462" s="13">
        <v>80111601</v>
      </c>
      <c r="L462" s="13" t="s">
        <v>960</v>
      </c>
      <c r="M462" s="13" t="s">
        <v>295</v>
      </c>
      <c r="N462" s="13" t="s">
        <v>295</v>
      </c>
      <c r="O462" s="13">
        <v>4</v>
      </c>
      <c r="P462" s="13">
        <v>1</v>
      </c>
      <c r="Q462" s="13" t="s">
        <v>949</v>
      </c>
      <c r="R462" s="40" t="s">
        <v>950</v>
      </c>
      <c r="S462" s="40">
        <v>6000000</v>
      </c>
      <c r="T462" s="34">
        <f t="shared" si="161"/>
        <v>24000000</v>
      </c>
      <c r="U462" s="13" t="s">
        <v>951</v>
      </c>
      <c r="V462" s="13" t="s">
        <v>92</v>
      </c>
      <c r="W462" s="13" t="s">
        <v>952</v>
      </c>
      <c r="X462" s="13" t="s">
        <v>557</v>
      </c>
      <c r="Y462" s="13" t="s">
        <v>50</v>
      </c>
      <c r="Z462" s="13" t="s">
        <v>51</v>
      </c>
      <c r="AA462" s="18">
        <f>SUMIFS('MOD PAA INVERSIÓN'!M:M,'MOD PAA INVERSIÓN'!B:B,A462,'MOD PAA INVERSIÓN'!A:A,"Modificación propuesta")</f>
        <v>0</v>
      </c>
      <c r="AB462" s="18">
        <f t="shared" si="159"/>
        <v>0</v>
      </c>
      <c r="AC462" s="18">
        <f t="shared" si="160"/>
        <v>24000000</v>
      </c>
      <c r="AD462" s="18">
        <f>IFERROR(VLOOKUP(A462,'MOD PAA INVERSIÓN'!$B:$U,20,0),0)</f>
        <v>0</v>
      </c>
      <c r="AE462" s="18">
        <f>SUMIFS('MOD PAA INVERSIÓN'!$M:$M,'MOD PAA INVERSIÓN'!B:B,A462,'MOD PAA INVERSIÓN'!A:A,"Información Actual")</f>
        <v>0</v>
      </c>
      <c r="AF462" s="18" t="e">
        <f>VLOOKUP(A462,'Copia de MOD PAA INVERSIÓN'!$B:$M,12,0)</f>
        <v>#N/A</v>
      </c>
      <c r="AG462" s="11" t="e">
        <f>VLOOKUP(A462,'SOL INVERSIÒN'!$B:$M,12,0)</f>
        <v>#N/A</v>
      </c>
      <c r="AH462" s="11" t="e">
        <f t="shared" si="162"/>
        <v>#N/A</v>
      </c>
      <c r="AI462" s="11"/>
    </row>
    <row r="463" spans="1:35" ht="153">
      <c r="A463" s="12" t="s">
        <v>961</v>
      </c>
      <c r="B463" s="13" t="s">
        <v>34</v>
      </c>
      <c r="C463" s="13" t="s">
        <v>35</v>
      </c>
      <c r="D463" s="13" t="s">
        <v>943</v>
      </c>
      <c r="E463" s="13" t="s">
        <v>944</v>
      </c>
      <c r="F463" s="14">
        <v>8146</v>
      </c>
      <c r="G463" s="14">
        <v>2024110010254</v>
      </c>
      <c r="H463" s="13" t="s">
        <v>945</v>
      </c>
      <c r="I463" s="13" t="s">
        <v>946</v>
      </c>
      <c r="J463" s="13" t="s">
        <v>947</v>
      </c>
      <c r="K463" s="13">
        <v>80111601</v>
      </c>
      <c r="L463" s="13" t="s">
        <v>962</v>
      </c>
      <c r="M463" s="13" t="s">
        <v>963</v>
      </c>
      <c r="N463" s="13" t="s">
        <v>963</v>
      </c>
      <c r="O463" s="13">
        <v>1</v>
      </c>
      <c r="P463" s="13">
        <v>1</v>
      </c>
      <c r="Q463" s="13" t="s">
        <v>949</v>
      </c>
      <c r="R463" s="40" t="s">
        <v>950</v>
      </c>
      <c r="S463" s="40" t="s">
        <v>233</v>
      </c>
      <c r="T463" s="34">
        <f>130000000+50000000-T462-T461-T460-T459-T458</f>
        <v>44538000</v>
      </c>
      <c r="U463" s="13" t="s">
        <v>951</v>
      </c>
      <c r="V463" s="13" t="s">
        <v>92</v>
      </c>
      <c r="W463" s="13" t="s">
        <v>952</v>
      </c>
      <c r="X463" s="13" t="s">
        <v>557</v>
      </c>
      <c r="Y463" s="13" t="s">
        <v>50</v>
      </c>
      <c r="Z463" s="13" t="s">
        <v>51</v>
      </c>
      <c r="AA463" s="18">
        <f>SUMIFS('MOD PAA INVERSIÓN'!M:M,'MOD PAA INVERSIÓN'!B:B,A463,'MOD PAA INVERSIÓN'!A:A,"Modificación propuesta")</f>
        <v>0</v>
      </c>
      <c r="AB463" s="18">
        <f t="shared" si="159"/>
        <v>0</v>
      </c>
      <c r="AC463" s="18">
        <f t="shared" si="160"/>
        <v>44538000</v>
      </c>
      <c r="AD463" s="18">
        <f>IFERROR(VLOOKUP(A463,'MOD PAA INVERSIÓN'!$B:$U,20,0),0)</f>
        <v>0</v>
      </c>
      <c r="AE463" s="18">
        <f>SUMIFS('MOD PAA INVERSIÓN'!$M:$M,'MOD PAA INVERSIÓN'!B:B,A463,'MOD PAA INVERSIÓN'!A:A,"Información Actual")</f>
        <v>0</v>
      </c>
      <c r="AF463" s="18" t="e">
        <f>VLOOKUP(A463,'Copia de MOD PAA INVERSIÓN'!$B:$M,12,0)</f>
        <v>#N/A</v>
      </c>
      <c r="AG463" s="11" t="e">
        <f>VLOOKUP(A463,'SOL INVERSIÒN'!$B:$M,12,0)</f>
        <v>#N/A</v>
      </c>
      <c r="AH463" s="11" t="e">
        <f t="shared" si="162"/>
        <v>#N/A</v>
      </c>
      <c r="AI463" s="11"/>
    </row>
    <row r="464" spans="1:35" ht="153">
      <c r="A464" s="12" t="s">
        <v>964</v>
      </c>
      <c r="B464" s="13" t="s">
        <v>34</v>
      </c>
      <c r="C464" s="13" t="s">
        <v>35</v>
      </c>
      <c r="D464" s="13" t="s">
        <v>965</v>
      </c>
      <c r="E464" s="13" t="s">
        <v>944</v>
      </c>
      <c r="F464" s="14">
        <v>8146</v>
      </c>
      <c r="G464" s="14">
        <v>2024110010254</v>
      </c>
      <c r="H464" s="13" t="s">
        <v>945</v>
      </c>
      <c r="I464" s="13" t="s">
        <v>946</v>
      </c>
      <c r="J464" s="13" t="s">
        <v>966</v>
      </c>
      <c r="K464" s="13" t="s">
        <v>967</v>
      </c>
      <c r="L464" s="13" t="s">
        <v>968</v>
      </c>
      <c r="M464" s="13" t="s">
        <v>729</v>
      </c>
      <c r="N464" s="13" t="s">
        <v>729</v>
      </c>
      <c r="O464" s="13">
        <v>1</v>
      </c>
      <c r="P464" s="13">
        <v>1</v>
      </c>
      <c r="Q464" s="13" t="s">
        <v>969</v>
      </c>
      <c r="R464" s="40" t="s">
        <v>950</v>
      </c>
      <c r="S464" s="40" t="s">
        <v>233</v>
      </c>
      <c r="T464" s="34">
        <v>1000000000</v>
      </c>
      <c r="U464" s="13" t="s">
        <v>951</v>
      </c>
      <c r="V464" s="13" t="s">
        <v>970</v>
      </c>
      <c r="W464" s="13" t="s">
        <v>952</v>
      </c>
      <c r="X464" s="13" t="s">
        <v>557</v>
      </c>
      <c r="Y464" s="13" t="s">
        <v>50</v>
      </c>
      <c r="Z464" s="13" t="s">
        <v>51</v>
      </c>
      <c r="AA464" s="18">
        <f>SUMIFS('MOD PAA INVERSIÓN'!M:M,'MOD PAA INVERSIÓN'!B:B,A464,'MOD PAA INVERSIÓN'!A:A,"Modificación propuesta")</f>
        <v>0</v>
      </c>
      <c r="AB464" s="18">
        <f t="shared" si="159"/>
        <v>0</v>
      </c>
      <c r="AC464" s="18">
        <f t="shared" si="160"/>
        <v>1000000000</v>
      </c>
      <c r="AD464" s="18">
        <f>IFERROR(VLOOKUP(A464,'MOD PAA INVERSIÓN'!$B:$U,20,0),0)</f>
        <v>0</v>
      </c>
      <c r="AE464" s="18">
        <f>SUMIFS('MOD PAA INVERSIÓN'!$M:$M,'MOD PAA INVERSIÓN'!B:B,A464,'MOD PAA INVERSIÓN'!A:A,"Información Actual")</f>
        <v>0</v>
      </c>
      <c r="AF464" s="18" t="e">
        <f>VLOOKUP(A464,'Copia de MOD PAA INVERSIÓN'!$B:$M,12,0)</f>
        <v>#N/A</v>
      </c>
      <c r="AG464" s="11" t="e">
        <f>VLOOKUP(A464,'SOL INVERSIÒN'!$B:$M,12,0)</f>
        <v>#N/A</v>
      </c>
      <c r="AH464" s="11" t="e">
        <f t="shared" si="162"/>
        <v>#N/A</v>
      </c>
      <c r="AI464" s="11"/>
    </row>
    <row r="465" spans="1:35" ht="153">
      <c r="A465" s="44" t="s">
        <v>971</v>
      </c>
      <c r="B465" s="45" t="s">
        <v>34</v>
      </c>
      <c r="C465" s="45" t="s">
        <v>35</v>
      </c>
      <c r="D465" s="45" t="s">
        <v>965</v>
      </c>
      <c r="E465" s="45" t="s">
        <v>944</v>
      </c>
      <c r="F465" s="46">
        <v>8146</v>
      </c>
      <c r="G465" s="46">
        <v>2024110010254</v>
      </c>
      <c r="H465" s="45" t="s">
        <v>945</v>
      </c>
      <c r="I465" s="45" t="s">
        <v>946</v>
      </c>
      <c r="J465" s="45" t="s">
        <v>966</v>
      </c>
      <c r="K465" s="45">
        <v>80111601</v>
      </c>
      <c r="L465" s="45" t="s">
        <v>972</v>
      </c>
      <c r="M465" s="45" t="s">
        <v>479</v>
      </c>
      <c r="N465" s="45" t="s">
        <v>479</v>
      </c>
      <c r="O465" s="45">
        <v>11</v>
      </c>
      <c r="P465" s="45">
        <v>1</v>
      </c>
      <c r="Q465" s="45" t="s">
        <v>949</v>
      </c>
      <c r="R465" s="47" t="s">
        <v>950</v>
      </c>
      <c r="S465" s="47">
        <v>9000000</v>
      </c>
      <c r="T465" s="48">
        <f t="shared" ref="T465:T499" si="163">+S465*O465</f>
        <v>99000000</v>
      </c>
      <c r="U465" s="45" t="s">
        <v>951</v>
      </c>
      <c r="V465" s="45" t="s">
        <v>92</v>
      </c>
      <c r="W465" s="45" t="s">
        <v>952</v>
      </c>
      <c r="X465" s="45" t="s">
        <v>557</v>
      </c>
      <c r="Y465" s="45" t="s">
        <v>50</v>
      </c>
      <c r="Z465" s="45" t="s">
        <v>51</v>
      </c>
      <c r="AA465" s="18">
        <f>SUMIFS('MOD PAA INVERSIÓN'!M:M,'MOD PAA INVERSIÓN'!B:B,A465,'MOD PAA INVERSIÓN'!A:A,"Modificación propuesta")</f>
        <v>81000000</v>
      </c>
      <c r="AB465" s="18">
        <f t="shared" si="159"/>
        <v>-18000000</v>
      </c>
      <c r="AC465" s="49">
        <v>81000000</v>
      </c>
      <c r="AD465" s="18">
        <f>IFERROR(VLOOKUP(A465,'MOD PAA INVERSIÓN'!$B:$U,20,0),0)</f>
        <v>3</v>
      </c>
      <c r="AE465" s="18">
        <f>SUMIFS('MOD PAA INVERSIÓN'!$M:$M,'MOD PAA INVERSIÓN'!B:B,A465,'MOD PAA INVERSIÓN'!A:A,"Información Actual")</f>
        <v>99000000</v>
      </c>
      <c r="AF465" s="18">
        <f>VLOOKUP(A465,'Copia de MOD PAA INVERSIÓN'!$B:$M,12,0)</f>
        <v>81000000</v>
      </c>
      <c r="AG465" s="19">
        <f>VLOOKUP(A465,'SOL INVERSIÒN'!$B:$M,12,0)</f>
        <v>81000000</v>
      </c>
      <c r="AH465" s="19">
        <f t="shared" si="162"/>
        <v>0</v>
      </c>
      <c r="AI465" s="11"/>
    </row>
    <row r="466" spans="1:35" ht="153">
      <c r="A466" s="44" t="s">
        <v>973</v>
      </c>
      <c r="B466" s="45" t="s">
        <v>34</v>
      </c>
      <c r="C466" s="45" t="s">
        <v>35</v>
      </c>
      <c r="D466" s="45" t="s">
        <v>965</v>
      </c>
      <c r="E466" s="45" t="s">
        <v>944</v>
      </c>
      <c r="F466" s="46">
        <v>8146</v>
      </c>
      <c r="G466" s="46">
        <v>2024110010254</v>
      </c>
      <c r="H466" s="45" t="s">
        <v>945</v>
      </c>
      <c r="I466" s="45" t="s">
        <v>946</v>
      </c>
      <c r="J466" s="45" t="s">
        <v>966</v>
      </c>
      <c r="K466" s="45">
        <v>80111601</v>
      </c>
      <c r="L466" s="45" t="s">
        <v>974</v>
      </c>
      <c r="M466" s="45" t="s">
        <v>479</v>
      </c>
      <c r="N466" s="45" t="s">
        <v>479</v>
      </c>
      <c r="O466" s="45">
        <v>8</v>
      </c>
      <c r="P466" s="45">
        <v>1</v>
      </c>
      <c r="Q466" s="45" t="s">
        <v>949</v>
      </c>
      <c r="R466" s="47" t="s">
        <v>950</v>
      </c>
      <c r="S466" s="47">
        <v>8000000</v>
      </c>
      <c r="T466" s="48">
        <f t="shared" si="163"/>
        <v>64000000</v>
      </c>
      <c r="U466" s="45" t="s">
        <v>951</v>
      </c>
      <c r="V466" s="45" t="s">
        <v>92</v>
      </c>
      <c r="W466" s="45" t="s">
        <v>952</v>
      </c>
      <c r="X466" s="45" t="s">
        <v>557</v>
      </c>
      <c r="Y466" s="45" t="s">
        <v>50</v>
      </c>
      <c r="Z466" s="45" t="s">
        <v>51</v>
      </c>
      <c r="AA466" s="18">
        <f>SUMIFS('MOD PAA INVERSIÓN'!M:M,'MOD PAA INVERSIÓN'!B:B,A466,'MOD PAA INVERSIÓN'!A:A,"Modificación propuesta")</f>
        <v>0</v>
      </c>
      <c r="AB466" s="18">
        <f t="shared" si="159"/>
        <v>0</v>
      </c>
      <c r="AC466" s="18">
        <f>T466</f>
        <v>64000000</v>
      </c>
      <c r="AD466" s="18">
        <f>IFERROR(VLOOKUP(A466,'MOD PAA INVERSIÓN'!$B:$U,20,0),0)</f>
        <v>0</v>
      </c>
      <c r="AE466" s="18">
        <f>SUMIFS('MOD PAA INVERSIÓN'!$M:$M,'MOD PAA INVERSIÓN'!B:B,A466,'MOD PAA INVERSIÓN'!A:A,"Información Actual")</f>
        <v>0</v>
      </c>
      <c r="AF466" s="18" t="e">
        <f>VLOOKUP(A466,'Copia de MOD PAA INVERSIÓN'!$B:$M,12,0)</f>
        <v>#N/A</v>
      </c>
      <c r="AG466" s="11" t="e">
        <f>VLOOKUP(A466,'SOL INVERSIÒN'!$B:$M,12,0)</f>
        <v>#N/A</v>
      </c>
      <c r="AH466" s="11" t="e">
        <f t="shared" si="162"/>
        <v>#N/A</v>
      </c>
      <c r="AI466" s="11"/>
    </row>
    <row r="467" spans="1:35" ht="153">
      <c r="A467" s="44" t="s">
        <v>975</v>
      </c>
      <c r="B467" s="45" t="s">
        <v>34</v>
      </c>
      <c r="C467" s="45" t="s">
        <v>35</v>
      </c>
      <c r="D467" s="45" t="s">
        <v>965</v>
      </c>
      <c r="E467" s="45" t="s">
        <v>944</v>
      </c>
      <c r="F467" s="46">
        <v>8146</v>
      </c>
      <c r="G467" s="46">
        <v>2024110010254</v>
      </c>
      <c r="H467" s="45" t="s">
        <v>945</v>
      </c>
      <c r="I467" s="45" t="s">
        <v>946</v>
      </c>
      <c r="J467" s="45" t="s">
        <v>966</v>
      </c>
      <c r="K467" s="45">
        <v>80111601</v>
      </c>
      <c r="L467" s="45" t="s">
        <v>976</v>
      </c>
      <c r="M467" s="45" t="s">
        <v>479</v>
      </c>
      <c r="N467" s="45" t="s">
        <v>479</v>
      </c>
      <c r="O467" s="45">
        <v>9</v>
      </c>
      <c r="P467" s="45">
        <v>1</v>
      </c>
      <c r="Q467" s="45" t="s">
        <v>949</v>
      </c>
      <c r="R467" s="47" t="s">
        <v>950</v>
      </c>
      <c r="S467" s="47">
        <v>8000000</v>
      </c>
      <c r="T467" s="48">
        <f t="shared" si="163"/>
        <v>72000000</v>
      </c>
      <c r="U467" s="45" t="s">
        <v>951</v>
      </c>
      <c r="V467" s="45" t="s">
        <v>92</v>
      </c>
      <c r="W467" s="45" t="s">
        <v>952</v>
      </c>
      <c r="X467" s="45" t="s">
        <v>557</v>
      </c>
      <c r="Y467" s="45" t="s">
        <v>50</v>
      </c>
      <c r="Z467" s="45" t="s">
        <v>51</v>
      </c>
      <c r="AA467" s="18">
        <f>SUMIFS('MOD PAA INVERSIÓN'!M:M,'MOD PAA INVERSIÓN'!B:B,A467,'MOD PAA INVERSIÓN'!A:A,"Modificación propuesta")</f>
        <v>64000000</v>
      </c>
      <c r="AB467" s="18">
        <f t="shared" si="159"/>
        <v>-8000000</v>
      </c>
      <c r="AC467" s="18">
        <f t="shared" ref="AC467:AC468" si="164">AG467</f>
        <v>64000000</v>
      </c>
      <c r="AD467" s="18">
        <f>IFERROR(VLOOKUP(A467,'MOD PAA INVERSIÓN'!$B:$U,20,0),0)</f>
        <v>3</v>
      </c>
      <c r="AE467" s="18">
        <f>SUMIFS('MOD PAA INVERSIÓN'!$M:$M,'MOD PAA INVERSIÓN'!B:B,A467,'MOD PAA INVERSIÓN'!A:A,"Información Actual")</f>
        <v>72000000</v>
      </c>
      <c r="AF467" s="18">
        <f>VLOOKUP(A467,'Copia de MOD PAA INVERSIÓN'!$B:$M,12,0)</f>
        <v>64000000</v>
      </c>
      <c r="AG467" s="19">
        <f>VLOOKUP(A467,'SOL INVERSIÒN'!$B:$M,12,0)</f>
        <v>64000000</v>
      </c>
      <c r="AH467" s="19">
        <f t="shared" si="162"/>
        <v>0</v>
      </c>
      <c r="AI467" s="11"/>
    </row>
    <row r="468" spans="1:35" ht="153">
      <c r="A468" s="12" t="s">
        <v>977</v>
      </c>
      <c r="B468" s="13" t="s">
        <v>34</v>
      </c>
      <c r="C468" s="13" t="s">
        <v>35</v>
      </c>
      <c r="D468" s="13" t="s">
        <v>965</v>
      </c>
      <c r="E468" s="13" t="s">
        <v>944</v>
      </c>
      <c r="F468" s="14">
        <v>8146</v>
      </c>
      <c r="G468" s="14">
        <v>2024110010254</v>
      </c>
      <c r="H468" s="13" t="s">
        <v>945</v>
      </c>
      <c r="I468" s="13" t="s">
        <v>946</v>
      </c>
      <c r="J468" s="13" t="s">
        <v>966</v>
      </c>
      <c r="K468" s="13">
        <v>80111601</v>
      </c>
      <c r="L468" s="13" t="s">
        <v>978</v>
      </c>
      <c r="M468" s="13" t="s">
        <v>479</v>
      </c>
      <c r="N468" s="13" t="s">
        <v>479</v>
      </c>
      <c r="O468" s="13">
        <v>4</v>
      </c>
      <c r="P468" s="13">
        <v>1</v>
      </c>
      <c r="Q468" s="13" t="s">
        <v>949</v>
      </c>
      <c r="R468" s="40" t="s">
        <v>950</v>
      </c>
      <c r="S468" s="40">
        <v>3156000</v>
      </c>
      <c r="T468" s="34">
        <f t="shared" si="163"/>
        <v>12624000</v>
      </c>
      <c r="U468" s="13" t="s">
        <v>951</v>
      </c>
      <c r="V468" s="13" t="s">
        <v>92</v>
      </c>
      <c r="W468" s="13" t="s">
        <v>952</v>
      </c>
      <c r="X468" s="13" t="s">
        <v>557</v>
      </c>
      <c r="Y468" s="13" t="s">
        <v>50</v>
      </c>
      <c r="Z468" s="13" t="s">
        <v>51</v>
      </c>
      <c r="AA468" s="18">
        <f>SUMIFS('MOD PAA INVERSIÓN'!M:M,'MOD PAA INVERSIÓN'!B:B,A468,'MOD PAA INVERSIÓN'!A:A,"Modificación propuesta")</f>
        <v>20514000</v>
      </c>
      <c r="AB468" s="18">
        <f t="shared" si="159"/>
        <v>7890000</v>
      </c>
      <c r="AC468" s="18">
        <f t="shared" si="164"/>
        <v>20514000</v>
      </c>
      <c r="AD468" s="18">
        <f>IFERROR(VLOOKUP(A468,'MOD PAA INVERSIÓN'!$B:$U,20,0),0)</f>
        <v>3</v>
      </c>
      <c r="AE468" s="18">
        <f>SUMIFS('MOD PAA INVERSIÓN'!$M:$M,'MOD PAA INVERSIÓN'!B:B,A468,'MOD PAA INVERSIÓN'!A:A,"Información Actual")</f>
        <v>12624000</v>
      </c>
      <c r="AF468" s="18">
        <f>VLOOKUP(A468,'Copia de MOD PAA INVERSIÓN'!$B:$M,12,0)</f>
        <v>20514000</v>
      </c>
      <c r="AG468" s="19">
        <f>VLOOKUP(A468,'SOL INVERSIÒN'!$B:$M,12,0)</f>
        <v>20514000</v>
      </c>
      <c r="AH468" s="19">
        <f t="shared" si="162"/>
        <v>0</v>
      </c>
      <c r="AI468" s="11"/>
    </row>
    <row r="469" spans="1:35" ht="153">
      <c r="A469" s="12" t="s">
        <v>979</v>
      </c>
      <c r="B469" s="13" t="s">
        <v>34</v>
      </c>
      <c r="C469" s="13" t="s">
        <v>35</v>
      </c>
      <c r="D469" s="13" t="s">
        <v>965</v>
      </c>
      <c r="E469" s="13" t="s">
        <v>944</v>
      </c>
      <c r="F469" s="14">
        <v>8146</v>
      </c>
      <c r="G469" s="14">
        <v>2024110010254</v>
      </c>
      <c r="H469" s="13" t="s">
        <v>945</v>
      </c>
      <c r="I469" s="13" t="s">
        <v>946</v>
      </c>
      <c r="J469" s="13" t="s">
        <v>966</v>
      </c>
      <c r="K469" s="13">
        <v>80111601</v>
      </c>
      <c r="L469" s="13" t="s">
        <v>980</v>
      </c>
      <c r="M469" s="13" t="s">
        <v>479</v>
      </c>
      <c r="N469" s="13" t="s">
        <v>479</v>
      </c>
      <c r="O469" s="13">
        <v>4</v>
      </c>
      <c r="P469" s="13">
        <v>1</v>
      </c>
      <c r="Q469" s="13" t="s">
        <v>949</v>
      </c>
      <c r="R469" s="40" t="s">
        <v>950</v>
      </c>
      <c r="S469" s="40">
        <v>3600000</v>
      </c>
      <c r="T469" s="34">
        <f t="shared" si="163"/>
        <v>14400000</v>
      </c>
      <c r="U469" s="13" t="s">
        <v>951</v>
      </c>
      <c r="V469" s="13" t="s">
        <v>92</v>
      </c>
      <c r="W469" s="13" t="s">
        <v>952</v>
      </c>
      <c r="X469" s="13" t="s">
        <v>557</v>
      </c>
      <c r="Y469" s="13" t="s">
        <v>50</v>
      </c>
      <c r="Z469" s="13" t="s">
        <v>51</v>
      </c>
      <c r="AA469" s="18">
        <f>SUMIFS('MOD PAA INVERSIÓN'!M:M,'MOD PAA INVERSIÓN'!B:B,A469,'MOD PAA INVERSIÓN'!A:A,"Modificación propuesta")</f>
        <v>0</v>
      </c>
      <c r="AB469" s="18">
        <f t="shared" si="159"/>
        <v>0</v>
      </c>
      <c r="AC469" s="18">
        <f>T469</f>
        <v>14400000</v>
      </c>
      <c r="AD469" s="18">
        <f>IFERROR(VLOOKUP(A469,'MOD PAA INVERSIÓN'!$B:$U,20,0),0)</f>
        <v>0</v>
      </c>
      <c r="AE469" s="18">
        <f>SUMIFS('MOD PAA INVERSIÓN'!$M:$M,'MOD PAA INVERSIÓN'!B:B,A469,'MOD PAA INVERSIÓN'!A:A,"Información Actual")</f>
        <v>0</v>
      </c>
      <c r="AF469" s="18" t="e">
        <f>VLOOKUP(A469,'Copia de MOD PAA INVERSIÓN'!$B:$M,12,0)</f>
        <v>#N/A</v>
      </c>
      <c r="AG469" s="11" t="e">
        <f>VLOOKUP(A469,'SOL INVERSIÒN'!$B:$M,12,0)</f>
        <v>#N/A</v>
      </c>
      <c r="AH469" s="11" t="e">
        <f t="shared" si="162"/>
        <v>#N/A</v>
      </c>
      <c r="AI469" s="11"/>
    </row>
    <row r="470" spans="1:35" ht="153">
      <c r="A470" s="12" t="s">
        <v>981</v>
      </c>
      <c r="B470" s="13" t="s">
        <v>34</v>
      </c>
      <c r="C470" s="13" t="s">
        <v>35</v>
      </c>
      <c r="D470" s="13" t="s">
        <v>965</v>
      </c>
      <c r="E470" s="13" t="s">
        <v>944</v>
      </c>
      <c r="F470" s="14">
        <v>8146</v>
      </c>
      <c r="G470" s="14">
        <v>2024110010254</v>
      </c>
      <c r="H470" s="13" t="s">
        <v>945</v>
      </c>
      <c r="I470" s="13" t="s">
        <v>946</v>
      </c>
      <c r="J470" s="13" t="s">
        <v>966</v>
      </c>
      <c r="K470" s="13">
        <v>80111601</v>
      </c>
      <c r="L470" s="13" t="s">
        <v>982</v>
      </c>
      <c r="M470" s="13" t="s">
        <v>295</v>
      </c>
      <c r="N470" s="13" t="s">
        <v>295</v>
      </c>
      <c r="O470" s="13">
        <v>6</v>
      </c>
      <c r="P470" s="13">
        <v>1</v>
      </c>
      <c r="Q470" s="13" t="s">
        <v>949</v>
      </c>
      <c r="R470" s="40" t="s">
        <v>950</v>
      </c>
      <c r="S470" s="40">
        <v>3156000</v>
      </c>
      <c r="T470" s="34">
        <f t="shared" si="163"/>
        <v>18936000</v>
      </c>
      <c r="U470" s="13" t="s">
        <v>951</v>
      </c>
      <c r="V470" s="13" t="s">
        <v>92</v>
      </c>
      <c r="W470" s="13" t="s">
        <v>952</v>
      </c>
      <c r="X470" s="13" t="s">
        <v>557</v>
      </c>
      <c r="Y470" s="13" t="s">
        <v>50</v>
      </c>
      <c r="Z470" s="13" t="s">
        <v>51</v>
      </c>
      <c r="AA470" s="18">
        <f>SUMIFS('MOD PAA INVERSIÓN'!M:M,'MOD PAA INVERSIÓN'!B:B,A470,'MOD PAA INVERSIÓN'!A:A,"Modificación propuesta")</f>
        <v>22092000</v>
      </c>
      <c r="AB470" s="18">
        <f t="shared" si="159"/>
        <v>3156000</v>
      </c>
      <c r="AC470" s="18">
        <f>AG470</f>
        <v>22092000</v>
      </c>
      <c r="AD470" s="18">
        <f>IFERROR(VLOOKUP(A470,'MOD PAA INVERSIÓN'!$B:$U,20,0),0)</f>
        <v>3</v>
      </c>
      <c r="AE470" s="18">
        <f>SUMIFS('MOD PAA INVERSIÓN'!$M:$M,'MOD PAA INVERSIÓN'!B:B,A470,'MOD PAA INVERSIÓN'!A:A,"Información Actual")</f>
        <v>18936000</v>
      </c>
      <c r="AF470" s="18">
        <f>VLOOKUP(A470,'Copia de MOD PAA INVERSIÓN'!$B:$M,12,0)</f>
        <v>22092000</v>
      </c>
      <c r="AG470" s="19">
        <f>VLOOKUP(A470,'SOL INVERSIÒN'!$B:$M,12,0)</f>
        <v>22092000</v>
      </c>
      <c r="AH470" s="19">
        <f t="shared" si="162"/>
        <v>0</v>
      </c>
      <c r="AI470" s="11"/>
    </row>
    <row r="471" spans="1:35" ht="153">
      <c r="A471" s="12" t="s">
        <v>983</v>
      </c>
      <c r="B471" s="13" t="s">
        <v>34</v>
      </c>
      <c r="C471" s="13" t="s">
        <v>35</v>
      </c>
      <c r="D471" s="13" t="s">
        <v>965</v>
      </c>
      <c r="E471" s="13" t="s">
        <v>944</v>
      </c>
      <c r="F471" s="14">
        <v>8146</v>
      </c>
      <c r="G471" s="14">
        <v>2024110010254</v>
      </c>
      <c r="H471" s="13" t="s">
        <v>945</v>
      </c>
      <c r="I471" s="13" t="s">
        <v>946</v>
      </c>
      <c r="J471" s="13" t="s">
        <v>966</v>
      </c>
      <c r="K471" s="13">
        <v>80111601</v>
      </c>
      <c r="L471" s="13" t="s">
        <v>984</v>
      </c>
      <c r="M471" s="13" t="s">
        <v>295</v>
      </c>
      <c r="N471" s="13" t="s">
        <v>295</v>
      </c>
      <c r="O471" s="13">
        <v>4</v>
      </c>
      <c r="P471" s="13">
        <v>1</v>
      </c>
      <c r="Q471" s="13" t="s">
        <v>949</v>
      </c>
      <c r="R471" s="40" t="s">
        <v>950</v>
      </c>
      <c r="S471" s="40">
        <v>3156000</v>
      </c>
      <c r="T471" s="34">
        <f t="shared" si="163"/>
        <v>12624000</v>
      </c>
      <c r="U471" s="13" t="s">
        <v>951</v>
      </c>
      <c r="V471" s="13" t="s">
        <v>92</v>
      </c>
      <c r="W471" s="13" t="s">
        <v>952</v>
      </c>
      <c r="X471" s="13" t="s">
        <v>557</v>
      </c>
      <c r="Y471" s="13" t="s">
        <v>50</v>
      </c>
      <c r="Z471" s="13" t="s">
        <v>51</v>
      </c>
      <c r="AA471" s="18">
        <f>SUMIFS('MOD PAA INVERSIÓN'!M:M,'MOD PAA INVERSIÓN'!B:B,A471,'MOD PAA INVERSIÓN'!A:A,"Modificación propuesta")</f>
        <v>0</v>
      </c>
      <c r="AB471" s="18">
        <f t="shared" si="159"/>
        <v>0</v>
      </c>
      <c r="AC471" s="18">
        <f>T471</f>
        <v>12624000</v>
      </c>
      <c r="AD471" s="18">
        <f>IFERROR(VLOOKUP(A471,'MOD PAA INVERSIÓN'!$B:$U,20,0),0)</f>
        <v>0</v>
      </c>
      <c r="AE471" s="18">
        <f>SUMIFS('MOD PAA INVERSIÓN'!$M:$M,'MOD PAA INVERSIÓN'!B:B,A471,'MOD PAA INVERSIÓN'!A:A,"Información Actual")</f>
        <v>0</v>
      </c>
      <c r="AF471" s="18" t="e">
        <f>VLOOKUP(A471,'Copia de MOD PAA INVERSIÓN'!$B:$M,12,0)</f>
        <v>#N/A</v>
      </c>
      <c r="AG471" s="11" t="e">
        <f>VLOOKUP(A471,'SOL INVERSIÒN'!$B:$M,12,0)</f>
        <v>#N/A</v>
      </c>
      <c r="AH471" s="11" t="e">
        <f t="shared" si="162"/>
        <v>#N/A</v>
      </c>
      <c r="AI471" s="11"/>
    </row>
    <row r="472" spans="1:35" ht="153">
      <c r="A472" s="12" t="s">
        <v>985</v>
      </c>
      <c r="B472" s="13" t="s">
        <v>34</v>
      </c>
      <c r="C472" s="13" t="s">
        <v>35</v>
      </c>
      <c r="D472" s="13" t="s">
        <v>965</v>
      </c>
      <c r="E472" s="13" t="s">
        <v>944</v>
      </c>
      <c r="F472" s="14">
        <v>8146</v>
      </c>
      <c r="G472" s="14">
        <v>2024110010254</v>
      </c>
      <c r="H472" s="13" t="s">
        <v>945</v>
      </c>
      <c r="I472" s="13" t="s">
        <v>946</v>
      </c>
      <c r="J472" s="13" t="s">
        <v>966</v>
      </c>
      <c r="K472" s="13">
        <v>80111601</v>
      </c>
      <c r="L472" s="13" t="s">
        <v>986</v>
      </c>
      <c r="M472" s="13" t="s">
        <v>96</v>
      </c>
      <c r="N472" s="13" t="s">
        <v>96</v>
      </c>
      <c r="O472" s="13">
        <v>11</v>
      </c>
      <c r="P472" s="13">
        <v>1</v>
      </c>
      <c r="Q472" s="13" t="s">
        <v>949</v>
      </c>
      <c r="R472" s="40" t="s">
        <v>950</v>
      </c>
      <c r="S472" s="40">
        <v>9000000</v>
      </c>
      <c r="T472" s="34">
        <f t="shared" si="163"/>
        <v>99000000</v>
      </c>
      <c r="U472" s="13" t="s">
        <v>951</v>
      </c>
      <c r="V472" s="13" t="s">
        <v>92</v>
      </c>
      <c r="W472" s="13" t="s">
        <v>952</v>
      </c>
      <c r="X472" s="13" t="s">
        <v>557</v>
      </c>
      <c r="Y472" s="13" t="s">
        <v>50</v>
      </c>
      <c r="Z472" s="13" t="s">
        <v>51</v>
      </c>
      <c r="AA472" s="18">
        <f>SUMIFS('MOD PAA INVERSIÓN'!M:M,'MOD PAA INVERSIÓN'!B:B,A472,'MOD PAA INVERSIÓN'!A:A,"Modificación propuesta")</f>
        <v>72000000</v>
      </c>
      <c r="AB472" s="18">
        <f t="shared" si="159"/>
        <v>-27000000</v>
      </c>
      <c r="AC472" s="18">
        <f t="shared" ref="AC472:AC473" si="165">AG472</f>
        <v>72000000</v>
      </c>
      <c r="AD472" s="18">
        <f>IFERROR(VLOOKUP(A472,'MOD PAA INVERSIÓN'!$B:$U,20,0),0)</f>
        <v>3</v>
      </c>
      <c r="AE472" s="18">
        <f>SUMIFS('MOD PAA INVERSIÓN'!$M:$M,'MOD PAA INVERSIÓN'!B:B,A472,'MOD PAA INVERSIÓN'!A:A,"Información Actual")</f>
        <v>99000000</v>
      </c>
      <c r="AF472" s="18">
        <f>VLOOKUP(A472,'Copia de MOD PAA INVERSIÓN'!$B:$M,12,0)</f>
        <v>72000000</v>
      </c>
      <c r="AG472" s="19">
        <f>VLOOKUP(A472,'SOL INVERSIÒN'!$B:$M,12,0)</f>
        <v>72000000</v>
      </c>
      <c r="AH472" s="19">
        <f t="shared" si="162"/>
        <v>0</v>
      </c>
      <c r="AI472" s="11"/>
    </row>
    <row r="473" spans="1:35" ht="153">
      <c r="A473" s="12" t="s">
        <v>987</v>
      </c>
      <c r="B473" s="13" t="s">
        <v>34</v>
      </c>
      <c r="C473" s="13" t="s">
        <v>35</v>
      </c>
      <c r="D473" s="13" t="s">
        <v>965</v>
      </c>
      <c r="E473" s="13" t="s">
        <v>944</v>
      </c>
      <c r="F473" s="14">
        <v>8146</v>
      </c>
      <c r="G473" s="14">
        <v>2024110010254</v>
      </c>
      <c r="H473" s="13" t="s">
        <v>945</v>
      </c>
      <c r="I473" s="13" t="s">
        <v>946</v>
      </c>
      <c r="J473" s="13" t="s">
        <v>966</v>
      </c>
      <c r="K473" s="13">
        <v>80111601</v>
      </c>
      <c r="L473" s="13" t="s">
        <v>988</v>
      </c>
      <c r="M473" s="13" t="s">
        <v>479</v>
      </c>
      <c r="N473" s="13" t="s">
        <v>479</v>
      </c>
      <c r="O473" s="13">
        <v>6</v>
      </c>
      <c r="P473" s="13">
        <v>1</v>
      </c>
      <c r="Q473" s="13" t="s">
        <v>949</v>
      </c>
      <c r="R473" s="40" t="s">
        <v>950</v>
      </c>
      <c r="S473" s="40">
        <v>6000000</v>
      </c>
      <c r="T473" s="34">
        <f t="shared" si="163"/>
        <v>36000000</v>
      </c>
      <c r="U473" s="13" t="s">
        <v>951</v>
      </c>
      <c r="V473" s="13" t="s">
        <v>92</v>
      </c>
      <c r="W473" s="13" t="s">
        <v>952</v>
      </c>
      <c r="X473" s="13" t="s">
        <v>557</v>
      </c>
      <c r="Y473" s="13" t="s">
        <v>50</v>
      </c>
      <c r="Z473" s="13" t="s">
        <v>51</v>
      </c>
      <c r="AA473" s="18">
        <f>SUMIFS('MOD PAA INVERSIÓN'!M:M,'MOD PAA INVERSIÓN'!B:B,A473,'MOD PAA INVERSIÓN'!A:A,"Modificación propuesta")</f>
        <v>42000000</v>
      </c>
      <c r="AB473" s="18">
        <f t="shared" si="159"/>
        <v>6000000</v>
      </c>
      <c r="AC473" s="18">
        <f t="shared" si="165"/>
        <v>42000000</v>
      </c>
      <c r="AD473" s="18">
        <f>IFERROR(VLOOKUP(A473,'MOD PAA INVERSIÓN'!$B:$U,20,0),0)</f>
        <v>3</v>
      </c>
      <c r="AE473" s="18">
        <f>SUMIFS('MOD PAA INVERSIÓN'!$M:$M,'MOD PAA INVERSIÓN'!B:B,A473,'MOD PAA INVERSIÓN'!A:A,"Información Actual")</f>
        <v>36000000</v>
      </c>
      <c r="AF473" s="18">
        <f>VLOOKUP(A473,'Copia de MOD PAA INVERSIÓN'!$B:$M,12,0)</f>
        <v>42000000</v>
      </c>
      <c r="AG473" s="19">
        <f>VLOOKUP(A473,'SOL INVERSIÒN'!$B:$M,12,0)</f>
        <v>42000000</v>
      </c>
      <c r="AH473" s="19">
        <f t="shared" si="162"/>
        <v>0</v>
      </c>
      <c r="AI473" s="11"/>
    </row>
    <row r="474" spans="1:35" ht="153">
      <c r="A474" s="12" t="s">
        <v>989</v>
      </c>
      <c r="B474" s="13" t="s">
        <v>34</v>
      </c>
      <c r="C474" s="13" t="s">
        <v>35</v>
      </c>
      <c r="D474" s="13" t="s">
        <v>965</v>
      </c>
      <c r="E474" s="13" t="s">
        <v>944</v>
      </c>
      <c r="F474" s="14">
        <v>8146</v>
      </c>
      <c r="G474" s="14">
        <v>2024110010254</v>
      </c>
      <c r="H474" s="13" t="s">
        <v>945</v>
      </c>
      <c r="I474" s="13" t="s">
        <v>946</v>
      </c>
      <c r="J474" s="13" t="s">
        <v>966</v>
      </c>
      <c r="K474" s="13">
        <v>80111601</v>
      </c>
      <c r="L474" s="13" t="s">
        <v>990</v>
      </c>
      <c r="M474" s="13" t="s">
        <v>479</v>
      </c>
      <c r="N474" s="13" t="s">
        <v>479</v>
      </c>
      <c r="O474" s="13">
        <v>6</v>
      </c>
      <c r="P474" s="13">
        <v>1</v>
      </c>
      <c r="Q474" s="13" t="s">
        <v>949</v>
      </c>
      <c r="R474" s="40" t="s">
        <v>950</v>
      </c>
      <c r="S474" s="40">
        <v>4600000</v>
      </c>
      <c r="T474" s="34">
        <f t="shared" si="163"/>
        <v>27600000</v>
      </c>
      <c r="U474" s="13" t="s">
        <v>951</v>
      </c>
      <c r="V474" s="13" t="s">
        <v>92</v>
      </c>
      <c r="W474" s="13" t="s">
        <v>952</v>
      </c>
      <c r="X474" s="13" t="s">
        <v>557</v>
      </c>
      <c r="Y474" s="13" t="s">
        <v>50</v>
      </c>
      <c r="Z474" s="13" t="s">
        <v>51</v>
      </c>
      <c r="AA474" s="18">
        <f>SUMIFS('MOD PAA INVERSIÓN'!M:M,'MOD PAA INVERSIÓN'!B:B,A474,'MOD PAA INVERSIÓN'!A:A,"Modificación propuesta")</f>
        <v>0</v>
      </c>
      <c r="AB474" s="18">
        <f t="shared" si="159"/>
        <v>0</v>
      </c>
      <c r="AC474" s="18">
        <f t="shared" ref="AC474:AC475" si="166">T474</f>
        <v>27600000</v>
      </c>
      <c r="AD474" s="18">
        <f>IFERROR(VLOOKUP(A474,'MOD PAA INVERSIÓN'!$B:$U,20,0),0)</f>
        <v>0</v>
      </c>
      <c r="AE474" s="18">
        <f>SUMIFS('MOD PAA INVERSIÓN'!$M:$M,'MOD PAA INVERSIÓN'!B:B,A474,'MOD PAA INVERSIÓN'!A:A,"Información Actual")</f>
        <v>0</v>
      </c>
      <c r="AF474" s="18" t="e">
        <f>VLOOKUP(A474,'Copia de MOD PAA INVERSIÓN'!$B:$M,12,0)</f>
        <v>#N/A</v>
      </c>
      <c r="AG474" s="11" t="e">
        <f>VLOOKUP(A474,'SOL INVERSIÒN'!$B:$M,12,0)</f>
        <v>#N/A</v>
      </c>
      <c r="AH474" s="11" t="e">
        <f t="shared" si="162"/>
        <v>#N/A</v>
      </c>
      <c r="AI474" s="11"/>
    </row>
    <row r="475" spans="1:35" ht="153">
      <c r="A475" s="12" t="s">
        <v>991</v>
      </c>
      <c r="B475" s="13" t="s">
        <v>34</v>
      </c>
      <c r="C475" s="13" t="s">
        <v>35</v>
      </c>
      <c r="D475" s="13" t="s">
        <v>965</v>
      </c>
      <c r="E475" s="13" t="s">
        <v>944</v>
      </c>
      <c r="F475" s="14">
        <v>8146</v>
      </c>
      <c r="G475" s="14">
        <v>2024110010254</v>
      </c>
      <c r="H475" s="13" t="s">
        <v>945</v>
      </c>
      <c r="I475" s="13" t="s">
        <v>946</v>
      </c>
      <c r="J475" s="13" t="s">
        <v>966</v>
      </c>
      <c r="K475" s="13">
        <v>80111601</v>
      </c>
      <c r="L475" s="13" t="s">
        <v>992</v>
      </c>
      <c r="M475" s="13" t="s">
        <v>479</v>
      </c>
      <c r="N475" s="13" t="s">
        <v>479</v>
      </c>
      <c r="O475" s="13">
        <v>6</v>
      </c>
      <c r="P475" s="13">
        <v>1</v>
      </c>
      <c r="Q475" s="13" t="s">
        <v>949</v>
      </c>
      <c r="R475" s="40" t="s">
        <v>950</v>
      </c>
      <c r="S475" s="40">
        <v>3000000</v>
      </c>
      <c r="T475" s="34">
        <f t="shared" si="163"/>
        <v>18000000</v>
      </c>
      <c r="U475" s="13" t="s">
        <v>951</v>
      </c>
      <c r="V475" s="13" t="s">
        <v>92</v>
      </c>
      <c r="W475" s="13" t="s">
        <v>952</v>
      </c>
      <c r="X475" s="13" t="s">
        <v>557</v>
      </c>
      <c r="Y475" s="13" t="s">
        <v>50</v>
      </c>
      <c r="Z475" s="13" t="s">
        <v>51</v>
      </c>
      <c r="AA475" s="18">
        <f>SUMIFS('MOD PAA INVERSIÓN'!M:M,'MOD PAA INVERSIÓN'!B:B,A475,'MOD PAA INVERSIÓN'!A:A,"Modificación propuesta")</f>
        <v>0</v>
      </c>
      <c r="AB475" s="18">
        <f t="shared" si="159"/>
        <v>0</v>
      </c>
      <c r="AC475" s="18">
        <f t="shared" si="166"/>
        <v>18000000</v>
      </c>
      <c r="AD475" s="18">
        <f>IFERROR(VLOOKUP(A475,'MOD PAA INVERSIÓN'!$B:$U,20,0),0)</f>
        <v>0</v>
      </c>
      <c r="AE475" s="18">
        <f>SUMIFS('MOD PAA INVERSIÓN'!$M:$M,'MOD PAA INVERSIÓN'!B:B,A475,'MOD PAA INVERSIÓN'!A:A,"Información Actual")</f>
        <v>0</v>
      </c>
      <c r="AF475" s="18" t="e">
        <f>VLOOKUP(A475,'Copia de MOD PAA INVERSIÓN'!$B:$M,12,0)</f>
        <v>#N/A</v>
      </c>
      <c r="AG475" s="11" t="e">
        <f>VLOOKUP(A475,'SOL INVERSIÒN'!$B:$M,12,0)</f>
        <v>#N/A</v>
      </c>
      <c r="AH475" s="11" t="e">
        <f t="shared" si="162"/>
        <v>#N/A</v>
      </c>
      <c r="AI475" s="11"/>
    </row>
    <row r="476" spans="1:35" ht="153">
      <c r="A476" s="12" t="s">
        <v>993</v>
      </c>
      <c r="B476" s="13" t="s">
        <v>34</v>
      </c>
      <c r="C476" s="13" t="s">
        <v>35</v>
      </c>
      <c r="D476" s="13" t="s">
        <v>965</v>
      </c>
      <c r="E476" s="13" t="s">
        <v>944</v>
      </c>
      <c r="F476" s="14">
        <v>8146</v>
      </c>
      <c r="G476" s="14">
        <v>2024110010254</v>
      </c>
      <c r="H476" s="13" t="s">
        <v>945</v>
      </c>
      <c r="I476" s="13" t="s">
        <v>946</v>
      </c>
      <c r="J476" s="13" t="s">
        <v>966</v>
      </c>
      <c r="K476" s="13">
        <v>80111601</v>
      </c>
      <c r="L476" s="13" t="s">
        <v>994</v>
      </c>
      <c r="M476" s="13" t="s">
        <v>479</v>
      </c>
      <c r="N476" s="13" t="s">
        <v>479</v>
      </c>
      <c r="O476" s="13">
        <v>6</v>
      </c>
      <c r="P476" s="13">
        <v>1</v>
      </c>
      <c r="Q476" s="13" t="s">
        <v>949</v>
      </c>
      <c r="R476" s="40" t="s">
        <v>950</v>
      </c>
      <c r="S476" s="40">
        <v>6000000</v>
      </c>
      <c r="T476" s="34">
        <f t="shared" si="163"/>
        <v>36000000</v>
      </c>
      <c r="U476" s="13" t="s">
        <v>951</v>
      </c>
      <c r="V476" s="13" t="s">
        <v>92</v>
      </c>
      <c r="W476" s="13" t="s">
        <v>952</v>
      </c>
      <c r="X476" s="13" t="s">
        <v>557</v>
      </c>
      <c r="Y476" s="13" t="s">
        <v>50</v>
      </c>
      <c r="Z476" s="13" t="s">
        <v>51</v>
      </c>
      <c r="AA476" s="18">
        <f>SUMIFS('MOD PAA INVERSIÓN'!M:M,'MOD PAA INVERSIÓN'!B:B,A476,'MOD PAA INVERSIÓN'!A:A,"Modificación propuesta")</f>
        <v>60000000</v>
      </c>
      <c r="AB476" s="18">
        <f t="shared" si="159"/>
        <v>24000000</v>
      </c>
      <c r="AC476" s="18">
        <f>AG476</f>
        <v>60000000</v>
      </c>
      <c r="AD476" s="18">
        <f>IFERROR(VLOOKUP(A476,'MOD PAA INVERSIÓN'!$B:$U,20,0),0)</f>
        <v>3</v>
      </c>
      <c r="AE476" s="18">
        <f>SUMIFS('MOD PAA INVERSIÓN'!$M:$M,'MOD PAA INVERSIÓN'!B:B,A476,'MOD PAA INVERSIÓN'!A:A,"Información Actual")</f>
        <v>36000000</v>
      </c>
      <c r="AF476" s="18">
        <f>VLOOKUP(A476,'Copia de MOD PAA INVERSIÓN'!$B:$M,12,0)</f>
        <v>60000000</v>
      </c>
      <c r="AG476" s="19">
        <f>VLOOKUP(A476,'SOL INVERSIÒN'!$B:$M,12,0)</f>
        <v>60000000</v>
      </c>
      <c r="AH476" s="19">
        <f t="shared" si="162"/>
        <v>0</v>
      </c>
      <c r="AI476" s="11"/>
    </row>
    <row r="477" spans="1:35" ht="153">
      <c r="A477" s="12" t="s">
        <v>995</v>
      </c>
      <c r="B477" s="13" t="s">
        <v>34</v>
      </c>
      <c r="C477" s="13" t="s">
        <v>35</v>
      </c>
      <c r="D477" s="13" t="s">
        <v>965</v>
      </c>
      <c r="E477" s="13" t="s">
        <v>944</v>
      </c>
      <c r="F477" s="14">
        <v>8146</v>
      </c>
      <c r="G477" s="14">
        <v>2024110010254</v>
      </c>
      <c r="H477" s="13" t="s">
        <v>945</v>
      </c>
      <c r="I477" s="13" t="s">
        <v>946</v>
      </c>
      <c r="J477" s="13" t="s">
        <v>966</v>
      </c>
      <c r="K477" s="13">
        <v>80111601</v>
      </c>
      <c r="L477" s="13" t="s">
        <v>996</v>
      </c>
      <c r="M477" s="13" t="s">
        <v>479</v>
      </c>
      <c r="N477" s="13" t="s">
        <v>479</v>
      </c>
      <c r="O477" s="13">
        <v>6</v>
      </c>
      <c r="P477" s="13">
        <v>1</v>
      </c>
      <c r="Q477" s="13" t="s">
        <v>949</v>
      </c>
      <c r="R477" s="40" t="s">
        <v>950</v>
      </c>
      <c r="S477" s="40">
        <v>3421000</v>
      </c>
      <c r="T477" s="34">
        <f t="shared" si="163"/>
        <v>20526000</v>
      </c>
      <c r="U477" s="13" t="s">
        <v>951</v>
      </c>
      <c r="V477" s="13" t="s">
        <v>92</v>
      </c>
      <c r="W477" s="13" t="s">
        <v>952</v>
      </c>
      <c r="X477" s="13" t="s">
        <v>557</v>
      </c>
      <c r="Y477" s="13" t="s">
        <v>50</v>
      </c>
      <c r="Z477" s="13" t="s">
        <v>51</v>
      </c>
      <c r="AA477" s="18">
        <f>SUMIFS('MOD PAA INVERSIÓN'!M:M,'MOD PAA INVERSIÓN'!B:B,A477,'MOD PAA INVERSIÓN'!A:A,"Modificación propuesta")</f>
        <v>0</v>
      </c>
      <c r="AB477" s="18">
        <f t="shared" si="159"/>
        <v>0</v>
      </c>
      <c r="AC477" s="18">
        <f>T477</f>
        <v>20526000</v>
      </c>
      <c r="AD477" s="18">
        <f>IFERROR(VLOOKUP(A477,'MOD PAA INVERSIÓN'!$B:$U,20,0),0)</f>
        <v>0</v>
      </c>
      <c r="AE477" s="18">
        <f>SUMIFS('MOD PAA INVERSIÓN'!$M:$M,'MOD PAA INVERSIÓN'!B:B,A477,'MOD PAA INVERSIÓN'!A:A,"Información Actual")</f>
        <v>0</v>
      </c>
      <c r="AF477" s="18" t="e">
        <f>VLOOKUP(A477,'Copia de MOD PAA INVERSIÓN'!$B:$M,12,0)</f>
        <v>#N/A</v>
      </c>
      <c r="AG477" s="11" t="e">
        <f>VLOOKUP(A477,'SOL INVERSIÒN'!$B:$M,12,0)</f>
        <v>#N/A</v>
      </c>
      <c r="AH477" s="11" t="e">
        <f t="shared" si="162"/>
        <v>#N/A</v>
      </c>
      <c r="AI477" s="11"/>
    </row>
    <row r="478" spans="1:35" ht="153">
      <c r="A478" s="12" t="s">
        <v>997</v>
      </c>
      <c r="B478" s="13" t="s">
        <v>34</v>
      </c>
      <c r="C478" s="13" t="s">
        <v>35</v>
      </c>
      <c r="D478" s="13" t="s">
        <v>965</v>
      </c>
      <c r="E478" s="13" t="s">
        <v>944</v>
      </c>
      <c r="F478" s="14">
        <v>8146</v>
      </c>
      <c r="G478" s="14">
        <v>2024110010254</v>
      </c>
      <c r="H478" s="13" t="s">
        <v>945</v>
      </c>
      <c r="I478" s="13" t="s">
        <v>946</v>
      </c>
      <c r="J478" s="13" t="s">
        <v>966</v>
      </c>
      <c r="K478" s="13">
        <v>80111601</v>
      </c>
      <c r="L478" s="13" t="s">
        <v>998</v>
      </c>
      <c r="M478" s="13" t="s">
        <v>295</v>
      </c>
      <c r="N478" s="13" t="s">
        <v>295</v>
      </c>
      <c r="O478" s="13">
        <v>4</v>
      </c>
      <c r="P478" s="13">
        <v>1</v>
      </c>
      <c r="Q478" s="13" t="s">
        <v>949</v>
      </c>
      <c r="R478" s="40" t="s">
        <v>950</v>
      </c>
      <c r="S478" s="40">
        <v>4500000</v>
      </c>
      <c r="T478" s="34">
        <f t="shared" si="163"/>
        <v>18000000</v>
      </c>
      <c r="U478" s="13" t="s">
        <v>951</v>
      </c>
      <c r="V478" s="13" t="s">
        <v>92</v>
      </c>
      <c r="W478" s="13" t="s">
        <v>952</v>
      </c>
      <c r="X478" s="13" t="s">
        <v>557</v>
      </c>
      <c r="Y478" s="13" t="s">
        <v>50</v>
      </c>
      <c r="Z478" s="13" t="s">
        <v>51</v>
      </c>
      <c r="AA478" s="18">
        <f>SUMIFS('MOD PAA INVERSIÓN'!M:M,'MOD PAA INVERSIÓN'!B:B,A478,'MOD PAA INVERSIÓN'!A:A,"Modificación propuesta")</f>
        <v>0</v>
      </c>
      <c r="AB478" s="18">
        <f t="shared" si="159"/>
        <v>-18000000</v>
      </c>
      <c r="AC478" s="18">
        <f>AA478</f>
        <v>0</v>
      </c>
      <c r="AD478" s="18">
        <f>IFERROR(VLOOKUP(A478,'MOD PAA INVERSIÓN'!$B:$U,20,0),0)</f>
        <v>3</v>
      </c>
      <c r="AE478" s="18">
        <f>SUMIFS('MOD PAA INVERSIÓN'!$M:$M,'MOD PAA INVERSIÓN'!B:B,A478,'MOD PAA INVERSIÓN'!A:A,"Información Actual")</f>
        <v>18000000</v>
      </c>
      <c r="AF478" s="18" t="str">
        <f>VLOOKUP(A478,'Copia de MOD PAA INVERSIÓN'!$B:$M,12,0)</f>
        <v xml:space="preserve">  -</v>
      </c>
      <c r="AG478" s="19" t="str">
        <f>VLOOKUP(A478,'SOL INVERSIÒN'!$B:$M,12,0)</f>
        <v xml:space="preserve">  -</v>
      </c>
      <c r="AH478" s="19" t="e">
        <f t="shared" si="162"/>
        <v>#VALUE!</v>
      </c>
      <c r="AI478" s="11"/>
    </row>
    <row r="479" spans="1:35" ht="153">
      <c r="A479" s="12" t="s">
        <v>999</v>
      </c>
      <c r="B479" s="13" t="s">
        <v>34</v>
      </c>
      <c r="C479" s="13" t="s">
        <v>35</v>
      </c>
      <c r="D479" s="13" t="s">
        <v>965</v>
      </c>
      <c r="E479" s="13" t="s">
        <v>944</v>
      </c>
      <c r="F479" s="14">
        <v>8146</v>
      </c>
      <c r="G479" s="14">
        <v>2024110010254</v>
      </c>
      <c r="H479" s="13" t="s">
        <v>945</v>
      </c>
      <c r="I479" s="13" t="s">
        <v>946</v>
      </c>
      <c r="J479" s="13" t="s">
        <v>966</v>
      </c>
      <c r="K479" s="13">
        <v>80111601</v>
      </c>
      <c r="L479" s="13" t="s">
        <v>1000</v>
      </c>
      <c r="M479" s="13" t="s">
        <v>295</v>
      </c>
      <c r="N479" s="13" t="s">
        <v>295</v>
      </c>
      <c r="O479" s="13">
        <v>4</v>
      </c>
      <c r="P479" s="13">
        <v>1</v>
      </c>
      <c r="Q479" s="13" t="s">
        <v>949</v>
      </c>
      <c r="R479" s="40" t="s">
        <v>950</v>
      </c>
      <c r="S479" s="40">
        <v>3700000</v>
      </c>
      <c r="T479" s="34">
        <f t="shared" si="163"/>
        <v>14800000</v>
      </c>
      <c r="U479" s="13" t="s">
        <v>951</v>
      </c>
      <c r="V479" s="13" t="s">
        <v>92</v>
      </c>
      <c r="W479" s="13" t="s">
        <v>952</v>
      </c>
      <c r="X479" s="13" t="s">
        <v>557</v>
      </c>
      <c r="Y479" s="13" t="s">
        <v>50</v>
      </c>
      <c r="Z479" s="13" t="s">
        <v>51</v>
      </c>
      <c r="AA479" s="18">
        <f>SUMIFS('MOD PAA INVERSIÓN'!M:M,'MOD PAA INVERSIÓN'!B:B,A479,'MOD PAA INVERSIÓN'!A:A,"Modificación propuesta")</f>
        <v>0</v>
      </c>
      <c r="AB479" s="18">
        <f t="shared" si="159"/>
        <v>0</v>
      </c>
      <c r="AC479" s="18">
        <f t="shared" ref="AC479:AC483" si="167">T479</f>
        <v>14800000</v>
      </c>
      <c r="AD479" s="18">
        <f>IFERROR(VLOOKUP(A479,'MOD PAA INVERSIÓN'!$B:$U,20,0),0)</f>
        <v>0</v>
      </c>
      <c r="AE479" s="18">
        <f>SUMIFS('MOD PAA INVERSIÓN'!$M:$M,'MOD PAA INVERSIÓN'!B:B,A479,'MOD PAA INVERSIÓN'!A:A,"Información Actual")</f>
        <v>0</v>
      </c>
      <c r="AF479" s="18" t="e">
        <f>VLOOKUP(A479,'Copia de MOD PAA INVERSIÓN'!$B:$M,12,0)</f>
        <v>#N/A</v>
      </c>
      <c r="AG479" s="11" t="e">
        <f>VLOOKUP(A479,'SOL INVERSIÒN'!$B:$M,12,0)</f>
        <v>#N/A</v>
      </c>
      <c r="AH479" s="11" t="e">
        <f t="shared" si="162"/>
        <v>#N/A</v>
      </c>
      <c r="AI479" s="11"/>
    </row>
    <row r="480" spans="1:35" ht="153">
      <c r="A480" s="44" t="s">
        <v>1001</v>
      </c>
      <c r="B480" s="45" t="s">
        <v>34</v>
      </c>
      <c r="C480" s="45" t="s">
        <v>35</v>
      </c>
      <c r="D480" s="45" t="s">
        <v>965</v>
      </c>
      <c r="E480" s="45" t="s">
        <v>944</v>
      </c>
      <c r="F480" s="46">
        <v>8146</v>
      </c>
      <c r="G480" s="46">
        <v>2024110010254</v>
      </c>
      <c r="H480" s="45" t="s">
        <v>945</v>
      </c>
      <c r="I480" s="45" t="s">
        <v>946</v>
      </c>
      <c r="J480" s="45" t="s">
        <v>966</v>
      </c>
      <c r="K480" s="45">
        <v>80111601</v>
      </c>
      <c r="L480" s="45" t="s">
        <v>1002</v>
      </c>
      <c r="M480" s="45" t="s">
        <v>479</v>
      </c>
      <c r="N480" s="45" t="s">
        <v>479</v>
      </c>
      <c r="O480" s="45">
        <v>11</v>
      </c>
      <c r="P480" s="45">
        <v>1</v>
      </c>
      <c r="Q480" s="45" t="s">
        <v>949</v>
      </c>
      <c r="R480" s="47" t="s">
        <v>950</v>
      </c>
      <c r="S480" s="47">
        <v>10500000</v>
      </c>
      <c r="T480" s="48">
        <f t="shared" si="163"/>
        <v>115500000</v>
      </c>
      <c r="U480" s="45" t="s">
        <v>951</v>
      </c>
      <c r="V480" s="45" t="s">
        <v>92</v>
      </c>
      <c r="W480" s="45" t="s">
        <v>952</v>
      </c>
      <c r="X480" s="45" t="s">
        <v>557</v>
      </c>
      <c r="Y480" s="45" t="s">
        <v>50</v>
      </c>
      <c r="Z480" s="45" t="s">
        <v>51</v>
      </c>
      <c r="AA480" s="18">
        <f>SUMIFS('MOD PAA INVERSIÓN'!M:M,'MOD PAA INVERSIÓN'!B:B,A480,'MOD PAA INVERSIÓN'!A:A,"Modificación propuesta")</f>
        <v>0</v>
      </c>
      <c r="AB480" s="18">
        <f t="shared" si="159"/>
        <v>0</v>
      </c>
      <c r="AC480" s="18">
        <f t="shared" si="167"/>
        <v>115500000</v>
      </c>
      <c r="AD480" s="18">
        <f>IFERROR(VLOOKUP(A480,'MOD PAA INVERSIÓN'!$B:$U,20,0),0)</f>
        <v>0</v>
      </c>
      <c r="AE480" s="18">
        <f>SUMIFS('MOD PAA INVERSIÓN'!$M:$M,'MOD PAA INVERSIÓN'!B:B,A480,'MOD PAA INVERSIÓN'!A:A,"Información Actual")</f>
        <v>0</v>
      </c>
      <c r="AF480" s="18" t="e">
        <f>VLOOKUP(A480,'Copia de MOD PAA INVERSIÓN'!$B:$M,12,0)</f>
        <v>#N/A</v>
      </c>
      <c r="AG480" s="11" t="e">
        <f>VLOOKUP(A480,'SOL INVERSIÒN'!$B:$M,12,0)</f>
        <v>#N/A</v>
      </c>
      <c r="AH480" s="11" t="e">
        <f t="shared" si="162"/>
        <v>#N/A</v>
      </c>
      <c r="AI480" s="11"/>
    </row>
    <row r="481" spans="1:35" ht="153">
      <c r="A481" s="12" t="s">
        <v>1003</v>
      </c>
      <c r="B481" s="13" t="s">
        <v>34</v>
      </c>
      <c r="C481" s="13" t="s">
        <v>35</v>
      </c>
      <c r="D481" s="13" t="s">
        <v>965</v>
      </c>
      <c r="E481" s="13" t="s">
        <v>944</v>
      </c>
      <c r="F481" s="14">
        <v>8146</v>
      </c>
      <c r="G481" s="14">
        <v>2024110010254</v>
      </c>
      <c r="H481" s="13" t="s">
        <v>945</v>
      </c>
      <c r="I481" s="13" t="s">
        <v>946</v>
      </c>
      <c r="J481" s="13" t="s">
        <v>966</v>
      </c>
      <c r="K481" s="13">
        <v>80111601</v>
      </c>
      <c r="L481" s="13" t="s">
        <v>1004</v>
      </c>
      <c r="M481" s="13" t="s">
        <v>479</v>
      </c>
      <c r="N481" s="13" t="s">
        <v>479</v>
      </c>
      <c r="O481" s="13">
        <v>6</v>
      </c>
      <c r="P481" s="13">
        <v>1</v>
      </c>
      <c r="Q481" s="13" t="s">
        <v>949</v>
      </c>
      <c r="R481" s="40" t="s">
        <v>950</v>
      </c>
      <c r="S481" s="40">
        <v>3600000</v>
      </c>
      <c r="T481" s="34">
        <f t="shared" si="163"/>
        <v>21600000</v>
      </c>
      <c r="U481" s="13" t="s">
        <v>951</v>
      </c>
      <c r="V481" s="13" t="s">
        <v>92</v>
      </c>
      <c r="W481" s="13" t="s">
        <v>952</v>
      </c>
      <c r="X481" s="13" t="s">
        <v>557</v>
      </c>
      <c r="Y481" s="13" t="s">
        <v>50</v>
      </c>
      <c r="Z481" s="13" t="s">
        <v>51</v>
      </c>
      <c r="AA481" s="18">
        <f>SUMIFS('MOD PAA INVERSIÓN'!M:M,'MOD PAA INVERSIÓN'!B:B,A481,'MOD PAA INVERSIÓN'!A:A,"Modificación propuesta")</f>
        <v>0</v>
      </c>
      <c r="AB481" s="18">
        <f t="shared" si="159"/>
        <v>0</v>
      </c>
      <c r="AC481" s="18">
        <f t="shared" si="167"/>
        <v>21600000</v>
      </c>
      <c r="AD481" s="18">
        <f>IFERROR(VLOOKUP(A481,'MOD PAA INVERSIÓN'!$B:$U,20,0),0)</f>
        <v>0</v>
      </c>
      <c r="AE481" s="18">
        <f>SUMIFS('MOD PAA INVERSIÓN'!$M:$M,'MOD PAA INVERSIÓN'!B:B,A481,'MOD PAA INVERSIÓN'!A:A,"Información Actual")</f>
        <v>0</v>
      </c>
      <c r="AF481" s="18" t="e">
        <f>VLOOKUP(A481,'Copia de MOD PAA INVERSIÓN'!$B:$M,12,0)</f>
        <v>#N/A</v>
      </c>
      <c r="AG481" s="11" t="e">
        <f>VLOOKUP(A481,'SOL INVERSIÒN'!$B:$M,12,0)</f>
        <v>#N/A</v>
      </c>
      <c r="AH481" s="11" t="e">
        <f t="shared" si="162"/>
        <v>#N/A</v>
      </c>
      <c r="AI481" s="11"/>
    </row>
    <row r="482" spans="1:35" ht="153">
      <c r="A482" s="12" t="s">
        <v>1005</v>
      </c>
      <c r="B482" s="13" t="s">
        <v>34</v>
      </c>
      <c r="C482" s="13" t="s">
        <v>35</v>
      </c>
      <c r="D482" s="13" t="s">
        <v>965</v>
      </c>
      <c r="E482" s="13" t="s">
        <v>944</v>
      </c>
      <c r="F482" s="14">
        <v>8146</v>
      </c>
      <c r="G482" s="14">
        <v>2024110010254</v>
      </c>
      <c r="H482" s="13" t="s">
        <v>945</v>
      </c>
      <c r="I482" s="13" t="s">
        <v>946</v>
      </c>
      <c r="J482" s="13" t="s">
        <v>966</v>
      </c>
      <c r="K482" s="13">
        <v>80111601</v>
      </c>
      <c r="L482" s="13" t="s">
        <v>1006</v>
      </c>
      <c r="M482" s="13" t="s">
        <v>479</v>
      </c>
      <c r="N482" s="13" t="s">
        <v>479</v>
      </c>
      <c r="O482" s="13">
        <v>6</v>
      </c>
      <c r="P482" s="13">
        <v>1</v>
      </c>
      <c r="Q482" s="13" t="s">
        <v>949</v>
      </c>
      <c r="R482" s="40" t="s">
        <v>950</v>
      </c>
      <c r="S482" s="40">
        <v>3156000</v>
      </c>
      <c r="T482" s="34">
        <f t="shared" si="163"/>
        <v>18936000</v>
      </c>
      <c r="U482" s="13" t="s">
        <v>951</v>
      </c>
      <c r="V482" s="13" t="s">
        <v>92</v>
      </c>
      <c r="W482" s="13" t="s">
        <v>952</v>
      </c>
      <c r="X482" s="13" t="s">
        <v>557</v>
      </c>
      <c r="Y482" s="13" t="s">
        <v>50</v>
      </c>
      <c r="Z482" s="13" t="s">
        <v>51</v>
      </c>
      <c r="AA482" s="18">
        <f>SUMIFS('MOD PAA INVERSIÓN'!M:M,'MOD PAA INVERSIÓN'!B:B,A482,'MOD PAA INVERSIÓN'!A:A,"Modificación propuesta")</f>
        <v>0</v>
      </c>
      <c r="AB482" s="18">
        <f t="shared" si="159"/>
        <v>0</v>
      </c>
      <c r="AC482" s="18">
        <f t="shared" si="167"/>
        <v>18936000</v>
      </c>
      <c r="AD482" s="18">
        <f>IFERROR(VLOOKUP(A482,'MOD PAA INVERSIÓN'!$B:$U,20,0),0)</f>
        <v>0</v>
      </c>
      <c r="AE482" s="18">
        <f>SUMIFS('MOD PAA INVERSIÓN'!$M:$M,'MOD PAA INVERSIÓN'!B:B,A482,'MOD PAA INVERSIÓN'!A:A,"Información Actual")</f>
        <v>0</v>
      </c>
      <c r="AF482" s="18" t="e">
        <f>VLOOKUP(A482,'Copia de MOD PAA INVERSIÓN'!$B:$M,12,0)</f>
        <v>#N/A</v>
      </c>
      <c r="AG482" s="11" t="e">
        <f>VLOOKUP(A482,'SOL INVERSIÒN'!$B:$M,12,0)</f>
        <v>#N/A</v>
      </c>
      <c r="AH482" s="11" t="e">
        <f t="shared" si="162"/>
        <v>#N/A</v>
      </c>
      <c r="AI482" s="11"/>
    </row>
    <row r="483" spans="1:35" ht="153">
      <c r="A483" s="12" t="s">
        <v>1007</v>
      </c>
      <c r="B483" s="13" t="s">
        <v>34</v>
      </c>
      <c r="C483" s="13" t="s">
        <v>35</v>
      </c>
      <c r="D483" s="13" t="s">
        <v>965</v>
      </c>
      <c r="E483" s="13" t="s">
        <v>944</v>
      </c>
      <c r="F483" s="14">
        <v>8146</v>
      </c>
      <c r="G483" s="14">
        <v>2024110010254</v>
      </c>
      <c r="H483" s="13" t="s">
        <v>945</v>
      </c>
      <c r="I483" s="13" t="s">
        <v>946</v>
      </c>
      <c r="J483" s="13" t="s">
        <v>966</v>
      </c>
      <c r="K483" s="13">
        <v>80111601</v>
      </c>
      <c r="L483" s="13" t="s">
        <v>1008</v>
      </c>
      <c r="M483" s="13" t="s">
        <v>295</v>
      </c>
      <c r="N483" s="13" t="s">
        <v>295</v>
      </c>
      <c r="O483" s="13">
        <v>4</v>
      </c>
      <c r="P483" s="13">
        <v>1</v>
      </c>
      <c r="Q483" s="13" t="s">
        <v>949</v>
      </c>
      <c r="R483" s="40" t="s">
        <v>950</v>
      </c>
      <c r="S483" s="40">
        <v>4400000</v>
      </c>
      <c r="T483" s="34">
        <f t="shared" si="163"/>
        <v>17600000</v>
      </c>
      <c r="U483" s="13" t="s">
        <v>951</v>
      </c>
      <c r="V483" s="13" t="s">
        <v>92</v>
      </c>
      <c r="W483" s="13" t="s">
        <v>952</v>
      </c>
      <c r="X483" s="13" t="s">
        <v>557</v>
      </c>
      <c r="Y483" s="13" t="s">
        <v>50</v>
      </c>
      <c r="Z483" s="13" t="s">
        <v>51</v>
      </c>
      <c r="AA483" s="18">
        <f>SUMIFS('MOD PAA INVERSIÓN'!M:M,'MOD PAA INVERSIÓN'!B:B,A483,'MOD PAA INVERSIÓN'!A:A,"Modificación propuesta")</f>
        <v>0</v>
      </c>
      <c r="AB483" s="18">
        <f t="shared" si="159"/>
        <v>0</v>
      </c>
      <c r="AC483" s="18">
        <f t="shared" si="167"/>
        <v>17600000</v>
      </c>
      <c r="AD483" s="18">
        <f>IFERROR(VLOOKUP(A483,'MOD PAA INVERSIÓN'!$B:$U,20,0),0)</f>
        <v>0</v>
      </c>
      <c r="AE483" s="18">
        <f>SUMIFS('MOD PAA INVERSIÓN'!$M:$M,'MOD PAA INVERSIÓN'!B:B,A483,'MOD PAA INVERSIÓN'!A:A,"Información Actual")</f>
        <v>0</v>
      </c>
      <c r="AF483" s="18" t="e">
        <f>VLOOKUP(A483,'Copia de MOD PAA INVERSIÓN'!$B:$M,12,0)</f>
        <v>#N/A</v>
      </c>
      <c r="AG483" s="11" t="e">
        <f>VLOOKUP(A483,'SOL INVERSIÒN'!$B:$M,12,0)</f>
        <v>#N/A</v>
      </c>
      <c r="AH483" s="11" t="e">
        <f t="shared" si="162"/>
        <v>#N/A</v>
      </c>
      <c r="AI483" s="11"/>
    </row>
    <row r="484" spans="1:35" ht="153">
      <c r="A484" s="12" t="s">
        <v>1009</v>
      </c>
      <c r="B484" s="13" t="s">
        <v>34</v>
      </c>
      <c r="C484" s="13" t="s">
        <v>35</v>
      </c>
      <c r="D484" s="13" t="s">
        <v>965</v>
      </c>
      <c r="E484" s="13" t="s">
        <v>944</v>
      </c>
      <c r="F484" s="14">
        <v>8146</v>
      </c>
      <c r="G484" s="14">
        <v>2024110010254</v>
      </c>
      <c r="H484" s="13" t="s">
        <v>945</v>
      </c>
      <c r="I484" s="13" t="s">
        <v>946</v>
      </c>
      <c r="J484" s="13" t="s">
        <v>966</v>
      </c>
      <c r="K484" s="13">
        <v>80111601</v>
      </c>
      <c r="L484" s="13" t="s">
        <v>1010</v>
      </c>
      <c r="M484" s="13" t="s">
        <v>479</v>
      </c>
      <c r="N484" s="13" t="s">
        <v>479</v>
      </c>
      <c r="O484" s="13">
        <v>6</v>
      </c>
      <c r="P484" s="13">
        <v>1</v>
      </c>
      <c r="Q484" s="13" t="s">
        <v>949</v>
      </c>
      <c r="R484" s="40" t="s">
        <v>950</v>
      </c>
      <c r="S484" s="40">
        <v>4000000</v>
      </c>
      <c r="T484" s="34">
        <f t="shared" si="163"/>
        <v>24000000</v>
      </c>
      <c r="U484" s="13" t="s">
        <v>951</v>
      </c>
      <c r="V484" s="13" t="s">
        <v>92</v>
      </c>
      <c r="W484" s="13" t="s">
        <v>952</v>
      </c>
      <c r="X484" s="13" t="s">
        <v>557</v>
      </c>
      <c r="Y484" s="13" t="s">
        <v>50</v>
      </c>
      <c r="Z484" s="13" t="s">
        <v>51</v>
      </c>
      <c r="AA484" s="18">
        <f>SUMIFS('MOD PAA INVERSIÓN'!M:M,'MOD PAA INVERSIÓN'!B:B,A484,'MOD PAA INVERSIÓN'!A:A,"Modificación propuesta")</f>
        <v>20000000</v>
      </c>
      <c r="AB484" s="18">
        <f t="shared" si="159"/>
        <v>-4000000</v>
      </c>
      <c r="AC484" s="18">
        <f>AG484</f>
        <v>20000000</v>
      </c>
      <c r="AD484" s="18">
        <f>IFERROR(VLOOKUP(A484,'MOD PAA INVERSIÓN'!$B:$U,20,0),0)</f>
        <v>3</v>
      </c>
      <c r="AE484" s="18">
        <f>SUMIFS('MOD PAA INVERSIÓN'!$M:$M,'MOD PAA INVERSIÓN'!B:B,A484,'MOD PAA INVERSIÓN'!A:A,"Información Actual")</f>
        <v>24000000</v>
      </c>
      <c r="AF484" s="18">
        <f>VLOOKUP(A484,'Copia de MOD PAA INVERSIÓN'!$B:$M,12,0)</f>
        <v>20000000</v>
      </c>
      <c r="AG484" s="19">
        <f>VLOOKUP(A484,'SOL INVERSIÒN'!$B:$M,12,0)</f>
        <v>20000000</v>
      </c>
      <c r="AH484" s="19">
        <f t="shared" si="162"/>
        <v>0</v>
      </c>
      <c r="AI484" s="11"/>
    </row>
    <row r="485" spans="1:35" ht="153">
      <c r="A485" s="12" t="s">
        <v>1011</v>
      </c>
      <c r="B485" s="13" t="s">
        <v>34</v>
      </c>
      <c r="C485" s="13" t="s">
        <v>35</v>
      </c>
      <c r="D485" s="13" t="s">
        <v>965</v>
      </c>
      <c r="E485" s="13" t="s">
        <v>944</v>
      </c>
      <c r="F485" s="14">
        <v>8146</v>
      </c>
      <c r="G485" s="14">
        <v>2024110010254</v>
      </c>
      <c r="H485" s="13" t="s">
        <v>945</v>
      </c>
      <c r="I485" s="13" t="s">
        <v>946</v>
      </c>
      <c r="J485" s="13" t="s">
        <v>966</v>
      </c>
      <c r="K485" s="13">
        <v>80111601</v>
      </c>
      <c r="L485" s="13" t="s">
        <v>1012</v>
      </c>
      <c r="M485" s="13" t="s">
        <v>479</v>
      </c>
      <c r="N485" s="13" t="s">
        <v>479</v>
      </c>
      <c r="O485" s="13">
        <v>6</v>
      </c>
      <c r="P485" s="13">
        <v>1</v>
      </c>
      <c r="Q485" s="13" t="s">
        <v>949</v>
      </c>
      <c r="R485" s="40" t="s">
        <v>950</v>
      </c>
      <c r="S485" s="40">
        <v>5500000</v>
      </c>
      <c r="T485" s="34">
        <f t="shared" si="163"/>
        <v>33000000</v>
      </c>
      <c r="U485" s="13" t="s">
        <v>951</v>
      </c>
      <c r="V485" s="13" t="s">
        <v>92</v>
      </c>
      <c r="W485" s="13" t="s">
        <v>952</v>
      </c>
      <c r="X485" s="13" t="s">
        <v>557</v>
      </c>
      <c r="Y485" s="13" t="s">
        <v>50</v>
      </c>
      <c r="Z485" s="13" t="s">
        <v>51</v>
      </c>
      <c r="AA485" s="18">
        <f>SUMIFS('MOD PAA INVERSIÓN'!M:M,'MOD PAA INVERSIÓN'!B:B,A485,'MOD PAA INVERSIÓN'!A:A,"Modificación propuesta")</f>
        <v>0</v>
      </c>
      <c r="AB485" s="18">
        <f t="shared" si="159"/>
        <v>0</v>
      </c>
      <c r="AC485" s="18">
        <f t="shared" ref="AC485:AC487" si="168">T485</f>
        <v>33000000</v>
      </c>
      <c r="AD485" s="18">
        <f>IFERROR(VLOOKUP(A485,'MOD PAA INVERSIÓN'!$B:$U,20,0),0)</f>
        <v>0</v>
      </c>
      <c r="AE485" s="18">
        <f>SUMIFS('MOD PAA INVERSIÓN'!$M:$M,'MOD PAA INVERSIÓN'!B:B,A485,'MOD PAA INVERSIÓN'!A:A,"Información Actual")</f>
        <v>0</v>
      </c>
      <c r="AF485" s="18" t="e">
        <f>VLOOKUP(A485,'Copia de MOD PAA INVERSIÓN'!$B:$M,12,0)</f>
        <v>#N/A</v>
      </c>
      <c r="AG485" s="11" t="e">
        <f>VLOOKUP(A485,'SOL INVERSIÒN'!$B:$M,12,0)</f>
        <v>#N/A</v>
      </c>
      <c r="AH485" s="11" t="e">
        <f t="shared" si="162"/>
        <v>#N/A</v>
      </c>
      <c r="AI485" s="11"/>
    </row>
    <row r="486" spans="1:35" ht="153">
      <c r="A486" s="12" t="s">
        <v>1013</v>
      </c>
      <c r="B486" s="13" t="s">
        <v>34</v>
      </c>
      <c r="C486" s="13" t="s">
        <v>35</v>
      </c>
      <c r="D486" s="13" t="s">
        <v>965</v>
      </c>
      <c r="E486" s="13" t="s">
        <v>944</v>
      </c>
      <c r="F486" s="14">
        <v>8146</v>
      </c>
      <c r="G486" s="14">
        <v>2024110010254</v>
      </c>
      <c r="H486" s="13" t="s">
        <v>945</v>
      </c>
      <c r="I486" s="13" t="s">
        <v>946</v>
      </c>
      <c r="J486" s="13" t="s">
        <v>966</v>
      </c>
      <c r="K486" s="13">
        <v>80111601</v>
      </c>
      <c r="L486" s="13" t="s">
        <v>1014</v>
      </c>
      <c r="M486" s="13" t="s">
        <v>479</v>
      </c>
      <c r="N486" s="13" t="s">
        <v>479</v>
      </c>
      <c r="O486" s="13">
        <v>6</v>
      </c>
      <c r="P486" s="13">
        <v>1</v>
      </c>
      <c r="Q486" s="13" t="s">
        <v>949</v>
      </c>
      <c r="R486" s="40" t="s">
        <v>950</v>
      </c>
      <c r="S486" s="40">
        <v>4000000</v>
      </c>
      <c r="T486" s="34">
        <f t="shared" si="163"/>
        <v>24000000</v>
      </c>
      <c r="U486" s="13" t="s">
        <v>951</v>
      </c>
      <c r="V486" s="13" t="s">
        <v>92</v>
      </c>
      <c r="W486" s="13" t="s">
        <v>952</v>
      </c>
      <c r="X486" s="13" t="s">
        <v>557</v>
      </c>
      <c r="Y486" s="13" t="s">
        <v>50</v>
      </c>
      <c r="Z486" s="13" t="s">
        <v>51</v>
      </c>
      <c r="AA486" s="18">
        <f>SUMIFS('MOD PAA INVERSIÓN'!M:M,'MOD PAA INVERSIÓN'!B:B,A486,'MOD PAA INVERSIÓN'!A:A,"Modificación propuesta")</f>
        <v>0</v>
      </c>
      <c r="AB486" s="18">
        <f t="shared" si="159"/>
        <v>0</v>
      </c>
      <c r="AC486" s="18">
        <f t="shared" si="168"/>
        <v>24000000</v>
      </c>
      <c r="AD486" s="18">
        <f>IFERROR(VLOOKUP(A486,'MOD PAA INVERSIÓN'!$B:$U,20,0),0)</f>
        <v>0</v>
      </c>
      <c r="AE486" s="18">
        <f>SUMIFS('MOD PAA INVERSIÓN'!$M:$M,'MOD PAA INVERSIÓN'!B:B,A486,'MOD PAA INVERSIÓN'!A:A,"Información Actual")</f>
        <v>0</v>
      </c>
      <c r="AF486" s="18" t="e">
        <f>VLOOKUP(A486,'Copia de MOD PAA INVERSIÓN'!$B:$M,12,0)</f>
        <v>#N/A</v>
      </c>
      <c r="AG486" s="11" t="e">
        <f>VLOOKUP(A486,'SOL INVERSIÒN'!$B:$M,12,0)</f>
        <v>#N/A</v>
      </c>
      <c r="AH486" s="11" t="e">
        <f t="shared" si="162"/>
        <v>#N/A</v>
      </c>
      <c r="AI486" s="11"/>
    </row>
    <row r="487" spans="1:35" ht="153">
      <c r="A487" s="12" t="s">
        <v>1015</v>
      </c>
      <c r="B487" s="13" t="s">
        <v>34</v>
      </c>
      <c r="C487" s="13" t="s">
        <v>35</v>
      </c>
      <c r="D487" s="13" t="s">
        <v>965</v>
      </c>
      <c r="E487" s="13" t="s">
        <v>944</v>
      </c>
      <c r="F487" s="14">
        <v>8146</v>
      </c>
      <c r="G487" s="14">
        <v>2024110010254</v>
      </c>
      <c r="H487" s="13" t="s">
        <v>945</v>
      </c>
      <c r="I487" s="13" t="s">
        <v>946</v>
      </c>
      <c r="J487" s="13" t="s">
        <v>966</v>
      </c>
      <c r="K487" s="13">
        <v>80111601</v>
      </c>
      <c r="L487" s="13" t="s">
        <v>1010</v>
      </c>
      <c r="M487" s="13" t="s">
        <v>295</v>
      </c>
      <c r="N487" s="13" t="s">
        <v>295</v>
      </c>
      <c r="O487" s="13">
        <v>4</v>
      </c>
      <c r="P487" s="13">
        <v>1</v>
      </c>
      <c r="Q487" s="13" t="s">
        <v>949</v>
      </c>
      <c r="R487" s="40" t="s">
        <v>950</v>
      </c>
      <c r="S487" s="40">
        <v>4000000</v>
      </c>
      <c r="T487" s="34">
        <f t="shared" si="163"/>
        <v>16000000</v>
      </c>
      <c r="U487" s="13" t="s">
        <v>951</v>
      </c>
      <c r="V487" s="13" t="s">
        <v>92</v>
      </c>
      <c r="W487" s="13" t="s">
        <v>952</v>
      </c>
      <c r="X487" s="13" t="s">
        <v>557</v>
      </c>
      <c r="Y487" s="13" t="s">
        <v>50</v>
      </c>
      <c r="Z487" s="13" t="s">
        <v>51</v>
      </c>
      <c r="AA487" s="18">
        <f>SUMIFS('MOD PAA INVERSIÓN'!M:M,'MOD PAA INVERSIÓN'!B:B,A487,'MOD PAA INVERSIÓN'!A:A,"Modificación propuesta")</f>
        <v>0</v>
      </c>
      <c r="AB487" s="18">
        <f t="shared" si="159"/>
        <v>0</v>
      </c>
      <c r="AC487" s="18">
        <f t="shared" si="168"/>
        <v>16000000</v>
      </c>
      <c r="AD487" s="18">
        <f>IFERROR(VLOOKUP(A487,'MOD PAA INVERSIÓN'!$B:$U,20,0),0)</f>
        <v>0</v>
      </c>
      <c r="AE487" s="18">
        <f>SUMIFS('MOD PAA INVERSIÓN'!$M:$M,'MOD PAA INVERSIÓN'!B:B,A487,'MOD PAA INVERSIÓN'!A:A,"Información Actual")</f>
        <v>0</v>
      </c>
      <c r="AF487" s="18" t="e">
        <f>VLOOKUP(A487,'Copia de MOD PAA INVERSIÓN'!$B:$M,12,0)</f>
        <v>#N/A</v>
      </c>
      <c r="AG487" s="11" t="e">
        <f>VLOOKUP(A487,'SOL INVERSIÒN'!$B:$M,12,0)</f>
        <v>#N/A</v>
      </c>
      <c r="AH487" s="11" t="e">
        <f t="shared" si="162"/>
        <v>#N/A</v>
      </c>
      <c r="AI487" s="11"/>
    </row>
    <row r="488" spans="1:35" ht="153">
      <c r="A488" s="12" t="s">
        <v>1016</v>
      </c>
      <c r="B488" s="13" t="s">
        <v>34</v>
      </c>
      <c r="C488" s="13" t="s">
        <v>35</v>
      </c>
      <c r="D488" s="13" t="s">
        <v>965</v>
      </c>
      <c r="E488" s="13" t="s">
        <v>944</v>
      </c>
      <c r="F488" s="14">
        <v>8146</v>
      </c>
      <c r="G488" s="14">
        <v>2024110010254</v>
      </c>
      <c r="H488" s="13" t="s">
        <v>945</v>
      </c>
      <c r="I488" s="13" t="s">
        <v>946</v>
      </c>
      <c r="J488" s="13" t="s">
        <v>966</v>
      </c>
      <c r="K488" s="13">
        <v>80111601</v>
      </c>
      <c r="L488" s="13" t="s">
        <v>1017</v>
      </c>
      <c r="M488" s="13" t="s">
        <v>479</v>
      </c>
      <c r="N488" s="13" t="s">
        <v>479</v>
      </c>
      <c r="O488" s="13">
        <v>9</v>
      </c>
      <c r="P488" s="13">
        <v>1</v>
      </c>
      <c r="Q488" s="13" t="s">
        <v>949</v>
      </c>
      <c r="R488" s="40" t="s">
        <v>950</v>
      </c>
      <c r="S488" s="40">
        <v>4500000</v>
      </c>
      <c r="T488" s="34">
        <f t="shared" si="163"/>
        <v>40500000</v>
      </c>
      <c r="U488" s="13" t="s">
        <v>951</v>
      </c>
      <c r="V488" s="13" t="s">
        <v>92</v>
      </c>
      <c r="W488" s="13" t="s">
        <v>952</v>
      </c>
      <c r="X488" s="13" t="s">
        <v>557</v>
      </c>
      <c r="Y488" s="13" t="s">
        <v>50</v>
      </c>
      <c r="Z488" s="13" t="s">
        <v>51</v>
      </c>
      <c r="AA488" s="18">
        <f>SUMIFS('MOD PAA INVERSIÓN'!M:M,'MOD PAA INVERSIÓN'!B:B,A488,'MOD PAA INVERSIÓN'!A:A,"Modificación propuesta")</f>
        <v>36000000</v>
      </c>
      <c r="AB488" s="18">
        <f t="shared" si="159"/>
        <v>-4500000</v>
      </c>
      <c r="AC488" s="49">
        <v>36000000</v>
      </c>
      <c r="AD488" s="18">
        <f>IFERROR(VLOOKUP(A488,'MOD PAA INVERSIÓN'!$B:$U,20,0),0)</f>
        <v>3</v>
      </c>
      <c r="AE488" s="18">
        <f>SUMIFS('MOD PAA INVERSIÓN'!$M:$M,'MOD PAA INVERSIÓN'!B:B,A488,'MOD PAA INVERSIÓN'!A:A,"Información Actual")</f>
        <v>40500000</v>
      </c>
      <c r="AF488" s="18">
        <f>VLOOKUP(A488,'Copia de MOD PAA INVERSIÓN'!$B:$M,12,0)</f>
        <v>36000000</v>
      </c>
      <c r="AG488" s="19">
        <f>VLOOKUP(A488,'SOL INVERSIÒN'!$B:$M,12,0)</f>
        <v>36000000</v>
      </c>
      <c r="AH488" s="19">
        <f t="shared" si="162"/>
        <v>0</v>
      </c>
      <c r="AI488" s="11"/>
    </row>
    <row r="489" spans="1:35" ht="153">
      <c r="A489" s="12" t="s">
        <v>1018</v>
      </c>
      <c r="B489" s="13" t="s">
        <v>34</v>
      </c>
      <c r="C489" s="13" t="s">
        <v>35</v>
      </c>
      <c r="D489" s="13" t="s">
        <v>965</v>
      </c>
      <c r="E489" s="13" t="s">
        <v>944</v>
      </c>
      <c r="F489" s="14">
        <v>8146</v>
      </c>
      <c r="G489" s="14">
        <v>2024110010254</v>
      </c>
      <c r="H489" s="13" t="s">
        <v>945</v>
      </c>
      <c r="I489" s="13" t="s">
        <v>946</v>
      </c>
      <c r="J489" s="13" t="s">
        <v>966</v>
      </c>
      <c r="K489" s="13">
        <v>80111601</v>
      </c>
      <c r="L489" s="13" t="s">
        <v>1014</v>
      </c>
      <c r="M489" s="13" t="s">
        <v>479</v>
      </c>
      <c r="N489" s="13" t="s">
        <v>479</v>
      </c>
      <c r="O489" s="13">
        <v>6</v>
      </c>
      <c r="P489" s="13">
        <v>1</v>
      </c>
      <c r="Q489" s="13" t="s">
        <v>949</v>
      </c>
      <c r="R489" s="40" t="s">
        <v>950</v>
      </c>
      <c r="S489" s="40">
        <v>4500000</v>
      </c>
      <c r="T489" s="34">
        <f t="shared" si="163"/>
        <v>27000000</v>
      </c>
      <c r="U489" s="13" t="s">
        <v>951</v>
      </c>
      <c r="V489" s="13" t="s">
        <v>92</v>
      </c>
      <c r="W489" s="13" t="s">
        <v>952</v>
      </c>
      <c r="X489" s="13" t="s">
        <v>557</v>
      </c>
      <c r="Y489" s="13" t="s">
        <v>50</v>
      </c>
      <c r="Z489" s="13" t="s">
        <v>51</v>
      </c>
      <c r="AA489" s="18">
        <f>SUMIFS('MOD PAA INVERSIÓN'!M:M,'MOD PAA INVERSIÓN'!B:B,A489,'MOD PAA INVERSIÓN'!A:A,"Modificación propuesta")</f>
        <v>18000000</v>
      </c>
      <c r="AB489" s="18">
        <f t="shared" si="159"/>
        <v>-9000000</v>
      </c>
      <c r="AC489" s="49">
        <v>18000000</v>
      </c>
      <c r="AD489" s="18">
        <f>IFERROR(VLOOKUP(A489,'MOD PAA INVERSIÓN'!$B:$U,20,0),0)</f>
        <v>3</v>
      </c>
      <c r="AE489" s="18">
        <f>SUMIFS('MOD PAA INVERSIÓN'!$M:$M,'MOD PAA INVERSIÓN'!B:B,A489,'MOD PAA INVERSIÓN'!A:A,"Información Actual")</f>
        <v>27000000</v>
      </c>
      <c r="AF489" s="18">
        <f>VLOOKUP(A489,'Copia de MOD PAA INVERSIÓN'!$B:$M,12,0)</f>
        <v>18000000</v>
      </c>
      <c r="AG489" s="19">
        <f>VLOOKUP(A489,'SOL INVERSIÒN'!$B:$M,12,0)</f>
        <v>18000000</v>
      </c>
      <c r="AH489" s="19">
        <f t="shared" si="162"/>
        <v>0</v>
      </c>
      <c r="AI489" s="11"/>
    </row>
    <row r="490" spans="1:35" ht="153">
      <c r="A490" s="12" t="s">
        <v>1019</v>
      </c>
      <c r="B490" s="13" t="s">
        <v>34</v>
      </c>
      <c r="C490" s="13" t="s">
        <v>35</v>
      </c>
      <c r="D490" s="13" t="s">
        <v>965</v>
      </c>
      <c r="E490" s="13" t="s">
        <v>944</v>
      </c>
      <c r="F490" s="14">
        <v>8146</v>
      </c>
      <c r="G490" s="14">
        <v>2024110010254</v>
      </c>
      <c r="H490" s="13" t="s">
        <v>945</v>
      </c>
      <c r="I490" s="13" t="s">
        <v>946</v>
      </c>
      <c r="J490" s="13" t="s">
        <v>966</v>
      </c>
      <c r="K490" s="13">
        <v>80111601</v>
      </c>
      <c r="L490" s="13" t="s">
        <v>1010</v>
      </c>
      <c r="M490" s="13" t="s">
        <v>295</v>
      </c>
      <c r="N490" s="13" t="s">
        <v>295</v>
      </c>
      <c r="O490" s="13">
        <v>4</v>
      </c>
      <c r="P490" s="13">
        <v>1</v>
      </c>
      <c r="Q490" s="13" t="s">
        <v>949</v>
      </c>
      <c r="R490" s="40" t="s">
        <v>950</v>
      </c>
      <c r="S490" s="40">
        <v>4000000</v>
      </c>
      <c r="T490" s="34">
        <f t="shared" si="163"/>
        <v>16000000</v>
      </c>
      <c r="U490" s="13" t="s">
        <v>951</v>
      </c>
      <c r="V490" s="13" t="s">
        <v>92</v>
      </c>
      <c r="W490" s="13" t="s">
        <v>952</v>
      </c>
      <c r="X490" s="13" t="s">
        <v>557</v>
      </c>
      <c r="Y490" s="13" t="s">
        <v>50</v>
      </c>
      <c r="Z490" s="13" t="s">
        <v>51</v>
      </c>
      <c r="AA490" s="18">
        <f>SUMIFS('MOD PAA INVERSIÓN'!M:M,'MOD PAA INVERSIÓN'!B:B,A490,'MOD PAA INVERSIÓN'!A:A,"Modificación propuesta")</f>
        <v>0</v>
      </c>
      <c r="AB490" s="18">
        <f t="shared" si="159"/>
        <v>0</v>
      </c>
      <c r="AC490" s="18">
        <f t="shared" ref="AC490:AC491" si="169">T490</f>
        <v>16000000</v>
      </c>
      <c r="AD490" s="18">
        <f>IFERROR(VLOOKUP(A490,'MOD PAA INVERSIÓN'!$B:$U,20,0),0)</f>
        <v>0</v>
      </c>
      <c r="AE490" s="18">
        <f>SUMIFS('MOD PAA INVERSIÓN'!$M:$M,'MOD PAA INVERSIÓN'!B:B,A490,'MOD PAA INVERSIÓN'!A:A,"Información Actual")</f>
        <v>0</v>
      </c>
      <c r="AF490" s="18" t="e">
        <f>VLOOKUP(A490,'Copia de MOD PAA INVERSIÓN'!$B:$M,12,0)</f>
        <v>#N/A</v>
      </c>
      <c r="AG490" s="11" t="e">
        <f>VLOOKUP(A490,'SOL INVERSIÒN'!$B:$M,12,0)</f>
        <v>#N/A</v>
      </c>
      <c r="AH490" s="11" t="e">
        <f t="shared" si="162"/>
        <v>#N/A</v>
      </c>
      <c r="AI490" s="11"/>
    </row>
    <row r="491" spans="1:35" ht="153">
      <c r="A491" s="12" t="s">
        <v>1020</v>
      </c>
      <c r="B491" s="13" t="s">
        <v>34</v>
      </c>
      <c r="C491" s="13" t="s">
        <v>35</v>
      </c>
      <c r="D491" s="13" t="s">
        <v>965</v>
      </c>
      <c r="E491" s="13" t="s">
        <v>944</v>
      </c>
      <c r="F491" s="14">
        <v>8146</v>
      </c>
      <c r="G491" s="14">
        <v>2024110010254</v>
      </c>
      <c r="H491" s="13" t="s">
        <v>945</v>
      </c>
      <c r="I491" s="13" t="s">
        <v>946</v>
      </c>
      <c r="J491" s="13" t="s">
        <v>966</v>
      </c>
      <c r="K491" s="13">
        <v>80111601</v>
      </c>
      <c r="L491" s="13" t="s">
        <v>1014</v>
      </c>
      <c r="M491" s="13" t="s">
        <v>295</v>
      </c>
      <c r="N491" s="13" t="s">
        <v>295</v>
      </c>
      <c r="O491" s="13">
        <v>4</v>
      </c>
      <c r="P491" s="13">
        <v>1</v>
      </c>
      <c r="Q491" s="13" t="s">
        <v>949</v>
      </c>
      <c r="R491" s="40" t="s">
        <v>950</v>
      </c>
      <c r="S491" s="40">
        <v>4000000</v>
      </c>
      <c r="T491" s="34">
        <f t="shared" si="163"/>
        <v>16000000</v>
      </c>
      <c r="U491" s="13" t="s">
        <v>951</v>
      </c>
      <c r="V491" s="13" t="s">
        <v>92</v>
      </c>
      <c r="W491" s="13" t="s">
        <v>952</v>
      </c>
      <c r="X491" s="13" t="s">
        <v>557</v>
      </c>
      <c r="Y491" s="13" t="s">
        <v>50</v>
      </c>
      <c r="Z491" s="13" t="s">
        <v>51</v>
      </c>
      <c r="AA491" s="18">
        <f>SUMIFS('MOD PAA INVERSIÓN'!M:M,'MOD PAA INVERSIÓN'!B:B,A491,'MOD PAA INVERSIÓN'!A:A,"Modificación propuesta")</f>
        <v>0</v>
      </c>
      <c r="AB491" s="18">
        <f t="shared" si="159"/>
        <v>0</v>
      </c>
      <c r="AC491" s="18">
        <f t="shared" si="169"/>
        <v>16000000</v>
      </c>
      <c r="AD491" s="18">
        <f>IFERROR(VLOOKUP(A491,'MOD PAA INVERSIÓN'!$B:$U,20,0),0)</f>
        <v>0</v>
      </c>
      <c r="AE491" s="18">
        <f>SUMIFS('MOD PAA INVERSIÓN'!$M:$M,'MOD PAA INVERSIÓN'!B:B,A491,'MOD PAA INVERSIÓN'!A:A,"Información Actual")</f>
        <v>0</v>
      </c>
      <c r="AF491" s="18" t="e">
        <f>VLOOKUP(A491,'Copia de MOD PAA INVERSIÓN'!$B:$M,12,0)</f>
        <v>#N/A</v>
      </c>
      <c r="AG491" s="11" t="e">
        <f>VLOOKUP(A491,'SOL INVERSIÒN'!$B:$M,12,0)</f>
        <v>#N/A</v>
      </c>
      <c r="AH491" s="11" t="e">
        <f t="shared" si="162"/>
        <v>#N/A</v>
      </c>
      <c r="AI491" s="11"/>
    </row>
    <row r="492" spans="1:35" ht="153">
      <c r="A492" s="12" t="s">
        <v>1021</v>
      </c>
      <c r="B492" s="13" t="s">
        <v>34</v>
      </c>
      <c r="C492" s="13" t="s">
        <v>35</v>
      </c>
      <c r="D492" s="13" t="s">
        <v>965</v>
      </c>
      <c r="E492" s="13" t="s">
        <v>944</v>
      </c>
      <c r="F492" s="14">
        <v>8146</v>
      </c>
      <c r="G492" s="14">
        <v>2024110010254</v>
      </c>
      <c r="H492" s="13" t="s">
        <v>945</v>
      </c>
      <c r="I492" s="13" t="s">
        <v>946</v>
      </c>
      <c r="J492" s="13" t="s">
        <v>966</v>
      </c>
      <c r="K492" s="13">
        <v>80111601</v>
      </c>
      <c r="L492" s="13" t="s">
        <v>1010</v>
      </c>
      <c r="M492" s="13" t="s">
        <v>479</v>
      </c>
      <c r="N492" s="13" t="s">
        <v>479</v>
      </c>
      <c r="O492" s="13">
        <v>6</v>
      </c>
      <c r="P492" s="13">
        <v>1</v>
      </c>
      <c r="Q492" s="13" t="s">
        <v>949</v>
      </c>
      <c r="R492" s="40" t="s">
        <v>950</v>
      </c>
      <c r="S492" s="40">
        <v>4000000</v>
      </c>
      <c r="T492" s="34">
        <f t="shared" si="163"/>
        <v>24000000</v>
      </c>
      <c r="U492" s="13" t="s">
        <v>951</v>
      </c>
      <c r="V492" s="13" t="s">
        <v>92</v>
      </c>
      <c r="W492" s="13" t="s">
        <v>952</v>
      </c>
      <c r="X492" s="13" t="s">
        <v>557</v>
      </c>
      <c r="Y492" s="13" t="s">
        <v>50</v>
      </c>
      <c r="Z492" s="13" t="s">
        <v>51</v>
      </c>
      <c r="AA492" s="18">
        <f>SUMIFS('MOD PAA INVERSIÓN'!M:M,'MOD PAA INVERSIÓN'!B:B,A492,'MOD PAA INVERSIÓN'!A:A,"Modificación propuesta")</f>
        <v>36000000</v>
      </c>
      <c r="AB492" s="18">
        <f t="shared" si="159"/>
        <v>12000000</v>
      </c>
      <c r="AC492" s="49">
        <v>36000000</v>
      </c>
      <c r="AD492" s="18">
        <f>IFERROR(VLOOKUP(A492,'MOD PAA INVERSIÓN'!$B:$U,20,0),0)</f>
        <v>3</v>
      </c>
      <c r="AE492" s="18">
        <f>SUMIFS('MOD PAA INVERSIÓN'!$M:$M,'MOD PAA INVERSIÓN'!B:B,A492,'MOD PAA INVERSIÓN'!A:A,"Información Actual")</f>
        <v>24000000</v>
      </c>
      <c r="AF492" s="18">
        <f>VLOOKUP(A492,'Copia de MOD PAA INVERSIÓN'!$B:$M,12,0)</f>
        <v>36000000</v>
      </c>
      <c r="AG492" s="19">
        <f>VLOOKUP(A492,'SOL INVERSIÒN'!$B:$M,12,0)</f>
        <v>36000000</v>
      </c>
      <c r="AH492" s="19">
        <f t="shared" si="162"/>
        <v>0</v>
      </c>
      <c r="AI492" s="11"/>
    </row>
    <row r="493" spans="1:35" ht="153">
      <c r="A493" s="12" t="s">
        <v>1022</v>
      </c>
      <c r="B493" s="13" t="s">
        <v>34</v>
      </c>
      <c r="C493" s="13" t="s">
        <v>35</v>
      </c>
      <c r="D493" s="13" t="s">
        <v>965</v>
      </c>
      <c r="E493" s="13" t="s">
        <v>944</v>
      </c>
      <c r="F493" s="14">
        <v>8146</v>
      </c>
      <c r="G493" s="14">
        <v>2024110010254</v>
      </c>
      <c r="H493" s="13" t="s">
        <v>945</v>
      </c>
      <c r="I493" s="13" t="s">
        <v>946</v>
      </c>
      <c r="J493" s="13" t="s">
        <v>966</v>
      </c>
      <c r="K493" s="13">
        <v>80111601</v>
      </c>
      <c r="L493" s="13" t="s">
        <v>1010</v>
      </c>
      <c r="M493" s="13" t="s">
        <v>479</v>
      </c>
      <c r="N493" s="13" t="s">
        <v>479</v>
      </c>
      <c r="O493" s="13">
        <v>6</v>
      </c>
      <c r="P493" s="13">
        <v>1</v>
      </c>
      <c r="Q493" s="13" t="s">
        <v>949</v>
      </c>
      <c r="R493" s="40" t="s">
        <v>950</v>
      </c>
      <c r="S493" s="40">
        <v>4000000</v>
      </c>
      <c r="T493" s="34">
        <f t="shared" si="163"/>
        <v>24000000</v>
      </c>
      <c r="U493" s="13" t="s">
        <v>951</v>
      </c>
      <c r="V493" s="13" t="s">
        <v>92</v>
      </c>
      <c r="W493" s="13" t="s">
        <v>952</v>
      </c>
      <c r="X493" s="13" t="s">
        <v>557</v>
      </c>
      <c r="Y493" s="13" t="s">
        <v>50</v>
      </c>
      <c r="Z493" s="13" t="s">
        <v>51</v>
      </c>
      <c r="AA493" s="18">
        <f>SUMIFS('MOD PAA INVERSIÓN'!M:M,'MOD PAA INVERSIÓN'!B:B,A493,'MOD PAA INVERSIÓN'!A:A,"Modificación propuesta")</f>
        <v>0</v>
      </c>
      <c r="AB493" s="18">
        <f t="shared" si="159"/>
        <v>0</v>
      </c>
      <c r="AC493" s="18">
        <f t="shared" ref="AC493:AC499" si="170">T493</f>
        <v>24000000</v>
      </c>
      <c r="AD493" s="18">
        <f>IFERROR(VLOOKUP(A493,'MOD PAA INVERSIÓN'!$B:$U,20,0),0)</f>
        <v>0</v>
      </c>
      <c r="AE493" s="18">
        <f>SUMIFS('MOD PAA INVERSIÓN'!$M:$M,'MOD PAA INVERSIÓN'!B:B,A493,'MOD PAA INVERSIÓN'!A:A,"Información Actual")</f>
        <v>0</v>
      </c>
      <c r="AF493" s="18" t="e">
        <f>VLOOKUP(A493,'Copia de MOD PAA INVERSIÓN'!$B:$M,12,0)</f>
        <v>#N/A</v>
      </c>
      <c r="AG493" s="11" t="e">
        <f>VLOOKUP(A493,'SOL INVERSIÒN'!$B:$M,12,0)</f>
        <v>#N/A</v>
      </c>
      <c r="AH493" s="11" t="e">
        <f t="shared" si="162"/>
        <v>#N/A</v>
      </c>
      <c r="AI493" s="11"/>
    </row>
    <row r="494" spans="1:35" ht="153">
      <c r="A494" s="12" t="s">
        <v>1023</v>
      </c>
      <c r="B494" s="13" t="s">
        <v>34</v>
      </c>
      <c r="C494" s="13" t="s">
        <v>35</v>
      </c>
      <c r="D494" s="13" t="s">
        <v>965</v>
      </c>
      <c r="E494" s="13" t="s">
        <v>944</v>
      </c>
      <c r="F494" s="14">
        <v>8146</v>
      </c>
      <c r="G494" s="14">
        <v>2024110010254</v>
      </c>
      <c r="H494" s="13" t="s">
        <v>945</v>
      </c>
      <c r="I494" s="13" t="s">
        <v>946</v>
      </c>
      <c r="J494" s="13" t="s">
        <v>966</v>
      </c>
      <c r="K494" s="13">
        <v>80111601</v>
      </c>
      <c r="L494" s="13" t="s">
        <v>1014</v>
      </c>
      <c r="M494" s="13" t="s">
        <v>479</v>
      </c>
      <c r="N494" s="13" t="s">
        <v>479</v>
      </c>
      <c r="O494" s="13">
        <v>6</v>
      </c>
      <c r="P494" s="13">
        <v>1</v>
      </c>
      <c r="Q494" s="13" t="s">
        <v>949</v>
      </c>
      <c r="R494" s="40" t="s">
        <v>950</v>
      </c>
      <c r="S494" s="40">
        <v>4000000</v>
      </c>
      <c r="T494" s="34">
        <f t="shared" si="163"/>
        <v>24000000</v>
      </c>
      <c r="U494" s="13" t="s">
        <v>951</v>
      </c>
      <c r="V494" s="13" t="s">
        <v>92</v>
      </c>
      <c r="W494" s="13" t="s">
        <v>952</v>
      </c>
      <c r="X494" s="13" t="s">
        <v>557</v>
      </c>
      <c r="Y494" s="13" t="s">
        <v>50</v>
      </c>
      <c r="Z494" s="13" t="s">
        <v>51</v>
      </c>
      <c r="AA494" s="18">
        <f>SUMIFS('MOD PAA INVERSIÓN'!M:M,'MOD PAA INVERSIÓN'!B:B,A494,'MOD PAA INVERSIÓN'!A:A,"Modificación propuesta")</f>
        <v>0</v>
      </c>
      <c r="AB494" s="18">
        <f t="shared" si="159"/>
        <v>0</v>
      </c>
      <c r="AC494" s="18">
        <f t="shared" si="170"/>
        <v>24000000</v>
      </c>
      <c r="AD494" s="18">
        <f>IFERROR(VLOOKUP(A494,'MOD PAA INVERSIÓN'!$B:$U,20,0),0)</f>
        <v>0</v>
      </c>
      <c r="AE494" s="18">
        <f>SUMIFS('MOD PAA INVERSIÓN'!$M:$M,'MOD PAA INVERSIÓN'!B:B,A494,'MOD PAA INVERSIÓN'!A:A,"Información Actual")</f>
        <v>0</v>
      </c>
      <c r="AF494" s="18" t="e">
        <f>VLOOKUP(A494,'Copia de MOD PAA INVERSIÓN'!$B:$M,12,0)</f>
        <v>#N/A</v>
      </c>
      <c r="AG494" s="11" t="e">
        <f>VLOOKUP(A494,'SOL INVERSIÒN'!$B:$M,12,0)</f>
        <v>#N/A</v>
      </c>
      <c r="AH494" s="11" t="e">
        <f t="shared" si="162"/>
        <v>#N/A</v>
      </c>
      <c r="AI494" s="11"/>
    </row>
    <row r="495" spans="1:35" ht="153">
      <c r="A495" s="12" t="s">
        <v>1024</v>
      </c>
      <c r="B495" s="13" t="s">
        <v>34</v>
      </c>
      <c r="C495" s="13" t="s">
        <v>35</v>
      </c>
      <c r="D495" s="13" t="s">
        <v>965</v>
      </c>
      <c r="E495" s="13" t="s">
        <v>944</v>
      </c>
      <c r="F495" s="14">
        <v>8146</v>
      </c>
      <c r="G495" s="14">
        <v>2024110010254</v>
      </c>
      <c r="H495" s="13" t="s">
        <v>945</v>
      </c>
      <c r="I495" s="13" t="s">
        <v>946</v>
      </c>
      <c r="J495" s="13" t="s">
        <v>966</v>
      </c>
      <c r="K495" s="13">
        <v>80111601</v>
      </c>
      <c r="L495" s="13" t="s">
        <v>1010</v>
      </c>
      <c r="M495" s="13" t="s">
        <v>295</v>
      </c>
      <c r="N495" s="13" t="s">
        <v>295</v>
      </c>
      <c r="O495" s="13">
        <v>4</v>
      </c>
      <c r="P495" s="13">
        <v>1</v>
      </c>
      <c r="Q495" s="13" t="s">
        <v>949</v>
      </c>
      <c r="R495" s="40" t="s">
        <v>950</v>
      </c>
      <c r="S495" s="40">
        <v>4000000</v>
      </c>
      <c r="T495" s="34">
        <f t="shared" si="163"/>
        <v>16000000</v>
      </c>
      <c r="U495" s="13" t="s">
        <v>951</v>
      </c>
      <c r="V495" s="13" t="s">
        <v>92</v>
      </c>
      <c r="W495" s="13" t="s">
        <v>952</v>
      </c>
      <c r="X495" s="13" t="s">
        <v>557</v>
      </c>
      <c r="Y495" s="13" t="s">
        <v>50</v>
      </c>
      <c r="Z495" s="13" t="s">
        <v>51</v>
      </c>
      <c r="AA495" s="18">
        <f>SUMIFS('MOD PAA INVERSIÓN'!M:M,'MOD PAA INVERSIÓN'!B:B,A495,'MOD PAA INVERSIÓN'!A:A,"Modificación propuesta")</f>
        <v>0</v>
      </c>
      <c r="AB495" s="18">
        <f t="shared" si="159"/>
        <v>0</v>
      </c>
      <c r="AC495" s="18">
        <f t="shared" si="170"/>
        <v>16000000</v>
      </c>
      <c r="AD495" s="18">
        <f>IFERROR(VLOOKUP(A495,'MOD PAA INVERSIÓN'!$B:$U,20,0),0)</f>
        <v>0</v>
      </c>
      <c r="AE495" s="18">
        <f>SUMIFS('MOD PAA INVERSIÓN'!$M:$M,'MOD PAA INVERSIÓN'!B:B,A495,'MOD PAA INVERSIÓN'!A:A,"Información Actual")</f>
        <v>0</v>
      </c>
      <c r="AF495" s="18" t="e">
        <f>VLOOKUP(A495,'Copia de MOD PAA INVERSIÓN'!$B:$M,12,0)</f>
        <v>#N/A</v>
      </c>
      <c r="AG495" s="11" t="e">
        <f>VLOOKUP(A495,'SOL INVERSIÒN'!$B:$M,12,0)</f>
        <v>#N/A</v>
      </c>
      <c r="AH495" s="11" t="e">
        <f t="shared" si="162"/>
        <v>#N/A</v>
      </c>
      <c r="AI495" s="11"/>
    </row>
    <row r="496" spans="1:35" ht="153">
      <c r="A496" s="12" t="s">
        <v>1025</v>
      </c>
      <c r="B496" s="13" t="s">
        <v>34</v>
      </c>
      <c r="C496" s="13" t="s">
        <v>35</v>
      </c>
      <c r="D496" s="13" t="s">
        <v>965</v>
      </c>
      <c r="E496" s="13" t="s">
        <v>944</v>
      </c>
      <c r="F496" s="14">
        <v>8146</v>
      </c>
      <c r="G496" s="14">
        <v>2024110010254</v>
      </c>
      <c r="H496" s="13" t="s">
        <v>945</v>
      </c>
      <c r="I496" s="13" t="s">
        <v>946</v>
      </c>
      <c r="J496" s="13" t="s">
        <v>966</v>
      </c>
      <c r="K496" s="13">
        <v>80111601</v>
      </c>
      <c r="L496" s="13" t="s">
        <v>1014</v>
      </c>
      <c r="M496" s="13" t="s">
        <v>295</v>
      </c>
      <c r="N496" s="13" t="s">
        <v>295</v>
      </c>
      <c r="O496" s="13">
        <v>4</v>
      </c>
      <c r="P496" s="13">
        <v>1</v>
      </c>
      <c r="Q496" s="13" t="s">
        <v>949</v>
      </c>
      <c r="R496" s="40" t="s">
        <v>950</v>
      </c>
      <c r="S496" s="40">
        <v>4000000</v>
      </c>
      <c r="T496" s="34">
        <f t="shared" si="163"/>
        <v>16000000</v>
      </c>
      <c r="U496" s="13" t="s">
        <v>951</v>
      </c>
      <c r="V496" s="13" t="s">
        <v>92</v>
      </c>
      <c r="W496" s="13" t="s">
        <v>952</v>
      </c>
      <c r="X496" s="13" t="s">
        <v>557</v>
      </c>
      <c r="Y496" s="13" t="s">
        <v>50</v>
      </c>
      <c r="Z496" s="13" t="s">
        <v>51</v>
      </c>
      <c r="AA496" s="18">
        <f>SUMIFS('MOD PAA INVERSIÓN'!M:M,'MOD PAA INVERSIÓN'!B:B,A496,'MOD PAA INVERSIÓN'!A:A,"Modificación propuesta")</f>
        <v>0</v>
      </c>
      <c r="AB496" s="18">
        <f t="shared" si="159"/>
        <v>0</v>
      </c>
      <c r="AC496" s="18">
        <f t="shared" si="170"/>
        <v>16000000</v>
      </c>
      <c r="AD496" s="18">
        <f>IFERROR(VLOOKUP(A496,'MOD PAA INVERSIÓN'!$B:$U,20,0),0)</f>
        <v>0</v>
      </c>
      <c r="AE496" s="18">
        <f>SUMIFS('MOD PAA INVERSIÓN'!$M:$M,'MOD PAA INVERSIÓN'!B:B,A496,'MOD PAA INVERSIÓN'!A:A,"Información Actual")</f>
        <v>0</v>
      </c>
      <c r="AF496" s="18" t="e">
        <f>VLOOKUP(A496,'Copia de MOD PAA INVERSIÓN'!$B:$M,12,0)</f>
        <v>#N/A</v>
      </c>
      <c r="AG496" s="11" t="e">
        <f>VLOOKUP(A496,'SOL INVERSIÒN'!$B:$M,12,0)</f>
        <v>#N/A</v>
      </c>
      <c r="AH496" s="11" t="e">
        <f t="shared" si="162"/>
        <v>#N/A</v>
      </c>
      <c r="AI496" s="11"/>
    </row>
    <row r="497" spans="1:35" ht="191.25">
      <c r="A497" s="12" t="s">
        <v>1026</v>
      </c>
      <c r="B497" s="13" t="s">
        <v>34</v>
      </c>
      <c r="C497" s="13" t="s">
        <v>35</v>
      </c>
      <c r="D497" s="13" t="s">
        <v>965</v>
      </c>
      <c r="E497" s="13" t="s">
        <v>944</v>
      </c>
      <c r="F497" s="14">
        <v>8146</v>
      </c>
      <c r="G497" s="14">
        <v>2024110010254</v>
      </c>
      <c r="H497" s="13" t="s">
        <v>945</v>
      </c>
      <c r="I497" s="13" t="s">
        <v>946</v>
      </c>
      <c r="J497" s="13" t="s">
        <v>966</v>
      </c>
      <c r="K497" s="13">
        <v>80111601</v>
      </c>
      <c r="L497" s="13" t="s">
        <v>1027</v>
      </c>
      <c r="M497" s="13" t="s">
        <v>479</v>
      </c>
      <c r="N497" s="13" t="s">
        <v>479</v>
      </c>
      <c r="O497" s="13">
        <v>6</v>
      </c>
      <c r="P497" s="13">
        <v>1</v>
      </c>
      <c r="Q497" s="13" t="s">
        <v>949</v>
      </c>
      <c r="R497" s="40" t="s">
        <v>950</v>
      </c>
      <c r="S497" s="40">
        <v>3600000</v>
      </c>
      <c r="T497" s="34">
        <f t="shared" si="163"/>
        <v>21600000</v>
      </c>
      <c r="U497" s="13" t="s">
        <v>951</v>
      </c>
      <c r="V497" s="13" t="s">
        <v>92</v>
      </c>
      <c r="W497" s="13" t="s">
        <v>952</v>
      </c>
      <c r="X497" s="13" t="s">
        <v>557</v>
      </c>
      <c r="Y497" s="13" t="s">
        <v>50</v>
      </c>
      <c r="Z497" s="13" t="s">
        <v>51</v>
      </c>
      <c r="AA497" s="18">
        <f>SUMIFS('MOD PAA INVERSIÓN'!M:M,'MOD PAA INVERSIÓN'!B:B,A497,'MOD PAA INVERSIÓN'!A:A,"Modificación propuesta")</f>
        <v>0</v>
      </c>
      <c r="AB497" s="18">
        <f t="shared" si="159"/>
        <v>0</v>
      </c>
      <c r="AC497" s="18">
        <f t="shared" si="170"/>
        <v>21600000</v>
      </c>
      <c r="AD497" s="18">
        <f>IFERROR(VLOOKUP(A497,'MOD PAA INVERSIÓN'!$B:$U,20,0),0)</f>
        <v>0</v>
      </c>
      <c r="AE497" s="18">
        <f>SUMIFS('MOD PAA INVERSIÓN'!$M:$M,'MOD PAA INVERSIÓN'!B:B,A497,'MOD PAA INVERSIÓN'!A:A,"Información Actual")</f>
        <v>0</v>
      </c>
      <c r="AF497" s="18" t="e">
        <f>VLOOKUP(A497,'Copia de MOD PAA INVERSIÓN'!$B:$M,12,0)</f>
        <v>#N/A</v>
      </c>
      <c r="AG497" s="11" t="e">
        <f>VLOOKUP(A497,'SOL INVERSIÒN'!$B:$M,12,0)</f>
        <v>#N/A</v>
      </c>
      <c r="AH497" s="11" t="e">
        <f t="shared" si="162"/>
        <v>#N/A</v>
      </c>
      <c r="AI497" s="11"/>
    </row>
    <row r="498" spans="1:35" ht="153">
      <c r="A498" s="12" t="s">
        <v>1028</v>
      </c>
      <c r="B498" s="13" t="s">
        <v>34</v>
      </c>
      <c r="C498" s="13" t="s">
        <v>35</v>
      </c>
      <c r="D498" s="13" t="s">
        <v>965</v>
      </c>
      <c r="E498" s="13" t="s">
        <v>944</v>
      </c>
      <c r="F498" s="14">
        <v>8146</v>
      </c>
      <c r="G498" s="14">
        <v>2024110010254</v>
      </c>
      <c r="H498" s="13" t="s">
        <v>945</v>
      </c>
      <c r="I498" s="13" t="s">
        <v>946</v>
      </c>
      <c r="J498" s="13" t="s">
        <v>966</v>
      </c>
      <c r="K498" s="13">
        <v>80111601</v>
      </c>
      <c r="L498" s="13" t="s">
        <v>1029</v>
      </c>
      <c r="M498" s="13" t="s">
        <v>479</v>
      </c>
      <c r="N498" s="13" t="s">
        <v>479</v>
      </c>
      <c r="O498" s="13">
        <v>8</v>
      </c>
      <c r="P498" s="13">
        <v>1</v>
      </c>
      <c r="Q498" s="13" t="s">
        <v>949</v>
      </c>
      <c r="R498" s="40" t="s">
        <v>950</v>
      </c>
      <c r="S498" s="40">
        <v>7000000</v>
      </c>
      <c r="T498" s="34">
        <f t="shared" si="163"/>
        <v>56000000</v>
      </c>
      <c r="U498" s="13" t="s">
        <v>951</v>
      </c>
      <c r="V498" s="13" t="s">
        <v>92</v>
      </c>
      <c r="W498" s="13" t="s">
        <v>952</v>
      </c>
      <c r="X498" s="13" t="s">
        <v>557</v>
      </c>
      <c r="Y498" s="13" t="s">
        <v>50</v>
      </c>
      <c r="Z498" s="13" t="s">
        <v>51</v>
      </c>
      <c r="AA498" s="18">
        <f>SUMIFS('MOD PAA INVERSIÓN'!M:M,'MOD PAA INVERSIÓN'!B:B,A498,'MOD PAA INVERSIÓN'!A:A,"Modificación propuesta")</f>
        <v>0</v>
      </c>
      <c r="AB498" s="18">
        <f t="shared" si="159"/>
        <v>0</v>
      </c>
      <c r="AC498" s="18">
        <f t="shared" si="170"/>
        <v>56000000</v>
      </c>
      <c r="AD498" s="18">
        <f>IFERROR(VLOOKUP(A498,'MOD PAA INVERSIÓN'!$B:$U,20,0),0)</f>
        <v>0</v>
      </c>
      <c r="AE498" s="18">
        <f>SUMIFS('MOD PAA INVERSIÓN'!$M:$M,'MOD PAA INVERSIÓN'!B:B,A498,'MOD PAA INVERSIÓN'!A:A,"Información Actual")</f>
        <v>0</v>
      </c>
      <c r="AF498" s="18" t="e">
        <f>VLOOKUP(A498,'Copia de MOD PAA INVERSIÓN'!$B:$M,12,0)</f>
        <v>#N/A</v>
      </c>
      <c r="AG498" s="11" t="e">
        <f>VLOOKUP(A498,'SOL INVERSIÒN'!$B:$M,12,0)</f>
        <v>#N/A</v>
      </c>
      <c r="AH498" s="11" t="e">
        <f t="shared" si="162"/>
        <v>#N/A</v>
      </c>
      <c r="AI498" s="11"/>
    </row>
    <row r="499" spans="1:35" ht="153">
      <c r="A499" s="12" t="s">
        <v>1030</v>
      </c>
      <c r="B499" s="13" t="s">
        <v>34</v>
      </c>
      <c r="C499" s="13" t="s">
        <v>35</v>
      </c>
      <c r="D499" s="13" t="s">
        <v>965</v>
      </c>
      <c r="E499" s="13" t="s">
        <v>944</v>
      </c>
      <c r="F499" s="14">
        <v>8146</v>
      </c>
      <c r="G499" s="14">
        <v>2024110010254</v>
      </c>
      <c r="H499" s="13" t="s">
        <v>945</v>
      </c>
      <c r="I499" s="13" t="s">
        <v>946</v>
      </c>
      <c r="J499" s="13" t="s">
        <v>966</v>
      </c>
      <c r="K499" s="13">
        <v>80111601</v>
      </c>
      <c r="L499" s="13" t="s">
        <v>1031</v>
      </c>
      <c r="M499" s="13" t="s">
        <v>295</v>
      </c>
      <c r="N499" s="13" t="s">
        <v>295</v>
      </c>
      <c r="O499" s="13">
        <v>4</v>
      </c>
      <c r="P499" s="13">
        <v>1</v>
      </c>
      <c r="Q499" s="13" t="s">
        <v>949</v>
      </c>
      <c r="R499" s="40" t="s">
        <v>950</v>
      </c>
      <c r="S499" s="40">
        <v>2253000</v>
      </c>
      <c r="T499" s="34">
        <f t="shared" si="163"/>
        <v>9012000</v>
      </c>
      <c r="U499" s="13" t="s">
        <v>951</v>
      </c>
      <c r="V499" s="13" t="s">
        <v>92</v>
      </c>
      <c r="W499" s="13" t="s">
        <v>952</v>
      </c>
      <c r="X499" s="13" t="s">
        <v>557</v>
      </c>
      <c r="Y499" s="13" t="s">
        <v>50</v>
      </c>
      <c r="Z499" s="13" t="s">
        <v>51</v>
      </c>
      <c r="AA499" s="18">
        <f>SUMIFS('MOD PAA INVERSIÓN'!M:M,'MOD PAA INVERSIÓN'!B:B,A499,'MOD PAA INVERSIÓN'!A:A,"Modificación propuesta")</f>
        <v>0</v>
      </c>
      <c r="AB499" s="18">
        <f t="shared" si="159"/>
        <v>0</v>
      </c>
      <c r="AC499" s="18">
        <f t="shared" si="170"/>
        <v>9012000</v>
      </c>
      <c r="AD499" s="18">
        <f>IFERROR(VLOOKUP(A499,'MOD PAA INVERSIÓN'!$B:$U,20,0),0)</f>
        <v>0</v>
      </c>
      <c r="AE499" s="18">
        <f>SUMIFS('MOD PAA INVERSIÓN'!$M:$M,'MOD PAA INVERSIÓN'!B:B,A499,'MOD PAA INVERSIÓN'!A:A,"Información Actual")</f>
        <v>0</v>
      </c>
      <c r="AF499" s="18" t="e">
        <f>VLOOKUP(A499,'Copia de MOD PAA INVERSIÓN'!$B:$M,12,0)</f>
        <v>#N/A</v>
      </c>
      <c r="AG499" s="11" t="e">
        <f>VLOOKUP(A499,'SOL INVERSIÒN'!$B:$M,12,0)</f>
        <v>#N/A</v>
      </c>
      <c r="AH499" s="11" t="e">
        <f t="shared" si="162"/>
        <v>#N/A</v>
      </c>
      <c r="AI499" s="11"/>
    </row>
    <row r="500" spans="1:35" ht="153">
      <c r="A500" s="12" t="s">
        <v>1032</v>
      </c>
      <c r="B500" s="13" t="s">
        <v>34</v>
      </c>
      <c r="C500" s="13" t="s">
        <v>35</v>
      </c>
      <c r="D500" s="13" t="s">
        <v>965</v>
      </c>
      <c r="E500" s="13" t="s">
        <v>944</v>
      </c>
      <c r="F500" s="14">
        <v>8146</v>
      </c>
      <c r="G500" s="14">
        <v>2024110010254</v>
      </c>
      <c r="H500" s="13" t="s">
        <v>945</v>
      </c>
      <c r="I500" s="13" t="s">
        <v>946</v>
      </c>
      <c r="J500" s="13" t="s">
        <v>966</v>
      </c>
      <c r="K500" s="13">
        <v>80111601</v>
      </c>
      <c r="L500" s="13" t="s">
        <v>1033</v>
      </c>
      <c r="M500" s="13" t="s">
        <v>963</v>
      </c>
      <c r="N500" s="13" t="s">
        <v>963</v>
      </c>
      <c r="O500" s="13">
        <v>1</v>
      </c>
      <c r="P500" s="13">
        <v>1</v>
      </c>
      <c r="Q500" s="13" t="s">
        <v>949</v>
      </c>
      <c r="R500" s="40" t="s">
        <v>950</v>
      </c>
      <c r="S500" s="40" t="s">
        <v>233</v>
      </c>
      <c r="T500" s="34">
        <f>1185500000+200000000-T499-T498-T497-T496-T495-T494-T492-T491-T490-T489-T488-T487-T486-T485-T484-T483-T482-T481-T480-T479-T478-T477-T476-T475-T474-T473-T472-T471-T470-T469-T468-T467-T466-T465-T493</f>
        <v>261242000</v>
      </c>
      <c r="U500" s="13" t="s">
        <v>951</v>
      </c>
      <c r="V500" s="13" t="s">
        <v>92</v>
      </c>
      <c r="W500" s="13" t="s">
        <v>952</v>
      </c>
      <c r="X500" s="13" t="s">
        <v>557</v>
      </c>
      <c r="Y500" s="13" t="s">
        <v>50</v>
      </c>
      <c r="Z500" s="13" t="s">
        <v>51</v>
      </c>
      <c r="AA500" s="18">
        <f>SUMIFS('MOD PAA INVERSIÓN'!M:M,'MOD PAA INVERSIÓN'!B:B,A500,'MOD PAA INVERSIÓN'!A:A,"Modificación propuesta")</f>
        <v>296696000</v>
      </c>
      <c r="AB500" s="18">
        <f t="shared" si="159"/>
        <v>35454000</v>
      </c>
      <c r="AC500" s="49">
        <v>296696000</v>
      </c>
      <c r="AD500" s="18">
        <f>IFERROR(VLOOKUP(A500,'MOD PAA INVERSIÓN'!$B:$U,20,0),0)</f>
        <v>3</v>
      </c>
      <c r="AE500" s="18">
        <f>SUMIFS('MOD PAA INVERSIÓN'!$M:$M,'MOD PAA INVERSIÓN'!B:B,A500,'MOD PAA INVERSIÓN'!A:A,"Información Actual")</f>
        <v>261242000</v>
      </c>
      <c r="AF500" s="18">
        <f>VLOOKUP(A500,'Copia de MOD PAA INVERSIÓN'!$B:$M,12,0)</f>
        <v>296696000</v>
      </c>
      <c r="AG500" s="19">
        <f>VLOOKUP(A500,'SOL INVERSIÒN'!$B:$M,12,0)</f>
        <v>296696000</v>
      </c>
      <c r="AH500" s="19">
        <f t="shared" si="162"/>
        <v>0</v>
      </c>
      <c r="AI500" s="11"/>
    </row>
    <row r="501" spans="1:35" ht="191.25">
      <c r="A501" s="12" t="s">
        <v>1034</v>
      </c>
      <c r="B501" s="13" t="s">
        <v>34</v>
      </c>
      <c r="C501" s="13" t="s">
        <v>35</v>
      </c>
      <c r="D501" s="13" t="s">
        <v>1035</v>
      </c>
      <c r="E501" s="13" t="s">
        <v>944</v>
      </c>
      <c r="F501" s="14">
        <v>8146</v>
      </c>
      <c r="G501" s="14">
        <v>2024110010254</v>
      </c>
      <c r="H501" s="13" t="s">
        <v>945</v>
      </c>
      <c r="I501" s="13" t="s">
        <v>946</v>
      </c>
      <c r="J501" s="13" t="s">
        <v>1036</v>
      </c>
      <c r="K501" s="13">
        <v>80111601</v>
      </c>
      <c r="L501" s="13" t="s">
        <v>1037</v>
      </c>
      <c r="M501" s="13" t="s">
        <v>479</v>
      </c>
      <c r="N501" s="13" t="s">
        <v>479</v>
      </c>
      <c r="O501" s="13">
        <v>6</v>
      </c>
      <c r="P501" s="13">
        <v>1</v>
      </c>
      <c r="Q501" s="13" t="s">
        <v>949</v>
      </c>
      <c r="R501" s="40" t="s">
        <v>950</v>
      </c>
      <c r="S501" s="40">
        <v>6000000</v>
      </c>
      <c r="T501" s="34">
        <f t="shared" ref="T501:T528" si="171">+S501*O501</f>
        <v>36000000</v>
      </c>
      <c r="U501" s="13" t="s">
        <v>951</v>
      </c>
      <c r="V501" s="13" t="s">
        <v>92</v>
      </c>
      <c r="W501" s="13" t="s">
        <v>952</v>
      </c>
      <c r="X501" s="13" t="s">
        <v>1038</v>
      </c>
      <c r="Y501" s="13" t="s">
        <v>50</v>
      </c>
      <c r="Z501" s="13" t="s">
        <v>51</v>
      </c>
      <c r="AA501" s="18">
        <f>SUMIFS('MOD PAA INVERSIÓN'!M:M,'MOD PAA INVERSIÓN'!B:B,A501,'MOD PAA INVERSIÓN'!A:A,"Modificación propuesta")</f>
        <v>36000000</v>
      </c>
      <c r="AB501" s="18">
        <f t="shared" si="159"/>
        <v>0</v>
      </c>
      <c r="AC501" s="18">
        <f>T501</f>
        <v>36000000</v>
      </c>
      <c r="AD501" s="18">
        <f>IFERROR(VLOOKUP(A501,'MOD PAA INVERSIÓN'!$B:$U,20,0),0)</f>
        <v>3</v>
      </c>
      <c r="AE501" s="18">
        <f>SUMIFS('MOD PAA INVERSIÓN'!$M:$M,'MOD PAA INVERSIÓN'!B:B,A501,'MOD PAA INVERSIÓN'!A:A,"Información Actual")</f>
        <v>36000000</v>
      </c>
      <c r="AF501" s="18">
        <f>VLOOKUP(A501,'Copia de MOD PAA INVERSIÓN'!$B:$M,12,0)</f>
        <v>36000000</v>
      </c>
      <c r="AG501" s="19">
        <f>VLOOKUP(A501,'SOL INVERSIÒN'!$B:$M,12,0)</f>
        <v>36000000</v>
      </c>
      <c r="AH501" s="19">
        <f t="shared" si="162"/>
        <v>0</v>
      </c>
      <c r="AI501" s="11"/>
    </row>
    <row r="502" spans="1:35" ht="191.25">
      <c r="A502" s="12" t="s">
        <v>1039</v>
      </c>
      <c r="B502" s="13" t="s">
        <v>34</v>
      </c>
      <c r="C502" s="13" t="s">
        <v>35</v>
      </c>
      <c r="D502" s="13" t="s">
        <v>1035</v>
      </c>
      <c r="E502" s="13" t="s">
        <v>944</v>
      </c>
      <c r="F502" s="14">
        <v>8146</v>
      </c>
      <c r="G502" s="14">
        <v>2024110010254</v>
      </c>
      <c r="H502" s="13" t="s">
        <v>945</v>
      </c>
      <c r="I502" s="13" t="s">
        <v>946</v>
      </c>
      <c r="J502" s="13" t="s">
        <v>1036</v>
      </c>
      <c r="K502" s="13">
        <v>80111601</v>
      </c>
      <c r="L502" s="13" t="s">
        <v>1040</v>
      </c>
      <c r="M502" s="13" t="s">
        <v>479</v>
      </c>
      <c r="N502" s="13" t="s">
        <v>479</v>
      </c>
      <c r="O502" s="13">
        <v>6</v>
      </c>
      <c r="P502" s="13">
        <v>1</v>
      </c>
      <c r="Q502" s="13" t="s">
        <v>949</v>
      </c>
      <c r="R502" s="40" t="s">
        <v>950</v>
      </c>
      <c r="S502" s="40">
        <v>4500000</v>
      </c>
      <c r="T502" s="34">
        <f t="shared" si="171"/>
        <v>27000000</v>
      </c>
      <c r="U502" s="13" t="s">
        <v>951</v>
      </c>
      <c r="V502" s="13" t="s">
        <v>92</v>
      </c>
      <c r="W502" s="13" t="s">
        <v>952</v>
      </c>
      <c r="X502" s="13" t="s">
        <v>1038</v>
      </c>
      <c r="Y502" s="13" t="s">
        <v>50</v>
      </c>
      <c r="Z502" s="13" t="s">
        <v>51</v>
      </c>
      <c r="AA502" s="18">
        <f>SUMIFS('MOD PAA INVERSIÓN'!M:M,'MOD PAA INVERSIÓN'!B:B,A502,'MOD PAA INVERSIÓN'!A:A,"Modificación propuesta")</f>
        <v>27798000</v>
      </c>
      <c r="AB502" s="18">
        <f t="shared" si="159"/>
        <v>798000</v>
      </c>
      <c r="AC502" s="18">
        <f>AG502</f>
        <v>27798000</v>
      </c>
      <c r="AD502" s="18">
        <f>IFERROR(VLOOKUP(A502,'MOD PAA INVERSIÓN'!$B:$U,20,0),0)</f>
        <v>3</v>
      </c>
      <c r="AE502" s="18">
        <f>SUMIFS('MOD PAA INVERSIÓN'!$M:$M,'MOD PAA INVERSIÓN'!B:B,A502,'MOD PAA INVERSIÓN'!A:A,"Información Actual")</f>
        <v>27000000</v>
      </c>
      <c r="AF502" s="18">
        <f>VLOOKUP(A502,'Copia de MOD PAA INVERSIÓN'!$B:$M,12,0)</f>
        <v>27798000</v>
      </c>
      <c r="AG502" s="19">
        <f>VLOOKUP(A502,'SOL INVERSIÒN'!$B:$M,12,0)</f>
        <v>27798000</v>
      </c>
      <c r="AH502" s="19">
        <f t="shared" si="162"/>
        <v>0</v>
      </c>
      <c r="AI502" s="11"/>
    </row>
    <row r="503" spans="1:35" ht="191.25">
      <c r="A503" s="12" t="s">
        <v>1041</v>
      </c>
      <c r="B503" s="13" t="s">
        <v>34</v>
      </c>
      <c r="C503" s="13" t="s">
        <v>35</v>
      </c>
      <c r="D503" s="13" t="s">
        <v>1035</v>
      </c>
      <c r="E503" s="13" t="s">
        <v>944</v>
      </c>
      <c r="F503" s="14">
        <v>8146</v>
      </c>
      <c r="G503" s="14">
        <v>2024110010254</v>
      </c>
      <c r="H503" s="13" t="s">
        <v>945</v>
      </c>
      <c r="I503" s="13" t="s">
        <v>946</v>
      </c>
      <c r="J503" s="13" t="s">
        <v>1036</v>
      </c>
      <c r="K503" s="13">
        <v>80111601</v>
      </c>
      <c r="L503" s="13" t="s">
        <v>1042</v>
      </c>
      <c r="M503" s="13" t="s">
        <v>96</v>
      </c>
      <c r="N503" s="13" t="s">
        <v>96</v>
      </c>
      <c r="O503" s="13">
        <v>6</v>
      </c>
      <c r="P503" s="13">
        <v>1</v>
      </c>
      <c r="Q503" s="13" t="s">
        <v>949</v>
      </c>
      <c r="R503" s="40" t="s">
        <v>950</v>
      </c>
      <c r="S503" s="40">
        <v>4277000</v>
      </c>
      <c r="T503" s="34">
        <f t="shared" si="171"/>
        <v>25662000</v>
      </c>
      <c r="U503" s="13" t="s">
        <v>951</v>
      </c>
      <c r="V503" s="13" t="s">
        <v>92</v>
      </c>
      <c r="W503" s="13" t="s">
        <v>952</v>
      </c>
      <c r="X503" s="13" t="s">
        <v>1038</v>
      </c>
      <c r="Y503" s="13" t="s">
        <v>50</v>
      </c>
      <c r="Z503" s="13" t="s">
        <v>51</v>
      </c>
      <c r="AA503" s="18">
        <f>SUMIFS('MOD PAA INVERSIÓN'!M:M,'MOD PAA INVERSIÓN'!B:B,A503,'MOD PAA INVERSIÓN'!A:A,"Modificación propuesta")</f>
        <v>0</v>
      </c>
      <c r="AB503" s="18">
        <f t="shared" si="159"/>
        <v>0</v>
      </c>
      <c r="AC503" s="18">
        <f t="shared" ref="AC503:AC510" si="172">T503</f>
        <v>25662000</v>
      </c>
      <c r="AD503" s="18">
        <f>IFERROR(VLOOKUP(A503,'MOD PAA INVERSIÓN'!$B:$U,20,0),0)</f>
        <v>0</v>
      </c>
      <c r="AE503" s="18">
        <f>SUMIFS('MOD PAA INVERSIÓN'!$M:$M,'MOD PAA INVERSIÓN'!B:B,A503,'MOD PAA INVERSIÓN'!A:A,"Información Actual")</f>
        <v>0</v>
      </c>
      <c r="AF503" s="18" t="e">
        <f>VLOOKUP(A503,'Copia de MOD PAA INVERSIÓN'!$B:$M,12,0)</f>
        <v>#N/A</v>
      </c>
      <c r="AG503" s="11" t="e">
        <f>VLOOKUP(A503,'SOL INVERSIÒN'!$B:$M,12,0)</f>
        <v>#N/A</v>
      </c>
      <c r="AH503" s="11" t="e">
        <f t="shared" si="162"/>
        <v>#N/A</v>
      </c>
      <c r="AI503" s="11"/>
    </row>
    <row r="504" spans="1:35" ht="191.25">
      <c r="A504" s="12" t="s">
        <v>1043</v>
      </c>
      <c r="B504" s="13" t="s">
        <v>34</v>
      </c>
      <c r="C504" s="13" t="s">
        <v>35</v>
      </c>
      <c r="D504" s="13" t="s">
        <v>1035</v>
      </c>
      <c r="E504" s="13" t="s">
        <v>944</v>
      </c>
      <c r="F504" s="14">
        <v>8146</v>
      </c>
      <c r="G504" s="14">
        <v>2024110010254</v>
      </c>
      <c r="H504" s="13" t="s">
        <v>945</v>
      </c>
      <c r="I504" s="13" t="s">
        <v>946</v>
      </c>
      <c r="J504" s="13" t="s">
        <v>1036</v>
      </c>
      <c r="K504" s="13">
        <v>80111601</v>
      </c>
      <c r="L504" s="13" t="s">
        <v>1044</v>
      </c>
      <c r="M504" s="13" t="s">
        <v>479</v>
      </c>
      <c r="N504" s="13" t="s">
        <v>479</v>
      </c>
      <c r="O504" s="13">
        <v>6</v>
      </c>
      <c r="P504" s="13">
        <v>1</v>
      </c>
      <c r="Q504" s="13" t="s">
        <v>949</v>
      </c>
      <c r="R504" s="40" t="s">
        <v>950</v>
      </c>
      <c r="S504" s="40">
        <v>4057000</v>
      </c>
      <c r="T504" s="34">
        <f t="shared" si="171"/>
        <v>24342000</v>
      </c>
      <c r="U504" s="13" t="s">
        <v>951</v>
      </c>
      <c r="V504" s="13" t="s">
        <v>92</v>
      </c>
      <c r="W504" s="13" t="s">
        <v>952</v>
      </c>
      <c r="X504" s="13" t="s">
        <v>1038</v>
      </c>
      <c r="Y504" s="13" t="s">
        <v>50</v>
      </c>
      <c r="Z504" s="13" t="s">
        <v>51</v>
      </c>
      <c r="AA504" s="18">
        <f>SUMIFS('MOD PAA INVERSIÓN'!M:M,'MOD PAA INVERSIÓN'!B:B,A504,'MOD PAA INVERSIÓN'!A:A,"Modificación propuesta")</f>
        <v>0</v>
      </c>
      <c r="AB504" s="18">
        <f t="shared" si="159"/>
        <v>0</v>
      </c>
      <c r="AC504" s="18">
        <f t="shared" si="172"/>
        <v>24342000</v>
      </c>
      <c r="AD504" s="18">
        <f>IFERROR(VLOOKUP(A504,'MOD PAA INVERSIÓN'!$B:$U,20,0),0)</f>
        <v>0</v>
      </c>
      <c r="AE504" s="18">
        <f>SUMIFS('MOD PAA INVERSIÓN'!$M:$M,'MOD PAA INVERSIÓN'!B:B,A504,'MOD PAA INVERSIÓN'!A:A,"Información Actual")</f>
        <v>0</v>
      </c>
      <c r="AF504" s="18" t="e">
        <f>VLOOKUP(A504,'Copia de MOD PAA INVERSIÓN'!$B:$M,12,0)</f>
        <v>#N/A</v>
      </c>
      <c r="AG504" s="11" t="e">
        <f>VLOOKUP(A504,'SOL INVERSIÒN'!$B:$M,12,0)</f>
        <v>#N/A</v>
      </c>
      <c r="AH504" s="11" t="e">
        <f t="shared" si="162"/>
        <v>#N/A</v>
      </c>
      <c r="AI504" s="11"/>
    </row>
    <row r="505" spans="1:35" ht="191.25">
      <c r="A505" s="12" t="s">
        <v>1045</v>
      </c>
      <c r="B505" s="13" t="s">
        <v>34</v>
      </c>
      <c r="C505" s="13" t="s">
        <v>35</v>
      </c>
      <c r="D505" s="13" t="s">
        <v>1035</v>
      </c>
      <c r="E505" s="13" t="s">
        <v>944</v>
      </c>
      <c r="F505" s="14">
        <v>8146</v>
      </c>
      <c r="G505" s="14">
        <v>2024110010254</v>
      </c>
      <c r="H505" s="13" t="s">
        <v>945</v>
      </c>
      <c r="I505" s="13" t="s">
        <v>946</v>
      </c>
      <c r="J505" s="13" t="s">
        <v>1036</v>
      </c>
      <c r="K505" s="13">
        <v>80111601</v>
      </c>
      <c r="L505" s="13" t="s">
        <v>1046</v>
      </c>
      <c r="M505" s="13" t="s">
        <v>479</v>
      </c>
      <c r="N505" s="13" t="s">
        <v>479</v>
      </c>
      <c r="O505" s="13">
        <v>8</v>
      </c>
      <c r="P505" s="13">
        <v>1</v>
      </c>
      <c r="Q505" s="13" t="s">
        <v>949</v>
      </c>
      <c r="R505" s="40" t="s">
        <v>950</v>
      </c>
      <c r="S505" s="40">
        <v>4500000</v>
      </c>
      <c r="T505" s="34">
        <f t="shared" si="171"/>
        <v>36000000</v>
      </c>
      <c r="U505" s="13" t="s">
        <v>951</v>
      </c>
      <c r="V505" s="13" t="s">
        <v>92</v>
      </c>
      <c r="W505" s="13" t="s">
        <v>952</v>
      </c>
      <c r="X505" s="13" t="s">
        <v>1038</v>
      </c>
      <c r="Y505" s="13" t="s">
        <v>50</v>
      </c>
      <c r="Z505" s="13" t="s">
        <v>51</v>
      </c>
      <c r="AA505" s="18">
        <f>SUMIFS('MOD PAA INVERSIÓN'!M:M,'MOD PAA INVERSIÓN'!B:B,A505,'MOD PAA INVERSIÓN'!A:A,"Modificación propuesta")</f>
        <v>0</v>
      </c>
      <c r="AB505" s="18">
        <f t="shared" si="159"/>
        <v>0</v>
      </c>
      <c r="AC505" s="18">
        <f t="shared" si="172"/>
        <v>36000000</v>
      </c>
      <c r="AD505" s="18">
        <f>IFERROR(VLOOKUP(A505,'MOD PAA INVERSIÓN'!$B:$U,20,0),0)</f>
        <v>0</v>
      </c>
      <c r="AE505" s="18">
        <f>SUMIFS('MOD PAA INVERSIÓN'!$M:$M,'MOD PAA INVERSIÓN'!B:B,A505,'MOD PAA INVERSIÓN'!A:A,"Información Actual")</f>
        <v>0</v>
      </c>
      <c r="AF505" s="18" t="e">
        <f>VLOOKUP(A505,'Copia de MOD PAA INVERSIÓN'!$B:$M,12,0)</f>
        <v>#N/A</v>
      </c>
      <c r="AG505" s="11" t="e">
        <f>VLOOKUP(A505,'SOL INVERSIÒN'!$B:$M,12,0)</f>
        <v>#N/A</v>
      </c>
      <c r="AH505" s="11" t="e">
        <f t="shared" si="162"/>
        <v>#N/A</v>
      </c>
      <c r="AI505" s="11"/>
    </row>
    <row r="506" spans="1:35" ht="191.25">
      <c r="A506" s="12" t="s">
        <v>1047</v>
      </c>
      <c r="B506" s="13" t="s">
        <v>34</v>
      </c>
      <c r="C506" s="13" t="s">
        <v>35</v>
      </c>
      <c r="D506" s="13" t="s">
        <v>1035</v>
      </c>
      <c r="E506" s="13" t="s">
        <v>944</v>
      </c>
      <c r="F506" s="14">
        <v>8146</v>
      </c>
      <c r="G506" s="14">
        <v>2024110010254</v>
      </c>
      <c r="H506" s="13" t="s">
        <v>945</v>
      </c>
      <c r="I506" s="13" t="s">
        <v>946</v>
      </c>
      <c r="J506" s="13" t="s">
        <v>1036</v>
      </c>
      <c r="K506" s="13">
        <v>80111601</v>
      </c>
      <c r="L506" s="13" t="s">
        <v>1048</v>
      </c>
      <c r="M506" s="13" t="s">
        <v>479</v>
      </c>
      <c r="N506" s="13" t="s">
        <v>479</v>
      </c>
      <c r="O506" s="13">
        <v>9</v>
      </c>
      <c r="P506" s="13">
        <v>1</v>
      </c>
      <c r="Q506" s="13" t="s">
        <v>949</v>
      </c>
      <c r="R506" s="40" t="s">
        <v>950</v>
      </c>
      <c r="S506" s="40">
        <v>3156000</v>
      </c>
      <c r="T506" s="34">
        <f t="shared" si="171"/>
        <v>28404000</v>
      </c>
      <c r="U506" s="13" t="s">
        <v>951</v>
      </c>
      <c r="V506" s="13" t="s">
        <v>92</v>
      </c>
      <c r="W506" s="13" t="s">
        <v>952</v>
      </c>
      <c r="X506" s="13" t="s">
        <v>1038</v>
      </c>
      <c r="Y506" s="13" t="s">
        <v>50</v>
      </c>
      <c r="Z506" s="13" t="s">
        <v>51</v>
      </c>
      <c r="AA506" s="18">
        <f>SUMIFS('MOD PAA INVERSIÓN'!M:M,'MOD PAA INVERSIÓN'!B:B,A506,'MOD PAA INVERSIÓN'!A:A,"Modificación propuesta")</f>
        <v>0</v>
      </c>
      <c r="AB506" s="18">
        <f t="shared" si="159"/>
        <v>0</v>
      </c>
      <c r="AC506" s="18">
        <f t="shared" si="172"/>
        <v>28404000</v>
      </c>
      <c r="AD506" s="18">
        <f>IFERROR(VLOOKUP(A506,'MOD PAA INVERSIÓN'!$B:$U,20,0),0)</f>
        <v>0</v>
      </c>
      <c r="AE506" s="18">
        <f>SUMIFS('MOD PAA INVERSIÓN'!$M:$M,'MOD PAA INVERSIÓN'!B:B,A506,'MOD PAA INVERSIÓN'!A:A,"Información Actual")</f>
        <v>0</v>
      </c>
      <c r="AF506" s="18" t="e">
        <f>VLOOKUP(A506,'Copia de MOD PAA INVERSIÓN'!$B:$M,12,0)</f>
        <v>#N/A</v>
      </c>
      <c r="AG506" s="11" t="e">
        <f>VLOOKUP(A506,'SOL INVERSIÒN'!$B:$M,12,0)</f>
        <v>#N/A</v>
      </c>
      <c r="AH506" s="11" t="e">
        <f t="shared" si="162"/>
        <v>#N/A</v>
      </c>
      <c r="AI506" s="11"/>
    </row>
    <row r="507" spans="1:35" ht="191.25">
      <c r="A507" s="12" t="s">
        <v>1049</v>
      </c>
      <c r="B507" s="13" t="s">
        <v>34</v>
      </c>
      <c r="C507" s="13" t="s">
        <v>35</v>
      </c>
      <c r="D507" s="13" t="s">
        <v>1035</v>
      </c>
      <c r="E507" s="13" t="s">
        <v>944</v>
      </c>
      <c r="F507" s="14">
        <v>8146</v>
      </c>
      <c r="G507" s="14">
        <v>2024110010254</v>
      </c>
      <c r="H507" s="13" t="s">
        <v>945</v>
      </c>
      <c r="I507" s="13" t="s">
        <v>946</v>
      </c>
      <c r="J507" s="13" t="s">
        <v>1036</v>
      </c>
      <c r="K507" s="13">
        <v>80111601</v>
      </c>
      <c r="L507" s="13" t="s">
        <v>1050</v>
      </c>
      <c r="M507" s="13" t="s">
        <v>479</v>
      </c>
      <c r="N507" s="13" t="s">
        <v>479</v>
      </c>
      <c r="O507" s="13">
        <v>6</v>
      </c>
      <c r="P507" s="13">
        <v>1</v>
      </c>
      <c r="Q507" s="13" t="s">
        <v>949</v>
      </c>
      <c r="R507" s="40" t="s">
        <v>950</v>
      </c>
      <c r="S507" s="40">
        <v>2253000</v>
      </c>
      <c r="T507" s="34">
        <f t="shared" si="171"/>
        <v>13518000</v>
      </c>
      <c r="U507" s="13" t="s">
        <v>951</v>
      </c>
      <c r="V507" s="13" t="s">
        <v>92</v>
      </c>
      <c r="W507" s="13" t="s">
        <v>952</v>
      </c>
      <c r="X507" s="13" t="s">
        <v>1038</v>
      </c>
      <c r="Y507" s="13" t="s">
        <v>50</v>
      </c>
      <c r="Z507" s="13" t="s">
        <v>51</v>
      </c>
      <c r="AA507" s="18">
        <f>SUMIFS('MOD PAA INVERSIÓN'!M:M,'MOD PAA INVERSIÓN'!B:B,A507,'MOD PAA INVERSIÓN'!A:A,"Modificación propuesta")</f>
        <v>0</v>
      </c>
      <c r="AB507" s="18">
        <f t="shared" si="159"/>
        <v>0</v>
      </c>
      <c r="AC507" s="18">
        <f t="shared" si="172"/>
        <v>13518000</v>
      </c>
      <c r="AD507" s="18">
        <f>IFERROR(VLOOKUP(A507,'MOD PAA INVERSIÓN'!$B:$U,20,0),0)</f>
        <v>0</v>
      </c>
      <c r="AE507" s="18">
        <f>SUMIFS('MOD PAA INVERSIÓN'!$M:$M,'MOD PAA INVERSIÓN'!B:B,A507,'MOD PAA INVERSIÓN'!A:A,"Información Actual")</f>
        <v>0</v>
      </c>
      <c r="AF507" s="18" t="e">
        <f>VLOOKUP(A507,'Copia de MOD PAA INVERSIÓN'!$B:$M,12,0)</f>
        <v>#N/A</v>
      </c>
      <c r="AG507" s="11" t="e">
        <f>VLOOKUP(A507,'SOL INVERSIÒN'!$B:$M,12,0)</f>
        <v>#N/A</v>
      </c>
      <c r="AH507" s="11" t="e">
        <f t="shared" si="162"/>
        <v>#N/A</v>
      </c>
      <c r="AI507" s="11"/>
    </row>
    <row r="508" spans="1:35" ht="191.25">
      <c r="A508" s="12" t="s">
        <v>1051</v>
      </c>
      <c r="B508" s="13" t="s">
        <v>34</v>
      </c>
      <c r="C508" s="13" t="s">
        <v>35</v>
      </c>
      <c r="D508" s="13" t="s">
        <v>1035</v>
      </c>
      <c r="E508" s="13" t="s">
        <v>944</v>
      </c>
      <c r="F508" s="14">
        <v>8146</v>
      </c>
      <c r="G508" s="14">
        <v>2024110010254</v>
      </c>
      <c r="H508" s="13" t="s">
        <v>945</v>
      </c>
      <c r="I508" s="13" t="s">
        <v>946</v>
      </c>
      <c r="J508" s="13" t="s">
        <v>1036</v>
      </c>
      <c r="K508" s="13">
        <v>80111601</v>
      </c>
      <c r="L508" s="13" t="s">
        <v>1052</v>
      </c>
      <c r="M508" s="13" t="s">
        <v>295</v>
      </c>
      <c r="N508" s="13" t="s">
        <v>295</v>
      </c>
      <c r="O508" s="13">
        <v>4</v>
      </c>
      <c r="P508" s="13">
        <v>1</v>
      </c>
      <c r="Q508" s="13" t="s">
        <v>949</v>
      </c>
      <c r="R508" s="40" t="s">
        <v>950</v>
      </c>
      <c r="S508" s="40">
        <v>4277000</v>
      </c>
      <c r="T508" s="34">
        <f t="shared" si="171"/>
        <v>17108000</v>
      </c>
      <c r="U508" s="13" t="s">
        <v>951</v>
      </c>
      <c r="V508" s="13" t="s">
        <v>92</v>
      </c>
      <c r="W508" s="13" t="s">
        <v>952</v>
      </c>
      <c r="X508" s="13" t="s">
        <v>1038</v>
      </c>
      <c r="Y508" s="13" t="s">
        <v>50</v>
      </c>
      <c r="Z508" s="13" t="s">
        <v>51</v>
      </c>
      <c r="AA508" s="18">
        <f>SUMIFS('MOD PAA INVERSIÓN'!M:M,'MOD PAA INVERSIÓN'!B:B,A508,'MOD PAA INVERSIÓN'!A:A,"Modificación propuesta")</f>
        <v>0</v>
      </c>
      <c r="AB508" s="18">
        <f t="shared" si="159"/>
        <v>0</v>
      </c>
      <c r="AC508" s="18">
        <f t="shared" si="172"/>
        <v>17108000</v>
      </c>
      <c r="AD508" s="18">
        <f>IFERROR(VLOOKUP(A508,'MOD PAA INVERSIÓN'!$B:$U,20,0),0)</f>
        <v>0</v>
      </c>
      <c r="AE508" s="18">
        <f>SUMIFS('MOD PAA INVERSIÓN'!$M:$M,'MOD PAA INVERSIÓN'!B:B,A508,'MOD PAA INVERSIÓN'!A:A,"Información Actual")</f>
        <v>0</v>
      </c>
      <c r="AF508" s="18" t="e">
        <f>VLOOKUP(A508,'Copia de MOD PAA INVERSIÓN'!$B:$M,12,0)</f>
        <v>#N/A</v>
      </c>
      <c r="AG508" s="11" t="e">
        <f>VLOOKUP(A508,'SOL INVERSIÒN'!$B:$M,12,0)</f>
        <v>#N/A</v>
      </c>
      <c r="AH508" s="11" t="e">
        <f t="shared" si="162"/>
        <v>#N/A</v>
      </c>
      <c r="AI508" s="11"/>
    </row>
    <row r="509" spans="1:35" ht="191.25">
      <c r="A509" s="12" t="s">
        <v>1053</v>
      </c>
      <c r="B509" s="13" t="s">
        <v>34</v>
      </c>
      <c r="C509" s="13" t="s">
        <v>35</v>
      </c>
      <c r="D509" s="13" t="s">
        <v>1035</v>
      </c>
      <c r="E509" s="13" t="s">
        <v>944</v>
      </c>
      <c r="F509" s="14">
        <v>8146</v>
      </c>
      <c r="G509" s="14">
        <v>2024110010254</v>
      </c>
      <c r="H509" s="13" t="s">
        <v>945</v>
      </c>
      <c r="I509" s="13" t="s">
        <v>946</v>
      </c>
      <c r="J509" s="13" t="s">
        <v>1036</v>
      </c>
      <c r="K509" s="13">
        <v>80111601</v>
      </c>
      <c r="L509" s="13" t="s">
        <v>1054</v>
      </c>
      <c r="M509" s="13" t="s">
        <v>295</v>
      </c>
      <c r="N509" s="13" t="s">
        <v>295</v>
      </c>
      <c r="O509" s="13">
        <v>4</v>
      </c>
      <c r="P509" s="13">
        <v>1</v>
      </c>
      <c r="Q509" s="13" t="s">
        <v>949</v>
      </c>
      <c r="R509" s="40" t="s">
        <v>950</v>
      </c>
      <c r="S509" s="40">
        <v>4500000</v>
      </c>
      <c r="T509" s="34">
        <f t="shared" si="171"/>
        <v>18000000</v>
      </c>
      <c r="U509" s="13" t="s">
        <v>951</v>
      </c>
      <c r="V509" s="13" t="s">
        <v>92</v>
      </c>
      <c r="W509" s="13" t="s">
        <v>952</v>
      </c>
      <c r="X509" s="13" t="s">
        <v>1038</v>
      </c>
      <c r="Y509" s="13" t="s">
        <v>50</v>
      </c>
      <c r="Z509" s="13" t="s">
        <v>51</v>
      </c>
      <c r="AA509" s="18">
        <f>SUMIFS('MOD PAA INVERSIÓN'!M:M,'MOD PAA INVERSIÓN'!B:B,A509,'MOD PAA INVERSIÓN'!A:A,"Modificación propuesta")</f>
        <v>0</v>
      </c>
      <c r="AB509" s="18">
        <f t="shared" si="159"/>
        <v>0</v>
      </c>
      <c r="AC509" s="18">
        <f t="shared" si="172"/>
        <v>18000000</v>
      </c>
      <c r="AD509" s="18">
        <f>IFERROR(VLOOKUP(A509,'MOD PAA INVERSIÓN'!$B:$U,20,0),0)</f>
        <v>0</v>
      </c>
      <c r="AE509" s="18">
        <f>SUMIFS('MOD PAA INVERSIÓN'!$M:$M,'MOD PAA INVERSIÓN'!B:B,A509,'MOD PAA INVERSIÓN'!A:A,"Información Actual")</f>
        <v>0</v>
      </c>
      <c r="AF509" s="18" t="e">
        <f>VLOOKUP(A509,'Copia de MOD PAA INVERSIÓN'!$B:$M,12,0)</f>
        <v>#N/A</v>
      </c>
      <c r="AG509" s="11" t="e">
        <f>VLOOKUP(A509,'SOL INVERSIÒN'!$B:$M,12,0)</f>
        <v>#N/A</v>
      </c>
      <c r="AH509" s="11" t="e">
        <f t="shared" si="162"/>
        <v>#N/A</v>
      </c>
      <c r="AI509" s="11"/>
    </row>
    <row r="510" spans="1:35" ht="191.25">
      <c r="A510" s="12" t="s">
        <v>1055</v>
      </c>
      <c r="B510" s="13" t="s">
        <v>34</v>
      </c>
      <c r="C510" s="13" t="s">
        <v>35</v>
      </c>
      <c r="D510" s="13" t="s">
        <v>1035</v>
      </c>
      <c r="E510" s="13" t="s">
        <v>944</v>
      </c>
      <c r="F510" s="14">
        <v>8146</v>
      </c>
      <c r="G510" s="14">
        <v>2024110010254</v>
      </c>
      <c r="H510" s="13" t="s">
        <v>945</v>
      </c>
      <c r="I510" s="13" t="s">
        <v>946</v>
      </c>
      <c r="J510" s="13" t="s">
        <v>1036</v>
      </c>
      <c r="K510" s="13">
        <v>80111601</v>
      </c>
      <c r="L510" s="13" t="s">
        <v>1056</v>
      </c>
      <c r="M510" s="13" t="s">
        <v>479</v>
      </c>
      <c r="N510" s="13" t="s">
        <v>479</v>
      </c>
      <c r="O510" s="13">
        <v>6</v>
      </c>
      <c r="P510" s="13">
        <v>1</v>
      </c>
      <c r="Q510" s="13" t="s">
        <v>949</v>
      </c>
      <c r="R510" s="40" t="s">
        <v>950</v>
      </c>
      <c r="S510" s="40">
        <v>2253000</v>
      </c>
      <c r="T510" s="34">
        <f t="shared" si="171"/>
        <v>13518000</v>
      </c>
      <c r="U510" s="13" t="s">
        <v>951</v>
      </c>
      <c r="V510" s="13" t="s">
        <v>92</v>
      </c>
      <c r="W510" s="13" t="s">
        <v>952</v>
      </c>
      <c r="X510" s="13" t="s">
        <v>1038</v>
      </c>
      <c r="Y510" s="13" t="s">
        <v>50</v>
      </c>
      <c r="Z510" s="13" t="s">
        <v>51</v>
      </c>
      <c r="AA510" s="18">
        <f>SUMIFS('MOD PAA INVERSIÓN'!M:M,'MOD PAA INVERSIÓN'!B:B,A510,'MOD PAA INVERSIÓN'!A:A,"Modificación propuesta")</f>
        <v>0</v>
      </c>
      <c r="AB510" s="18">
        <f t="shared" si="159"/>
        <v>0</v>
      </c>
      <c r="AC510" s="18">
        <f t="shared" si="172"/>
        <v>13518000</v>
      </c>
      <c r="AD510" s="18">
        <f>IFERROR(VLOOKUP(A510,'MOD PAA INVERSIÓN'!$B:$U,20,0),0)</f>
        <v>0</v>
      </c>
      <c r="AE510" s="18">
        <f>SUMIFS('MOD PAA INVERSIÓN'!$M:$M,'MOD PAA INVERSIÓN'!B:B,A510,'MOD PAA INVERSIÓN'!A:A,"Información Actual")</f>
        <v>0</v>
      </c>
      <c r="AF510" s="18" t="e">
        <f>VLOOKUP(A510,'Copia de MOD PAA INVERSIÓN'!$B:$M,12,0)</f>
        <v>#N/A</v>
      </c>
      <c r="AG510" s="11" t="e">
        <f>VLOOKUP(A510,'SOL INVERSIÒN'!$B:$M,12,0)</f>
        <v>#N/A</v>
      </c>
      <c r="AH510" s="11" t="e">
        <f t="shared" si="162"/>
        <v>#N/A</v>
      </c>
      <c r="AI510" s="11"/>
    </row>
    <row r="511" spans="1:35" ht="191.25">
      <c r="A511" s="12" t="s">
        <v>1057</v>
      </c>
      <c r="B511" s="13" t="s">
        <v>34</v>
      </c>
      <c r="C511" s="13" t="s">
        <v>35</v>
      </c>
      <c r="D511" s="13" t="s">
        <v>1035</v>
      </c>
      <c r="E511" s="13" t="s">
        <v>944</v>
      </c>
      <c r="F511" s="14">
        <v>8146</v>
      </c>
      <c r="G511" s="14">
        <v>2024110010254</v>
      </c>
      <c r="H511" s="13" t="s">
        <v>945</v>
      </c>
      <c r="I511" s="13" t="s">
        <v>946</v>
      </c>
      <c r="J511" s="13" t="s">
        <v>1036</v>
      </c>
      <c r="K511" s="13">
        <v>80111601</v>
      </c>
      <c r="L511" s="13" t="s">
        <v>1058</v>
      </c>
      <c r="M511" s="13" t="s">
        <v>295</v>
      </c>
      <c r="N511" s="13" t="s">
        <v>295</v>
      </c>
      <c r="O511" s="13">
        <v>4</v>
      </c>
      <c r="P511" s="13">
        <v>1</v>
      </c>
      <c r="Q511" s="13" t="s">
        <v>949</v>
      </c>
      <c r="R511" s="40" t="s">
        <v>950</v>
      </c>
      <c r="S511" s="40">
        <v>2253000</v>
      </c>
      <c r="T511" s="34">
        <f t="shared" si="171"/>
        <v>9012000</v>
      </c>
      <c r="U511" s="13" t="s">
        <v>951</v>
      </c>
      <c r="V511" s="13" t="s">
        <v>92</v>
      </c>
      <c r="W511" s="13" t="s">
        <v>952</v>
      </c>
      <c r="X511" s="13" t="s">
        <v>1038</v>
      </c>
      <c r="Y511" s="13" t="s">
        <v>50</v>
      </c>
      <c r="Z511" s="13" t="s">
        <v>51</v>
      </c>
      <c r="AA511" s="18">
        <f>SUMIFS('MOD PAA INVERSIÓN'!M:M,'MOD PAA INVERSIÓN'!B:B,A511,'MOD PAA INVERSIÓN'!A:A,"Modificación propuesta")</f>
        <v>13518000</v>
      </c>
      <c r="AB511" s="18">
        <f t="shared" si="159"/>
        <v>4506000</v>
      </c>
      <c r="AC511" s="49">
        <v>13518000</v>
      </c>
      <c r="AD511" s="18">
        <f>IFERROR(VLOOKUP(A511,'MOD PAA INVERSIÓN'!$B:$U,20,0),0)</f>
        <v>3</v>
      </c>
      <c r="AE511" s="18">
        <f>SUMIFS('MOD PAA INVERSIÓN'!$M:$M,'MOD PAA INVERSIÓN'!B:B,A511,'MOD PAA INVERSIÓN'!A:A,"Información Actual")</f>
        <v>9012000</v>
      </c>
      <c r="AF511" s="18">
        <f>VLOOKUP(A511,'Copia de MOD PAA INVERSIÓN'!$B:$M,12,0)</f>
        <v>13518000</v>
      </c>
      <c r="AG511" s="19">
        <f>VLOOKUP(A511,'SOL INVERSIÒN'!$B:$M,12,0)</f>
        <v>13518000</v>
      </c>
      <c r="AH511" s="19">
        <f t="shared" si="162"/>
        <v>0</v>
      </c>
      <c r="AI511" s="11"/>
    </row>
    <row r="512" spans="1:35" ht="191.25">
      <c r="A512" s="12" t="s">
        <v>1059</v>
      </c>
      <c r="B512" s="13" t="s">
        <v>34</v>
      </c>
      <c r="C512" s="13" t="s">
        <v>35</v>
      </c>
      <c r="D512" s="13" t="s">
        <v>1035</v>
      </c>
      <c r="E512" s="13" t="s">
        <v>944</v>
      </c>
      <c r="F512" s="14">
        <v>8146</v>
      </c>
      <c r="G512" s="14">
        <v>2024110010254</v>
      </c>
      <c r="H512" s="13" t="s">
        <v>945</v>
      </c>
      <c r="I512" s="13" t="s">
        <v>946</v>
      </c>
      <c r="J512" s="13" t="s">
        <v>1036</v>
      </c>
      <c r="K512" s="13">
        <v>80111601</v>
      </c>
      <c r="L512" s="13" t="s">
        <v>1060</v>
      </c>
      <c r="M512" s="13" t="s">
        <v>295</v>
      </c>
      <c r="N512" s="13" t="s">
        <v>295</v>
      </c>
      <c r="O512" s="13">
        <v>4</v>
      </c>
      <c r="P512" s="13">
        <v>1</v>
      </c>
      <c r="Q512" s="13" t="s">
        <v>949</v>
      </c>
      <c r="R512" s="40" t="s">
        <v>950</v>
      </c>
      <c r="S512" s="40">
        <v>4400000</v>
      </c>
      <c r="T512" s="34">
        <f t="shared" si="171"/>
        <v>17600000</v>
      </c>
      <c r="U512" s="13" t="s">
        <v>951</v>
      </c>
      <c r="V512" s="13" t="s">
        <v>92</v>
      </c>
      <c r="W512" s="13" t="s">
        <v>952</v>
      </c>
      <c r="X512" s="13" t="s">
        <v>1038</v>
      </c>
      <c r="Y512" s="13" t="s">
        <v>50</v>
      </c>
      <c r="Z512" s="13" t="s">
        <v>51</v>
      </c>
      <c r="AA512" s="18">
        <f>SUMIFS('MOD PAA INVERSIÓN'!M:M,'MOD PAA INVERSIÓN'!B:B,A512,'MOD PAA INVERSIÓN'!A:A,"Modificación propuesta")</f>
        <v>0</v>
      </c>
      <c r="AB512" s="18">
        <f t="shared" si="159"/>
        <v>0</v>
      </c>
      <c r="AC512" s="18">
        <f t="shared" ref="AC512:AC515" si="173">T512</f>
        <v>17600000</v>
      </c>
      <c r="AD512" s="18">
        <f>IFERROR(VLOOKUP(A512,'MOD PAA INVERSIÓN'!$B:$U,20,0),0)</f>
        <v>0</v>
      </c>
      <c r="AE512" s="18">
        <f>SUMIFS('MOD PAA INVERSIÓN'!$M:$M,'MOD PAA INVERSIÓN'!B:B,A512,'MOD PAA INVERSIÓN'!A:A,"Información Actual")</f>
        <v>0</v>
      </c>
      <c r="AF512" s="18" t="e">
        <f>VLOOKUP(A512,'Copia de MOD PAA INVERSIÓN'!$B:$M,12,0)</f>
        <v>#N/A</v>
      </c>
      <c r="AG512" s="11" t="e">
        <f>VLOOKUP(A512,'SOL INVERSIÒN'!$B:$M,12,0)</f>
        <v>#N/A</v>
      </c>
      <c r="AH512" s="11" t="e">
        <f t="shared" si="162"/>
        <v>#N/A</v>
      </c>
      <c r="AI512" s="11"/>
    </row>
    <row r="513" spans="1:35" ht="191.25">
      <c r="A513" s="12" t="s">
        <v>1061</v>
      </c>
      <c r="B513" s="13" t="s">
        <v>34</v>
      </c>
      <c r="C513" s="13" t="s">
        <v>35</v>
      </c>
      <c r="D513" s="13" t="s">
        <v>1035</v>
      </c>
      <c r="E513" s="13" t="s">
        <v>944</v>
      </c>
      <c r="F513" s="14">
        <v>8146</v>
      </c>
      <c r="G513" s="14">
        <v>2024110010254</v>
      </c>
      <c r="H513" s="13" t="s">
        <v>945</v>
      </c>
      <c r="I513" s="13" t="s">
        <v>946</v>
      </c>
      <c r="J513" s="13" t="s">
        <v>1036</v>
      </c>
      <c r="K513" s="13">
        <v>80111601</v>
      </c>
      <c r="L513" s="13" t="s">
        <v>1062</v>
      </c>
      <c r="M513" s="13" t="s">
        <v>295</v>
      </c>
      <c r="N513" s="13" t="s">
        <v>295</v>
      </c>
      <c r="O513" s="13">
        <v>4</v>
      </c>
      <c r="P513" s="13">
        <v>1</v>
      </c>
      <c r="Q513" s="13" t="s">
        <v>949</v>
      </c>
      <c r="R513" s="40" t="s">
        <v>950</v>
      </c>
      <c r="S513" s="40">
        <v>2253000</v>
      </c>
      <c r="T513" s="34">
        <f t="shared" si="171"/>
        <v>9012000</v>
      </c>
      <c r="U513" s="13" t="s">
        <v>951</v>
      </c>
      <c r="V513" s="13" t="s">
        <v>92</v>
      </c>
      <c r="W513" s="13" t="s">
        <v>952</v>
      </c>
      <c r="X513" s="13" t="s">
        <v>1038</v>
      </c>
      <c r="Y513" s="13" t="s">
        <v>50</v>
      </c>
      <c r="Z513" s="13" t="s">
        <v>51</v>
      </c>
      <c r="AA513" s="18">
        <f>SUMIFS('MOD PAA INVERSIÓN'!M:M,'MOD PAA INVERSIÓN'!B:B,A513,'MOD PAA INVERSIÓN'!A:A,"Modificación propuesta")</f>
        <v>0</v>
      </c>
      <c r="AB513" s="18">
        <f t="shared" si="159"/>
        <v>0</v>
      </c>
      <c r="AC513" s="18">
        <f t="shared" si="173"/>
        <v>9012000</v>
      </c>
      <c r="AD513" s="18">
        <f>IFERROR(VLOOKUP(A513,'MOD PAA INVERSIÓN'!$B:$U,20,0),0)</f>
        <v>0</v>
      </c>
      <c r="AE513" s="18">
        <f>SUMIFS('MOD PAA INVERSIÓN'!$M:$M,'MOD PAA INVERSIÓN'!B:B,A513,'MOD PAA INVERSIÓN'!A:A,"Información Actual")</f>
        <v>0</v>
      </c>
      <c r="AF513" s="18" t="e">
        <f>VLOOKUP(A513,'Copia de MOD PAA INVERSIÓN'!$B:$M,12,0)</f>
        <v>#N/A</v>
      </c>
      <c r="AG513" s="11" t="e">
        <f>VLOOKUP(A513,'SOL INVERSIÒN'!$B:$M,12,0)</f>
        <v>#N/A</v>
      </c>
      <c r="AH513" s="11" t="e">
        <f t="shared" si="162"/>
        <v>#N/A</v>
      </c>
      <c r="AI513" s="11"/>
    </row>
    <row r="514" spans="1:35" ht="191.25">
      <c r="A514" s="12" t="s">
        <v>1063</v>
      </c>
      <c r="B514" s="13" t="s">
        <v>34</v>
      </c>
      <c r="C514" s="13" t="s">
        <v>35</v>
      </c>
      <c r="D514" s="13" t="s">
        <v>1035</v>
      </c>
      <c r="E514" s="13" t="s">
        <v>944</v>
      </c>
      <c r="F514" s="14">
        <v>8146</v>
      </c>
      <c r="G514" s="14">
        <v>2024110010254</v>
      </c>
      <c r="H514" s="13" t="s">
        <v>945</v>
      </c>
      <c r="I514" s="13" t="s">
        <v>946</v>
      </c>
      <c r="J514" s="13" t="s">
        <v>1036</v>
      </c>
      <c r="K514" s="13">
        <v>80111601</v>
      </c>
      <c r="L514" s="13" t="s">
        <v>1064</v>
      </c>
      <c r="M514" s="13" t="s">
        <v>479</v>
      </c>
      <c r="N514" s="13" t="s">
        <v>479</v>
      </c>
      <c r="O514" s="13">
        <v>6</v>
      </c>
      <c r="P514" s="13">
        <v>1</v>
      </c>
      <c r="Q514" s="13" t="s">
        <v>949</v>
      </c>
      <c r="R514" s="40" t="s">
        <v>950</v>
      </c>
      <c r="S514" s="40">
        <v>5500000</v>
      </c>
      <c r="T514" s="34">
        <f t="shared" si="171"/>
        <v>33000000</v>
      </c>
      <c r="U514" s="13" t="s">
        <v>951</v>
      </c>
      <c r="V514" s="13" t="s">
        <v>92</v>
      </c>
      <c r="W514" s="13" t="s">
        <v>952</v>
      </c>
      <c r="X514" s="13" t="s">
        <v>1038</v>
      </c>
      <c r="Y514" s="13" t="s">
        <v>50</v>
      </c>
      <c r="Z514" s="13" t="s">
        <v>51</v>
      </c>
      <c r="AA514" s="18">
        <f>SUMIFS('MOD PAA INVERSIÓN'!M:M,'MOD PAA INVERSIÓN'!B:B,A514,'MOD PAA INVERSIÓN'!A:A,"Modificación propuesta")</f>
        <v>0</v>
      </c>
      <c r="AB514" s="18">
        <f t="shared" si="159"/>
        <v>0</v>
      </c>
      <c r="AC514" s="18">
        <f t="shared" si="173"/>
        <v>33000000</v>
      </c>
      <c r="AD514" s="18">
        <f>IFERROR(VLOOKUP(A514,'MOD PAA INVERSIÓN'!$B:$U,20,0),0)</f>
        <v>0</v>
      </c>
      <c r="AE514" s="18">
        <f>SUMIFS('MOD PAA INVERSIÓN'!$M:$M,'MOD PAA INVERSIÓN'!B:B,A514,'MOD PAA INVERSIÓN'!A:A,"Información Actual")</f>
        <v>0</v>
      </c>
      <c r="AF514" s="18" t="e">
        <f>VLOOKUP(A514,'Copia de MOD PAA INVERSIÓN'!$B:$M,12,0)</f>
        <v>#N/A</v>
      </c>
      <c r="AG514" s="11" t="e">
        <f>VLOOKUP(A514,'SOL INVERSIÒN'!$B:$M,12,0)</f>
        <v>#N/A</v>
      </c>
      <c r="AH514" s="11" t="e">
        <f t="shared" si="162"/>
        <v>#N/A</v>
      </c>
      <c r="AI514" s="11"/>
    </row>
    <row r="515" spans="1:35" ht="191.25">
      <c r="A515" s="12" t="s">
        <v>1065</v>
      </c>
      <c r="B515" s="13" t="s">
        <v>34</v>
      </c>
      <c r="C515" s="13" t="s">
        <v>35</v>
      </c>
      <c r="D515" s="13" t="s">
        <v>1035</v>
      </c>
      <c r="E515" s="13" t="s">
        <v>944</v>
      </c>
      <c r="F515" s="14">
        <v>8146</v>
      </c>
      <c r="G515" s="14">
        <v>2024110010254</v>
      </c>
      <c r="H515" s="13" t="s">
        <v>945</v>
      </c>
      <c r="I515" s="13" t="s">
        <v>946</v>
      </c>
      <c r="J515" s="13" t="s">
        <v>1036</v>
      </c>
      <c r="K515" s="13">
        <v>80111601</v>
      </c>
      <c r="L515" s="13" t="s">
        <v>1066</v>
      </c>
      <c r="M515" s="13" t="s">
        <v>479</v>
      </c>
      <c r="N515" s="13" t="s">
        <v>479</v>
      </c>
      <c r="O515" s="13">
        <v>6</v>
      </c>
      <c r="P515" s="13">
        <v>1</v>
      </c>
      <c r="Q515" s="13" t="s">
        <v>949</v>
      </c>
      <c r="R515" s="40" t="s">
        <v>950</v>
      </c>
      <c r="S515" s="40">
        <v>4500000</v>
      </c>
      <c r="T515" s="34">
        <f t="shared" si="171"/>
        <v>27000000</v>
      </c>
      <c r="U515" s="13" t="s">
        <v>951</v>
      </c>
      <c r="V515" s="13" t="s">
        <v>92</v>
      </c>
      <c r="W515" s="13" t="s">
        <v>952</v>
      </c>
      <c r="X515" s="13" t="s">
        <v>1038</v>
      </c>
      <c r="Y515" s="13" t="s">
        <v>50</v>
      </c>
      <c r="Z515" s="13" t="s">
        <v>51</v>
      </c>
      <c r="AA515" s="18">
        <f>SUMIFS('MOD PAA INVERSIÓN'!M:M,'MOD PAA INVERSIÓN'!B:B,A515,'MOD PAA INVERSIÓN'!A:A,"Modificación propuesta")</f>
        <v>0</v>
      </c>
      <c r="AB515" s="18">
        <f t="shared" si="159"/>
        <v>0</v>
      </c>
      <c r="AC515" s="18">
        <f t="shared" si="173"/>
        <v>27000000</v>
      </c>
      <c r="AD515" s="18">
        <f>IFERROR(VLOOKUP(A515,'MOD PAA INVERSIÓN'!$B:$U,20,0),0)</f>
        <v>0</v>
      </c>
      <c r="AE515" s="18">
        <f>SUMIFS('MOD PAA INVERSIÓN'!$M:$M,'MOD PAA INVERSIÓN'!B:B,A515,'MOD PAA INVERSIÓN'!A:A,"Información Actual")</f>
        <v>0</v>
      </c>
      <c r="AF515" s="18" t="e">
        <f>VLOOKUP(A515,'Copia de MOD PAA INVERSIÓN'!$B:$M,12,0)</f>
        <v>#N/A</v>
      </c>
      <c r="AG515" s="11" t="e">
        <f>VLOOKUP(A515,'SOL INVERSIÒN'!$B:$M,12,0)</f>
        <v>#N/A</v>
      </c>
      <c r="AH515" s="11" t="e">
        <f t="shared" si="162"/>
        <v>#N/A</v>
      </c>
      <c r="AI515" s="11"/>
    </row>
    <row r="516" spans="1:35" ht="191.25">
      <c r="A516" s="12" t="s">
        <v>1067</v>
      </c>
      <c r="B516" s="13" t="s">
        <v>34</v>
      </c>
      <c r="C516" s="13" t="s">
        <v>35</v>
      </c>
      <c r="D516" s="13" t="s">
        <v>1035</v>
      </c>
      <c r="E516" s="13" t="s">
        <v>944</v>
      </c>
      <c r="F516" s="14">
        <v>8146</v>
      </c>
      <c r="G516" s="14">
        <v>2024110010254</v>
      </c>
      <c r="H516" s="13" t="s">
        <v>945</v>
      </c>
      <c r="I516" s="13" t="s">
        <v>946</v>
      </c>
      <c r="J516" s="13" t="s">
        <v>1036</v>
      </c>
      <c r="K516" s="13">
        <v>80111601</v>
      </c>
      <c r="L516" s="13" t="s">
        <v>1068</v>
      </c>
      <c r="M516" s="13" t="s">
        <v>479</v>
      </c>
      <c r="N516" s="13" t="s">
        <v>479</v>
      </c>
      <c r="O516" s="13">
        <v>6</v>
      </c>
      <c r="P516" s="13">
        <v>1</v>
      </c>
      <c r="Q516" s="13" t="s">
        <v>949</v>
      </c>
      <c r="R516" s="40" t="s">
        <v>950</v>
      </c>
      <c r="S516" s="40">
        <v>4500000</v>
      </c>
      <c r="T516" s="34">
        <f t="shared" si="171"/>
        <v>27000000</v>
      </c>
      <c r="U516" s="13" t="s">
        <v>951</v>
      </c>
      <c r="V516" s="13" t="s">
        <v>92</v>
      </c>
      <c r="W516" s="13" t="s">
        <v>952</v>
      </c>
      <c r="X516" s="13" t="s">
        <v>1038</v>
      </c>
      <c r="Y516" s="13" t="s">
        <v>50</v>
      </c>
      <c r="Z516" s="13" t="s">
        <v>51</v>
      </c>
      <c r="AA516" s="18">
        <f>SUMIFS('MOD PAA INVERSIÓN'!M:M,'MOD PAA INVERSIÓN'!B:B,A516,'MOD PAA INVERSIÓN'!A:A,"Modificación propuesta")</f>
        <v>36000000</v>
      </c>
      <c r="AB516" s="18">
        <f t="shared" si="159"/>
        <v>9000000</v>
      </c>
      <c r="AC516" s="49">
        <v>36000000</v>
      </c>
      <c r="AD516" s="18">
        <f>IFERROR(VLOOKUP(A516,'MOD PAA INVERSIÓN'!$B:$U,20,0),0)</f>
        <v>3</v>
      </c>
      <c r="AE516" s="18">
        <f>SUMIFS('MOD PAA INVERSIÓN'!$M:$M,'MOD PAA INVERSIÓN'!B:B,A516,'MOD PAA INVERSIÓN'!A:A,"Información Actual")</f>
        <v>27000000</v>
      </c>
      <c r="AF516" s="18">
        <f>VLOOKUP(A516,'Copia de MOD PAA INVERSIÓN'!$B:$M,12,0)</f>
        <v>36000000</v>
      </c>
      <c r="AG516" s="19">
        <f>VLOOKUP(A516,'SOL INVERSIÒN'!$B:$M,12,0)</f>
        <v>36000000</v>
      </c>
      <c r="AH516" s="19">
        <f t="shared" si="162"/>
        <v>0</v>
      </c>
      <c r="AI516" s="11"/>
    </row>
    <row r="517" spans="1:35" ht="191.25">
      <c r="A517" s="12" t="s">
        <v>1069</v>
      </c>
      <c r="B517" s="13" t="s">
        <v>34</v>
      </c>
      <c r="C517" s="13" t="s">
        <v>35</v>
      </c>
      <c r="D517" s="13" t="s">
        <v>1035</v>
      </c>
      <c r="E517" s="13" t="s">
        <v>944</v>
      </c>
      <c r="F517" s="14">
        <v>8146</v>
      </c>
      <c r="G517" s="14">
        <v>2024110010254</v>
      </c>
      <c r="H517" s="13" t="s">
        <v>945</v>
      </c>
      <c r="I517" s="13" t="s">
        <v>946</v>
      </c>
      <c r="J517" s="13" t="s">
        <v>1036</v>
      </c>
      <c r="K517" s="13">
        <v>80111601</v>
      </c>
      <c r="L517" s="13" t="s">
        <v>1070</v>
      </c>
      <c r="M517" s="13" t="s">
        <v>479</v>
      </c>
      <c r="N517" s="13" t="s">
        <v>479</v>
      </c>
      <c r="O517" s="13">
        <v>6</v>
      </c>
      <c r="P517" s="13">
        <v>1</v>
      </c>
      <c r="Q517" s="13" t="s">
        <v>949</v>
      </c>
      <c r="R517" s="40" t="s">
        <v>950</v>
      </c>
      <c r="S517" s="40">
        <v>9000000</v>
      </c>
      <c r="T517" s="34">
        <f t="shared" si="171"/>
        <v>54000000</v>
      </c>
      <c r="U517" s="13" t="s">
        <v>951</v>
      </c>
      <c r="V517" s="13" t="s">
        <v>92</v>
      </c>
      <c r="W517" s="13" t="s">
        <v>952</v>
      </c>
      <c r="X517" s="13" t="s">
        <v>1038</v>
      </c>
      <c r="Y517" s="13" t="s">
        <v>50</v>
      </c>
      <c r="Z517" s="13" t="s">
        <v>51</v>
      </c>
      <c r="AA517" s="18">
        <f>SUMIFS('MOD PAA INVERSIÓN'!M:M,'MOD PAA INVERSIÓN'!B:B,A517,'MOD PAA INVERSIÓN'!A:A,"Modificación propuesta")</f>
        <v>45000000</v>
      </c>
      <c r="AB517" s="18">
        <f t="shared" si="159"/>
        <v>-9000000</v>
      </c>
      <c r="AC517" s="49">
        <v>45000000</v>
      </c>
      <c r="AD517" s="18">
        <f>IFERROR(VLOOKUP(A517,'MOD PAA INVERSIÓN'!$B:$U,20,0),0)</f>
        <v>3</v>
      </c>
      <c r="AE517" s="18">
        <f>SUMIFS('MOD PAA INVERSIÓN'!$M:$M,'MOD PAA INVERSIÓN'!B:B,A517,'MOD PAA INVERSIÓN'!A:A,"Información Actual")</f>
        <v>54000000</v>
      </c>
      <c r="AF517" s="18">
        <f>VLOOKUP(A517,'Copia de MOD PAA INVERSIÓN'!$B:$M,12,0)</f>
        <v>45000000</v>
      </c>
      <c r="AG517" s="19">
        <f>VLOOKUP(A517,'SOL INVERSIÒN'!$B:$M,12,0)</f>
        <v>45000000</v>
      </c>
      <c r="AH517" s="19">
        <f t="shared" si="162"/>
        <v>0</v>
      </c>
      <c r="AI517" s="11"/>
    </row>
    <row r="518" spans="1:35" ht="191.25">
      <c r="A518" s="12" t="s">
        <v>1071</v>
      </c>
      <c r="B518" s="13" t="s">
        <v>34</v>
      </c>
      <c r="C518" s="13" t="s">
        <v>35</v>
      </c>
      <c r="D518" s="13" t="s">
        <v>1035</v>
      </c>
      <c r="E518" s="13" t="s">
        <v>944</v>
      </c>
      <c r="F518" s="14">
        <v>8146</v>
      </c>
      <c r="G518" s="14">
        <v>2024110010254</v>
      </c>
      <c r="H518" s="13" t="s">
        <v>945</v>
      </c>
      <c r="I518" s="13" t="s">
        <v>946</v>
      </c>
      <c r="J518" s="13" t="s">
        <v>1036</v>
      </c>
      <c r="K518" s="13">
        <v>80111601</v>
      </c>
      <c r="L518" s="13" t="s">
        <v>1072</v>
      </c>
      <c r="M518" s="13" t="s">
        <v>295</v>
      </c>
      <c r="N518" s="13" t="s">
        <v>295</v>
      </c>
      <c r="O518" s="13">
        <v>4</v>
      </c>
      <c r="P518" s="13">
        <v>1</v>
      </c>
      <c r="Q518" s="13" t="s">
        <v>949</v>
      </c>
      <c r="R518" s="40" t="s">
        <v>950</v>
      </c>
      <c r="S518" s="40">
        <v>5500000</v>
      </c>
      <c r="T518" s="34">
        <f t="shared" si="171"/>
        <v>22000000</v>
      </c>
      <c r="U518" s="13" t="s">
        <v>951</v>
      </c>
      <c r="V518" s="13" t="s">
        <v>92</v>
      </c>
      <c r="W518" s="13" t="s">
        <v>952</v>
      </c>
      <c r="X518" s="13" t="s">
        <v>1038</v>
      </c>
      <c r="Y518" s="13" t="s">
        <v>50</v>
      </c>
      <c r="Z518" s="13" t="s">
        <v>51</v>
      </c>
      <c r="AA518" s="18">
        <f>SUMIFS('MOD PAA INVERSIÓN'!M:M,'MOD PAA INVERSIÓN'!B:B,A518,'MOD PAA INVERSIÓN'!A:A,"Modificación propuesta")</f>
        <v>0</v>
      </c>
      <c r="AB518" s="18">
        <f t="shared" si="159"/>
        <v>0</v>
      </c>
      <c r="AC518" s="18">
        <f>T518</f>
        <v>22000000</v>
      </c>
      <c r="AD518" s="18">
        <f>IFERROR(VLOOKUP(A518,'MOD PAA INVERSIÓN'!$B:$U,20,0),0)</f>
        <v>0</v>
      </c>
      <c r="AE518" s="18">
        <f>SUMIFS('MOD PAA INVERSIÓN'!$M:$M,'MOD PAA INVERSIÓN'!B:B,A518,'MOD PAA INVERSIÓN'!A:A,"Información Actual")</f>
        <v>0</v>
      </c>
      <c r="AF518" s="18" t="e">
        <f>VLOOKUP(A518,'Copia de MOD PAA INVERSIÓN'!$B:$M,12,0)</f>
        <v>#N/A</v>
      </c>
      <c r="AG518" s="11" t="e">
        <f>VLOOKUP(A518,'SOL INVERSIÒN'!$B:$M,12,0)</f>
        <v>#N/A</v>
      </c>
      <c r="AH518" s="11" t="e">
        <f t="shared" si="162"/>
        <v>#N/A</v>
      </c>
      <c r="AI518" s="11"/>
    </row>
    <row r="519" spans="1:35" ht="191.25">
      <c r="A519" s="12" t="s">
        <v>1073</v>
      </c>
      <c r="B519" s="13" t="s">
        <v>34</v>
      </c>
      <c r="C519" s="13" t="s">
        <v>35</v>
      </c>
      <c r="D519" s="13" t="s">
        <v>1035</v>
      </c>
      <c r="E519" s="13" t="s">
        <v>944</v>
      </c>
      <c r="F519" s="14">
        <v>8146</v>
      </c>
      <c r="G519" s="14">
        <v>2024110010254</v>
      </c>
      <c r="H519" s="13" t="s">
        <v>945</v>
      </c>
      <c r="I519" s="13" t="s">
        <v>946</v>
      </c>
      <c r="J519" s="13" t="s">
        <v>1036</v>
      </c>
      <c r="K519" s="13">
        <v>80111601</v>
      </c>
      <c r="L519" s="13" t="s">
        <v>1074</v>
      </c>
      <c r="M519" s="13" t="s">
        <v>295</v>
      </c>
      <c r="N519" s="13" t="s">
        <v>295</v>
      </c>
      <c r="O519" s="13">
        <v>4</v>
      </c>
      <c r="P519" s="13">
        <v>1</v>
      </c>
      <c r="Q519" s="13" t="s">
        <v>949</v>
      </c>
      <c r="R519" s="40" t="s">
        <v>950</v>
      </c>
      <c r="S519" s="40">
        <v>2253000</v>
      </c>
      <c r="T519" s="34">
        <f t="shared" si="171"/>
        <v>9012000</v>
      </c>
      <c r="U519" s="13" t="s">
        <v>951</v>
      </c>
      <c r="V519" s="13" t="s">
        <v>92</v>
      </c>
      <c r="W519" s="13" t="s">
        <v>952</v>
      </c>
      <c r="X519" s="13" t="s">
        <v>1038</v>
      </c>
      <c r="Y519" s="13" t="s">
        <v>50</v>
      </c>
      <c r="Z519" s="13" t="s">
        <v>51</v>
      </c>
      <c r="AA519" s="18">
        <f>SUMIFS('MOD PAA INVERSIÓN'!M:M,'MOD PAA INVERSIÓN'!B:B,A519,'MOD PAA INVERSIÓN'!A:A,"Modificación propuesta")</f>
        <v>36000000</v>
      </c>
      <c r="AB519" s="18">
        <f t="shared" si="159"/>
        <v>26988000</v>
      </c>
      <c r="AC519" s="49">
        <v>36000000</v>
      </c>
      <c r="AD519" s="18">
        <f>IFERROR(VLOOKUP(A519,'MOD PAA INVERSIÓN'!$B:$U,20,0),0)</f>
        <v>3</v>
      </c>
      <c r="AE519" s="18">
        <f>SUMIFS('MOD PAA INVERSIÓN'!$M:$M,'MOD PAA INVERSIÓN'!B:B,A519,'MOD PAA INVERSIÓN'!A:A,"Información Actual")</f>
        <v>9012000</v>
      </c>
      <c r="AF519" s="18">
        <f>VLOOKUP(A519,'Copia de MOD PAA INVERSIÓN'!$B:$M,12,0)</f>
        <v>36000000</v>
      </c>
      <c r="AG519" s="19">
        <f>VLOOKUP(A519,'SOL INVERSIÒN'!$B:$M,12,0)</f>
        <v>36000000</v>
      </c>
      <c r="AH519" s="19">
        <f t="shared" si="162"/>
        <v>0</v>
      </c>
      <c r="AI519" s="11"/>
    </row>
    <row r="520" spans="1:35" ht="191.25">
      <c r="A520" s="12" t="s">
        <v>1075</v>
      </c>
      <c r="B520" s="13" t="s">
        <v>34</v>
      </c>
      <c r="C520" s="13" t="s">
        <v>35</v>
      </c>
      <c r="D520" s="13" t="s">
        <v>1035</v>
      </c>
      <c r="E520" s="13" t="s">
        <v>944</v>
      </c>
      <c r="F520" s="14">
        <v>8146</v>
      </c>
      <c r="G520" s="14">
        <v>2024110010254</v>
      </c>
      <c r="H520" s="13" t="s">
        <v>945</v>
      </c>
      <c r="I520" s="13" t="s">
        <v>946</v>
      </c>
      <c r="J520" s="13" t="s">
        <v>1036</v>
      </c>
      <c r="K520" s="13">
        <v>80111601</v>
      </c>
      <c r="L520" s="13" t="s">
        <v>1074</v>
      </c>
      <c r="M520" s="13" t="s">
        <v>295</v>
      </c>
      <c r="N520" s="13" t="s">
        <v>295</v>
      </c>
      <c r="O520" s="13">
        <v>4</v>
      </c>
      <c r="P520" s="13">
        <v>1</v>
      </c>
      <c r="Q520" s="13" t="s">
        <v>949</v>
      </c>
      <c r="R520" s="40" t="s">
        <v>950</v>
      </c>
      <c r="S520" s="40">
        <v>2253000</v>
      </c>
      <c r="T520" s="34">
        <f t="shared" si="171"/>
        <v>9012000</v>
      </c>
      <c r="U520" s="13" t="s">
        <v>951</v>
      </c>
      <c r="V520" s="13" t="s">
        <v>92</v>
      </c>
      <c r="W520" s="13" t="s">
        <v>952</v>
      </c>
      <c r="X520" s="13" t="s">
        <v>1038</v>
      </c>
      <c r="Y520" s="13" t="s">
        <v>50</v>
      </c>
      <c r="Z520" s="13" t="s">
        <v>51</v>
      </c>
      <c r="AA520" s="18">
        <f>SUMIFS('MOD PAA INVERSIÓN'!M:M,'MOD PAA INVERSIÓN'!B:B,A520,'MOD PAA INVERSIÓN'!A:A,"Modificación propuesta")</f>
        <v>0</v>
      </c>
      <c r="AB520" s="18">
        <f t="shared" si="159"/>
        <v>0</v>
      </c>
      <c r="AC520" s="18">
        <f t="shared" ref="AC520:AC521" si="174">T520</f>
        <v>9012000</v>
      </c>
      <c r="AD520" s="18">
        <f>IFERROR(VLOOKUP(A520,'MOD PAA INVERSIÓN'!$B:$U,20,0),0)</f>
        <v>0</v>
      </c>
      <c r="AE520" s="18">
        <f>SUMIFS('MOD PAA INVERSIÓN'!$M:$M,'MOD PAA INVERSIÓN'!B:B,A520,'MOD PAA INVERSIÓN'!A:A,"Información Actual")</f>
        <v>0</v>
      </c>
      <c r="AF520" s="18" t="e">
        <f>VLOOKUP(A520,'Copia de MOD PAA INVERSIÓN'!$B:$M,12,0)</f>
        <v>#N/A</v>
      </c>
      <c r="AG520" s="11" t="e">
        <f>VLOOKUP(A520,'SOL INVERSIÒN'!$B:$M,12,0)</f>
        <v>#N/A</v>
      </c>
      <c r="AH520" s="11" t="e">
        <f t="shared" si="162"/>
        <v>#N/A</v>
      </c>
      <c r="AI520" s="11"/>
    </row>
    <row r="521" spans="1:35" ht="191.25">
      <c r="A521" s="12" t="s">
        <v>1076</v>
      </c>
      <c r="B521" s="13" t="s">
        <v>34</v>
      </c>
      <c r="C521" s="13" t="s">
        <v>35</v>
      </c>
      <c r="D521" s="13" t="s">
        <v>1035</v>
      </c>
      <c r="E521" s="13" t="s">
        <v>944</v>
      </c>
      <c r="F521" s="14">
        <v>8146</v>
      </c>
      <c r="G521" s="14">
        <v>2024110010254</v>
      </c>
      <c r="H521" s="13" t="s">
        <v>945</v>
      </c>
      <c r="I521" s="13" t="s">
        <v>946</v>
      </c>
      <c r="J521" s="13" t="s">
        <v>1036</v>
      </c>
      <c r="K521" s="13">
        <v>80111601</v>
      </c>
      <c r="L521" s="13" t="s">
        <v>1077</v>
      </c>
      <c r="M521" s="13" t="s">
        <v>295</v>
      </c>
      <c r="N521" s="13" t="s">
        <v>295</v>
      </c>
      <c r="O521" s="13">
        <v>4</v>
      </c>
      <c r="P521" s="13">
        <v>1</v>
      </c>
      <c r="Q521" s="13" t="s">
        <v>949</v>
      </c>
      <c r="R521" s="40" t="s">
        <v>950</v>
      </c>
      <c r="S521" s="40">
        <v>4000000</v>
      </c>
      <c r="T521" s="34">
        <f t="shared" si="171"/>
        <v>16000000</v>
      </c>
      <c r="U521" s="13" t="s">
        <v>951</v>
      </c>
      <c r="V521" s="13" t="s">
        <v>92</v>
      </c>
      <c r="W521" s="13" t="s">
        <v>952</v>
      </c>
      <c r="X521" s="13" t="s">
        <v>1038</v>
      </c>
      <c r="Y521" s="13" t="s">
        <v>50</v>
      </c>
      <c r="Z521" s="13" t="s">
        <v>51</v>
      </c>
      <c r="AA521" s="18">
        <f>SUMIFS('MOD PAA INVERSIÓN'!M:M,'MOD PAA INVERSIÓN'!B:B,A521,'MOD PAA INVERSIÓN'!A:A,"Modificación propuesta")</f>
        <v>0</v>
      </c>
      <c r="AB521" s="18">
        <f t="shared" si="159"/>
        <v>0</v>
      </c>
      <c r="AC521" s="18">
        <f t="shared" si="174"/>
        <v>16000000</v>
      </c>
      <c r="AD521" s="18">
        <f>IFERROR(VLOOKUP(A521,'MOD PAA INVERSIÓN'!$B:$U,20,0),0)</f>
        <v>0</v>
      </c>
      <c r="AE521" s="18">
        <f>SUMIFS('MOD PAA INVERSIÓN'!$M:$M,'MOD PAA INVERSIÓN'!B:B,A521,'MOD PAA INVERSIÓN'!A:A,"Información Actual")</f>
        <v>0</v>
      </c>
      <c r="AF521" s="18" t="e">
        <f>VLOOKUP(A521,'Copia de MOD PAA INVERSIÓN'!$B:$M,12,0)</f>
        <v>#N/A</v>
      </c>
      <c r="AG521" s="11" t="e">
        <f>VLOOKUP(A521,'SOL INVERSIÒN'!$B:$M,12,0)</f>
        <v>#N/A</v>
      </c>
      <c r="AH521" s="11" t="e">
        <f t="shared" si="162"/>
        <v>#N/A</v>
      </c>
      <c r="AI521" s="11"/>
    </row>
    <row r="522" spans="1:35" ht="191.25">
      <c r="A522" s="12" t="s">
        <v>1078</v>
      </c>
      <c r="B522" s="13" t="s">
        <v>34</v>
      </c>
      <c r="C522" s="13" t="s">
        <v>35</v>
      </c>
      <c r="D522" s="13" t="s">
        <v>1035</v>
      </c>
      <c r="E522" s="13" t="s">
        <v>944</v>
      </c>
      <c r="F522" s="14">
        <v>8146</v>
      </c>
      <c r="G522" s="14">
        <v>2024110010254</v>
      </c>
      <c r="H522" s="13" t="s">
        <v>945</v>
      </c>
      <c r="I522" s="13" t="s">
        <v>946</v>
      </c>
      <c r="J522" s="13" t="s">
        <v>1036</v>
      </c>
      <c r="K522" s="13">
        <v>80111601</v>
      </c>
      <c r="L522" s="13" t="s">
        <v>1079</v>
      </c>
      <c r="M522" s="13" t="s">
        <v>295</v>
      </c>
      <c r="N522" s="13" t="s">
        <v>295</v>
      </c>
      <c r="O522" s="13">
        <v>4</v>
      </c>
      <c r="P522" s="13">
        <v>1</v>
      </c>
      <c r="Q522" s="13" t="s">
        <v>949</v>
      </c>
      <c r="R522" s="40" t="s">
        <v>950</v>
      </c>
      <c r="S522" s="40">
        <v>5500000</v>
      </c>
      <c r="T522" s="34">
        <f t="shared" si="171"/>
        <v>22000000</v>
      </c>
      <c r="U522" s="13" t="s">
        <v>951</v>
      </c>
      <c r="V522" s="13" t="s">
        <v>92</v>
      </c>
      <c r="W522" s="13" t="s">
        <v>952</v>
      </c>
      <c r="X522" s="13" t="s">
        <v>1038</v>
      </c>
      <c r="Y522" s="13" t="s">
        <v>50</v>
      </c>
      <c r="Z522" s="13" t="s">
        <v>51</v>
      </c>
      <c r="AA522" s="18">
        <f>SUMIFS('MOD PAA INVERSIÓN'!M:M,'MOD PAA INVERSIÓN'!B:B,A522,'MOD PAA INVERSIÓN'!A:A,"Modificación propuesta")</f>
        <v>27500000</v>
      </c>
      <c r="AB522" s="18">
        <f t="shared" si="159"/>
        <v>5500000</v>
      </c>
      <c r="AC522" s="49">
        <v>27500000</v>
      </c>
      <c r="AD522" s="18">
        <f>IFERROR(VLOOKUP(A522,'MOD PAA INVERSIÓN'!$B:$U,20,0),0)</f>
        <v>3</v>
      </c>
      <c r="AE522" s="18">
        <f>SUMIFS('MOD PAA INVERSIÓN'!$M:$M,'MOD PAA INVERSIÓN'!B:B,A522,'MOD PAA INVERSIÓN'!A:A,"Información Actual")</f>
        <v>22000000</v>
      </c>
      <c r="AF522" s="18">
        <f>VLOOKUP(A522,'Copia de MOD PAA INVERSIÓN'!$B:$M,12,0)</f>
        <v>27500000</v>
      </c>
      <c r="AG522" s="19">
        <f>VLOOKUP(A522,'SOL INVERSIÒN'!$B:$M,12,0)</f>
        <v>27500000</v>
      </c>
      <c r="AH522" s="19">
        <f t="shared" si="162"/>
        <v>0</v>
      </c>
      <c r="AI522" s="11"/>
    </row>
    <row r="523" spans="1:35" ht="191.25">
      <c r="A523" s="12" t="s">
        <v>1080</v>
      </c>
      <c r="B523" s="13" t="s">
        <v>34</v>
      </c>
      <c r="C523" s="13" t="s">
        <v>35</v>
      </c>
      <c r="D523" s="13" t="s">
        <v>1035</v>
      </c>
      <c r="E523" s="13" t="s">
        <v>944</v>
      </c>
      <c r="F523" s="14">
        <v>8146</v>
      </c>
      <c r="G523" s="14">
        <v>2024110010254</v>
      </c>
      <c r="H523" s="13" t="s">
        <v>945</v>
      </c>
      <c r="I523" s="13" t="s">
        <v>946</v>
      </c>
      <c r="J523" s="13" t="s">
        <v>1036</v>
      </c>
      <c r="K523" s="13">
        <v>80111601</v>
      </c>
      <c r="L523" s="13" t="s">
        <v>1081</v>
      </c>
      <c r="M523" s="13" t="s">
        <v>479</v>
      </c>
      <c r="N523" s="13" t="s">
        <v>479</v>
      </c>
      <c r="O523" s="13">
        <v>6</v>
      </c>
      <c r="P523" s="13">
        <v>1</v>
      </c>
      <c r="Q523" s="13" t="s">
        <v>949</v>
      </c>
      <c r="R523" s="40" t="s">
        <v>950</v>
      </c>
      <c r="S523" s="40">
        <v>5000000</v>
      </c>
      <c r="T523" s="34">
        <f t="shared" si="171"/>
        <v>30000000</v>
      </c>
      <c r="U523" s="13" t="s">
        <v>951</v>
      </c>
      <c r="V523" s="13" t="s">
        <v>92</v>
      </c>
      <c r="W523" s="13" t="s">
        <v>952</v>
      </c>
      <c r="X523" s="13" t="s">
        <v>1038</v>
      </c>
      <c r="Y523" s="13" t="s">
        <v>50</v>
      </c>
      <c r="Z523" s="13" t="s">
        <v>51</v>
      </c>
      <c r="AA523" s="18">
        <f>SUMIFS('MOD PAA INVERSIÓN'!M:M,'MOD PAA INVERSIÓN'!B:B,A523,'MOD PAA INVERSIÓN'!A:A,"Modificación propuesta")</f>
        <v>0</v>
      </c>
      <c r="AB523" s="18">
        <f t="shared" si="159"/>
        <v>0</v>
      </c>
      <c r="AC523" s="18">
        <f t="shared" ref="AC523:AC526" si="175">T523</f>
        <v>30000000</v>
      </c>
      <c r="AD523" s="18">
        <f>IFERROR(VLOOKUP(A523,'MOD PAA INVERSIÓN'!$B:$U,20,0),0)</f>
        <v>0</v>
      </c>
      <c r="AE523" s="18">
        <f>SUMIFS('MOD PAA INVERSIÓN'!$M:$M,'MOD PAA INVERSIÓN'!B:B,A523,'MOD PAA INVERSIÓN'!A:A,"Información Actual")</f>
        <v>0</v>
      </c>
      <c r="AF523" s="18" t="e">
        <f>VLOOKUP(A523,'Copia de MOD PAA INVERSIÓN'!$B:$M,12,0)</f>
        <v>#N/A</v>
      </c>
      <c r="AG523" s="11" t="e">
        <f>VLOOKUP(A523,'SOL INVERSIÒN'!$B:$M,12,0)</f>
        <v>#N/A</v>
      </c>
      <c r="AH523" s="11" t="e">
        <f t="shared" si="162"/>
        <v>#N/A</v>
      </c>
      <c r="AI523" s="11"/>
    </row>
    <row r="524" spans="1:35" ht="191.25">
      <c r="A524" s="12" t="s">
        <v>1082</v>
      </c>
      <c r="B524" s="13" t="s">
        <v>34</v>
      </c>
      <c r="C524" s="13" t="s">
        <v>35</v>
      </c>
      <c r="D524" s="13" t="s">
        <v>1035</v>
      </c>
      <c r="E524" s="13" t="s">
        <v>944</v>
      </c>
      <c r="F524" s="14">
        <v>8146</v>
      </c>
      <c r="G524" s="14">
        <v>2024110010254</v>
      </c>
      <c r="H524" s="13" t="s">
        <v>945</v>
      </c>
      <c r="I524" s="13" t="s">
        <v>946</v>
      </c>
      <c r="J524" s="13" t="s">
        <v>1036</v>
      </c>
      <c r="K524" s="13">
        <v>80111601</v>
      </c>
      <c r="L524" s="13" t="s">
        <v>1083</v>
      </c>
      <c r="M524" s="13" t="s">
        <v>295</v>
      </c>
      <c r="N524" s="13" t="s">
        <v>295</v>
      </c>
      <c r="O524" s="13">
        <v>4</v>
      </c>
      <c r="P524" s="13">
        <v>1</v>
      </c>
      <c r="Q524" s="13" t="s">
        <v>949</v>
      </c>
      <c r="R524" s="40" t="s">
        <v>950</v>
      </c>
      <c r="S524" s="40">
        <v>6000000</v>
      </c>
      <c r="T524" s="34">
        <f t="shared" si="171"/>
        <v>24000000</v>
      </c>
      <c r="U524" s="13" t="s">
        <v>951</v>
      </c>
      <c r="V524" s="13" t="s">
        <v>92</v>
      </c>
      <c r="W524" s="13" t="s">
        <v>952</v>
      </c>
      <c r="X524" s="13" t="s">
        <v>1038</v>
      </c>
      <c r="Y524" s="13" t="s">
        <v>50</v>
      </c>
      <c r="Z524" s="13" t="s">
        <v>51</v>
      </c>
      <c r="AA524" s="18">
        <f>SUMIFS('MOD PAA INVERSIÓN'!M:M,'MOD PAA INVERSIÓN'!B:B,A524,'MOD PAA INVERSIÓN'!A:A,"Modificación propuesta")</f>
        <v>0</v>
      </c>
      <c r="AB524" s="18">
        <f t="shared" si="159"/>
        <v>0</v>
      </c>
      <c r="AC524" s="18">
        <f t="shared" si="175"/>
        <v>24000000</v>
      </c>
      <c r="AD524" s="18">
        <f>IFERROR(VLOOKUP(A524,'MOD PAA INVERSIÓN'!$B:$U,20,0),0)</f>
        <v>0</v>
      </c>
      <c r="AE524" s="18">
        <f>SUMIFS('MOD PAA INVERSIÓN'!$M:$M,'MOD PAA INVERSIÓN'!B:B,A524,'MOD PAA INVERSIÓN'!A:A,"Información Actual")</f>
        <v>0</v>
      </c>
      <c r="AF524" s="18" t="e">
        <f>VLOOKUP(A524,'Copia de MOD PAA INVERSIÓN'!$B:$M,12,0)</f>
        <v>#N/A</v>
      </c>
      <c r="AG524" s="11" t="e">
        <f>VLOOKUP(A524,'SOL INVERSIÒN'!$B:$M,12,0)</f>
        <v>#N/A</v>
      </c>
      <c r="AH524" s="11" t="e">
        <f t="shared" si="162"/>
        <v>#N/A</v>
      </c>
      <c r="AI524" s="11"/>
    </row>
    <row r="525" spans="1:35" ht="191.25">
      <c r="A525" s="12" t="s">
        <v>1084</v>
      </c>
      <c r="B525" s="13" t="s">
        <v>34</v>
      </c>
      <c r="C525" s="13" t="s">
        <v>35</v>
      </c>
      <c r="D525" s="13" t="s">
        <v>1035</v>
      </c>
      <c r="E525" s="13" t="s">
        <v>944</v>
      </c>
      <c r="F525" s="14">
        <v>8146</v>
      </c>
      <c r="G525" s="14">
        <v>2024110010254</v>
      </c>
      <c r="H525" s="13" t="s">
        <v>945</v>
      </c>
      <c r="I525" s="13" t="s">
        <v>946</v>
      </c>
      <c r="J525" s="13" t="s">
        <v>1036</v>
      </c>
      <c r="K525" s="13">
        <v>80111601</v>
      </c>
      <c r="L525" s="13" t="s">
        <v>1085</v>
      </c>
      <c r="M525" s="13" t="s">
        <v>295</v>
      </c>
      <c r="N525" s="13" t="s">
        <v>295</v>
      </c>
      <c r="O525" s="13">
        <v>4</v>
      </c>
      <c r="P525" s="13">
        <v>1</v>
      </c>
      <c r="Q525" s="13" t="s">
        <v>949</v>
      </c>
      <c r="R525" s="40" t="s">
        <v>950</v>
      </c>
      <c r="S525" s="40">
        <v>3157000</v>
      </c>
      <c r="T525" s="34">
        <f t="shared" si="171"/>
        <v>12628000</v>
      </c>
      <c r="U525" s="13" t="s">
        <v>951</v>
      </c>
      <c r="V525" s="13" t="s">
        <v>92</v>
      </c>
      <c r="W525" s="13" t="s">
        <v>952</v>
      </c>
      <c r="X525" s="13" t="s">
        <v>1038</v>
      </c>
      <c r="Y525" s="13" t="s">
        <v>50</v>
      </c>
      <c r="Z525" s="13" t="s">
        <v>51</v>
      </c>
      <c r="AA525" s="18">
        <f>SUMIFS('MOD PAA INVERSIÓN'!M:M,'MOD PAA INVERSIÓN'!B:B,A525,'MOD PAA INVERSIÓN'!A:A,"Modificación propuesta")</f>
        <v>0</v>
      </c>
      <c r="AB525" s="18">
        <f t="shared" si="159"/>
        <v>0</v>
      </c>
      <c r="AC525" s="18">
        <f t="shared" si="175"/>
        <v>12628000</v>
      </c>
      <c r="AD525" s="18">
        <f>IFERROR(VLOOKUP(A525,'MOD PAA INVERSIÓN'!$B:$U,20,0),0)</f>
        <v>0</v>
      </c>
      <c r="AE525" s="18">
        <f>SUMIFS('MOD PAA INVERSIÓN'!$M:$M,'MOD PAA INVERSIÓN'!B:B,A525,'MOD PAA INVERSIÓN'!A:A,"Información Actual")</f>
        <v>0</v>
      </c>
      <c r="AF525" s="18" t="e">
        <f>VLOOKUP(A525,'Copia de MOD PAA INVERSIÓN'!$B:$M,12,0)</f>
        <v>#N/A</v>
      </c>
      <c r="AG525" s="11" t="e">
        <f>VLOOKUP(A525,'SOL INVERSIÒN'!$B:$M,12,0)</f>
        <v>#N/A</v>
      </c>
      <c r="AH525" s="11" t="e">
        <f t="shared" si="162"/>
        <v>#N/A</v>
      </c>
      <c r="AI525" s="11"/>
    </row>
    <row r="526" spans="1:35" ht="191.25">
      <c r="A526" s="12" t="s">
        <v>1086</v>
      </c>
      <c r="B526" s="13" t="s">
        <v>34</v>
      </c>
      <c r="C526" s="13" t="s">
        <v>35</v>
      </c>
      <c r="D526" s="13" t="s">
        <v>1035</v>
      </c>
      <c r="E526" s="13" t="s">
        <v>944</v>
      </c>
      <c r="F526" s="14">
        <v>8146</v>
      </c>
      <c r="G526" s="14">
        <v>2024110010254</v>
      </c>
      <c r="H526" s="13" t="s">
        <v>945</v>
      </c>
      <c r="I526" s="13" t="s">
        <v>946</v>
      </c>
      <c r="J526" s="13" t="s">
        <v>1036</v>
      </c>
      <c r="K526" s="13">
        <v>80111601</v>
      </c>
      <c r="L526" s="13" t="s">
        <v>1087</v>
      </c>
      <c r="M526" s="13" t="s">
        <v>295</v>
      </c>
      <c r="N526" s="13" t="s">
        <v>295</v>
      </c>
      <c r="O526" s="13">
        <v>4</v>
      </c>
      <c r="P526" s="13">
        <v>1</v>
      </c>
      <c r="Q526" s="13" t="s">
        <v>949</v>
      </c>
      <c r="R526" s="40" t="s">
        <v>950</v>
      </c>
      <c r="S526" s="40">
        <v>4500000</v>
      </c>
      <c r="T526" s="34">
        <f t="shared" si="171"/>
        <v>18000000</v>
      </c>
      <c r="U526" s="13" t="s">
        <v>951</v>
      </c>
      <c r="V526" s="13" t="s">
        <v>92</v>
      </c>
      <c r="W526" s="13" t="s">
        <v>952</v>
      </c>
      <c r="X526" s="13" t="s">
        <v>1038</v>
      </c>
      <c r="Y526" s="13" t="s">
        <v>50</v>
      </c>
      <c r="Z526" s="13" t="s">
        <v>51</v>
      </c>
      <c r="AA526" s="18">
        <f>SUMIFS('MOD PAA INVERSIÓN'!M:M,'MOD PAA INVERSIÓN'!B:B,A526,'MOD PAA INVERSIÓN'!A:A,"Modificación propuesta")</f>
        <v>0</v>
      </c>
      <c r="AB526" s="18">
        <f t="shared" si="159"/>
        <v>0</v>
      </c>
      <c r="AC526" s="18">
        <f t="shared" si="175"/>
        <v>18000000</v>
      </c>
      <c r="AD526" s="18">
        <f>IFERROR(VLOOKUP(A526,'MOD PAA INVERSIÓN'!$B:$U,20,0),0)</f>
        <v>0</v>
      </c>
      <c r="AE526" s="18">
        <f>SUMIFS('MOD PAA INVERSIÓN'!$M:$M,'MOD PAA INVERSIÓN'!B:B,A526,'MOD PAA INVERSIÓN'!A:A,"Información Actual")</f>
        <v>0</v>
      </c>
      <c r="AF526" s="18" t="e">
        <f>VLOOKUP(A526,'Copia de MOD PAA INVERSIÓN'!$B:$M,12,0)</f>
        <v>#N/A</v>
      </c>
      <c r="AG526" s="11" t="e">
        <f>VLOOKUP(A526,'SOL INVERSIÒN'!$B:$M,12,0)</f>
        <v>#N/A</v>
      </c>
      <c r="AH526" s="11" t="e">
        <f t="shared" si="162"/>
        <v>#N/A</v>
      </c>
      <c r="AI526" s="11"/>
    </row>
    <row r="527" spans="1:35" ht="191.25">
      <c r="A527" s="12" t="s">
        <v>1088</v>
      </c>
      <c r="B527" s="13" t="s">
        <v>34</v>
      </c>
      <c r="C527" s="13" t="s">
        <v>35</v>
      </c>
      <c r="D527" s="13" t="s">
        <v>1035</v>
      </c>
      <c r="E527" s="13" t="s">
        <v>944</v>
      </c>
      <c r="F527" s="14">
        <v>8146</v>
      </c>
      <c r="G527" s="14">
        <v>2024110010254</v>
      </c>
      <c r="H527" s="13" t="s">
        <v>945</v>
      </c>
      <c r="I527" s="13" t="s">
        <v>946</v>
      </c>
      <c r="J527" s="13" t="s">
        <v>1036</v>
      </c>
      <c r="K527" s="13">
        <v>80111601</v>
      </c>
      <c r="L527" s="13" t="s">
        <v>1089</v>
      </c>
      <c r="M527" s="13" t="s">
        <v>479</v>
      </c>
      <c r="N527" s="13" t="s">
        <v>479</v>
      </c>
      <c r="O527" s="13">
        <v>8</v>
      </c>
      <c r="P527" s="13">
        <v>1</v>
      </c>
      <c r="Q527" s="13" t="s">
        <v>949</v>
      </c>
      <c r="R527" s="40" t="s">
        <v>950</v>
      </c>
      <c r="S527" s="40">
        <v>6000000</v>
      </c>
      <c r="T527" s="34">
        <f t="shared" si="171"/>
        <v>48000000</v>
      </c>
      <c r="U527" s="13" t="s">
        <v>951</v>
      </c>
      <c r="V527" s="13" t="s">
        <v>92</v>
      </c>
      <c r="W527" s="13" t="s">
        <v>952</v>
      </c>
      <c r="X527" s="13" t="s">
        <v>1038</v>
      </c>
      <c r="Y527" s="13" t="s">
        <v>50</v>
      </c>
      <c r="Z527" s="13" t="s">
        <v>51</v>
      </c>
      <c r="AA527" s="18">
        <f>SUMIFS('MOD PAA INVERSIÓN'!M:M,'MOD PAA INVERSIÓN'!B:B,A527,'MOD PAA INVERSIÓN'!A:A,"Modificación propuesta")</f>
        <v>42000000</v>
      </c>
      <c r="AB527" s="18">
        <f t="shared" si="159"/>
        <v>-6000000</v>
      </c>
      <c r="AC527" s="49">
        <v>42000000</v>
      </c>
      <c r="AD527" s="18">
        <f>IFERROR(VLOOKUP(A527,'MOD PAA INVERSIÓN'!$B:$U,20,0),0)</f>
        <v>3</v>
      </c>
      <c r="AE527" s="18">
        <f>SUMIFS('MOD PAA INVERSIÓN'!$M:$M,'MOD PAA INVERSIÓN'!B:B,A527,'MOD PAA INVERSIÓN'!A:A,"Información Actual")</f>
        <v>48000000</v>
      </c>
      <c r="AF527" s="18">
        <f>VLOOKUP(A527,'Copia de MOD PAA INVERSIÓN'!$B:$M,12,0)</f>
        <v>42000000</v>
      </c>
      <c r="AG527" s="19">
        <f>VLOOKUP(A527,'SOL INVERSIÒN'!$B:$M,12,0)</f>
        <v>42000000</v>
      </c>
      <c r="AH527" s="19">
        <f t="shared" si="162"/>
        <v>0</v>
      </c>
      <c r="AI527" s="11"/>
    </row>
    <row r="528" spans="1:35" ht="191.25">
      <c r="A528" s="12" t="s">
        <v>1090</v>
      </c>
      <c r="B528" s="13" t="s">
        <v>34</v>
      </c>
      <c r="C528" s="13" t="s">
        <v>35</v>
      </c>
      <c r="D528" s="13" t="s">
        <v>1035</v>
      </c>
      <c r="E528" s="13" t="s">
        <v>944</v>
      </c>
      <c r="F528" s="14">
        <v>8146</v>
      </c>
      <c r="G528" s="14">
        <v>2024110010254</v>
      </c>
      <c r="H528" s="13" t="s">
        <v>945</v>
      </c>
      <c r="I528" s="13" t="s">
        <v>946</v>
      </c>
      <c r="J528" s="13" t="s">
        <v>1036</v>
      </c>
      <c r="K528" s="13">
        <v>80111601</v>
      </c>
      <c r="L528" s="13" t="s">
        <v>1091</v>
      </c>
      <c r="M528" s="13" t="s">
        <v>295</v>
      </c>
      <c r="N528" s="13" t="s">
        <v>295</v>
      </c>
      <c r="O528" s="13">
        <v>4</v>
      </c>
      <c r="P528" s="13">
        <v>1</v>
      </c>
      <c r="Q528" s="13" t="s">
        <v>949</v>
      </c>
      <c r="R528" s="40" t="s">
        <v>950</v>
      </c>
      <c r="S528" s="40">
        <v>5000000</v>
      </c>
      <c r="T528" s="34">
        <f t="shared" si="171"/>
        <v>20000000</v>
      </c>
      <c r="U528" s="13" t="s">
        <v>951</v>
      </c>
      <c r="V528" s="13" t="s">
        <v>92</v>
      </c>
      <c r="W528" s="13" t="s">
        <v>952</v>
      </c>
      <c r="X528" s="13" t="s">
        <v>1038</v>
      </c>
      <c r="Y528" s="13" t="s">
        <v>50</v>
      </c>
      <c r="Z528" s="13" t="s">
        <v>51</v>
      </c>
      <c r="AA528" s="18">
        <f>SUMIFS('MOD PAA INVERSIÓN'!M:M,'MOD PAA INVERSIÓN'!B:B,A528,'MOD PAA INVERSIÓN'!A:A,"Modificación propuesta")</f>
        <v>30000000</v>
      </c>
      <c r="AB528" s="18">
        <f t="shared" si="159"/>
        <v>10000000</v>
      </c>
      <c r="AC528" s="49">
        <v>30000000</v>
      </c>
      <c r="AD528" s="18">
        <f>IFERROR(VLOOKUP(A528,'MOD PAA INVERSIÓN'!$B:$U,20,0),0)</f>
        <v>3</v>
      </c>
      <c r="AE528" s="18">
        <f>SUMIFS('MOD PAA INVERSIÓN'!$M:$M,'MOD PAA INVERSIÓN'!B:B,A528,'MOD PAA INVERSIÓN'!A:A,"Información Actual")</f>
        <v>20000000</v>
      </c>
      <c r="AF528" s="18">
        <f>VLOOKUP(A528,'Copia de MOD PAA INVERSIÓN'!$B:$M,12,0)</f>
        <v>30000000</v>
      </c>
      <c r="AG528" s="19">
        <f>VLOOKUP(A528,'SOL INVERSIÒN'!$B:$M,12,0)</f>
        <v>30000000</v>
      </c>
      <c r="AH528" s="19">
        <f t="shared" si="162"/>
        <v>0</v>
      </c>
      <c r="AI528" s="11"/>
    </row>
    <row r="529" spans="1:35" ht="191.25">
      <c r="A529" s="12" t="s">
        <v>1092</v>
      </c>
      <c r="B529" s="13" t="s">
        <v>34</v>
      </c>
      <c r="C529" s="13" t="s">
        <v>35</v>
      </c>
      <c r="D529" s="13" t="s">
        <v>1035</v>
      </c>
      <c r="E529" s="13" t="s">
        <v>944</v>
      </c>
      <c r="F529" s="14">
        <v>8146</v>
      </c>
      <c r="G529" s="14">
        <v>2024110010254</v>
      </c>
      <c r="H529" s="13" t="s">
        <v>945</v>
      </c>
      <c r="I529" s="13" t="s">
        <v>946</v>
      </c>
      <c r="J529" s="13" t="s">
        <v>1036</v>
      </c>
      <c r="K529" s="13">
        <v>80111601</v>
      </c>
      <c r="L529" s="13" t="s">
        <v>1093</v>
      </c>
      <c r="M529" s="13" t="s">
        <v>963</v>
      </c>
      <c r="N529" s="13" t="s">
        <v>963</v>
      </c>
      <c r="O529" s="13">
        <v>1</v>
      </c>
      <c r="P529" s="13">
        <v>1</v>
      </c>
      <c r="Q529" s="13" t="s">
        <v>949</v>
      </c>
      <c r="R529" s="40" t="s">
        <v>950</v>
      </c>
      <c r="S529" s="40" t="s">
        <v>233</v>
      </c>
      <c r="T529" s="34">
        <f>430000000+200000000+100000000-T528-T527-T526-T525-T524-T523-T522-T521-T520-T519-T518-T517-T516-T515-T514-T513-T512-T511-T510-T509-T508-T507-T506-T505-T504-T503-T502-T501</f>
        <v>83172000</v>
      </c>
      <c r="U529" s="13" t="s">
        <v>951</v>
      </c>
      <c r="V529" s="13" t="s">
        <v>92</v>
      </c>
      <c r="W529" s="13" t="s">
        <v>952</v>
      </c>
      <c r="X529" s="13" t="s">
        <v>1038</v>
      </c>
      <c r="Y529" s="13" t="s">
        <v>50</v>
      </c>
      <c r="Z529" s="13" t="s">
        <v>51</v>
      </c>
      <c r="AA529" s="18">
        <f>SUMIFS('MOD PAA INVERSIÓN'!M:M,'MOD PAA INVERSIÓN'!B:B,A529,'MOD PAA INVERSIÓN'!A:A,"Modificación propuesta")</f>
        <v>41380000</v>
      </c>
      <c r="AB529" s="18">
        <f t="shared" si="159"/>
        <v>-41792000</v>
      </c>
      <c r="AC529" s="49">
        <v>41380000</v>
      </c>
      <c r="AD529" s="18">
        <f>IFERROR(VLOOKUP(A529,'MOD PAA INVERSIÓN'!$B:$U,20,0),0)</f>
        <v>3</v>
      </c>
      <c r="AE529" s="18">
        <f>SUMIFS('MOD PAA INVERSIÓN'!$M:$M,'MOD PAA INVERSIÓN'!B:B,A529,'MOD PAA INVERSIÓN'!A:A,"Información Actual")</f>
        <v>83172000</v>
      </c>
      <c r="AF529" s="18">
        <f>VLOOKUP(A529,'Copia de MOD PAA INVERSIÓN'!$B:$M,12,0)</f>
        <v>41380000</v>
      </c>
      <c r="AG529" s="19">
        <f>VLOOKUP(A529,'SOL INVERSIÒN'!$B:$M,12,0)</f>
        <v>41380000</v>
      </c>
      <c r="AH529" s="19">
        <f t="shared" si="162"/>
        <v>0</v>
      </c>
      <c r="AI529" s="11"/>
    </row>
    <row r="530" spans="1:35" ht="153">
      <c r="A530" s="12" t="s">
        <v>1094</v>
      </c>
      <c r="B530" s="13" t="s">
        <v>34</v>
      </c>
      <c r="C530" s="13" t="s">
        <v>35</v>
      </c>
      <c r="D530" s="13" t="s">
        <v>1095</v>
      </c>
      <c r="E530" s="13" t="s">
        <v>944</v>
      </c>
      <c r="F530" s="14">
        <v>8146</v>
      </c>
      <c r="G530" s="14">
        <v>2024110010254</v>
      </c>
      <c r="H530" s="13" t="s">
        <v>945</v>
      </c>
      <c r="I530" s="13" t="s">
        <v>946</v>
      </c>
      <c r="J530" s="13" t="s">
        <v>1096</v>
      </c>
      <c r="K530" s="13">
        <v>80111600</v>
      </c>
      <c r="L530" s="13" t="s">
        <v>1097</v>
      </c>
      <c r="M530" s="13" t="s">
        <v>479</v>
      </c>
      <c r="N530" s="13" t="s">
        <v>479</v>
      </c>
      <c r="O530" s="13">
        <v>6</v>
      </c>
      <c r="P530" s="13">
        <v>1</v>
      </c>
      <c r="Q530" s="13" t="s">
        <v>949</v>
      </c>
      <c r="R530" s="40" t="s">
        <v>950</v>
      </c>
      <c r="S530" s="40">
        <v>7000000</v>
      </c>
      <c r="T530" s="34">
        <f t="shared" ref="T530:T556" si="176">+S530*O530</f>
        <v>42000000</v>
      </c>
      <c r="U530" s="13" t="s">
        <v>1098</v>
      </c>
      <c r="V530" s="13" t="s">
        <v>92</v>
      </c>
      <c r="W530" s="13" t="s">
        <v>952</v>
      </c>
      <c r="X530" s="13" t="s">
        <v>557</v>
      </c>
      <c r="Y530" s="13" t="s">
        <v>50</v>
      </c>
      <c r="Z530" s="13" t="s">
        <v>51</v>
      </c>
      <c r="AA530" s="18">
        <f>SUMIFS('MOD PAA INVERSIÓN'!M:M,'MOD PAA INVERSIÓN'!B:B,A530,'MOD PAA INVERSIÓN'!A:A,"Modificación propuesta")</f>
        <v>0</v>
      </c>
      <c r="AB530" s="18">
        <f t="shared" si="159"/>
        <v>0</v>
      </c>
      <c r="AC530" s="18">
        <f t="shared" ref="AC530:AC536" si="177">T530</f>
        <v>42000000</v>
      </c>
      <c r="AD530" s="18">
        <f>IFERROR(VLOOKUP(A530,'MOD PAA INVERSIÓN'!$B:$U,20,0),0)</f>
        <v>0</v>
      </c>
      <c r="AE530" s="18">
        <f>SUMIFS('MOD PAA INVERSIÓN'!$M:$M,'MOD PAA INVERSIÓN'!B:B,A530,'MOD PAA INVERSIÓN'!A:A,"Información Actual")</f>
        <v>0</v>
      </c>
      <c r="AF530" s="18" t="e">
        <f>VLOOKUP(A530,'Copia de MOD PAA INVERSIÓN'!$B:$M,12,0)</f>
        <v>#N/A</v>
      </c>
      <c r="AG530" s="11" t="e">
        <f>VLOOKUP(A530,'SOL INVERSIÒN'!$B:$M,12,0)</f>
        <v>#N/A</v>
      </c>
      <c r="AH530" s="11" t="e">
        <f t="shared" si="162"/>
        <v>#N/A</v>
      </c>
      <c r="AI530" s="11"/>
    </row>
    <row r="531" spans="1:35" ht="153">
      <c r="A531" s="12" t="s">
        <v>1099</v>
      </c>
      <c r="B531" s="13" t="s">
        <v>34</v>
      </c>
      <c r="C531" s="13" t="s">
        <v>35</v>
      </c>
      <c r="D531" s="13" t="s">
        <v>1095</v>
      </c>
      <c r="E531" s="13" t="s">
        <v>944</v>
      </c>
      <c r="F531" s="14">
        <v>8146</v>
      </c>
      <c r="G531" s="14">
        <v>2024110010254</v>
      </c>
      <c r="H531" s="13" t="s">
        <v>945</v>
      </c>
      <c r="I531" s="13" t="s">
        <v>946</v>
      </c>
      <c r="J531" s="13" t="s">
        <v>1096</v>
      </c>
      <c r="K531" s="13">
        <v>80111600</v>
      </c>
      <c r="L531" s="13" t="s">
        <v>1100</v>
      </c>
      <c r="M531" s="13" t="s">
        <v>418</v>
      </c>
      <c r="N531" s="13" t="s">
        <v>479</v>
      </c>
      <c r="O531" s="13">
        <v>6</v>
      </c>
      <c r="P531" s="13">
        <v>1</v>
      </c>
      <c r="Q531" s="13" t="s">
        <v>949</v>
      </c>
      <c r="R531" s="40" t="s">
        <v>950</v>
      </c>
      <c r="S531" s="40">
        <v>5300000</v>
      </c>
      <c r="T531" s="34">
        <f t="shared" si="176"/>
        <v>31800000</v>
      </c>
      <c r="U531" s="13" t="s">
        <v>1098</v>
      </c>
      <c r="V531" s="13" t="s">
        <v>92</v>
      </c>
      <c r="W531" s="13" t="s">
        <v>952</v>
      </c>
      <c r="X531" s="13" t="s">
        <v>557</v>
      </c>
      <c r="Y531" s="13" t="s">
        <v>50</v>
      </c>
      <c r="Z531" s="13" t="s">
        <v>51</v>
      </c>
      <c r="AA531" s="18">
        <f>SUMIFS('MOD PAA INVERSIÓN'!M:M,'MOD PAA INVERSIÓN'!B:B,A531,'MOD PAA INVERSIÓN'!A:A,"Modificación propuesta")</f>
        <v>31800000</v>
      </c>
      <c r="AB531" s="18">
        <f t="shared" si="159"/>
        <v>0</v>
      </c>
      <c r="AC531" s="18">
        <f t="shared" si="177"/>
        <v>31800000</v>
      </c>
      <c r="AD531" s="18">
        <f>IFERROR(VLOOKUP(A531,'MOD PAA INVERSIÓN'!$B:$U,20,0),0)</f>
        <v>3</v>
      </c>
      <c r="AE531" s="18">
        <f>SUMIFS('MOD PAA INVERSIÓN'!$M:$M,'MOD PAA INVERSIÓN'!B:B,A531,'MOD PAA INVERSIÓN'!A:A,"Información Actual")</f>
        <v>31800000</v>
      </c>
      <c r="AF531" s="18">
        <f>VLOOKUP(A531,'Copia de MOD PAA INVERSIÓN'!$B:$M,12,0)</f>
        <v>31800000</v>
      </c>
      <c r="AG531" s="19">
        <f>VLOOKUP(A531,'SOL INVERSIÒN'!$B:$M,12,0)</f>
        <v>31800000</v>
      </c>
      <c r="AH531" s="19">
        <f t="shared" si="162"/>
        <v>0</v>
      </c>
      <c r="AI531" s="11"/>
    </row>
    <row r="532" spans="1:35" ht="153">
      <c r="A532" s="12" t="s">
        <v>1101</v>
      </c>
      <c r="B532" s="13" t="s">
        <v>34</v>
      </c>
      <c r="C532" s="13" t="s">
        <v>35</v>
      </c>
      <c r="D532" s="13" t="s">
        <v>1095</v>
      </c>
      <c r="E532" s="13" t="s">
        <v>944</v>
      </c>
      <c r="F532" s="14">
        <v>8146</v>
      </c>
      <c r="G532" s="14">
        <v>2024110010254</v>
      </c>
      <c r="H532" s="13" t="s">
        <v>945</v>
      </c>
      <c r="I532" s="13" t="s">
        <v>946</v>
      </c>
      <c r="J532" s="13" t="s">
        <v>1096</v>
      </c>
      <c r="K532" s="13">
        <v>80111600</v>
      </c>
      <c r="L532" s="13" t="s">
        <v>1102</v>
      </c>
      <c r="M532" s="13" t="s">
        <v>418</v>
      </c>
      <c r="N532" s="13" t="s">
        <v>479</v>
      </c>
      <c r="O532" s="13">
        <v>10</v>
      </c>
      <c r="P532" s="13">
        <v>1</v>
      </c>
      <c r="Q532" s="13" t="s">
        <v>949</v>
      </c>
      <c r="R532" s="40" t="s">
        <v>950</v>
      </c>
      <c r="S532" s="40">
        <v>5500000</v>
      </c>
      <c r="T532" s="34">
        <f t="shared" si="176"/>
        <v>55000000</v>
      </c>
      <c r="U532" s="13" t="s">
        <v>1098</v>
      </c>
      <c r="V532" s="13" t="s">
        <v>92</v>
      </c>
      <c r="W532" s="13" t="s">
        <v>952</v>
      </c>
      <c r="X532" s="13" t="s">
        <v>557</v>
      </c>
      <c r="Y532" s="13" t="s">
        <v>50</v>
      </c>
      <c r="Z532" s="13" t="s">
        <v>51</v>
      </c>
      <c r="AA532" s="18">
        <f>SUMIFS('MOD PAA INVERSIÓN'!M:M,'MOD PAA INVERSIÓN'!B:B,A532,'MOD PAA INVERSIÓN'!A:A,"Modificación propuesta")</f>
        <v>0</v>
      </c>
      <c r="AB532" s="18">
        <f t="shared" si="159"/>
        <v>0</v>
      </c>
      <c r="AC532" s="18">
        <f t="shared" si="177"/>
        <v>55000000</v>
      </c>
      <c r="AD532" s="18">
        <f>IFERROR(VLOOKUP(A532,'MOD PAA INVERSIÓN'!$B:$U,20,0),0)</f>
        <v>0</v>
      </c>
      <c r="AE532" s="18">
        <f>SUMIFS('MOD PAA INVERSIÓN'!$M:$M,'MOD PAA INVERSIÓN'!B:B,A532,'MOD PAA INVERSIÓN'!A:A,"Información Actual")</f>
        <v>0</v>
      </c>
      <c r="AF532" s="18" t="e">
        <f>VLOOKUP(A532,'Copia de MOD PAA INVERSIÓN'!$B:$M,12,0)</f>
        <v>#N/A</v>
      </c>
      <c r="AG532" s="11" t="e">
        <f>VLOOKUP(A532,'SOL INVERSIÒN'!$B:$M,12,0)</f>
        <v>#N/A</v>
      </c>
      <c r="AH532" s="11" t="e">
        <f t="shared" si="162"/>
        <v>#N/A</v>
      </c>
      <c r="AI532" s="11"/>
    </row>
    <row r="533" spans="1:35" ht="153">
      <c r="A533" s="12" t="s">
        <v>1103</v>
      </c>
      <c r="B533" s="13" t="s">
        <v>34</v>
      </c>
      <c r="C533" s="13" t="s">
        <v>35</v>
      </c>
      <c r="D533" s="13" t="s">
        <v>1095</v>
      </c>
      <c r="E533" s="13" t="s">
        <v>944</v>
      </c>
      <c r="F533" s="14">
        <v>8146</v>
      </c>
      <c r="G533" s="14">
        <v>2024110010254</v>
      </c>
      <c r="H533" s="13" t="s">
        <v>945</v>
      </c>
      <c r="I533" s="13" t="s">
        <v>946</v>
      </c>
      <c r="J533" s="13" t="s">
        <v>1096</v>
      </c>
      <c r="K533" s="13">
        <v>80111600</v>
      </c>
      <c r="L533" s="13" t="s">
        <v>1104</v>
      </c>
      <c r="M533" s="13" t="s">
        <v>479</v>
      </c>
      <c r="N533" s="13" t="s">
        <v>479</v>
      </c>
      <c r="O533" s="13">
        <v>6</v>
      </c>
      <c r="P533" s="13">
        <v>1</v>
      </c>
      <c r="Q533" s="13" t="s">
        <v>949</v>
      </c>
      <c r="R533" s="40" t="s">
        <v>950</v>
      </c>
      <c r="S533" s="40">
        <v>4700000</v>
      </c>
      <c r="T533" s="34">
        <f t="shared" si="176"/>
        <v>28200000</v>
      </c>
      <c r="U533" s="13" t="s">
        <v>1098</v>
      </c>
      <c r="V533" s="13" t="s">
        <v>92</v>
      </c>
      <c r="W533" s="13" t="s">
        <v>952</v>
      </c>
      <c r="X533" s="13" t="s">
        <v>557</v>
      </c>
      <c r="Y533" s="13" t="s">
        <v>50</v>
      </c>
      <c r="Z533" s="13" t="s">
        <v>51</v>
      </c>
      <c r="AA533" s="18">
        <f>SUMIFS('MOD PAA INVERSIÓN'!M:M,'MOD PAA INVERSIÓN'!B:B,A533,'MOD PAA INVERSIÓN'!A:A,"Modificación propuesta")</f>
        <v>28200000</v>
      </c>
      <c r="AB533" s="18">
        <f t="shared" si="159"/>
        <v>0</v>
      </c>
      <c r="AC533" s="18">
        <f t="shared" si="177"/>
        <v>28200000</v>
      </c>
      <c r="AD533" s="18">
        <f>IFERROR(VLOOKUP(A533,'MOD PAA INVERSIÓN'!$B:$U,20,0),0)</f>
        <v>3</v>
      </c>
      <c r="AE533" s="18">
        <f>SUMIFS('MOD PAA INVERSIÓN'!$M:$M,'MOD PAA INVERSIÓN'!B:B,A533,'MOD PAA INVERSIÓN'!A:A,"Información Actual")</f>
        <v>28200000</v>
      </c>
      <c r="AF533" s="18">
        <f>VLOOKUP(A533,'Copia de MOD PAA INVERSIÓN'!$B:$M,12,0)</f>
        <v>28200000</v>
      </c>
      <c r="AG533" s="19">
        <f>VLOOKUP(A533,'SOL INVERSIÒN'!$B:$M,12,0)</f>
        <v>28200000</v>
      </c>
      <c r="AH533" s="19">
        <f t="shared" si="162"/>
        <v>0</v>
      </c>
      <c r="AI533" s="11"/>
    </row>
    <row r="534" spans="1:35" ht="153">
      <c r="A534" s="12" t="s">
        <v>1105</v>
      </c>
      <c r="B534" s="13" t="s">
        <v>34</v>
      </c>
      <c r="C534" s="13" t="s">
        <v>35</v>
      </c>
      <c r="D534" s="13" t="s">
        <v>1095</v>
      </c>
      <c r="E534" s="13" t="s">
        <v>944</v>
      </c>
      <c r="F534" s="14">
        <v>8146</v>
      </c>
      <c r="G534" s="14">
        <v>2024110010254</v>
      </c>
      <c r="H534" s="13" t="s">
        <v>945</v>
      </c>
      <c r="I534" s="13" t="s">
        <v>946</v>
      </c>
      <c r="J534" s="13" t="s">
        <v>1096</v>
      </c>
      <c r="K534" s="13">
        <v>80111600</v>
      </c>
      <c r="L534" s="13" t="s">
        <v>1106</v>
      </c>
      <c r="M534" s="13" t="s">
        <v>479</v>
      </c>
      <c r="N534" s="13" t="s">
        <v>479</v>
      </c>
      <c r="O534" s="13">
        <v>6</v>
      </c>
      <c r="P534" s="13">
        <v>1</v>
      </c>
      <c r="Q534" s="13" t="s">
        <v>949</v>
      </c>
      <c r="R534" s="40" t="s">
        <v>950</v>
      </c>
      <c r="S534" s="40">
        <v>3000000</v>
      </c>
      <c r="T534" s="34">
        <f t="shared" si="176"/>
        <v>18000000</v>
      </c>
      <c r="U534" s="13" t="s">
        <v>1098</v>
      </c>
      <c r="V534" s="13" t="s">
        <v>92</v>
      </c>
      <c r="W534" s="13" t="s">
        <v>952</v>
      </c>
      <c r="X534" s="13" t="s">
        <v>557</v>
      </c>
      <c r="Y534" s="13" t="s">
        <v>50</v>
      </c>
      <c r="Z534" s="13" t="s">
        <v>51</v>
      </c>
      <c r="AA534" s="18">
        <f>SUMIFS('MOD PAA INVERSIÓN'!M:M,'MOD PAA INVERSIÓN'!B:B,A534,'MOD PAA INVERSIÓN'!A:A,"Modificación propuesta")</f>
        <v>18000000</v>
      </c>
      <c r="AB534" s="18">
        <f t="shared" si="159"/>
        <v>0</v>
      </c>
      <c r="AC534" s="18">
        <f t="shared" si="177"/>
        <v>18000000</v>
      </c>
      <c r="AD534" s="18">
        <f>IFERROR(VLOOKUP(A534,'MOD PAA INVERSIÓN'!$B:$U,20,0),0)</f>
        <v>3</v>
      </c>
      <c r="AE534" s="18">
        <f>SUMIFS('MOD PAA INVERSIÓN'!$M:$M,'MOD PAA INVERSIÓN'!B:B,A534,'MOD PAA INVERSIÓN'!A:A,"Información Actual")</f>
        <v>18000000</v>
      </c>
      <c r="AF534" s="18">
        <f>VLOOKUP(A534,'Copia de MOD PAA INVERSIÓN'!$B:$M,12,0)</f>
        <v>18000000</v>
      </c>
      <c r="AG534" s="19">
        <f>VLOOKUP(A534,'SOL INVERSIÒN'!$B:$M,12,0)</f>
        <v>18000000</v>
      </c>
      <c r="AH534" s="19">
        <f t="shared" si="162"/>
        <v>0</v>
      </c>
      <c r="AI534" s="11"/>
    </row>
    <row r="535" spans="1:35" ht="153">
      <c r="A535" s="12" t="s">
        <v>1107</v>
      </c>
      <c r="B535" s="13" t="s">
        <v>34</v>
      </c>
      <c r="C535" s="13" t="s">
        <v>35</v>
      </c>
      <c r="D535" s="13" t="s">
        <v>1095</v>
      </c>
      <c r="E535" s="13" t="s">
        <v>944</v>
      </c>
      <c r="F535" s="14">
        <v>8146</v>
      </c>
      <c r="G535" s="14">
        <v>2024110010254</v>
      </c>
      <c r="H535" s="13" t="s">
        <v>945</v>
      </c>
      <c r="I535" s="13" t="s">
        <v>946</v>
      </c>
      <c r="J535" s="13" t="s">
        <v>1096</v>
      </c>
      <c r="K535" s="13">
        <v>80111600</v>
      </c>
      <c r="L535" s="13" t="s">
        <v>1108</v>
      </c>
      <c r="M535" s="13" t="s">
        <v>479</v>
      </c>
      <c r="N535" s="13" t="s">
        <v>479</v>
      </c>
      <c r="O535" s="13">
        <v>6</v>
      </c>
      <c r="P535" s="13">
        <v>1</v>
      </c>
      <c r="Q535" s="13" t="s">
        <v>949</v>
      </c>
      <c r="R535" s="40" t="s">
        <v>950</v>
      </c>
      <c r="S535" s="40">
        <v>3000000</v>
      </c>
      <c r="T535" s="34">
        <f t="shared" si="176"/>
        <v>18000000</v>
      </c>
      <c r="U535" s="13" t="s">
        <v>1098</v>
      </c>
      <c r="V535" s="13" t="s">
        <v>92</v>
      </c>
      <c r="W535" s="13" t="s">
        <v>952</v>
      </c>
      <c r="X535" s="13" t="s">
        <v>557</v>
      </c>
      <c r="Y535" s="13" t="s">
        <v>50</v>
      </c>
      <c r="Z535" s="13" t="s">
        <v>51</v>
      </c>
      <c r="AA535" s="18">
        <f>SUMIFS('MOD PAA INVERSIÓN'!M:M,'MOD PAA INVERSIÓN'!B:B,A535,'MOD PAA INVERSIÓN'!A:A,"Modificación propuesta")</f>
        <v>18000000</v>
      </c>
      <c r="AB535" s="18">
        <f t="shared" si="159"/>
        <v>0</v>
      </c>
      <c r="AC535" s="18">
        <f t="shared" si="177"/>
        <v>18000000</v>
      </c>
      <c r="AD535" s="18">
        <f>IFERROR(VLOOKUP(A535,'MOD PAA INVERSIÓN'!$B:$U,20,0),0)</f>
        <v>3</v>
      </c>
      <c r="AE535" s="18">
        <f>SUMIFS('MOD PAA INVERSIÓN'!$M:$M,'MOD PAA INVERSIÓN'!B:B,A535,'MOD PAA INVERSIÓN'!A:A,"Información Actual")</f>
        <v>18000000</v>
      </c>
      <c r="AF535" s="18">
        <f>VLOOKUP(A535,'Copia de MOD PAA INVERSIÓN'!$B:$M,12,0)</f>
        <v>18000000</v>
      </c>
      <c r="AG535" s="19">
        <f>VLOOKUP(A535,'SOL INVERSIÒN'!$B:$M,12,0)</f>
        <v>18000000</v>
      </c>
      <c r="AH535" s="19">
        <f t="shared" si="162"/>
        <v>0</v>
      </c>
      <c r="AI535" s="11"/>
    </row>
    <row r="536" spans="1:35" ht="153">
      <c r="A536" s="12" t="s">
        <v>1109</v>
      </c>
      <c r="B536" s="13" t="s">
        <v>34</v>
      </c>
      <c r="C536" s="13" t="s">
        <v>35</v>
      </c>
      <c r="D536" s="13" t="s">
        <v>1095</v>
      </c>
      <c r="E536" s="13" t="s">
        <v>944</v>
      </c>
      <c r="F536" s="14">
        <v>8146</v>
      </c>
      <c r="G536" s="14">
        <v>2024110010254</v>
      </c>
      <c r="H536" s="13" t="s">
        <v>945</v>
      </c>
      <c r="I536" s="13" t="s">
        <v>946</v>
      </c>
      <c r="J536" s="13" t="s">
        <v>1096</v>
      </c>
      <c r="K536" s="13">
        <v>80111600</v>
      </c>
      <c r="L536" s="13" t="s">
        <v>1110</v>
      </c>
      <c r="M536" s="13" t="s">
        <v>479</v>
      </c>
      <c r="N536" s="13" t="s">
        <v>479</v>
      </c>
      <c r="O536" s="13">
        <v>10</v>
      </c>
      <c r="P536" s="13">
        <v>1</v>
      </c>
      <c r="Q536" s="13" t="s">
        <v>949</v>
      </c>
      <c r="R536" s="40" t="s">
        <v>950</v>
      </c>
      <c r="S536" s="40">
        <v>3800000</v>
      </c>
      <c r="T536" s="34">
        <f t="shared" si="176"/>
        <v>38000000</v>
      </c>
      <c r="U536" s="13" t="s">
        <v>1098</v>
      </c>
      <c r="V536" s="13" t="s">
        <v>92</v>
      </c>
      <c r="W536" s="13" t="s">
        <v>952</v>
      </c>
      <c r="X536" s="13" t="s">
        <v>557</v>
      </c>
      <c r="Y536" s="13" t="s">
        <v>50</v>
      </c>
      <c r="Z536" s="13" t="s">
        <v>51</v>
      </c>
      <c r="AA536" s="18">
        <f>SUMIFS('MOD PAA INVERSIÓN'!M:M,'MOD PAA INVERSIÓN'!B:B,A536,'MOD PAA INVERSIÓN'!A:A,"Modificación propuesta")</f>
        <v>0</v>
      </c>
      <c r="AB536" s="18">
        <f t="shared" si="159"/>
        <v>0</v>
      </c>
      <c r="AC536" s="18">
        <f t="shared" si="177"/>
        <v>38000000</v>
      </c>
      <c r="AD536" s="18">
        <f>IFERROR(VLOOKUP(A536,'MOD PAA INVERSIÓN'!$B:$U,20,0),0)</f>
        <v>0</v>
      </c>
      <c r="AE536" s="18">
        <f>SUMIFS('MOD PAA INVERSIÓN'!$M:$M,'MOD PAA INVERSIÓN'!B:B,A536,'MOD PAA INVERSIÓN'!A:A,"Información Actual")</f>
        <v>0</v>
      </c>
      <c r="AF536" s="18" t="e">
        <f>VLOOKUP(A536,'Copia de MOD PAA INVERSIÓN'!$B:$M,12,0)</f>
        <v>#N/A</v>
      </c>
      <c r="AG536" s="11" t="e">
        <f>VLOOKUP(A536,'SOL INVERSIÒN'!$B:$M,12,0)</f>
        <v>#N/A</v>
      </c>
      <c r="AH536" s="11" t="e">
        <f t="shared" si="162"/>
        <v>#N/A</v>
      </c>
      <c r="AI536" s="11"/>
    </row>
    <row r="537" spans="1:35" ht="153">
      <c r="A537" s="12" t="s">
        <v>1111</v>
      </c>
      <c r="B537" s="13" t="s">
        <v>34</v>
      </c>
      <c r="C537" s="13" t="s">
        <v>35</v>
      </c>
      <c r="D537" s="13" t="s">
        <v>1095</v>
      </c>
      <c r="E537" s="13" t="s">
        <v>944</v>
      </c>
      <c r="F537" s="14">
        <v>8146</v>
      </c>
      <c r="G537" s="14">
        <v>2024110010254</v>
      </c>
      <c r="H537" s="13" t="s">
        <v>945</v>
      </c>
      <c r="I537" s="13" t="s">
        <v>946</v>
      </c>
      <c r="J537" s="13" t="s">
        <v>1096</v>
      </c>
      <c r="K537" s="13">
        <v>80111600</v>
      </c>
      <c r="L537" s="13" t="s">
        <v>1112</v>
      </c>
      <c r="M537" s="13" t="s">
        <v>479</v>
      </c>
      <c r="N537" s="13" t="s">
        <v>479</v>
      </c>
      <c r="O537" s="13">
        <v>6</v>
      </c>
      <c r="P537" s="13">
        <v>1</v>
      </c>
      <c r="Q537" s="13" t="s">
        <v>949</v>
      </c>
      <c r="R537" s="40" t="s">
        <v>950</v>
      </c>
      <c r="S537" s="40">
        <v>7000000</v>
      </c>
      <c r="T537" s="34">
        <f t="shared" si="176"/>
        <v>42000000</v>
      </c>
      <c r="U537" s="13" t="s">
        <v>1098</v>
      </c>
      <c r="V537" s="13" t="s">
        <v>970</v>
      </c>
      <c r="W537" s="13" t="s">
        <v>952</v>
      </c>
      <c r="X537" s="13" t="s">
        <v>557</v>
      </c>
      <c r="Y537" s="13" t="s">
        <v>50</v>
      </c>
      <c r="Z537" s="13" t="s">
        <v>51</v>
      </c>
      <c r="AA537" s="18">
        <f>SUMIFS('MOD PAA INVERSIÓN'!M:M,'MOD PAA INVERSIÓN'!B:B,A537,'MOD PAA INVERSIÓN'!A:A,"Modificación propuesta")</f>
        <v>70000000</v>
      </c>
      <c r="AB537" s="18">
        <f t="shared" si="159"/>
        <v>28000000</v>
      </c>
      <c r="AC537" s="49">
        <v>70000000</v>
      </c>
      <c r="AD537" s="18">
        <f>IFERROR(VLOOKUP(A537,'MOD PAA INVERSIÓN'!$B:$U,20,0),0)</f>
        <v>3</v>
      </c>
      <c r="AE537" s="18">
        <f>SUMIFS('MOD PAA INVERSIÓN'!$M:$M,'MOD PAA INVERSIÓN'!B:B,A537,'MOD PAA INVERSIÓN'!A:A,"Información Actual")</f>
        <v>42000000</v>
      </c>
      <c r="AF537" s="18">
        <f>VLOOKUP(A537,'Copia de MOD PAA INVERSIÓN'!$B:$M,12,0)</f>
        <v>70000000</v>
      </c>
      <c r="AG537" s="19">
        <f>VLOOKUP(A537,'SOL INVERSIÒN'!$B:$M,12,0)</f>
        <v>70000000</v>
      </c>
      <c r="AH537" s="19">
        <f t="shared" si="162"/>
        <v>0</v>
      </c>
      <c r="AI537" s="11"/>
    </row>
    <row r="538" spans="1:35" ht="153">
      <c r="A538" s="12" t="s">
        <v>1113</v>
      </c>
      <c r="B538" s="13" t="s">
        <v>34</v>
      </c>
      <c r="C538" s="13" t="s">
        <v>35</v>
      </c>
      <c r="D538" s="13" t="s">
        <v>1095</v>
      </c>
      <c r="E538" s="13" t="s">
        <v>944</v>
      </c>
      <c r="F538" s="14">
        <v>8146</v>
      </c>
      <c r="G538" s="14">
        <v>2024110010254</v>
      </c>
      <c r="H538" s="13" t="s">
        <v>945</v>
      </c>
      <c r="I538" s="13" t="s">
        <v>946</v>
      </c>
      <c r="J538" s="13" t="s">
        <v>1096</v>
      </c>
      <c r="K538" s="13">
        <v>80111600</v>
      </c>
      <c r="L538" s="13" t="s">
        <v>1114</v>
      </c>
      <c r="M538" s="13" t="s">
        <v>418</v>
      </c>
      <c r="N538" s="13" t="s">
        <v>479</v>
      </c>
      <c r="O538" s="13">
        <v>6</v>
      </c>
      <c r="P538" s="13">
        <v>1</v>
      </c>
      <c r="Q538" s="13" t="s">
        <v>949</v>
      </c>
      <c r="R538" s="40" t="s">
        <v>950</v>
      </c>
      <c r="S538" s="40">
        <v>4000000</v>
      </c>
      <c r="T538" s="34">
        <f t="shared" si="176"/>
        <v>24000000</v>
      </c>
      <c r="U538" s="13" t="s">
        <v>1098</v>
      </c>
      <c r="V538" s="13" t="s">
        <v>970</v>
      </c>
      <c r="W538" s="13" t="s">
        <v>952</v>
      </c>
      <c r="X538" s="13" t="s">
        <v>557</v>
      </c>
      <c r="Y538" s="13" t="s">
        <v>50</v>
      </c>
      <c r="Z538" s="13" t="s">
        <v>51</v>
      </c>
      <c r="AA538" s="18">
        <f>SUMIFS('MOD PAA INVERSIÓN'!M:M,'MOD PAA INVERSIÓN'!B:B,A538,'MOD PAA INVERSIÓN'!A:A,"Modificación propuesta")</f>
        <v>24000000</v>
      </c>
      <c r="AB538" s="18">
        <f t="shared" si="159"/>
        <v>0</v>
      </c>
      <c r="AC538" s="18">
        <f t="shared" ref="AC538:AC542" si="178">T538</f>
        <v>24000000</v>
      </c>
      <c r="AD538" s="18">
        <f>IFERROR(VLOOKUP(A538,'MOD PAA INVERSIÓN'!$B:$U,20,0),0)</f>
        <v>3</v>
      </c>
      <c r="AE538" s="18">
        <f>SUMIFS('MOD PAA INVERSIÓN'!$M:$M,'MOD PAA INVERSIÓN'!B:B,A538,'MOD PAA INVERSIÓN'!A:A,"Información Actual")</f>
        <v>24000000</v>
      </c>
      <c r="AF538" s="18">
        <f>VLOOKUP(A538,'Copia de MOD PAA INVERSIÓN'!$B:$M,12,0)</f>
        <v>24000000</v>
      </c>
      <c r="AG538" s="19">
        <f>VLOOKUP(A538,'SOL INVERSIÒN'!$B:$M,12,0)</f>
        <v>24000000</v>
      </c>
      <c r="AH538" s="19">
        <f t="shared" si="162"/>
        <v>0</v>
      </c>
      <c r="AI538" s="11"/>
    </row>
    <row r="539" spans="1:35" ht="153">
      <c r="A539" s="12" t="s">
        <v>1115</v>
      </c>
      <c r="B539" s="13" t="s">
        <v>34</v>
      </c>
      <c r="C539" s="13" t="s">
        <v>35</v>
      </c>
      <c r="D539" s="13" t="s">
        <v>1095</v>
      </c>
      <c r="E539" s="13" t="s">
        <v>944</v>
      </c>
      <c r="F539" s="14">
        <v>8146</v>
      </c>
      <c r="G539" s="14">
        <v>2024110010254</v>
      </c>
      <c r="H539" s="13" t="s">
        <v>945</v>
      </c>
      <c r="I539" s="13" t="s">
        <v>946</v>
      </c>
      <c r="J539" s="13" t="s">
        <v>1096</v>
      </c>
      <c r="K539" s="13">
        <v>80111600</v>
      </c>
      <c r="L539" s="13" t="s">
        <v>1116</v>
      </c>
      <c r="M539" s="13" t="s">
        <v>479</v>
      </c>
      <c r="N539" s="13" t="s">
        <v>479</v>
      </c>
      <c r="O539" s="13">
        <v>6</v>
      </c>
      <c r="P539" s="13">
        <v>1</v>
      </c>
      <c r="Q539" s="13" t="s">
        <v>949</v>
      </c>
      <c r="R539" s="40" t="s">
        <v>950</v>
      </c>
      <c r="S539" s="40">
        <v>5000000</v>
      </c>
      <c r="T539" s="34">
        <f t="shared" si="176"/>
        <v>30000000</v>
      </c>
      <c r="U539" s="13" t="s">
        <v>1098</v>
      </c>
      <c r="V539" s="13" t="s">
        <v>970</v>
      </c>
      <c r="W539" s="13" t="s">
        <v>952</v>
      </c>
      <c r="X539" s="13" t="s">
        <v>557</v>
      </c>
      <c r="Y539" s="13" t="s">
        <v>50</v>
      </c>
      <c r="Z539" s="13" t="s">
        <v>51</v>
      </c>
      <c r="AA539" s="18">
        <f>SUMIFS('MOD PAA INVERSIÓN'!M:M,'MOD PAA INVERSIÓN'!B:B,A539,'MOD PAA INVERSIÓN'!A:A,"Modificación propuesta")</f>
        <v>30000000</v>
      </c>
      <c r="AB539" s="18">
        <f t="shared" si="159"/>
        <v>0</v>
      </c>
      <c r="AC539" s="18">
        <f t="shared" si="178"/>
        <v>30000000</v>
      </c>
      <c r="AD539" s="18">
        <f>IFERROR(VLOOKUP(A539,'MOD PAA INVERSIÓN'!$B:$U,20,0),0)</f>
        <v>3</v>
      </c>
      <c r="AE539" s="18">
        <f>SUMIFS('MOD PAA INVERSIÓN'!$M:$M,'MOD PAA INVERSIÓN'!B:B,A539,'MOD PAA INVERSIÓN'!A:A,"Información Actual")</f>
        <v>30000000</v>
      </c>
      <c r="AF539" s="18">
        <f>VLOOKUP(A539,'Copia de MOD PAA INVERSIÓN'!$B:$M,12,0)</f>
        <v>30000000</v>
      </c>
      <c r="AG539" s="19">
        <f>VLOOKUP(A539,'SOL INVERSIÒN'!$B:$M,12,0)</f>
        <v>30000000</v>
      </c>
      <c r="AH539" s="19">
        <f t="shared" si="162"/>
        <v>0</v>
      </c>
      <c r="AI539" s="11"/>
    </row>
    <row r="540" spans="1:35" ht="153">
      <c r="A540" s="12" t="s">
        <v>1117</v>
      </c>
      <c r="B540" s="13" t="s">
        <v>34</v>
      </c>
      <c r="C540" s="13" t="s">
        <v>35</v>
      </c>
      <c r="D540" s="13" t="s">
        <v>1095</v>
      </c>
      <c r="E540" s="13" t="s">
        <v>944</v>
      </c>
      <c r="F540" s="14">
        <v>8146</v>
      </c>
      <c r="G540" s="14">
        <v>2024110010254</v>
      </c>
      <c r="H540" s="13" t="s">
        <v>945</v>
      </c>
      <c r="I540" s="13" t="s">
        <v>946</v>
      </c>
      <c r="J540" s="13" t="s">
        <v>1096</v>
      </c>
      <c r="K540" s="13">
        <v>80111600</v>
      </c>
      <c r="L540" s="13" t="s">
        <v>1118</v>
      </c>
      <c r="M540" s="13" t="s">
        <v>479</v>
      </c>
      <c r="N540" s="13" t="s">
        <v>479</v>
      </c>
      <c r="O540" s="13">
        <v>6</v>
      </c>
      <c r="P540" s="13">
        <v>1</v>
      </c>
      <c r="Q540" s="13" t="s">
        <v>949</v>
      </c>
      <c r="R540" s="40" t="s">
        <v>950</v>
      </c>
      <c r="S540" s="40">
        <v>6300000</v>
      </c>
      <c r="T540" s="34">
        <f t="shared" si="176"/>
        <v>37800000</v>
      </c>
      <c r="U540" s="13" t="s">
        <v>1098</v>
      </c>
      <c r="V540" s="13" t="s">
        <v>970</v>
      </c>
      <c r="W540" s="13" t="s">
        <v>952</v>
      </c>
      <c r="X540" s="13" t="s">
        <v>557</v>
      </c>
      <c r="Y540" s="13" t="s">
        <v>50</v>
      </c>
      <c r="Z540" s="13" t="s">
        <v>51</v>
      </c>
      <c r="AA540" s="18">
        <f>SUMIFS('MOD PAA INVERSIÓN'!M:M,'MOD PAA INVERSIÓN'!B:B,A540,'MOD PAA INVERSIÓN'!A:A,"Modificación propuesta")</f>
        <v>37800000</v>
      </c>
      <c r="AB540" s="18">
        <f t="shared" si="159"/>
        <v>0</v>
      </c>
      <c r="AC540" s="18">
        <f t="shared" si="178"/>
        <v>37800000</v>
      </c>
      <c r="AD540" s="18">
        <f>IFERROR(VLOOKUP(A540,'MOD PAA INVERSIÓN'!$B:$U,20,0),0)</f>
        <v>3</v>
      </c>
      <c r="AE540" s="18">
        <f>SUMIFS('MOD PAA INVERSIÓN'!$M:$M,'MOD PAA INVERSIÓN'!B:B,A540,'MOD PAA INVERSIÓN'!A:A,"Información Actual")</f>
        <v>37800000</v>
      </c>
      <c r="AF540" s="18">
        <f>VLOOKUP(A540,'Copia de MOD PAA INVERSIÓN'!$B:$M,12,0)</f>
        <v>37800000</v>
      </c>
      <c r="AG540" s="19">
        <f>VLOOKUP(A540,'SOL INVERSIÒN'!$B:$M,12,0)</f>
        <v>37800000</v>
      </c>
      <c r="AH540" s="19">
        <f t="shared" si="162"/>
        <v>0</v>
      </c>
      <c r="AI540" s="11"/>
    </row>
    <row r="541" spans="1:35" ht="153">
      <c r="A541" s="12" t="s">
        <v>1119</v>
      </c>
      <c r="B541" s="13" t="s">
        <v>34</v>
      </c>
      <c r="C541" s="13" t="s">
        <v>35</v>
      </c>
      <c r="D541" s="13" t="s">
        <v>1095</v>
      </c>
      <c r="E541" s="13" t="s">
        <v>944</v>
      </c>
      <c r="F541" s="14">
        <v>8146</v>
      </c>
      <c r="G541" s="14">
        <v>2024110010254</v>
      </c>
      <c r="H541" s="13" t="s">
        <v>945</v>
      </c>
      <c r="I541" s="13" t="s">
        <v>946</v>
      </c>
      <c r="J541" s="13" t="s">
        <v>1096</v>
      </c>
      <c r="K541" s="13">
        <v>80111600</v>
      </c>
      <c r="L541" s="13" t="s">
        <v>1120</v>
      </c>
      <c r="M541" s="13" t="s">
        <v>479</v>
      </c>
      <c r="N541" s="13" t="s">
        <v>479</v>
      </c>
      <c r="O541" s="13">
        <v>6</v>
      </c>
      <c r="P541" s="13">
        <v>1</v>
      </c>
      <c r="Q541" s="13" t="s">
        <v>949</v>
      </c>
      <c r="R541" s="40" t="s">
        <v>950</v>
      </c>
      <c r="S541" s="40">
        <v>6000000</v>
      </c>
      <c r="T541" s="34">
        <f t="shared" si="176"/>
        <v>36000000</v>
      </c>
      <c r="U541" s="13" t="s">
        <v>1098</v>
      </c>
      <c r="V541" s="13" t="s">
        <v>970</v>
      </c>
      <c r="W541" s="13" t="s">
        <v>952</v>
      </c>
      <c r="X541" s="13" t="s">
        <v>557</v>
      </c>
      <c r="Y541" s="13" t="s">
        <v>50</v>
      </c>
      <c r="Z541" s="13" t="s">
        <v>51</v>
      </c>
      <c r="AA541" s="18">
        <f>SUMIFS('MOD PAA INVERSIÓN'!M:M,'MOD PAA INVERSIÓN'!B:B,A541,'MOD PAA INVERSIÓN'!A:A,"Modificación propuesta")</f>
        <v>36000000</v>
      </c>
      <c r="AB541" s="18">
        <f t="shared" si="159"/>
        <v>0</v>
      </c>
      <c r="AC541" s="18">
        <f t="shared" si="178"/>
        <v>36000000</v>
      </c>
      <c r="AD541" s="18">
        <f>IFERROR(VLOOKUP(A541,'MOD PAA INVERSIÓN'!$B:$U,20,0),0)</f>
        <v>3</v>
      </c>
      <c r="AE541" s="18">
        <f>SUMIFS('MOD PAA INVERSIÓN'!$M:$M,'MOD PAA INVERSIÓN'!B:B,A541,'MOD PAA INVERSIÓN'!A:A,"Información Actual")</f>
        <v>36000000</v>
      </c>
      <c r="AF541" s="18">
        <f>VLOOKUP(A541,'Copia de MOD PAA INVERSIÓN'!$B:$M,12,0)</f>
        <v>36000000</v>
      </c>
      <c r="AG541" s="19">
        <f>VLOOKUP(A541,'SOL INVERSIÒN'!$B:$M,12,0)</f>
        <v>36000000</v>
      </c>
      <c r="AH541" s="19">
        <f t="shared" si="162"/>
        <v>0</v>
      </c>
      <c r="AI541" s="11"/>
    </row>
    <row r="542" spans="1:35" ht="153">
      <c r="A542" s="12" t="s">
        <v>1121</v>
      </c>
      <c r="B542" s="13" t="s">
        <v>34</v>
      </c>
      <c r="C542" s="13" t="s">
        <v>35</v>
      </c>
      <c r="D542" s="13" t="s">
        <v>1095</v>
      </c>
      <c r="E542" s="13" t="s">
        <v>944</v>
      </c>
      <c r="F542" s="14">
        <v>8146</v>
      </c>
      <c r="G542" s="14">
        <v>2024110010254</v>
      </c>
      <c r="H542" s="13" t="s">
        <v>945</v>
      </c>
      <c r="I542" s="13" t="s">
        <v>946</v>
      </c>
      <c r="J542" s="13" t="s">
        <v>1096</v>
      </c>
      <c r="K542" s="13">
        <v>80111600</v>
      </c>
      <c r="L542" s="13" t="s">
        <v>1122</v>
      </c>
      <c r="M542" s="13" t="s">
        <v>479</v>
      </c>
      <c r="N542" s="13" t="s">
        <v>479</v>
      </c>
      <c r="O542" s="13">
        <v>10</v>
      </c>
      <c r="P542" s="13">
        <v>1</v>
      </c>
      <c r="Q542" s="13" t="s">
        <v>949</v>
      </c>
      <c r="R542" s="40" t="s">
        <v>950</v>
      </c>
      <c r="S542" s="40">
        <v>4700000</v>
      </c>
      <c r="T542" s="34">
        <f t="shared" si="176"/>
        <v>47000000</v>
      </c>
      <c r="U542" s="13" t="s">
        <v>1098</v>
      </c>
      <c r="V542" s="13" t="s">
        <v>970</v>
      </c>
      <c r="W542" s="13" t="s">
        <v>952</v>
      </c>
      <c r="X542" s="13" t="s">
        <v>557</v>
      </c>
      <c r="Y542" s="13" t="s">
        <v>50</v>
      </c>
      <c r="Z542" s="13" t="s">
        <v>51</v>
      </c>
      <c r="AA542" s="18">
        <f>SUMIFS('MOD PAA INVERSIÓN'!M:M,'MOD PAA INVERSIÓN'!B:B,A542,'MOD PAA INVERSIÓN'!A:A,"Modificación propuesta")</f>
        <v>47000000</v>
      </c>
      <c r="AB542" s="18">
        <f t="shared" si="159"/>
        <v>0</v>
      </c>
      <c r="AC542" s="18">
        <f t="shared" si="178"/>
        <v>47000000</v>
      </c>
      <c r="AD542" s="18">
        <f>IFERROR(VLOOKUP(A542,'MOD PAA INVERSIÓN'!$B:$U,20,0),0)</f>
        <v>3</v>
      </c>
      <c r="AE542" s="18">
        <f>SUMIFS('MOD PAA INVERSIÓN'!$M:$M,'MOD PAA INVERSIÓN'!B:B,A542,'MOD PAA INVERSIÓN'!A:A,"Información Actual")</f>
        <v>47000000</v>
      </c>
      <c r="AF542" s="18">
        <f>VLOOKUP(A542,'Copia de MOD PAA INVERSIÓN'!$B:$M,12,0)</f>
        <v>47000000</v>
      </c>
      <c r="AG542" s="19">
        <f>VLOOKUP(A542,'SOL INVERSIÒN'!$B:$M,12,0)</f>
        <v>47000000</v>
      </c>
      <c r="AH542" s="19">
        <f t="shared" si="162"/>
        <v>0</v>
      </c>
      <c r="AI542" s="11"/>
    </row>
    <row r="543" spans="1:35" ht="153">
      <c r="A543" s="12" t="s">
        <v>1123</v>
      </c>
      <c r="B543" s="13" t="s">
        <v>34</v>
      </c>
      <c r="C543" s="13" t="s">
        <v>35</v>
      </c>
      <c r="D543" s="13" t="s">
        <v>1095</v>
      </c>
      <c r="E543" s="13" t="s">
        <v>944</v>
      </c>
      <c r="F543" s="14">
        <v>8146</v>
      </c>
      <c r="G543" s="14">
        <v>2024110010254</v>
      </c>
      <c r="H543" s="13" t="s">
        <v>945</v>
      </c>
      <c r="I543" s="13" t="s">
        <v>946</v>
      </c>
      <c r="J543" s="13" t="s">
        <v>1096</v>
      </c>
      <c r="K543" s="13">
        <v>80111600</v>
      </c>
      <c r="L543" s="13" t="s">
        <v>1122</v>
      </c>
      <c r="M543" s="13" t="s">
        <v>479</v>
      </c>
      <c r="N543" s="13" t="s">
        <v>479</v>
      </c>
      <c r="O543" s="13">
        <v>6</v>
      </c>
      <c r="P543" s="13">
        <v>1</v>
      </c>
      <c r="Q543" s="13" t="s">
        <v>949</v>
      </c>
      <c r="R543" s="40" t="s">
        <v>950</v>
      </c>
      <c r="S543" s="40">
        <v>5000000</v>
      </c>
      <c r="T543" s="34">
        <f t="shared" si="176"/>
        <v>30000000</v>
      </c>
      <c r="U543" s="13" t="s">
        <v>1098</v>
      </c>
      <c r="V543" s="13" t="s">
        <v>970</v>
      </c>
      <c r="W543" s="13" t="s">
        <v>952</v>
      </c>
      <c r="X543" s="13" t="s">
        <v>557</v>
      </c>
      <c r="Y543" s="13" t="s">
        <v>50</v>
      </c>
      <c r="Z543" s="13" t="s">
        <v>51</v>
      </c>
      <c r="AA543" s="18">
        <f>SUMIFS('MOD PAA INVERSIÓN'!M:M,'MOD PAA INVERSIÓN'!B:B,A543,'MOD PAA INVERSIÓN'!A:A,"Modificación propuesta")</f>
        <v>50000000</v>
      </c>
      <c r="AB543" s="18">
        <f t="shared" si="159"/>
        <v>20000000</v>
      </c>
      <c r="AC543" s="49">
        <v>50000000</v>
      </c>
      <c r="AD543" s="18">
        <f>IFERROR(VLOOKUP(A543,'MOD PAA INVERSIÓN'!$B:$U,20,0),0)</f>
        <v>3</v>
      </c>
      <c r="AE543" s="18">
        <f>SUMIFS('MOD PAA INVERSIÓN'!$M:$M,'MOD PAA INVERSIÓN'!B:B,A543,'MOD PAA INVERSIÓN'!A:A,"Información Actual")</f>
        <v>30000000</v>
      </c>
      <c r="AF543" s="18">
        <f>VLOOKUP(A543,'Copia de MOD PAA INVERSIÓN'!$B:$M,12,0)</f>
        <v>50000000</v>
      </c>
      <c r="AG543" s="19">
        <f>VLOOKUP(A543,'SOL INVERSIÒN'!$B:$M,12,0)</f>
        <v>50000000</v>
      </c>
      <c r="AH543" s="19">
        <f t="shared" si="162"/>
        <v>0</v>
      </c>
      <c r="AI543" s="11"/>
    </row>
    <row r="544" spans="1:35" ht="153">
      <c r="A544" s="12" t="s">
        <v>1124</v>
      </c>
      <c r="B544" s="13" t="s">
        <v>34</v>
      </c>
      <c r="C544" s="13" t="s">
        <v>35</v>
      </c>
      <c r="D544" s="13" t="s">
        <v>1095</v>
      </c>
      <c r="E544" s="13" t="s">
        <v>944</v>
      </c>
      <c r="F544" s="14">
        <v>8146</v>
      </c>
      <c r="G544" s="14">
        <v>2024110010254</v>
      </c>
      <c r="H544" s="13" t="s">
        <v>945</v>
      </c>
      <c r="I544" s="13" t="s">
        <v>946</v>
      </c>
      <c r="J544" s="13" t="s">
        <v>1096</v>
      </c>
      <c r="K544" s="13">
        <v>80111600</v>
      </c>
      <c r="L544" s="13" t="s">
        <v>1122</v>
      </c>
      <c r="M544" s="13" t="s">
        <v>479</v>
      </c>
      <c r="N544" s="13" t="s">
        <v>479</v>
      </c>
      <c r="O544" s="13">
        <v>6</v>
      </c>
      <c r="P544" s="13">
        <v>1</v>
      </c>
      <c r="Q544" s="13" t="s">
        <v>949</v>
      </c>
      <c r="R544" s="40" t="s">
        <v>950</v>
      </c>
      <c r="S544" s="40">
        <v>5000000</v>
      </c>
      <c r="T544" s="34">
        <f t="shared" si="176"/>
        <v>30000000</v>
      </c>
      <c r="U544" s="13" t="s">
        <v>1098</v>
      </c>
      <c r="V544" s="13" t="s">
        <v>970</v>
      </c>
      <c r="W544" s="13" t="s">
        <v>952</v>
      </c>
      <c r="X544" s="13" t="s">
        <v>557</v>
      </c>
      <c r="Y544" s="13" t="s">
        <v>50</v>
      </c>
      <c r="Z544" s="13" t="s">
        <v>51</v>
      </c>
      <c r="AA544" s="18">
        <f>SUMIFS('MOD PAA INVERSIÓN'!M:M,'MOD PAA INVERSIÓN'!B:B,A544,'MOD PAA INVERSIÓN'!A:A,"Modificación propuesta")</f>
        <v>30000000</v>
      </c>
      <c r="AB544" s="18">
        <f t="shared" si="159"/>
        <v>0</v>
      </c>
      <c r="AC544" s="18">
        <f t="shared" ref="AC544:AC545" si="179">T544</f>
        <v>30000000</v>
      </c>
      <c r="AD544" s="18">
        <f>IFERROR(VLOOKUP(A544,'MOD PAA INVERSIÓN'!$B:$U,20,0),0)</f>
        <v>3</v>
      </c>
      <c r="AE544" s="18">
        <f>SUMIFS('MOD PAA INVERSIÓN'!$M:$M,'MOD PAA INVERSIÓN'!B:B,A544,'MOD PAA INVERSIÓN'!A:A,"Información Actual")</f>
        <v>30000000</v>
      </c>
      <c r="AF544" s="18">
        <f>VLOOKUP(A544,'Copia de MOD PAA INVERSIÓN'!$B:$M,12,0)</f>
        <v>30000000</v>
      </c>
      <c r="AG544" s="19">
        <f>VLOOKUP(A544,'SOL INVERSIÒN'!$B:$M,12,0)</f>
        <v>30000000</v>
      </c>
      <c r="AH544" s="19">
        <f t="shared" si="162"/>
        <v>0</v>
      </c>
      <c r="AI544" s="11"/>
    </row>
    <row r="545" spans="1:35" ht="153">
      <c r="A545" s="12" t="s">
        <v>1125</v>
      </c>
      <c r="B545" s="13" t="s">
        <v>34</v>
      </c>
      <c r="C545" s="13" t="s">
        <v>35</v>
      </c>
      <c r="D545" s="13" t="s">
        <v>1095</v>
      </c>
      <c r="E545" s="13" t="s">
        <v>944</v>
      </c>
      <c r="F545" s="14">
        <v>8146</v>
      </c>
      <c r="G545" s="14">
        <v>2024110010254</v>
      </c>
      <c r="H545" s="13" t="s">
        <v>945</v>
      </c>
      <c r="I545" s="13" t="s">
        <v>946</v>
      </c>
      <c r="J545" s="13" t="s">
        <v>1096</v>
      </c>
      <c r="K545" s="13">
        <v>80111600</v>
      </c>
      <c r="L545" s="13" t="s">
        <v>1126</v>
      </c>
      <c r="M545" s="13" t="s">
        <v>479</v>
      </c>
      <c r="N545" s="13" t="s">
        <v>479</v>
      </c>
      <c r="O545" s="13">
        <v>6</v>
      </c>
      <c r="P545" s="13">
        <v>1</v>
      </c>
      <c r="Q545" s="13" t="s">
        <v>949</v>
      </c>
      <c r="R545" s="40" t="s">
        <v>950</v>
      </c>
      <c r="S545" s="40">
        <v>6000000</v>
      </c>
      <c r="T545" s="34">
        <f t="shared" si="176"/>
        <v>36000000</v>
      </c>
      <c r="U545" s="13" t="s">
        <v>1098</v>
      </c>
      <c r="V545" s="13" t="s">
        <v>970</v>
      </c>
      <c r="W545" s="13" t="s">
        <v>952</v>
      </c>
      <c r="X545" s="13" t="s">
        <v>557</v>
      </c>
      <c r="Y545" s="13" t="s">
        <v>50</v>
      </c>
      <c r="Z545" s="13" t="s">
        <v>51</v>
      </c>
      <c r="AA545" s="18">
        <f>SUMIFS('MOD PAA INVERSIÓN'!M:M,'MOD PAA INVERSIÓN'!B:B,A545,'MOD PAA INVERSIÓN'!A:A,"Modificación propuesta")</f>
        <v>36000000</v>
      </c>
      <c r="AB545" s="18">
        <f t="shared" si="159"/>
        <v>0</v>
      </c>
      <c r="AC545" s="18">
        <f t="shared" si="179"/>
        <v>36000000</v>
      </c>
      <c r="AD545" s="18">
        <f>IFERROR(VLOOKUP(A545,'MOD PAA INVERSIÓN'!$B:$U,20,0),0)</f>
        <v>3</v>
      </c>
      <c r="AE545" s="18">
        <f>SUMIFS('MOD PAA INVERSIÓN'!$M:$M,'MOD PAA INVERSIÓN'!B:B,A545,'MOD PAA INVERSIÓN'!A:A,"Información Actual")</f>
        <v>36000000</v>
      </c>
      <c r="AF545" s="18">
        <f>VLOOKUP(A545,'Copia de MOD PAA INVERSIÓN'!$B:$M,12,0)</f>
        <v>36000000</v>
      </c>
      <c r="AG545" s="19">
        <f>VLOOKUP(A545,'SOL INVERSIÒN'!$B:$M,12,0)</f>
        <v>36000000</v>
      </c>
      <c r="AH545" s="19">
        <f t="shared" si="162"/>
        <v>0</v>
      </c>
      <c r="AI545" s="11"/>
    </row>
    <row r="546" spans="1:35" ht="153">
      <c r="A546" s="12" t="s">
        <v>1127</v>
      </c>
      <c r="B546" s="13" t="s">
        <v>34</v>
      </c>
      <c r="C546" s="13" t="s">
        <v>35</v>
      </c>
      <c r="D546" s="13" t="s">
        <v>1095</v>
      </c>
      <c r="E546" s="13" t="s">
        <v>944</v>
      </c>
      <c r="F546" s="14">
        <v>8146</v>
      </c>
      <c r="G546" s="14">
        <v>2024110010254</v>
      </c>
      <c r="H546" s="13" t="s">
        <v>945</v>
      </c>
      <c r="I546" s="13" t="s">
        <v>946</v>
      </c>
      <c r="J546" s="13" t="s">
        <v>1096</v>
      </c>
      <c r="K546" s="13">
        <v>80111600</v>
      </c>
      <c r="L546" s="13" t="s">
        <v>1128</v>
      </c>
      <c r="M546" s="13" t="s">
        <v>479</v>
      </c>
      <c r="N546" s="13" t="s">
        <v>479</v>
      </c>
      <c r="O546" s="13">
        <v>6</v>
      </c>
      <c r="P546" s="13">
        <v>1</v>
      </c>
      <c r="Q546" s="13" t="s">
        <v>949</v>
      </c>
      <c r="R546" s="40" t="s">
        <v>950</v>
      </c>
      <c r="S546" s="40">
        <v>4800000</v>
      </c>
      <c r="T546" s="34">
        <f t="shared" si="176"/>
        <v>28800000</v>
      </c>
      <c r="U546" s="13" t="s">
        <v>1098</v>
      </c>
      <c r="V546" s="13" t="s">
        <v>970</v>
      </c>
      <c r="W546" s="13" t="s">
        <v>952</v>
      </c>
      <c r="X546" s="13" t="s">
        <v>557</v>
      </c>
      <c r="Y546" s="13" t="s">
        <v>50</v>
      </c>
      <c r="Z546" s="13" t="s">
        <v>51</v>
      </c>
      <c r="AA546" s="18">
        <f>SUMIFS('MOD PAA INVERSIÓN'!M:M,'MOD PAA INVERSIÓN'!B:B,A546,'MOD PAA INVERSIÓN'!A:A,"Modificación propuesta")</f>
        <v>19200000</v>
      </c>
      <c r="AB546" s="18">
        <f t="shared" si="159"/>
        <v>-9600000</v>
      </c>
      <c r="AC546" s="49">
        <v>19200000</v>
      </c>
      <c r="AD546" s="18">
        <f>IFERROR(VLOOKUP(A546,'MOD PAA INVERSIÓN'!$B:$U,20,0),0)</f>
        <v>3</v>
      </c>
      <c r="AE546" s="18">
        <f>SUMIFS('MOD PAA INVERSIÓN'!$M:$M,'MOD PAA INVERSIÓN'!B:B,A546,'MOD PAA INVERSIÓN'!A:A,"Información Actual")</f>
        <v>28800000</v>
      </c>
      <c r="AF546" s="18">
        <f>VLOOKUP(A546,'Copia de MOD PAA INVERSIÓN'!$B:$M,12,0)</f>
        <v>19200000</v>
      </c>
      <c r="AG546" s="19">
        <f>VLOOKUP(A546,'SOL INVERSIÒN'!$B:$M,12,0)</f>
        <v>19200000</v>
      </c>
      <c r="AH546" s="19">
        <f t="shared" si="162"/>
        <v>0</v>
      </c>
      <c r="AI546" s="11"/>
    </row>
    <row r="547" spans="1:35" ht="153">
      <c r="A547" s="12" t="s">
        <v>1129</v>
      </c>
      <c r="B547" s="13" t="s">
        <v>34</v>
      </c>
      <c r="C547" s="13" t="s">
        <v>35</v>
      </c>
      <c r="D547" s="13" t="s">
        <v>1095</v>
      </c>
      <c r="E547" s="13" t="s">
        <v>944</v>
      </c>
      <c r="F547" s="14">
        <v>8146</v>
      </c>
      <c r="G547" s="14">
        <v>2024110010254</v>
      </c>
      <c r="H547" s="13" t="s">
        <v>945</v>
      </c>
      <c r="I547" s="13" t="s">
        <v>946</v>
      </c>
      <c r="J547" s="13" t="s">
        <v>1096</v>
      </c>
      <c r="K547" s="13">
        <v>80111600</v>
      </c>
      <c r="L547" s="13" t="s">
        <v>1130</v>
      </c>
      <c r="M547" s="13" t="s">
        <v>479</v>
      </c>
      <c r="N547" s="13" t="s">
        <v>479</v>
      </c>
      <c r="O547" s="13">
        <v>6</v>
      </c>
      <c r="P547" s="13">
        <v>1</v>
      </c>
      <c r="Q547" s="13" t="s">
        <v>949</v>
      </c>
      <c r="R547" s="40" t="s">
        <v>950</v>
      </c>
      <c r="S547" s="40">
        <v>4000000</v>
      </c>
      <c r="T547" s="34">
        <f t="shared" si="176"/>
        <v>24000000</v>
      </c>
      <c r="U547" s="13" t="s">
        <v>1098</v>
      </c>
      <c r="V547" s="13" t="s">
        <v>970</v>
      </c>
      <c r="W547" s="13" t="s">
        <v>952</v>
      </c>
      <c r="X547" s="13" t="s">
        <v>557</v>
      </c>
      <c r="Y547" s="13" t="s">
        <v>50</v>
      </c>
      <c r="Z547" s="13" t="s">
        <v>51</v>
      </c>
      <c r="AA547" s="18">
        <f>SUMIFS('MOD PAA INVERSIÓN'!M:M,'MOD PAA INVERSIÓN'!B:B,A547,'MOD PAA INVERSIÓN'!A:A,"Modificación propuesta")</f>
        <v>40000000</v>
      </c>
      <c r="AB547" s="18">
        <f t="shared" si="159"/>
        <v>16000000</v>
      </c>
      <c r="AC547" s="49">
        <v>40000000</v>
      </c>
      <c r="AD547" s="18">
        <f>IFERROR(VLOOKUP(A547,'MOD PAA INVERSIÓN'!$B:$U,20,0),0)</f>
        <v>3</v>
      </c>
      <c r="AE547" s="18">
        <f>SUMIFS('MOD PAA INVERSIÓN'!$M:$M,'MOD PAA INVERSIÓN'!B:B,A547,'MOD PAA INVERSIÓN'!A:A,"Información Actual")</f>
        <v>24000000</v>
      </c>
      <c r="AF547" s="18">
        <f>VLOOKUP(A547,'Copia de MOD PAA INVERSIÓN'!$B:$M,12,0)</f>
        <v>40000000</v>
      </c>
      <c r="AG547" s="19">
        <f>VLOOKUP(A547,'SOL INVERSIÒN'!$B:$M,12,0)</f>
        <v>40000000</v>
      </c>
      <c r="AH547" s="19">
        <f t="shared" si="162"/>
        <v>0</v>
      </c>
      <c r="AI547" s="11"/>
    </row>
    <row r="548" spans="1:35" ht="153">
      <c r="A548" s="12" t="s">
        <v>1131</v>
      </c>
      <c r="B548" s="13" t="s">
        <v>34</v>
      </c>
      <c r="C548" s="13" t="s">
        <v>35</v>
      </c>
      <c r="D548" s="13" t="s">
        <v>1095</v>
      </c>
      <c r="E548" s="13" t="s">
        <v>944</v>
      </c>
      <c r="F548" s="14">
        <v>8146</v>
      </c>
      <c r="G548" s="14">
        <v>2024110010254</v>
      </c>
      <c r="H548" s="13" t="s">
        <v>945</v>
      </c>
      <c r="I548" s="13" t="s">
        <v>946</v>
      </c>
      <c r="J548" s="13" t="s">
        <v>1096</v>
      </c>
      <c r="K548" s="13">
        <v>80111600</v>
      </c>
      <c r="L548" s="13" t="s">
        <v>1130</v>
      </c>
      <c r="M548" s="13" t="s">
        <v>479</v>
      </c>
      <c r="N548" s="13" t="s">
        <v>479</v>
      </c>
      <c r="O548" s="13">
        <v>6</v>
      </c>
      <c r="P548" s="13">
        <v>1</v>
      </c>
      <c r="Q548" s="13" t="s">
        <v>949</v>
      </c>
      <c r="R548" s="40" t="s">
        <v>950</v>
      </c>
      <c r="S548" s="40">
        <v>4000000</v>
      </c>
      <c r="T548" s="34">
        <f t="shared" si="176"/>
        <v>24000000</v>
      </c>
      <c r="U548" s="13" t="s">
        <v>1098</v>
      </c>
      <c r="V548" s="13" t="s">
        <v>970</v>
      </c>
      <c r="W548" s="13" t="s">
        <v>952</v>
      </c>
      <c r="X548" s="13" t="s">
        <v>557</v>
      </c>
      <c r="Y548" s="13" t="s">
        <v>50</v>
      </c>
      <c r="Z548" s="13" t="s">
        <v>51</v>
      </c>
      <c r="AA548" s="18">
        <f>SUMIFS('MOD PAA INVERSIÓN'!M:M,'MOD PAA INVERSIÓN'!B:B,A548,'MOD PAA INVERSIÓN'!A:A,"Modificación propuesta")</f>
        <v>24000000</v>
      </c>
      <c r="AB548" s="18">
        <f t="shared" si="159"/>
        <v>0</v>
      </c>
      <c r="AC548" s="18">
        <f t="shared" ref="AC548:AC549" si="180">T548</f>
        <v>24000000</v>
      </c>
      <c r="AD548" s="18">
        <f>IFERROR(VLOOKUP(A548,'MOD PAA INVERSIÓN'!$B:$U,20,0),0)</f>
        <v>3</v>
      </c>
      <c r="AE548" s="18">
        <f>SUMIFS('MOD PAA INVERSIÓN'!$M:$M,'MOD PAA INVERSIÓN'!B:B,A548,'MOD PAA INVERSIÓN'!A:A,"Información Actual")</f>
        <v>24000000</v>
      </c>
      <c r="AF548" s="18">
        <f>VLOOKUP(A548,'Copia de MOD PAA INVERSIÓN'!$B:$M,12,0)</f>
        <v>24000000</v>
      </c>
      <c r="AG548" s="19">
        <f>VLOOKUP(A548,'SOL INVERSIÒN'!$B:$M,12,0)</f>
        <v>24000000</v>
      </c>
      <c r="AH548" s="19">
        <f t="shared" si="162"/>
        <v>0</v>
      </c>
      <c r="AI548" s="11"/>
    </row>
    <row r="549" spans="1:35" ht="153">
      <c r="A549" s="12" t="s">
        <v>1132</v>
      </c>
      <c r="B549" s="13" t="s">
        <v>34</v>
      </c>
      <c r="C549" s="13" t="s">
        <v>35</v>
      </c>
      <c r="D549" s="13" t="s">
        <v>1095</v>
      </c>
      <c r="E549" s="13" t="s">
        <v>944</v>
      </c>
      <c r="F549" s="14">
        <v>8146</v>
      </c>
      <c r="G549" s="14">
        <v>2024110010254</v>
      </c>
      <c r="H549" s="13" t="s">
        <v>945</v>
      </c>
      <c r="I549" s="13" t="s">
        <v>946</v>
      </c>
      <c r="J549" s="13" t="s">
        <v>1096</v>
      </c>
      <c r="K549" s="13">
        <v>80111600</v>
      </c>
      <c r="L549" s="13" t="s">
        <v>1130</v>
      </c>
      <c r="M549" s="13" t="s">
        <v>479</v>
      </c>
      <c r="N549" s="13" t="s">
        <v>479</v>
      </c>
      <c r="O549" s="13">
        <v>6</v>
      </c>
      <c r="P549" s="13">
        <v>1</v>
      </c>
      <c r="Q549" s="13" t="s">
        <v>949</v>
      </c>
      <c r="R549" s="40" t="s">
        <v>950</v>
      </c>
      <c r="S549" s="40">
        <v>4000000</v>
      </c>
      <c r="T549" s="34">
        <f t="shared" si="176"/>
        <v>24000000</v>
      </c>
      <c r="U549" s="13" t="s">
        <v>1098</v>
      </c>
      <c r="V549" s="13" t="s">
        <v>970</v>
      </c>
      <c r="W549" s="13" t="s">
        <v>952</v>
      </c>
      <c r="X549" s="13" t="s">
        <v>557</v>
      </c>
      <c r="Y549" s="13" t="s">
        <v>50</v>
      </c>
      <c r="Z549" s="13" t="s">
        <v>51</v>
      </c>
      <c r="AA549" s="18">
        <f>SUMIFS('MOD PAA INVERSIÓN'!M:M,'MOD PAA INVERSIÓN'!B:B,A549,'MOD PAA INVERSIÓN'!A:A,"Modificación propuesta")</f>
        <v>24000000</v>
      </c>
      <c r="AB549" s="18">
        <f t="shared" si="159"/>
        <v>0</v>
      </c>
      <c r="AC549" s="18">
        <f t="shared" si="180"/>
        <v>24000000</v>
      </c>
      <c r="AD549" s="18">
        <f>IFERROR(VLOOKUP(A549,'MOD PAA INVERSIÓN'!$B:$U,20,0),0)</f>
        <v>3</v>
      </c>
      <c r="AE549" s="18">
        <f>SUMIFS('MOD PAA INVERSIÓN'!$M:$M,'MOD PAA INVERSIÓN'!B:B,A549,'MOD PAA INVERSIÓN'!A:A,"Información Actual")</f>
        <v>24000000</v>
      </c>
      <c r="AF549" s="18">
        <f>VLOOKUP(A549,'Copia de MOD PAA INVERSIÓN'!$B:$M,12,0)</f>
        <v>24000000</v>
      </c>
      <c r="AG549" s="19">
        <f>VLOOKUP(A549,'SOL INVERSIÒN'!$B:$M,12,0)</f>
        <v>24000000</v>
      </c>
      <c r="AH549" s="19">
        <f t="shared" si="162"/>
        <v>0</v>
      </c>
      <c r="AI549" s="11"/>
    </row>
    <row r="550" spans="1:35" ht="153">
      <c r="A550" s="12" t="s">
        <v>1133</v>
      </c>
      <c r="B550" s="13" t="s">
        <v>34</v>
      </c>
      <c r="C550" s="13" t="s">
        <v>35</v>
      </c>
      <c r="D550" s="13" t="s">
        <v>1095</v>
      </c>
      <c r="E550" s="13" t="s">
        <v>944</v>
      </c>
      <c r="F550" s="14">
        <v>8146</v>
      </c>
      <c r="G550" s="14">
        <v>2024110010254</v>
      </c>
      <c r="H550" s="13" t="s">
        <v>945</v>
      </c>
      <c r="I550" s="13" t="s">
        <v>946</v>
      </c>
      <c r="J550" s="13" t="s">
        <v>1096</v>
      </c>
      <c r="K550" s="13">
        <v>80111600</v>
      </c>
      <c r="L550" s="13" t="s">
        <v>1134</v>
      </c>
      <c r="M550" s="13" t="s">
        <v>479</v>
      </c>
      <c r="N550" s="13" t="s">
        <v>479</v>
      </c>
      <c r="O550" s="13">
        <v>6</v>
      </c>
      <c r="P550" s="13">
        <v>1</v>
      </c>
      <c r="Q550" s="13" t="s">
        <v>949</v>
      </c>
      <c r="R550" s="40" t="s">
        <v>950</v>
      </c>
      <c r="S550" s="40">
        <v>3600000</v>
      </c>
      <c r="T550" s="34">
        <f t="shared" si="176"/>
        <v>21600000</v>
      </c>
      <c r="U550" s="13" t="s">
        <v>1098</v>
      </c>
      <c r="V550" s="13" t="s">
        <v>970</v>
      </c>
      <c r="W550" s="13" t="s">
        <v>952</v>
      </c>
      <c r="X550" s="13" t="s">
        <v>557</v>
      </c>
      <c r="Y550" s="13" t="s">
        <v>50</v>
      </c>
      <c r="Z550" s="13" t="s">
        <v>51</v>
      </c>
      <c r="AA550" s="18">
        <f>SUMIFS('MOD PAA INVERSIÓN'!M:M,'MOD PAA INVERSIÓN'!B:B,A550,'MOD PAA INVERSIÓN'!A:A,"Modificación propuesta")</f>
        <v>18000000</v>
      </c>
      <c r="AB550" s="18">
        <f t="shared" si="159"/>
        <v>-3600000</v>
      </c>
      <c r="AC550" s="49">
        <v>18000000</v>
      </c>
      <c r="AD550" s="18">
        <f>IFERROR(VLOOKUP(A550,'MOD PAA INVERSIÓN'!$B:$U,20,0),0)</f>
        <v>3</v>
      </c>
      <c r="AE550" s="18">
        <f>SUMIFS('MOD PAA INVERSIÓN'!$M:$M,'MOD PAA INVERSIÓN'!B:B,A550,'MOD PAA INVERSIÓN'!A:A,"Información Actual")</f>
        <v>21600000</v>
      </c>
      <c r="AF550" s="18">
        <f>VLOOKUP(A550,'Copia de MOD PAA INVERSIÓN'!$B:$M,12,0)</f>
        <v>18000000</v>
      </c>
      <c r="AG550" s="19">
        <f>VLOOKUP(A550,'SOL INVERSIÒN'!$B:$M,12,0)</f>
        <v>18000000</v>
      </c>
      <c r="AH550" s="19">
        <f t="shared" si="162"/>
        <v>0</v>
      </c>
      <c r="AI550" s="11"/>
    </row>
    <row r="551" spans="1:35" ht="153">
      <c r="A551" s="12" t="s">
        <v>1135</v>
      </c>
      <c r="B551" s="13" t="s">
        <v>34</v>
      </c>
      <c r="C551" s="13" t="s">
        <v>35</v>
      </c>
      <c r="D551" s="13" t="s">
        <v>1095</v>
      </c>
      <c r="E551" s="13" t="s">
        <v>944</v>
      </c>
      <c r="F551" s="14">
        <v>8146</v>
      </c>
      <c r="G551" s="14">
        <v>2024110010254</v>
      </c>
      <c r="H551" s="13" t="s">
        <v>945</v>
      </c>
      <c r="I551" s="13" t="s">
        <v>946</v>
      </c>
      <c r="J551" s="13" t="s">
        <v>1096</v>
      </c>
      <c r="K551" s="13">
        <v>80111600</v>
      </c>
      <c r="L551" s="13" t="s">
        <v>1136</v>
      </c>
      <c r="M551" s="13" t="s">
        <v>479</v>
      </c>
      <c r="N551" s="13" t="s">
        <v>479</v>
      </c>
      <c r="O551" s="13">
        <v>6</v>
      </c>
      <c r="P551" s="13">
        <v>1</v>
      </c>
      <c r="Q551" s="13" t="s">
        <v>949</v>
      </c>
      <c r="R551" s="40" t="s">
        <v>950</v>
      </c>
      <c r="S551" s="40">
        <v>3600000</v>
      </c>
      <c r="T551" s="34">
        <f t="shared" si="176"/>
        <v>21600000</v>
      </c>
      <c r="U551" s="13" t="s">
        <v>1098</v>
      </c>
      <c r="V551" s="13" t="s">
        <v>970</v>
      </c>
      <c r="W551" s="13" t="s">
        <v>952</v>
      </c>
      <c r="X551" s="13" t="s">
        <v>557</v>
      </c>
      <c r="Y551" s="13" t="s">
        <v>50</v>
      </c>
      <c r="Z551" s="13" t="s">
        <v>51</v>
      </c>
      <c r="AA551" s="18">
        <f>SUMIFS('MOD PAA INVERSIÓN'!M:M,'MOD PAA INVERSIÓN'!B:B,A551,'MOD PAA INVERSIÓN'!A:A,"Modificación propuesta")</f>
        <v>21600000</v>
      </c>
      <c r="AB551" s="18">
        <f t="shared" si="159"/>
        <v>0</v>
      </c>
      <c r="AC551" s="18">
        <f>T551</f>
        <v>21600000</v>
      </c>
      <c r="AD551" s="18">
        <f>IFERROR(VLOOKUP(A551,'MOD PAA INVERSIÓN'!$B:$U,20,0),0)</f>
        <v>3</v>
      </c>
      <c r="AE551" s="18">
        <f>SUMIFS('MOD PAA INVERSIÓN'!$M:$M,'MOD PAA INVERSIÓN'!B:B,A551,'MOD PAA INVERSIÓN'!A:A,"Información Actual")</f>
        <v>21600000</v>
      </c>
      <c r="AF551" s="18">
        <f>VLOOKUP(A551,'Copia de MOD PAA INVERSIÓN'!$B:$M,12,0)</f>
        <v>21600000</v>
      </c>
      <c r="AG551" s="19">
        <f>VLOOKUP(A551,'SOL INVERSIÒN'!$B:$M,12,0)</f>
        <v>21600000</v>
      </c>
      <c r="AH551" s="19">
        <f t="shared" si="162"/>
        <v>0</v>
      </c>
      <c r="AI551" s="11"/>
    </row>
    <row r="552" spans="1:35" ht="153">
      <c r="A552" s="12" t="s">
        <v>1137</v>
      </c>
      <c r="B552" s="13" t="s">
        <v>34</v>
      </c>
      <c r="C552" s="13" t="s">
        <v>35</v>
      </c>
      <c r="D552" s="13" t="s">
        <v>1095</v>
      </c>
      <c r="E552" s="13" t="s">
        <v>944</v>
      </c>
      <c r="F552" s="14">
        <v>8146</v>
      </c>
      <c r="G552" s="14">
        <v>2024110010254</v>
      </c>
      <c r="H552" s="13" t="s">
        <v>945</v>
      </c>
      <c r="I552" s="13" t="s">
        <v>946</v>
      </c>
      <c r="J552" s="13" t="s">
        <v>1096</v>
      </c>
      <c r="K552" s="13">
        <v>80111600</v>
      </c>
      <c r="L552" s="13" t="s">
        <v>1138</v>
      </c>
      <c r="M552" s="13" t="s">
        <v>479</v>
      </c>
      <c r="N552" s="13" t="s">
        <v>479</v>
      </c>
      <c r="O552" s="13">
        <v>6</v>
      </c>
      <c r="P552" s="13">
        <v>1</v>
      </c>
      <c r="Q552" s="13" t="s">
        <v>949</v>
      </c>
      <c r="R552" s="40" t="s">
        <v>950</v>
      </c>
      <c r="S552" s="40">
        <v>3000000</v>
      </c>
      <c r="T552" s="34">
        <f t="shared" si="176"/>
        <v>18000000</v>
      </c>
      <c r="U552" s="13" t="s">
        <v>1098</v>
      </c>
      <c r="V552" s="13" t="s">
        <v>970</v>
      </c>
      <c r="W552" s="13" t="s">
        <v>952</v>
      </c>
      <c r="X552" s="13" t="s">
        <v>557</v>
      </c>
      <c r="Y552" s="13" t="s">
        <v>50</v>
      </c>
      <c r="Z552" s="13" t="s">
        <v>51</v>
      </c>
      <c r="AA552" s="18">
        <f>SUMIFS('MOD PAA INVERSIÓN'!M:M,'MOD PAA INVERSIÓN'!B:B,A552,'MOD PAA INVERSIÓN'!A:A,"Modificación propuesta")</f>
        <v>30000000</v>
      </c>
      <c r="AB552" s="18">
        <f t="shared" si="159"/>
        <v>12000000</v>
      </c>
      <c r="AC552" s="49">
        <v>30000000</v>
      </c>
      <c r="AD552" s="18">
        <f>IFERROR(VLOOKUP(A552,'MOD PAA INVERSIÓN'!$B:$U,20,0),0)</f>
        <v>3</v>
      </c>
      <c r="AE552" s="18">
        <f>SUMIFS('MOD PAA INVERSIÓN'!$M:$M,'MOD PAA INVERSIÓN'!B:B,A552,'MOD PAA INVERSIÓN'!A:A,"Información Actual")</f>
        <v>18000000</v>
      </c>
      <c r="AF552" s="18">
        <f>VLOOKUP(A552,'Copia de MOD PAA INVERSIÓN'!$B:$M,12,0)</f>
        <v>30000000</v>
      </c>
      <c r="AG552" s="19">
        <f>VLOOKUP(A552,'SOL INVERSIÒN'!$B:$M,12,0)</f>
        <v>30000000</v>
      </c>
      <c r="AH552" s="19">
        <f t="shared" si="162"/>
        <v>0</v>
      </c>
      <c r="AI552" s="11"/>
    </row>
    <row r="553" spans="1:35" ht="153">
      <c r="A553" s="12" t="s">
        <v>1139</v>
      </c>
      <c r="B553" s="13" t="s">
        <v>34</v>
      </c>
      <c r="C553" s="13" t="s">
        <v>35</v>
      </c>
      <c r="D553" s="13" t="s">
        <v>1095</v>
      </c>
      <c r="E553" s="13" t="s">
        <v>944</v>
      </c>
      <c r="F553" s="14">
        <v>8146</v>
      </c>
      <c r="G553" s="14">
        <v>2024110010254</v>
      </c>
      <c r="H553" s="13" t="s">
        <v>945</v>
      </c>
      <c r="I553" s="13" t="s">
        <v>946</v>
      </c>
      <c r="J553" s="13" t="s">
        <v>1096</v>
      </c>
      <c r="K553" s="13">
        <v>80111600</v>
      </c>
      <c r="L553" s="13" t="s">
        <v>1138</v>
      </c>
      <c r="M553" s="13" t="s">
        <v>479</v>
      </c>
      <c r="N553" s="13" t="s">
        <v>479</v>
      </c>
      <c r="O553" s="13">
        <v>6</v>
      </c>
      <c r="P553" s="13">
        <v>1</v>
      </c>
      <c r="Q553" s="13" t="s">
        <v>949</v>
      </c>
      <c r="R553" s="40" t="s">
        <v>950</v>
      </c>
      <c r="S553" s="40">
        <v>3000000</v>
      </c>
      <c r="T553" s="34">
        <f t="shared" si="176"/>
        <v>18000000</v>
      </c>
      <c r="U553" s="13" t="s">
        <v>1098</v>
      </c>
      <c r="V553" s="13" t="s">
        <v>970</v>
      </c>
      <c r="W553" s="13" t="s">
        <v>952</v>
      </c>
      <c r="X553" s="13" t="s">
        <v>557</v>
      </c>
      <c r="Y553" s="13" t="s">
        <v>50</v>
      </c>
      <c r="Z553" s="13" t="s">
        <v>51</v>
      </c>
      <c r="AA553" s="18">
        <f>SUMIFS('MOD PAA INVERSIÓN'!M:M,'MOD PAA INVERSIÓN'!B:B,A553,'MOD PAA INVERSIÓN'!A:A,"Modificación propuesta")</f>
        <v>18000000</v>
      </c>
      <c r="AB553" s="18">
        <f t="shared" si="159"/>
        <v>0</v>
      </c>
      <c r="AC553" s="18">
        <f t="shared" ref="AC553:AC555" si="181">T553</f>
        <v>18000000</v>
      </c>
      <c r="AD553" s="18">
        <f>IFERROR(VLOOKUP(A553,'MOD PAA INVERSIÓN'!$B:$U,20,0),0)</f>
        <v>3</v>
      </c>
      <c r="AE553" s="18">
        <f>SUMIFS('MOD PAA INVERSIÓN'!$M:$M,'MOD PAA INVERSIÓN'!B:B,A553,'MOD PAA INVERSIÓN'!A:A,"Información Actual")</f>
        <v>18000000</v>
      </c>
      <c r="AF553" s="18">
        <f>VLOOKUP(A553,'Copia de MOD PAA INVERSIÓN'!$B:$M,12,0)</f>
        <v>18000000</v>
      </c>
      <c r="AG553" s="19">
        <f>VLOOKUP(A553,'SOL INVERSIÒN'!$B:$M,12,0)</f>
        <v>18000000</v>
      </c>
      <c r="AH553" s="19">
        <f t="shared" si="162"/>
        <v>0</v>
      </c>
      <c r="AI553" s="11"/>
    </row>
    <row r="554" spans="1:35" ht="153">
      <c r="A554" s="12" t="s">
        <v>1140</v>
      </c>
      <c r="B554" s="13" t="s">
        <v>34</v>
      </c>
      <c r="C554" s="13" t="s">
        <v>35</v>
      </c>
      <c r="D554" s="13" t="s">
        <v>1095</v>
      </c>
      <c r="E554" s="13" t="s">
        <v>944</v>
      </c>
      <c r="F554" s="14">
        <v>8146</v>
      </c>
      <c r="G554" s="14">
        <v>2024110010254</v>
      </c>
      <c r="H554" s="13" t="s">
        <v>945</v>
      </c>
      <c r="I554" s="13" t="s">
        <v>946</v>
      </c>
      <c r="J554" s="13" t="s">
        <v>1096</v>
      </c>
      <c r="K554" s="13">
        <v>80111600</v>
      </c>
      <c r="L554" s="13" t="s">
        <v>1138</v>
      </c>
      <c r="M554" s="13" t="s">
        <v>479</v>
      </c>
      <c r="N554" s="13" t="s">
        <v>479</v>
      </c>
      <c r="O554" s="13">
        <v>6</v>
      </c>
      <c r="P554" s="13">
        <v>1</v>
      </c>
      <c r="Q554" s="13" t="s">
        <v>949</v>
      </c>
      <c r="R554" s="40" t="s">
        <v>950</v>
      </c>
      <c r="S554" s="40">
        <v>3000000</v>
      </c>
      <c r="T554" s="34">
        <f t="shared" si="176"/>
        <v>18000000</v>
      </c>
      <c r="U554" s="13" t="s">
        <v>1098</v>
      </c>
      <c r="V554" s="13" t="s">
        <v>970</v>
      </c>
      <c r="W554" s="13" t="s">
        <v>952</v>
      </c>
      <c r="X554" s="13" t="s">
        <v>557</v>
      </c>
      <c r="Y554" s="13" t="s">
        <v>50</v>
      </c>
      <c r="Z554" s="13" t="s">
        <v>51</v>
      </c>
      <c r="AA554" s="18">
        <f>SUMIFS('MOD PAA INVERSIÓN'!M:M,'MOD PAA INVERSIÓN'!B:B,A554,'MOD PAA INVERSIÓN'!A:A,"Modificación propuesta")</f>
        <v>18000000</v>
      </c>
      <c r="AB554" s="18">
        <f t="shared" si="159"/>
        <v>0</v>
      </c>
      <c r="AC554" s="18">
        <f t="shared" si="181"/>
        <v>18000000</v>
      </c>
      <c r="AD554" s="18">
        <f>IFERROR(VLOOKUP(A554,'MOD PAA INVERSIÓN'!$B:$U,20,0),0)</f>
        <v>3</v>
      </c>
      <c r="AE554" s="18">
        <f>SUMIFS('MOD PAA INVERSIÓN'!$M:$M,'MOD PAA INVERSIÓN'!B:B,A554,'MOD PAA INVERSIÓN'!A:A,"Información Actual")</f>
        <v>18000000</v>
      </c>
      <c r="AF554" s="18">
        <f>VLOOKUP(A554,'Copia de MOD PAA INVERSIÓN'!$B:$M,12,0)</f>
        <v>18000000</v>
      </c>
      <c r="AG554" s="19">
        <f>VLOOKUP(A554,'SOL INVERSIÒN'!$B:$M,12,0)</f>
        <v>18000000</v>
      </c>
      <c r="AH554" s="19">
        <f t="shared" si="162"/>
        <v>0</v>
      </c>
      <c r="AI554" s="11"/>
    </row>
    <row r="555" spans="1:35" ht="153">
      <c r="A555" s="12" t="s">
        <v>1141</v>
      </c>
      <c r="B555" s="13" t="s">
        <v>34</v>
      </c>
      <c r="C555" s="13" t="s">
        <v>35</v>
      </c>
      <c r="D555" s="13" t="s">
        <v>1095</v>
      </c>
      <c r="E555" s="13" t="s">
        <v>944</v>
      </c>
      <c r="F555" s="14">
        <v>8146</v>
      </c>
      <c r="G555" s="14">
        <v>2024110010254</v>
      </c>
      <c r="H555" s="13" t="s">
        <v>945</v>
      </c>
      <c r="I555" s="13" t="s">
        <v>946</v>
      </c>
      <c r="J555" s="13" t="s">
        <v>1096</v>
      </c>
      <c r="K555" s="13">
        <v>80111600</v>
      </c>
      <c r="L555" s="13" t="s">
        <v>1142</v>
      </c>
      <c r="M555" s="13" t="s">
        <v>479</v>
      </c>
      <c r="N555" s="13" t="s">
        <v>479</v>
      </c>
      <c r="O555" s="13">
        <v>6</v>
      </c>
      <c r="P555" s="13">
        <v>1</v>
      </c>
      <c r="Q555" s="13" t="s">
        <v>949</v>
      </c>
      <c r="R555" s="40" t="s">
        <v>950</v>
      </c>
      <c r="S555" s="40">
        <v>2500000</v>
      </c>
      <c r="T555" s="34">
        <f t="shared" si="176"/>
        <v>15000000</v>
      </c>
      <c r="U555" s="13" t="s">
        <v>1098</v>
      </c>
      <c r="V555" s="13" t="s">
        <v>970</v>
      </c>
      <c r="W555" s="13" t="s">
        <v>952</v>
      </c>
      <c r="X555" s="13" t="s">
        <v>557</v>
      </c>
      <c r="Y555" s="13" t="s">
        <v>50</v>
      </c>
      <c r="Z555" s="13" t="s">
        <v>51</v>
      </c>
      <c r="AA555" s="18">
        <f>SUMIFS('MOD PAA INVERSIÓN'!M:M,'MOD PAA INVERSIÓN'!B:B,A555,'MOD PAA INVERSIÓN'!A:A,"Modificación propuesta")</f>
        <v>15000000</v>
      </c>
      <c r="AB555" s="18">
        <f t="shared" si="159"/>
        <v>0</v>
      </c>
      <c r="AC555" s="18">
        <f t="shared" si="181"/>
        <v>15000000</v>
      </c>
      <c r="AD555" s="18">
        <f>IFERROR(VLOOKUP(A555,'MOD PAA INVERSIÓN'!$B:$U,20,0),0)</f>
        <v>3</v>
      </c>
      <c r="AE555" s="18">
        <f>SUMIFS('MOD PAA INVERSIÓN'!$M:$M,'MOD PAA INVERSIÓN'!B:B,A555,'MOD PAA INVERSIÓN'!A:A,"Información Actual")</f>
        <v>15000000</v>
      </c>
      <c r="AF555" s="18">
        <f>VLOOKUP(A555,'Copia de MOD PAA INVERSIÓN'!$B:$M,12,0)</f>
        <v>15000000</v>
      </c>
      <c r="AG555" s="19">
        <f>VLOOKUP(A555,'SOL INVERSIÒN'!$B:$M,12,0)</f>
        <v>15000000</v>
      </c>
      <c r="AH555" s="19">
        <f t="shared" si="162"/>
        <v>0</v>
      </c>
      <c r="AI555" s="11"/>
    </row>
    <row r="556" spans="1:35" ht="153">
      <c r="A556" s="12" t="s">
        <v>1143</v>
      </c>
      <c r="B556" s="13" t="s">
        <v>34</v>
      </c>
      <c r="C556" s="13" t="s">
        <v>35</v>
      </c>
      <c r="D556" s="13" t="s">
        <v>1095</v>
      </c>
      <c r="E556" s="13" t="s">
        <v>944</v>
      </c>
      <c r="F556" s="14">
        <v>8146</v>
      </c>
      <c r="G556" s="14">
        <v>2024110010254</v>
      </c>
      <c r="H556" s="13" t="s">
        <v>945</v>
      </c>
      <c r="I556" s="13" t="s">
        <v>946</v>
      </c>
      <c r="J556" s="13" t="s">
        <v>1096</v>
      </c>
      <c r="K556" s="13">
        <v>80111600</v>
      </c>
      <c r="L556" s="13" t="s">
        <v>1144</v>
      </c>
      <c r="M556" s="13" t="s">
        <v>479</v>
      </c>
      <c r="N556" s="13" t="s">
        <v>479</v>
      </c>
      <c r="O556" s="13">
        <v>6</v>
      </c>
      <c r="P556" s="13">
        <v>1</v>
      </c>
      <c r="Q556" s="13" t="s">
        <v>949</v>
      </c>
      <c r="R556" s="40" t="s">
        <v>950</v>
      </c>
      <c r="S556" s="40">
        <v>2250000</v>
      </c>
      <c r="T556" s="34">
        <f t="shared" si="176"/>
        <v>13500000</v>
      </c>
      <c r="U556" s="13" t="s">
        <v>1098</v>
      </c>
      <c r="V556" s="13" t="s">
        <v>970</v>
      </c>
      <c r="W556" s="13" t="s">
        <v>952</v>
      </c>
      <c r="X556" s="13" t="s">
        <v>557</v>
      </c>
      <c r="Y556" s="13" t="s">
        <v>50</v>
      </c>
      <c r="Z556" s="13" t="s">
        <v>51</v>
      </c>
      <c r="AA556" s="18">
        <f>SUMIFS('MOD PAA INVERSIÓN'!M:M,'MOD PAA INVERSIÓN'!B:B,A556,'MOD PAA INVERSIÓN'!A:A,"Modificación propuesta")</f>
        <v>11250000</v>
      </c>
      <c r="AB556" s="18">
        <f t="shared" si="159"/>
        <v>-2250000</v>
      </c>
      <c r="AC556" s="49">
        <v>11250000</v>
      </c>
      <c r="AD556" s="18">
        <f>IFERROR(VLOOKUP(A556,'MOD PAA INVERSIÓN'!$B:$U,20,0),0)</f>
        <v>3</v>
      </c>
      <c r="AE556" s="18">
        <f>SUMIFS('MOD PAA INVERSIÓN'!$M:$M,'MOD PAA INVERSIÓN'!B:B,A556,'MOD PAA INVERSIÓN'!A:A,"Información Actual")</f>
        <v>13500000</v>
      </c>
      <c r="AF556" s="18">
        <f>VLOOKUP(A556,'Copia de MOD PAA INVERSIÓN'!$B:$M,12,0)</f>
        <v>11250000</v>
      </c>
      <c r="AG556" s="19">
        <f>VLOOKUP(A556,'SOL INVERSIÒN'!$B:$M,12,0)</f>
        <v>11250000</v>
      </c>
      <c r="AH556" s="19">
        <f t="shared" si="162"/>
        <v>0</v>
      </c>
      <c r="AI556" s="11"/>
    </row>
    <row r="557" spans="1:35" ht="153">
      <c r="A557" s="12" t="s">
        <v>1145</v>
      </c>
      <c r="B557" s="13" t="s">
        <v>34</v>
      </c>
      <c r="C557" s="13" t="s">
        <v>35</v>
      </c>
      <c r="D557" s="13" t="s">
        <v>1095</v>
      </c>
      <c r="E557" s="13" t="s">
        <v>944</v>
      </c>
      <c r="F557" s="14">
        <v>8146</v>
      </c>
      <c r="G557" s="14">
        <v>2024110010254</v>
      </c>
      <c r="H557" s="13" t="s">
        <v>945</v>
      </c>
      <c r="I557" s="13" t="s">
        <v>946</v>
      </c>
      <c r="J557" s="13" t="s">
        <v>1096</v>
      </c>
      <c r="K557" s="13" t="s">
        <v>1146</v>
      </c>
      <c r="L557" s="13" t="s">
        <v>1147</v>
      </c>
      <c r="M557" s="13" t="s">
        <v>295</v>
      </c>
      <c r="N557" s="13" t="s">
        <v>729</v>
      </c>
      <c r="O557" s="13">
        <v>4</v>
      </c>
      <c r="P557" s="13">
        <v>1</v>
      </c>
      <c r="Q557" s="13" t="s">
        <v>1148</v>
      </c>
      <c r="R557" s="40" t="s">
        <v>950</v>
      </c>
      <c r="S557" s="40" t="s">
        <v>233</v>
      </c>
      <c r="T557" s="34">
        <v>144000000</v>
      </c>
      <c r="U557" s="13" t="s">
        <v>1098</v>
      </c>
      <c r="V557" s="13" t="s">
        <v>970</v>
      </c>
      <c r="W557" s="13" t="s">
        <v>952</v>
      </c>
      <c r="X557" s="13" t="s">
        <v>557</v>
      </c>
      <c r="Y557" s="13" t="s">
        <v>50</v>
      </c>
      <c r="Z557" s="13" t="s">
        <v>51</v>
      </c>
      <c r="AA557" s="18">
        <f>SUMIFS('MOD PAA INVERSIÓN'!M:M,'MOD PAA INVERSIÓN'!B:B,A557,'MOD PAA INVERSIÓN'!A:A,"Modificación propuesta")</f>
        <v>0</v>
      </c>
      <c r="AB557" s="18">
        <f t="shared" si="159"/>
        <v>0</v>
      </c>
      <c r="AC557" s="18">
        <f t="shared" ref="AC557:AC559" si="182">T557</f>
        <v>144000000</v>
      </c>
      <c r="AD557" s="18">
        <f>IFERROR(VLOOKUP(A557,'MOD PAA INVERSIÓN'!$B:$U,20,0),0)</f>
        <v>0</v>
      </c>
      <c r="AE557" s="18">
        <f>SUMIFS('MOD PAA INVERSIÓN'!$M:$M,'MOD PAA INVERSIÓN'!B:B,A557,'MOD PAA INVERSIÓN'!A:A,"Información Actual")</f>
        <v>0</v>
      </c>
      <c r="AF557" s="18" t="e">
        <f>VLOOKUP(A557,'Copia de MOD PAA INVERSIÓN'!$B:$M,12,0)</f>
        <v>#N/A</v>
      </c>
      <c r="AG557" s="11" t="e">
        <f>VLOOKUP(A557,'SOL INVERSIÒN'!$B:$M,12,0)</f>
        <v>#N/A</v>
      </c>
      <c r="AH557" s="11" t="e">
        <f t="shared" si="162"/>
        <v>#N/A</v>
      </c>
      <c r="AI557" s="11"/>
    </row>
    <row r="558" spans="1:35" ht="153">
      <c r="A558" s="12" t="s">
        <v>1149</v>
      </c>
      <c r="B558" s="13" t="s">
        <v>34</v>
      </c>
      <c r="C558" s="13" t="s">
        <v>35</v>
      </c>
      <c r="D558" s="13" t="s">
        <v>1095</v>
      </c>
      <c r="E558" s="13" t="s">
        <v>944</v>
      </c>
      <c r="F558" s="14">
        <v>8146</v>
      </c>
      <c r="G558" s="14">
        <v>2024110010254</v>
      </c>
      <c r="H558" s="13" t="s">
        <v>945</v>
      </c>
      <c r="I558" s="13" t="s">
        <v>946</v>
      </c>
      <c r="J558" s="13" t="s">
        <v>1096</v>
      </c>
      <c r="K558" s="13" t="s">
        <v>416</v>
      </c>
      <c r="L558" s="13" t="s">
        <v>1150</v>
      </c>
      <c r="M558" s="13" t="s">
        <v>835</v>
      </c>
      <c r="N558" s="13" t="s">
        <v>1151</v>
      </c>
      <c r="O558" s="13">
        <v>6</v>
      </c>
      <c r="P558" s="13">
        <v>1</v>
      </c>
      <c r="Q558" s="13" t="s">
        <v>748</v>
      </c>
      <c r="R558" s="40" t="s">
        <v>950</v>
      </c>
      <c r="S558" s="40" t="s">
        <v>233</v>
      </c>
      <c r="T558" s="34">
        <v>21150000</v>
      </c>
      <c r="U558" s="13" t="s">
        <v>1098</v>
      </c>
      <c r="V558" s="13" t="s">
        <v>970</v>
      </c>
      <c r="W558" s="13" t="s">
        <v>952</v>
      </c>
      <c r="X558" s="13" t="s">
        <v>557</v>
      </c>
      <c r="Y558" s="13" t="s">
        <v>50</v>
      </c>
      <c r="Z558" s="13" t="s">
        <v>51</v>
      </c>
      <c r="AA558" s="18">
        <f>SUMIFS('MOD PAA INVERSIÓN'!M:M,'MOD PAA INVERSIÓN'!B:B,A558,'MOD PAA INVERSIÓN'!A:A,"Modificación propuesta")</f>
        <v>0</v>
      </c>
      <c r="AB558" s="18">
        <f t="shared" si="159"/>
        <v>0</v>
      </c>
      <c r="AC558" s="18">
        <f t="shared" si="182"/>
        <v>21150000</v>
      </c>
      <c r="AD558" s="18">
        <f>IFERROR(VLOOKUP(A558,'MOD PAA INVERSIÓN'!$B:$U,20,0),0)</f>
        <v>0</v>
      </c>
      <c r="AE558" s="18">
        <f>SUMIFS('MOD PAA INVERSIÓN'!$M:$M,'MOD PAA INVERSIÓN'!B:B,A558,'MOD PAA INVERSIÓN'!A:A,"Información Actual")</f>
        <v>0</v>
      </c>
      <c r="AF558" s="18" t="e">
        <f>VLOOKUP(A558,'Copia de MOD PAA INVERSIÓN'!$B:$M,12,0)</f>
        <v>#N/A</v>
      </c>
      <c r="AG558" s="11" t="e">
        <f>VLOOKUP(A558,'SOL INVERSIÒN'!$B:$M,12,0)</f>
        <v>#N/A</v>
      </c>
      <c r="AH558" s="11" t="e">
        <f t="shared" si="162"/>
        <v>#N/A</v>
      </c>
      <c r="AI558" s="11"/>
    </row>
    <row r="559" spans="1:35" ht="153">
      <c r="A559" s="12" t="s">
        <v>1152</v>
      </c>
      <c r="B559" s="13" t="s">
        <v>34</v>
      </c>
      <c r="C559" s="13" t="s">
        <v>35</v>
      </c>
      <c r="D559" s="13" t="s">
        <v>1095</v>
      </c>
      <c r="E559" s="13" t="s">
        <v>944</v>
      </c>
      <c r="F559" s="14">
        <v>8146</v>
      </c>
      <c r="G559" s="14">
        <v>2024110010254</v>
      </c>
      <c r="H559" s="13" t="s">
        <v>945</v>
      </c>
      <c r="I559" s="13" t="s">
        <v>946</v>
      </c>
      <c r="J559" s="13" t="s">
        <v>1096</v>
      </c>
      <c r="K559" s="13">
        <v>80111600</v>
      </c>
      <c r="L559" s="13" t="s">
        <v>1153</v>
      </c>
      <c r="M559" s="13" t="s">
        <v>479</v>
      </c>
      <c r="N559" s="13" t="s">
        <v>479</v>
      </c>
      <c r="O559" s="13">
        <v>6</v>
      </c>
      <c r="P559" s="13">
        <v>1</v>
      </c>
      <c r="Q559" s="13" t="s">
        <v>949</v>
      </c>
      <c r="R559" s="40" t="s">
        <v>950</v>
      </c>
      <c r="S559" s="40">
        <v>2358333</v>
      </c>
      <c r="T559" s="34">
        <v>14150000</v>
      </c>
      <c r="U559" s="13" t="s">
        <v>1098</v>
      </c>
      <c r="V559" s="13" t="s">
        <v>970</v>
      </c>
      <c r="W559" s="13" t="s">
        <v>952</v>
      </c>
      <c r="X559" s="13" t="s">
        <v>557</v>
      </c>
      <c r="Y559" s="13" t="s">
        <v>50</v>
      </c>
      <c r="Z559" s="13" t="s">
        <v>51</v>
      </c>
      <c r="AA559" s="18">
        <f>SUMIFS('MOD PAA INVERSIÓN'!M:M,'MOD PAA INVERSIÓN'!B:B,A559,'MOD PAA INVERSIÓN'!A:A,"Modificación propuesta")</f>
        <v>0</v>
      </c>
      <c r="AB559" s="18">
        <f t="shared" si="159"/>
        <v>0</v>
      </c>
      <c r="AC559" s="18">
        <f t="shared" si="182"/>
        <v>14150000</v>
      </c>
      <c r="AD559" s="18">
        <f>IFERROR(VLOOKUP(A559,'MOD PAA INVERSIÓN'!$B:$U,20,0),0)</f>
        <v>0</v>
      </c>
      <c r="AE559" s="18">
        <f>SUMIFS('MOD PAA INVERSIÓN'!$M:$M,'MOD PAA INVERSIÓN'!B:B,A559,'MOD PAA INVERSIÓN'!A:A,"Información Actual")</f>
        <v>0</v>
      </c>
      <c r="AF559" s="18" t="e">
        <f>VLOOKUP(A559,'Copia de MOD PAA INVERSIÓN'!$B:$M,12,0)</f>
        <v>#N/A</v>
      </c>
      <c r="AG559" s="11" t="e">
        <f>VLOOKUP(A559,'SOL INVERSIÒN'!$B:$M,12,0)</f>
        <v>#N/A</v>
      </c>
      <c r="AH559" s="11" t="e">
        <f t="shared" si="162"/>
        <v>#N/A</v>
      </c>
      <c r="AI559" s="11"/>
    </row>
    <row r="560" spans="1:35" ht="153">
      <c r="A560" s="12" t="s">
        <v>1154</v>
      </c>
      <c r="B560" s="13" t="s">
        <v>34</v>
      </c>
      <c r="C560" s="13" t="s">
        <v>35</v>
      </c>
      <c r="D560" s="13" t="s">
        <v>1095</v>
      </c>
      <c r="E560" s="13" t="s">
        <v>944</v>
      </c>
      <c r="F560" s="14">
        <v>8146</v>
      </c>
      <c r="G560" s="14">
        <v>2024110010254</v>
      </c>
      <c r="H560" s="13" t="s">
        <v>945</v>
      </c>
      <c r="I560" s="13" t="s">
        <v>946</v>
      </c>
      <c r="J560" s="13" t="s">
        <v>1096</v>
      </c>
      <c r="K560" s="13" t="s">
        <v>1146</v>
      </c>
      <c r="L560" s="13" t="s">
        <v>1155</v>
      </c>
      <c r="M560" s="13" t="s">
        <v>1156</v>
      </c>
      <c r="N560" s="13" t="s">
        <v>1156</v>
      </c>
      <c r="O560" s="13">
        <v>1</v>
      </c>
      <c r="P560" s="13">
        <v>1</v>
      </c>
      <c r="Q560" s="13" t="s">
        <v>949</v>
      </c>
      <c r="R560" s="40" t="s">
        <v>950</v>
      </c>
      <c r="S560" s="40" t="s">
        <v>233</v>
      </c>
      <c r="T560" s="34">
        <f>1227663000-T641-T559-T558-T557-T556-T555-T554-T553-T552-T551-T550-T549-T548-T547-T546-T545-T544-T543-T542-T541-T540-T539-T538-T537-T536-T535-T534-T533-T531-T532-T530</f>
        <v>240100000</v>
      </c>
      <c r="U560" s="13" t="s">
        <v>1098</v>
      </c>
      <c r="V560" s="13" t="s">
        <v>970</v>
      </c>
      <c r="W560" s="13" t="s">
        <v>952</v>
      </c>
      <c r="X560" s="13" t="s">
        <v>557</v>
      </c>
      <c r="Y560" s="13" t="s">
        <v>50</v>
      </c>
      <c r="Z560" s="13" t="s">
        <v>51</v>
      </c>
      <c r="AA560" s="18">
        <f>SUMIFS('MOD PAA INVERSIÓN'!M:M,'MOD PAA INVERSIÓN'!B:B,A560,'MOD PAA INVERSIÓN'!A:A,"Modificación propuesta")</f>
        <v>179550000</v>
      </c>
      <c r="AB560" s="18">
        <f t="shared" si="159"/>
        <v>-60550000</v>
      </c>
      <c r="AC560" s="49">
        <v>179550000</v>
      </c>
      <c r="AD560" s="18">
        <f>IFERROR(VLOOKUP(A560,'MOD PAA INVERSIÓN'!$B:$U,20,0),0)</f>
        <v>3</v>
      </c>
      <c r="AE560" s="18">
        <f>SUMIFS('MOD PAA INVERSIÓN'!$M:$M,'MOD PAA INVERSIÓN'!B:B,A560,'MOD PAA INVERSIÓN'!A:A,"Información Actual")</f>
        <v>240100000</v>
      </c>
      <c r="AF560" s="18">
        <f>VLOOKUP(A560,'Copia de MOD PAA INVERSIÓN'!$B:$M,12,0)</f>
        <v>179550000</v>
      </c>
      <c r="AG560" s="19">
        <f>VLOOKUP(A560,'SOL INVERSIÒN'!$B:$M,12,0)</f>
        <v>179550000</v>
      </c>
      <c r="AH560" s="19">
        <f t="shared" si="162"/>
        <v>0</v>
      </c>
      <c r="AI560" s="11"/>
    </row>
    <row r="561" spans="1:35" ht="153">
      <c r="A561" s="12" t="s">
        <v>1157</v>
      </c>
      <c r="B561" s="13" t="s">
        <v>34</v>
      </c>
      <c r="C561" s="13" t="s">
        <v>35</v>
      </c>
      <c r="D561" s="13" t="s">
        <v>1095</v>
      </c>
      <c r="E561" s="13" t="s">
        <v>944</v>
      </c>
      <c r="F561" s="14">
        <v>8146</v>
      </c>
      <c r="G561" s="14">
        <v>2024110010254</v>
      </c>
      <c r="H561" s="13" t="s">
        <v>945</v>
      </c>
      <c r="I561" s="13" t="s">
        <v>946</v>
      </c>
      <c r="J561" s="13" t="s">
        <v>1096</v>
      </c>
      <c r="K561" s="13" t="s">
        <v>1146</v>
      </c>
      <c r="L561" s="13" t="s">
        <v>1155</v>
      </c>
      <c r="M561" s="13" t="s">
        <v>835</v>
      </c>
      <c r="N561" s="13" t="s">
        <v>1151</v>
      </c>
      <c r="O561" s="13">
        <v>2</v>
      </c>
      <c r="P561" s="13">
        <v>1</v>
      </c>
      <c r="Q561" s="13" t="s">
        <v>949</v>
      </c>
      <c r="R561" s="40" t="s">
        <v>950</v>
      </c>
      <c r="S561" s="40" t="s">
        <v>233</v>
      </c>
      <c r="T561" s="34">
        <v>20000000</v>
      </c>
      <c r="U561" s="13" t="s">
        <v>1098</v>
      </c>
      <c r="V561" s="13" t="s">
        <v>970</v>
      </c>
      <c r="W561" s="13" t="s">
        <v>952</v>
      </c>
      <c r="X561" s="13" t="s">
        <v>557</v>
      </c>
      <c r="Y561" s="13" t="s">
        <v>50</v>
      </c>
      <c r="Z561" s="13" t="s">
        <v>51</v>
      </c>
      <c r="AA561" s="18">
        <f>SUMIFS('MOD PAA INVERSIÓN'!M:M,'MOD PAA INVERSIÓN'!B:B,A561,'MOD PAA INVERSIÓN'!A:A,"Modificación propuesta")</f>
        <v>0</v>
      </c>
      <c r="AB561" s="18">
        <f t="shared" si="159"/>
        <v>0</v>
      </c>
      <c r="AC561" s="18">
        <f t="shared" ref="AC561:AC642" si="183">T561</f>
        <v>20000000</v>
      </c>
      <c r="AD561" s="18">
        <f>IFERROR(VLOOKUP(A561,'MOD PAA INVERSIÓN'!$B:$U,20,0),0)</f>
        <v>0</v>
      </c>
      <c r="AE561" s="18">
        <f>SUMIFS('MOD PAA INVERSIÓN'!$M:$M,'MOD PAA INVERSIÓN'!B:B,A561,'MOD PAA INVERSIÓN'!A:A,"Información Actual")</f>
        <v>0</v>
      </c>
      <c r="AF561" s="18" t="e">
        <f>VLOOKUP(A561,'Copia de MOD PAA INVERSIÓN'!$B:$M,12,0)</f>
        <v>#N/A</v>
      </c>
      <c r="AG561" s="11" t="e">
        <f>VLOOKUP(A561,'SOL INVERSIÒN'!$B:$M,12,0)</f>
        <v>#N/A</v>
      </c>
      <c r="AH561" s="11" t="e">
        <f t="shared" si="162"/>
        <v>#N/A</v>
      </c>
      <c r="AI561" s="11"/>
    </row>
    <row r="562" spans="1:35" ht="153">
      <c r="A562" s="12" t="s">
        <v>1158</v>
      </c>
      <c r="B562" s="13" t="s">
        <v>34</v>
      </c>
      <c r="C562" s="13" t="s">
        <v>35</v>
      </c>
      <c r="D562" s="13" t="s">
        <v>1095</v>
      </c>
      <c r="E562" s="13" t="s">
        <v>944</v>
      </c>
      <c r="F562" s="14">
        <v>8146</v>
      </c>
      <c r="G562" s="14">
        <v>2024110010254</v>
      </c>
      <c r="H562" s="13" t="s">
        <v>945</v>
      </c>
      <c r="I562" s="13" t="s">
        <v>946</v>
      </c>
      <c r="J562" s="13" t="s">
        <v>1096</v>
      </c>
      <c r="K562" s="13" t="s">
        <v>1146</v>
      </c>
      <c r="L562" s="13" t="s">
        <v>1155</v>
      </c>
      <c r="M562" s="13" t="s">
        <v>835</v>
      </c>
      <c r="N562" s="13" t="s">
        <v>1151</v>
      </c>
      <c r="O562" s="13">
        <v>2</v>
      </c>
      <c r="P562" s="13">
        <v>1</v>
      </c>
      <c r="Q562" s="13" t="s">
        <v>949</v>
      </c>
      <c r="R562" s="40" t="s">
        <v>950</v>
      </c>
      <c r="S562" s="40" t="s">
        <v>233</v>
      </c>
      <c r="T562" s="34">
        <v>20000000</v>
      </c>
      <c r="U562" s="13" t="s">
        <v>1098</v>
      </c>
      <c r="V562" s="13" t="s">
        <v>970</v>
      </c>
      <c r="W562" s="13" t="s">
        <v>952</v>
      </c>
      <c r="X562" s="13" t="s">
        <v>557</v>
      </c>
      <c r="Y562" s="13" t="s">
        <v>50</v>
      </c>
      <c r="Z562" s="13" t="s">
        <v>51</v>
      </c>
      <c r="AA562" s="18">
        <f>SUMIFS('MOD PAA INVERSIÓN'!M:M,'MOD PAA INVERSIÓN'!B:B,A562,'MOD PAA INVERSIÓN'!A:A,"Modificación propuesta")</f>
        <v>0</v>
      </c>
      <c r="AB562" s="18">
        <f t="shared" si="159"/>
        <v>0</v>
      </c>
      <c r="AC562" s="18">
        <f t="shared" si="183"/>
        <v>20000000</v>
      </c>
      <c r="AD562" s="18">
        <f>IFERROR(VLOOKUP(A562,'MOD PAA INVERSIÓN'!$B:$U,20,0),0)</f>
        <v>0</v>
      </c>
      <c r="AE562" s="18">
        <f>SUMIFS('MOD PAA INVERSIÓN'!$M:$M,'MOD PAA INVERSIÓN'!B:B,A562,'MOD PAA INVERSIÓN'!A:A,"Información Actual")</f>
        <v>0</v>
      </c>
      <c r="AF562" s="18" t="e">
        <f>VLOOKUP(A562,'Copia de MOD PAA INVERSIÓN'!$B:$M,12,0)</f>
        <v>#N/A</v>
      </c>
      <c r="AG562" s="11" t="e">
        <f>VLOOKUP(A562,'SOL INVERSIÒN'!$B:$M,12,0)</f>
        <v>#N/A</v>
      </c>
      <c r="AH562" s="11" t="e">
        <f t="shared" si="162"/>
        <v>#N/A</v>
      </c>
      <c r="AI562" s="11"/>
    </row>
    <row r="563" spans="1:35" ht="153">
      <c r="A563" s="12" t="s">
        <v>1159</v>
      </c>
      <c r="B563" s="13" t="s">
        <v>34</v>
      </c>
      <c r="C563" s="13" t="s">
        <v>35</v>
      </c>
      <c r="D563" s="13" t="s">
        <v>1095</v>
      </c>
      <c r="E563" s="13" t="s">
        <v>944</v>
      </c>
      <c r="F563" s="14">
        <v>8146</v>
      </c>
      <c r="G563" s="14">
        <v>2024110010254</v>
      </c>
      <c r="H563" s="13" t="s">
        <v>945</v>
      </c>
      <c r="I563" s="13" t="s">
        <v>946</v>
      </c>
      <c r="J563" s="13" t="s">
        <v>1096</v>
      </c>
      <c r="K563" s="13" t="s">
        <v>1146</v>
      </c>
      <c r="L563" s="13" t="s">
        <v>1155</v>
      </c>
      <c r="M563" s="13" t="s">
        <v>835</v>
      </c>
      <c r="N563" s="13" t="s">
        <v>1151</v>
      </c>
      <c r="O563" s="13">
        <v>2</v>
      </c>
      <c r="P563" s="13">
        <v>1</v>
      </c>
      <c r="Q563" s="13" t="s">
        <v>949</v>
      </c>
      <c r="R563" s="40" t="s">
        <v>950</v>
      </c>
      <c r="S563" s="40" t="s">
        <v>233</v>
      </c>
      <c r="T563" s="34">
        <v>20000000</v>
      </c>
      <c r="U563" s="13" t="s">
        <v>1098</v>
      </c>
      <c r="V563" s="13" t="s">
        <v>970</v>
      </c>
      <c r="W563" s="13" t="s">
        <v>952</v>
      </c>
      <c r="X563" s="13" t="s">
        <v>557</v>
      </c>
      <c r="Y563" s="13" t="s">
        <v>50</v>
      </c>
      <c r="Z563" s="13" t="s">
        <v>51</v>
      </c>
      <c r="AA563" s="18">
        <f>SUMIFS('MOD PAA INVERSIÓN'!M:M,'MOD PAA INVERSIÓN'!B:B,A563,'MOD PAA INVERSIÓN'!A:A,"Modificación propuesta")</f>
        <v>0</v>
      </c>
      <c r="AB563" s="18">
        <f t="shared" si="159"/>
        <v>0</v>
      </c>
      <c r="AC563" s="18">
        <f t="shared" si="183"/>
        <v>20000000</v>
      </c>
      <c r="AD563" s="18">
        <f>IFERROR(VLOOKUP(A563,'MOD PAA INVERSIÓN'!$B:$U,20,0),0)</f>
        <v>0</v>
      </c>
      <c r="AE563" s="18">
        <f>SUMIFS('MOD PAA INVERSIÓN'!$M:$M,'MOD PAA INVERSIÓN'!B:B,A563,'MOD PAA INVERSIÓN'!A:A,"Información Actual")</f>
        <v>0</v>
      </c>
      <c r="AF563" s="18" t="e">
        <f>VLOOKUP(A563,'Copia de MOD PAA INVERSIÓN'!$B:$M,12,0)</f>
        <v>#N/A</v>
      </c>
      <c r="AG563" s="11" t="e">
        <f>VLOOKUP(A563,'SOL INVERSIÒN'!$B:$M,12,0)</f>
        <v>#N/A</v>
      </c>
      <c r="AH563" s="11" t="e">
        <f t="shared" si="162"/>
        <v>#N/A</v>
      </c>
      <c r="AI563" s="11"/>
    </row>
    <row r="564" spans="1:35" ht="153">
      <c r="A564" s="12" t="s">
        <v>1160</v>
      </c>
      <c r="B564" s="13" t="s">
        <v>34</v>
      </c>
      <c r="C564" s="13" t="s">
        <v>35</v>
      </c>
      <c r="D564" s="13" t="s">
        <v>1095</v>
      </c>
      <c r="E564" s="13" t="s">
        <v>944</v>
      </c>
      <c r="F564" s="14">
        <v>8146</v>
      </c>
      <c r="G564" s="14">
        <v>2024110010254</v>
      </c>
      <c r="H564" s="13" t="s">
        <v>945</v>
      </c>
      <c r="I564" s="13" t="s">
        <v>946</v>
      </c>
      <c r="J564" s="13" t="s">
        <v>1096</v>
      </c>
      <c r="K564" s="13" t="s">
        <v>1146</v>
      </c>
      <c r="L564" s="13" t="s">
        <v>1155</v>
      </c>
      <c r="M564" s="13" t="s">
        <v>835</v>
      </c>
      <c r="N564" s="13" t="s">
        <v>1151</v>
      </c>
      <c r="O564" s="13">
        <v>2</v>
      </c>
      <c r="P564" s="13">
        <v>1</v>
      </c>
      <c r="Q564" s="13" t="s">
        <v>949</v>
      </c>
      <c r="R564" s="40" t="s">
        <v>950</v>
      </c>
      <c r="S564" s="40" t="s">
        <v>233</v>
      </c>
      <c r="T564" s="34">
        <v>20000000</v>
      </c>
      <c r="U564" s="13" t="s">
        <v>1098</v>
      </c>
      <c r="V564" s="13" t="s">
        <v>970</v>
      </c>
      <c r="W564" s="13" t="s">
        <v>952</v>
      </c>
      <c r="X564" s="13" t="s">
        <v>557</v>
      </c>
      <c r="Y564" s="13" t="s">
        <v>50</v>
      </c>
      <c r="Z564" s="13" t="s">
        <v>51</v>
      </c>
      <c r="AA564" s="18">
        <f>SUMIFS('MOD PAA INVERSIÓN'!M:M,'MOD PAA INVERSIÓN'!B:B,A564,'MOD PAA INVERSIÓN'!A:A,"Modificación propuesta")</f>
        <v>0</v>
      </c>
      <c r="AB564" s="18">
        <f t="shared" si="159"/>
        <v>0</v>
      </c>
      <c r="AC564" s="18">
        <f t="shared" si="183"/>
        <v>20000000</v>
      </c>
      <c r="AD564" s="18">
        <f>IFERROR(VLOOKUP(A564,'MOD PAA INVERSIÓN'!$B:$U,20,0),0)</f>
        <v>0</v>
      </c>
      <c r="AE564" s="18">
        <f>SUMIFS('MOD PAA INVERSIÓN'!$M:$M,'MOD PAA INVERSIÓN'!B:B,A564,'MOD PAA INVERSIÓN'!A:A,"Información Actual")</f>
        <v>0</v>
      </c>
      <c r="AF564" s="18" t="e">
        <f>VLOOKUP(A564,'Copia de MOD PAA INVERSIÓN'!$B:$M,12,0)</f>
        <v>#N/A</v>
      </c>
      <c r="AG564" s="11" t="e">
        <f>VLOOKUP(A564,'SOL INVERSIÒN'!$B:$M,12,0)</f>
        <v>#N/A</v>
      </c>
      <c r="AH564" s="11" t="e">
        <f t="shared" si="162"/>
        <v>#N/A</v>
      </c>
      <c r="AI564" s="11"/>
    </row>
    <row r="565" spans="1:35" ht="153">
      <c r="A565" s="12" t="s">
        <v>1161</v>
      </c>
      <c r="B565" s="13" t="s">
        <v>34</v>
      </c>
      <c r="C565" s="13" t="s">
        <v>35</v>
      </c>
      <c r="D565" s="13" t="s">
        <v>1095</v>
      </c>
      <c r="E565" s="13" t="s">
        <v>944</v>
      </c>
      <c r="F565" s="14">
        <v>8146</v>
      </c>
      <c r="G565" s="14">
        <v>2024110010254</v>
      </c>
      <c r="H565" s="13" t="s">
        <v>945</v>
      </c>
      <c r="I565" s="13" t="s">
        <v>946</v>
      </c>
      <c r="J565" s="13" t="s">
        <v>1096</v>
      </c>
      <c r="K565" s="13" t="s">
        <v>1146</v>
      </c>
      <c r="L565" s="13" t="s">
        <v>1155</v>
      </c>
      <c r="M565" s="13" t="s">
        <v>835</v>
      </c>
      <c r="N565" s="13" t="s">
        <v>1151</v>
      </c>
      <c r="O565" s="13">
        <v>2</v>
      </c>
      <c r="P565" s="13">
        <v>1</v>
      </c>
      <c r="Q565" s="13" t="s">
        <v>949</v>
      </c>
      <c r="R565" s="40" t="s">
        <v>950</v>
      </c>
      <c r="S565" s="40" t="s">
        <v>233</v>
      </c>
      <c r="T565" s="34">
        <v>20000000</v>
      </c>
      <c r="U565" s="13" t="s">
        <v>1098</v>
      </c>
      <c r="V565" s="13" t="s">
        <v>970</v>
      </c>
      <c r="W565" s="13" t="s">
        <v>952</v>
      </c>
      <c r="X565" s="13" t="s">
        <v>557</v>
      </c>
      <c r="Y565" s="13" t="s">
        <v>50</v>
      </c>
      <c r="Z565" s="13" t="s">
        <v>51</v>
      </c>
      <c r="AA565" s="18">
        <f>SUMIFS('MOD PAA INVERSIÓN'!M:M,'MOD PAA INVERSIÓN'!B:B,A565,'MOD PAA INVERSIÓN'!A:A,"Modificación propuesta")</f>
        <v>0</v>
      </c>
      <c r="AB565" s="18">
        <f t="shared" si="159"/>
        <v>0</v>
      </c>
      <c r="AC565" s="18">
        <f t="shared" si="183"/>
        <v>20000000</v>
      </c>
      <c r="AD565" s="18">
        <f>IFERROR(VLOOKUP(A565,'MOD PAA INVERSIÓN'!$B:$U,20,0),0)</f>
        <v>0</v>
      </c>
      <c r="AE565" s="18">
        <f>SUMIFS('MOD PAA INVERSIÓN'!$M:$M,'MOD PAA INVERSIÓN'!B:B,A565,'MOD PAA INVERSIÓN'!A:A,"Información Actual")</f>
        <v>0</v>
      </c>
      <c r="AF565" s="18" t="e">
        <f>VLOOKUP(A565,'Copia de MOD PAA INVERSIÓN'!$B:$M,12,0)</f>
        <v>#N/A</v>
      </c>
      <c r="AG565" s="11" t="e">
        <f>VLOOKUP(A565,'SOL INVERSIÒN'!$B:$M,12,0)</f>
        <v>#N/A</v>
      </c>
      <c r="AH565" s="11" t="e">
        <f t="shared" si="162"/>
        <v>#N/A</v>
      </c>
      <c r="AI565" s="11"/>
    </row>
    <row r="566" spans="1:35" ht="153">
      <c r="A566" s="12" t="s">
        <v>1162</v>
      </c>
      <c r="B566" s="13" t="s">
        <v>34</v>
      </c>
      <c r="C566" s="13" t="s">
        <v>35</v>
      </c>
      <c r="D566" s="13" t="s">
        <v>1095</v>
      </c>
      <c r="E566" s="13" t="s">
        <v>944</v>
      </c>
      <c r="F566" s="14">
        <v>8146</v>
      </c>
      <c r="G566" s="14">
        <v>2024110010254</v>
      </c>
      <c r="H566" s="13" t="s">
        <v>945</v>
      </c>
      <c r="I566" s="13" t="s">
        <v>946</v>
      </c>
      <c r="J566" s="13" t="s">
        <v>1096</v>
      </c>
      <c r="K566" s="13" t="s">
        <v>1146</v>
      </c>
      <c r="L566" s="13" t="s">
        <v>1155</v>
      </c>
      <c r="M566" s="13" t="s">
        <v>835</v>
      </c>
      <c r="N566" s="13" t="s">
        <v>1151</v>
      </c>
      <c r="O566" s="13">
        <v>2</v>
      </c>
      <c r="P566" s="13">
        <v>1</v>
      </c>
      <c r="Q566" s="13" t="s">
        <v>949</v>
      </c>
      <c r="R566" s="40" t="s">
        <v>950</v>
      </c>
      <c r="S566" s="40" t="s">
        <v>233</v>
      </c>
      <c r="T566" s="34">
        <v>20000000</v>
      </c>
      <c r="U566" s="13" t="s">
        <v>1098</v>
      </c>
      <c r="V566" s="13" t="s">
        <v>970</v>
      </c>
      <c r="W566" s="13" t="s">
        <v>952</v>
      </c>
      <c r="X566" s="13" t="s">
        <v>557</v>
      </c>
      <c r="Y566" s="13" t="s">
        <v>50</v>
      </c>
      <c r="Z566" s="13" t="s">
        <v>51</v>
      </c>
      <c r="AA566" s="18">
        <f>SUMIFS('MOD PAA INVERSIÓN'!M:M,'MOD PAA INVERSIÓN'!B:B,A566,'MOD PAA INVERSIÓN'!A:A,"Modificación propuesta")</f>
        <v>0</v>
      </c>
      <c r="AB566" s="18">
        <f t="shared" si="159"/>
        <v>0</v>
      </c>
      <c r="AC566" s="18">
        <f t="shared" si="183"/>
        <v>20000000</v>
      </c>
      <c r="AD566" s="18">
        <f>IFERROR(VLOOKUP(A566,'MOD PAA INVERSIÓN'!$B:$U,20,0),0)</f>
        <v>0</v>
      </c>
      <c r="AE566" s="18">
        <f>SUMIFS('MOD PAA INVERSIÓN'!$M:$M,'MOD PAA INVERSIÓN'!B:B,A566,'MOD PAA INVERSIÓN'!A:A,"Información Actual")</f>
        <v>0</v>
      </c>
      <c r="AF566" s="18" t="e">
        <f>VLOOKUP(A566,'Copia de MOD PAA INVERSIÓN'!$B:$M,12,0)</f>
        <v>#N/A</v>
      </c>
      <c r="AG566" s="11" t="e">
        <f>VLOOKUP(A566,'SOL INVERSIÒN'!$B:$M,12,0)</f>
        <v>#N/A</v>
      </c>
      <c r="AH566" s="11" t="e">
        <f t="shared" si="162"/>
        <v>#N/A</v>
      </c>
      <c r="AI566" s="11"/>
    </row>
    <row r="567" spans="1:35" ht="153">
      <c r="A567" s="12" t="s">
        <v>1163</v>
      </c>
      <c r="B567" s="13" t="s">
        <v>34</v>
      </c>
      <c r="C567" s="13" t="s">
        <v>35</v>
      </c>
      <c r="D567" s="13" t="s">
        <v>1095</v>
      </c>
      <c r="E567" s="13" t="s">
        <v>944</v>
      </c>
      <c r="F567" s="14">
        <v>8146</v>
      </c>
      <c r="G567" s="14">
        <v>2024110010254</v>
      </c>
      <c r="H567" s="13" t="s">
        <v>945</v>
      </c>
      <c r="I567" s="13" t="s">
        <v>946</v>
      </c>
      <c r="J567" s="13" t="s">
        <v>1096</v>
      </c>
      <c r="K567" s="13" t="s">
        <v>1146</v>
      </c>
      <c r="L567" s="13" t="s">
        <v>1155</v>
      </c>
      <c r="M567" s="13" t="s">
        <v>835</v>
      </c>
      <c r="N567" s="13" t="s">
        <v>1151</v>
      </c>
      <c r="O567" s="13">
        <v>2</v>
      </c>
      <c r="P567" s="13">
        <v>1</v>
      </c>
      <c r="Q567" s="13" t="s">
        <v>949</v>
      </c>
      <c r="R567" s="40" t="s">
        <v>950</v>
      </c>
      <c r="S567" s="40" t="s">
        <v>233</v>
      </c>
      <c r="T567" s="34">
        <v>20000000</v>
      </c>
      <c r="U567" s="13" t="s">
        <v>1098</v>
      </c>
      <c r="V567" s="13" t="s">
        <v>970</v>
      </c>
      <c r="W567" s="13" t="s">
        <v>952</v>
      </c>
      <c r="X567" s="13" t="s">
        <v>557</v>
      </c>
      <c r="Y567" s="13" t="s">
        <v>50</v>
      </c>
      <c r="Z567" s="13" t="s">
        <v>51</v>
      </c>
      <c r="AA567" s="18">
        <f>SUMIFS('MOD PAA INVERSIÓN'!M:M,'MOD PAA INVERSIÓN'!B:B,A567,'MOD PAA INVERSIÓN'!A:A,"Modificación propuesta")</f>
        <v>0</v>
      </c>
      <c r="AB567" s="18">
        <f t="shared" si="159"/>
        <v>0</v>
      </c>
      <c r="AC567" s="18">
        <f t="shared" si="183"/>
        <v>20000000</v>
      </c>
      <c r="AD567" s="18">
        <f>IFERROR(VLOOKUP(A567,'MOD PAA INVERSIÓN'!$B:$U,20,0),0)</f>
        <v>0</v>
      </c>
      <c r="AE567" s="18">
        <f>SUMIFS('MOD PAA INVERSIÓN'!$M:$M,'MOD PAA INVERSIÓN'!B:B,A567,'MOD PAA INVERSIÓN'!A:A,"Información Actual")</f>
        <v>0</v>
      </c>
      <c r="AF567" s="18" t="e">
        <f>VLOOKUP(A567,'Copia de MOD PAA INVERSIÓN'!$B:$M,12,0)</f>
        <v>#N/A</v>
      </c>
      <c r="AG567" s="11" t="e">
        <f>VLOOKUP(A567,'SOL INVERSIÒN'!$B:$M,12,0)</f>
        <v>#N/A</v>
      </c>
      <c r="AH567" s="11" t="e">
        <f t="shared" si="162"/>
        <v>#N/A</v>
      </c>
      <c r="AI567" s="11"/>
    </row>
    <row r="568" spans="1:35" ht="153">
      <c r="A568" s="12" t="s">
        <v>1164</v>
      </c>
      <c r="B568" s="13" t="s">
        <v>34</v>
      </c>
      <c r="C568" s="13" t="s">
        <v>35</v>
      </c>
      <c r="D568" s="13" t="s">
        <v>1095</v>
      </c>
      <c r="E568" s="13" t="s">
        <v>944</v>
      </c>
      <c r="F568" s="14">
        <v>8146</v>
      </c>
      <c r="G568" s="14">
        <v>2024110010254</v>
      </c>
      <c r="H568" s="13" t="s">
        <v>945</v>
      </c>
      <c r="I568" s="13" t="s">
        <v>946</v>
      </c>
      <c r="J568" s="13" t="s">
        <v>1096</v>
      </c>
      <c r="K568" s="13" t="s">
        <v>1146</v>
      </c>
      <c r="L568" s="13" t="s">
        <v>1155</v>
      </c>
      <c r="M568" s="13" t="s">
        <v>835</v>
      </c>
      <c r="N568" s="13" t="s">
        <v>1151</v>
      </c>
      <c r="O568" s="13">
        <v>2</v>
      </c>
      <c r="P568" s="13">
        <v>1</v>
      </c>
      <c r="Q568" s="13" t="s">
        <v>949</v>
      </c>
      <c r="R568" s="40" t="s">
        <v>950</v>
      </c>
      <c r="S568" s="40" t="s">
        <v>233</v>
      </c>
      <c r="T568" s="34">
        <v>20000000</v>
      </c>
      <c r="U568" s="13" t="s">
        <v>1098</v>
      </c>
      <c r="V568" s="13" t="s">
        <v>970</v>
      </c>
      <c r="W568" s="13" t="s">
        <v>952</v>
      </c>
      <c r="X568" s="13" t="s">
        <v>557</v>
      </c>
      <c r="Y568" s="13" t="s">
        <v>50</v>
      </c>
      <c r="Z568" s="13" t="s">
        <v>51</v>
      </c>
      <c r="AA568" s="18">
        <f>SUMIFS('MOD PAA INVERSIÓN'!M:M,'MOD PAA INVERSIÓN'!B:B,A568,'MOD PAA INVERSIÓN'!A:A,"Modificación propuesta")</f>
        <v>0</v>
      </c>
      <c r="AB568" s="18">
        <f t="shared" si="159"/>
        <v>0</v>
      </c>
      <c r="AC568" s="18">
        <f t="shared" si="183"/>
        <v>20000000</v>
      </c>
      <c r="AD568" s="18">
        <f>IFERROR(VLOOKUP(A568,'MOD PAA INVERSIÓN'!$B:$U,20,0),0)</f>
        <v>0</v>
      </c>
      <c r="AE568" s="18">
        <f>SUMIFS('MOD PAA INVERSIÓN'!$M:$M,'MOD PAA INVERSIÓN'!B:B,A568,'MOD PAA INVERSIÓN'!A:A,"Información Actual")</f>
        <v>0</v>
      </c>
      <c r="AF568" s="18" t="e">
        <f>VLOOKUP(A568,'Copia de MOD PAA INVERSIÓN'!$B:$M,12,0)</f>
        <v>#N/A</v>
      </c>
      <c r="AG568" s="11" t="e">
        <f>VLOOKUP(A568,'SOL INVERSIÒN'!$B:$M,12,0)</f>
        <v>#N/A</v>
      </c>
      <c r="AH568" s="11" t="e">
        <f t="shared" si="162"/>
        <v>#N/A</v>
      </c>
      <c r="AI568" s="11"/>
    </row>
    <row r="569" spans="1:35" ht="153">
      <c r="A569" s="12" t="s">
        <v>1165</v>
      </c>
      <c r="B569" s="13" t="s">
        <v>34</v>
      </c>
      <c r="C569" s="13" t="s">
        <v>35</v>
      </c>
      <c r="D569" s="13" t="s">
        <v>1095</v>
      </c>
      <c r="E569" s="13" t="s">
        <v>944</v>
      </c>
      <c r="F569" s="14">
        <v>8146</v>
      </c>
      <c r="G569" s="14">
        <v>2024110010254</v>
      </c>
      <c r="H569" s="13" t="s">
        <v>945</v>
      </c>
      <c r="I569" s="13" t="s">
        <v>946</v>
      </c>
      <c r="J569" s="13" t="s">
        <v>1096</v>
      </c>
      <c r="K569" s="13" t="s">
        <v>1146</v>
      </c>
      <c r="L569" s="13" t="s">
        <v>1155</v>
      </c>
      <c r="M569" s="13" t="s">
        <v>835</v>
      </c>
      <c r="N569" s="13" t="s">
        <v>1151</v>
      </c>
      <c r="O569" s="13">
        <v>2</v>
      </c>
      <c r="P569" s="13">
        <v>1</v>
      </c>
      <c r="Q569" s="13" t="s">
        <v>949</v>
      </c>
      <c r="R569" s="40" t="s">
        <v>950</v>
      </c>
      <c r="S569" s="40" t="s">
        <v>233</v>
      </c>
      <c r="T569" s="34">
        <v>20000000</v>
      </c>
      <c r="U569" s="13" t="s">
        <v>1098</v>
      </c>
      <c r="V569" s="13" t="s">
        <v>970</v>
      </c>
      <c r="W569" s="13" t="s">
        <v>952</v>
      </c>
      <c r="X569" s="13" t="s">
        <v>557</v>
      </c>
      <c r="Y569" s="13" t="s">
        <v>50</v>
      </c>
      <c r="Z569" s="13" t="s">
        <v>51</v>
      </c>
      <c r="AA569" s="18">
        <f>SUMIFS('MOD PAA INVERSIÓN'!M:M,'MOD PAA INVERSIÓN'!B:B,A569,'MOD PAA INVERSIÓN'!A:A,"Modificación propuesta")</f>
        <v>0</v>
      </c>
      <c r="AB569" s="18">
        <f t="shared" si="159"/>
        <v>0</v>
      </c>
      <c r="AC569" s="18">
        <f t="shared" si="183"/>
        <v>20000000</v>
      </c>
      <c r="AD569" s="18">
        <f>IFERROR(VLOOKUP(A569,'MOD PAA INVERSIÓN'!$B:$U,20,0),0)</f>
        <v>0</v>
      </c>
      <c r="AE569" s="18">
        <f>SUMIFS('MOD PAA INVERSIÓN'!$M:$M,'MOD PAA INVERSIÓN'!B:B,A569,'MOD PAA INVERSIÓN'!A:A,"Información Actual")</f>
        <v>0</v>
      </c>
      <c r="AF569" s="18" t="e">
        <f>VLOOKUP(A569,'Copia de MOD PAA INVERSIÓN'!$B:$M,12,0)</f>
        <v>#N/A</v>
      </c>
      <c r="AG569" s="11" t="e">
        <f>VLOOKUP(A569,'SOL INVERSIÒN'!$B:$M,12,0)</f>
        <v>#N/A</v>
      </c>
      <c r="AH569" s="11" t="e">
        <f t="shared" si="162"/>
        <v>#N/A</v>
      </c>
      <c r="AI569" s="11"/>
    </row>
    <row r="570" spans="1:35" ht="153">
      <c r="A570" s="12" t="s">
        <v>1166</v>
      </c>
      <c r="B570" s="13" t="s">
        <v>34</v>
      </c>
      <c r="C570" s="13" t="s">
        <v>35</v>
      </c>
      <c r="D570" s="13" t="s">
        <v>1095</v>
      </c>
      <c r="E570" s="13" t="s">
        <v>944</v>
      </c>
      <c r="F570" s="14">
        <v>8146</v>
      </c>
      <c r="G570" s="14">
        <v>2024110010254</v>
      </c>
      <c r="H570" s="13" t="s">
        <v>945</v>
      </c>
      <c r="I570" s="13" t="s">
        <v>946</v>
      </c>
      <c r="J570" s="13" t="s">
        <v>1096</v>
      </c>
      <c r="K570" s="13" t="s">
        <v>1146</v>
      </c>
      <c r="L570" s="13" t="s">
        <v>1155</v>
      </c>
      <c r="M570" s="13" t="s">
        <v>835</v>
      </c>
      <c r="N570" s="13" t="s">
        <v>1151</v>
      </c>
      <c r="O570" s="13">
        <v>2</v>
      </c>
      <c r="P570" s="13">
        <v>1</v>
      </c>
      <c r="Q570" s="13" t="s">
        <v>949</v>
      </c>
      <c r="R570" s="40" t="s">
        <v>950</v>
      </c>
      <c r="S570" s="40" t="s">
        <v>233</v>
      </c>
      <c r="T570" s="34">
        <v>20000000</v>
      </c>
      <c r="U570" s="13" t="s">
        <v>1098</v>
      </c>
      <c r="V570" s="13" t="s">
        <v>970</v>
      </c>
      <c r="W570" s="13" t="s">
        <v>952</v>
      </c>
      <c r="X570" s="13" t="s">
        <v>557</v>
      </c>
      <c r="Y570" s="13" t="s">
        <v>50</v>
      </c>
      <c r="Z570" s="13" t="s">
        <v>51</v>
      </c>
      <c r="AA570" s="18">
        <f>SUMIFS('MOD PAA INVERSIÓN'!M:M,'MOD PAA INVERSIÓN'!B:B,A570,'MOD PAA INVERSIÓN'!A:A,"Modificación propuesta")</f>
        <v>0</v>
      </c>
      <c r="AB570" s="18">
        <f t="shared" si="159"/>
        <v>0</v>
      </c>
      <c r="AC570" s="18">
        <f t="shared" si="183"/>
        <v>20000000</v>
      </c>
      <c r="AD570" s="18">
        <f>IFERROR(VLOOKUP(A570,'MOD PAA INVERSIÓN'!$B:$U,20,0),0)</f>
        <v>0</v>
      </c>
      <c r="AE570" s="18">
        <f>SUMIFS('MOD PAA INVERSIÓN'!$M:$M,'MOD PAA INVERSIÓN'!B:B,A570,'MOD PAA INVERSIÓN'!A:A,"Información Actual")</f>
        <v>0</v>
      </c>
      <c r="AF570" s="18" t="e">
        <f>VLOOKUP(A570,'Copia de MOD PAA INVERSIÓN'!$B:$M,12,0)</f>
        <v>#N/A</v>
      </c>
      <c r="AG570" s="11" t="e">
        <f>VLOOKUP(A570,'SOL INVERSIÒN'!$B:$M,12,0)</f>
        <v>#N/A</v>
      </c>
      <c r="AH570" s="11" t="e">
        <f t="shared" si="162"/>
        <v>#N/A</v>
      </c>
      <c r="AI570" s="11"/>
    </row>
    <row r="571" spans="1:35" ht="153">
      <c r="A571" s="12" t="s">
        <v>1167</v>
      </c>
      <c r="B571" s="13" t="s">
        <v>34</v>
      </c>
      <c r="C571" s="13" t="s">
        <v>35</v>
      </c>
      <c r="D571" s="13" t="s">
        <v>1095</v>
      </c>
      <c r="E571" s="13" t="s">
        <v>944</v>
      </c>
      <c r="F571" s="14">
        <v>8146</v>
      </c>
      <c r="G571" s="14">
        <v>2024110010254</v>
      </c>
      <c r="H571" s="13" t="s">
        <v>945</v>
      </c>
      <c r="I571" s="13" t="s">
        <v>946</v>
      </c>
      <c r="J571" s="13" t="s">
        <v>1096</v>
      </c>
      <c r="K571" s="13" t="s">
        <v>1146</v>
      </c>
      <c r="L571" s="13" t="s">
        <v>1155</v>
      </c>
      <c r="M571" s="13" t="s">
        <v>835</v>
      </c>
      <c r="N571" s="13" t="s">
        <v>1151</v>
      </c>
      <c r="O571" s="13">
        <v>2</v>
      </c>
      <c r="P571" s="13">
        <v>1</v>
      </c>
      <c r="Q571" s="13" t="s">
        <v>949</v>
      </c>
      <c r="R571" s="40" t="s">
        <v>950</v>
      </c>
      <c r="S571" s="40" t="s">
        <v>233</v>
      </c>
      <c r="T571" s="34">
        <v>20000000</v>
      </c>
      <c r="U571" s="13" t="s">
        <v>1098</v>
      </c>
      <c r="V571" s="13" t="s">
        <v>970</v>
      </c>
      <c r="W571" s="13" t="s">
        <v>952</v>
      </c>
      <c r="X571" s="13" t="s">
        <v>557</v>
      </c>
      <c r="Y571" s="13" t="s">
        <v>50</v>
      </c>
      <c r="Z571" s="13" t="s">
        <v>51</v>
      </c>
      <c r="AA571" s="18">
        <f>SUMIFS('MOD PAA INVERSIÓN'!M:M,'MOD PAA INVERSIÓN'!B:B,A571,'MOD PAA INVERSIÓN'!A:A,"Modificación propuesta")</f>
        <v>0</v>
      </c>
      <c r="AB571" s="18">
        <f t="shared" si="159"/>
        <v>0</v>
      </c>
      <c r="AC571" s="18">
        <f t="shared" si="183"/>
        <v>20000000</v>
      </c>
      <c r="AD571" s="18">
        <f>IFERROR(VLOOKUP(A571,'MOD PAA INVERSIÓN'!$B:$U,20,0),0)</f>
        <v>0</v>
      </c>
      <c r="AE571" s="18">
        <f>SUMIFS('MOD PAA INVERSIÓN'!$M:$M,'MOD PAA INVERSIÓN'!B:B,A571,'MOD PAA INVERSIÓN'!A:A,"Información Actual")</f>
        <v>0</v>
      </c>
      <c r="AF571" s="18" t="e">
        <f>VLOOKUP(A571,'Copia de MOD PAA INVERSIÓN'!$B:$M,12,0)</f>
        <v>#N/A</v>
      </c>
      <c r="AG571" s="11" t="e">
        <f>VLOOKUP(A571,'SOL INVERSIÒN'!$B:$M,12,0)</f>
        <v>#N/A</v>
      </c>
      <c r="AH571" s="11" t="e">
        <f t="shared" si="162"/>
        <v>#N/A</v>
      </c>
      <c r="AI571" s="11"/>
    </row>
    <row r="572" spans="1:35" ht="153">
      <c r="A572" s="12" t="s">
        <v>1168</v>
      </c>
      <c r="B572" s="13" t="s">
        <v>34</v>
      </c>
      <c r="C572" s="13" t="s">
        <v>35</v>
      </c>
      <c r="D572" s="13" t="s">
        <v>1095</v>
      </c>
      <c r="E572" s="13" t="s">
        <v>944</v>
      </c>
      <c r="F572" s="14">
        <v>8146</v>
      </c>
      <c r="G572" s="14">
        <v>2024110010254</v>
      </c>
      <c r="H572" s="13" t="s">
        <v>945</v>
      </c>
      <c r="I572" s="13" t="s">
        <v>946</v>
      </c>
      <c r="J572" s="13" t="s">
        <v>1096</v>
      </c>
      <c r="K572" s="13" t="s">
        <v>1146</v>
      </c>
      <c r="L572" s="13" t="s">
        <v>1155</v>
      </c>
      <c r="M572" s="13" t="s">
        <v>835</v>
      </c>
      <c r="N572" s="13" t="s">
        <v>1151</v>
      </c>
      <c r="O572" s="13">
        <v>2</v>
      </c>
      <c r="P572" s="13">
        <v>1</v>
      </c>
      <c r="Q572" s="13" t="s">
        <v>949</v>
      </c>
      <c r="R572" s="40" t="s">
        <v>950</v>
      </c>
      <c r="S572" s="40" t="s">
        <v>233</v>
      </c>
      <c r="T572" s="34">
        <v>20000000</v>
      </c>
      <c r="U572" s="13" t="s">
        <v>1098</v>
      </c>
      <c r="V572" s="13" t="s">
        <v>970</v>
      </c>
      <c r="W572" s="13" t="s">
        <v>952</v>
      </c>
      <c r="X572" s="13" t="s">
        <v>557</v>
      </c>
      <c r="Y572" s="13" t="s">
        <v>50</v>
      </c>
      <c r="Z572" s="13" t="s">
        <v>51</v>
      </c>
      <c r="AA572" s="18">
        <f>SUMIFS('MOD PAA INVERSIÓN'!M:M,'MOD PAA INVERSIÓN'!B:B,A572,'MOD PAA INVERSIÓN'!A:A,"Modificación propuesta")</f>
        <v>0</v>
      </c>
      <c r="AB572" s="18">
        <f t="shared" si="159"/>
        <v>0</v>
      </c>
      <c r="AC572" s="18">
        <f t="shared" si="183"/>
        <v>20000000</v>
      </c>
      <c r="AD572" s="18">
        <f>IFERROR(VLOOKUP(A572,'MOD PAA INVERSIÓN'!$B:$U,20,0),0)</f>
        <v>0</v>
      </c>
      <c r="AE572" s="18">
        <f>SUMIFS('MOD PAA INVERSIÓN'!$M:$M,'MOD PAA INVERSIÓN'!B:B,A572,'MOD PAA INVERSIÓN'!A:A,"Información Actual")</f>
        <v>0</v>
      </c>
      <c r="AF572" s="18" t="e">
        <f>VLOOKUP(A572,'Copia de MOD PAA INVERSIÓN'!$B:$M,12,0)</f>
        <v>#N/A</v>
      </c>
      <c r="AG572" s="11" t="e">
        <f>VLOOKUP(A572,'SOL INVERSIÒN'!$B:$M,12,0)</f>
        <v>#N/A</v>
      </c>
      <c r="AH572" s="11" t="e">
        <f t="shared" si="162"/>
        <v>#N/A</v>
      </c>
      <c r="AI572" s="11"/>
    </row>
    <row r="573" spans="1:35" ht="153">
      <c r="A573" s="12" t="s">
        <v>1169</v>
      </c>
      <c r="B573" s="13" t="s">
        <v>34</v>
      </c>
      <c r="C573" s="13" t="s">
        <v>35</v>
      </c>
      <c r="D573" s="13" t="s">
        <v>1095</v>
      </c>
      <c r="E573" s="13" t="s">
        <v>944</v>
      </c>
      <c r="F573" s="14">
        <v>8146</v>
      </c>
      <c r="G573" s="14">
        <v>2024110010254</v>
      </c>
      <c r="H573" s="13" t="s">
        <v>945</v>
      </c>
      <c r="I573" s="13" t="s">
        <v>946</v>
      </c>
      <c r="J573" s="13" t="s">
        <v>1096</v>
      </c>
      <c r="K573" s="13" t="s">
        <v>1146</v>
      </c>
      <c r="L573" s="13" t="s">
        <v>1155</v>
      </c>
      <c r="M573" s="13" t="s">
        <v>835</v>
      </c>
      <c r="N573" s="13" t="s">
        <v>1151</v>
      </c>
      <c r="O573" s="13">
        <v>2</v>
      </c>
      <c r="P573" s="13">
        <v>1</v>
      </c>
      <c r="Q573" s="13" t="s">
        <v>949</v>
      </c>
      <c r="R573" s="40" t="s">
        <v>950</v>
      </c>
      <c r="S573" s="40" t="s">
        <v>233</v>
      </c>
      <c r="T573" s="34">
        <v>20000000</v>
      </c>
      <c r="U573" s="13" t="s">
        <v>1098</v>
      </c>
      <c r="V573" s="13" t="s">
        <v>970</v>
      </c>
      <c r="W573" s="13" t="s">
        <v>952</v>
      </c>
      <c r="X573" s="13" t="s">
        <v>557</v>
      </c>
      <c r="Y573" s="13" t="s">
        <v>50</v>
      </c>
      <c r="Z573" s="13" t="s">
        <v>51</v>
      </c>
      <c r="AA573" s="18">
        <f>SUMIFS('MOD PAA INVERSIÓN'!M:M,'MOD PAA INVERSIÓN'!B:B,A573,'MOD PAA INVERSIÓN'!A:A,"Modificación propuesta")</f>
        <v>0</v>
      </c>
      <c r="AB573" s="18">
        <f t="shared" si="159"/>
        <v>0</v>
      </c>
      <c r="AC573" s="18">
        <f t="shared" si="183"/>
        <v>20000000</v>
      </c>
      <c r="AD573" s="18">
        <f>IFERROR(VLOOKUP(A573,'MOD PAA INVERSIÓN'!$B:$U,20,0),0)</f>
        <v>0</v>
      </c>
      <c r="AE573" s="18">
        <f>SUMIFS('MOD PAA INVERSIÓN'!$M:$M,'MOD PAA INVERSIÓN'!B:B,A573,'MOD PAA INVERSIÓN'!A:A,"Información Actual")</f>
        <v>0</v>
      </c>
      <c r="AF573" s="18" t="e">
        <f>VLOOKUP(A573,'Copia de MOD PAA INVERSIÓN'!$B:$M,12,0)</f>
        <v>#N/A</v>
      </c>
      <c r="AG573" s="11" t="e">
        <f>VLOOKUP(A573,'SOL INVERSIÒN'!$B:$M,12,0)</f>
        <v>#N/A</v>
      </c>
      <c r="AH573" s="11" t="e">
        <f t="shared" si="162"/>
        <v>#N/A</v>
      </c>
      <c r="AI573" s="11"/>
    </row>
    <row r="574" spans="1:35" ht="153">
      <c r="A574" s="12" t="s">
        <v>1170</v>
      </c>
      <c r="B574" s="13" t="s">
        <v>34</v>
      </c>
      <c r="C574" s="13" t="s">
        <v>35</v>
      </c>
      <c r="D574" s="13" t="s">
        <v>1095</v>
      </c>
      <c r="E574" s="13" t="s">
        <v>944</v>
      </c>
      <c r="F574" s="14">
        <v>8146</v>
      </c>
      <c r="G574" s="14">
        <v>2024110010254</v>
      </c>
      <c r="H574" s="13" t="s">
        <v>945</v>
      </c>
      <c r="I574" s="13" t="s">
        <v>946</v>
      </c>
      <c r="J574" s="13" t="s">
        <v>1096</v>
      </c>
      <c r="K574" s="13" t="s">
        <v>1146</v>
      </c>
      <c r="L574" s="13" t="s">
        <v>1155</v>
      </c>
      <c r="M574" s="13" t="s">
        <v>835</v>
      </c>
      <c r="N574" s="13" t="s">
        <v>1151</v>
      </c>
      <c r="O574" s="13">
        <v>2</v>
      </c>
      <c r="P574" s="13">
        <v>1</v>
      </c>
      <c r="Q574" s="13" t="s">
        <v>949</v>
      </c>
      <c r="R574" s="40" t="s">
        <v>950</v>
      </c>
      <c r="S574" s="40" t="s">
        <v>233</v>
      </c>
      <c r="T574" s="34">
        <v>20000000</v>
      </c>
      <c r="U574" s="13" t="s">
        <v>1098</v>
      </c>
      <c r="V574" s="13" t="s">
        <v>970</v>
      </c>
      <c r="W574" s="13" t="s">
        <v>952</v>
      </c>
      <c r="X574" s="13" t="s">
        <v>557</v>
      </c>
      <c r="Y574" s="13" t="s">
        <v>50</v>
      </c>
      <c r="Z574" s="13" t="s">
        <v>51</v>
      </c>
      <c r="AA574" s="18">
        <f>SUMIFS('MOD PAA INVERSIÓN'!M:M,'MOD PAA INVERSIÓN'!B:B,A574,'MOD PAA INVERSIÓN'!A:A,"Modificación propuesta")</f>
        <v>0</v>
      </c>
      <c r="AB574" s="18">
        <f t="shared" si="159"/>
        <v>0</v>
      </c>
      <c r="AC574" s="18">
        <f t="shared" si="183"/>
        <v>20000000</v>
      </c>
      <c r="AD574" s="18">
        <f>IFERROR(VLOOKUP(A574,'MOD PAA INVERSIÓN'!$B:$U,20,0),0)</f>
        <v>0</v>
      </c>
      <c r="AE574" s="18">
        <f>SUMIFS('MOD PAA INVERSIÓN'!$M:$M,'MOD PAA INVERSIÓN'!B:B,A574,'MOD PAA INVERSIÓN'!A:A,"Información Actual")</f>
        <v>0</v>
      </c>
      <c r="AF574" s="18" t="e">
        <f>VLOOKUP(A574,'Copia de MOD PAA INVERSIÓN'!$B:$M,12,0)</f>
        <v>#N/A</v>
      </c>
      <c r="AG574" s="11" t="e">
        <f>VLOOKUP(A574,'SOL INVERSIÒN'!$B:$M,12,0)</f>
        <v>#N/A</v>
      </c>
      <c r="AH574" s="11" t="e">
        <f t="shared" si="162"/>
        <v>#N/A</v>
      </c>
      <c r="AI574" s="11"/>
    </row>
    <row r="575" spans="1:35" ht="153">
      <c r="A575" s="12" t="s">
        <v>1171</v>
      </c>
      <c r="B575" s="13" t="s">
        <v>34</v>
      </c>
      <c r="C575" s="13" t="s">
        <v>35</v>
      </c>
      <c r="D575" s="13" t="s">
        <v>1095</v>
      </c>
      <c r="E575" s="13" t="s">
        <v>944</v>
      </c>
      <c r="F575" s="14">
        <v>8146</v>
      </c>
      <c r="G575" s="14">
        <v>2024110010254</v>
      </c>
      <c r="H575" s="13" t="s">
        <v>945</v>
      </c>
      <c r="I575" s="13" t="s">
        <v>946</v>
      </c>
      <c r="J575" s="13" t="s">
        <v>1096</v>
      </c>
      <c r="K575" s="13" t="s">
        <v>1146</v>
      </c>
      <c r="L575" s="13" t="s">
        <v>1155</v>
      </c>
      <c r="M575" s="13" t="s">
        <v>835</v>
      </c>
      <c r="N575" s="13" t="s">
        <v>1151</v>
      </c>
      <c r="O575" s="13">
        <v>2</v>
      </c>
      <c r="P575" s="13">
        <v>1</v>
      </c>
      <c r="Q575" s="13" t="s">
        <v>949</v>
      </c>
      <c r="R575" s="40" t="s">
        <v>950</v>
      </c>
      <c r="S575" s="40" t="s">
        <v>233</v>
      </c>
      <c r="T575" s="34">
        <v>20000000</v>
      </c>
      <c r="U575" s="13" t="s">
        <v>1098</v>
      </c>
      <c r="V575" s="13" t="s">
        <v>970</v>
      </c>
      <c r="W575" s="13" t="s">
        <v>952</v>
      </c>
      <c r="X575" s="13" t="s">
        <v>557</v>
      </c>
      <c r="Y575" s="13" t="s">
        <v>50</v>
      </c>
      <c r="Z575" s="13" t="s">
        <v>51</v>
      </c>
      <c r="AA575" s="18">
        <f>SUMIFS('MOD PAA INVERSIÓN'!M:M,'MOD PAA INVERSIÓN'!B:B,A575,'MOD PAA INVERSIÓN'!A:A,"Modificación propuesta")</f>
        <v>0</v>
      </c>
      <c r="AB575" s="18">
        <f t="shared" si="159"/>
        <v>0</v>
      </c>
      <c r="AC575" s="18">
        <f t="shared" si="183"/>
        <v>20000000</v>
      </c>
      <c r="AD575" s="18">
        <f>IFERROR(VLOOKUP(A575,'MOD PAA INVERSIÓN'!$B:$U,20,0),0)</f>
        <v>0</v>
      </c>
      <c r="AE575" s="18">
        <f>SUMIFS('MOD PAA INVERSIÓN'!$M:$M,'MOD PAA INVERSIÓN'!B:B,A575,'MOD PAA INVERSIÓN'!A:A,"Información Actual")</f>
        <v>0</v>
      </c>
      <c r="AF575" s="18" t="e">
        <f>VLOOKUP(A575,'Copia de MOD PAA INVERSIÓN'!$B:$M,12,0)</f>
        <v>#N/A</v>
      </c>
      <c r="AG575" s="11" t="e">
        <f>VLOOKUP(A575,'SOL INVERSIÒN'!$B:$M,12,0)</f>
        <v>#N/A</v>
      </c>
      <c r="AH575" s="11" t="e">
        <f t="shared" si="162"/>
        <v>#N/A</v>
      </c>
      <c r="AI575" s="11"/>
    </row>
    <row r="576" spans="1:35" ht="153">
      <c r="A576" s="12" t="s">
        <v>1172</v>
      </c>
      <c r="B576" s="13" t="s">
        <v>34</v>
      </c>
      <c r="C576" s="13" t="s">
        <v>35</v>
      </c>
      <c r="D576" s="13" t="s">
        <v>1095</v>
      </c>
      <c r="E576" s="13" t="s">
        <v>944</v>
      </c>
      <c r="F576" s="14">
        <v>8146</v>
      </c>
      <c r="G576" s="14">
        <v>2024110010254</v>
      </c>
      <c r="H576" s="13" t="s">
        <v>945</v>
      </c>
      <c r="I576" s="13" t="s">
        <v>946</v>
      </c>
      <c r="J576" s="13" t="s">
        <v>1096</v>
      </c>
      <c r="K576" s="13" t="s">
        <v>1146</v>
      </c>
      <c r="L576" s="13" t="s">
        <v>1155</v>
      </c>
      <c r="M576" s="13" t="s">
        <v>835</v>
      </c>
      <c r="N576" s="13" t="s">
        <v>1151</v>
      </c>
      <c r="O576" s="13">
        <v>2</v>
      </c>
      <c r="P576" s="13">
        <v>1</v>
      </c>
      <c r="Q576" s="13" t="s">
        <v>949</v>
      </c>
      <c r="R576" s="40" t="s">
        <v>950</v>
      </c>
      <c r="S576" s="40" t="s">
        <v>233</v>
      </c>
      <c r="T576" s="34">
        <v>20000000</v>
      </c>
      <c r="U576" s="13" t="s">
        <v>1098</v>
      </c>
      <c r="V576" s="13" t="s">
        <v>970</v>
      </c>
      <c r="W576" s="13" t="s">
        <v>952</v>
      </c>
      <c r="X576" s="13" t="s">
        <v>557</v>
      </c>
      <c r="Y576" s="13" t="s">
        <v>50</v>
      </c>
      <c r="Z576" s="13" t="s">
        <v>51</v>
      </c>
      <c r="AA576" s="18">
        <f>SUMIFS('MOD PAA INVERSIÓN'!M:M,'MOD PAA INVERSIÓN'!B:B,A576,'MOD PAA INVERSIÓN'!A:A,"Modificación propuesta")</f>
        <v>0</v>
      </c>
      <c r="AB576" s="18">
        <f t="shared" si="159"/>
        <v>0</v>
      </c>
      <c r="AC576" s="18">
        <f t="shared" si="183"/>
        <v>20000000</v>
      </c>
      <c r="AD576" s="18">
        <f>IFERROR(VLOOKUP(A576,'MOD PAA INVERSIÓN'!$B:$U,20,0),0)</f>
        <v>0</v>
      </c>
      <c r="AE576" s="18">
        <f>SUMIFS('MOD PAA INVERSIÓN'!$M:$M,'MOD PAA INVERSIÓN'!B:B,A576,'MOD PAA INVERSIÓN'!A:A,"Información Actual")</f>
        <v>0</v>
      </c>
      <c r="AF576" s="18" t="e">
        <f>VLOOKUP(A576,'Copia de MOD PAA INVERSIÓN'!$B:$M,12,0)</f>
        <v>#N/A</v>
      </c>
      <c r="AG576" s="11" t="e">
        <f>VLOOKUP(A576,'SOL INVERSIÒN'!$B:$M,12,0)</f>
        <v>#N/A</v>
      </c>
      <c r="AH576" s="11" t="e">
        <f t="shared" si="162"/>
        <v>#N/A</v>
      </c>
      <c r="AI576" s="11"/>
    </row>
    <row r="577" spans="1:35" ht="153">
      <c r="A577" s="12" t="s">
        <v>1173</v>
      </c>
      <c r="B577" s="13" t="s">
        <v>34</v>
      </c>
      <c r="C577" s="13" t="s">
        <v>35</v>
      </c>
      <c r="D577" s="13" t="s">
        <v>1095</v>
      </c>
      <c r="E577" s="13" t="s">
        <v>944</v>
      </c>
      <c r="F577" s="14">
        <v>8146</v>
      </c>
      <c r="G577" s="14">
        <v>2024110010254</v>
      </c>
      <c r="H577" s="13" t="s">
        <v>945</v>
      </c>
      <c r="I577" s="13" t="s">
        <v>946</v>
      </c>
      <c r="J577" s="13" t="s">
        <v>1096</v>
      </c>
      <c r="K577" s="13" t="s">
        <v>1146</v>
      </c>
      <c r="L577" s="13" t="s">
        <v>1155</v>
      </c>
      <c r="M577" s="13" t="s">
        <v>835</v>
      </c>
      <c r="N577" s="13" t="s">
        <v>1151</v>
      </c>
      <c r="O577" s="13">
        <v>2</v>
      </c>
      <c r="P577" s="13">
        <v>1</v>
      </c>
      <c r="Q577" s="13" t="s">
        <v>949</v>
      </c>
      <c r="R577" s="40" t="s">
        <v>950</v>
      </c>
      <c r="S577" s="40" t="s">
        <v>233</v>
      </c>
      <c r="T577" s="34">
        <v>20000000</v>
      </c>
      <c r="U577" s="13" t="s">
        <v>1098</v>
      </c>
      <c r="V577" s="13" t="s">
        <v>970</v>
      </c>
      <c r="W577" s="13" t="s">
        <v>952</v>
      </c>
      <c r="X577" s="13" t="s">
        <v>557</v>
      </c>
      <c r="Y577" s="13" t="s">
        <v>50</v>
      </c>
      <c r="Z577" s="13" t="s">
        <v>51</v>
      </c>
      <c r="AA577" s="18">
        <f>SUMIFS('MOD PAA INVERSIÓN'!M:M,'MOD PAA INVERSIÓN'!B:B,A577,'MOD PAA INVERSIÓN'!A:A,"Modificación propuesta")</f>
        <v>0</v>
      </c>
      <c r="AB577" s="18">
        <f t="shared" si="159"/>
        <v>0</v>
      </c>
      <c r="AC577" s="18">
        <f t="shared" si="183"/>
        <v>20000000</v>
      </c>
      <c r="AD577" s="18">
        <f>IFERROR(VLOOKUP(A577,'MOD PAA INVERSIÓN'!$B:$U,20,0),0)</f>
        <v>0</v>
      </c>
      <c r="AE577" s="18">
        <f>SUMIFS('MOD PAA INVERSIÓN'!$M:$M,'MOD PAA INVERSIÓN'!B:B,A577,'MOD PAA INVERSIÓN'!A:A,"Información Actual")</f>
        <v>0</v>
      </c>
      <c r="AF577" s="18" t="e">
        <f>VLOOKUP(A577,'Copia de MOD PAA INVERSIÓN'!$B:$M,12,0)</f>
        <v>#N/A</v>
      </c>
      <c r="AG577" s="11" t="e">
        <f>VLOOKUP(A577,'SOL INVERSIÒN'!$B:$M,12,0)</f>
        <v>#N/A</v>
      </c>
      <c r="AH577" s="11" t="e">
        <f t="shared" si="162"/>
        <v>#N/A</v>
      </c>
      <c r="AI577" s="11"/>
    </row>
    <row r="578" spans="1:35" ht="153">
      <c r="A578" s="12" t="s">
        <v>1174</v>
      </c>
      <c r="B578" s="13" t="s">
        <v>34</v>
      </c>
      <c r="C578" s="13" t="s">
        <v>35</v>
      </c>
      <c r="D578" s="13" t="s">
        <v>1095</v>
      </c>
      <c r="E578" s="13" t="s">
        <v>944</v>
      </c>
      <c r="F578" s="14">
        <v>8146</v>
      </c>
      <c r="G578" s="14">
        <v>2024110010254</v>
      </c>
      <c r="H578" s="13" t="s">
        <v>945</v>
      </c>
      <c r="I578" s="13" t="s">
        <v>946</v>
      </c>
      <c r="J578" s="13" t="s">
        <v>1096</v>
      </c>
      <c r="K578" s="13" t="s">
        <v>1146</v>
      </c>
      <c r="L578" s="13" t="s">
        <v>1155</v>
      </c>
      <c r="M578" s="13" t="s">
        <v>835</v>
      </c>
      <c r="N578" s="13" t="s">
        <v>1151</v>
      </c>
      <c r="O578" s="13">
        <v>2</v>
      </c>
      <c r="P578" s="13">
        <v>1</v>
      </c>
      <c r="Q578" s="13" t="s">
        <v>949</v>
      </c>
      <c r="R578" s="40" t="s">
        <v>950</v>
      </c>
      <c r="S578" s="40" t="s">
        <v>233</v>
      </c>
      <c r="T578" s="34">
        <v>20000000</v>
      </c>
      <c r="U578" s="13" t="s">
        <v>1098</v>
      </c>
      <c r="V578" s="13" t="s">
        <v>970</v>
      </c>
      <c r="W578" s="13" t="s">
        <v>952</v>
      </c>
      <c r="X578" s="13" t="s">
        <v>557</v>
      </c>
      <c r="Y578" s="13" t="s">
        <v>50</v>
      </c>
      <c r="Z578" s="13" t="s">
        <v>51</v>
      </c>
      <c r="AA578" s="18">
        <f>SUMIFS('MOD PAA INVERSIÓN'!M:M,'MOD PAA INVERSIÓN'!B:B,A578,'MOD PAA INVERSIÓN'!A:A,"Modificación propuesta")</f>
        <v>0</v>
      </c>
      <c r="AB578" s="18">
        <f t="shared" si="159"/>
        <v>0</v>
      </c>
      <c r="AC578" s="18">
        <f t="shared" si="183"/>
        <v>20000000</v>
      </c>
      <c r="AD578" s="18">
        <f>IFERROR(VLOOKUP(A578,'MOD PAA INVERSIÓN'!$B:$U,20,0),0)</f>
        <v>0</v>
      </c>
      <c r="AE578" s="18">
        <f>SUMIFS('MOD PAA INVERSIÓN'!$M:$M,'MOD PAA INVERSIÓN'!B:B,A578,'MOD PAA INVERSIÓN'!A:A,"Información Actual")</f>
        <v>0</v>
      </c>
      <c r="AF578" s="18" t="e">
        <f>VLOOKUP(A578,'Copia de MOD PAA INVERSIÓN'!$B:$M,12,0)</f>
        <v>#N/A</v>
      </c>
      <c r="AG578" s="11" t="e">
        <f>VLOOKUP(A578,'SOL INVERSIÒN'!$B:$M,12,0)</f>
        <v>#N/A</v>
      </c>
      <c r="AH578" s="11" t="e">
        <f t="shared" si="162"/>
        <v>#N/A</v>
      </c>
      <c r="AI578" s="11"/>
    </row>
    <row r="579" spans="1:35" ht="153">
      <c r="A579" s="12" t="s">
        <v>1175</v>
      </c>
      <c r="B579" s="13" t="s">
        <v>34</v>
      </c>
      <c r="C579" s="13" t="s">
        <v>35</v>
      </c>
      <c r="D579" s="13" t="s">
        <v>1095</v>
      </c>
      <c r="E579" s="13" t="s">
        <v>944</v>
      </c>
      <c r="F579" s="14">
        <v>8146</v>
      </c>
      <c r="G579" s="14">
        <v>2024110010254</v>
      </c>
      <c r="H579" s="13" t="s">
        <v>945</v>
      </c>
      <c r="I579" s="13" t="s">
        <v>946</v>
      </c>
      <c r="J579" s="13" t="s">
        <v>1096</v>
      </c>
      <c r="K579" s="13" t="s">
        <v>1146</v>
      </c>
      <c r="L579" s="13" t="s">
        <v>1155</v>
      </c>
      <c r="M579" s="13" t="s">
        <v>835</v>
      </c>
      <c r="N579" s="13" t="s">
        <v>1151</v>
      </c>
      <c r="O579" s="13">
        <v>2</v>
      </c>
      <c r="P579" s="13">
        <v>1</v>
      </c>
      <c r="Q579" s="13" t="s">
        <v>949</v>
      </c>
      <c r="R579" s="40" t="s">
        <v>950</v>
      </c>
      <c r="S579" s="40" t="s">
        <v>233</v>
      </c>
      <c r="T579" s="34">
        <v>20000000</v>
      </c>
      <c r="U579" s="13" t="s">
        <v>1098</v>
      </c>
      <c r="V579" s="13" t="s">
        <v>970</v>
      </c>
      <c r="W579" s="13" t="s">
        <v>952</v>
      </c>
      <c r="X579" s="13" t="s">
        <v>557</v>
      </c>
      <c r="Y579" s="13" t="s">
        <v>50</v>
      </c>
      <c r="Z579" s="13" t="s">
        <v>51</v>
      </c>
      <c r="AA579" s="18">
        <f>SUMIFS('MOD PAA INVERSIÓN'!M:M,'MOD PAA INVERSIÓN'!B:B,A579,'MOD PAA INVERSIÓN'!A:A,"Modificación propuesta")</f>
        <v>0</v>
      </c>
      <c r="AB579" s="18">
        <f t="shared" si="159"/>
        <v>0</v>
      </c>
      <c r="AC579" s="18">
        <f t="shared" si="183"/>
        <v>20000000</v>
      </c>
      <c r="AD579" s="18">
        <f>IFERROR(VLOOKUP(A579,'MOD PAA INVERSIÓN'!$B:$U,20,0),0)</f>
        <v>0</v>
      </c>
      <c r="AE579" s="18">
        <f>SUMIFS('MOD PAA INVERSIÓN'!$M:$M,'MOD PAA INVERSIÓN'!B:B,A579,'MOD PAA INVERSIÓN'!A:A,"Información Actual")</f>
        <v>0</v>
      </c>
      <c r="AF579" s="18" t="e">
        <f>VLOOKUP(A579,'Copia de MOD PAA INVERSIÓN'!$B:$M,12,0)</f>
        <v>#N/A</v>
      </c>
      <c r="AG579" s="11" t="e">
        <f>VLOOKUP(A579,'SOL INVERSIÒN'!$B:$M,12,0)</f>
        <v>#N/A</v>
      </c>
      <c r="AH579" s="11" t="e">
        <f t="shared" si="162"/>
        <v>#N/A</v>
      </c>
      <c r="AI579" s="11"/>
    </row>
    <row r="580" spans="1:35" ht="153">
      <c r="A580" s="12" t="s">
        <v>1176</v>
      </c>
      <c r="B580" s="13" t="s">
        <v>34</v>
      </c>
      <c r="C580" s="13" t="s">
        <v>35</v>
      </c>
      <c r="D580" s="13" t="s">
        <v>1095</v>
      </c>
      <c r="E580" s="13" t="s">
        <v>944</v>
      </c>
      <c r="F580" s="14">
        <v>8146</v>
      </c>
      <c r="G580" s="14">
        <v>2024110010254</v>
      </c>
      <c r="H580" s="13" t="s">
        <v>945</v>
      </c>
      <c r="I580" s="13" t="s">
        <v>946</v>
      </c>
      <c r="J580" s="13" t="s">
        <v>1096</v>
      </c>
      <c r="K580" s="13" t="s">
        <v>1146</v>
      </c>
      <c r="L580" s="13" t="s">
        <v>1155</v>
      </c>
      <c r="M580" s="13" t="s">
        <v>835</v>
      </c>
      <c r="N580" s="13" t="s">
        <v>1151</v>
      </c>
      <c r="O580" s="13">
        <v>2</v>
      </c>
      <c r="P580" s="13">
        <v>1</v>
      </c>
      <c r="Q580" s="13" t="s">
        <v>949</v>
      </c>
      <c r="R580" s="40" t="s">
        <v>950</v>
      </c>
      <c r="S580" s="40" t="s">
        <v>233</v>
      </c>
      <c r="T580" s="34">
        <v>20000000</v>
      </c>
      <c r="U580" s="13" t="s">
        <v>1098</v>
      </c>
      <c r="V580" s="13" t="s">
        <v>970</v>
      </c>
      <c r="W580" s="13" t="s">
        <v>952</v>
      </c>
      <c r="X580" s="13" t="s">
        <v>557</v>
      </c>
      <c r="Y580" s="13" t="s">
        <v>50</v>
      </c>
      <c r="Z580" s="13" t="s">
        <v>51</v>
      </c>
      <c r="AA580" s="18">
        <f>SUMIFS('MOD PAA INVERSIÓN'!M:M,'MOD PAA INVERSIÓN'!B:B,A580,'MOD PAA INVERSIÓN'!A:A,"Modificación propuesta")</f>
        <v>0</v>
      </c>
      <c r="AB580" s="18">
        <f t="shared" si="159"/>
        <v>0</v>
      </c>
      <c r="AC580" s="18">
        <f t="shared" si="183"/>
        <v>20000000</v>
      </c>
      <c r="AD580" s="18">
        <f>IFERROR(VLOOKUP(A580,'MOD PAA INVERSIÓN'!$B:$U,20,0),0)</f>
        <v>0</v>
      </c>
      <c r="AE580" s="18">
        <f>SUMIFS('MOD PAA INVERSIÓN'!$M:$M,'MOD PAA INVERSIÓN'!B:B,A580,'MOD PAA INVERSIÓN'!A:A,"Información Actual")</f>
        <v>0</v>
      </c>
      <c r="AF580" s="18" t="e">
        <f>VLOOKUP(A580,'Copia de MOD PAA INVERSIÓN'!$B:$M,12,0)</f>
        <v>#N/A</v>
      </c>
      <c r="AG580" s="11" t="e">
        <f>VLOOKUP(A580,'SOL INVERSIÒN'!$B:$M,12,0)</f>
        <v>#N/A</v>
      </c>
      <c r="AH580" s="11" t="e">
        <f t="shared" si="162"/>
        <v>#N/A</v>
      </c>
      <c r="AI580" s="11"/>
    </row>
    <row r="581" spans="1:35" ht="153">
      <c r="A581" s="12" t="s">
        <v>1177</v>
      </c>
      <c r="B581" s="13" t="s">
        <v>34</v>
      </c>
      <c r="C581" s="13" t="s">
        <v>35</v>
      </c>
      <c r="D581" s="13" t="s">
        <v>1095</v>
      </c>
      <c r="E581" s="13" t="s">
        <v>944</v>
      </c>
      <c r="F581" s="14">
        <v>8146</v>
      </c>
      <c r="G581" s="14">
        <v>2024110010254</v>
      </c>
      <c r="H581" s="13" t="s">
        <v>945</v>
      </c>
      <c r="I581" s="13" t="s">
        <v>946</v>
      </c>
      <c r="J581" s="13" t="s">
        <v>1096</v>
      </c>
      <c r="K581" s="13" t="s">
        <v>1146</v>
      </c>
      <c r="L581" s="13" t="s">
        <v>1155</v>
      </c>
      <c r="M581" s="13" t="s">
        <v>835</v>
      </c>
      <c r="N581" s="13" t="s">
        <v>1151</v>
      </c>
      <c r="O581" s="13">
        <v>2</v>
      </c>
      <c r="P581" s="13">
        <v>1</v>
      </c>
      <c r="Q581" s="13" t="s">
        <v>949</v>
      </c>
      <c r="R581" s="40" t="s">
        <v>950</v>
      </c>
      <c r="S581" s="40" t="s">
        <v>233</v>
      </c>
      <c r="T581" s="34">
        <v>20000000</v>
      </c>
      <c r="U581" s="13" t="s">
        <v>1098</v>
      </c>
      <c r="V581" s="13" t="s">
        <v>970</v>
      </c>
      <c r="W581" s="13" t="s">
        <v>952</v>
      </c>
      <c r="X581" s="13" t="s">
        <v>557</v>
      </c>
      <c r="Y581" s="13" t="s">
        <v>50</v>
      </c>
      <c r="Z581" s="13" t="s">
        <v>51</v>
      </c>
      <c r="AA581" s="18">
        <f>SUMIFS('MOD PAA INVERSIÓN'!M:M,'MOD PAA INVERSIÓN'!B:B,A581,'MOD PAA INVERSIÓN'!A:A,"Modificación propuesta")</f>
        <v>0</v>
      </c>
      <c r="AB581" s="18">
        <f t="shared" si="159"/>
        <v>0</v>
      </c>
      <c r="AC581" s="18">
        <f t="shared" si="183"/>
        <v>20000000</v>
      </c>
      <c r="AD581" s="18">
        <f>IFERROR(VLOOKUP(A581,'MOD PAA INVERSIÓN'!$B:$U,20,0),0)</f>
        <v>0</v>
      </c>
      <c r="AE581" s="18">
        <f>SUMIFS('MOD PAA INVERSIÓN'!$M:$M,'MOD PAA INVERSIÓN'!B:B,A581,'MOD PAA INVERSIÓN'!A:A,"Información Actual")</f>
        <v>0</v>
      </c>
      <c r="AF581" s="18" t="e">
        <f>VLOOKUP(A581,'Copia de MOD PAA INVERSIÓN'!$B:$M,12,0)</f>
        <v>#N/A</v>
      </c>
      <c r="AG581" s="11" t="e">
        <f>VLOOKUP(A581,'SOL INVERSIÒN'!$B:$M,12,0)</f>
        <v>#N/A</v>
      </c>
      <c r="AH581" s="11" t="e">
        <f t="shared" si="162"/>
        <v>#N/A</v>
      </c>
      <c r="AI581" s="11"/>
    </row>
    <row r="582" spans="1:35" ht="153">
      <c r="A582" s="12" t="s">
        <v>1178</v>
      </c>
      <c r="B582" s="13" t="s">
        <v>34</v>
      </c>
      <c r="C582" s="13" t="s">
        <v>35</v>
      </c>
      <c r="D582" s="13" t="s">
        <v>1095</v>
      </c>
      <c r="E582" s="13" t="s">
        <v>944</v>
      </c>
      <c r="F582" s="14">
        <v>8146</v>
      </c>
      <c r="G582" s="14">
        <v>2024110010254</v>
      </c>
      <c r="H582" s="13" t="s">
        <v>945</v>
      </c>
      <c r="I582" s="13" t="s">
        <v>946</v>
      </c>
      <c r="J582" s="13" t="s">
        <v>1096</v>
      </c>
      <c r="K582" s="13" t="s">
        <v>1146</v>
      </c>
      <c r="L582" s="13" t="s">
        <v>1155</v>
      </c>
      <c r="M582" s="13" t="s">
        <v>835</v>
      </c>
      <c r="N582" s="13" t="s">
        <v>1151</v>
      </c>
      <c r="O582" s="13">
        <v>2</v>
      </c>
      <c r="P582" s="13">
        <v>1</v>
      </c>
      <c r="Q582" s="13" t="s">
        <v>949</v>
      </c>
      <c r="R582" s="40" t="s">
        <v>950</v>
      </c>
      <c r="S582" s="40" t="s">
        <v>233</v>
      </c>
      <c r="T582" s="34">
        <v>20000000</v>
      </c>
      <c r="U582" s="13" t="s">
        <v>1098</v>
      </c>
      <c r="V582" s="13" t="s">
        <v>970</v>
      </c>
      <c r="W582" s="13" t="s">
        <v>952</v>
      </c>
      <c r="X582" s="13" t="s">
        <v>557</v>
      </c>
      <c r="Y582" s="13" t="s">
        <v>50</v>
      </c>
      <c r="Z582" s="13" t="s">
        <v>51</v>
      </c>
      <c r="AA582" s="18">
        <f>SUMIFS('MOD PAA INVERSIÓN'!M:M,'MOD PAA INVERSIÓN'!B:B,A582,'MOD PAA INVERSIÓN'!A:A,"Modificación propuesta")</f>
        <v>0</v>
      </c>
      <c r="AB582" s="18">
        <f t="shared" si="159"/>
        <v>0</v>
      </c>
      <c r="AC582" s="18">
        <f t="shared" si="183"/>
        <v>20000000</v>
      </c>
      <c r="AD582" s="18">
        <f>IFERROR(VLOOKUP(A582,'MOD PAA INVERSIÓN'!$B:$U,20,0),0)</f>
        <v>0</v>
      </c>
      <c r="AE582" s="18">
        <f>SUMIFS('MOD PAA INVERSIÓN'!$M:$M,'MOD PAA INVERSIÓN'!B:B,A582,'MOD PAA INVERSIÓN'!A:A,"Información Actual")</f>
        <v>0</v>
      </c>
      <c r="AF582" s="18" t="e">
        <f>VLOOKUP(A582,'Copia de MOD PAA INVERSIÓN'!$B:$M,12,0)</f>
        <v>#N/A</v>
      </c>
      <c r="AG582" s="11" t="e">
        <f>VLOOKUP(A582,'SOL INVERSIÒN'!$B:$M,12,0)</f>
        <v>#N/A</v>
      </c>
      <c r="AH582" s="11" t="e">
        <f t="shared" si="162"/>
        <v>#N/A</v>
      </c>
      <c r="AI582" s="11"/>
    </row>
    <row r="583" spans="1:35" ht="153">
      <c r="A583" s="12" t="s">
        <v>1179</v>
      </c>
      <c r="B583" s="13" t="s">
        <v>34</v>
      </c>
      <c r="C583" s="13" t="s">
        <v>35</v>
      </c>
      <c r="D583" s="13" t="s">
        <v>1095</v>
      </c>
      <c r="E583" s="13" t="s">
        <v>944</v>
      </c>
      <c r="F583" s="14">
        <v>8146</v>
      </c>
      <c r="G583" s="14">
        <v>2024110010254</v>
      </c>
      <c r="H583" s="13" t="s">
        <v>945</v>
      </c>
      <c r="I583" s="13" t="s">
        <v>946</v>
      </c>
      <c r="J583" s="13" t="s">
        <v>1096</v>
      </c>
      <c r="K583" s="13" t="s">
        <v>1146</v>
      </c>
      <c r="L583" s="13" t="s">
        <v>1155</v>
      </c>
      <c r="M583" s="13" t="s">
        <v>835</v>
      </c>
      <c r="N583" s="13" t="s">
        <v>1151</v>
      </c>
      <c r="O583" s="13">
        <v>2</v>
      </c>
      <c r="P583" s="13">
        <v>1</v>
      </c>
      <c r="Q583" s="13" t="s">
        <v>949</v>
      </c>
      <c r="R583" s="40" t="s">
        <v>950</v>
      </c>
      <c r="S583" s="40" t="s">
        <v>233</v>
      </c>
      <c r="T583" s="34">
        <v>20000000</v>
      </c>
      <c r="U583" s="13" t="s">
        <v>1098</v>
      </c>
      <c r="V583" s="13" t="s">
        <v>970</v>
      </c>
      <c r="W583" s="13" t="s">
        <v>952</v>
      </c>
      <c r="X583" s="13" t="s">
        <v>557</v>
      </c>
      <c r="Y583" s="13" t="s">
        <v>50</v>
      </c>
      <c r="Z583" s="13" t="s">
        <v>51</v>
      </c>
      <c r="AA583" s="18">
        <f>SUMIFS('MOD PAA INVERSIÓN'!M:M,'MOD PAA INVERSIÓN'!B:B,A583,'MOD PAA INVERSIÓN'!A:A,"Modificación propuesta")</f>
        <v>0</v>
      </c>
      <c r="AB583" s="18">
        <f t="shared" si="159"/>
        <v>0</v>
      </c>
      <c r="AC583" s="18">
        <f t="shared" si="183"/>
        <v>20000000</v>
      </c>
      <c r="AD583" s="18">
        <f>IFERROR(VLOOKUP(A583,'MOD PAA INVERSIÓN'!$B:$U,20,0),0)</f>
        <v>0</v>
      </c>
      <c r="AE583" s="18">
        <f>SUMIFS('MOD PAA INVERSIÓN'!$M:$M,'MOD PAA INVERSIÓN'!B:B,A583,'MOD PAA INVERSIÓN'!A:A,"Información Actual")</f>
        <v>0</v>
      </c>
      <c r="AF583" s="18" t="e">
        <f>VLOOKUP(A583,'Copia de MOD PAA INVERSIÓN'!$B:$M,12,0)</f>
        <v>#N/A</v>
      </c>
      <c r="AG583" s="11" t="e">
        <f>VLOOKUP(A583,'SOL INVERSIÒN'!$B:$M,12,0)</f>
        <v>#N/A</v>
      </c>
      <c r="AH583" s="11" t="e">
        <f t="shared" si="162"/>
        <v>#N/A</v>
      </c>
      <c r="AI583" s="11"/>
    </row>
    <row r="584" spans="1:35" ht="153">
      <c r="A584" s="12" t="s">
        <v>1180</v>
      </c>
      <c r="B584" s="13" t="s">
        <v>34</v>
      </c>
      <c r="C584" s="13" t="s">
        <v>35</v>
      </c>
      <c r="D584" s="13" t="s">
        <v>1095</v>
      </c>
      <c r="E584" s="13" t="s">
        <v>944</v>
      </c>
      <c r="F584" s="14">
        <v>8146</v>
      </c>
      <c r="G584" s="14">
        <v>2024110010254</v>
      </c>
      <c r="H584" s="13" t="s">
        <v>945</v>
      </c>
      <c r="I584" s="13" t="s">
        <v>946</v>
      </c>
      <c r="J584" s="13" t="s">
        <v>1096</v>
      </c>
      <c r="K584" s="13" t="s">
        <v>1146</v>
      </c>
      <c r="L584" s="13" t="s">
        <v>1155</v>
      </c>
      <c r="M584" s="13" t="s">
        <v>835</v>
      </c>
      <c r="N584" s="13" t="s">
        <v>1151</v>
      </c>
      <c r="O584" s="13">
        <v>2</v>
      </c>
      <c r="P584" s="13">
        <v>1</v>
      </c>
      <c r="Q584" s="13" t="s">
        <v>949</v>
      </c>
      <c r="R584" s="40" t="s">
        <v>950</v>
      </c>
      <c r="S584" s="40" t="s">
        <v>233</v>
      </c>
      <c r="T584" s="34">
        <v>20000000</v>
      </c>
      <c r="U584" s="13" t="s">
        <v>1098</v>
      </c>
      <c r="V584" s="13" t="s">
        <v>970</v>
      </c>
      <c r="W584" s="13" t="s">
        <v>952</v>
      </c>
      <c r="X584" s="13" t="s">
        <v>557</v>
      </c>
      <c r="Y584" s="13" t="s">
        <v>50</v>
      </c>
      <c r="Z584" s="13" t="s">
        <v>51</v>
      </c>
      <c r="AA584" s="18">
        <f>SUMIFS('MOD PAA INVERSIÓN'!M:M,'MOD PAA INVERSIÓN'!B:B,A584,'MOD PAA INVERSIÓN'!A:A,"Modificación propuesta")</f>
        <v>0</v>
      </c>
      <c r="AB584" s="18">
        <f t="shared" si="159"/>
        <v>0</v>
      </c>
      <c r="AC584" s="18">
        <f t="shared" si="183"/>
        <v>20000000</v>
      </c>
      <c r="AD584" s="18">
        <f>IFERROR(VLOOKUP(A584,'MOD PAA INVERSIÓN'!$B:$U,20,0),0)</f>
        <v>0</v>
      </c>
      <c r="AE584" s="18">
        <f>SUMIFS('MOD PAA INVERSIÓN'!$M:$M,'MOD PAA INVERSIÓN'!B:B,A584,'MOD PAA INVERSIÓN'!A:A,"Información Actual")</f>
        <v>0</v>
      </c>
      <c r="AF584" s="18" t="e">
        <f>VLOOKUP(A584,'Copia de MOD PAA INVERSIÓN'!$B:$M,12,0)</f>
        <v>#N/A</v>
      </c>
      <c r="AG584" s="11" t="e">
        <f>VLOOKUP(A584,'SOL INVERSIÒN'!$B:$M,12,0)</f>
        <v>#N/A</v>
      </c>
      <c r="AH584" s="11" t="e">
        <f t="shared" si="162"/>
        <v>#N/A</v>
      </c>
      <c r="AI584" s="11"/>
    </row>
    <row r="585" spans="1:35" ht="153">
      <c r="A585" s="12" t="s">
        <v>1181</v>
      </c>
      <c r="B585" s="13" t="s">
        <v>34</v>
      </c>
      <c r="C585" s="13" t="s">
        <v>35</v>
      </c>
      <c r="D585" s="13" t="s">
        <v>1095</v>
      </c>
      <c r="E585" s="13" t="s">
        <v>944</v>
      </c>
      <c r="F585" s="14">
        <v>8146</v>
      </c>
      <c r="G585" s="14">
        <v>2024110010254</v>
      </c>
      <c r="H585" s="13" t="s">
        <v>945</v>
      </c>
      <c r="I585" s="13" t="s">
        <v>946</v>
      </c>
      <c r="J585" s="13" t="s">
        <v>1096</v>
      </c>
      <c r="K585" s="13" t="s">
        <v>1146</v>
      </c>
      <c r="L585" s="13" t="s">
        <v>1155</v>
      </c>
      <c r="M585" s="13" t="s">
        <v>835</v>
      </c>
      <c r="N585" s="13" t="s">
        <v>1151</v>
      </c>
      <c r="O585" s="13">
        <v>2</v>
      </c>
      <c r="P585" s="13">
        <v>1</v>
      </c>
      <c r="Q585" s="13" t="s">
        <v>949</v>
      </c>
      <c r="R585" s="40" t="s">
        <v>950</v>
      </c>
      <c r="S585" s="40" t="s">
        <v>233</v>
      </c>
      <c r="T585" s="34">
        <v>20000000</v>
      </c>
      <c r="U585" s="13" t="s">
        <v>1098</v>
      </c>
      <c r="V585" s="13" t="s">
        <v>970</v>
      </c>
      <c r="W585" s="13" t="s">
        <v>952</v>
      </c>
      <c r="X585" s="13" t="s">
        <v>557</v>
      </c>
      <c r="Y585" s="13" t="s">
        <v>50</v>
      </c>
      <c r="Z585" s="13" t="s">
        <v>51</v>
      </c>
      <c r="AA585" s="18">
        <f>SUMIFS('MOD PAA INVERSIÓN'!M:M,'MOD PAA INVERSIÓN'!B:B,A585,'MOD PAA INVERSIÓN'!A:A,"Modificación propuesta")</f>
        <v>0</v>
      </c>
      <c r="AB585" s="18">
        <f t="shared" si="159"/>
        <v>0</v>
      </c>
      <c r="AC585" s="18">
        <f t="shared" si="183"/>
        <v>20000000</v>
      </c>
      <c r="AD585" s="18">
        <f>IFERROR(VLOOKUP(A585,'MOD PAA INVERSIÓN'!$B:$U,20,0),0)</f>
        <v>0</v>
      </c>
      <c r="AE585" s="18">
        <f>SUMIFS('MOD PAA INVERSIÓN'!$M:$M,'MOD PAA INVERSIÓN'!B:B,A585,'MOD PAA INVERSIÓN'!A:A,"Información Actual")</f>
        <v>0</v>
      </c>
      <c r="AF585" s="18" t="e">
        <f>VLOOKUP(A585,'Copia de MOD PAA INVERSIÓN'!$B:$M,12,0)</f>
        <v>#N/A</v>
      </c>
      <c r="AG585" s="11" t="e">
        <f>VLOOKUP(A585,'SOL INVERSIÒN'!$B:$M,12,0)</f>
        <v>#N/A</v>
      </c>
      <c r="AH585" s="11" t="e">
        <f t="shared" si="162"/>
        <v>#N/A</v>
      </c>
      <c r="AI585" s="11"/>
    </row>
    <row r="586" spans="1:35" ht="153">
      <c r="A586" s="12" t="s">
        <v>1182</v>
      </c>
      <c r="B586" s="13" t="s">
        <v>34</v>
      </c>
      <c r="C586" s="13" t="s">
        <v>35</v>
      </c>
      <c r="D586" s="13" t="s">
        <v>1095</v>
      </c>
      <c r="E586" s="13" t="s">
        <v>944</v>
      </c>
      <c r="F586" s="14">
        <v>8146</v>
      </c>
      <c r="G586" s="14">
        <v>2024110010254</v>
      </c>
      <c r="H586" s="13" t="s">
        <v>945</v>
      </c>
      <c r="I586" s="13" t="s">
        <v>946</v>
      </c>
      <c r="J586" s="13" t="s">
        <v>1096</v>
      </c>
      <c r="K586" s="13" t="s">
        <v>1146</v>
      </c>
      <c r="L586" s="13" t="s">
        <v>1155</v>
      </c>
      <c r="M586" s="13" t="s">
        <v>835</v>
      </c>
      <c r="N586" s="13" t="s">
        <v>1151</v>
      </c>
      <c r="O586" s="13">
        <v>2</v>
      </c>
      <c r="P586" s="13">
        <v>1</v>
      </c>
      <c r="Q586" s="13" t="s">
        <v>949</v>
      </c>
      <c r="R586" s="40" t="s">
        <v>950</v>
      </c>
      <c r="S586" s="40" t="s">
        <v>233</v>
      </c>
      <c r="T586" s="34">
        <v>20000000</v>
      </c>
      <c r="U586" s="13" t="s">
        <v>1098</v>
      </c>
      <c r="V586" s="13" t="s">
        <v>970</v>
      </c>
      <c r="W586" s="13" t="s">
        <v>952</v>
      </c>
      <c r="X586" s="13" t="s">
        <v>557</v>
      </c>
      <c r="Y586" s="13" t="s">
        <v>50</v>
      </c>
      <c r="Z586" s="13" t="s">
        <v>51</v>
      </c>
      <c r="AA586" s="18">
        <f>SUMIFS('MOD PAA INVERSIÓN'!M:M,'MOD PAA INVERSIÓN'!B:B,A586,'MOD PAA INVERSIÓN'!A:A,"Modificación propuesta")</f>
        <v>0</v>
      </c>
      <c r="AB586" s="18">
        <f t="shared" si="159"/>
        <v>0</v>
      </c>
      <c r="AC586" s="18">
        <f t="shared" si="183"/>
        <v>20000000</v>
      </c>
      <c r="AD586" s="18">
        <f>IFERROR(VLOOKUP(A586,'MOD PAA INVERSIÓN'!$B:$U,20,0),0)</f>
        <v>0</v>
      </c>
      <c r="AE586" s="18">
        <f>SUMIFS('MOD PAA INVERSIÓN'!$M:$M,'MOD PAA INVERSIÓN'!B:B,A586,'MOD PAA INVERSIÓN'!A:A,"Información Actual")</f>
        <v>0</v>
      </c>
      <c r="AF586" s="18" t="e">
        <f>VLOOKUP(A586,'Copia de MOD PAA INVERSIÓN'!$B:$M,12,0)</f>
        <v>#N/A</v>
      </c>
      <c r="AG586" s="11" t="e">
        <f>VLOOKUP(A586,'SOL INVERSIÒN'!$B:$M,12,0)</f>
        <v>#N/A</v>
      </c>
      <c r="AH586" s="11" t="e">
        <f t="shared" si="162"/>
        <v>#N/A</v>
      </c>
      <c r="AI586" s="11"/>
    </row>
    <row r="587" spans="1:35" ht="153">
      <c r="A587" s="12" t="s">
        <v>1183</v>
      </c>
      <c r="B587" s="13" t="s">
        <v>34</v>
      </c>
      <c r="C587" s="13" t="s">
        <v>35</v>
      </c>
      <c r="D587" s="13" t="s">
        <v>1095</v>
      </c>
      <c r="E587" s="13" t="s">
        <v>944</v>
      </c>
      <c r="F587" s="14">
        <v>8146</v>
      </c>
      <c r="G587" s="14">
        <v>2024110010254</v>
      </c>
      <c r="H587" s="13" t="s">
        <v>945</v>
      </c>
      <c r="I587" s="13" t="s">
        <v>946</v>
      </c>
      <c r="J587" s="13" t="s">
        <v>1096</v>
      </c>
      <c r="K587" s="13" t="s">
        <v>1146</v>
      </c>
      <c r="L587" s="13" t="s">
        <v>1155</v>
      </c>
      <c r="M587" s="13" t="s">
        <v>835</v>
      </c>
      <c r="N587" s="13" t="s">
        <v>1151</v>
      </c>
      <c r="O587" s="13">
        <v>2</v>
      </c>
      <c r="P587" s="13">
        <v>1</v>
      </c>
      <c r="Q587" s="13" t="s">
        <v>949</v>
      </c>
      <c r="R587" s="40" t="s">
        <v>950</v>
      </c>
      <c r="S587" s="40" t="s">
        <v>233</v>
      </c>
      <c r="T587" s="34">
        <v>20000000</v>
      </c>
      <c r="U587" s="13" t="s">
        <v>1098</v>
      </c>
      <c r="V587" s="13" t="s">
        <v>970</v>
      </c>
      <c r="W587" s="13" t="s">
        <v>952</v>
      </c>
      <c r="X587" s="13" t="s">
        <v>557</v>
      </c>
      <c r="Y587" s="13" t="s">
        <v>50</v>
      </c>
      <c r="Z587" s="13" t="s">
        <v>51</v>
      </c>
      <c r="AA587" s="18">
        <f>SUMIFS('MOD PAA INVERSIÓN'!M:M,'MOD PAA INVERSIÓN'!B:B,A587,'MOD PAA INVERSIÓN'!A:A,"Modificación propuesta")</f>
        <v>0</v>
      </c>
      <c r="AB587" s="18">
        <f t="shared" si="159"/>
        <v>0</v>
      </c>
      <c r="AC587" s="18">
        <f t="shared" si="183"/>
        <v>20000000</v>
      </c>
      <c r="AD587" s="18">
        <f>IFERROR(VLOOKUP(A587,'MOD PAA INVERSIÓN'!$B:$U,20,0),0)</f>
        <v>0</v>
      </c>
      <c r="AE587" s="18">
        <f>SUMIFS('MOD PAA INVERSIÓN'!$M:$M,'MOD PAA INVERSIÓN'!B:B,A587,'MOD PAA INVERSIÓN'!A:A,"Información Actual")</f>
        <v>0</v>
      </c>
      <c r="AF587" s="18" t="e">
        <f>VLOOKUP(A587,'Copia de MOD PAA INVERSIÓN'!$B:$M,12,0)</f>
        <v>#N/A</v>
      </c>
      <c r="AG587" s="11" t="e">
        <f>VLOOKUP(A587,'SOL INVERSIÒN'!$B:$M,12,0)</f>
        <v>#N/A</v>
      </c>
      <c r="AH587" s="11" t="e">
        <f t="shared" si="162"/>
        <v>#N/A</v>
      </c>
      <c r="AI587" s="11"/>
    </row>
    <row r="588" spans="1:35" ht="153">
      <c r="A588" s="12" t="s">
        <v>1184</v>
      </c>
      <c r="B588" s="13" t="s">
        <v>34</v>
      </c>
      <c r="C588" s="13" t="s">
        <v>35</v>
      </c>
      <c r="D588" s="13" t="s">
        <v>1095</v>
      </c>
      <c r="E588" s="13" t="s">
        <v>944</v>
      </c>
      <c r="F588" s="14">
        <v>8146</v>
      </c>
      <c r="G588" s="14">
        <v>2024110010254</v>
      </c>
      <c r="H588" s="13" t="s">
        <v>945</v>
      </c>
      <c r="I588" s="13" t="s">
        <v>946</v>
      </c>
      <c r="J588" s="13" t="s">
        <v>1096</v>
      </c>
      <c r="K588" s="13" t="s">
        <v>1146</v>
      </c>
      <c r="L588" s="13" t="s">
        <v>1155</v>
      </c>
      <c r="M588" s="13" t="s">
        <v>835</v>
      </c>
      <c r="N588" s="13" t="s">
        <v>1151</v>
      </c>
      <c r="O588" s="13">
        <v>2</v>
      </c>
      <c r="P588" s="13">
        <v>1</v>
      </c>
      <c r="Q588" s="13" t="s">
        <v>949</v>
      </c>
      <c r="R588" s="40" t="s">
        <v>950</v>
      </c>
      <c r="S588" s="40" t="s">
        <v>233</v>
      </c>
      <c r="T588" s="34">
        <v>20000000</v>
      </c>
      <c r="U588" s="13" t="s">
        <v>1098</v>
      </c>
      <c r="V588" s="13" t="s">
        <v>970</v>
      </c>
      <c r="W588" s="13" t="s">
        <v>952</v>
      </c>
      <c r="X588" s="13" t="s">
        <v>557</v>
      </c>
      <c r="Y588" s="13" t="s">
        <v>50</v>
      </c>
      <c r="Z588" s="13" t="s">
        <v>51</v>
      </c>
      <c r="AA588" s="18">
        <f>SUMIFS('MOD PAA INVERSIÓN'!M:M,'MOD PAA INVERSIÓN'!B:B,A588,'MOD PAA INVERSIÓN'!A:A,"Modificación propuesta")</f>
        <v>0</v>
      </c>
      <c r="AB588" s="18">
        <f t="shared" si="159"/>
        <v>0</v>
      </c>
      <c r="AC588" s="18">
        <f t="shared" si="183"/>
        <v>20000000</v>
      </c>
      <c r="AD588" s="18">
        <f>IFERROR(VLOOKUP(A588,'MOD PAA INVERSIÓN'!$B:$U,20,0),0)</f>
        <v>0</v>
      </c>
      <c r="AE588" s="18">
        <f>SUMIFS('MOD PAA INVERSIÓN'!$M:$M,'MOD PAA INVERSIÓN'!B:B,A588,'MOD PAA INVERSIÓN'!A:A,"Información Actual")</f>
        <v>0</v>
      </c>
      <c r="AF588" s="18" t="e">
        <f>VLOOKUP(A588,'Copia de MOD PAA INVERSIÓN'!$B:$M,12,0)</f>
        <v>#N/A</v>
      </c>
      <c r="AG588" s="11" t="e">
        <f>VLOOKUP(A588,'SOL INVERSIÒN'!$B:$M,12,0)</f>
        <v>#N/A</v>
      </c>
      <c r="AH588" s="11" t="e">
        <f t="shared" si="162"/>
        <v>#N/A</v>
      </c>
      <c r="AI588" s="11"/>
    </row>
    <row r="589" spans="1:35" ht="153">
      <c r="A589" s="12" t="s">
        <v>1185</v>
      </c>
      <c r="B589" s="13" t="s">
        <v>34</v>
      </c>
      <c r="C589" s="13" t="s">
        <v>35</v>
      </c>
      <c r="D589" s="13" t="s">
        <v>1095</v>
      </c>
      <c r="E589" s="13" t="s">
        <v>944</v>
      </c>
      <c r="F589" s="14">
        <v>8146</v>
      </c>
      <c r="G589" s="14">
        <v>2024110010254</v>
      </c>
      <c r="H589" s="13" t="s">
        <v>945</v>
      </c>
      <c r="I589" s="13" t="s">
        <v>946</v>
      </c>
      <c r="J589" s="13" t="s">
        <v>1096</v>
      </c>
      <c r="K589" s="13" t="s">
        <v>1146</v>
      </c>
      <c r="L589" s="13" t="s">
        <v>1155</v>
      </c>
      <c r="M589" s="13" t="s">
        <v>835</v>
      </c>
      <c r="N589" s="13" t="s">
        <v>1151</v>
      </c>
      <c r="O589" s="13">
        <v>2</v>
      </c>
      <c r="P589" s="13">
        <v>1</v>
      </c>
      <c r="Q589" s="13" t="s">
        <v>949</v>
      </c>
      <c r="R589" s="40" t="s">
        <v>950</v>
      </c>
      <c r="S589" s="40" t="s">
        <v>233</v>
      </c>
      <c r="T589" s="34">
        <v>20000000</v>
      </c>
      <c r="U589" s="13" t="s">
        <v>1098</v>
      </c>
      <c r="V589" s="13" t="s">
        <v>970</v>
      </c>
      <c r="W589" s="13" t="s">
        <v>952</v>
      </c>
      <c r="X589" s="13" t="s">
        <v>557</v>
      </c>
      <c r="Y589" s="13" t="s">
        <v>50</v>
      </c>
      <c r="Z589" s="13" t="s">
        <v>51</v>
      </c>
      <c r="AA589" s="18">
        <f>SUMIFS('MOD PAA INVERSIÓN'!M:M,'MOD PAA INVERSIÓN'!B:B,A589,'MOD PAA INVERSIÓN'!A:A,"Modificación propuesta")</f>
        <v>0</v>
      </c>
      <c r="AB589" s="18">
        <f t="shared" si="159"/>
        <v>0</v>
      </c>
      <c r="AC589" s="18">
        <f t="shared" si="183"/>
        <v>20000000</v>
      </c>
      <c r="AD589" s="18">
        <f>IFERROR(VLOOKUP(A589,'MOD PAA INVERSIÓN'!$B:$U,20,0),0)</f>
        <v>0</v>
      </c>
      <c r="AE589" s="18">
        <f>SUMIFS('MOD PAA INVERSIÓN'!$M:$M,'MOD PAA INVERSIÓN'!B:B,A589,'MOD PAA INVERSIÓN'!A:A,"Información Actual")</f>
        <v>0</v>
      </c>
      <c r="AF589" s="18" t="e">
        <f>VLOOKUP(A589,'Copia de MOD PAA INVERSIÓN'!$B:$M,12,0)</f>
        <v>#N/A</v>
      </c>
      <c r="AG589" s="11" t="e">
        <f>VLOOKUP(A589,'SOL INVERSIÒN'!$B:$M,12,0)</f>
        <v>#N/A</v>
      </c>
      <c r="AH589" s="11" t="e">
        <f t="shared" si="162"/>
        <v>#N/A</v>
      </c>
      <c r="AI589" s="11"/>
    </row>
    <row r="590" spans="1:35" ht="153">
      <c r="A590" s="12" t="s">
        <v>1186</v>
      </c>
      <c r="B590" s="13" t="s">
        <v>34</v>
      </c>
      <c r="C590" s="13" t="s">
        <v>35</v>
      </c>
      <c r="D590" s="13" t="s">
        <v>1095</v>
      </c>
      <c r="E590" s="13" t="s">
        <v>944</v>
      </c>
      <c r="F590" s="14">
        <v>8146</v>
      </c>
      <c r="G590" s="14">
        <v>2024110010254</v>
      </c>
      <c r="H590" s="13" t="s">
        <v>945</v>
      </c>
      <c r="I590" s="13" t="s">
        <v>946</v>
      </c>
      <c r="J590" s="13" t="s">
        <v>1096</v>
      </c>
      <c r="K590" s="13" t="s">
        <v>1146</v>
      </c>
      <c r="L590" s="13" t="s">
        <v>1155</v>
      </c>
      <c r="M590" s="13" t="s">
        <v>835</v>
      </c>
      <c r="N590" s="13" t="s">
        <v>1151</v>
      </c>
      <c r="O590" s="13">
        <v>2</v>
      </c>
      <c r="P590" s="13">
        <v>1</v>
      </c>
      <c r="Q590" s="13" t="s">
        <v>949</v>
      </c>
      <c r="R590" s="40" t="s">
        <v>950</v>
      </c>
      <c r="S590" s="40" t="s">
        <v>233</v>
      </c>
      <c r="T590" s="34">
        <v>20000000</v>
      </c>
      <c r="U590" s="13" t="s">
        <v>1098</v>
      </c>
      <c r="V590" s="13" t="s">
        <v>970</v>
      </c>
      <c r="W590" s="13" t="s">
        <v>952</v>
      </c>
      <c r="X590" s="13" t="s">
        <v>557</v>
      </c>
      <c r="Y590" s="13" t="s">
        <v>50</v>
      </c>
      <c r="Z590" s="13" t="s">
        <v>51</v>
      </c>
      <c r="AA590" s="18">
        <f>SUMIFS('MOD PAA INVERSIÓN'!M:M,'MOD PAA INVERSIÓN'!B:B,A590,'MOD PAA INVERSIÓN'!A:A,"Modificación propuesta")</f>
        <v>0</v>
      </c>
      <c r="AB590" s="18">
        <f t="shared" si="159"/>
        <v>0</v>
      </c>
      <c r="AC590" s="18">
        <f t="shared" si="183"/>
        <v>20000000</v>
      </c>
      <c r="AD590" s="18">
        <f>IFERROR(VLOOKUP(A590,'MOD PAA INVERSIÓN'!$B:$U,20,0),0)</f>
        <v>0</v>
      </c>
      <c r="AE590" s="18">
        <f>SUMIFS('MOD PAA INVERSIÓN'!$M:$M,'MOD PAA INVERSIÓN'!B:B,A590,'MOD PAA INVERSIÓN'!A:A,"Información Actual")</f>
        <v>0</v>
      </c>
      <c r="AF590" s="18" t="e">
        <f>VLOOKUP(A590,'Copia de MOD PAA INVERSIÓN'!$B:$M,12,0)</f>
        <v>#N/A</v>
      </c>
      <c r="AG590" s="11" t="e">
        <f>VLOOKUP(A590,'SOL INVERSIÒN'!$B:$M,12,0)</f>
        <v>#N/A</v>
      </c>
      <c r="AH590" s="11" t="e">
        <f t="shared" si="162"/>
        <v>#N/A</v>
      </c>
      <c r="AI590" s="11"/>
    </row>
    <row r="591" spans="1:35" ht="153">
      <c r="A591" s="12" t="s">
        <v>1187</v>
      </c>
      <c r="B591" s="13" t="s">
        <v>34</v>
      </c>
      <c r="C591" s="13" t="s">
        <v>35</v>
      </c>
      <c r="D591" s="13" t="s">
        <v>1095</v>
      </c>
      <c r="E591" s="13" t="s">
        <v>944</v>
      </c>
      <c r="F591" s="14">
        <v>8146</v>
      </c>
      <c r="G591" s="14">
        <v>2024110010254</v>
      </c>
      <c r="H591" s="13" t="s">
        <v>945</v>
      </c>
      <c r="I591" s="13" t="s">
        <v>946</v>
      </c>
      <c r="J591" s="13" t="s">
        <v>1096</v>
      </c>
      <c r="K591" s="13" t="s">
        <v>1146</v>
      </c>
      <c r="L591" s="13" t="s">
        <v>1155</v>
      </c>
      <c r="M591" s="13" t="s">
        <v>835</v>
      </c>
      <c r="N591" s="13" t="s">
        <v>1151</v>
      </c>
      <c r="O591" s="13">
        <v>2</v>
      </c>
      <c r="P591" s="13">
        <v>1</v>
      </c>
      <c r="Q591" s="13" t="s">
        <v>949</v>
      </c>
      <c r="R591" s="40" t="s">
        <v>950</v>
      </c>
      <c r="S591" s="40" t="s">
        <v>233</v>
      </c>
      <c r="T591" s="34">
        <v>20000000</v>
      </c>
      <c r="U591" s="13" t="s">
        <v>1098</v>
      </c>
      <c r="V591" s="13" t="s">
        <v>970</v>
      </c>
      <c r="W591" s="13" t="s">
        <v>952</v>
      </c>
      <c r="X591" s="13" t="s">
        <v>557</v>
      </c>
      <c r="Y591" s="13" t="s">
        <v>50</v>
      </c>
      <c r="Z591" s="13" t="s">
        <v>51</v>
      </c>
      <c r="AA591" s="18">
        <f>SUMIFS('MOD PAA INVERSIÓN'!M:M,'MOD PAA INVERSIÓN'!B:B,A591,'MOD PAA INVERSIÓN'!A:A,"Modificación propuesta")</f>
        <v>0</v>
      </c>
      <c r="AB591" s="18">
        <f t="shared" si="159"/>
        <v>0</v>
      </c>
      <c r="AC591" s="18">
        <f t="shared" si="183"/>
        <v>20000000</v>
      </c>
      <c r="AD591" s="18">
        <f>IFERROR(VLOOKUP(A591,'MOD PAA INVERSIÓN'!$B:$U,20,0),0)</f>
        <v>0</v>
      </c>
      <c r="AE591" s="18">
        <f>SUMIFS('MOD PAA INVERSIÓN'!$M:$M,'MOD PAA INVERSIÓN'!B:B,A591,'MOD PAA INVERSIÓN'!A:A,"Información Actual")</f>
        <v>0</v>
      </c>
      <c r="AF591" s="18" t="e">
        <f>VLOOKUP(A591,'Copia de MOD PAA INVERSIÓN'!$B:$M,12,0)</f>
        <v>#N/A</v>
      </c>
      <c r="AG591" s="11" t="e">
        <f>VLOOKUP(A591,'SOL INVERSIÒN'!$B:$M,12,0)</f>
        <v>#N/A</v>
      </c>
      <c r="AH591" s="11" t="e">
        <f t="shared" si="162"/>
        <v>#N/A</v>
      </c>
      <c r="AI591" s="11"/>
    </row>
    <row r="592" spans="1:35" ht="153">
      <c r="A592" s="12" t="s">
        <v>1188</v>
      </c>
      <c r="B592" s="13" t="s">
        <v>34</v>
      </c>
      <c r="C592" s="13" t="s">
        <v>35</v>
      </c>
      <c r="D592" s="13" t="s">
        <v>1095</v>
      </c>
      <c r="E592" s="13" t="s">
        <v>944</v>
      </c>
      <c r="F592" s="14">
        <v>8146</v>
      </c>
      <c r="G592" s="14">
        <v>2024110010254</v>
      </c>
      <c r="H592" s="13" t="s">
        <v>945</v>
      </c>
      <c r="I592" s="13" t="s">
        <v>946</v>
      </c>
      <c r="J592" s="13" t="s">
        <v>1096</v>
      </c>
      <c r="K592" s="13" t="s">
        <v>1146</v>
      </c>
      <c r="L592" s="13" t="s">
        <v>1155</v>
      </c>
      <c r="M592" s="13" t="s">
        <v>835</v>
      </c>
      <c r="N592" s="13" t="s">
        <v>1151</v>
      </c>
      <c r="O592" s="13">
        <v>2</v>
      </c>
      <c r="P592" s="13">
        <v>1</v>
      </c>
      <c r="Q592" s="13" t="s">
        <v>949</v>
      </c>
      <c r="R592" s="40" t="s">
        <v>950</v>
      </c>
      <c r="S592" s="40" t="s">
        <v>233</v>
      </c>
      <c r="T592" s="34">
        <v>20000000</v>
      </c>
      <c r="U592" s="13" t="s">
        <v>1098</v>
      </c>
      <c r="V592" s="13" t="s">
        <v>970</v>
      </c>
      <c r="W592" s="13" t="s">
        <v>952</v>
      </c>
      <c r="X592" s="13" t="s">
        <v>557</v>
      </c>
      <c r="Y592" s="13" t="s">
        <v>50</v>
      </c>
      <c r="Z592" s="13" t="s">
        <v>51</v>
      </c>
      <c r="AA592" s="18">
        <f>SUMIFS('MOD PAA INVERSIÓN'!M:M,'MOD PAA INVERSIÓN'!B:B,A592,'MOD PAA INVERSIÓN'!A:A,"Modificación propuesta")</f>
        <v>0</v>
      </c>
      <c r="AB592" s="18">
        <f t="shared" si="159"/>
        <v>0</v>
      </c>
      <c r="AC592" s="18">
        <f t="shared" si="183"/>
        <v>20000000</v>
      </c>
      <c r="AD592" s="18">
        <f>IFERROR(VLOOKUP(A592,'MOD PAA INVERSIÓN'!$B:$U,20,0),0)</f>
        <v>0</v>
      </c>
      <c r="AE592" s="18">
        <f>SUMIFS('MOD PAA INVERSIÓN'!$M:$M,'MOD PAA INVERSIÓN'!B:B,A592,'MOD PAA INVERSIÓN'!A:A,"Información Actual")</f>
        <v>0</v>
      </c>
      <c r="AF592" s="18" t="e">
        <f>VLOOKUP(A592,'Copia de MOD PAA INVERSIÓN'!$B:$M,12,0)</f>
        <v>#N/A</v>
      </c>
      <c r="AG592" s="11" t="e">
        <f>VLOOKUP(A592,'SOL INVERSIÒN'!$B:$M,12,0)</f>
        <v>#N/A</v>
      </c>
      <c r="AH592" s="11" t="e">
        <f t="shared" si="162"/>
        <v>#N/A</v>
      </c>
      <c r="AI592" s="11"/>
    </row>
    <row r="593" spans="1:35" ht="153">
      <c r="A593" s="12" t="s">
        <v>1189</v>
      </c>
      <c r="B593" s="13" t="s">
        <v>34</v>
      </c>
      <c r="C593" s="13" t="s">
        <v>35</v>
      </c>
      <c r="D593" s="13" t="s">
        <v>1095</v>
      </c>
      <c r="E593" s="13" t="s">
        <v>944</v>
      </c>
      <c r="F593" s="14">
        <v>8146</v>
      </c>
      <c r="G593" s="14">
        <v>2024110010254</v>
      </c>
      <c r="H593" s="13" t="s">
        <v>945</v>
      </c>
      <c r="I593" s="13" t="s">
        <v>946</v>
      </c>
      <c r="J593" s="13" t="s">
        <v>1096</v>
      </c>
      <c r="K593" s="13" t="s">
        <v>1146</v>
      </c>
      <c r="L593" s="13" t="s">
        <v>1155</v>
      </c>
      <c r="M593" s="13" t="s">
        <v>835</v>
      </c>
      <c r="N593" s="13" t="s">
        <v>1151</v>
      </c>
      <c r="O593" s="13">
        <v>2</v>
      </c>
      <c r="P593" s="13">
        <v>1</v>
      </c>
      <c r="Q593" s="13" t="s">
        <v>949</v>
      </c>
      <c r="R593" s="40" t="s">
        <v>950</v>
      </c>
      <c r="S593" s="40" t="s">
        <v>233</v>
      </c>
      <c r="T593" s="34">
        <v>20000000</v>
      </c>
      <c r="U593" s="13" t="s">
        <v>1098</v>
      </c>
      <c r="V593" s="13" t="s">
        <v>970</v>
      </c>
      <c r="W593" s="13" t="s">
        <v>952</v>
      </c>
      <c r="X593" s="13" t="s">
        <v>557</v>
      </c>
      <c r="Y593" s="13" t="s">
        <v>50</v>
      </c>
      <c r="Z593" s="13" t="s">
        <v>51</v>
      </c>
      <c r="AA593" s="18">
        <f>SUMIFS('MOD PAA INVERSIÓN'!M:M,'MOD PAA INVERSIÓN'!B:B,A593,'MOD PAA INVERSIÓN'!A:A,"Modificación propuesta")</f>
        <v>0</v>
      </c>
      <c r="AB593" s="18">
        <f t="shared" si="159"/>
        <v>0</v>
      </c>
      <c r="AC593" s="18">
        <f t="shared" si="183"/>
        <v>20000000</v>
      </c>
      <c r="AD593" s="18">
        <f>IFERROR(VLOOKUP(A593,'MOD PAA INVERSIÓN'!$B:$U,20,0),0)</f>
        <v>0</v>
      </c>
      <c r="AE593" s="18">
        <f>SUMIFS('MOD PAA INVERSIÓN'!$M:$M,'MOD PAA INVERSIÓN'!B:B,A593,'MOD PAA INVERSIÓN'!A:A,"Información Actual")</f>
        <v>0</v>
      </c>
      <c r="AF593" s="18" t="e">
        <f>VLOOKUP(A593,'Copia de MOD PAA INVERSIÓN'!$B:$M,12,0)</f>
        <v>#N/A</v>
      </c>
      <c r="AG593" s="11" t="e">
        <f>VLOOKUP(A593,'SOL INVERSIÒN'!$B:$M,12,0)</f>
        <v>#N/A</v>
      </c>
      <c r="AH593" s="11" t="e">
        <f t="shared" si="162"/>
        <v>#N/A</v>
      </c>
      <c r="AI593" s="11"/>
    </row>
    <row r="594" spans="1:35" ht="153">
      <c r="A594" s="12" t="s">
        <v>1190</v>
      </c>
      <c r="B594" s="13" t="s">
        <v>34</v>
      </c>
      <c r="C594" s="13" t="s">
        <v>35</v>
      </c>
      <c r="D594" s="13" t="s">
        <v>1095</v>
      </c>
      <c r="E594" s="13" t="s">
        <v>944</v>
      </c>
      <c r="F594" s="14">
        <v>8146</v>
      </c>
      <c r="G594" s="14">
        <v>2024110010254</v>
      </c>
      <c r="H594" s="13" t="s">
        <v>945</v>
      </c>
      <c r="I594" s="13" t="s">
        <v>946</v>
      </c>
      <c r="J594" s="13" t="s">
        <v>1096</v>
      </c>
      <c r="K594" s="13" t="s">
        <v>1146</v>
      </c>
      <c r="L594" s="13" t="s">
        <v>1155</v>
      </c>
      <c r="M594" s="13" t="s">
        <v>835</v>
      </c>
      <c r="N594" s="13" t="s">
        <v>1151</v>
      </c>
      <c r="O594" s="13">
        <v>2</v>
      </c>
      <c r="P594" s="13">
        <v>1</v>
      </c>
      <c r="Q594" s="13" t="s">
        <v>949</v>
      </c>
      <c r="R594" s="40" t="s">
        <v>950</v>
      </c>
      <c r="S594" s="40" t="s">
        <v>233</v>
      </c>
      <c r="T594" s="34">
        <v>20000000</v>
      </c>
      <c r="U594" s="13" t="s">
        <v>1098</v>
      </c>
      <c r="V594" s="13" t="s">
        <v>970</v>
      </c>
      <c r="W594" s="13" t="s">
        <v>952</v>
      </c>
      <c r="X594" s="13" t="s">
        <v>557</v>
      </c>
      <c r="Y594" s="13" t="s">
        <v>50</v>
      </c>
      <c r="Z594" s="13" t="s">
        <v>51</v>
      </c>
      <c r="AA594" s="18">
        <f>SUMIFS('MOD PAA INVERSIÓN'!M:M,'MOD PAA INVERSIÓN'!B:B,A594,'MOD PAA INVERSIÓN'!A:A,"Modificación propuesta")</f>
        <v>0</v>
      </c>
      <c r="AB594" s="18">
        <f t="shared" si="159"/>
        <v>0</v>
      </c>
      <c r="AC594" s="18">
        <f t="shared" si="183"/>
        <v>20000000</v>
      </c>
      <c r="AD594" s="18">
        <f>IFERROR(VLOOKUP(A594,'MOD PAA INVERSIÓN'!$B:$U,20,0),0)</f>
        <v>0</v>
      </c>
      <c r="AE594" s="18">
        <f>SUMIFS('MOD PAA INVERSIÓN'!$M:$M,'MOD PAA INVERSIÓN'!B:B,A594,'MOD PAA INVERSIÓN'!A:A,"Información Actual")</f>
        <v>0</v>
      </c>
      <c r="AF594" s="18" t="e">
        <f>VLOOKUP(A594,'Copia de MOD PAA INVERSIÓN'!$B:$M,12,0)</f>
        <v>#N/A</v>
      </c>
      <c r="AG594" s="11" t="e">
        <f>VLOOKUP(A594,'SOL INVERSIÒN'!$B:$M,12,0)</f>
        <v>#N/A</v>
      </c>
      <c r="AH594" s="11" t="e">
        <f t="shared" si="162"/>
        <v>#N/A</v>
      </c>
      <c r="AI594" s="11"/>
    </row>
    <row r="595" spans="1:35" ht="153">
      <c r="A595" s="12" t="s">
        <v>1191</v>
      </c>
      <c r="B595" s="13" t="s">
        <v>34</v>
      </c>
      <c r="C595" s="13" t="s">
        <v>35</v>
      </c>
      <c r="D595" s="13" t="s">
        <v>1095</v>
      </c>
      <c r="E595" s="13" t="s">
        <v>944</v>
      </c>
      <c r="F595" s="14">
        <v>8146</v>
      </c>
      <c r="G595" s="14">
        <v>2024110010254</v>
      </c>
      <c r="H595" s="13" t="s">
        <v>945</v>
      </c>
      <c r="I595" s="13" t="s">
        <v>946</v>
      </c>
      <c r="J595" s="13" t="s">
        <v>1096</v>
      </c>
      <c r="K595" s="13" t="s">
        <v>1146</v>
      </c>
      <c r="L595" s="13" t="s">
        <v>1155</v>
      </c>
      <c r="M595" s="13" t="s">
        <v>835</v>
      </c>
      <c r="N595" s="13" t="s">
        <v>1151</v>
      </c>
      <c r="O595" s="13">
        <v>2</v>
      </c>
      <c r="P595" s="13">
        <v>1</v>
      </c>
      <c r="Q595" s="13" t="s">
        <v>949</v>
      </c>
      <c r="R595" s="40" t="s">
        <v>950</v>
      </c>
      <c r="S595" s="40" t="s">
        <v>233</v>
      </c>
      <c r="T595" s="34">
        <v>20000000</v>
      </c>
      <c r="U595" s="13" t="s">
        <v>1098</v>
      </c>
      <c r="V595" s="13" t="s">
        <v>970</v>
      </c>
      <c r="W595" s="13" t="s">
        <v>952</v>
      </c>
      <c r="X595" s="13" t="s">
        <v>557</v>
      </c>
      <c r="Y595" s="13" t="s">
        <v>50</v>
      </c>
      <c r="Z595" s="13" t="s">
        <v>51</v>
      </c>
      <c r="AA595" s="18">
        <f>SUMIFS('MOD PAA INVERSIÓN'!M:M,'MOD PAA INVERSIÓN'!B:B,A595,'MOD PAA INVERSIÓN'!A:A,"Modificación propuesta")</f>
        <v>0</v>
      </c>
      <c r="AB595" s="18">
        <f t="shared" si="159"/>
        <v>0</v>
      </c>
      <c r="AC595" s="18">
        <f t="shared" si="183"/>
        <v>20000000</v>
      </c>
      <c r="AD595" s="18">
        <f>IFERROR(VLOOKUP(A595,'MOD PAA INVERSIÓN'!$B:$U,20,0),0)</f>
        <v>0</v>
      </c>
      <c r="AE595" s="18">
        <f>SUMIFS('MOD PAA INVERSIÓN'!$M:$M,'MOD PAA INVERSIÓN'!B:B,A595,'MOD PAA INVERSIÓN'!A:A,"Información Actual")</f>
        <v>0</v>
      </c>
      <c r="AF595" s="18" t="e">
        <f>VLOOKUP(A595,'Copia de MOD PAA INVERSIÓN'!$B:$M,12,0)</f>
        <v>#N/A</v>
      </c>
      <c r="AG595" s="11" t="e">
        <f>VLOOKUP(A595,'SOL INVERSIÒN'!$B:$M,12,0)</f>
        <v>#N/A</v>
      </c>
      <c r="AH595" s="11" t="e">
        <f t="shared" si="162"/>
        <v>#N/A</v>
      </c>
      <c r="AI595" s="11"/>
    </row>
    <row r="596" spans="1:35" ht="153">
      <c r="A596" s="12" t="s">
        <v>1192</v>
      </c>
      <c r="B596" s="13" t="s">
        <v>34</v>
      </c>
      <c r="C596" s="13" t="s">
        <v>35</v>
      </c>
      <c r="D596" s="13" t="s">
        <v>1095</v>
      </c>
      <c r="E596" s="13" t="s">
        <v>944</v>
      </c>
      <c r="F596" s="14">
        <v>8146</v>
      </c>
      <c r="G596" s="14">
        <v>2024110010254</v>
      </c>
      <c r="H596" s="13" t="s">
        <v>945</v>
      </c>
      <c r="I596" s="13" t="s">
        <v>946</v>
      </c>
      <c r="J596" s="13" t="s">
        <v>1096</v>
      </c>
      <c r="K596" s="13" t="s">
        <v>1146</v>
      </c>
      <c r="L596" s="13" t="s">
        <v>1155</v>
      </c>
      <c r="M596" s="13" t="s">
        <v>835</v>
      </c>
      <c r="N596" s="13" t="s">
        <v>1151</v>
      </c>
      <c r="O596" s="13">
        <v>2</v>
      </c>
      <c r="P596" s="13">
        <v>1</v>
      </c>
      <c r="Q596" s="13" t="s">
        <v>949</v>
      </c>
      <c r="R596" s="40" t="s">
        <v>950</v>
      </c>
      <c r="S596" s="40" t="s">
        <v>233</v>
      </c>
      <c r="T596" s="34">
        <v>20000000</v>
      </c>
      <c r="U596" s="13" t="s">
        <v>1098</v>
      </c>
      <c r="V596" s="13" t="s">
        <v>970</v>
      </c>
      <c r="W596" s="13" t="s">
        <v>952</v>
      </c>
      <c r="X596" s="13" t="s">
        <v>557</v>
      </c>
      <c r="Y596" s="13" t="s">
        <v>50</v>
      </c>
      <c r="Z596" s="13" t="s">
        <v>51</v>
      </c>
      <c r="AA596" s="18">
        <f>SUMIFS('MOD PAA INVERSIÓN'!M:M,'MOD PAA INVERSIÓN'!B:B,A596,'MOD PAA INVERSIÓN'!A:A,"Modificación propuesta")</f>
        <v>0</v>
      </c>
      <c r="AB596" s="18">
        <f t="shared" si="159"/>
        <v>0</v>
      </c>
      <c r="AC596" s="18">
        <f t="shared" si="183"/>
        <v>20000000</v>
      </c>
      <c r="AD596" s="18">
        <f>IFERROR(VLOOKUP(A596,'MOD PAA INVERSIÓN'!$B:$U,20,0),0)</f>
        <v>0</v>
      </c>
      <c r="AE596" s="18">
        <f>SUMIFS('MOD PAA INVERSIÓN'!$M:$M,'MOD PAA INVERSIÓN'!B:B,A596,'MOD PAA INVERSIÓN'!A:A,"Información Actual")</f>
        <v>0</v>
      </c>
      <c r="AF596" s="18" t="e">
        <f>VLOOKUP(A596,'Copia de MOD PAA INVERSIÓN'!$B:$M,12,0)</f>
        <v>#N/A</v>
      </c>
      <c r="AG596" s="11" t="e">
        <f>VLOOKUP(A596,'SOL INVERSIÒN'!$B:$M,12,0)</f>
        <v>#N/A</v>
      </c>
      <c r="AH596" s="11" t="e">
        <f t="shared" si="162"/>
        <v>#N/A</v>
      </c>
      <c r="AI596" s="11"/>
    </row>
    <row r="597" spans="1:35" ht="153">
      <c r="A597" s="12" t="s">
        <v>1193</v>
      </c>
      <c r="B597" s="13" t="s">
        <v>34</v>
      </c>
      <c r="C597" s="13" t="s">
        <v>35</v>
      </c>
      <c r="D597" s="13" t="s">
        <v>1095</v>
      </c>
      <c r="E597" s="13" t="s">
        <v>944</v>
      </c>
      <c r="F597" s="14">
        <v>8146</v>
      </c>
      <c r="G597" s="14">
        <v>2024110010254</v>
      </c>
      <c r="H597" s="13" t="s">
        <v>945</v>
      </c>
      <c r="I597" s="13" t="s">
        <v>946</v>
      </c>
      <c r="J597" s="13" t="s">
        <v>1096</v>
      </c>
      <c r="K597" s="13" t="s">
        <v>1146</v>
      </c>
      <c r="L597" s="13" t="s">
        <v>1155</v>
      </c>
      <c r="M597" s="13" t="s">
        <v>835</v>
      </c>
      <c r="N597" s="13" t="s">
        <v>1151</v>
      </c>
      <c r="O597" s="13">
        <v>2</v>
      </c>
      <c r="P597" s="13">
        <v>1</v>
      </c>
      <c r="Q597" s="13" t="s">
        <v>949</v>
      </c>
      <c r="R597" s="40" t="s">
        <v>950</v>
      </c>
      <c r="S597" s="40" t="s">
        <v>233</v>
      </c>
      <c r="T597" s="34">
        <v>20000000</v>
      </c>
      <c r="U597" s="13" t="s">
        <v>1098</v>
      </c>
      <c r="V597" s="13" t="s">
        <v>970</v>
      </c>
      <c r="W597" s="13" t="s">
        <v>952</v>
      </c>
      <c r="X597" s="13" t="s">
        <v>557</v>
      </c>
      <c r="Y597" s="13" t="s">
        <v>50</v>
      </c>
      <c r="Z597" s="13" t="s">
        <v>51</v>
      </c>
      <c r="AA597" s="18">
        <f>SUMIFS('MOD PAA INVERSIÓN'!M:M,'MOD PAA INVERSIÓN'!B:B,A597,'MOD PAA INVERSIÓN'!A:A,"Modificación propuesta")</f>
        <v>0</v>
      </c>
      <c r="AB597" s="18">
        <f t="shared" si="159"/>
        <v>0</v>
      </c>
      <c r="AC597" s="18">
        <f t="shared" si="183"/>
        <v>20000000</v>
      </c>
      <c r="AD597" s="18">
        <f>IFERROR(VLOOKUP(A597,'MOD PAA INVERSIÓN'!$B:$U,20,0),0)</f>
        <v>0</v>
      </c>
      <c r="AE597" s="18">
        <f>SUMIFS('MOD PAA INVERSIÓN'!$M:$M,'MOD PAA INVERSIÓN'!B:B,A597,'MOD PAA INVERSIÓN'!A:A,"Información Actual")</f>
        <v>0</v>
      </c>
      <c r="AF597" s="18" t="e">
        <f>VLOOKUP(A597,'Copia de MOD PAA INVERSIÓN'!$B:$M,12,0)</f>
        <v>#N/A</v>
      </c>
      <c r="AG597" s="11" t="e">
        <f>VLOOKUP(A597,'SOL INVERSIÒN'!$B:$M,12,0)</f>
        <v>#N/A</v>
      </c>
      <c r="AH597" s="11" t="e">
        <f t="shared" si="162"/>
        <v>#N/A</v>
      </c>
      <c r="AI597" s="11"/>
    </row>
    <row r="598" spans="1:35" ht="153">
      <c r="A598" s="12" t="s">
        <v>1194</v>
      </c>
      <c r="B598" s="13" t="s">
        <v>34</v>
      </c>
      <c r="C598" s="13" t="s">
        <v>35</v>
      </c>
      <c r="D598" s="13" t="s">
        <v>1095</v>
      </c>
      <c r="E598" s="13" t="s">
        <v>944</v>
      </c>
      <c r="F598" s="14">
        <v>8146</v>
      </c>
      <c r="G598" s="14">
        <v>2024110010254</v>
      </c>
      <c r="H598" s="13" t="s">
        <v>945</v>
      </c>
      <c r="I598" s="13" t="s">
        <v>946</v>
      </c>
      <c r="J598" s="13" t="s">
        <v>1096</v>
      </c>
      <c r="K598" s="13" t="s">
        <v>1146</v>
      </c>
      <c r="L598" s="13" t="s">
        <v>1155</v>
      </c>
      <c r="M598" s="13" t="s">
        <v>835</v>
      </c>
      <c r="N598" s="13" t="s">
        <v>1151</v>
      </c>
      <c r="O598" s="13">
        <v>2</v>
      </c>
      <c r="P598" s="13">
        <v>1</v>
      </c>
      <c r="Q598" s="13" t="s">
        <v>949</v>
      </c>
      <c r="R598" s="40" t="s">
        <v>950</v>
      </c>
      <c r="S598" s="40" t="s">
        <v>233</v>
      </c>
      <c r="T598" s="34">
        <v>20000000</v>
      </c>
      <c r="U598" s="13" t="s">
        <v>1098</v>
      </c>
      <c r="V598" s="13" t="s">
        <v>970</v>
      </c>
      <c r="W598" s="13" t="s">
        <v>952</v>
      </c>
      <c r="X598" s="13" t="s">
        <v>557</v>
      </c>
      <c r="Y598" s="13" t="s">
        <v>50</v>
      </c>
      <c r="Z598" s="13" t="s">
        <v>51</v>
      </c>
      <c r="AA598" s="18">
        <f>SUMIFS('MOD PAA INVERSIÓN'!M:M,'MOD PAA INVERSIÓN'!B:B,A598,'MOD PAA INVERSIÓN'!A:A,"Modificación propuesta")</f>
        <v>0</v>
      </c>
      <c r="AB598" s="18">
        <f t="shared" si="159"/>
        <v>0</v>
      </c>
      <c r="AC598" s="18">
        <f t="shared" si="183"/>
        <v>20000000</v>
      </c>
      <c r="AD598" s="18">
        <f>IFERROR(VLOOKUP(A598,'MOD PAA INVERSIÓN'!$B:$U,20,0),0)</f>
        <v>0</v>
      </c>
      <c r="AE598" s="18">
        <f>SUMIFS('MOD PAA INVERSIÓN'!$M:$M,'MOD PAA INVERSIÓN'!B:B,A598,'MOD PAA INVERSIÓN'!A:A,"Información Actual")</f>
        <v>0</v>
      </c>
      <c r="AF598" s="18" t="e">
        <f>VLOOKUP(A598,'Copia de MOD PAA INVERSIÓN'!$B:$M,12,0)</f>
        <v>#N/A</v>
      </c>
      <c r="AG598" s="11" t="e">
        <f>VLOOKUP(A598,'SOL INVERSIÒN'!$B:$M,12,0)</f>
        <v>#N/A</v>
      </c>
      <c r="AH598" s="11" t="e">
        <f t="shared" si="162"/>
        <v>#N/A</v>
      </c>
      <c r="AI598" s="11"/>
    </row>
    <row r="599" spans="1:35" ht="153">
      <c r="A599" s="12" t="s">
        <v>1195</v>
      </c>
      <c r="B599" s="13" t="s">
        <v>34</v>
      </c>
      <c r="C599" s="13" t="s">
        <v>35</v>
      </c>
      <c r="D599" s="13" t="s">
        <v>1095</v>
      </c>
      <c r="E599" s="13" t="s">
        <v>944</v>
      </c>
      <c r="F599" s="14">
        <v>8146</v>
      </c>
      <c r="G599" s="14">
        <v>2024110010254</v>
      </c>
      <c r="H599" s="13" t="s">
        <v>945</v>
      </c>
      <c r="I599" s="13" t="s">
        <v>946</v>
      </c>
      <c r="J599" s="13" t="s">
        <v>1096</v>
      </c>
      <c r="K599" s="13" t="s">
        <v>1146</v>
      </c>
      <c r="L599" s="13" t="s">
        <v>1155</v>
      </c>
      <c r="M599" s="13" t="s">
        <v>835</v>
      </c>
      <c r="N599" s="13" t="s">
        <v>1151</v>
      </c>
      <c r="O599" s="13">
        <v>2</v>
      </c>
      <c r="P599" s="13">
        <v>1</v>
      </c>
      <c r="Q599" s="13" t="s">
        <v>949</v>
      </c>
      <c r="R599" s="40" t="s">
        <v>950</v>
      </c>
      <c r="S599" s="40" t="s">
        <v>233</v>
      </c>
      <c r="T599" s="34">
        <v>20000000</v>
      </c>
      <c r="U599" s="13" t="s">
        <v>1098</v>
      </c>
      <c r="V599" s="13" t="s">
        <v>970</v>
      </c>
      <c r="W599" s="13" t="s">
        <v>952</v>
      </c>
      <c r="X599" s="13" t="s">
        <v>557</v>
      </c>
      <c r="Y599" s="13" t="s">
        <v>50</v>
      </c>
      <c r="Z599" s="13" t="s">
        <v>51</v>
      </c>
      <c r="AA599" s="18">
        <f>SUMIFS('MOD PAA INVERSIÓN'!M:M,'MOD PAA INVERSIÓN'!B:B,A599,'MOD PAA INVERSIÓN'!A:A,"Modificación propuesta")</f>
        <v>0</v>
      </c>
      <c r="AB599" s="18">
        <f t="shared" si="159"/>
        <v>0</v>
      </c>
      <c r="AC599" s="18">
        <f t="shared" si="183"/>
        <v>20000000</v>
      </c>
      <c r="AD599" s="18">
        <f>IFERROR(VLOOKUP(A599,'MOD PAA INVERSIÓN'!$B:$U,20,0),0)</f>
        <v>0</v>
      </c>
      <c r="AE599" s="18">
        <f>SUMIFS('MOD PAA INVERSIÓN'!$M:$M,'MOD PAA INVERSIÓN'!B:B,A599,'MOD PAA INVERSIÓN'!A:A,"Información Actual")</f>
        <v>0</v>
      </c>
      <c r="AF599" s="18" t="e">
        <f>VLOOKUP(A599,'Copia de MOD PAA INVERSIÓN'!$B:$M,12,0)</f>
        <v>#N/A</v>
      </c>
      <c r="AG599" s="11" t="e">
        <f>VLOOKUP(A599,'SOL INVERSIÒN'!$B:$M,12,0)</f>
        <v>#N/A</v>
      </c>
      <c r="AH599" s="11" t="e">
        <f t="shared" si="162"/>
        <v>#N/A</v>
      </c>
      <c r="AI599" s="11"/>
    </row>
    <row r="600" spans="1:35" ht="153">
      <c r="A600" s="12" t="s">
        <v>1196</v>
      </c>
      <c r="B600" s="13" t="s">
        <v>34</v>
      </c>
      <c r="C600" s="13" t="s">
        <v>35</v>
      </c>
      <c r="D600" s="13" t="s">
        <v>1095</v>
      </c>
      <c r="E600" s="13" t="s">
        <v>944</v>
      </c>
      <c r="F600" s="14">
        <v>8146</v>
      </c>
      <c r="G600" s="14">
        <v>2024110010254</v>
      </c>
      <c r="H600" s="13" t="s">
        <v>945</v>
      </c>
      <c r="I600" s="13" t="s">
        <v>946</v>
      </c>
      <c r="J600" s="13" t="s">
        <v>1096</v>
      </c>
      <c r="K600" s="13" t="s">
        <v>1146</v>
      </c>
      <c r="L600" s="13" t="s">
        <v>1155</v>
      </c>
      <c r="M600" s="13" t="s">
        <v>835</v>
      </c>
      <c r="N600" s="13" t="s">
        <v>1151</v>
      </c>
      <c r="O600" s="13">
        <v>2</v>
      </c>
      <c r="P600" s="13">
        <v>1</v>
      </c>
      <c r="Q600" s="13" t="s">
        <v>949</v>
      </c>
      <c r="R600" s="40" t="s">
        <v>950</v>
      </c>
      <c r="S600" s="40" t="s">
        <v>233</v>
      </c>
      <c r="T600" s="34">
        <v>20000000</v>
      </c>
      <c r="U600" s="13" t="s">
        <v>1098</v>
      </c>
      <c r="V600" s="13" t="s">
        <v>970</v>
      </c>
      <c r="W600" s="13" t="s">
        <v>952</v>
      </c>
      <c r="X600" s="13" t="s">
        <v>557</v>
      </c>
      <c r="Y600" s="13" t="s">
        <v>50</v>
      </c>
      <c r="Z600" s="13" t="s">
        <v>51</v>
      </c>
      <c r="AA600" s="18">
        <f>SUMIFS('MOD PAA INVERSIÓN'!M:M,'MOD PAA INVERSIÓN'!B:B,A600,'MOD PAA INVERSIÓN'!A:A,"Modificación propuesta")</f>
        <v>0</v>
      </c>
      <c r="AB600" s="18">
        <f t="shared" si="159"/>
        <v>0</v>
      </c>
      <c r="AC600" s="18">
        <f t="shared" si="183"/>
        <v>20000000</v>
      </c>
      <c r="AD600" s="18">
        <f>IFERROR(VLOOKUP(A600,'MOD PAA INVERSIÓN'!$B:$U,20,0),0)</f>
        <v>0</v>
      </c>
      <c r="AE600" s="18">
        <f>SUMIFS('MOD PAA INVERSIÓN'!$M:$M,'MOD PAA INVERSIÓN'!B:B,A600,'MOD PAA INVERSIÓN'!A:A,"Información Actual")</f>
        <v>0</v>
      </c>
      <c r="AF600" s="18" t="e">
        <f>VLOOKUP(A600,'Copia de MOD PAA INVERSIÓN'!$B:$M,12,0)</f>
        <v>#N/A</v>
      </c>
      <c r="AG600" s="11" t="e">
        <f>VLOOKUP(A600,'SOL INVERSIÒN'!$B:$M,12,0)</f>
        <v>#N/A</v>
      </c>
      <c r="AH600" s="11" t="e">
        <f t="shared" si="162"/>
        <v>#N/A</v>
      </c>
      <c r="AI600" s="11"/>
    </row>
    <row r="601" spans="1:35" ht="153">
      <c r="A601" s="12" t="s">
        <v>1197</v>
      </c>
      <c r="B601" s="13" t="s">
        <v>34</v>
      </c>
      <c r="C601" s="13" t="s">
        <v>35</v>
      </c>
      <c r="D601" s="13" t="s">
        <v>1095</v>
      </c>
      <c r="E601" s="13" t="s">
        <v>944</v>
      </c>
      <c r="F601" s="14">
        <v>8146</v>
      </c>
      <c r="G601" s="14">
        <v>2024110010254</v>
      </c>
      <c r="H601" s="13" t="s">
        <v>945</v>
      </c>
      <c r="I601" s="13" t="s">
        <v>946</v>
      </c>
      <c r="J601" s="13" t="s">
        <v>1096</v>
      </c>
      <c r="K601" s="13" t="s">
        <v>1146</v>
      </c>
      <c r="L601" s="13" t="s">
        <v>1155</v>
      </c>
      <c r="M601" s="13" t="s">
        <v>835</v>
      </c>
      <c r="N601" s="13" t="s">
        <v>1151</v>
      </c>
      <c r="O601" s="13">
        <v>2</v>
      </c>
      <c r="P601" s="13">
        <v>1</v>
      </c>
      <c r="Q601" s="13" t="s">
        <v>949</v>
      </c>
      <c r="R601" s="40" t="s">
        <v>950</v>
      </c>
      <c r="S601" s="40" t="s">
        <v>233</v>
      </c>
      <c r="T601" s="34">
        <v>20000000</v>
      </c>
      <c r="U601" s="13" t="s">
        <v>1098</v>
      </c>
      <c r="V601" s="13" t="s">
        <v>970</v>
      </c>
      <c r="W601" s="13" t="s">
        <v>952</v>
      </c>
      <c r="X601" s="13" t="s">
        <v>557</v>
      </c>
      <c r="Y601" s="13" t="s">
        <v>50</v>
      </c>
      <c r="Z601" s="13" t="s">
        <v>51</v>
      </c>
      <c r="AA601" s="18">
        <f>SUMIFS('MOD PAA INVERSIÓN'!M:M,'MOD PAA INVERSIÓN'!B:B,A601,'MOD PAA INVERSIÓN'!A:A,"Modificación propuesta")</f>
        <v>0</v>
      </c>
      <c r="AB601" s="18">
        <f t="shared" si="159"/>
        <v>0</v>
      </c>
      <c r="AC601" s="18">
        <f t="shared" si="183"/>
        <v>20000000</v>
      </c>
      <c r="AD601" s="18">
        <f>IFERROR(VLOOKUP(A601,'MOD PAA INVERSIÓN'!$B:$U,20,0),0)</f>
        <v>0</v>
      </c>
      <c r="AE601" s="18">
        <f>SUMIFS('MOD PAA INVERSIÓN'!$M:$M,'MOD PAA INVERSIÓN'!B:B,A601,'MOD PAA INVERSIÓN'!A:A,"Información Actual")</f>
        <v>0</v>
      </c>
      <c r="AF601" s="18" t="e">
        <f>VLOOKUP(A601,'Copia de MOD PAA INVERSIÓN'!$B:$M,12,0)</f>
        <v>#N/A</v>
      </c>
      <c r="AG601" s="11" t="e">
        <f>VLOOKUP(A601,'SOL INVERSIÒN'!$B:$M,12,0)</f>
        <v>#N/A</v>
      </c>
      <c r="AH601" s="11" t="e">
        <f t="shared" si="162"/>
        <v>#N/A</v>
      </c>
      <c r="AI601" s="11"/>
    </row>
    <row r="602" spans="1:35" ht="153">
      <c r="A602" s="12" t="s">
        <v>1198</v>
      </c>
      <c r="B602" s="13" t="s">
        <v>34</v>
      </c>
      <c r="C602" s="13" t="s">
        <v>35</v>
      </c>
      <c r="D602" s="13" t="s">
        <v>1095</v>
      </c>
      <c r="E602" s="13" t="s">
        <v>944</v>
      </c>
      <c r="F602" s="14">
        <v>8146</v>
      </c>
      <c r="G602" s="14">
        <v>2024110010254</v>
      </c>
      <c r="H602" s="13" t="s">
        <v>945</v>
      </c>
      <c r="I602" s="13" t="s">
        <v>946</v>
      </c>
      <c r="J602" s="13" t="s">
        <v>1096</v>
      </c>
      <c r="K602" s="13" t="s">
        <v>1146</v>
      </c>
      <c r="L602" s="13" t="s">
        <v>1155</v>
      </c>
      <c r="M602" s="13" t="s">
        <v>835</v>
      </c>
      <c r="N602" s="13" t="s">
        <v>1151</v>
      </c>
      <c r="O602" s="13">
        <v>2</v>
      </c>
      <c r="P602" s="13">
        <v>1</v>
      </c>
      <c r="Q602" s="13" t="s">
        <v>949</v>
      </c>
      <c r="R602" s="40" t="s">
        <v>950</v>
      </c>
      <c r="S602" s="40" t="s">
        <v>233</v>
      </c>
      <c r="T602" s="34">
        <v>20000000</v>
      </c>
      <c r="U602" s="13" t="s">
        <v>1098</v>
      </c>
      <c r="V602" s="13" t="s">
        <v>970</v>
      </c>
      <c r="W602" s="13" t="s">
        <v>952</v>
      </c>
      <c r="X602" s="13" t="s">
        <v>557</v>
      </c>
      <c r="Y602" s="13" t="s">
        <v>50</v>
      </c>
      <c r="Z602" s="13" t="s">
        <v>51</v>
      </c>
      <c r="AA602" s="18">
        <f>SUMIFS('MOD PAA INVERSIÓN'!M:M,'MOD PAA INVERSIÓN'!B:B,A602,'MOD PAA INVERSIÓN'!A:A,"Modificación propuesta")</f>
        <v>0</v>
      </c>
      <c r="AB602" s="18">
        <f t="shared" si="159"/>
        <v>0</v>
      </c>
      <c r="AC602" s="18">
        <f t="shared" si="183"/>
        <v>20000000</v>
      </c>
      <c r="AD602" s="18">
        <f>IFERROR(VLOOKUP(A602,'MOD PAA INVERSIÓN'!$B:$U,20,0),0)</f>
        <v>0</v>
      </c>
      <c r="AE602" s="18">
        <f>SUMIFS('MOD PAA INVERSIÓN'!$M:$M,'MOD PAA INVERSIÓN'!B:B,A602,'MOD PAA INVERSIÓN'!A:A,"Información Actual")</f>
        <v>0</v>
      </c>
      <c r="AF602" s="18" t="e">
        <f>VLOOKUP(A602,'Copia de MOD PAA INVERSIÓN'!$B:$M,12,0)</f>
        <v>#N/A</v>
      </c>
      <c r="AG602" s="11" t="e">
        <f>VLOOKUP(A602,'SOL INVERSIÒN'!$B:$M,12,0)</f>
        <v>#N/A</v>
      </c>
      <c r="AH602" s="11" t="e">
        <f t="shared" si="162"/>
        <v>#N/A</v>
      </c>
      <c r="AI602" s="11"/>
    </row>
    <row r="603" spans="1:35" ht="153">
      <c r="A603" s="12" t="s">
        <v>1199</v>
      </c>
      <c r="B603" s="13" t="s">
        <v>34</v>
      </c>
      <c r="C603" s="13" t="s">
        <v>35</v>
      </c>
      <c r="D603" s="13" t="s">
        <v>1095</v>
      </c>
      <c r="E603" s="13" t="s">
        <v>944</v>
      </c>
      <c r="F603" s="14">
        <v>8146</v>
      </c>
      <c r="G603" s="14">
        <v>2024110010254</v>
      </c>
      <c r="H603" s="13" t="s">
        <v>945</v>
      </c>
      <c r="I603" s="13" t="s">
        <v>946</v>
      </c>
      <c r="J603" s="13" t="s">
        <v>1096</v>
      </c>
      <c r="K603" s="13" t="s">
        <v>1146</v>
      </c>
      <c r="L603" s="13" t="s">
        <v>1155</v>
      </c>
      <c r="M603" s="13" t="s">
        <v>835</v>
      </c>
      <c r="N603" s="13" t="s">
        <v>1151</v>
      </c>
      <c r="O603" s="13">
        <v>2</v>
      </c>
      <c r="P603" s="13">
        <v>1</v>
      </c>
      <c r="Q603" s="13" t="s">
        <v>949</v>
      </c>
      <c r="R603" s="40" t="s">
        <v>950</v>
      </c>
      <c r="S603" s="40" t="s">
        <v>233</v>
      </c>
      <c r="T603" s="34">
        <v>20000000</v>
      </c>
      <c r="U603" s="13" t="s">
        <v>1098</v>
      </c>
      <c r="V603" s="13" t="s">
        <v>970</v>
      </c>
      <c r="W603" s="13" t="s">
        <v>952</v>
      </c>
      <c r="X603" s="13" t="s">
        <v>557</v>
      </c>
      <c r="Y603" s="13" t="s">
        <v>50</v>
      </c>
      <c r="Z603" s="13" t="s">
        <v>51</v>
      </c>
      <c r="AA603" s="18">
        <f>SUMIFS('MOD PAA INVERSIÓN'!M:M,'MOD PAA INVERSIÓN'!B:B,A603,'MOD PAA INVERSIÓN'!A:A,"Modificación propuesta")</f>
        <v>0</v>
      </c>
      <c r="AB603" s="18">
        <f t="shared" si="159"/>
        <v>0</v>
      </c>
      <c r="AC603" s="18">
        <f t="shared" si="183"/>
        <v>20000000</v>
      </c>
      <c r="AD603" s="18">
        <f>IFERROR(VLOOKUP(A603,'MOD PAA INVERSIÓN'!$B:$U,20,0),0)</f>
        <v>0</v>
      </c>
      <c r="AE603" s="18">
        <f>SUMIFS('MOD PAA INVERSIÓN'!$M:$M,'MOD PAA INVERSIÓN'!B:B,A603,'MOD PAA INVERSIÓN'!A:A,"Información Actual")</f>
        <v>0</v>
      </c>
      <c r="AF603" s="18" t="e">
        <f>VLOOKUP(A603,'Copia de MOD PAA INVERSIÓN'!$B:$M,12,0)</f>
        <v>#N/A</v>
      </c>
      <c r="AG603" s="11" t="e">
        <f>VLOOKUP(A603,'SOL INVERSIÒN'!$B:$M,12,0)</f>
        <v>#N/A</v>
      </c>
      <c r="AH603" s="11" t="e">
        <f t="shared" si="162"/>
        <v>#N/A</v>
      </c>
      <c r="AI603" s="11"/>
    </row>
    <row r="604" spans="1:35" ht="153">
      <c r="A604" s="12" t="s">
        <v>1200</v>
      </c>
      <c r="B604" s="13" t="s">
        <v>34</v>
      </c>
      <c r="C604" s="13" t="s">
        <v>35</v>
      </c>
      <c r="D604" s="13" t="s">
        <v>1095</v>
      </c>
      <c r="E604" s="13" t="s">
        <v>944</v>
      </c>
      <c r="F604" s="14">
        <v>8146</v>
      </c>
      <c r="G604" s="14">
        <v>2024110010254</v>
      </c>
      <c r="H604" s="13" t="s">
        <v>945</v>
      </c>
      <c r="I604" s="13" t="s">
        <v>946</v>
      </c>
      <c r="J604" s="13" t="s">
        <v>1096</v>
      </c>
      <c r="K604" s="13" t="s">
        <v>1146</v>
      </c>
      <c r="L604" s="13" t="s">
        <v>1155</v>
      </c>
      <c r="M604" s="13" t="s">
        <v>835</v>
      </c>
      <c r="N604" s="13" t="s">
        <v>1151</v>
      </c>
      <c r="O604" s="13">
        <v>2</v>
      </c>
      <c r="P604" s="13">
        <v>1</v>
      </c>
      <c r="Q604" s="13" t="s">
        <v>949</v>
      </c>
      <c r="R604" s="40" t="s">
        <v>950</v>
      </c>
      <c r="S604" s="40" t="s">
        <v>233</v>
      </c>
      <c r="T604" s="34">
        <v>20000000</v>
      </c>
      <c r="U604" s="13" t="s">
        <v>1098</v>
      </c>
      <c r="V604" s="13" t="s">
        <v>970</v>
      </c>
      <c r="W604" s="13" t="s">
        <v>952</v>
      </c>
      <c r="X604" s="13" t="s">
        <v>557</v>
      </c>
      <c r="Y604" s="13" t="s">
        <v>50</v>
      </c>
      <c r="Z604" s="13" t="s">
        <v>51</v>
      </c>
      <c r="AA604" s="18">
        <f>SUMIFS('MOD PAA INVERSIÓN'!M:M,'MOD PAA INVERSIÓN'!B:B,A604,'MOD PAA INVERSIÓN'!A:A,"Modificación propuesta")</f>
        <v>0</v>
      </c>
      <c r="AB604" s="18">
        <f t="shared" si="159"/>
        <v>0</v>
      </c>
      <c r="AC604" s="18">
        <f t="shared" si="183"/>
        <v>20000000</v>
      </c>
      <c r="AD604" s="18">
        <f>IFERROR(VLOOKUP(A604,'MOD PAA INVERSIÓN'!$B:$U,20,0),0)</f>
        <v>0</v>
      </c>
      <c r="AE604" s="18">
        <f>SUMIFS('MOD PAA INVERSIÓN'!$M:$M,'MOD PAA INVERSIÓN'!B:B,A604,'MOD PAA INVERSIÓN'!A:A,"Información Actual")</f>
        <v>0</v>
      </c>
      <c r="AF604" s="18" t="e">
        <f>VLOOKUP(A604,'Copia de MOD PAA INVERSIÓN'!$B:$M,12,0)</f>
        <v>#N/A</v>
      </c>
      <c r="AG604" s="11" t="e">
        <f>VLOOKUP(A604,'SOL INVERSIÒN'!$B:$M,12,0)</f>
        <v>#N/A</v>
      </c>
      <c r="AH604" s="11" t="e">
        <f t="shared" si="162"/>
        <v>#N/A</v>
      </c>
      <c r="AI604" s="11"/>
    </row>
    <row r="605" spans="1:35" ht="153">
      <c r="A605" s="12" t="s">
        <v>1201</v>
      </c>
      <c r="B605" s="13" t="s">
        <v>34</v>
      </c>
      <c r="C605" s="13" t="s">
        <v>35</v>
      </c>
      <c r="D605" s="13" t="s">
        <v>1095</v>
      </c>
      <c r="E605" s="13" t="s">
        <v>944</v>
      </c>
      <c r="F605" s="14">
        <v>8146</v>
      </c>
      <c r="G605" s="14">
        <v>2024110010254</v>
      </c>
      <c r="H605" s="13" t="s">
        <v>945</v>
      </c>
      <c r="I605" s="13" t="s">
        <v>946</v>
      </c>
      <c r="J605" s="13" t="s">
        <v>1096</v>
      </c>
      <c r="K605" s="13" t="s">
        <v>1146</v>
      </c>
      <c r="L605" s="13" t="s">
        <v>1155</v>
      </c>
      <c r="M605" s="13" t="s">
        <v>835</v>
      </c>
      <c r="N605" s="13" t="s">
        <v>1151</v>
      </c>
      <c r="O605" s="13">
        <v>2</v>
      </c>
      <c r="P605" s="13">
        <v>1</v>
      </c>
      <c r="Q605" s="13" t="s">
        <v>949</v>
      </c>
      <c r="R605" s="40" t="s">
        <v>950</v>
      </c>
      <c r="S605" s="40" t="s">
        <v>233</v>
      </c>
      <c r="T605" s="34">
        <v>20000000</v>
      </c>
      <c r="U605" s="13" t="s">
        <v>1098</v>
      </c>
      <c r="V605" s="13" t="s">
        <v>970</v>
      </c>
      <c r="W605" s="13" t="s">
        <v>952</v>
      </c>
      <c r="X605" s="13" t="s">
        <v>557</v>
      </c>
      <c r="Y605" s="13" t="s">
        <v>50</v>
      </c>
      <c r="Z605" s="13" t="s">
        <v>51</v>
      </c>
      <c r="AA605" s="18">
        <f>SUMIFS('MOD PAA INVERSIÓN'!M:M,'MOD PAA INVERSIÓN'!B:B,A605,'MOD PAA INVERSIÓN'!A:A,"Modificación propuesta")</f>
        <v>0</v>
      </c>
      <c r="AB605" s="18">
        <f t="shared" si="159"/>
        <v>0</v>
      </c>
      <c r="AC605" s="18">
        <f t="shared" si="183"/>
        <v>20000000</v>
      </c>
      <c r="AD605" s="18">
        <f>IFERROR(VLOOKUP(A605,'MOD PAA INVERSIÓN'!$B:$U,20,0),0)</f>
        <v>0</v>
      </c>
      <c r="AE605" s="18">
        <f>SUMIFS('MOD PAA INVERSIÓN'!$M:$M,'MOD PAA INVERSIÓN'!B:B,A605,'MOD PAA INVERSIÓN'!A:A,"Información Actual")</f>
        <v>0</v>
      </c>
      <c r="AF605" s="18" t="e">
        <f>VLOOKUP(A605,'Copia de MOD PAA INVERSIÓN'!$B:$M,12,0)</f>
        <v>#N/A</v>
      </c>
      <c r="AG605" s="11" t="e">
        <f>VLOOKUP(A605,'SOL INVERSIÒN'!$B:$M,12,0)</f>
        <v>#N/A</v>
      </c>
      <c r="AH605" s="11" t="e">
        <f t="shared" si="162"/>
        <v>#N/A</v>
      </c>
      <c r="AI605" s="11"/>
    </row>
    <row r="606" spans="1:35" ht="153">
      <c r="A606" s="12" t="s">
        <v>1202</v>
      </c>
      <c r="B606" s="13" t="s">
        <v>34</v>
      </c>
      <c r="C606" s="13" t="s">
        <v>35</v>
      </c>
      <c r="D606" s="13" t="s">
        <v>1095</v>
      </c>
      <c r="E606" s="13" t="s">
        <v>944</v>
      </c>
      <c r="F606" s="14">
        <v>8146</v>
      </c>
      <c r="G606" s="14">
        <v>2024110010254</v>
      </c>
      <c r="H606" s="13" t="s">
        <v>945</v>
      </c>
      <c r="I606" s="13" t="s">
        <v>946</v>
      </c>
      <c r="J606" s="13" t="s">
        <v>1096</v>
      </c>
      <c r="K606" s="13" t="s">
        <v>1146</v>
      </c>
      <c r="L606" s="13" t="s">
        <v>1155</v>
      </c>
      <c r="M606" s="13" t="s">
        <v>835</v>
      </c>
      <c r="N606" s="13" t="s">
        <v>1151</v>
      </c>
      <c r="O606" s="13">
        <v>2</v>
      </c>
      <c r="P606" s="13">
        <v>1</v>
      </c>
      <c r="Q606" s="13" t="s">
        <v>949</v>
      </c>
      <c r="R606" s="40" t="s">
        <v>950</v>
      </c>
      <c r="S606" s="40" t="s">
        <v>233</v>
      </c>
      <c r="T606" s="34">
        <v>20000000</v>
      </c>
      <c r="U606" s="13" t="s">
        <v>1098</v>
      </c>
      <c r="V606" s="13" t="s">
        <v>970</v>
      </c>
      <c r="W606" s="13" t="s">
        <v>952</v>
      </c>
      <c r="X606" s="13" t="s">
        <v>557</v>
      </c>
      <c r="Y606" s="13" t="s">
        <v>50</v>
      </c>
      <c r="Z606" s="13" t="s">
        <v>51</v>
      </c>
      <c r="AA606" s="18">
        <f>SUMIFS('MOD PAA INVERSIÓN'!M:M,'MOD PAA INVERSIÓN'!B:B,A606,'MOD PAA INVERSIÓN'!A:A,"Modificación propuesta")</f>
        <v>0</v>
      </c>
      <c r="AB606" s="18">
        <f t="shared" si="159"/>
        <v>0</v>
      </c>
      <c r="AC606" s="18">
        <f t="shared" si="183"/>
        <v>20000000</v>
      </c>
      <c r="AD606" s="18">
        <f>IFERROR(VLOOKUP(A606,'MOD PAA INVERSIÓN'!$B:$U,20,0),0)</f>
        <v>0</v>
      </c>
      <c r="AE606" s="18">
        <f>SUMIFS('MOD PAA INVERSIÓN'!$M:$M,'MOD PAA INVERSIÓN'!B:B,A606,'MOD PAA INVERSIÓN'!A:A,"Información Actual")</f>
        <v>0</v>
      </c>
      <c r="AF606" s="18" t="e">
        <f>VLOOKUP(A606,'Copia de MOD PAA INVERSIÓN'!$B:$M,12,0)</f>
        <v>#N/A</v>
      </c>
      <c r="AG606" s="11" t="e">
        <f>VLOOKUP(A606,'SOL INVERSIÒN'!$B:$M,12,0)</f>
        <v>#N/A</v>
      </c>
      <c r="AH606" s="11" t="e">
        <f t="shared" si="162"/>
        <v>#N/A</v>
      </c>
      <c r="AI606" s="11"/>
    </row>
    <row r="607" spans="1:35" ht="153">
      <c r="A607" s="12" t="s">
        <v>1203</v>
      </c>
      <c r="B607" s="13" t="s">
        <v>34</v>
      </c>
      <c r="C607" s="13" t="s">
        <v>35</v>
      </c>
      <c r="D607" s="13" t="s">
        <v>1095</v>
      </c>
      <c r="E607" s="13" t="s">
        <v>944</v>
      </c>
      <c r="F607" s="14">
        <v>8146</v>
      </c>
      <c r="G607" s="14">
        <v>2024110010254</v>
      </c>
      <c r="H607" s="13" t="s">
        <v>945</v>
      </c>
      <c r="I607" s="13" t="s">
        <v>946</v>
      </c>
      <c r="J607" s="13" t="s">
        <v>1096</v>
      </c>
      <c r="K607" s="13" t="s">
        <v>1146</v>
      </c>
      <c r="L607" s="13" t="s">
        <v>1155</v>
      </c>
      <c r="M607" s="13" t="s">
        <v>835</v>
      </c>
      <c r="N607" s="13" t="s">
        <v>1151</v>
      </c>
      <c r="O607" s="13">
        <v>2</v>
      </c>
      <c r="P607" s="13">
        <v>1</v>
      </c>
      <c r="Q607" s="13" t="s">
        <v>949</v>
      </c>
      <c r="R607" s="40" t="s">
        <v>950</v>
      </c>
      <c r="S607" s="40" t="s">
        <v>233</v>
      </c>
      <c r="T607" s="34">
        <v>20000000</v>
      </c>
      <c r="U607" s="13" t="s">
        <v>1098</v>
      </c>
      <c r="V607" s="13" t="s">
        <v>970</v>
      </c>
      <c r="W607" s="13" t="s">
        <v>952</v>
      </c>
      <c r="X607" s="13" t="s">
        <v>557</v>
      </c>
      <c r="Y607" s="13" t="s">
        <v>50</v>
      </c>
      <c r="Z607" s="13" t="s">
        <v>51</v>
      </c>
      <c r="AA607" s="18">
        <f>SUMIFS('MOD PAA INVERSIÓN'!M:M,'MOD PAA INVERSIÓN'!B:B,A607,'MOD PAA INVERSIÓN'!A:A,"Modificación propuesta")</f>
        <v>0</v>
      </c>
      <c r="AB607" s="18">
        <f t="shared" si="159"/>
        <v>0</v>
      </c>
      <c r="AC607" s="18">
        <f t="shared" si="183"/>
        <v>20000000</v>
      </c>
      <c r="AD607" s="18">
        <f>IFERROR(VLOOKUP(A607,'MOD PAA INVERSIÓN'!$B:$U,20,0),0)</f>
        <v>0</v>
      </c>
      <c r="AE607" s="18">
        <f>SUMIFS('MOD PAA INVERSIÓN'!$M:$M,'MOD PAA INVERSIÓN'!B:B,A607,'MOD PAA INVERSIÓN'!A:A,"Información Actual")</f>
        <v>0</v>
      </c>
      <c r="AF607" s="18" t="e">
        <f>VLOOKUP(A607,'Copia de MOD PAA INVERSIÓN'!$B:$M,12,0)</f>
        <v>#N/A</v>
      </c>
      <c r="AG607" s="11" t="e">
        <f>VLOOKUP(A607,'SOL INVERSIÒN'!$B:$M,12,0)</f>
        <v>#N/A</v>
      </c>
      <c r="AH607" s="11" t="e">
        <f t="shared" si="162"/>
        <v>#N/A</v>
      </c>
      <c r="AI607" s="11"/>
    </row>
    <row r="608" spans="1:35" ht="153">
      <c r="A608" s="12" t="s">
        <v>1204</v>
      </c>
      <c r="B608" s="13" t="s">
        <v>34</v>
      </c>
      <c r="C608" s="13" t="s">
        <v>35</v>
      </c>
      <c r="D608" s="13" t="s">
        <v>1095</v>
      </c>
      <c r="E608" s="13" t="s">
        <v>944</v>
      </c>
      <c r="F608" s="14">
        <v>8146</v>
      </c>
      <c r="G608" s="14">
        <v>2024110010254</v>
      </c>
      <c r="H608" s="13" t="s">
        <v>945</v>
      </c>
      <c r="I608" s="13" t="s">
        <v>946</v>
      </c>
      <c r="J608" s="13" t="s">
        <v>1096</v>
      </c>
      <c r="K608" s="13" t="s">
        <v>1146</v>
      </c>
      <c r="L608" s="13" t="s">
        <v>1155</v>
      </c>
      <c r="M608" s="13" t="s">
        <v>835</v>
      </c>
      <c r="N608" s="13" t="s">
        <v>1151</v>
      </c>
      <c r="O608" s="13">
        <v>2</v>
      </c>
      <c r="P608" s="13">
        <v>1</v>
      </c>
      <c r="Q608" s="13" t="s">
        <v>949</v>
      </c>
      <c r="R608" s="40" t="s">
        <v>950</v>
      </c>
      <c r="S608" s="40" t="s">
        <v>233</v>
      </c>
      <c r="T608" s="34">
        <v>20000000</v>
      </c>
      <c r="U608" s="13" t="s">
        <v>1098</v>
      </c>
      <c r="V608" s="13" t="s">
        <v>970</v>
      </c>
      <c r="W608" s="13" t="s">
        <v>952</v>
      </c>
      <c r="X608" s="13" t="s">
        <v>557</v>
      </c>
      <c r="Y608" s="13" t="s">
        <v>50</v>
      </c>
      <c r="Z608" s="13" t="s">
        <v>51</v>
      </c>
      <c r="AA608" s="18">
        <f>SUMIFS('MOD PAA INVERSIÓN'!M:M,'MOD PAA INVERSIÓN'!B:B,A608,'MOD PAA INVERSIÓN'!A:A,"Modificación propuesta")</f>
        <v>0</v>
      </c>
      <c r="AB608" s="18">
        <f t="shared" si="159"/>
        <v>0</v>
      </c>
      <c r="AC608" s="18">
        <f t="shared" si="183"/>
        <v>20000000</v>
      </c>
      <c r="AD608" s="18">
        <f>IFERROR(VLOOKUP(A608,'MOD PAA INVERSIÓN'!$B:$U,20,0),0)</f>
        <v>0</v>
      </c>
      <c r="AE608" s="18">
        <f>SUMIFS('MOD PAA INVERSIÓN'!$M:$M,'MOD PAA INVERSIÓN'!B:B,A608,'MOD PAA INVERSIÓN'!A:A,"Información Actual")</f>
        <v>0</v>
      </c>
      <c r="AF608" s="18" t="e">
        <f>VLOOKUP(A608,'Copia de MOD PAA INVERSIÓN'!$B:$M,12,0)</f>
        <v>#N/A</v>
      </c>
      <c r="AG608" s="11" t="e">
        <f>VLOOKUP(A608,'SOL INVERSIÒN'!$B:$M,12,0)</f>
        <v>#N/A</v>
      </c>
      <c r="AH608" s="11" t="e">
        <f t="shared" si="162"/>
        <v>#N/A</v>
      </c>
      <c r="AI608" s="11"/>
    </row>
    <row r="609" spans="1:35" ht="153">
      <c r="A609" s="12" t="s">
        <v>1205</v>
      </c>
      <c r="B609" s="13" t="s">
        <v>34</v>
      </c>
      <c r="C609" s="13" t="s">
        <v>35</v>
      </c>
      <c r="D609" s="13" t="s">
        <v>1095</v>
      </c>
      <c r="E609" s="13" t="s">
        <v>944</v>
      </c>
      <c r="F609" s="14">
        <v>8146</v>
      </c>
      <c r="G609" s="14">
        <v>2024110010254</v>
      </c>
      <c r="H609" s="13" t="s">
        <v>945</v>
      </c>
      <c r="I609" s="13" t="s">
        <v>946</v>
      </c>
      <c r="J609" s="13" t="s">
        <v>1096</v>
      </c>
      <c r="K609" s="13" t="s">
        <v>1146</v>
      </c>
      <c r="L609" s="13" t="s">
        <v>1155</v>
      </c>
      <c r="M609" s="13" t="s">
        <v>835</v>
      </c>
      <c r="N609" s="13" t="s">
        <v>1151</v>
      </c>
      <c r="O609" s="13">
        <v>2</v>
      </c>
      <c r="P609" s="13">
        <v>1</v>
      </c>
      <c r="Q609" s="13" t="s">
        <v>949</v>
      </c>
      <c r="R609" s="40" t="s">
        <v>950</v>
      </c>
      <c r="S609" s="40" t="s">
        <v>233</v>
      </c>
      <c r="T609" s="34">
        <v>20000000</v>
      </c>
      <c r="U609" s="13" t="s">
        <v>1098</v>
      </c>
      <c r="V609" s="13" t="s">
        <v>970</v>
      </c>
      <c r="W609" s="13" t="s">
        <v>952</v>
      </c>
      <c r="X609" s="13" t="s">
        <v>557</v>
      </c>
      <c r="Y609" s="13" t="s">
        <v>50</v>
      </c>
      <c r="Z609" s="13" t="s">
        <v>51</v>
      </c>
      <c r="AA609" s="18">
        <f>SUMIFS('MOD PAA INVERSIÓN'!M:M,'MOD PAA INVERSIÓN'!B:B,A609,'MOD PAA INVERSIÓN'!A:A,"Modificación propuesta")</f>
        <v>0</v>
      </c>
      <c r="AB609" s="18">
        <f t="shared" si="159"/>
        <v>0</v>
      </c>
      <c r="AC609" s="18">
        <f t="shared" si="183"/>
        <v>20000000</v>
      </c>
      <c r="AD609" s="18">
        <f>IFERROR(VLOOKUP(A609,'MOD PAA INVERSIÓN'!$B:$U,20,0),0)</f>
        <v>0</v>
      </c>
      <c r="AE609" s="18">
        <f>SUMIFS('MOD PAA INVERSIÓN'!$M:$M,'MOD PAA INVERSIÓN'!B:B,A609,'MOD PAA INVERSIÓN'!A:A,"Información Actual")</f>
        <v>0</v>
      </c>
      <c r="AF609" s="18" t="e">
        <f>VLOOKUP(A609,'Copia de MOD PAA INVERSIÓN'!$B:$M,12,0)</f>
        <v>#N/A</v>
      </c>
      <c r="AG609" s="11" t="e">
        <f>VLOOKUP(A609,'SOL INVERSIÒN'!$B:$M,12,0)</f>
        <v>#N/A</v>
      </c>
      <c r="AH609" s="11" t="e">
        <f t="shared" si="162"/>
        <v>#N/A</v>
      </c>
      <c r="AI609" s="11"/>
    </row>
    <row r="610" spans="1:35" ht="153">
      <c r="A610" s="12" t="s">
        <v>1206</v>
      </c>
      <c r="B610" s="13" t="s">
        <v>34</v>
      </c>
      <c r="C610" s="13" t="s">
        <v>35</v>
      </c>
      <c r="D610" s="13" t="s">
        <v>1095</v>
      </c>
      <c r="E610" s="13" t="s">
        <v>944</v>
      </c>
      <c r="F610" s="14">
        <v>8146</v>
      </c>
      <c r="G610" s="14">
        <v>2024110010254</v>
      </c>
      <c r="H610" s="13" t="s">
        <v>945</v>
      </c>
      <c r="I610" s="13" t="s">
        <v>946</v>
      </c>
      <c r="J610" s="13" t="s">
        <v>1096</v>
      </c>
      <c r="K610" s="13" t="s">
        <v>1146</v>
      </c>
      <c r="L610" s="13" t="s">
        <v>1155</v>
      </c>
      <c r="M610" s="13" t="s">
        <v>835</v>
      </c>
      <c r="N610" s="13" t="s">
        <v>1151</v>
      </c>
      <c r="O610" s="13">
        <v>2</v>
      </c>
      <c r="P610" s="13">
        <v>1</v>
      </c>
      <c r="Q610" s="13" t="s">
        <v>949</v>
      </c>
      <c r="R610" s="40" t="s">
        <v>950</v>
      </c>
      <c r="S610" s="40" t="s">
        <v>233</v>
      </c>
      <c r="T610" s="34">
        <v>20000000</v>
      </c>
      <c r="U610" s="13" t="s">
        <v>1098</v>
      </c>
      <c r="V610" s="13" t="s">
        <v>970</v>
      </c>
      <c r="W610" s="13" t="s">
        <v>952</v>
      </c>
      <c r="X610" s="13" t="s">
        <v>557</v>
      </c>
      <c r="Y610" s="13" t="s">
        <v>50</v>
      </c>
      <c r="Z610" s="13" t="s">
        <v>51</v>
      </c>
      <c r="AA610" s="18">
        <f>SUMIFS('MOD PAA INVERSIÓN'!M:M,'MOD PAA INVERSIÓN'!B:B,A610,'MOD PAA INVERSIÓN'!A:A,"Modificación propuesta")</f>
        <v>0</v>
      </c>
      <c r="AB610" s="18">
        <f t="shared" si="159"/>
        <v>0</v>
      </c>
      <c r="AC610" s="18">
        <f t="shared" si="183"/>
        <v>20000000</v>
      </c>
      <c r="AD610" s="18">
        <f>IFERROR(VLOOKUP(A610,'MOD PAA INVERSIÓN'!$B:$U,20,0),0)</f>
        <v>0</v>
      </c>
      <c r="AE610" s="18">
        <f>SUMIFS('MOD PAA INVERSIÓN'!$M:$M,'MOD PAA INVERSIÓN'!B:B,A610,'MOD PAA INVERSIÓN'!A:A,"Información Actual")</f>
        <v>0</v>
      </c>
      <c r="AF610" s="18" t="e">
        <f>VLOOKUP(A610,'Copia de MOD PAA INVERSIÓN'!$B:$M,12,0)</f>
        <v>#N/A</v>
      </c>
      <c r="AG610" s="11" t="e">
        <f>VLOOKUP(A610,'SOL INVERSIÒN'!$B:$M,12,0)</f>
        <v>#N/A</v>
      </c>
      <c r="AH610" s="11" t="e">
        <f t="shared" si="162"/>
        <v>#N/A</v>
      </c>
      <c r="AI610" s="11"/>
    </row>
    <row r="611" spans="1:35" ht="153">
      <c r="A611" s="12" t="s">
        <v>1207</v>
      </c>
      <c r="B611" s="13" t="s">
        <v>34</v>
      </c>
      <c r="C611" s="13" t="s">
        <v>35</v>
      </c>
      <c r="D611" s="13" t="s">
        <v>1095</v>
      </c>
      <c r="E611" s="13" t="s">
        <v>944</v>
      </c>
      <c r="F611" s="14">
        <v>8146</v>
      </c>
      <c r="G611" s="14">
        <v>2024110010254</v>
      </c>
      <c r="H611" s="13" t="s">
        <v>945</v>
      </c>
      <c r="I611" s="13" t="s">
        <v>946</v>
      </c>
      <c r="J611" s="13" t="s">
        <v>1096</v>
      </c>
      <c r="K611" s="13" t="s">
        <v>1146</v>
      </c>
      <c r="L611" s="13" t="s">
        <v>1155</v>
      </c>
      <c r="M611" s="13" t="s">
        <v>835</v>
      </c>
      <c r="N611" s="13" t="s">
        <v>1151</v>
      </c>
      <c r="O611" s="13">
        <v>2</v>
      </c>
      <c r="P611" s="13">
        <v>1</v>
      </c>
      <c r="Q611" s="13" t="s">
        <v>949</v>
      </c>
      <c r="R611" s="40" t="s">
        <v>950</v>
      </c>
      <c r="S611" s="40" t="s">
        <v>233</v>
      </c>
      <c r="T611" s="34">
        <v>20000000</v>
      </c>
      <c r="U611" s="13" t="s">
        <v>1098</v>
      </c>
      <c r="V611" s="13" t="s">
        <v>970</v>
      </c>
      <c r="W611" s="13" t="s">
        <v>952</v>
      </c>
      <c r="X611" s="13" t="s">
        <v>557</v>
      </c>
      <c r="Y611" s="13" t="s">
        <v>50</v>
      </c>
      <c r="Z611" s="13" t="s">
        <v>51</v>
      </c>
      <c r="AA611" s="18">
        <f>SUMIFS('MOD PAA INVERSIÓN'!M:M,'MOD PAA INVERSIÓN'!B:B,A611,'MOD PAA INVERSIÓN'!A:A,"Modificación propuesta")</f>
        <v>0</v>
      </c>
      <c r="AB611" s="18">
        <f t="shared" si="159"/>
        <v>0</v>
      </c>
      <c r="AC611" s="18">
        <f t="shared" si="183"/>
        <v>20000000</v>
      </c>
      <c r="AD611" s="18">
        <f>IFERROR(VLOOKUP(A611,'MOD PAA INVERSIÓN'!$B:$U,20,0),0)</f>
        <v>0</v>
      </c>
      <c r="AE611" s="18">
        <f>SUMIFS('MOD PAA INVERSIÓN'!$M:$M,'MOD PAA INVERSIÓN'!B:B,A611,'MOD PAA INVERSIÓN'!A:A,"Información Actual")</f>
        <v>0</v>
      </c>
      <c r="AF611" s="18" t="e">
        <f>VLOOKUP(A611,'Copia de MOD PAA INVERSIÓN'!$B:$M,12,0)</f>
        <v>#N/A</v>
      </c>
      <c r="AG611" s="11" t="e">
        <f>VLOOKUP(A611,'SOL INVERSIÒN'!$B:$M,12,0)</f>
        <v>#N/A</v>
      </c>
      <c r="AH611" s="11" t="e">
        <f t="shared" si="162"/>
        <v>#N/A</v>
      </c>
      <c r="AI611" s="11"/>
    </row>
    <row r="612" spans="1:35" ht="153">
      <c r="A612" s="12" t="s">
        <v>1208</v>
      </c>
      <c r="B612" s="13" t="s">
        <v>34</v>
      </c>
      <c r="C612" s="13" t="s">
        <v>35</v>
      </c>
      <c r="D612" s="13" t="s">
        <v>1095</v>
      </c>
      <c r="E612" s="13" t="s">
        <v>944</v>
      </c>
      <c r="F612" s="14">
        <v>8146</v>
      </c>
      <c r="G612" s="14">
        <v>2024110010254</v>
      </c>
      <c r="H612" s="13" t="s">
        <v>945</v>
      </c>
      <c r="I612" s="13" t="s">
        <v>946</v>
      </c>
      <c r="J612" s="13" t="s">
        <v>1096</v>
      </c>
      <c r="K612" s="13" t="s">
        <v>1146</v>
      </c>
      <c r="L612" s="13" t="s">
        <v>1155</v>
      </c>
      <c r="M612" s="13" t="s">
        <v>835</v>
      </c>
      <c r="N612" s="13" t="s">
        <v>1151</v>
      </c>
      <c r="O612" s="13">
        <v>2</v>
      </c>
      <c r="P612" s="13">
        <v>1</v>
      </c>
      <c r="Q612" s="13" t="s">
        <v>949</v>
      </c>
      <c r="R612" s="40" t="s">
        <v>950</v>
      </c>
      <c r="S612" s="40" t="s">
        <v>233</v>
      </c>
      <c r="T612" s="34">
        <v>20000000</v>
      </c>
      <c r="U612" s="13" t="s">
        <v>1098</v>
      </c>
      <c r="V612" s="13" t="s">
        <v>970</v>
      </c>
      <c r="W612" s="13" t="s">
        <v>952</v>
      </c>
      <c r="X612" s="13" t="s">
        <v>557</v>
      </c>
      <c r="Y612" s="13" t="s">
        <v>50</v>
      </c>
      <c r="Z612" s="13" t="s">
        <v>51</v>
      </c>
      <c r="AA612" s="18">
        <f>SUMIFS('MOD PAA INVERSIÓN'!M:M,'MOD PAA INVERSIÓN'!B:B,A612,'MOD PAA INVERSIÓN'!A:A,"Modificación propuesta")</f>
        <v>0</v>
      </c>
      <c r="AB612" s="18">
        <f t="shared" si="159"/>
        <v>0</v>
      </c>
      <c r="AC612" s="18">
        <f t="shared" si="183"/>
        <v>20000000</v>
      </c>
      <c r="AD612" s="18">
        <f>IFERROR(VLOOKUP(A612,'MOD PAA INVERSIÓN'!$B:$U,20,0),0)</f>
        <v>0</v>
      </c>
      <c r="AE612" s="18">
        <f>SUMIFS('MOD PAA INVERSIÓN'!$M:$M,'MOD PAA INVERSIÓN'!B:B,A612,'MOD PAA INVERSIÓN'!A:A,"Información Actual")</f>
        <v>0</v>
      </c>
      <c r="AF612" s="18" t="e">
        <f>VLOOKUP(A612,'Copia de MOD PAA INVERSIÓN'!$B:$M,12,0)</f>
        <v>#N/A</v>
      </c>
      <c r="AG612" s="11" t="e">
        <f>VLOOKUP(A612,'SOL INVERSIÒN'!$B:$M,12,0)</f>
        <v>#N/A</v>
      </c>
      <c r="AH612" s="11" t="e">
        <f t="shared" si="162"/>
        <v>#N/A</v>
      </c>
      <c r="AI612" s="11"/>
    </row>
    <row r="613" spans="1:35" ht="153">
      <c r="A613" s="12" t="s">
        <v>1209</v>
      </c>
      <c r="B613" s="13" t="s">
        <v>34</v>
      </c>
      <c r="C613" s="13" t="s">
        <v>35</v>
      </c>
      <c r="D613" s="13" t="s">
        <v>1095</v>
      </c>
      <c r="E613" s="13" t="s">
        <v>944</v>
      </c>
      <c r="F613" s="14">
        <v>8146</v>
      </c>
      <c r="G613" s="14">
        <v>2024110010254</v>
      </c>
      <c r="H613" s="13" t="s">
        <v>945</v>
      </c>
      <c r="I613" s="13" t="s">
        <v>946</v>
      </c>
      <c r="J613" s="13" t="s">
        <v>1096</v>
      </c>
      <c r="K613" s="13" t="s">
        <v>1146</v>
      </c>
      <c r="L613" s="13" t="s">
        <v>1155</v>
      </c>
      <c r="M613" s="13" t="s">
        <v>835</v>
      </c>
      <c r="N613" s="13" t="s">
        <v>1151</v>
      </c>
      <c r="O613" s="13">
        <v>2</v>
      </c>
      <c r="P613" s="13">
        <v>1</v>
      </c>
      <c r="Q613" s="13" t="s">
        <v>949</v>
      </c>
      <c r="R613" s="40" t="s">
        <v>950</v>
      </c>
      <c r="S613" s="40" t="s">
        <v>233</v>
      </c>
      <c r="T613" s="34">
        <v>20000000</v>
      </c>
      <c r="U613" s="13" t="s">
        <v>1098</v>
      </c>
      <c r="V613" s="13" t="s">
        <v>970</v>
      </c>
      <c r="W613" s="13" t="s">
        <v>952</v>
      </c>
      <c r="X613" s="13" t="s">
        <v>557</v>
      </c>
      <c r="Y613" s="13" t="s">
        <v>50</v>
      </c>
      <c r="Z613" s="13" t="s">
        <v>51</v>
      </c>
      <c r="AA613" s="18">
        <f>SUMIFS('MOD PAA INVERSIÓN'!M:M,'MOD PAA INVERSIÓN'!B:B,A613,'MOD PAA INVERSIÓN'!A:A,"Modificación propuesta")</f>
        <v>0</v>
      </c>
      <c r="AB613" s="18">
        <f t="shared" si="159"/>
        <v>0</v>
      </c>
      <c r="AC613" s="18">
        <f t="shared" si="183"/>
        <v>20000000</v>
      </c>
      <c r="AD613" s="18">
        <f>IFERROR(VLOOKUP(A613,'MOD PAA INVERSIÓN'!$B:$U,20,0),0)</f>
        <v>0</v>
      </c>
      <c r="AE613" s="18">
        <f>SUMIFS('MOD PAA INVERSIÓN'!$M:$M,'MOD PAA INVERSIÓN'!B:B,A613,'MOD PAA INVERSIÓN'!A:A,"Información Actual")</f>
        <v>0</v>
      </c>
      <c r="AF613" s="18" t="e">
        <f>VLOOKUP(A613,'Copia de MOD PAA INVERSIÓN'!$B:$M,12,0)</f>
        <v>#N/A</v>
      </c>
      <c r="AG613" s="11" t="e">
        <f>VLOOKUP(A613,'SOL INVERSIÒN'!$B:$M,12,0)</f>
        <v>#N/A</v>
      </c>
      <c r="AH613" s="11" t="e">
        <f t="shared" si="162"/>
        <v>#N/A</v>
      </c>
      <c r="AI613" s="11"/>
    </row>
    <row r="614" spans="1:35" ht="153">
      <c r="A614" s="12" t="s">
        <v>1210</v>
      </c>
      <c r="B614" s="13" t="s">
        <v>34</v>
      </c>
      <c r="C614" s="13" t="s">
        <v>35</v>
      </c>
      <c r="D614" s="13" t="s">
        <v>1095</v>
      </c>
      <c r="E614" s="13" t="s">
        <v>944</v>
      </c>
      <c r="F614" s="14">
        <v>8146</v>
      </c>
      <c r="G614" s="14">
        <v>2024110010254</v>
      </c>
      <c r="H614" s="13" t="s">
        <v>945</v>
      </c>
      <c r="I614" s="13" t="s">
        <v>946</v>
      </c>
      <c r="J614" s="13" t="s">
        <v>1096</v>
      </c>
      <c r="K614" s="13" t="s">
        <v>1146</v>
      </c>
      <c r="L614" s="13" t="s">
        <v>1155</v>
      </c>
      <c r="M614" s="13" t="s">
        <v>835</v>
      </c>
      <c r="N614" s="13" t="s">
        <v>1151</v>
      </c>
      <c r="O614" s="13">
        <v>2</v>
      </c>
      <c r="P614" s="13">
        <v>1</v>
      </c>
      <c r="Q614" s="13" t="s">
        <v>949</v>
      </c>
      <c r="R614" s="40" t="s">
        <v>950</v>
      </c>
      <c r="S614" s="40" t="s">
        <v>233</v>
      </c>
      <c r="T614" s="34">
        <v>20000000</v>
      </c>
      <c r="U614" s="13" t="s">
        <v>1098</v>
      </c>
      <c r="V614" s="13" t="s">
        <v>970</v>
      </c>
      <c r="W614" s="13" t="s">
        <v>952</v>
      </c>
      <c r="X614" s="13" t="s">
        <v>557</v>
      </c>
      <c r="Y614" s="13" t="s">
        <v>50</v>
      </c>
      <c r="Z614" s="13" t="s">
        <v>51</v>
      </c>
      <c r="AA614" s="18">
        <f>SUMIFS('MOD PAA INVERSIÓN'!M:M,'MOD PAA INVERSIÓN'!B:B,A614,'MOD PAA INVERSIÓN'!A:A,"Modificación propuesta")</f>
        <v>0</v>
      </c>
      <c r="AB614" s="18">
        <f t="shared" si="159"/>
        <v>0</v>
      </c>
      <c r="AC614" s="18">
        <f t="shared" si="183"/>
        <v>20000000</v>
      </c>
      <c r="AD614" s="18">
        <f>IFERROR(VLOOKUP(A614,'MOD PAA INVERSIÓN'!$B:$U,20,0),0)</f>
        <v>0</v>
      </c>
      <c r="AE614" s="18">
        <f>SUMIFS('MOD PAA INVERSIÓN'!$M:$M,'MOD PAA INVERSIÓN'!B:B,A614,'MOD PAA INVERSIÓN'!A:A,"Información Actual")</f>
        <v>0</v>
      </c>
      <c r="AF614" s="18" t="e">
        <f>VLOOKUP(A614,'Copia de MOD PAA INVERSIÓN'!$B:$M,12,0)</f>
        <v>#N/A</v>
      </c>
      <c r="AG614" s="11" t="e">
        <f>VLOOKUP(A614,'SOL INVERSIÒN'!$B:$M,12,0)</f>
        <v>#N/A</v>
      </c>
      <c r="AH614" s="11" t="e">
        <f t="shared" si="162"/>
        <v>#N/A</v>
      </c>
      <c r="AI614" s="11"/>
    </row>
    <row r="615" spans="1:35" ht="153">
      <c r="A615" s="12" t="s">
        <v>1211</v>
      </c>
      <c r="B615" s="13" t="s">
        <v>34</v>
      </c>
      <c r="C615" s="13" t="s">
        <v>35</v>
      </c>
      <c r="D615" s="13" t="s">
        <v>1095</v>
      </c>
      <c r="E615" s="13" t="s">
        <v>944</v>
      </c>
      <c r="F615" s="14">
        <v>8146</v>
      </c>
      <c r="G615" s="14">
        <v>2024110010254</v>
      </c>
      <c r="H615" s="13" t="s">
        <v>945</v>
      </c>
      <c r="I615" s="13" t="s">
        <v>946</v>
      </c>
      <c r="J615" s="13" t="s">
        <v>1096</v>
      </c>
      <c r="K615" s="13" t="s">
        <v>1146</v>
      </c>
      <c r="L615" s="13" t="s">
        <v>1155</v>
      </c>
      <c r="M615" s="13" t="s">
        <v>835</v>
      </c>
      <c r="N615" s="13" t="s">
        <v>1151</v>
      </c>
      <c r="O615" s="13">
        <v>2</v>
      </c>
      <c r="P615" s="13">
        <v>1</v>
      </c>
      <c r="Q615" s="13" t="s">
        <v>949</v>
      </c>
      <c r="R615" s="40" t="s">
        <v>950</v>
      </c>
      <c r="S615" s="40" t="s">
        <v>233</v>
      </c>
      <c r="T615" s="34">
        <v>20000000</v>
      </c>
      <c r="U615" s="13" t="s">
        <v>1098</v>
      </c>
      <c r="V615" s="13" t="s">
        <v>970</v>
      </c>
      <c r="W615" s="13" t="s">
        <v>952</v>
      </c>
      <c r="X615" s="13" t="s">
        <v>557</v>
      </c>
      <c r="Y615" s="13" t="s">
        <v>50</v>
      </c>
      <c r="Z615" s="13" t="s">
        <v>51</v>
      </c>
      <c r="AA615" s="18">
        <f>SUMIFS('MOD PAA INVERSIÓN'!M:M,'MOD PAA INVERSIÓN'!B:B,A615,'MOD PAA INVERSIÓN'!A:A,"Modificación propuesta")</f>
        <v>0</v>
      </c>
      <c r="AB615" s="18">
        <f t="shared" si="159"/>
        <v>0</v>
      </c>
      <c r="AC615" s="18">
        <f t="shared" si="183"/>
        <v>20000000</v>
      </c>
      <c r="AD615" s="18">
        <f>IFERROR(VLOOKUP(A615,'MOD PAA INVERSIÓN'!$B:$U,20,0),0)</f>
        <v>0</v>
      </c>
      <c r="AE615" s="18">
        <f>SUMIFS('MOD PAA INVERSIÓN'!$M:$M,'MOD PAA INVERSIÓN'!B:B,A615,'MOD PAA INVERSIÓN'!A:A,"Información Actual")</f>
        <v>0</v>
      </c>
      <c r="AF615" s="18" t="e">
        <f>VLOOKUP(A615,'Copia de MOD PAA INVERSIÓN'!$B:$M,12,0)</f>
        <v>#N/A</v>
      </c>
      <c r="AG615" s="11" t="e">
        <f>VLOOKUP(A615,'SOL INVERSIÒN'!$B:$M,12,0)</f>
        <v>#N/A</v>
      </c>
      <c r="AH615" s="11" t="e">
        <f t="shared" si="162"/>
        <v>#N/A</v>
      </c>
      <c r="AI615" s="11"/>
    </row>
    <row r="616" spans="1:35" ht="153">
      <c r="A616" s="12" t="s">
        <v>1212</v>
      </c>
      <c r="B616" s="13" t="s">
        <v>34</v>
      </c>
      <c r="C616" s="13" t="s">
        <v>35</v>
      </c>
      <c r="D616" s="13" t="s">
        <v>1095</v>
      </c>
      <c r="E616" s="13" t="s">
        <v>944</v>
      </c>
      <c r="F616" s="14">
        <v>8146</v>
      </c>
      <c r="G616" s="14">
        <v>2024110010254</v>
      </c>
      <c r="H616" s="13" t="s">
        <v>945</v>
      </c>
      <c r="I616" s="13" t="s">
        <v>946</v>
      </c>
      <c r="J616" s="13" t="s">
        <v>1096</v>
      </c>
      <c r="K616" s="13" t="s">
        <v>1146</v>
      </c>
      <c r="L616" s="13" t="s">
        <v>1155</v>
      </c>
      <c r="M616" s="13" t="s">
        <v>835</v>
      </c>
      <c r="N616" s="13" t="s">
        <v>1151</v>
      </c>
      <c r="O616" s="13">
        <v>2</v>
      </c>
      <c r="P616" s="13">
        <v>1</v>
      </c>
      <c r="Q616" s="13" t="s">
        <v>949</v>
      </c>
      <c r="R616" s="40" t="s">
        <v>950</v>
      </c>
      <c r="S616" s="40" t="s">
        <v>233</v>
      </c>
      <c r="T616" s="34">
        <v>20000000</v>
      </c>
      <c r="U616" s="13" t="s">
        <v>1098</v>
      </c>
      <c r="V616" s="13" t="s">
        <v>970</v>
      </c>
      <c r="W616" s="13" t="s">
        <v>952</v>
      </c>
      <c r="X616" s="13" t="s">
        <v>557</v>
      </c>
      <c r="Y616" s="13" t="s">
        <v>50</v>
      </c>
      <c r="Z616" s="13" t="s">
        <v>51</v>
      </c>
      <c r="AA616" s="18">
        <f>SUMIFS('MOD PAA INVERSIÓN'!M:M,'MOD PAA INVERSIÓN'!B:B,A616,'MOD PAA INVERSIÓN'!A:A,"Modificación propuesta")</f>
        <v>0</v>
      </c>
      <c r="AB616" s="18">
        <f t="shared" si="159"/>
        <v>0</v>
      </c>
      <c r="AC616" s="18">
        <f t="shared" si="183"/>
        <v>20000000</v>
      </c>
      <c r="AD616" s="18">
        <f>IFERROR(VLOOKUP(A616,'MOD PAA INVERSIÓN'!$B:$U,20,0),0)</f>
        <v>0</v>
      </c>
      <c r="AE616" s="18">
        <f>SUMIFS('MOD PAA INVERSIÓN'!$M:$M,'MOD PAA INVERSIÓN'!B:B,A616,'MOD PAA INVERSIÓN'!A:A,"Información Actual")</f>
        <v>0</v>
      </c>
      <c r="AF616" s="18" t="e">
        <f>VLOOKUP(A616,'Copia de MOD PAA INVERSIÓN'!$B:$M,12,0)</f>
        <v>#N/A</v>
      </c>
      <c r="AG616" s="11" t="e">
        <f>VLOOKUP(A616,'SOL INVERSIÒN'!$B:$M,12,0)</f>
        <v>#N/A</v>
      </c>
      <c r="AH616" s="11" t="e">
        <f t="shared" si="162"/>
        <v>#N/A</v>
      </c>
      <c r="AI616" s="11"/>
    </row>
    <row r="617" spans="1:35" ht="153">
      <c r="A617" s="12" t="s">
        <v>1213</v>
      </c>
      <c r="B617" s="13" t="s">
        <v>34</v>
      </c>
      <c r="C617" s="13" t="s">
        <v>35</v>
      </c>
      <c r="D617" s="13" t="s">
        <v>1095</v>
      </c>
      <c r="E617" s="13" t="s">
        <v>944</v>
      </c>
      <c r="F617" s="14">
        <v>8146</v>
      </c>
      <c r="G617" s="14">
        <v>2024110010254</v>
      </c>
      <c r="H617" s="13" t="s">
        <v>945</v>
      </c>
      <c r="I617" s="13" t="s">
        <v>946</v>
      </c>
      <c r="J617" s="13" t="s">
        <v>1096</v>
      </c>
      <c r="K617" s="13" t="s">
        <v>1146</v>
      </c>
      <c r="L617" s="13" t="s">
        <v>1155</v>
      </c>
      <c r="M617" s="13" t="s">
        <v>835</v>
      </c>
      <c r="N617" s="13" t="s">
        <v>1151</v>
      </c>
      <c r="O617" s="13">
        <v>2</v>
      </c>
      <c r="P617" s="13">
        <v>1</v>
      </c>
      <c r="Q617" s="13" t="s">
        <v>949</v>
      </c>
      <c r="R617" s="40" t="s">
        <v>950</v>
      </c>
      <c r="S617" s="40" t="s">
        <v>233</v>
      </c>
      <c r="T617" s="34">
        <v>20000000</v>
      </c>
      <c r="U617" s="13" t="s">
        <v>1098</v>
      </c>
      <c r="V617" s="13" t="s">
        <v>970</v>
      </c>
      <c r="W617" s="13" t="s">
        <v>952</v>
      </c>
      <c r="X617" s="13" t="s">
        <v>557</v>
      </c>
      <c r="Y617" s="13" t="s">
        <v>50</v>
      </c>
      <c r="Z617" s="13" t="s">
        <v>51</v>
      </c>
      <c r="AA617" s="18">
        <f>SUMIFS('MOD PAA INVERSIÓN'!M:M,'MOD PAA INVERSIÓN'!B:B,A617,'MOD PAA INVERSIÓN'!A:A,"Modificación propuesta")</f>
        <v>0</v>
      </c>
      <c r="AB617" s="18">
        <f t="shared" si="159"/>
        <v>0</v>
      </c>
      <c r="AC617" s="18">
        <f t="shared" si="183"/>
        <v>20000000</v>
      </c>
      <c r="AD617" s="18">
        <f>IFERROR(VLOOKUP(A617,'MOD PAA INVERSIÓN'!$B:$U,20,0),0)</f>
        <v>0</v>
      </c>
      <c r="AE617" s="18">
        <f>SUMIFS('MOD PAA INVERSIÓN'!$M:$M,'MOD PAA INVERSIÓN'!B:B,A617,'MOD PAA INVERSIÓN'!A:A,"Información Actual")</f>
        <v>0</v>
      </c>
      <c r="AF617" s="18" t="e">
        <f>VLOOKUP(A617,'Copia de MOD PAA INVERSIÓN'!$B:$M,12,0)</f>
        <v>#N/A</v>
      </c>
      <c r="AG617" s="11" t="e">
        <f>VLOOKUP(A617,'SOL INVERSIÒN'!$B:$M,12,0)</f>
        <v>#N/A</v>
      </c>
      <c r="AH617" s="11" t="e">
        <f t="shared" si="162"/>
        <v>#N/A</v>
      </c>
      <c r="AI617" s="11"/>
    </row>
    <row r="618" spans="1:35" ht="153">
      <c r="A618" s="12" t="s">
        <v>1214</v>
      </c>
      <c r="B618" s="13" t="s">
        <v>34</v>
      </c>
      <c r="C618" s="13" t="s">
        <v>35</v>
      </c>
      <c r="D618" s="13" t="s">
        <v>1095</v>
      </c>
      <c r="E618" s="13" t="s">
        <v>944</v>
      </c>
      <c r="F618" s="14">
        <v>8146</v>
      </c>
      <c r="G618" s="14">
        <v>2024110010254</v>
      </c>
      <c r="H618" s="13" t="s">
        <v>945</v>
      </c>
      <c r="I618" s="13" t="s">
        <v>946</v>
      </c>
      <c r="J618" s="13" t="s">
        <v>1096</v>
      </c>
      <c r="K618" s="13" t="s">
        <v>1146</v>
      </c>
      <c r="L618" s="13" t="s">
        <v>1155</v>
      </c>
      <c r="M618" s="13" t="s">
        <v>835</v>
      </c>
      <c r="N618" s="13" t="s">
        <v>1151</v>
      </c>
      <c r="O618" s="13">
        <v>2</v>
      </c>
      <c r="P618" s="13">
        <v>1</v>
      </c>
      <c r="Q618" s="13" t="s">
        <v>949</v>
      </c>
      <c r="R618" s="40" t="s">
        <v>950</v>
      </c>
      <c r="S618" s="40" t="s">
        <v>233</v>
      </c>
      <c r="T618" s="34">
        <v>20000000</v>
      </c>
      <c r="U618" s="13" t="s">
        <v>1098</v>
      </c>
      <c r="V618" s="13" t="s">
        <v>970</v>
      </c>
      <c r="W618" s="13" t="s">
        <v>952</v>
      </c>
      <c r="X618" s="13" t="s">
        <v>557</v>
      </c>
      <c r="Y618" s="13" t="s">
        <v>50</v>
      </c>
      <c r="Z618" s="13" t="s">
        <v>51</v>
      </c>
      <c r="AA618" s="18">
        <f>SUMIFS('MOD PAA INVERSIÓN'!M:M,'MOD PAA INVERSIÓN'!B:B,A618,'MOD PAA INVERSIÓN'!A:A,"Modificación propuesta")</f>
        <v>0</v>
      </c>
      <c r="AB618" s="18">
        <f t="shared" si="159"/>
        <v>0</v>
      </c>
      <c r="AC618" s="18">
        <f t="shared" si="183"/>
        <v>20000000</v>
      </c>
      <c r="AD618" s="18">
        <f>IFERROR(VLOOKUP(A618,'MOD PAA INVERSIÓN'!$B:$U,20,0),0)</f>
        <v>0</v>
      </c>
      <c r="AE618" s="18">
        <f>SUMIFS('MOD PAA INVERSIÓN'!$M:$M,'MOD PAA INVERSIÓN'!B:B,A618,'MOD PAA INVERSIÓN'!A:A,"Información Actual")</f>
        <v>0</v>
      </c>
      <c r="AF618" s="18" t="e">
        <f>VLOOKUP(A618,'Copia de MOD PAA INVERSIÓN'!$B:$M,12,0)</f>
        <v>#N/A</v>
      </c>
      <c r="AG618" s="11" t="e">
        <f>VLOOKUP(A618,'SOL INVERSIÒN'!$B:$M,12,0)</f>
        <v>#N/A</v>
      </c>
      <c r="AH618" s="11" t="e">
        <f t="shared" si="162"/>
        <v>#N/A</v>
      </c>
      <c r="AI618" s="11"/>
    </row>
    <row r="619" spans="1:35" ht="153">
      <c r="A619" s="12" t="s">
        <v>1215</v>
      </c>
      <c r="B619" s="13" t="s">
        <v>34</v>
      </c>
      <c r="C619" s="13" t="s">
        <v>35</v>
      </c>
      <c r="D619" s="13" t="s">
        <v>1095</v>
      </c>
      <c r="E619" s="13" t="s">
        <v>944</v>
      </c>
      <c r="F619" s="14">
        <v>8146</v>
      </c>
      <c r="G619" s="14">
        <v>2024110010254</v>
      </c>
      <c r="H619" s="13" t="s">
        <v>945</v>
      </c>
      <c r="I619" s="13" t="s">
        <v>946</v>
      </c>
      <c r="J619" s="13" t="s">
        <v>1096</v>
      </c>
      <c r="K619" s="13" t="s">
        <v>1146</v>
      </c>
      <c r="L619" s="13" t="s">
        <v>1155</v>
      </c>
      <c r="M619" s="13" t="s">
        <v>835</v>
      </c>
      <c r="N619" s="13" t="s">
        <v>1151</v>
      </c>
      <c r="O619" s="13">
        <v>2</v>
      </c>
      <c r="P619" s="13">
        <v>1</v>
      </c>
      <c r="Q619" s="13" t="s">
        <v>949</v>
      </c>
      <c r="R619" s="40" t="s">
        <v>950</v>
      </c>
      <c r="S619" s="40" t="s">
        <v>233</v>
      </c>
      <c r="T619" s="34">
        <v>20000000</v>
      </c>
      <c r="U619" s="13" t="s">
        <v>1098</v>
      </c>
      <c r="V619" s="13" t="s">
        <v>970</v>
      </c>
      <c r="W619" s="13" t="s">
        <v>952</v>
      </c>
      <c r="X619" s="13" t="s">
        <v>557</v>
      </c>
      <c r="Y619" s="13" t="s">
        <v>50</v>
      </c>
      <c r="Z619" s="13" t="s">
        <v>51</v>
      </c>
      <c r="AA619" s="18">
        <f>SUMIFS('MOD PAA INVERSIÓN'!M:M,'MOD PAA INVERSIÓN'!B:B,A619,'MOD PAA INVERSIÓN'!A:A,"Modificación propuesta")</f>
        <v>0</v>
      </c>
      <c r="AB619" s="18">
        <f t="shared" si="159"/>
        <v>0</v>
      </c>
      <c r="AC619" s="18">
        <f t="shared" si="183"/>
        <v>20000000</v>
      </c>
      <c r="AD619" s="18">
        <f>IFERROR(VLOOKUP(A619,'MOD PAA INVERSIÓN'!$B:$U,20,0),0)</f>
        <v>0</v>
      </c>
      <c r="AE619" s="18">
        <f>SUMIFS('MOD PAA INVERSIÓN'!$M:$M,'MOD PAA INVERSIÓN'!B:B,A619,'MOD PAA INVERSIÓN'!A:A,"Información Actual")</f>
        <v>0</v>
      </c>
      <c r="AF619" s="18" t="e">
        <f>VLOOKUP(A619,'Copia de MOD PAA INVERSIÓN'!$B:$M,12,0)</f>
        <v>#N/A</v>
      </c>
      <c r="AG619" s="11" t="e">
        <f>VLOOKUP(A619,'SOL INVERSIÒN'!$B:$M,12,0)</f>
        <v>#N/A</v>
      </c>
      <c r="AH619" s="11" t="e">
        <f t="shared" si="162"/>
        <v>#N/A</v>
      </c>
      <c r="AI619" s="11"/>
    </row>
    <row r="620" spans="1:35" ht="153">
      <c r="A620" s="12" t="s">
        <v>1216</v>
      </c>
      <c r="B620" s="13" t="s">
        <v>34</v>
      </c>
      <c r="C620" s="13" t="s">
        <v>35</v>
      </c>
      <c r="D620" s="13" t="s">
        <v>1095</v>
      </c>
      <c r="E620" s="13" t="s">
        <v>944</v>
      </c>
      <c r="F620" s="14">
        <v>8146</v>
      </c>
      <c r="G620" s="14">
        <v>2024110010254</v>
      </c>
      <c r="H620" s="13" t="s">
        <v>945</v>
      </c>
      <c r="I620" s="13" t="s">
        <v>946</v>
      </c>
      <c r="J620" s="13" t="s">
        <v>1096</v>
      </c>
      <c r="K620" s="13" t="s">
        <v>1146</v>
      </c>
      <c r="L620" s="13" t="s">
        <v>1155</v>
      </c>
      <c r="M620" s="13" t="s">
        <v>835</v>
      </c>
      <c r="N620" s="13" t="s">
        <v>1151</v>
      </c>
      <c r="O620" s="13">
        <v>2</v>
      </c>
      <c r="P620" s="13">
        <v>1</v>
      </c>
      <c r="Q620" s="13" t="s">
        <v>949</v>
      </c>
      <c r="R620" s="40" t="s">
        <v>950</v>
      </c>
      <c r="S620" s="40" t="s">
        <v>233</v>
      </c>
      <c r="T620" s="34">
        <v>20000000</v>
      </c>
      <c r="U620" s="13" t="s">
        <v>1098</v>
      </c>
      <c r="V620" s="13" t="s">
        <v>970</v>
      </c>
      <c r="W620" s="13" t="s">
        <v>952</v>
      </c>
      <c r="X620" s="13" t="s">
        <v>557</v>
      </c>
      <c r="Y620" s="13" t="s">
        <v>50</v>
      </c>
      <c r="Z620" s="13" t="s">
        <v>51</v>
      </c>
      <c r="AA620" s="18">
        <f>SUMIFS('MOD PAA INVERSIÓN'!M:M,'MOD PAA INVERSIÓN'!B:B,A620,'MOD PAA INVERSIÓN'!A:A,"Modificación propuesta")</f>
        <v>0</v>
      </c>
      <c r="AB620" s="18">
        <f t="shared" si="159"/>
        <v>0</v>
      </c>
      <c r="AC620" s="18">
        <f t="shared" si="183"/>
        <v>20000000</v>
      </c>
      <c r="AD620" s="18">
        <f>IFERROR(VLOOKUP(A620,'MOD PAA INVERSIÓN'!$B:$U,20,0),0)</f>
        <v>0</v>
      </c>
      <c r="AE620" s="18">
        <f>SUMIFS('MOD PAA INVERSIÓN'!$M:$M,'MOD PAA INVERSIÓN'!B:B,A620,'MOD PAA INVERSIÓN'!A:A,"Información Actual")</f>
        <v>0</v>
      </c>
      <c r="AF620" s="18" t="e">
        <f>VLOOKUP(A620,'Copia de MOD PAA INVERSIÓN'!$B:$M,12,0)</f>
        <v>#N/A</v>
      </c>
      <c r="AG620" s="11" t="e">
        <f>VLOOKUP(A620,'SOL INVERSIÒN'!$B:$M,12,0)</f>
        <v>#N/A</v>
      </c>
      <c r="AH620" s="11" t="e">
        <f t="shared" si="162"/>
        <v>#N/A</v>
      </c>
      <c r="AI620" s="11"/>
    </row>
    <row r="621" spans="1:35" ht="153">
      <c r="A621" s="12" t="s">
        <v>1217</v>
      </c>
      <c r="B621" s="13" t="s">
        <v>34</v>
      </c>
      <c r="C621" s="13" t="s">
        <v>35</v>
      </c>
      <c r="D621" s="13" t="s">
        <v>1095</v>
      </c>
      <c r="E621" s="13" t="s">
        <v>944</v>
      </c>
      <c r="F621" s="14">
        <v>8146</v>
      </c>
      <c r="G621" s="14">
        <v>2024110010254</v>
      </c>
      <c r="H621" s="13" t="s">
        <v>945</v>
      </c>
      <c r="I621" s="13" t="s">
        <v>946</v>
      </c>
      <c r="J621" s="13" t="s">
        <v>1096</v>
      </c>
      <c r="K621" s="13" t="s">
        <v>1146</v>
      </c>
      <c r="L621" s="13" t="s">
        <v>1155</v>
      </c>
      <c r="M621" s="13" t="s">
        <v>835</v>
      </c>
      <c r="N621" s="13" t="s">
        <v>1151</v>
      </c>
      <c r="O621" s="13">
        <v>2</v>
      </c>
      <c r="P621" s="13">
        <v>1</v>
      </c>
      <c r="Q621" s="13" t="s">
        <v>949</v>
      </c>
      <c r="R621" s="40" t="s">
        <v>950</v>
      </c>
      <c r="S621" s="40" t="s">
        <v>233</v>
      </c>
      <c r="T621" s="34">
        <v>20000000</v>
      </c>
      <c r="U621" s="13" t="s">
        <v>1098</v>
      </c>
      <c r="V621" s="13" t="s">
        <v>970</v>
      </c>
      <c r="W621" s="13" t="s">
        <v>952</v>
      </c>
      <c r="X621" s="13" t="s">
        <v>557</v>
      </c>
      <c r="Y621" s="13" t="s">
        <v>50</v>
      </c>
      <c r="Z621" s="13" t="s">
        <v>51</v>
      </c>
      <c r="AA621" s="18">
        <f>SUMIFS('MOD PAA INVERSIÓN'!M:M,'MOD PAA INVERSIÓN'!B:B,A621,'MOD PAA INVERSIÓN'!A:A,"Modificación propuesta")</f>
        <v>0</v>
      </c>
      <c r="AB621" s="18">
        <f t="shared" si="159"/>
        <v>0</v>
      </c>
      <c r="AC621" s="18">
        <f t="shared" si="183"/>
        <v>20000000</v>
      </c>
      <c r="AD621" s="18">
        <f>IFERROR(VLOOKUP(A621,'MOD PAA INVERSIÓN'!$B:$U,20,0),0)</f>
        <v>0</v>
      </c>
      <c r="AE621" s="18">
        <f>SUMIFS('MOD PAA INVERSIÓN'!$M:$M,'MOD PAA INVERSIÓN'!B:B,A621,'MOD PAA INVERSIÓN'!A:A,"Información Actual")</f>
        <v>0</v>
      </c>
      <c r="AF621" s="18" t="e">
        <f>VLOOKUP(A621,'Copia de MOD PAA INVERSIÓN'!$B:$M,12,0)</f>
        <v>#N/A</v>
      </c>
      <c r="AG621" s="11" t="e">
        <f>VLOOKUP(A621,'SOL INVERSIÒN'!$B:$M,12,0)</f>
        <v>#N/A</v>
      </c>
      <c r="AH621" s="11" t="e">
        <f t="shared" si="162"/>
        <v>#N/A</v>
      </c>
      <c r="AI621" s="11"/>
    </row>
    <row r="622" spans="1:35" ht="153">
      <c r="A622" s="12" t="s">
        <v>1218</v>
      </c>
      <c r="B622" s="13" t="s">
        <v>34</v>
      </c>
      <c r="C622" s="13" t="s">
        <v>35</v>
      </c>
      <c r="D622" s="13" t="s">
        <v>1095</v>
      </c>
      <c r="E622" s="13" t="s">
        <v>944</v>
      </c>
      <c r="F622" s="14">
        <v>8146</v>
      </c>
      <c r="G622" s="14">
        <v>2024110010254</v>
      </c>
      <c r="H622" s="13" t="s">
        <v>945</v>
      </c>
      <c r="I622" s="13" t="s">
        <v>946</v>
      </c>
      <c r="J622" s="13" t="s">
        <v>1096</v>
      </c>
      <c r="K622" s="13" t="s">
        <v>1146</v>
      </c>
      <c r="L622" s="13" t="s">
        <v>1155</v>
      </c>
      <c r="M622" s="13" t="s">
        <v>835</v>
      </c>
      <c r="N622" s="13" t="s">
        <v>1151</v>
      </c>
      <c r="O622" s="13">
        <v>2</v>
      </c>
      <c r="P622" s="13">
        <v>1</v>
      </c>
      <c r="Q622" s="13" t="s">
        <v>949</v>
      </c>
      <c r="R622" s="40" t="s">
        <v>950</v>
      </c>
      <c r="S622" s="40" t="s">
        <v>233</v>
      </c>
      <c r="T622" s="34">
        <v>20000000</v>
      </c>
      <c r="U622" s="13" t="s">
        <v>1098</v>
      </c>
      <c r="V622" s="13" t="s">
        <v>970</v>
      </c>
      <c r="W622" s="13" t="s">
        <v>952</v>
      </c>
      <c r="X622" s="13" t="s">
        <v>557</v>
      </c>
      <c r="Y622" s="13" t="s">
        <v>50</v>
      </c>
      <c r="Z622" s="13" t="s">
        <v>51</v>
      </c>
      <c r="AA622" s="18">
        <f>SUMIFS('MOD PAA INVERSIÓN'!M:M,'MOD PAA INVERSIÓN'!B:B,A622,'MOD PAA INVERSIÓN'!A:A,"Modificación propuesta")</f>
        <v>0</v>
      </c>
      <c r="AB622" s="18">
        <f t="shared" si="159"/>
        <v>0</v>
      </c>
      <c r="AC622" s="18">
        <f t="shared" si="183"/>
        <v>20000000</v>
      </c>
      <c r="AD622" s="18">
        <f>IFERROR(VLOOKUP(A622,'MOD PAA INVERSIÓN'!$B:$U,20,0),0)</f>
        <v>0</v>
      </c>
      <c r="AE622" s="18">
        <f>SUMIFS('MOD PAA INVERSIÓN'!$M:$M,'MOD PAA INVERSIÓN'!B:B,A622,'MOD PAA INVERSIÓN'!A:A,"Información Actual")</f>
        <v>0</v>
      </c>
      <c r="AF622" s="18" t="e">
        <f>VLOOKUP(A622,'Copia de MOD PAA INVERSIÓN'!$B:$M,12,0)</f>
        <v>#N/A</v>
      </c>
      <c r="AG622" s="11" t="e">
        <f>VLOOKUP(A622,'SOL INVERSIÒN'!$B:$M,12,0)</f>
        <v>#N/A</v>
      </c>
      <c r="AH622" s="11" t="e">
        <f t="shared" si="162"/>
        <v>#N/A</v>
      </c>
      <c r="AI622" s="11"/>
    </row>
    <row r="623" spans="1:35" ht="153">
      <c r="A623" s="12" t="s">
        <v>1219</v>
      </c>
      <c r="B623" s="13" t="s">
        <v>34</v>
      </c>
      <c r="C623" s="13" t="s">
        <v>35</v>
      </c>
      <c r="D623" s="13" t="s">
        <v>1095</v>
      </c>
      <c r="E623" s="13" t="s">
        <v>944</v>
      </c>
      <c r="F623" s="14">
        <v>8146</v>
      </c>
      <c r="G623" s="14">
        <v>2024110010254</v>
      </c>
      <c r="H623" s="13" t="s">
        <v>945</v>
      </c>
      <c r="I623" s="13" t="s">
        <v>946</v>
      </c>
      <c r="J623" s="13" t="s">
        <v>1096</v>
      </c>
      <c r="K623" s="13" t="s">
        <v>1146</v>
      </c>
      <c r="L623" s="13" t="s">
        <v>1155</v>
      </c>
      <c r="M623" s="13" t="s">
        <v>835</v>
      </c>
      <c r="N623" s="13" t="s">
        <v>1151</v>
      </c>
      <c r="O623" s="13">
        <v>2</v>
      </c>
      <c r="P623" s="13">
        <v>1</v>
      </c>
      <c r="Q623" s="13" t="s">
        <v>949</v>
      </c>
      <c r="R623" s="40" t="s">
        <v>950</v>
      </c>
      <c r="S623" s="40" t="s">
        <v>233</v>
      </c>
      <c r="T623" s="34">
        <v>20000000</v>
      </c>
      <c r="U623" s="13" t="s">
        <v>1098</v>
      </c>
      <c r="V623" s="13" t="s">
        <v>970</v>
      </c>
      <c r="W623" s="13" t="s">
        <v>952</v>
      </c>
      <c r="X623" s="13" t="s">
        <v>557</v>
      </c>
      <c r="Y623" s="13" t="s">
        <v>50</v>
      </c>
      <c r="Z623" s="13" t="s">
        <v>51</v>
      </c>
      <c r="AA623" s="18">
        <f>SUMIFS('MOD PAA INVERSIÓN'!M:M,'MOD PAA INVERSIÓN'!B:B,A623,'MOD PAA INVERSIÓN'!A:A,"Modificación propuesta")</f>
        <v>0</v>
      </c>
      <c r="AB623" s="18">
        <f t="shared" si="159"/>
        <v>0</v>
      </c>
      <c r="AC623" s="18">
        <f t="shared" si="183"/>
        <v>20000000</v>
      </c>
      <c r="AD623" s="18">
        <f>IFERROR(VLOOKUP(A623,'MOD PAA INVERSIÓN'!$B:$U,20,0),0)</f>
        <v>0</v>
      </c>
      <c r="AE623" s="18">
        <f>SUMIFS('MOD PAA INVERSIÓN'!$M:$M,'MOD PAA INVERSIÓN'!B:B,A623,'MOD PAA INVERSIÓN'!A:A,"Información Actual")</f>
        <v>0</v>
      </c>
      <c r="AF623" s="18" t="e">
        <f>VLOOKUP(A623,'Copia de MOD PAA INVERSIÓN'!$B:$M,12,0)</f>
        <v>#N/A</v>
      </c>
      <c r="AG623" s="11" t="e">
        <f>VLOOKUP(A623,'SOL INVERSIÒN'!$B:$M,12,0)</f>
        <v>#N/A</v>
      </c>
      <c r="AH623" s="11" t="e">
        <f t="shared" si="162"/>
        <v>#N/A</v>
      </c>
      <c r="AI623" s="11"/>
    </row>
    <row r="624" spans="1:35" ht="153">
      <c r="A624" s="12" t="s">
        <v>1220</v>
      </c>
      <c r="B624" s="13" t="s">
        <v>34</v>
      </c>
      <c r="C624" s="13" t="s">
        <v>35</v>
      </c>
      <c r="D624" s="13" t="s">
        <v>1095</v>
      </c>
      <c r="E624" s="13" t="s">
        <v>944</v>
      </c>
      <c r="F624" s="14">
        <v>8146</v>
      </c>
      <c r="G624" s="14">
        <v>2024110010254</v>
      </c>
      <c r="H624" s="13" t="s">
        <v>945</v>
      </c>
      <c r="I624" s="13" t="s">
        <v>946</v>
      </c>
      <c r="J624" s="13" t="s">
        <v>1096</v>
      </c>
      <c r="K624" s="13" t="s">
        <v>1146</v>
      </c>
      <c r="L624" s="13" t="s">
        <v>1155</v>
      </c>
      <c r="M624" s="13" t="s">
        <v>835</v>
      </c>
      <c r="N624" s="13" t="s">
        <v>1151</v>
      </c>
      <c r="O624" s="13">
        <v>2</v>
      </c>
      <c r="P624" s="13">
        <v>1</v>
      </c>
      <c r="Q624" s="13" t="s">
        <v>949</v>
      </c>
      <c r="R624" s="40" t="s">
        <v>950</v>
      </c>
      <c r="S624" s="40" t="s">
        <v>233</v>
      </c>
      <c r="T624" s="34">
        <v>20000000</v>
      </c>
      <c r="U624" s="13" t="s">
        <v>1098</v>
      </c>
      <c r="V624" s="13" t="s">
        <v>970</v>
      </c>
      <c r="W624" s="13" t="s">
        <v>952</v>
      </c>
      <c r="X624" s="13" t="s">
        <v>557</v>
      </c>
      <c r="Y624" s="13" t="s">
        <v>50</v>
      </c>
      <c r="Z624" s="13" t="s">
        <v>51</v>
      </c>
      <c r="AA624" s="18">
        <f>SUMIFS('MOD PAA INVERSIÓN'!M:M,'MOD PAA INVERSIÓN'!B:B,A624,'MOD PAA INVERSIÓN'!A:A,"Modificación propuesta")</f>
        <v>0</v>
      </c>
      <c r="AB624" s="18">
        <f t="shared" si="159"/>
        <v>0</v>
      </c>
      <c r="AC624" s="18">
        <f t="shared" si="183"/>
        <v>20000000</v>
      </c>
      <c r="AD624" s="18">
        <f>IFERROR(VLOOKUP(A624,'MOD PAA INVERSIÓN'!$B:$U,20,0),0)</f>
        <v>0</v>
      </c>
      <c r="AE624" s="18">
        <f>SUMIFS('MOD PAA INVERSIÓN'!$M:$M,'MOD PAA INVERSIÓN'!B:B,A624,'MOD PAA INVERSIÓN'!A:A,"Información Actual")</f>
        <v>0</v>
      </c>
      <c r="AF624" s="18" t="e">
        <f>VLOOKUP(A624,'Copia de MOD PAA INVERSIÓN'!$B:$M,12,0)</f>
        <v>#N/A</v>
      </c>
      <c r="AG624" s="11" t="e">
        <f>VLOOKUP(A624,'SOL INVERSIÒN'!$B:$M,12,0)</f>
        <v>#N/A</v>
      </c>
      <c r="AH624" s="11" t="e">
        <f t="shared" si="162"/>
        <v>#N/A</v>
      </c>
      <c r="AI624" s="11"/>
    </row>
    <row r="625" spans="1:35" ht="153">
      <c r="A625" s="12" t="s">
        <v>1221</v>
      </c>
      <c r="B625" s="13" t="s">
        <v>34</v>
      </c>
      <c r="C625" s="13" t="s">
        <v>35</v>
      </c>
      <c r="D625" s="13" t="s">
        <v>1095</v>
      </c>
      <c r="E625" s="13" t="s">
        <v>944</v>
      </c>
      <c r="F625" s="14">
        <v>8146</v>
      </c>
      <c r="G625" s="14">
        <v>2024110010254</v>
      </c>
      <c r="H625" s="13" t="s">
        <v>945</v>
      </c>
      <c r="I625" s="13" t="s">
        <v>946</v>
      </c>
      <c r="J625" s="13" t="s">
        <v>1096</v>
      </c>
      <c r="K625" s="13" t="s">
        <v>1146</v>
      </c>
      <c r="L625" s="13" t="s">
        <v>1155</v>
      </c>
      <c r="M625" s="13" t="s">
        <v>835</v>
      </c>
      <c r="N625" s="13" t="s">
        <v>1151</v>
      </c>
      <c r="O625" s="13">
        <v>2</v>
      </c>
      <c r="P625" s="13">
        <v>1</v>
      </c>
      <c r="Q625" s="13" t="s">
        <v>949</v>
      </c>
      <c r="R625" s="40" t="s">
        <v>950</v>
      </c>
      <c r="S625" s="40" t="s">
        <v>233</v>
      </c>
      <c r="T625" s="34">
        <v>20000000</v>
      </c>
      <c r="U625" s="13" t="s">
        <v>1098</v>
      </c>
      <c r="V625" s="13" t="s">
        <v>970</v>
      </c>
      <c r="W625" s="13" t="s">
        <v>952</v>
      </c>
      <c r="X625" s="13" t="s">
        <v>557</v>
      </c>
      <c r="Y625" s="13" t="s">
        <v>50</v>
      </c>
      <c r="Z625" s="13" t="s">
        <v>51</v>
      </c>
      <c r="AA625" s="18">
        <f>SUMIFS('MOD PAA INVERSIÓN'!M:M,'MOD PAA INVERSIÓN'!B:B,A625,'MOD PAA INVERSIÓN'!A:A,"Modificación propuesta")</f>
        <v>0</v>
      </c>
      <c r="AB625" s="18">
        <f t="shared" si="159"/>
        <v>0</v>
      </c>
      <c r="AC625" s="18">
        <f t="shared" si="183"/>
        <v>20000000</v>
      </c>
      <c r="AD625" s="18">
        <f>IFERROR(VLOOKUP(A625,'MOD PAA INVERSIÓN'!$B:$U,20,0),0)</f>
        <v>0</v>
      </c>
      <c r="AE625" s="18">
        <f>SUMIFS('MOD PAA INVERSIÓN'!$M:$M,'MOD PAA INVERSIÓN'!B:B,A625,'MOD PAA INVERSIÓN'!A:A,"Información Actual")</f>
        <v>0</v>
      </c>
      <c r="AF625" s="18" t="e">
        <f>VLOOKUP(A625,'Copia de MOD PAA INVERSIÓN'!$B:$M,12,0)</f>
        <v>#N/A</v>
      </c>
      <c r="AG625" s="11" t="e">
        <f>VLOOKUP(A625,'SOL INVERSIÒN'!$B:$M,12,0)</f>
        <v>#N/A</v>
      </c>
      <c r="AH625" s="11" t="e">
        <f t="shared" si="162"/>
        <v>#N/A</v>
      </c>
      <c r="AI625" s="11"/>
    </row>
    <row r="626" spans="1:35" ht="153">
      <c r="A626" s="12" t="s">
        <v>1222</v>
      </c>
      <c r="B626" s="13" t="s">
        <v>34</v>
      </c>
      <c r="C626" s="13" t="s">
        <v>35</v>
      </c>
      <c r="D626" s="13" t="s">
        <v>1095</v>
      </c>
      <c r="E626" s="13" t="s">
        <v>944</v>
      </c>
      <c r="F626" s="14">
        <v>8146</v>
      </c>
      <c r="G626" s="14">
        <v>2024110010254</v>
      </c>
      <c r="H626" s="13" t="s">
        <v>945</v>
      </c>
      <c r="I626" s="13" t="s">
        <v>946</v>
      </c>
      <c r="J626" s="13" t="s">
        <v>1096</v>
      </c>
      <c r="K626" s="13" t="s">
        <v>1146</v>
      </c>
      <c r="L626" s="13" t="s">
        <v>1155</v>
      </c>
      <c r="M626" s="13" t="s">
        <v>835</v>
      </c>
      <c r="N626" s="13" t="s">
        <v>1151</v>
      </c>
      <c r="O626" s="13">
        <v>2</v>
      </c>
      <c r="P626" s="13">
        <v>1</v>
      </c>
      <c r="Q626" s="13" t="s">
        <v>949</v>
      </c>
      <c r="R626" s="40" t="s">
        <v>950</v>
      </c>
      <c r="S626" s="40" t="s">
        <v>233</v>
      </c>
      <c r="T626" s="34">
        <v>20000000</v>
      </c>
      <c r="U626" s="13" t="s">
        <v>1098</v>
      </c>
      <c r="V626" s="13" t="s">
        <v>970</v>
      </c>
      <c r="W626" s="13" t="s">
        <v>952</v>
      </c>
      <c r="X626" s="13" t="s">
        <v>557</v>
      </c>
      <c r="Y626" s="13" t="s">
        <v>50</v>
      </c>
      <c r="Z626" s="13" t="s">
        <v>51</v>
      </c>
      <c r="AA626" s="18">
        <f>SUMIFS('MOD PAA INVERSIÓN'!M:M,'MOD PAA INVERSIÓN'!B:B,A626,'MOD PAA INVERSIÓN'!A:A,"Modificación propuesta")</f>
        <v>0</v>
      </c>
      <c r="AB626" s="18">
        <f t="shared" si="159"/>
        <v>0</v>
      </c>
      <c r="AC626" s="18">
        <f t="shared" si="183"/>
        <v>20000000</v>
      </c>
      <c r="AD626" s="18">
        <f>IFERROR(VLOOKUP(A626,'MOD PAA INVERSIÓN'!$B:$U,20,0),0)</f>
        <v>0</v>
      </c>
      <c r="AE626" s="18">
        <f>SUMIFS('MOD PAA INVERSIÓN'!$M:$M,'MOD PAA INVERSIÓN'!B:B,A626,'MOD PAA INVERSIÓN'!A:A,"Información Actual")</f>
        <v>0</v>
      </c>
      <c r="AF626" s="18" t="e">
        <f>VLOOKUP(A626,'Copia de MOD PAA INVERSIÓN'!$B:$M,12,0)</f>
        <v>#N/A</v>
      </c>
      <c r="AG626" s="11" t="e">
        <f>VLOOKUP(A626,'SOL INVERSIÒN'!$B:$M,12,0)</f>
        <v>#N/A</v>
      </c>
      <c r="AH626" s="11" t="e">
        <f t="shared" si="162"/>
        <v>#N/A</v>
      </c>
      <c r="AI626" s="11"/>
    </row>
    <row r="627" spans="1:35" ht="153">
      <c r="A627" s="12" t="s">
        <v>1223</v>
      </c>
      <c r="B627" s="13" t="s">
        <v>34</v>
      </c>
      <c r="C627" s="13" t="s">
        <v>35</v>
      </c>
      <c r="D627" s="13" t="s">
        <v>1095</v>
      </c>
      <c r="E627" s="13" t="s">
        <v>944</v>
      </c>
      <c r="F627" s="14">
        <v>8146</v>
      </c>
      <c r="G627" s="14">
        <v>2024110010254</v>
      </c>
      <c r="H627" s="13" t="s">
        <v>945</v>
      </c>
      <c r="I627" s="13" t="s">
        <v>946</v>
      </c>
      <c r="J627" s="13" t="s">
        <v>1096</v>
      </c>
      <c r="K627" s="13" t="s">
        <v>1146</v>
      </c>
      <c r="L627" s="13" t="s">
        <v>1155</v>
      </c>
      <c r="M627" s="13" t="s">
        <v>835</v>
      </c>
      <c r="N627" s="13" t="s">
        <v>1151</v>
      </c>
      <c r="O627" s="13">
        <v>2</v>
      </c>
      <c r="P627" s="13">
        <v>1</v>
      </c>
      <c r="Q627" s="13" t="s">
        <v>949</v>
      </c>
      <c r="R627" s="40" t="s">
        <v>950</v>
      </c>
      <c r="S627" s="40" t="s">
        <v>233</v>
      </c>
      <c r="T627" s="34">
        <v>20000000</v>
      </c>
      <c r="U627" s="13" t="s">
        <v>1098</v>
      </c>
      <c r="V627" s="13" t="s">
        <v>970</v>
      </c>
      <c r="W627" s="13" t="s">
        <v>952</v>
      </c>
      <c r="X627" s="13" t="s">
        <v>557</v>
      </c>
      <c r="Y627" s="13" t="s">
        <v>50</v>
      </c>
      <c r="Z627" s="13" t="s">
        <v>51</v>
      </c>
      <c r="AA627" s="18">
        <f>SUMIFS('MOD PAA INVERSIÓN'!M:M,'MOD PAA INVERSIÓN'!B:B,A627,'MOD PAA INVERSIÓN'!A:A,"Modificación propuesta")</f>
        <v>0</v>
      </c>
      <c r="AB627" s="18">
        <f t="shared" si="159"/>
        <v>0</v>
      </c>
      <c r="AC627" s="18">
        <f t="shared" si="183"/>
        <v>20000000</v>
      </c>
      <c r="AD627" s="18">
        <f>IFERROR(VLOOKUP(A627,'MOD PAA INVERSIÓN'!$B:$U,20,0),0)</f>
        <v>0</v>
      </c>
      <c r="AE627" s="18">
        <f>SUMIFS('MOD PAA INVERSIÓN'!$M:$M,'MOD PAA INVERSIÓN'!B:B,A627,'MOD PAA INVERSIÓN'!A:A,"Información Actual")</f>
        <v>0</v>
      </c>
      <c r="AF627" s="18" t="e">
        <f>VLOOKUP(A627,'Copia de MOD PAA INVERSIÓN'!$B:$M,12,0)</f>
        <v>#N/A</v>
      </c>
      <c r="AG627" s="11" t="e">
        <f>VLOOKUP(A627,'SOL INVERSIÒN'!$B:$M,12,0)</f>
        <v>#N/A</v>
      </c>
      <c r="AH627" s="11" t="e">
        <f t="shared" si="162"/>
        <v>#N/A</v>
      </c>
      <c r="AI627" s="11"/>
    </row>
    <row r="628" spans="1:35" ht="153">
      <c r="A628" s="12" t="s">
        <v>1224</v>
      </c>
      <c r="B628" s="13" t="s">
        <v>34</v>
      </c>
      <c r="C628" s="13" t="s">
        <v>35</v>
      </c>
      <c r="D628" s="13" t="s">
        <v>1095</v>
      </c>
      <c r="E628" s="13" t="s">
        <v>944</v>
      </c>
      <c r="F628" s="14">
        <v>8146</v>
      </c>
      <c r="G628" s="14">
        <v>2024110010254</v>
      </c>
      <c r="H628" s="13" t="s">
        <v>945</v>
      </c>
      <c r="I628" s="13" t="s">
        <v>946</v>
      </c>
      <c r="J628" s="13" t="s">
        <v>1096</v>
      </c>
      <c r="K628" s="13" t="s">
        <v>1146</v>
      </c>
      <c r="L628" s="13" t="s">
        <v>1155</v>
      </c>
      <c r="M628" s="13" t="s">
        <v>835</v>
      </c>
      <c r="N628" s="13" t="s">
        <v>1151</v>
      </c>
      <c r="O628" s="13">
        <v>2</v>
      </c>
      <c r="P628" s="13">
        <v>1</v>
      </c>
      <c r="Q628" s="13" t="s">
        <v>949</v>
      </c>
      <c r="R628" s="40" t="s">
        <v>950</v>
      </c>
      <c r="S628" s="40" t="s">
        <v>233</v>
      </c>
      <c r="T628" s="34">
        <v>20000000</v>
      </c>
      <c r="U628" s="13" t="s">
        <v>1098</v>
      </c>
      <c r="V628" s="13" t="s">
        <v>970</v>
      </c>
      <c r="W628" s="13" t="s">
        <v>952</v>
      </c>
      <c r="X628" s="13" t="s">
        <v>557</v>
      </c>
      <c r="Y628" s="13" t="s">
        <v>50</v>
      </c>
      <c r="Z628" s="13" t="s">
        <v>51</v>
      </c>
      <c r="AA628" s="18">
        <f>SUMIFS('MOD PAA INVERSIÓN'!M:M,'MOD PAA INVERSIÓN'!B:B,A628,'MOD PAA INVERSIÓN'!A:A,"Modificación propuesta")</f>
        <v>0</v>
      </c>
      <c r="AB628" s="18">
        <f t="shared" si="159"/>
        <v>0</v>
      </c>
      <c r="AC628" s="18">
        <f t="shared" si="183"/>
        <v>20000000</v>
      </c>
      <c r="AD628" s="18">
        <f>IFERROR(VLOOKUP(A628,'MOD PAA INVERSIÓN'!$B:$U,20,0),0)</f>
        <v>0</v>
      </c>
      <c r="AE628" s="18">
        <f>SUMIFS('MOD PAA INVERSIÓN'!$M:$M,'MOD PAA INVERSIÓN'!B:B,A628,'MOD PAA INVERSIÓN'!A:A,"Información Actual")</f>
        <v>0</v>
      </c>
      <c r="AF628" s="18" t="e">
        <f>VLOOKUP(A628,'Copia de MOD PAA INVERSIÓN'!$B:$M,12,0)</f>
        <v>#N/A</v>
      </c>
      <c r="AG628" s="11" t="e">
        <f>VLOOKUP(A628,'SOL INVERSIÒN'!$B:$M,12,0)</f>
        <v>#N/A</v>
      </c>
      <c r="AH628" s="11" t="e">
        <f t="shared" si="162"/>
        <v>#N/A</v>
      </c>
      <c r="AI628" s="11"/>
    </row>
    <row r="629" spans="1:35" ht="153">
      <c r="A629" s="12" t="s">
        <v>1225</v>
      </c>
      <c r="B629" s="13" t="s">
        <v>34</v>
      </c>
      <c r="C629" s="13" t="s">
        <v>35</v>
      </c>
      <c r="D629" s="13" t="s">
        <v>1095</v>
      </c>
      <c r="E629" s="13" t="s">
        <v>944</v>
      </c>
      <c r="F629" s="14">
        <v>8146</v>
      </c>
      <c r="G629" s="14">
        <v>2024110010254</v>
      </c>
      <c r="H629" s="13" t="s">
        <v>945</v>
      </c>
      <c r="I629" s="13" t="s">
        <v>946</v>
      </c>
      <c r="J629" s="13" t="s">
        <v>1096</v>
      </c>
      <c r="K629" s="13" t="s">
        <v>1146</v>
      </c>
      <c r="L629" s="13" t="s">
        <v>1155</v>
      </c>
      <c r="M629" s="13" t="s">
        <v>835</v>
      </c>
      <c r="N629" s="13" t="s">
        <v>1151</v>
      </c>
      <c r="O629" s="13">
        <v>2</v>
      </c>
      <c r="P629" s="13">
        <v>1</v>
      </c>
      <c r="Q629" s="13" t="s">
        <v>949</v>
      </c>
      <c r="R629" s="40" t="s">
        <v>950</v>
      </c>
      <c r="S629" s="40" t="s">
        <v>233</v>
      </c>
      <c r="T629" s="34">
        <v>20000000</v>
      </c>
      <c r="U629" s="13" t="s">
        <v>1098</v>
      </c>
      <c r="V629" s="13" t="s">
        <v>970</v>
      </c>
      <c r="W629" s="13" t="s">
        <v>952</v>
      </c>
      <c r="X629" s="13" t="s">
        <v>557</v>
      </c>
      <c r="Y629" s="13" t="s">
        <v>50</v>
      </c>
      <c r="Z629" s="13" t="s">
        <v>51</v>
      </c>
      <c r="AA629" s="18">
        <f>SUMIFS('MOD PAA INVERSIÓN'!M:M,'MOD PAA INVERSIÓN'!B:B,A629,'MOD PAA INVERSIÓN'!A:A,"Modificación propuesta")</f>
        <v>0</v>
      </c>
      <c r="AB629" s="18">
        <f t="shared" si="159"/>
        <v>0</v>
      </c>
      <c r="AC629" s="18">
        <f t="shared" si="183"/>
        <v>20000000</v>
      </c>
      <c r="AD629" s="18">
        <f>IFERROR(VLOOKUP(A629,'MOD PAA INVERSIÓN'!$B:$U,20,0),0)</f>
        <v>0</v>
      </c>
      <c r="AE629" s="18">
        <f>SUMIFS('MOD PAA INVERSIÓN'!$M:$M,'MOD PAA INVERSIÓN'!B:B,A629,'MOD PAA INVERSIÓN'!A:A,"Información Actual")</f>
        <v>0</v>
      </c>
      <c r="AF629" s="18" t="e">
        <f>VLOOKUP(A629,'Copia de MOD PAA INVERSIÓN'!$B:$M,12,0)</f>
        <v>#N/A</v>
      </c>
      <c r="AG629" s="11" t="e">
        <f>VLOOKUP(A629,'SOL INVERSIÒN'!$B:$M,12,0)</f>
        <v>#N/A</v>
      </c>
      <c r="AH629" s="11" t="e">
        <f t="shared" si="162"/>
        <v>#N/A</v>
      </c>
      <c r="AI629" s="11"/>
    </row>
    <row r="630" spans="1:35" ht="153">
      <c r="A630" s="12" t="s">
        <v>1226</v>
      </c>
      <c r="B630" s="13" t="s">
        <v>34</v>
      </c>
      <c r="C630" s="13" t="s">
        <v>35</v>
      </c>
      <c r="D630" s="13" t="s">
        <v>1095</v>
      </c>
      <c r="E630" s="13" t="s">
        <v>944</v>
      </c>
      <c r="F630" s="14">
        <v>8146</v>
      </c>
      <c r="G630" s="14">
        <v>2024110010254</v>
      </c>
      <c r="H630" s="13" t="s">
        <v>945</v>
      </c>
      <c r="I630" s="13" t="s">
        <v>946</v>
      </c>
      <c r="J630" s="13" t="s">
        <v>1096</v>
      </c>
      <c r="K630" s="13" t="s">
        <v>1146</v>
      </c>
      <c r="L630" s="13" t="s">
        <v>1155</v>
      </c>
      <c r="M630" s="13" t="s">
        <v>835</v>
      </c>
      <c r="N630" s="13" t="s">
        <v>1151</v>
      </c>
      <c r="O630" s="13">
        <v>2</v>
      </c>
      <c r="P630" s="13">
        <v>1</v>
      </c>
      <c r="Q630" s="13" t="s">
        <v>949</v>
      </c>
      <c r="R630" s="40" t="s">
        <v>950</v>
      </c>
      <c r="S630" s="40" t="s">
        <v>233</v>
      </c>
      <c r="T630" s="34">
        <v>20000000</v>
      </c>
      <c r="U630" s="13" t="s">
        <v>1098</v>
      </c>
      <c r="V630" s="13" t="s">
        <v>970</v>
      </c>
      <c r="W630" s="13" t="s">
        <v>952</v>
      </c>
      <c r="X630" s="13" t="s">
        <v>557</v>
      </c>
      <c r="Y630" s="13" t="s">
        <v>50</v>
      </c>
      <c r="Z630" s="13" t="s">
        <v>51</v>
      </c>
      <c r="AA630" s="18">
        <f>SUMIFS('MOD PAA INVERSIÓN'!M:M,'MOD PAA INVERSIÓN'!B:B,A630,'MOD PAA INVERSIÓN'!A:A,"Modificación propuesta")</f>
        <v>0</v>
      </c>
      <c r="AB630" s="18">
        <f t="shared" si="159"/>
        <v>0</v>
      </c>
      <c r="AC630" s="18">
        <f t="shared" si="183"/>
        <v>20000000</v>
      </c>
      <c r="AD630" s="18">
        <f>IFERROR(VLOOKUP(A630,'MOD PAA INVERSIÓN'!$B:$U,20,0),0)</f>
        <v>0</v>
      </c>
      <c r="AE630" s="18">
        <f>SUMIFS('MOD PAA INVERSIÓN'!$M:$M,'MOD PAA INVERSIÓN'!B:B,A630,'MOD PAA INVERSIÓN'!A:A,"Información Actual")</f>
        <v>0</v>
      </c>
      <c r="AF630" s="18" t="e">
        <f>VLOOKUP(A630,'Copia de MOD PAA INVERSIÓN'!$B:$M,12,0)</f>
        <v>#N/A</v>
      </c>
      <c r="AG630" s="11" t="e">
        <f>VLOOKUP(A630,'SOL INVERSIÒN'!$B:$M,12,0)</f>
        <v>#N/A</v>
      </c>
      <c r="AH630" s="11" t="e">
        <f t="shared" si="162"/>
        <v>#N/A</v>
      </c>
      <c r="AI630" s="11"/>
    </row>
    <row r="631" spans="1:35" ht="153">
      <c r="A631" s="12" t="s">
        <v>1227</v>
      </c>
      <c r="B631" s="13" t="s">
        <v>34</v>
      </c>
      <c r="C631" s="13" t="s">
        <v>35</v>
      </c>
      <c r="D631" s="13" t="s">
        <v>1095</v>
      </c>
      <c r="E631" s="13" t="s">
        <v>944</v>
      </c>
      <c r="F631" s="14">
        <v>8146</v>
      </c>
      <c r="G631" s="14">
        <v>2024110010254</v>
      </c>
      <c r="H631" s="13" t="s">
        <v>945</v>
      </c>
      <c r="I631" s="13" t="s">
        <v>946</v>
      </c>
      <c r="J631" s="13" t="s">
        <v>1096</v>
      </c>
      <c r="K631" s="13" t="s">
        <v>1146</v>
      </c>
      <c r="L631" s="13" t="s">
        <v>1155</v>
      </c>
      <c r="M631" s="13" t="s">
        <v>835</v>
      </c>
      <c r="N631" s="13" t="s">
        <v>1151</v>
      </c>
      <c r="O631" s="13">
        <v>2</v>
      </c>
      <c r="P631" s="13">
        <v>1</v>
      </c>
      <c r="Q631" s="13" t="s">
        <v>949</v>
      </c>
      <c r="R631" s="40" t="s">
        <v>950</v>
      </c>
      <c r="S631" s="40" t="s">
        <v>233</v>
      </c>
      <c r="T631" s="34">
        <v>20000000</v>
      </c>
      <c r="U631" s="13" t="s">
        <v>1098</v>
      </c>
      <c r="V631" s="13" t="s">
        <v>970</v>
      </c>
      <c r="W631" s="13" t="s">
        <v>952</v>
      </c>
      <c r="X631" s="13" t="s">
        <v>557</v>
      </c>
      <c r="Y631" s="13" t="s">
        <v>50</v>
      </c>
      <c r="Z631" s="13" t="s">
        <v>51</v>
      </c>
      <c r="AA631" s="18">
        <f>SUMIFS('MOD PAA INVERSIÓN'!M:M,'MOD PAA INVERSIÓN'!B:B,A631,'MOD PAA INVERSIÓN'!A:A,"Modificación propuesta")</f>
        <v>0</v>
      </c>
      <c r="AB631" s="18">
        <f t="shared" si="159"/>
        <v>0</v>
      </c>
      <c r="AC631" s="18">
        <f t="shared" si="183"/>
        <v>20000000</v>
      </c>
      <c r="AD631" s="18">
        <f>IFERROR(VLOOKUP(A631,'MOD PAA INVERSIÓN'!$B:$U,20,0),0)</f>
        <v>0</v>
      </c>
      <c r="AE631" s="18">
        <f>SUMIFS('MOD PAA INVERSIÓN'!$M:$M,'MOD PAA INVERSIÓN'!B:B,A631,'MOD PAA INVERSIÓN'!A:A,"Información Actual")</f>
        <v>0</v>
      </c>
      <c r="AF631" s="18" t="e">
        <f>VLOOKUP(A631,'Copia de MOD PAA INVERSIÓN'!$B:$M,12,0)</f>
        <v>#N/A</v>
      </c>
      <c r="AG631" s="11" t="e">
        <f>VLOOKUP(A631,'SOL INVERSIÒN'!$B:$M,12,0)</f>
        <v>#N/A</v>
      </c>
      <c r="AH631" s="11" t="e">
        <f t="shared" si="162"/>
        <v>#N/A</v>
      </c>
      <c r="AI631" s="11"/>
    </row>
    <row r="632" spans="1:35" ht="153">
      <c r="A632" s="12" t="s">
        <v>1228</v>
      </c>
      <c r="B632" s="13" t="s">
        <v>34</v>
      </c>
      <c r="C632" s="13" t="s">
        <v>35</v>
      </c>
      <c r="D632" s="13" t="s">
        <v>1095</v>
      </c>
      <c r="E632" s="13" t="s">
        <v>944</v>
      </c>
      <c r="F632" s="14">
        <v>8146</v>
      </c>
      <c r="G632" s="14">
        <v>2024110010254</v>
      </c>
      <c r="H632" s="13" t="s">
        <v>945</v>
      </c>
      <c r="I632" s="13" t="s">
        <v>946</v>
      </c>
      <c r="J632" s="13" t="s">
        <v>1096</v>
      </c>
      <c r="K632" s="13" t="s">
        <v>1146</v>
      </c>
      <c r="L632" s="13" t="s">
        <v>1155</v>
      </c>
      <c r="M632" s="13" t="s">
        <v>835</v>
      </c>
      <c r="N632" s="13" t="s">
        <v>1151</v>
      </c>
      <c r="O632" s="13">
        <v>2</v>
      </c>
      <c r="P632" s="13">
        <v>1</v>
      </c>
      <c r="Q632" s="13" t="s">
        <v>949</v>
      </c>
      <c r="R632" s="40" t="s">
        <v>950</v>
      </c>
      <c r="S632" s="40" t="s">
        <v>233</v>
      </c>
      <c r="T632" s="34">
        <v>20000000</v>
      </c>
      <c r="U632" s="13" t="s">
        <v>1098</v>
      </c>
      <c r="V632" s="13" t="s">
        <v>970</v>
      </c>
      <c r="W632" s="13" t="s">
        <v>952</v>
      </c>
      <c r="X632" s="13" t="s">
        <v>557</v>
      </c>
      <c r="Y632" s="13" t="s">
        <v>50</v>
      </c>
      <c r="Z632" s="13" t="s">
        <v>51</v>
      </c>
      <c r="AA632" s="18">
        <f>SUMIFS('MOD PAA INVERSIÓN'!M:M,'MOD PAA INVERSIÓN'!B:B,A632,'MOD PAA INVERSIÓN'!A:A,"Modificación propuesta")</f>
        <v>0</v>
      </c>
      <c r="AB632" s="18">
        <f t="shared" si="159"/>
        <v>0</v>
      </c>
      <c r="AC632" s="18">
        <f t="shared" si="183"/>
        <v>20000000</v>
      </c>
      <c r="AD632" s="18">
        <f>IFERROR(VLOOKUP(A632,'MOD PAA INVERSIÓN'!$B:$U,20,0),0)</f>
        <v>0</v>
      </c>
      <c r="AE632" s="18">
        <f>SUMIFS('MOD PAA INVERSIÓN'!$M:$M,'MOD PAA INVERSIÓN'!B:B,A632,'MOD PAA INVERSIÓN'!A:A,"Información Actual")</f>
        <v>0</v>
      </c>
      <c r="AF632" s="18" t="e">
        <f>VLOOKUP(A632,'Copia de MOD PAA INVERSIÓN'!$B:$M,12,0)</f>
        <v>#N/A</v>
      </c>
      <c r="AG632" s="11" t="e">
        <f>VLOOKUP(A632,'SOL INVERSIÒN'!$B:$M,12,0)</f>
        <v>#N/A</v>
      </c>
      <c r="AH632" s="11" t="e">
        <f t="shared" si="162"/>
        <v>#N/A</v>
      </c>
      <c r="AI632" s="11"/>
    </row>
    <row r="633" spans="1:35" ht="153">
      <c r="A633" s="12" t="s">
        <v>1229</v>
      </c>
      <c r="B633" s="13" t="s">
        <v>34</v>
      </c>
      <c r="C633" s="13" t="s">
        <v>35</v>
      </c>
      <c r="D633" s="13" t="s">
        <v>1095</v>
      </c>
      <c r="E633" s="13" t="s">
        <v>944</v>
      </c>
      <c r="F633" s="14">
        <v>8146</v>
      </c>
      <c r="G633" s="14">
        <v>2024110010254</v>
      </c>
      <c r="H633" s="13" t="s">
        <v>945</v>
      </c>
      <c r="I633" s="13" t="s">
        <v>946</v>
      </c>
      <c r="J633" s="13" t="s">
        <v>1096</v>
      </c>
      <c r="K633" s="13" t="s">
        <v>1146</v>
      </c>
      <c r="L633" s="13" t="s">
        <v>1155</v>
      </c>
      <c r="M633" s="13" t="s">
        <v>835</v>
      </c>
      <c r="N633" s="13" t="s">
        <v>1151</v>
      </c>
      <c r="O633" s="13">
        <v>2</v>
      </c>
      <c r="P633" s="13">
        <v>1</v>
      </c>
      <c r="Q633" s="13" t="s">
        <v>949</v>
      </c>
      <c r="R633" s="40" t="s">
        <v>950</v>
      </c>
      <c r="S633" s="40" t="s">
        <v>233</v>
      </c>
      <c r="T633" s="34">
        <v>20000000</v>
      </c>
      <c r="U633" s="13" t="s">
        <v>1098</v>
      </c>
      <c r="V633" s="13" t="s">
        <v>970</v>
      </c>
      <c r="W633" s="13" t="s">
        <v>952</v>
      </c>
      <c r="X633" s="13" t="s">
        <v>557</v>
      </c>
      <c r="Y633" s="13" t="s">
        <v>50</v>
      </c>
      <c r="Z633" s="13" t="s">
        <v>51</v>
      </c>
      <c r="AA633" s="18">
        <f>SUMIFS('MOD PAA INVERSIÓN'!M:M,'MOD PAA INVERSIÓN'!B:B,A633,'MOD PAA INVERSIÓN'!A:A,"Modificación propuesta")</f>
        <v>0</v>
      </c>
      <c r="AB633" s="18">
        <f t="shared" si="159"/>
        <v>0</v>
      </c>
      <c r="AC633" s="18">
        <f t="shared" si="183"/>
        <v>20000000</v>
      </c>
      <c r="AD633" s="18">
        <f>IFERROR(VLOOKUP(A633,'MOD PAA INVERSIÓN'!$B:$U,20,0),0)</f>
        <v>0</v>
      </c>
      <c r="AE633" s="18">
        <f>SUMIFS('MOD PAA INVERSIÓN'!$M:$M,'MOD PAA INVERSIÓN'!B:B,A633,'MOD PAA INVERSIÓN'!A:A,"Información Actual")</f>
        <v>0</v>
      </c>
      <c r="AF633" s="18" t="e">
        <f>VLOOKUP(A633,'Copia de MOD PAA INVERSIÓN'!$B:$M,12,0)</f>
        <v>#N/A</v>
      </c>
      <c r="AG633" s="11" t="e">
        <f>VLOOKUP(A633,'SOL INVERSIÒN'!$B:$M,12,0)</f>
        <v>#N/A</v>
      </c>
      <c r="AH633" s="11" t="e">
        <f t="shared" si="162"/>
        <v>#N/A</v>
      </c>
      <c r="AI633" s="11"/>
    </row>
    <row r="634" spans="1:35" ht="153">
      <c r="A634" s="12" t="s">
        <v>1230</v>
      </c>
      <c r="B634" s="13" t="s">
        <v>34</v>
      </c>
      <c r="C634" s="13" t="s">
        <v>35</v>
      </c>
      <c r="D634" s="13" t="s">
        <v>1095</v>
      </c>
      <c r="E634" s="13" t="s">
        <v>944</v>
      </c>
      <c r="F634" s="14">
        <v>8146</v>
      </c>
      <c r="G634" s="14">
        <v>2024110010254</v>
      </c>
      <c r="H634" s="13" t="s">
        <v>945</v>
      </c>
      <c r="I634" s="13" t="s">
        <v>946</v>
      </c>
      <c r="J634" s="13" t="s">
        <v>1096</v>
      </c>
      <c r="K634" s="13" t="s">
        <v>1146</v>
      </c>
      <c r="L634" s="13" t="s">
        <v>1155</v>
      </c>
      <c r="M634" s="13" t="s">
        <v>835</v>
      </c>
      <c r="N634" s="13" t="s">
        <v>1151</v>
      </c>
      <c r="O634" s="13">
        <v>2</v>
      </c>
      <c r="P634" s="13">
        <v>1</v>
      </c>
      <c r="Q634" s="13" t="s">
        <v>949</v>
      </c>
      <c r="R634" s="40" t="s">
        <v>950</v>
      </c>
      <c r="S634" s="40" t="s">
        <v>233</v>
      </c>
      <c r="T634" s="34">
        <v>20000000</v>
      </c>
      <c r="U634" s="13" t="s">
        <v>1098</v>
      </c>
      <c r="V634" s="13" t="s">
        <v>970</v>
      </c>
      <c r="W634" s="13" t="s">
        <v>952</v>
      </c>
      <c r="X634" s="13" t="s">
        <v>557</v>
      </c>
      <c r="Y634" s="13" t="s">
        <v>50</v>
      </c>
      <c r="Z634" s="13" t="s">
        <v>51</v>
      </c>
      <c r="AA634" s="18">
        <f>SUMIFS('MOD PAA INVERSIÓN'!M:M,'MOD PAA INVERSIÓN'!B:B,A634,'MOD PAA INVERSIÓN'!A:A,"Modificación propuesta")</f>
        <v>0</v>
      </c>
      <c r="AB634" s="18">
        <f t="shared" si="159"/>
        <v>0</v>
      </c>
      <c r="AC634" s="18">
        <f t="shared" si="183"/>
        <v>20000000</v>
      </c>
      <c r="AD634" s="18">
        <f>IFERROR(VLOOKUP(A634,'MOD PAA INVERSIÓN'!$B:$U,20,0),0)</f>
        <v>0</v>
      </c>
      <c r="AE634" s="18">
        <f>SUMIFS('MOD PAA INVERSIÓN'!$M:$M,'MOD PAA INVERSIÓN'!B:B,A634,'MOD PAA INVERSIÓN'!A:A,"Información Actual")</f>
        <v>0</v>
      </c>
      <c r="AF634" s="18" t="e">
        <f>VLOOKUP(A634,'Copia de MOD PAA INVERSIÓN'!$B:$M,12,0)</f>
        <v>#N/A</v>
      </c>
      <c r="AG634" s="11" t="e">
        <f>VLOOKUP(A634,'SOL INVERSIÒN'!$B:$M,12,0)</f>
        <v>#N/A</v>
      </c>
      <c r="AH634" s="11" t="e">
        <f t="shared" si="162"/>
        <v>#N/A</v>
      </c>
      <c r="AI634" s="11"/>
    </row>
    <row r="635" spans="1:35" ht="153">
      <c r="A635" s="12" t="s">
        <v>1231</v>
      </c>
      <c r="B635" s="13" t="s">
        <v>34</v>
      </c>
      <c r="C635" s="13" t="s">
        <v>35</v>
      </c>
      <c r="D635" s="13" t="s">
        <v>1095</v>
      </c>
      <c r="E635" s="13" t="s">
        <v>944</v>
      </c>
      <c r="F635" s="14">
        <v>8146</v>
      </c>
      <c r="G635" s="14">
        <v>2024110010254</v>
      </c>
      <c r="H635" s="13" t="s">
        <v>945</v>
      </c>
      <c r="I635" s="13" t="s">
        <v>946</v>
      </c>
      <c r="J635" s="13" t="s">
        <v>1096</v>
      </c>
      <c r="K635" s="13" t="s">
        <v>1146</v>
      </c>
      <c r="L635" s="13" t="s">
        <v>1155</v>
      </c>
      <c r="M635" s="13" t="s">
        <v>835</v>
      </c>
      <c r="N635" s="13" t="s">
        <v>1151</v>
      </c>
      <c r="O635" s="13">
        <v>2</v>
      </c>
      <c r="P635" s="13">
        <v>1</v>
      </c>
      <c r="Q635" s="13" t="s">
        <v>949</v>
      </c>
      <c r="R635" s="40" t="s">
        <v>950</v>
      </c>
      <c r="S635" s="40" t="s">
        <v>233</v>
      </c>
      <c r="T635" s="34">
        <v>20000000</v>
      </c>
      <c r="U635" s="13" t="s">
        <v>1098</v>
      </c>
      <c r="V635" s="13" t="s">
        <v>970</v>
      </c>
      <c r="W635" s="13" t="s">
        <v>952</v>
      </c>
      <c r="X635" s="13" t="s">
        <v>557</v>
      </c>
      <c r="Y635" s="13" t="s">
        <v>50</v>
      </c>
      <c r="Z635" s="13" t="s">
        <v>51</v>
      </c>
      <c r="AA635" s="18">
        <f>SUMIFS('MOD PAA INVERSIÓN'!M:M,'MOD PAA INVERSIÓN'!B:B,A635,'MOD PAA INVERSIÓN'!A:A,"Modificación propuesta")</f>
        <v>0</v>
      </c>
      <c r="AB635" s="18">
        <f t="shared" si="159"/>
        <v>0</v>
      </c>
      <c r="AC635" s="18">
        <f t="shared" si="183"/>
        <v>20000000</v>
      </c>
      <c r="AD635" s="18">
        <f>IFERROR(VLOOKUP(A635,'MOD PAA INVERSIÓN'!$B:$U,20,0),0)</f>
        <v>0</v>
      </c>
      <c r="AE635" s="18">
        <f>SUMIFS('MOD PAA INVERSIÓN'!$M:$M,'MOD PAA INVERSIÓN'!B:B,A635,'MOD PAA INVERSIÓN'!A:A,"Información Actual")</f>
        <v>0</v>
      </c>
      <c r="AF635" s="18" t="e">
        <f>VLOOKUP(A635,'Copia de MOD PAA INVERSIÓN'!$B:$M,12,0)</f>
        <v>#N/A</v>
      </c>
      <c r="AG635" s="11" t="e">
        <f>VLOOKUP(A635,'SOL INVERSIÒN'!$B:$M,12,0)</f>
        <v>#N/A</v>
      </c>
      <c r="AH635" s="11" t="e">
        <f t="shared" si="162"/>
        <v>#N/A</v>
      </c>
      <c r="AI635" s="11"/>
    </row>
    <row r="636" spans="1:35" ht="153">
      <c r="A636" s="12" t="s">
        <v>1232</v>
      </c>
      <c r="B636" s="13" t="s">
        <v>34</v>
      </c>
      <c r="C636" s="13" t="s">
        <v>35</v>
      </c>
      <c r="D636" s="13" t="s">
        <v>1095</v>
      </c>
      <c r="E636" s="13" t="s">
        <v>944</v>
      </c>
      <c r="F636" s="14">
        <v>8146</v>
      </c>
      <c r="G636" s="14">
        <v>2024110010254</v>
      </c>
      <c r="H636" s="13" t="s">
        <v>945</v>
      </c>
      <c r="I636" s="13" t="s">
        <v>946</v>
      </c>
      <c r="J636" s="13" t="s">
        <v>1096</v>
      </c>
      <c r="K636" s="13" t="s">
        <v>1146</v>
      </c>
      <c r="L636" s="13" t="s">
        <v>1155</v>
      </c>
      <c r="M636" s="13" t="s">
        <v>835</v>
      </c>
      <c r="N636" s="13" t="s">
        <v>1151</v>
      </c>
      <c r="O636" s="13">
        <v>2</v>
      </c>
      <c r="P636" s="13">
        <v>1</v>
      </c>
      <c r="Q636" s="13" t="s">
        <v>949</v>
      </c>
      <c r="R636" s="40" t="s">
        <v>950</v>
      </c>
      <c r="S636" s="40" t="s">
        <v>233</v>
      </c>
      <c r="T636" s="34">
        <v>20000000</v>
      </c>
      <c r="U636" s="13" t="s">
        <v>1098</v>
      </c>
      <c r="V636" s="13" t="s">
        <v>970</v>
      </c>
      <c r="W636" s="13" t="s">
        <v>952</v>
      </c>
      <c r="X636" s="13" t="s">
        <v>557</v>
      </c>
      <c r="Y636" s="13" t="s">
        <v>50</v>
      </c>
      <c r="Z636" s="13" t="s">
        <v>51</v>
      </c>
      <c r="AA636" s="18">
        <f>SUMIFS('MOD PAA INVERSIÓN'!M:M,'MOD PAA INVERSIÓN'!B:B,A636,'MOD PAA INVERSIÓN'!A:A,"Modificación propuesta")</f>
        <v>0</v>
      </c>
      <c r="AB636" s="18">
        <f t="shared" si="159"/>
        <v>0</v>
      </c>
      <c r="AC636" s="18">
        <f t="shared" si="183"/>
        <v>20000000</v>
      </c>
      <c r="AD636" s="18">
        <f>IFERROR(VLOOKUP(A636,'MOD PAA INVERSIÓN'!$B:$U,20,0),0)</f>
        <v>0</v>
      </c>
      <c r="AE636" s="18">
        <f>SUMIFS('MOD PAA INVERSIÓN'!$M:$M,'MOD PAA INVERSIÓN'!B:B,A636,'MOD PAA INVERSIÓN'!A:A,"Información Actual")</f>
        <v>0</v>
      </c>
      <c r="AF636" s="18" t="e">
        <f>VLOOKUP(A636,'Copia de MOD PAA INVERSIÓN'!$B:$M,12,0)</f>
        <v>#N/A</v>
      </c>
      <c r="AG636" s="11" t="e">
        <f>VLOOKUP(A636,'SOL INVERSIÒN'!$B:$M,12,0)</f>
        <v>#N/A</v>
      </c>
      <c r="AH636" s="11" t="e">
        <f t="shared" si="162"/>
        <v>#N/A</v>
      </c>
      <c r="AI636" s="11"/>
    </row>
    <row r="637" spans="1:35" ht="153">
      <c r="A637" s="12" t="s">
        <v>1233</v>
      </c>
      <c r="B637" s="13" t="s">
        <v>34</v>
      </c>
      <c r="C637" s="13" t="s">
        <v>35</v>
      </c>
      <c r="D637" s="13" t="s">
        <v>1095</v>
      </c>
      <c r="E637" s="13" t="s">
        <v>944</v>
      </c>
      <c r="F637" s="14">
        <v>8146</v>
      </c>
      <c r="G637" s="14">
        <v>2024110010254</v>
      </c>
      <c r="H637" s="13" t="s">
        <v>945</v>
      </c>
      <c r="I637" s="13" t="s">
        <v>946</v>
      </c>
      <c r="J637" s="13" t="s">
        <v>1096</v>
      </c>
      <c r="K637" s="13" t="s">
        <v>1146</v>
      </c>
      <c r="L637" s="13" t="s">
        <v>1155</v>
      </c>
      <c r="M637" s="13" t="s">
        <v>835</v>
      </c>
      <c r="N637" s="13" t="s">
        <v>1151</v>
      </c>
      <c r="O637" s="13">
        <v>2</v>
      </c>
      <c r="P637" s="13">
        <v>1</v>
      </c>
      <c r="Q637" s="13" t="s">
        <v>949</v>
      </c>
      <c r="R637" s="40" t="s">
        <v>950</v>
      </c>
      <c r="S637" s="40" t="s">
        <v>233</v>
      </c>
      <c r="T637" s="34">
        <v>20000000</v>
      </c>
      <c r="U637" s="13" t="s">
        <v>1098</v>
      </c>
      <c r="V637" s="13" t="s">
        <v>970</v>
      </c>
      <c r="W637" s="13" t="s">
        <v>952</v>
      </c>
      <c r="X637" s="13" t="s">
        <v>557</v>
      </c>
      <c r="Y637" s="13" t="s">
        <v>50</v>
      </c>
      <c r="Z637" s="13" t="s">
        <v>51</v>
      </c>
      <c r="AA637" s="18">
        <f>SUMIFS('MOD PAA INVERSIÓN'!M:M,'MOD PAA INVERSIÓN'!B:B,A637,'MOD PAA INVERSIÓN'!A:A,"Modificación propuesta")</f>
        <v>0</v>
      </c>
      <c r="AB637" s="18">
        <f t="shared" si="159"/>
        <v>0</v>
      </c>
      <c r="AC637" s="18">
        <f t="shared" si="183"/>
        <v>20000000</v>
      </c>
      <c r="AD637" s="18">
        <f>IFERROR(VLOOKUP(A637,'MOD PAA INVERSIÓN'!$B:$U,20,0),0)</f>
        <v>0</v>
      </c>
      <c r="AE637" s="18">
        <f>SUMIFS('MOD PAA INVERSIÓN'!$M:$M,'MOD PAA INVERSIÓN'!B:B,A637,'MOD PAA INVERSIÓN'!A:A,"Información Actual")</f>
        <v>0</v>
      </c>
      <c r="AF637" s="18" t="e">
        <f>VLOOKUP(A637,'Copia de MOD PAA INVERSIÓN'!$B:$M,12,0)</f>
        <v>#N/A</v>
      </c>
      <c r="AG637" s="11" t="e">
        <f>VLOOKUP(A637,'SOL INVERSIÒN'!$B:$M,12,0)</f>
        <v>#N/A</v>
      </c>
      <c r="AH637" s="11" t="e">
        <f t="shared" si="162"/>
        <v>#N/A</v>
      </c>
      <c r="AI637" s="11"/>
    </row>
    <row r="638" spans="1:35" ht="153">
      <c r="A638" s="12" t="s">
        <v>1234</v>
      </c>
      <c r="B638" s="13" t="s">
        <v>34</v>
      </c>
      <c r="C638" s="13" t="s">
        <v>35</v>
      </c>
      <c r="D638" s="13" t="s">
        <v>1095</v>
      </c>
      <c r="E638" s="13" t="s">
        <v>944</v>
      </c>
      <c r="F638" s="14">
        <v>8146</v>
      </c>
      <c r="G638" s="14">
        <v>2024110010254</v>
      </c>
      <c r="H638" s="13" t="s">
        <v>945</v>
      </c>
      <c r="I638" s="13" t="s">
        <v>946</v>
      </c>
      <c r="J638" s="13" t="s">
        <v>1096</v>
      </c>
      <c r="K638" s="13" t="s">
        <v>1146</v>
      </c>
      <c r="L638" s="13" t="s">
        <v>1155</v>
      </c>
      <c r="M638" s="13" t="s">
        <v>835</v>
      </c>
      <c r="N638" s="13" t="s">
        <v>1151</v>
      </c>
      <c r="O638" s="13">
        <v>2</v>
      </c>
      <c r="P638" s="13">
        <v>1</v>
      </c>
      <c r="Q638" s="13" t="s">
        <v>949</v>
      </c>
      <c r="R638" s="40" t="s">
        <v>950</v>
      </c>
      <c r="S638" s="40" t="s">
        <v>233</v>
      </c>
      <c r="T638" s="34">
        <v>20000000</v>
      </c>
      <c r="U638" s="13" t="s">
        <v>1098</v>
      </c>
      <c r="V638" s="13" t="s">
        <v>970</v>
      </c>
      <c r="W638" s="13" t="s">
        <v>952</v>
      </c>
      <c r="X638" s="13" t="s">
        <v>557</v>
      </c>
      <c r="Y638" s="13" t="s">
        <v>50</v>
      </c>
      <c r="Z638" s="13" t="s">
        <v>51</v>
      </c>
      <c r="AA638" s="18">
        <f>SUMIFS('MOD PAA INVERSIÓN'!M:M,'MOD PAA INVERSIÓN'!B:B,A638,'MOD PAA INVERSIÓN'!A:A,"Modificación propuesta")</f>
        <v>0</v>
      </c>
      <c r="AB638" s="18">
        <f t="shared" si="159"/>
        <v>0</v>
      </c>
      <c r="AC638" s="18">
        <f t="shared" si="183"/>
        <v>20000000</v>
      </c>
      <c r="AD638" s="18">
        <f>IFERROR(VLOOKUP(A638,'MOD PAA INVERSIÓN'!$B:$U,20,0),0)</f>
        <v>0</v>
      </c>
      <c r="AE638" s="18">
        <f>SUMIFS('MOD PAA INVERSIÓN'!$M:$M,'MOD PAA INVERSIÓN'!B:B,A638,'MOD PAA INVERSIÓN'!A:A,"Información Actual")</f>
        <v>0</v>
      </c>
      <c r="AF638" s="18" t="e">
        <f>VLOOKUP(A638,'Copia de MOD PAA INVERSIÓN'!$B:$M,12,0)</f>
        <v>#N/A</v>
      </c>
      <c r="AG638" s="11" t="e">
        <f>VLOOKUP(A638,'SOL INVERSIÒN'!$B:$M,12,0)</f>
        <v>#N/A</v>
      </c>
      <c r="AH638" s="11" t="e">
        <f t="shared" si="162"/>
        <v>#N/A</v>
      </c>
      <c r="AI638" s="11"/>
    </row>
    <row r="639" spans="1:35" ht="153">
      <c r="A639" s="12" t="s">
        <v>1235</v>
      </c>
      <c r="B639" s="13" t="s">
        <v>34</v>
      </c>
      <c r="C639" s="13" t="s">
        <v>35</v>
      </c>
      <c r="D639" s="13" t="s">
        <v>1095</v>
      </c>
      <c r="E639" s="13" t="s">
        <v>944</v>
      </c>
      <c r="F639" s="14">
        <v>8146</v>
      </c>
      <c r="G639" s="14">
        <v>2024110010254</v>
      </c>
      <c r="H639" s="13" t="s">
        <v>945</v>
      </c>
      <c r="I639" s="13" t="s">
        <v>946</v>
      </c>
      <c r="J639" s="13" t="s">
        <v>1096</v>
      </c>
      <c r="K639" s="13" t="s">
        <v>1146</v>
      </c>
      <c r="L639" s="13" t="s">
        <v>1155</v>
      </c>
      <c r="M639" s="13" t="s">
        <v>835</v>
      </c>
      <c r="N639" s="13" t="s">
        <v>1151</v>
      </c>
      <c r="O639" s="13">
        <v>2</v>
      </c>
      <c r="P639" s="13">
        <v>1</v>
      </c>
      <c r="Q639" s="13" t="s">
        <v>949</v>
      </c>
      <c r="R639" s="40" t="s">
        <v>950</v>
      </c>
      <c r="S639" s="40" t="s">
        <v>233</v>
      </c>
      <c r="T639" s="34">
        <v>20000000</v>
      </c>
      <c r="U639" s="13" t="s">
        <v>1098</v>
      </c>
      <c r="V639" s="13" t="s">
        <v>970</v>
      </c>
      <c r="W639" s="13" t="s">
        <v>952</v>
      </c>
      <c r="X639" s="13" t="s">
        <v>557</v>
      </c>
      <c r="Y639" s="13" t="s">
        <v>50</v>
      </c>
      <c r="Z639" s="13" t="s">
        <v>51</v>
      </c>
      <c r="AA639" s="18">
        <f>SUMIFS('MOD PAA INVERSIÓN'!M:M,'MOD PAA INVERSIÓN'!B:B,A639,'MOD PAA INVERSIÓN'!A:A,"Modificación propuesta")</f>
        <v>0</v>
      </c>
      <c r="AB639" s="18">
        <f t="shared" si="159"/>
        <v>0</v>
      </c>
      <c r="AC639" s="18">
        <f t="shared" si="183"/>
        <v>20000000</v>
      </c>
      <c r="AD639" s="18">
        <f>IFERROR(VLOOKUP(A639,'MOD PAA INVERSIÓN'!$B:$U,20,0),0)</f>
        <v>0</v>
      </c>
      <c r="AE639" s="18">
        <f>SUMIFS('MOD PAA INVERSIÓN'!$M:$M,'MOD PAA INVERSIÓN'!B:B,A639,'MOD PAA INVERSIÓN'!A:A,"Información Actual")</f>
        <v>0</v>
      </c>
      <c r="AF639" s="18" t="e">
        <f>VLOOKUP(A639,'Copia de MOD PAA INVERSIÓN'!$B:$M,12,0)</f>
        <v>#N/A</v>
      </c>
      <c r="AG639" s="11" t="e">
        <f>VLOOKUP(A639,'SOL INVERSIÒN'!$B:$M,12,0)</f>
        <v>#N/A</v>
      </c>
      <c r="AH639" s="11" t="e">
        <f t="shared" si="162"/>
        <v>#N/A</v>
      </c>
      <c r="AI639" s="11"/>
    </row>
    <row r="640" spans="1:35" ht="153">
      <c r="A640" s="12" t="s">
        <v>1236</v>
      </c>
      <c r="B640" s="13" t="s">
        <v>34</v>
      </c>
      <c r="C640" s="13" t="s">
        <v>35</v>
      </c>
      <c r="D640" s="13" t="s">
        <v>1095</v>
      </c>
      <c r="E640" s="13" t="s">
        <v>944</v>
      </c>
      <c r="F640" s="14">
        <v>8146</v>
      </c>
      <c r="G640" s="14">
        <v>2024110010254</v>
      </c>
      <c r="H640" s="13" t="s">
        <v>945</v>
      </c>
      <c r="I640" s="13" t="s">
        <v>946</v>
      </c>
      <c r="J640" s="13" t="s">
        <v>1096</v>
      </c>
      <c r="K640" s="13" t="s">
        <v>1146</v>
      </c>
      <c r="L640" s="13" t="s">
        <v>1155</v>
      </c>
      <c r="M640" s="13" t="s">
        <v>835</v>
      </c>
      <c r="N640" s="13" t="s">
        <v>1151</v>
      </c>
      <c r="O640" s="13">
        <v>2</v>
      </c>
      <c r="P640" s="13">
        <v>1</v>
      </c>
      <c r="Q640" s="13" t="s">
        <v>949</v>
      </c>
      <c r="R640" s="40" t="s">
        <v>950</v>
      </c>
      <c r="S640" s="40" t="s">
        <v>233</v>
      </c>
      <c r="T640" s="34">
        <v>20000000</v>
      </c>
      <c r="U640" s="13" t="s">
        <v>1098</v>
      </c>
      <c r="V640" s="13" t="s">
        <v>970</v>
      </c>
      <c r="W640" s="13" t="s">
        <v>952</v>
      </c>
      <c r="X640" s="13" t="s">
        <v>557</v>
      </c>
      <c r="Y640" s="13" t="s">
        <v>50</v>
      </c>
      <c r="Z640" s="13" t="s">
        <v>51</v>
      </c>
      <c r="AA640" s="18">
        <f>SUMIFS('MOD PAA INVERSIÓN'!M:M,'MOD PAA INVERSIÓN'!B:B,A640,'MOD PAA INVERSIÓN'!A:A,"Modificación propuesta")</f>
        <v>0</v>
      </c>
      <c r="AB640" s="18">
        <f t="shared" si="159"/>
        <v>0</v>
      </c>
      <c r="AC640" s="18">
        <f t="shared" si="183"/>
        <v>20000000</v>
      </c>
      <c r="AD640" s="18">
        <f>IFERROR(VLOOKUP(A640,'MOD PAA INVERSIÓN'!$B:$U,20,0),0)</f>
        <v>0</v>
      </c>
      <c r="AE640" s="18">
        <f>SUMIFS('MOD PAA INVERSIÓN'!$M:$M,'MOD PAA INVERSIÓN'!B:B,A640,'MOD PAA INVERSIÓN'!A:A,"Información Actual")</f>
        <v>0</v>
      </c>
      <c r="AF640" s="18" t="e">
        <f>VLOOKUP(A640,'Copia de MOD PAA INVERSIÓN'!$B:$M,12,0)</f>
        <v>#N/A</v>
      </c>
      <c r="AG640" s="11" t="e">
        <f>VLOOKUP(A640,'SOL INVERSIÒN'!$B:$M,12,0)</f>
        <v>#N/A</v>
      </c>
      <c r="AH640" s="11" t="e">
        <f t="shared" si="162"/>
        <v>#N/A</v>
      </c>
      <c r="AI640" s="11"/>
    </row>
    <row r="641" spans="1:35" ht="153">
      <c r="A641" s="12" t="s">
        <v>1237</v>
      </c>
      <c r="B641" s="13" t="s">
        <v>34</v>
      </c>
      <c r="C641" s="13" t="s">
        <v>35</v>
      </c>
      <c r="D641" s="13" t="s">
        <v>1095</v>
      </c>
      <c r="E641" s="13" t="s">
        <v>944</v>
      </c>
      <c r="F641" s="14">
        <v>8146</v>
      </c>
      <c r="G641" s="14">
        <v>2024110010254</v>
      </c>
      <c r="H641" s="13" t="s">
        <v>945</v>
      </c>
      <c r="I641" s="13" t="s">
        <v>946</v>
      </c>
      <c r="J641" s="13" t="s">
        <v>1096</v>
      </c>
      <c r="K641" s="13">
        <v>80111600</v>
      </c>
      <c r="L641" s="13" t="s">
        <v>1238</v>
      </c>
      <c r="M641" s="13" t="s">
        <v>43</v>
      </c>
      <c r="N641" s="13" t="s">
        <v>280</v>
      </c>
      <c r="O641" s="13">
        <v>8</v>
      </c>
      <c r="P641" s="13">
        <v>1</v>
      </c>
      <c r="Q641" s="13" t="s">
        <v>577</v>
      </c>
      <c r="R641" s="40" t="s">
        <v>45</v>
      </c>
      <c r="S641" s="40" t="s">
        <v>233</v>
      </c>
      <c r="T641" s="34">
        <v>37963000</v>
      </c>
      <c r="U641" s="13" t="s">
        <v>1098</v>
      </c>
      <c r="V641" s="13" t="s">
        <v>1239</v>
      </c>
      <c r="W641" s="13" t="s">
        <v>952</v>
      </c>
      <c r="X641" s="13" t="s">
        <v>557</v>
      </c>
      <c r="Y641" s="13" t="s">
        <v>50</v>
      </c>
      <c r="Z641" s="13" t="s">
        <v>51</v>
      </c>
      <c r="AA641" s="18">
        <f>SUMIFS('MOD PAA INVERSIÓN'!M:M,'MOD PAA INVERSIÓN'!B:B,A641,'MOD PAA INVERSIÓN'!A:A,"Modificación propuesta")</f>
        <v>0</v>
      </c>
      <c r="AB641" s="18">
        <f t="shared" si="159"/>
        <v>0</v>
      </c>
      <c r="AC641" s="18">
        <f t="shared" si="183"/>
        <v>37963000</v>
      </c>
      <c r="AD641" s="18">
        <f>IFERROR(VLOOKUP(A641,'MOD PAA INVERSIÓN'!$B:$U,20,0),0)</f>
        <v>0</v>
      </c>
      <c r="AE641" s="18">
        <f>SUMIFS('MOD PAA INVERSIÓN'!$M:$M,'MOD PAA INVERSIÓN'!B:B,A641,'MOD PAA INVERSIÓN'!A:A,"Información Actual")</f>
        <v>0</v>
      </c>
      <c r="AF641" s="18" t="e">
        <f>VLOOKUP(A641,'Copia de MOD PAA INVERSIÓN'!$B:$M,12,0)</f>
        <v>#N/A</v>
      </c>
      <c r="AG641" s="11" t="e">
        <f>VLOOKUP(A641,'SOL INVERSIÒN'!$B:$M,12,0)</f>
        <v>#N/A</v>
      </c>
      <c r="AH641" s="11" t="e">
        <f t="shared" si="162"/>
        <v>#N/A</v>
      </c>
      <c r="AI641" s="11"/>
    </row>
    <row r="642" spans="1:35" ht="153">
      <c r="A642" s="12" t="s">
        <v>1240</v>
      </c>
      <c r="B642" s="13" t="s">
        <v>34</v>
      </c>
      <c r="C642" s="13" t="s">
        <v>35</v>
      </c>
      <c r="D642" s="13" t="s">
        <v>1241</v>
      </c>
      <c r="E642" s="13" t="s">
        <v>944</v>
      </c>
      <c r="F642" s="14">
        <v>8146</v>
      </c>
      <c r="G642" s="14">
        <v>2024110010254</v>
      </c>
      <c r="H642" s="13" t="s">
        <v>945</v>
      </c>
      <c r="I642" s="13" t="s">
        <v>946</v>
      </c>
      <c r="J642" s="13" t="s">
        <v>1242</v>
      </c>
      <c r="K642" s="13">
        <v>80111600</v>
      </c>
      <c r="L642" s="13" t="s">
        <v>1243</v>
      </c>
      <c r="M642" s="13" t="s">
        <v>479</v>
      </c>
      <c r="N642" s="13" t="s">
        <v>479</v>
      </c>
      <c r="O642" s="13">
        <v>5</v>
      </c>
      <c r="P642" s="13">
        <v>1</v>
      </c>
      <c r="Q642" s="13" t="s">
        <v>949</v>
      </c>
      <c r="R642" s="40" t="s">
        <v>45</v>
      </c>
      <c r="S642" s="40">
        <v>4800000</v>
      </c>
      <c r="T642" s="34">
        <f t="shared" ref="T642:T662" si="184">+S642*O642</f>
        <v>24000000</v>
      </c>
      <c r="U642" s="13" t="s">
        <v>1244</v>
      </c>
      <c r="V642" s="13" t="s">
        <v>47</v>
      </c>
      <c r="W642" s="13" t="s">
        <v>1245</v>
      </c>
      <c r="X642" s="13" t="s">
        <v>557</v>
      </c>
      <c r="Y642" s="13" t="s">
        <v>50</v>
      </c>
      <c r="Z642" s="13" t="s">
        <v>51</v>
      </c>
      <c r="AA642" s="18">
        <f>SUMIFS('MOD PAA INVERSIÓN'!M:M,'MOD PAA INVERSIÓN'!B:B,A642,'MOD PAA INVERSIÓN'!A:A,"Modificación propuesta")</f>
        <v>0</v>
      </c>
      <c r="AB642" s="18">
        <f t="shared" si="159"/>
        <v>0</v>
      </c>
      <c r="AC642" s="18">
        <f t="shared" si="183"/>
        <v>24000000</v>
      </c>
      <c r="AD642" s="18">
        <f>IFERROR(VLOOKUP(A642,'MOD PAA INVERSIÓN'!$B:$U,20,0),0)</f>
        <v>0</v>
      </c>
      <c r="AE642" s="18">
        <f>SUMIFS('MOD PAA INVERSIÓN'!$M:$M,'MOD PAA INVERSIÓN'!B:B,A642,'MOD PAA INVERSIÓN'!A:A,"Información Actual")</f>
        <v>0</v>
      </c>
      <c r="AF642" s="18" t="e">
        <f>VLOOKUP(A642,'Copia de MOD PAA INVERSIÓN'!$B:$M,12,0)</f>
        <v>#N/A</v>
      </c>
      <c r="AG642" s="11" t="e">
        <f>VLOOKUP(A642,'SOL INVERSIÒN'!$B:$M,12,0)</f>
        <v>#N/A</v>
      </c>
      <c r="AH642" s="11" t="e">
        <f t="shared" si="162"/>
        <v>#N/A</v>
      </c>
      <c r="AI642" s="11"/>
    </row>
    <row r="643" spans="1:35" ht="153">
      <c r="A643" s="12" t="s">
        <v>1246</v>
      </c>
      <c r="B643" s="13" t="s">
        <v>34</v>
      </c>
      <c r="C643" s="13" t="s">
        <v>35</v>
      </c>
      <c r="D643" s="13" t="s">
        <v>1241</v>
      </c>
      <c r="E643" s="13" t="s">
        <v>944</v>
      </c>
      <c r="F643" s="14">
        <v>8146</v>
      </c>
      <c r="G643" s="14">
        <v>2024110010254</v>
      </c>
      <c r="H643" s="13" t="s">
        <v>945</v>
      </c>
      <c r="I643" s="13" t="s">
        <v>946</v>
      </c>
      <c r="J643" s="13" t="s">
        <v>1242</v>
      </c>
      <c r="K643" s="13">
        <v>80111600</v>
      </c>
      <c r="L643" s="13" t="s">
        <v>1247</v>
      </c>
      <c r="M643" s="13" t="s">
        <v>479</v>
      </c>
      <c r="N643" s="13" t="s">
        <v>479</v>
      </c>
      <c r="O643" s="13">
        <v>5</v>
      </c>
      <c r="P643" s="13">
        <v>1</v>
      </c>
      <c r="Q643" s="13" t="s">
        <v>949</v>
      </c>
      <c r="R643" s="40" t="s">
        <v>45</v>
      </c>
      <c r="S643" s="40">
        <v>5500000</v>
      </c>
      <c r="T643" s="34">
        <f t="shared" si="184"/>
        <v>27500000</v>
      </c>
      <c r="U643" s="13" t="s">
        <v>1244</v>
      </c>
      <c r="V643" s="13" t="s">
        <v>47</v>
      </c>
      <c r="W643" s="13" t="s">
        <v>1245</v>
      </c>
      <c r="X643" s="13" t="s">
        <v>557</v>
      </c>
      <c r="Y643" s="13" t="s">
        <v>50</v>
      </c>
      <c r="Z643" s="13" t="s">
        <v>51</v>
      </c>
      <c r="AA643" s="18">
        <f>SUMIFS('MOD PAA INVERSIÓN'!M:M,'MOD PAA INVERSIÓN'!B:B,A643,'MOD PAA INVERSIÓN'!A:A,"Modificación propuesta")</f>
        <v>32500000</v>
      </c>
      <c r="AB643" s="18">
        <f t="shared" si="159"/>
        <v>5000000</v>
      </c>
      <c r="AC643" s="49">
        <v>32500000</v>
      </c>
      <c r="AD643" s="18">
        <f>IFERROR(VLOOKUP(A643,'MOD PAA INVERSIÓN'!$B:$U,20,0),0)</f>
        <v>3</v>
      </c>
      <c r="AE643" s="18">
        <f>SUMIFS('MOD PAA INVERSIÓN'!$M:$M,'MOD PAA INVERSIÓN'!B:B,A643,'MOD PAA INVERSIÓN'!A:A,"Información Actual")</f>
        <v>27500000</v>
      </c>
      <c r="AF643" s="18">
        <f>VLOOKUP(A643,'Copia de MOD PAA INVERSIÓN'!$B:$M,12,0)</f>
        <v>32500000</v>
      </c>
      <c r="AG643" s="19">
        <f>VLOOKUP(A643,'SOL INVERSIÒN'!$B:$M,12,0)</f>
        <v>32500000</v>
      </c>
      <c r="AH643" s="19">
        <f t="shared" si="162"/>
        <v>0</v>
      </c>
      <c r="AI643" s="11"/>
    </row>
    <row r="644" spans="1:35" ht="153">
      <c r="A644" s="12" t="s">
        <v>1248</v>
      </c>
      <c r="B644" s="13" t="s">
        <v>34</v>
      </c>
      <c r="C644" s="13" t="s">
        <v>35</v>
      </c>
      <c r="D644" s="13" t="s">
        <v>1241</v>
      </c>
      <c r="E644" s="13" t="s">
        <v>944</v>
      </c>
      <c r="F644" s="14">
        <v>8146</v>
      </c>
      <c r="G644" s="14">
        <v>2024110010254</v>
      </c>
      <c r="H644" s="13" t="s">
        <v>945</v>
      </c>
      <c r="I644" s="13" t="s">
        <v>946</v>
      </c>
      <c r="J644" s="13" t="s">
        <v>1242</v>
      </c>
      <c r="K644" s="13">
        <v>80111600</v>
      </c>
      <c r="L644" s="13" t="s">
        <v>1249</v>
      </c>
      <c r="M644" s="13" t="s">
        <v>479</v>
      </c>
      <c r="N644" s="13" t="s">
        <v>479</v>
      </c>
      <c r="O644" s="13">
        <v>5</v>
      </c>
      <c r="P644" s="13">
        <v>1</v>
      </c>
      <c r="Q644" s="13" t="s">
        <v>949</v>
      </c>
      <c r="R644" s="40" t="s">
        <v>45</v>
      </c>
      <c r="S644" s="40">
        <v>2440007</v>
      </c>
      <c r="T644" s="34">
        <f t="shared" si="184"/>
        <v>12200035</v>
      </c>
      <c r="U644" s="13" t="s">
        <v>1244</v>
      </c>
      <c r="V644" s="13" t="s">
        <v>47</v>
      </c>
      <c r="W644" s="13" t="s">
        <v>1245</v>
      </c>
      <c r="X644" s="13" t="s">
        <v>557</v>
      </c>
      <c r="Y644" s="13" t="s">
        <v>50</v>
      </c>
      <c r="Z644" s="13" t="s">
        <v>51</v>
      </c>
      <c r="AA644" s="18">
        <f>SUMIFS('MOD PAA INVERSIÓN'!M:M,'MOD PAA INVERSIÓN'!B:B,A644,'MOD PAA INVERSIÓN'!A:A,"Modificación propuesta")</f>
        <v>0</v>
      </c>
      <c r="AB644" s="18">
        <f t="shared" si="159"/>
        <v>0</v>
      </c>
      <c r="AC644" s="18">
        <f>T644</f>
        <v>12200035</v>
      </c>
      <c r="AD644" s="18">
        <f>IFERROR(VLOOKUP(A644,'MOD PAA INVERSIÓN'!$B:$U,20,0),0)</f>
        <v>0</v>
      </c>
      <c r="AE644" s="18">
        <f>SUMIFS('MOD PAA INVERSIÓN'!$M:$M,'MOD PAA INVERSIÓN'!B:B,A644,'MOD PAA INVERSIÓN'!A:A,"Información Actual")</f>
        <v>0</v>
      </c>
      <c r="AF644" s="18" t="e">
        <f>VLOOKUP(A644,'Copia de MOD PAA INVERSIÓN'!$B:$M,12,0)</f>
        <v>#N/A</v>
      </c>
      <c r="AG644" s="11" t="e">
        <f>VLOOKUP(A644,'SOL INVERSIÒN'!$B:$M,12,0)</f>
        <v>#N/A</v>
      </c>
      <c r="AH644" s="11" t="e">
        <f t="shared" si="162"/>
        <v>#N/A</v>
      </c>
      <c r="AI644" s="11"/>
    </row>
    <row r="645" spans="1:35" ht="153">
      <c r="A645" s="12" t="s">
        <v>1250</v>
      </c>
      <c r="B645" s="13" t="s">
        <v>34</v>
      </c>
      <c r="C645" s="13" t="s">
        <v>35</v>
      </c>
      <c r="D645" s="13" t="s">
        <v>1241</v>
      </c>
      <c r="E645" s="13" t="s">
        <v>944</v>
      </c>
      <c r="F645" s="14">
        <v>8146</v>
      </c>
      <c r="G645" s="14">
        <v>2024110010254</v>
      </c>
      <c r="H645" s="13" t="s">
        <v>945</v>
      </c>
      <c r="I645" s="13" t="s">
        <v>946</v>
      </c>
      <c r="J645" s="13" t="s">
        <v>1242</v>
      </c>
      <c r="K645" s="13">
        <v>80111600</v>
      </c>
      <c r="L645" s="13" t="s">
        <v>1251</v>
      </c>
      <c r="M645" s="13" t="s">
        <v>479</v>
      </c>
      <c r="N645" s="13" t="s">
        <v>479</v>
      </c>
      <c r="O645" s="13">
        <v>5</v>
      </c>
      <c r="P645" s="13">
        <v>1</v>
      </c>
      <c r="Q645" s="13" t="s">
        <v>949</v>
      </c>
      <c r="R645" s="40" t="s">
        <v>45</v>
      </c>
      <c r="S645" s="40">
        <v>4508000</v>
      </c>
      <c r="T645" s="34">
        <f t="shared" si="184"/>
        <v>22540000</v>
      </c>
      <c r="U645" s="13" t="s">
        <v>1244</v>
      </c>
      <c r="V645" s="13" t="s">
        <v>47</v>
      </c>
      <c r="W645" s="13" t="s">
        <v>1245</v>
      </c>
      <c r="X645" s="13" t="s">
        <v>557</v>
      </c>
      <c r="Y645" s="13" t="s">
        <v>50</v>
      </c>
      <c r="Z645" s="13" t="s">
        <v>51</v>
      </c>
      <c r="AA645" s="18">
        <f>SUMIFS('MOD PAA INVERSIÓN'!M:M,'MOD PAA INVERSIÓN'!B:B,A645,'MOD PAA INVERSIÓN'!A:A,"Modificación propuesta")</f>
        <v>9016000</v>
      </c>
      <c r="AB645" s="50">
        <f t="shared" si="159"/>
        <v>-13524000</v>
      </c>
      <c r="AC645" s="51">
        <v>9016000</v>
      </c>
      <c r="AD645" s="50">
        <f>IFERROR(VLOOKUP(A645,'MOD PAA INVERSIÓN'!$B:$U,20,0),0)</f>
        <v>3</v>
      </c>
      <c r="AE645" s="50">
        <f>SUMIFS('MOD PAA INVERSIÓN'!$M:$M,'MOD PAA INVERSIÓN'!B:B,A645,'MOD PAA INVERSIÓN'!A:A,"Información Actual")</f>
        <v>22540000</v>
      </c>
      <c r="AF645" s="50">
        <f>VLOOKUP(A645,'Copia de MOD PAA INVERSIÓN'!$B:$M,12,0)</f>
        <v>9016000</v>
      </c>
      <c r="AG645" s="52">
        <f>VLOOKUP(A645,'SOL INVERSIÒN'!$B:$M,12,0)</f>
        <v>9016000</v>
      </c>
      <c r="AH645" s="19">
        <f t="shared" si="162"/>
        <v>0</v>
      </c>
      <c r="AI645" s="11"/>
    </row>
    <row r="646" spans="1:35" ht="153">
      <c r="A646" s="12" t="s">
        <v>1252</v>
      </c>
      <c r="B646" s="13" t="s">
        <v>34</v>
      </c>
      <c r="C646" s="13" t="s">
        <v>35</v>
      </c>
      <c r="D646" s="13" t="s">
        <v>1241</v>
      </c>
      <c r="E646" s="13" t="s">
        <v>944</v>
      </c>
      <c r="F646" s="14">
        <v>8146</v>
      </c>
      <c r="G646" s="14">
        <v>2024110010254</v>
      </c>
      <c r="H646" s="13" t="s">
        <v>945</v>
      </c>
      <c r="I646" s="13" t="s">
        <v>946</v>
      </c>
      <c r="J646" s="13" t="s">
        <v>1242</v>
      </c>
      <c r="K646" s="13">
        <v>80111600</v>
      </c>
      <c r="L646" s="13" t="s">
        <v>1253</v>
      </c>
      <c r="M646" s="13" t="s">
        <v>479</v>
      </c>
      <c r="N646" s="13" t="s">
        <v>479</v>
      </c>
      <c r="O646" s="13">
        <v>5</v>
      </c>
      <c r="P646" s="13">
        <v>1</v>
      </c>
      <c r="Q646" s="13" t="s">
        <v>949</v>
      </c>
      <c r="R646" s="40" t="s">
        <v>45</v>
      </c>
      <c r="S646" s="40">
        <v>4350000</v>
      </c>
      <c r="T646" s="34">
        <f t="shared" si="184"/>
        <v>21750000</v>
      </c>
      <c r="U646" s="13" t="s">
        <v>1244</v>
      </c>
      <c r="V646" s="13" t="s">
        <v>47</v>
      </c>
      <c r="W646" s="13" t="s">
        <v>1245</v>
      </c>
      <c r="X646" s="13" t="s">
        <v>557</v>
      </c>
      <c r="Y646" s="13" t="s">
        <v>50</v>
      </c>
      <c r="Z646" s="13" t="s">
        <v>51</v>
      </c>
      <c r="AA646" s="18">
        <f>SUMIFS('MOD PAA INVERSIÓN'!M:M,'MOD PAA INVERSIÓN'!B:B,A646,'MOD PAA INVERSIÓN'!A:A,"Modificación propuesta")</f>
        <v>0</v>
      </c>
      <c r="AB646" s="18">
        <f t="shared" si="159"/>
        <v>0</v>
      </c>
      <c r="AC646" s="18">
        <f t="shared" ref="AC646:AC653" si="185">T646</f>
        <v>21750000</v>
      </c>
      <c r="AD646" s="18">
        <f>IFERROR(VLOOKUP(A646,'MOD PAA INVERSIÓN'!$B:$U,20,0),0)</f>
        <v>0</v>
      </c>
      <c r="AE646" s="18">
        <f>SUMIFS('MOD PAA INVERSIÓN'!$M:$M,'MOD PAA INVERSIÓN'!B:B,A646,'MOD PAA INVERSIÓN'!A:A,"Información Actual")</f>
        <v>0</v>
      </c>
      <c r="AF646" s="18" t="e">
        <f>VLOOKUP(A646,'Copia de MOD PAA INVERSIÓN'!$B:$M,12,0)</f>
        <v>#N/A</v>
      </c>
      <c r="AG646" s="11" t="e">
        <f>VLOOKUP(A646,'SOL INVERSIÒN'!$B:$M,12,0)</f>
        <v>#N/A</v>
      </c>
      <c r="AH646" s="11" t="e">
        <f t="shared" si="162"/>
        <v>#N/A</v>
      </c>
      <c r="AI646" s="11"/>
    </row>
    <row r="647" spans="1:35" ht="153">
      <c r="A647" s="12" t="s">
        <v>1254</v>
      </c>
      <c r="B647" s="13" t="s">
        <v>34</v>
      </c>
      <c r="C647" s="13" t="s">
        <v>35</v>
      </c>
      <c r="D647" s="13" t="s">
        <v>1241</v>
      </c>
      <c r="E647" s="13" t="s">
        <v>944</v>
      </c>
      <c r="F647" s="14">
        <v>8146</v>
      </c>
      <c r="G647" s="14">
        <v>2024110010254</v>
      </c>
      <c r="H647" s="13" t="s">
        <v>945</v>
      </c>
      <c r="I647" s="13" t="s">
        <v>946</v>
      </c>
      <c r="J647" s="13" t="s">
        <v>1242</v>
      </c>
      <c r="K647" s="13">
        <v>80111600</v>
      </c>
      <c r="L647" s="13" t="s">
        <v>1255</v>
      </c>
      <c r="M647" s="13" t="s">
        <v>479</v>
      </c>
      <c r="N647" s="13" t="s">
        <v>479</v>
      </c>
      <c r="O647" s="13">
        <v>5</v>
      </c>
      <c r="P647" s="13">
        <v>1</v>
      </c>
      <c r="Q647" s="13" t="s">
        <v>949</v>
      </c>
      <c r="R647" s="40" t="s">
        <v>45</v>
      </c>
      <c r="S647" s="40">
        <v>4350000</v>
      </c>
      <c r="T647" s="34">
        <f t="shared" si="184"/>
        <v>21750000</v>
      </c>
      <c r="U647" s="13" t="s">
        <v>1244</v>
      </c>
      <c r="V647" s="13" t="s">
        <v>47</v>
      </c>
      <c r="W647" s="13" t="s">
        <v>1245</v>
      </c>
      <c r="X647" s="13" t="s">
        <v>557</v>
      </c>
      <c r="Y647" s="13" t="s">
        <v>50</v>
      </c>
      <c r="Z647" s="13" t="s">
        <v>51</v>
      </c>
      <c r="AA647" s="18">
        <f>SUMIFS('MOD PAA INVERSIÓN'!M:M,'MOD PAA INVERSIÓN'!B:B,A647,'MOD PAA INVERSIÓN'!A:A,"Modificación propuesta")</f>
        <v>0</v>
      </c>
      <c r="AB647" s="18">
        <f t="shared" si="159"/>
        <v>0</v>
      </c>
      <c r="AC647" s="18">
        <f t="shared" si="185"/>
        <v>21750000</v>
      </c>
      <c r="AD647" s="18">
        <f>IFERROR(VLOOKUP(A647,'MOD PAA INVERSIÓN'!$B:$U,20,0),0)</f>
        <v>0</v>
      </c>
      <c r="AE647" s="18">
        <f>SUMIFS('MOD PAA INVERSIÓN'!$M:$M,'MOD PAA INVERSIÓN'!B:B,A647,'MOD PAA INVERSIÓN'!A:A,"Información Actual")</f>
        <v>0</v>
      </c>
      <c r="AF647" s="18" t="e">
        <f>VLOOKUP(A647,'Copia de MOD PAA INVERSIÓN'!$B:$M,12,0)</f>
        <v>#N/A</v>
      </c>
      <c r="AG647" s="11" t="e">
        <f>VLOOKUP(A647,'SOL INVERSIÒN'!$B:$M,12,0)</f>
        <v>#N/A</v>
      </c>
      <c r="AH647" s="11" t="e">
        <f t="shared" si="162"/>
        <v>#N/A</v>
      </c>
      <c r="AI647" s="11"/>
    </row>
    <row r="648" spans="1:35" ht="153">
      <c r="A648" s="12" t="s">
        <v>1256</v>
      </c>
      <c r="B648" s="13" t="s">
        <v>34</v>
      </c>
      <c r="C648" s="13" t="s">
        <v>35</v>
      </c>
      <c r="D648" s="13" t="s">
        <v>1241</v>
      </c>
      <c r="E648" s="13" t="s">
        <v>944</v>
      </c>
      <c r="F648" s="14">
        <v>8146</v>
      </c>
      <c r="G648" s="14">
        <v>2024110010254</v>
      </c>
      <c r="H648" s="13" t="s">
        <v>945</v>
      </c>
      <c r="I648" s="13" t="s">
        <v>946</v>
      </c>
      <c r="J648" s="13" t="s">
        <v>1242</v>
      </c>
      <c r="K648" s="13">
        <v>80111600</v>
      </c>
      <c r="L648" s="13" t="s">
        <v>1257</v>
      </c>
      <c r="M648" s="13" t="s">
        <v>729</v>
      </c>
      <c r="N648" s="13" t="s">
        <v>729</v>
      </c>
      <c r="O648" s="13">
        <v>5</v>
      </c>
      <c r="P648" s="13">
        <v>1</v>
      </c>
      <c r="Q648" s="13" t="s">
        <v>949</v>
      </c>
      <c r="R648" s="40" t="s">
        <v>45</v>
      </c>
      <c r="S648" s="40">
        <v>4700000</v>
      </c>
      <c r="T648" s="34">
        <f t="shared" si="184"/>
        <v>23500000</v>
      </c>
      <c r="U648" s="13" t="s">
        <v>1244</v>
      </c>
      <c r="V648" s="13" t="s">
        <v>47</v>
      </c>
      <c r="W648" s="13" t="s">
        <v>1245</v>
      </c>
      <c r="X648" s="13" t="s">
        <v>557</v>
      </c>
      <c r="Y648" s="13" t="s">
        <v>50</v>
      </c>
      <c r="Z648" s="13" t="s">
        <v>51</v>
      </c>
      <c r="AA648" s="18">
        <f>SUMIFS('MOD PAA INVERSIÓN'!M:M,'MOD PAA INVERSIÓN'!B:B,A648,'MOD PAA INVERSIÓN'!A:A,"Modificación propuesta")</f>
        <v>23500000</v>
      </c>
      <c r="AB648" s="18">
        <f t="shared" si="159"/>
        <v>0</v>
      </c>
      <c r="AC648" s="18">
        <f t="shared" si="185"/>
        <v>23500000</v>
      </c>
      <c r="AD648" s="18">
        <f>IFERROR(VLOOKUP(A648,'MOD PAA INVERSIÓN'!$B:$U,20,0),0)</f>
        <v>3</v>
      </c>
      <c r="AE648" s="18">
        <f>SUMIFS('MOD PAA INVERSIÓN'!$M:$M,'MOD PAA INVERSIÓN'!B:B,A648,'MOD PAA INVERSIÓN'!A:A,"Información Actual")</f>
        <v>23500000</v>
      </c>
      <c r="AF648" s="18">
        <f>VLOOKUP(A648,'Copia de MOD PAA INVERSIÓN'!$B:$M,12,0)</f>
        <v>23500000</v>
      </c>
      <c r="AG648" s="19">
        <f>VLOOKUP(A648,'SOL INVERSIÒN'!$B:$M,12,0)</f>
        <v>23500000</v>
      </c>
      <c r="AH648" s="19">
        <f t="shared" si="162"/>
        <v>0</v>
      </c>
      <c r="AI648" s="11"/>
    </row>
    <row r="649" spans="1:35" ht="153">
      <c r="A649" s="12" t="s">
        <v>1258</v>
      </c>
      <c r="B649" s="13" t="s">
        <v>34</v>
      </c>
      <c r="C649" s="13" t="s">
        <v>35</v>
      </c>
      <c r="D649" s="13" t="s">
        <v>1241</v>
      </c>
      <c r="E649" s="13" t="s">
        <v>944</v>
      </c>
      <c r="F649" s="14">
        <v>8146</v>
      </c>
      <c r="G649" s="14">
        <v>2024110010254</v>
      </c>
      <c r="H649" s="13" t="s">
        <v>945</v>
      </c>
      <c r="I649" s="13" t="s">
        <v>946</v>
      </c>
      <c r="J649" s="13" t="s">
        <v>1242</v>
      </c>
      <c r="K649" s="13">
        <v>80111600</v>
      </c>
      <c r="L649" s="13" t="s">
        <v>1259</v>
      </c>
      <c r="M649" s="13" t="s">
        <v>479</v>
      </c>
      <c r="N649" s="13" t="s">
        <v>479</v>
      </c>
      <c r="O649" s="13">
        <v>5</v>
      </c>
      <c r="P649" s="13">
        <v>1</v>
      </c>
      <c r="Q649" s="13" t="s">
        <v>949</v>
      </c>
      <c r="R649" s="40" t="s">
        <v>45</v>
      </c>
      <c r="S649" s="40">
        <v>3600000</v>
      </c>
      <c r="T649" s="34">
        <f t="shared" si="184"/>
        <v>18000000</v>
      </c>
      <c r="U649" s="13" t="s">
        <v>1244</v>
      </c>
      <c r="V649" s="13" t="s">
        <v>47</v>
      </c>
      <c r="W649" s="13" t="s">
        <v>1245</v>
      </c>
      <c r="X649" s="13" t="s">
        <v>557</v>
      </c>
      <c r="Y649" s="13" t="s">
        <v>50</v>
      </c>
      <c r="Z649" s="13" t="s">
        <v>51</v>
      </c>
      <c r="AA649" s="18">
        <f>SUMIFS('MOD PAA INVERSIÓN'!M:M,'MOD PAA INVERSIÓN'!B:B,A649,'MOD PAA INVERSIÓN'!A:A,"Modificación propuesta")</f>
        <v>0</v>
      </c>
      <c r="AB649" s="18">
        <f t="shared" si="159"/>
        <v>0</v>
      </c>
      <c r="AC649" s="18">
        <f t="shared" si="185"/>
        <v>18000000</v>
      </c>
      <c r="AD649" s="18">
        <f>IFERROR(VLOOKUP(A649,'MOD PAA INVERSIÓN'!$B:$U,20,0),0)</f>
        <v>0</v>
      </c>
      <c r="AE649" s="18">
        <f>SUMIFS('MOD PAA INVERSIÓN'!$M:$M,'MOD PAA INVERSIÓN'!B:B,A649,'MOD PAA INVERSIÓN'!A:A,"Información Actual")</f>
        <v>0</v>
      </c>
      <c r="AF649" s="18" t="e">
        <f>VLOOKUP(A649,'Copia de MOD PAA INVERSIÓN'!$B:$M,12,0)</f>
        <v>#N/A</v>
      </c>
      <c r="AG649" s="11" t="e">
        <f>VLOOKUP(A649,'SOL INVERSIÒN'!$B:$M,12,0)</f>
        <v>#N/A</v>
      </c>
      <c r="AH649" s="11" t="e">
        <f t="shared" si="162"/>
        <v>#N/A</v>
      </c>
      <c r="AI649" s="11"/>
    </row>
    <row r="650" spans="1:35" ht="153">
      <c r="A650" s="12" t="s">
        <v>1260</v>
      </c>
      <c r="B650" s="13" t="s">
        <v>34</v>
      </c>
      <c r="C650" s="13" t="s">
        <v>35</v>
      </c>
      <c r="D650" s="13" t="s">
        <v>1241</v>
      </c>
      <c r="E650" s="13" t="s">
        <v>944</v>
      </c>
      <c r="F650" s="14">
        <v>8146</v>
      </c>
      <c r="G650" s="14">
        <v>2024110010254</v>
      </c>
      <c r="H650" s="13" t="s">
        <v>945</v>
      </c>
      <c r="I650" s="13" t="s">
        <v>946</v>
      </c>
      <c r="J650" s="13" t="s">
        <v>1242</v>
      </c>
      <c r="K650" s="13">
        <v>80111600</v>
      </c>
      <c r="L650" s="13" t="s">
        <v>1261</v>
      </c>
      <c r="M650" s="13" t="s">
        <v>479</v>
      </c>
      <c r="N650" s="13" t="s">
        <v>479</v>
      </c>
      <c r="O650" s="13">
        <v>5</v>
      </c>
      <c r="P650" s="13">
        <v>1</v>
      </c>
      <c r="Q650" s="13" t="s">
        <v>949</v>
      </c>
      <c r="R650" s="40" t="s">
        <v>45</v>
      </c>
      <c r="S650" s="40">
        <v>4350000</v>
      </c>
      <c r="T650" s="34">
        <f t="shared" si="184"/>
        <v>21750000</v>
      </c>
      <c r="U650" s="13" t="s">
        <v>1244</v>
      </c>
      <c r="V650" s="13" t="s">
        <v>47</v>
      </c>
      <c r="W650" s="13" t="s">
        <v>1245</v>
      </c>
      <c r="X650" s="13" t="s">
        <v>557</v>
      </c>
      <c r="Y650" s="13" t="s">
        <v>50</v>
      </c>
      <c r="Z650" s="13" t="s">
        <v>51</v>
      </c>
      <c r="AA650" s="18">
        <f>SUMIFS('MOD PAA INVERSIÓN'!M:M,'MOD PAA INVERSIÓN'!B:B,A650,'MOD PAA INVERSIÓN'!A:A,"Modificación propuesta")</f>
        <v>0</v>
      </c>
      <c r="AB650" s="18">
        <f t="shared" si="159"/>
        <v>0</v>
      </c>
      <c r="AC650" s="18">
        <f t="shared" si="185"/>
        <v>21750000</v>
      </c>
      <c r="AD650" s="18">
        <f>IFERROR(VLOOKUP(A650,'MOD PAA INVERSIÓN'!$B:$U,20,0),0)</f>
        <v>0</v>
      </c>
      <c r="AE650" s="18">
        <f>SUMIFS('MOD PAA INVERSIÓN'!$M:$M,'MOD PAA INVERSIÓN'!B:B,A650,'MOD PAA INVERSIÓN'!A:A,"Información Actual")</f>
        <v>0</v>
      </c>
      <c r="AF650" s="18" t="e">
        <f>VLOOKUP(A650,'Copia de MOD PAA INVERSIÓN'!$B:$M,12,0)</f>
        <v>#N/A</v>
      </c>
      <c r="AG650" s="11" t="e">
        <f>VLOOKUP(A650,'SOL INVERSIÒN'!$B:$M,12,0)</f>
        <v>#N/A</v>
      </c>
      <c r="AH650" s="11" t="e">
        <f t="shared" si="162"/>
        <v>#N/A</v>
      </c>
      <c r="AI650" s="11"/>
    </row>
    <row r="651" spans="1:35" ht="153">
      <c r="A651" s="12" t="s">
        <v>1262</v>
      </c>
      <c r="B651" s="13" t="s">
        <v>34</v>
      </c>
      <c r="C651" s="13" t="s">
        <v>35</v>
      </c>
      <c r="D651" s="13" t="s">
        <v>1241</v>
      </c>
      <c r="E651" s="13" t="s">
        <v>944</v>
      </c>
      <c r="F651" s="14">
        <v>8146</v>
      </c>
      <c r="G651" s="14">
        <v>2024110010254</v>
      </c>
      <c r="H651" s="13" t="s">
        <v>945</v>
      </c>
      <c r="I651" s="13" t="s">
        <v>946</v>
      </c>
      <c r="J651" s="13" t="s">
        <v>1242</v>
      </c>
      <c r="K651" s="13">
        <v>80111600</v>
      </c>
      <c r="L651" s="13" t="s">
        <v>1263</v>
      </c>
      <c r="M651" s="13" t="s">
        <v>479</v>
      </c>
      <c r="N651" s="13" t="s">
        <v>479</v>
      </c>
      <c r="O651" s="13">
        <v>5</v>
      </c>
      <c r="P651" s="13">
        <v>1</v>
      </c>
      <c r="Q651" s="13" t="s">
        <v>949</v>
      </c>
      <c r="R651" s="40" t="s">
        <v>45</v>
      </c>
      <c r="S651" s="40">
        <v>4508000</v>
      </c>
      <c r="T651" s="34">
        <f t="shared" si="184"/>
        <v>22540000</v>
      </c>
      <c r="U651" s="13" t="s">
        <v>1244</v>
      </c>
      <c r="V651" s="13" t="s">
        <v>47</v>
      </c>
      <c r="W651" s="13" t="s">
        <v>1245</v>
      </c>
      <c r="X651" s="13" t="s">
        <v>557</v>
      </c>
      <c r="Y651" s="13" t="s">
        <v>50</v>
      </c>
      <c r="Z651" s="13" t="s">
        <v>51</v>
      </c>
      <c r="AA651" s="18">
        <f>SUMIFS('MOD PAA INVERSIÓN'!M:M,'MOD PAA INVERSIÓN'!B:B,A651,'MOD PAA INVERSIÓN'!A:A,"Modificación propuesta")</f>
        <v>0</v>
      </c>
      <c r="AB651" s="18">
        <f t="shared" si="159"/>
        <v>0</v>
      </c>
      <c r="AC651" s="18">
        <f t="shared" si="185"/>
        <v>22540000</v>
      </c>
      <c r="AD651" s="18">
        <f>IFERROR(VLOOKUP(A651,'MOD PAA INVERSIÓN'!$B:$U,20,0),0)</f>
        <v>0</v>
      </c>
      <c r="AE651" s="18">
        <f>SUMIFS('MOD PAA INVERSIÓN'!$M:$M,'MOD PAA INVERSIÓN'!B:B,A651,'MOD PAA INVERSIÓN'!A:A,"Información Actual")</f>
        <v>0</v>
      </c>
      <c r="AF651" s="18" t="e">
        <f>VLOOKUP(A651,'Copia de MOD PAA INVERSIÓN'!$B:$M,12,0)</f>
        <v>#N/A</v>
      </c>
      <c r="AG651" s="11" t="e">
        <f>VLOOKUP(A651,'SOL INVERSIÒN'!$B:$M,12,0)</f>
        <v>#N/A</v>
      </c>
      <c r="AH651" s="11" t="e">
        <f t="shared" si="162"/>
        <v>#N/A</v>
      </c>
      <c r="AI651" s="11"/>
    </row>
    <row r="652" spans="1:35" ht="153">
      <c r="A652" s="12" t="s">
        <v>1264</v>
      </c>
      <c r="B652" s="13" t="s">
        <v>34</v>
      </c>
      <c r="C652" s="13" t="s">
        <v>35</v>
      </c>
      <c r="D652" s="13" t="s">
        <v>1241</v>
      </c>
      <c r="E652" s="13" t="s">
        <v>944</v>
      </c>
      <c r="F652" s="14">
        <v>8146</v>
      </c>
      <c r="G652" s="14">
        <v>2024110010254</v>
      </c>
      <c r="H652" s="13" t="s">
        <v>945</v>
      </c>
      <c r="I652" s="13" t="s">
        <v>946</v>
      </c>
      <c r="J652" s="13" t="s">
        <v>1242</v>
      </c>
      <c r="K652" s="13">
        <v>80111600</v>
      </c>
      <c r="L652" s="13" t="s">
        <v>1265</v>
      </c>
      <c r="M652" s="13" t="s">
        <v>729</v>
      </c>
      <c r="N652" s="13" t="s">
        <v>295</v>
      </c>
      <c r="O652" s="13">
        <v>3</v>
      </c>
      <c r="P652" s="13">
        <v>1</v>
      </c>
      <c r="Q652" s="13" t="s">
        <v>949</v>
      </c>
      <c r="R652" s="40" t="s">
        <v>45</v>
      </c>
      <c r="S652" s="40">
        <v>4500000</v>
      </c>
      <c r="T652" s="34">
        <f t="shared" si="184"/>
        <v>13500000</v>
      </c>
      <c r="U652" s="13" t="s">
        <v>1244</v>
      </c>
      <c r="V652" s="13" t="s">
        <v>47</v>
      </c>
      <c r="W652" s="13" t="s">
        <v>1245</v>
      </c>
      <c r="X652" s="13" t="s">
        <v>557</v>
      </c>
      <c r="Y652" s="13" t="s">
        <v>50</v>
      </c>
      <c r="Z652" s="13" t="s">
        <v>51</v>
      </c>
      <c r="AA652" s="18">
        <f>SUMIFS('MOD PAA INVERSIÓN'!M:M,'MOD PAA INVERSIÓN'!B:B,A652,'MOD PAA INVERSIÓN'!A:A,"Modificación propuesta")</f>
        <v>0</v>
      </c>
      <c r="AB652" s="18">
        <f t="shared" si="159"/>
        <v>0</v>
      </c>
      <c r="AC652" s="18">
        <f t="shared" si="185"/>
        <v>13500000</v>
      </c>
      <c r="AD652" s="18">
        <f>IFERROR(VLOOKUP(A652,'MOD PAA INVERSIÓN'!$B:$U,20,0),0)</f>
        <v>0</v>
      </c>
      <c r="AE652" s="18">
        <f>SUMIFS('MOD PAA INVERSIÓN'!$M:$M,'MOD PAA INVERSIÓN'!B:B,A652,'MOD PAA INVERSIÓN'!A:A,"Información Actual")</f>
        <v>0</v>
      </c>
      <c r="AF652" s="18" t="e">
        <f>VLOOKUP(A652,'Copia de MOD PAA INVERSIÓN'!$B:$M,12,0)</f>
        <v>#N/A</v>
      </c>
      <c r="AG652" s="11" t="e">
        <f>VLOOKUP(A652,'SOL INVERSIÒN'!$B:$M,12,0)</f>
        <v>#N/A</v>
      </c>
      <c r="AH652" s="11" t="e">
        <f t="shared" si="162"/>
        <v>#N/A</v>
      </c>
      <c r="AI652" s="11"/>
    </row>
    <row r="653" spans="1:35" ht="153">
      <c r="A653" s="12" t="s">
        <v>1266</v>
      </c>
      <c r="B653" s="13" t="s">
        <v>34</v>
      </c>
      <c r="C653" s="13" t="s">
        <v>35</v>
      </c>
      <c r="D653" s="13" t="s">
        <v>1241</v>
      </c>
      <c r="E653" s="13" t="s">
        <v>944</v>
      </c>
      <c r="F653" s="14">
        <v>8146</v>
      </c>
      <c r="G653" s="14">
        <v>2024110010254</v>
      </c>
      <c r="H653" s="13" t="s">
        <v>945</v>
      </c>
      <c r="I653" s="13" t="s">
        <v>946</v>
      </c>
      <c r="J653" s="13" t="s">
        <v>1242</v>
      </c>
      <c r="K653" s="13">
        <v>80111600</v>
      </c>
      <c r="L653" s="13" t="s">
        <v>1267</v>
      </c>
      <c r="M653" s="13" t="s">
        <v>479</v>
      </c>
      <c r="N653" s="13" t="s">
        <v>479</v>
      </c>
      <c r="O653" s="13">
        <v>5</v>
      </c>
      <c r="P653" s="13">
        <v>1</v>
      </c>
      <c r="Q653" s="13" t="s">
        <v>949</v>
      </c>
      <c r="R653" s="40" t="s">
        <v>45</v>
      </c>
      <c r="S653" s="40">
        <v>4350000</v>
      </c>
      <c r="T653" s="34">
        <f t="shared" si="184"/>
        <v>21750000</v>
      </c>
      <c r="U653" s="13" t="s">
        <v>1244</v>
      </c>
      <c r="V653" s="13" t="s">
        <v>47</v>
      </c>
      <c r="W653" s="13" t="s">
        <v>1245</v>
      </c>
      <c r="X653" s="13" t="s">
        <v>557</v>
      </c>
      <c r="Y653" s="13" t="s">
        <v>50</v>
      </c>
      <c r="Z653" s="13" t="s">
        <v>51</v>
      </c>
      <c r="AA653" s="18">
        <f>SUMIFS('MOD PAA INVERSIÓN'!M:M,'MOD PAA INVERSIÓN'!B:B,A653,'MOD PAA INVERSIÓN'!A:A,"Modificación propuesta")</f>
        <v>0</v>
      </c>
      <c r="AB653" s="18">
        <f t="shared" si="159"/>
        <v>0</v>
      </c>
      <c r="AC653" s="18">
        <f t="shared" si="185"/>
        <v>21750000</v>
      </c>
      <c r="AD653" s="18">
        <f>IFERROR(VLOOKUP(A653,'MOD PAA INVERSIÓN'!$B:$U,20,0),0)</f>
        <v>0</v>
      </c>
      <c r="AE653" s="18">
        <f>SUMIFS('MOD PAA INVERSIÓN'!$M:$M,'MOD PAA INVERSIÓN'!B:B,A653,'MOD PAA INVERSIÓN'!A:A,"Información Actual")</f>
        <v>0</v>
      </c>
      <c r="AF653" s="18" t="e">
        <f>VLOOKUP(A653,'Copia de MOD PAA INVERSIÓN'!$B:$M,12,0)</f>
        <v>#N/A</v>
      </c>
      <c r="AG653" s="11" t="e">
        <f>VLOOKUP(A653,'SOL INVERSIÒN'!$B:$M,12,0)</f>
        <v>#N/A</v>
      </c>
      <c r="AH653" s="11" t="e">
        <f t="shared" si="162"/>
        <v>#N/A</v>
      </c>
      <c r="AI653" s="11"/>
    </row>
    <row r="654" spans="1:35" ht="153">
      <c r="A654" s="12" t="s">
        <v>1268</v>
      </c>
      <c r="B654" s="13" t="s">
        <v>34</v>
      </c>
      <c r="C654" s="13" t="s">
        <v>35</v>
      </c>
      <c r="D654" s="13" t="s">
        <v>1241</v>
      </c>
      <c r="E654" s="13" t="s">
        <v>944</v>
      </c>
      <c r="F654" s="14">
        <v>8146</v>
      </c>
      <c r="G654" s="14">
        <v>2024110010254</v>
      </c>
      <c r="H654" s="13" t="s">
        <v>945</v>
      </c>
      <c r="I654" s="13" t="s">
        <v>946</v>
      </c>
      <c r="J654" s="13" t="s">
        <v>1242</v>
      </c>
      <c r="K654" s="13">
        <v>80111600</v>
      </c>
      <c r="L654" s="13" t="s">
        <v>1269</v>
      </c>
      <c r="M654" s="13" t="s">
        <v>479</v>
      </c>
      <c r="N654" s="13" t="s">
        <v>479</v>
      </c>
      <c r="O654" s="13">
        <v>5</v>
      </c>
      <c r="P654" s="13">
        <v>1</v>
      </c>
      <c r="Q654" s="13" t="s">
        <v>949</v>
      </c>
      <c r="R654" s="40" t="s">
        <v>45</v>
      </c>
      <c r="S654" s="40">
        <v>6500000</v>
      </c>
      <c r="T654" s="34">
        <f t="shared" si="184"/>
        <v>32500000</v>
      </c>
      <c r="U654" s="13" t="s">
        <v>1244</v>
      </c>
      <c r="V654" s="13" t="s">
        <v>47</v>
      </c>
      <c r="W654" s="13" t="s">
        <v>1245</v>
      </c>
      <c r="X654" s="13" t="s">
        <v>557</v>
      </c>
      <c r="Y654" s="13" t="s">
        <v>50</v>
      </c>
      <c r="Z654" s="13" t="s">
        <v>51</v>
      </c>
      <c r="AA654" s="18">
        <f>SUMIFS('MOD PAA INVERSIÓN'!M:M,'MOD PAA INVERSIÓN'!B:B,A654,'MOD PAA INVERSIÓN'!A:A,"Modificación propuesta")</f>
        <v>19500000</v>
      </c>
      <c r="AB654" s="18">
        <f t="shared" si="159"/>
        <v>-13000000</v>
      </c>
      <c r="AC654" s="49">
        <v>19500000</v>
      </c>
      <c r="AD654" s="18">
        <f>IFERROR(VLOOKUP(A654,'MOD PAA INVERSIÓN'!$B:$U,20,0),0)</f>
        <v>3</v>
      </c>
      <c r="AE654" s="18">
        <f>SUMIFS('MOD PAA INVERSIÓN'!$M:$M,'MOD PAA INVERSIÓN'!B:B,A654,'MOD PAA INVERSIÓN'!A:A,"Información Actual")</f>
        <v>32500000</v>
      </c>
      <c r="AF654" s="18">
        <f>VLOOKUP(A654,'Copia de MOD PAA INVERSIÓN'!$B:$M,12,0)</f>
        <v>19500000</v>
      </c>
      <c r="AG654" s="19">
        <f>VLOOKUP(A654,'SOL INVERSIÒN'!$B:$M,12,0)</f>
        <v>19500000</v>
      </c>
      <c r="AH654" s="19">
        <f t="shared" si="162"/>
        <v>0</v>
      </c>
      <c r="AI654" s="11"/>
    </row>
    <row r="655" spans="1:35" ht="153">
      <c r="A655" s="12" t="s">
        <v>1270</v>
      </c>
      <c r="B655" s="13" t="s">
        <v>34</v>
      </c>
      <c r="C655" s="13" t="s">
        <v>35</v>
      </c>
      <c r="D655" s="13" t="s">
        <v>1241</v>
      </c>
      <c r="E655" s="13" t="s">
        <v>944</v>
      </c>
      <c r="F655" s="14">
        <v>8146</v>
      </c>
      <c r="G655" s="14">
        <v>2024110010254</v>
      </c>
      <c r="H655" s="13" t="s">
        <v>945</v>
      </c>
      <c r="I655" s="13" t="s">
        <v>946</v>
      </c>
      <c r="J655" s="13" t="s">
        <v>1242</v>
      </c>
      <c r="K655" s="13">
        <v>80111600</v>
      </c>
      <c r="L655" s="13" t="s">
        <v>1271</v>
      </c>
      <c r="M655" s="13" t="s">
        <v>479</v>
      </c>
      <c r="N655" s="13" t="s">
        <v>479</v>
      </c>
      <c r="O655" s="13">
        <v>5</v>
      </c>
      <c r="P655" s="13">
        <v>1</v>
      </c>
      <c r="Q655" s="13" t="s">
        <v>949</v>
      </c>
      <c r="R655" s="40" t="s">
        <v>45</v>
      </c>
      <c r="S655" s="40">
        <v>4500000</v>
      </c>
      <c r="T655" s="34">
        <f t="shared" si="184"/>
        <v>22500000</v>
      </c>
      <c r="U655" s="13" t="s">
        <v>1244</v>
      </c>
      <c r="V655" s="13" t="s">
        <v>47</v>
      </c>
      <c r="W655" s="13" t="s">
        <v>1245</v>
      </c>
      <c r="X655" s="13" t="s">
        <v>557</v>
      </c>
      <c r="Y655" s="13" t="s">
        <v>50</v>
      </c>
      <c r="Z655" s="13" t="s">
        <v>51</v>
      </c>
      <c r="AA655" s="18">
        <f>SUMIFS('MOD PAA INVERSIÓN'!M:M,'MOD PAA INVERSIÓN'!B:B,A655,'MOD PAA INVERSIÓN'!A:A,"Modificación propuesta")</f>
        <v>24000000</v>
      </c>
      <c r="AB655" s="18">
        <f t="shared" si="159"/>
        <v>1500000</v>
      </c>
      <c r="AC655" s="49">
        <v>24000000</v>
      </c>
      <c r="AD655" s="18">
        <f>IFERROR(VLOOKUP(A655,'MOD PAA INVERSIÓN'!$B:$U,20,0),0)</f>
        <v>3</v>
      </c>
      <c r="AE655" s="18">
        <f>SUMIFS('MOD PAA INVERSIÓN'!$M:$M,'MOD PAA INVERSIÓN'!B:B,A655,'MOD PAA INVERSIÓN'!A:A,"Información Actual")</f>
        <v>22500000</v>
      </c>
      <c r="AF655" s="18">
        <f>VLOOKUP(A655,'Copia de MOD PAA INVERSIÓN'!$B:$M,12,0)</f>
        <v>24000000</v>
      </c>
      <c r="AG655" s="19">
        <f>VLOOKUP(A655,'SOL INVERSIÒN'!$B:$M,12,0)</f>
        <v>24000000</v>
      </c>
      <c r="AH655" s="19">
        <f t="shared" si="162"/>
        <v>0</v>
      </c>
      <c r="AI655" s="11"/>
    </row>
    <row r="656" spans="1:35" ht="153">
      <c r="A656" s="12" t="s">
        <v>1272</v>
      </c>
      <c r="B656" s="13" t="s">
        <v>34</v>
      </c>
      <c r="C656" s="13" t="s">
        <v>35</v>
      </c>
      <c r="D656" s="13" t="s">
        <v>1241</v>
      </c>
      <c r="E656" s="13" t="s">
        <v>944</v>
      </c>
      <c r="F656" s="14">
        <v>8146</v>
      </c>
      <c r="G656" s="14">
        <v>2024110010254</v>
      </c>
      <c r="H656" s="13" t="s">
        <v>945</v>
      </c>
      <c r="I656" s="13" t="s">
        <v>946</v>
      </c>
      <c r="J656" s="13" t="s">
        <v>1242</v>
      </c>
      <c r="K656" s="13">
        <v>80111600</v>
      </c>
      <c r="L656" s="13" t="s">
        <v>1273</v>
      </c>
      <c r="M656" s="13" t="s">
        <v>479</v>
      </c>
      <c r="N656" s="13" t="s">
        <v>479</v>
      </c>
      <c r="O656" s="13">
        <v>5</v>
      </c>
      <c r="P656" s="13">
        <v>1</v>
      </c>
      <c r="Q656" s="13" t="s">
        <v>949</v>
      </c>
      <c r="R656" s="40" t="s">
        <v>45</v>
      </c>
      <c r="S656" s="40">
        <v>4700000</v>
      </c>
      <c r="T656" s="34">
        <f t="shared" si="184"/>
        <v>23500000</v>
      </c>
      <c r="U656" s="13" t="s">
        <v>1244</v>
      </c>
      <c r="V656" s="13" t="s">
        <v>47</v>
      </c>
      <c r="W656" s="13" t="s">
        <v>1245</v>
      </c>
      <c r="X656" s="13" t="s">
        <v>557</v>
      </c>
      <c r="Y656" s="13" t="s">
        <v>50</v>
      </c>
      <c r="Z656" s="13" t="s">
        <v>51</v>
      </c>
      <c r="AA656" s="18">
        <f>SUMIFS('MOD PAA INVERSIÓN'!M:M,'MOD PAA INVERSIÓN'!B:B,A656,'MOD PAA INVERSIÓN'!A:A,"Modificación propuesta")</f>
        <v>0</v>
      </c>
      <c r="AB656" s="18">
        <f t="shared" si="159"/>
        <v>0</v>
      </c>
      <c r="AC656" s="18">
        <f t="shared" ref="AC656:AC669" si="186">T656</f>
        <v>23500000</v>
      </c>
      <c r="AD656" s="18">
        <f>IFERROR(VLOOKUP(A656,'MOD PAA INVERSIÓN'!$B:$U,20,0),0)</f>
        <v>0</v>
      </c>
      <c r="AE656" s="18">
        <f>SUMIFS('MOD PAA INVERSIÓN'!$M:$M,'MOD PAA INVERSIÓN'!B:B,A656,'MOD PAA INVERSIÓN'!A:A,"Información Actual")</f>
        <v>0</v>
      </c>
      <c r="AF656" s="18" t="e">
        <f>VLOOKUP(A656,'Copia de MOD PAA INVERSIÓN'!$B:$M,12,0)</f>
        <v>#N/A</v>
      </c>
      <c r="AG656" s="11" t="e">
        <f>VLOOKUP(A656,'SOL INVERSIÒN'!$B:$M,12,0)</f>
        <v>#N/A</v>
      </c>
      <c r="AH656" s="11" t="e">
        <f t="shared" si="162"/>
        <v>#N/A</v>
      </c>
      <c r="AI656" s="11"/>
    </row>
    <row r="657" spans="1:35" ht="153">
      <c r="A657" s="12" t="s">
        <v>1274</v>
      </c>
      <c r="B657" s="13" t="s">
        <v>34</v>
      </c>
      <c r="C657" s="13" t="s">
        <v>35</v>
      </c>
      <c r="D657" s="13" t="s">
        <v>1241</v>
      </c>
      <c r="E657" s="13" t="s">
        <v>944</v>
      </c>
      <c r="F657" s="14">
        <v>8146</v>
      </c>
      <c r="G657" s="14">
        <v>2024110010254</v>
      </c>
      <c r="H657" s="13" t="s">
        <v>945</v>
      </c>
      <c r="I657" s="13" t="s">
        <v>946</v>
      </c>
      <c r="J657" s="13" t="s">
        <v>1242</v>
      </c>
      <c r="K657" s="13">
        <v>80111600</v>
      </c>
      <c r="L657" s="13" t="s">
        <v>1275</v>
      </c>
      <c r="M657" s="13" t="s">
        <v>479</v>
      </c>
      <c r="N657" s="13" t="s">
        <v>479</v>
      </c>
      <c r="O657" s="13">
        <v>5</v>
      </c>
      <c r="P657" s="13">
        <v>1</v>
      </c>
      <c r="Q657" s="13" t="s">
        <v>949</v>
      </c>
      <c r="R657" s="40" t="s">
        <v>45</v>
      </c>
      <c r="S657" s="40">
        <v>3000000</v>
      </c>
      <c r="T657" s="34">
        <f t="shared" si="184"/>
        <v>15000000</v>
      </c>
      <c r="U657" s="13" t="s">
        <v>1244</v>
      </c>
      <c r="V657" s="13" t="s">
        <v>47</v>
      </c>
      <c r="W657" s="13" t="s">
        <v>1245</v>
      </c>
      <c r="X657" s="13" t="s">
        <v>557</v>
      </c>
      <c r="Y657" s="13" t="s">
        <v>50</v>
      </c>
      <c r="Z657" s="13" t="s">
        <v>51</v>
      </c>
      <c r="AA657" s="18">
        <f>SUMIFS('MOD PAA INVERSIÓN'!M:M,'MOD PAA INVERSIÓN'!B:B,A657,'MOD PAA INVERSIÓN'!A:A,"Modificación propuesta")</f>
        <v>0</v>
      </c>
      <c r="AB657" s="18">
        <f t="shared" si="159"/>
        <v>0</v>
      </c>
      <c r="AC657" s="18">
        <f t="shared" si="186"/>
        <v>15000000</v>
      </c>
      <c r="AD657" s="18">
        <f>IFERROR(VLOOKUP(A657,'MOD PAA INVERSIÓN'!$B:$U,20,0),0)</f>
        <v>0</v>
      </c>
      <c r="AE657" s="18">
        <f>SUMIFS('MOD PAA INVERSIÓN'!$M:$M,'MOD PAA INVERSIÓN'!B:B,A657,'MOD PAA INVERSIÓN'!A:A,"Información Actual")</f>
        <v>0</v>
      </c>
      <c r="AF657" s="18" t="e">
        <f>VLOOKUP(A657,'Copia de MOD PAA INVERSIÓN'!$B:$M,12,0)</f>
        <v>#N/A</v>
      </c>
      <c r="AG657" s="11" t="e">
        <f>VLOOKUP(A657,'SOL INVERSIÒN'!$B:$M,12,0)</f>
        <v>#N/A</v>
      </c>
      <c r="AH657" s="11" t="e">
        <f t="shared" si="162"/>
        <v>#N/A</v>
      </c>
      <c r="AI657" s="11"/>
    </row>
    <row r="658" spans="1:35" ht="153">
      <c r="A658" s="12" t="s">
        <v>1276</v>
      </c>
      <c r="B658" s="13" t="s">
        <v>34</v>
      </c>
      <c r="C658" s="13" t="s">
        <v>35</v>
      </c>
      <c r="D658" s="13" t="s">
        <v>1241</v>
      </c>
      <c r="E658" s="13" t="s">
        <v>944</v>
      </c>
      <c r="F658" s="14">
        <v>8146</v>
      </c>
      <c r="G658" s="14">
        <v>2024110010254</v>
      </c>
      <c r="H658" s="13" t="s">
        <v>945</v>
      </c>
      <c r="I658" s="13" t="s">
        <v>946</v>
      </c>
      <c r="J658" s="13" t="s">
        <v>1242</v>
      </c>
      <c r="K658" s="13">
        <v>80111600</v>
      </c>
      <c r="L658" s="13" t="s">
        <v>1277</v>
      </c>
      <c r="M658" s="13" t="s">
        <v>479</v>
      </c>
      <c r="N658" s="13" t="s">
        <v>479</v>
      </c>
      <c r="O658" s="13">
        <v>5</v>
      </c>
      <c r="P658" s="13">
        <v>1</v>
      </c>
      <c r="Q658" s="13" t="s">
        <v>949</v>
      </c>
      <c r="R658" s="40" t="s">
        <v>45</v>
      </c>
      <c r="S658" s="40">
        <v>4350000</v>
      </c>
      <c r="T658" s="34">
        <f t="shared" si="184"/>
        <v>21750000</v>
      </c>
      <c r="U658" s="13" t="s">
        <v>1244</v>
      </c>
      <c r="V658" s="13" t="s">
        <v>47</v>
      </c>
      <c r="W658" s="13" t="s">
        <v>1245</v>
      </c>
      <c r="X658" s="13" t="s">
        <v>557</v>
      </c>
      <c r="Y658" s="13" t="s">
        <v>50</v>
      </c>
      <c r="Z658" s="13" t="s">
        <v>51</v>
      </c>
      <c r="AA658" s="18">
        <f>SUMIFS('MOD PAA INVERSIÓN'!M:M,'MOD PAA INVERSIÓN'!B:B,A658,'MOD PAA INVERSIÓN'!A:A,"Modificación propuesta")</f>
        <v>0</v>
      </c>
      <c r="AB658" s="18">
        <f t="shared" si="159"/>
        <v>0</v>
      </c>
      <c r="AC658" s="18">
        <f t="shared" si="186"/>
        <v>21750000</v>
      </c>
      <c r="AD658" s="18">
        <f>IFERROR(VLOOKUP(A658,'MOD PAA INVERSIÓN'!$B:$U,20,0),0)</f>
        <v>0</v>
      </c>
      <c r="AE658" s="18">
        <f>SUMIFS('MOD PAA INVERSIÓN'!$M:$M,'MOD PAA INVERSIÓN'!B:B,A658,'MOD PAA INVERSIÓN'!A:A,"Información Actual")</f>
        <v>0</v>
      </c>
      <c r="AF658" s="18" t="e">
        <f>VLOOKUP(A658,'Copia de MOD PAA INVERSIÓN'!$B:$M,12,0)</f>
        <v>#N/A</v>
      </c>
      <c r="AG658" s="11" t="e">
        <f>VLOOKUP(A658,'SOL INVERSIÒN'!$B:$M,12,0)</f>
        <v>#N/A</v>
      </c>
      <c r="AH658" s="11" t="e">
        <f t="shared" si="162"/>
        <v>#N/A</v>
      </c>
      <c r="AI658" s="11"/>
    </row>
    <row r="659" spans="1:35" ht="153">
      <c r="A659" s="12" t="s">
        <v>1278</v>
      </c>
      <c r="B659" s="13" t="s">
        <v>34</v>
      </c>
      <c r="C659" s="13" t="s">
        <v>35</v>
      </c>
      <c r="D659" s="13" t="s">
        <v>1241</v>
      </c>
      <c r="E659" s="13" t="s">
        <v>944</v>
      </c>
      <c r="F659" s="14">
        <v>8146</v>
      </c>
      <c r="G659" s="14">
        <v>2024110010254</v>
      </c>
      <c r="H659" s="13" t="s">
        <v>945</v>
      </c>
      <c r="I659" s="13" t="s">
        <v>946</v>
      </c>
      <c r="J659" s="13" t="s">
        <v>1242</v>
      </c>
      <c r="K659" s="13">
        <v>80111600</v>
      </c>
      <c r="L659" s="13" t="s">
        <v>1279</v>
      </c>
      <c r="M659" s="13" t="s">
        <v>479</v>
      </c>
      <c r="N659" s="13" t="s">
        <v>479</v>
      </c>
      <c r="O659" s="13">
        <v>5</v>
      </c>
      <c r="P659" s="13">
        <v>1</v>
      </c>
      <c r="Q659" s="13" t="s">
        <v>949</v>
      </c>
      <c r="R659" s="40" t="s">
        <v>45</v>
      </c>
      <c r="S659" s="40">
        <v>3600000</v>
      </c>
      <c r="T659" s="34">
        <f t="shared" si="184"/>
        <v>18000000</v>
      </c>
      <c r="U659" s="13" t="s">
        <v>1244</v>
      </c>
      <c r="V659" s="13" t="s">
        <v>47</v>
      </c>
      <c r="W659" s="13" t="s">
        <v>1245</v>
      </c>
      <c r="X659" s="13" t="s">
        <v>557</v>
      </c>
      <c r="Y659" s="13" t="s">
        <v>50</v>
      </c>
      <c r="Z659" s="13" t="s">
        <v>51</v>
      </c>
      <c r="AA659" s="18">
        <f>SUMIFS('MOD PAA INVERSIÓN'!M:M,'MOD PAA INVERSIÓN'!B:B,A659,'MOD PAA INVERSIÓN'!A:A,"Modificación propuesta")</f>
        <v>0</v>
      </c>
      <c r="AB659" s="18">
        <f t="shared" si="159"/>
        <v>0</v>
      </c>
      <c r="AC659" s="18">
        <f t="shared" si="186"/>
        <v>18000000</v>
      </c>
      <c r="AD659" s="18">
        <f>IFERROR(VLOOKUP(A659,'MOD PAA INVERSIÓN'!$B:$U,20,0),0)</f>
        <v>0</v>
      </c>
      <c r="AE659" s="18">
        <f>SUMIFS('MOD PAA INVERSIÓN'!$M:$M,'MOD PAA INVERSIÓN'!B:B,A659,'MOD PAA INVERSIÓN'!A:A,"Información Actual")</f>
        <v>0</v>
      </c>
      <c r="AF659" s="18" t="e">
        <f>VLOOKUP(A659,'Copia de MOD PAA INVERSIÓN'!$B:$M,12,0)</f>
        <v>#N/A</v>
      </c>
      <c r="AG659" s="11" t="e">
        <f>VLOOKUP(A659,'SOL INVERSIÒN'!$B:$M,12,0)</f>
        <v>#N/A</v>
      </c>
      <c r="AH659" s="11" t="e">
        <f t="shared" si="162"/>
        <v>#N/A</v>
      </c>
      <c r="AI659" s="11"/>
    </row>
    <row r="660" spans="1:35" ht="153">
      <c r="A660" s="12" t="s">
        <v>1280</v>
      </c>
      <c r="B660" s="13" t="s">
        <v>34</v>
      </c>
      <c r="C660" s="13" t="s">
        <v>35</v>
      </c>
      <c r="D660" s="13" t="s">
        <v>1241</v>
      </c>
      <c r="E660" s="13" t="s">
        <v>944</v>
      </c>
      <c r="F660" s="14">
        <v>8146</v>
      </c>
      <c r="G660" s="14">
        <v>2024110010254</v>
      </c>
      <c r="H660" s="13" t="s">
        <v>945</v>
      </c>
      <c r="I660" s="13" t="s">
        <v>946</v>
      </c>
      <c r="J660" s="13" t="s">
        <v>1242</v>
      </c>
      <c r="K660" s="13">
        <v>80111600</v>
      </c>
      <c r="L660" s="13" t="s">
        <v>1281</v>
      </c>
      <c r="M660" s="13" t="s">
        <v>479</v>
      </c>
      <c r="N660" s="13" t="s">
        <v>479</v>
      </c>
      <c r="O660" s="13">
        <v>5</v>
      </c>
      <c r="P660" s="13">
        <v>1</v>
      </c>
      <c r="Q660" s="13" t="s">
        <v>949</v>
      </c>
      <c r="R660" s="40" t="s">
        <v>45</v>
      </c>
      <c r="S660" s="40">
        <v>5500000</v>
      </c>
      <c r="T660" s="34">
        <f t="shared" si="184"/>
        <v>27500000</v>
      </c>
      <c r="U660" s="13" t="s">
        <v>1244</v>
      </c>
      <c r="V660" s="13" t="s">
        <v>47</v>
      </c>
      <c r="W660" s="13" t="s">
        <v>1245</v>
      </c>
      <c r="X660" s="13" t="s">
        <v>557</v>
      </c>
      <c r="Y660" s="13" t="s">
        <v>50</v>
      </c>
      <c r="Z660" s="13" t="s">
        <v>51</v>
      </c>
      <c r="AA660" s="18">
        <f>SUMIFS('MOD PAA INVERSIÓN'!M:M,'MOD PAA INVERSIÓN'!B:B,A660,'MOD PAA INVERSIÓN'!A:A,"Modificación propuesta")</f>
        <v>0</v>
      </c>
      <c r="AB660" s="18">
        <f t="shared" si="159"/>
        <v>0</v>
      </c>
      <c r="AC660" s="18">
        <f t="shared" si="186"/>
        <v>27500000</v>
      </c>
      <c r="AD660" s="18">
        <f>IFERROR(VLOOKUP(A660,'MOD PAA INVERSIÓN'!$B:$U,20,0),0)</f>
        <v>0</v>
      </c>
      <c r="AE660" s="18">
        <f>SUMIFS('MOD PAA INVERSIÓN'!$M:$M,'MOD PAA INVERSIÓN'!B:B,A660,'MOD PAA INVERSIÓN'!A:A,"Información Actual")</f>
        <v>0</v>
      </c>
      <c r="AF660" s="18" t="e">
        <f>VLOOKUP(A660,'Copia de MOD PAA INVERSIÓN'!$B:$M,12,0)</f>
        <v>#N/A</v>
      </c>
      <c r="AG660" s="11" t="e">
        <f>VLOOKUP(A660,'SOL INVERSIÒN'!$B:$M,12,0)</f>
        <v>#N/A</v>
      </c>
      <c r="AH660" s="11" t="e">
        <f t="shared" si="162"/>
        <v>#N/A</v>
      </c>
      <c r="AI660" s="11"/>
    </row>
    <row r="661" spans="1:35" ht="153">
      <c r="A661" s="12" t="s">
        <v>1282</v>
      </c>
      <c r="B661" s="13" t="s">
        <v>34</v>
      </c>
      <c r="C661" s="13" t="s">
        <v>35</v>
      </c>
      <c r="D661" s="13" t="s">
        <v>1241</v>
      </c>
      <c r="E661" s="13" t="s">
        <v>944</v>
      </c>
      <c r="F661" s="14">
        <v>8146</v>
      </c>
      <c r="G661" s="14">
        <v>2024110010254</v>
      </c>
      <c r="H661" s="13" t="s">
        <v>945</v>
      </c>
      <c r="I661" s="13" t="s">
        <v>946</v>
      </c>
      <c r="J661" s="13" t="s">
        <v>1242</v>
      </c>
      <c r="K661" s="13">
        <v>80111600</v>
      </c>
      <c r="L661" s="13" t="s">
        <v>1283</v>
      </c>
      <c r="M661" s="13" t="s">
        <v>479</v>
      </c>
      <c r="N661" s="13" t="s">
        <v>479</v>
      </c>
      <c r="O661" s="13">
        <v>5</v>
      </c>
      <c r="P661" s="13">
        <v>1</v>
      </c>
      <c r="Q661" s="13" t="s">
        <v>949</v>
      </c>
      <c r="R661" s="40" t="s">
        <v>45</v>
      </c>
      <c r="S661" s="40">
        <v>4350000</v>
      </c>
      <c r="T661" s="34">
        <f t="shared" si="184"/>
        <v>21750000</v>
      </c>
      <c r="U661" s="13" t="s">
        <v>1244</v>
      </c>
      <c r="V661" s="13" t="s">
        <v>47</v>
      </c>
      <c r="W661" s="13" t="s">
        <v>1245</v>
      </c>
      <c r="X661" s="13" t="s">
        <v>557</v>
      </c>
      <c r="Y661" s="13" t="s">
        <v>50</v>
      </c>
      <c r="Z661" s="13" t="s">
        <v>51</v>
      </c>
      <c r="AA661" s="18">
        <f>SUMIFS('MOD PAA INVERSIÓN'!M:M,'MOD PAA INVERSIÓN'!B:B,A661,'MOD PAA INVERSIÓN'!A:A,"Modificación propuesta")</f>
        <v>0</v>
      </c>
      <c r="AB661" s="18">
        <f t="shared" si="159"/>
        <v>0</v>
      </c>
      <c r="AC661" s="18">
        <f t="shared" si="186"/>
        <v>21750000</v>
      </c>
      <c r="AD661" s="18">
        <f>IFERROR(VLOOKUP(A661,'MOD PAA INVERSIÓN'!$B:$U,20,0),0)</f>
        <v>0</v>
      </c>
      <c r="AE661" s="18">
        <f>SUMIFS('MOD PAA INVERSIÓN'!$M:$M,'MOD PAA INVERSIÓN'!B:B,A661,'MOD PAA INVERSIÓN'!A:A,"Información Actual")</f>
        <v>0</v>
      </c>
      <c r="AF661" s="18" t="e">
        <f>VLOOKUP(A661,'Copia de MOD PAA INVERSIÓN'!$B:$M,12,0)</f>
        <v>#N/A</v>
      </c>
      <c r="AG661" s="11" t="e">
        <f>VLOOKUP(A661,'SOL INVERSIÒN'!$B:$M,12,0)</f>
        <v>#N/A</v>
      </c>
      <c r="AH661" s="11" t="e">
        <f t="shared" si="162"/>
        <v>#N/A</v>
      </c>
      <c r="AI661" s="11"/>
    </row>
    <row r="662" spans="1:35" ht="153">
      <c r="A662" s="12" t="s">
        <v>1284</v>
      </c>
      <c r="B662" s="13" t="s">
        <v>34</v>
      </c>
      <c r="C662" s="13" t="s">
        <v>35</v>
      </c>
      <c r="D662" s="13" t="s">
        <v>1241</v>
      </c>
      <c r="E662" s="13" t="s">
        <v>944</v>
      </c>
      <c r="F662" s="14">
        <v>8146</v>
      </c>
      <c r="G662" s="14">
        <v>2024110010254</v>
      </c>
      <c r="H662" s="13" t="s">
        <v>945</v>
      </c>
      <c r="I662" s="13" t="s">
        <v>946</v>
      </c>
      <c r="J662" s="13" t="s">
        <v>1242</v>
      </c>
      <c r="K662" s="13">
        <v>80111600</v>
      </c>
      <c r="L662" s="13" t="s">
        <v>1285</v>
      </c>
      <c r="M662" s="13" t="s">
        <v>295</v>
      </c>
      <c r="N662" s="13" t="s">
        <v>295</v>
      </c>
      <c r="O662" s="13">
        <v>5</v>
      </c>
      <c r="P662" s="13">
        <v>1</v>
      </c>
      <c r="Q662" s="13" t="s">
        <v>949</v>
      </c>
      <c r="R662" s="40" t="s">
        <v>45</v>
      </c>
      <c r="S662" s="40">
        <v>4500000</v>
      </c>
      <c r="T662" s="34">
        <f t="shared" si="184"/>
        <v>22500000</v>
      </c>
      <c r="U662" s="13" t="s">
        <v>1244</v>
      </c>
      <c r="V662" s="13" t="s">
        <v>47</v>
      </c>
      <c r="W662" s="13" t="s">
        <v>1245</v>
      </c>
      <c r="X662" s="13" t="s">
        <v>557</v>
      </c>
      <c r="Y662" s="13" t="s">
        <v>50</v>
      </c>
      <c r="Z662" s="13" t="s">
        <v>51</v>
      </c>
      <c r="AA662" s="18">
        <f>SUMIFS('MOD PAA INVERSIÓN'!M:M,'MOD PAA INVERSIÓN'!B:B,A662,'MOD PAA INVERSIÓN'!A:A,"Modificación propuesta")</f>
        <v>0</v>
      </c>
      <c r="AB662" s="18">
        <f t="shared" si="159"/>
        <v>0</v>
      </c>
      <c r="AC662" s="18">
        <f t="shared" si="186"/>
        <v>22500000</v>
      </c>
      <c r="AD662" s="18">
        <f>IFERROR(VLOOKUP(A662,'MOD PAA INVERSIÓN'!$B:$U,20,0),0)</f>
        <v>0</v>
      </c>
      <c r="AE662" s="18">
        <f>SUMIFS('MOD PAA INVERSIÓN'!$M:$M,'MOD PAA INVERSIÓN'!B:B,A662,'MOD PAA INVERSIÓN'!A:A,"Información Actual")</f>
        <v>0</v>
      </c>
      <c r="AF662" s="18" t="e">
        <f>VLOOKUP(A662,'Copia de MOD PAA INVERSIÓN'!$B:$M,12,0)</f>
        <v>#N/A</v>
      </c>
      <c r="AG662" s="11" t="e">
        <f>VLOOKUP(A662,'SOL INVERSIÒN'!$B:$M,12,0)</f>
        <v>#N/A</v>
      </c>
      <c r="AH662" s="11" t="e">
        <f t="shared" si="162"/>
        <v>#N/A</v>
      </c>
      <c r="AI662" s="11"/>
    </row>
    <row r="663" spans="1:35" ht="153">
      <c r="A663" s="12" t="s">
        <v>1286</v>
      </c>
      <c r="B663" s="13" t="s">
        <v>34</v>
      </c>
      <c r="C663" s="13" t="s">
        <v>35</v>
      </c>
      <c r="D663" s="13" t="s">
        <v>1241</v>
      </c>
      <c r="E663" s="13" t="s">
        <v>944</v>
      </c>
      <c r="F663" s="14">
        <v>8146</v>
      </c>
      <c r="G663" s="14">
        <v>2024110010254</v>
      </c>
      <c r="H663" s="13" t="s">
        <v>945</v>
      </c>
      <c r="I663" s="13" t="s">
        <v>946</v>
      </c>
      <c r="J663" s="13" t="s">
        <v>1242</v>
      </c>
      <c r="K663" s="13" t="s">
        <v>1287</v>
      </c>
      <c r="L663" s="13" t="s">
        <v>1288</v>
      </c>
      <c r="M663" s="13" t="s">
        <v>295</v>
      </c>
      <c r="N663" s="13" t="s">
        <v>295</v>
      </c>
      <c r="O663" s="13">
        <v>1</v>
      </c>
      <c r="P663" s="13">
        <v>1</v>
      </c>
      <c r="Q663" s="13" t="s">
        <v>748</v>
      </c>
      <c r="R663" s="40" t="s">
        <v>45</v>
      </c>
      <c r="S663" s="40" t="s">
        <v>233</v>
      </c>
      <c r="T663" s="34">
        <v>18000000</v>
      </c>
      <c r="U663" s="13" t="s">
        <v>1244</v>
      </c>
      <c r="V663" s="13" t="s">
        <v>47</v>
      </c>
      <c r="W663" s="13" t="s">
        <v>1245</v>
      </c>
      <c r="X663" s="13" t="s">
        <v>557</v>
      </c>
      <c r="Y663" s="13" t="s">
        <v>50</v>
      </c>
      <c r="Z663" s="13" t="s">
        <v>51</v>
      </c>
      <c r="AA663" s="18">
        <f>SUMIFS('MOD PAA INVERSIÓN'!M:M,'MOD PAA INVERSIÓN'!B:B,A663,'MOD PAA INVERSIÓN'!A:A,"Modificación propuesta")</f>
        <v>0</v>
      </c>
      <c r="AB663" s="18">
        <f t="shared" si="159"/>
        <v>0</v>
      </c>
      <c r="AC663" s="18">
        <f t="shared" si="186"/>
        <v>18000000</v>
      </c>
      <c r="AD663" s="18">
        <f>IFERROR(VLOOKUP(A663,'MOD PAA INVERSIÓN'!$B:$U,20,0),0)</f>
        <v>0</v>
      </c>
      <c r="AE663" s="18">
        <f>SUMIFS('MOD PAA INVERSIÓN'!$M:$M,'MOD PAA INVERSIÓN'!B:B,A663,'MOD PAA INVERSIÓN'!A:A,"Información Actual")</f>
        <v>0</v>
      </c>
      <c r="AF663" s="18" t="e">
        <f>VLOOKUP(A663,'Copia de MOD PAA INVERSIÓN'!$B:$M,12,0)</f>
        <v>#N/A</v>
      </c>
      <c r="AG663" s="11" t="e">
        <f>VLOOKUP(A663,'SOL INVERSIÒN'!$B:$M,12,0)</f>
        <v>#N/A</v>
      </c>
      <c r="AH663" s="11" t="e">
        <f t="shared" si="162"/>
        <v>#N/A</v>
      </c>
      <c r="AI663" s="11"/>
    </row>
    <row r="664" spans="1:35" ht="153">
      <c r="A664" s="12" t="s">
        <v>1289</v>
      </c>
      <c r="B664" s="13" t="s">
        <v>34</v>
      </c>
      <c r="C664" s="13" t="s">
        <v>35</v>
      </c>
      <c r="D664" s="13" t="s">
        <v>1241</v>
      </c>
      <c r="E664" s="13" t="s">
        <v>944</v>
      </c>
      <c r="F664" s="14">
        <v>8146</v>
      </c>
      <c r="G664" s="14">
        <v>2024110010254</v>
      </c>
      <c r="H664" s="13" t="s">
        <v>945</v>
      </c>
      <c r="I664" s="13" t="s">
        <v>946</v>
      </c>
      <c r="J664" s="13" t="s">
        <v>1242</v>
      </c>
      <c r="K664" s="13">
        <v>83121703</v>
      </c>
      <c r="L664" s="13" t="s">
        <v>1290</v>
      </c>
      <c r="M664" s="13" t="s">
        <v>295</v>
      </c>
      <c r="N664" s="13" t="s">
        <v>295</v>
      </c>
      <c r="O664" s="13">
        <v>5</v>
      </c>
      <c r="P664" s="13">
        <v>1</v>
      </c>
      <c r="Q664" s="13" t="s">
        <v>748</v>
      </c>
      <c r="R664" s="40" t="s">
        <v>45</v>
      </c>
      <c r="S664" s="40" t="s">
        <v>1291</v>
      </c>
      <c r="T664" s="34">
        <f>28000000-1665495</f>
        <v>26334505</v>
      </c>
      <c r="U664" s="13" t="s">
        <v>1244</v>
      </c>
      <c r="V664" s="13" t="s">
        <v>47</v>
      </c>
      <c r="W664" s="13" t="s">
        <v>1245</v>
      </c>
      <c r="X664" s="13" t="s">
        <v>557</v>
      </c>
      <c r="Y664" s="13" t="s">
        <v>50</v>
      </c>
      <c r="Z664" s="13" t="s">
        <v>51</v>
      </c>
      <c r="AA664" s="18">
        <f>SUMIFS('MOD PAA INVERSIÓN'!M:M,'MOD PAA INVERSIÓN'!B:B,A664,'MOD PAA INVERSIÓN'!A:A,"Modificación propuesta")</f>
        <v>0</v>
      </c>
      <c r="AB664" s="18">
        <f t="shared" si="159"/>
        <v>0</v>
      </c>
      <c r="AC664" s="18">
        <f t="shared" si="186"/>
        <v>26334505</v>
      </c>
      <c r="AD664" s="18">
        <f>IFERROR(VLOOKUP(A664,'MOD PAA INVERSIÓN'!$B:$U,20,0),0)</f>
        <v>0</v>
      </c>
      <c r="AE664" s="18">
        <f>SUMIFS('MOD PAA INVERSIÓN'!$M:$M,'MOD PAA INVERSIÓN'!B:B,A664,'MOD PAA INVERSIÓN'!A:A,"Información Actual")</f>
        <v>0</v>
      </c>
      <c r="AF664" s="18" t="e">
        <f>VLOOKUP(A664,'Copia de MOD PAA INVERSIÓN'!$B:$M,12,0)</f>
        <v>#N/A</v>
      </c>
      <c r="AG664" s="11" t="e">
        <f>VLOOKUP(A664,'SOL INVERSIÒN'!$B:$M,12,0)</f>
        <v>#N/A</v>
      </c>
      <c r="AH664" s="11" t="e">
        <f t="shared" si="162"/>
        <v>#N/A</v>
      </c>
      <c r="AI664" s="11"/>
    </row>
    <row r="665" spans="1:35" ht="153">
      <c r="A665" s="12" t="s">
        <v>1292</v>
      </c>
      <c r="B665" s="13" t="s">
        <v>34</v>
      </c>
      <c r="C665" s="13" t="s">
        <v>35</v>
      </c>
      <c r="D665" s="13" t="s">
        <v>1241</v>
      </c>
      <c r="E665" s="13" t="s">
        <v>944</v>
      </c>
      <c r="F665" s="14">
        <v>8146</v>
      </c>
      <c r="G665" s="14">
        <v>2024110010254</v>
      </c>
      <c r="H665" s="13" t="s">
        <v>945</v>
      </c>
      <c r="I665" s="13" t="s">
        <v>946</v>
      </c>
      <c r="J665" s="13" t="s">
        <v>1242</v>
      </c>
      <c r="K665" s="13" t="s">
        <v>416</v>
      </c>
      <c r="L665" s="13" t="s">
        <v>1293</v>
      </c>
      <c r="M665" s="13" t="s">
        <v>295</v>
      </c>
      <c r="N665" s="13" t="s">
        <v>295</v>
      </c>
      <c r="O665" s="13">
        <v>1</v>
      </c>
      <c r="P665" s="13">
        <v>1</v>
      </c>
      <c r="Q665" s="13" t="s">
        <v>1294</v>
      </c>
      <c r="R665" s="40" t="s">
        <v>45</v>
      </c>
      <c r="S665" s="40" t="s">
        <v>1291</v>
      </c>
      <c r="T665" s="34">
        <v>22000000</v>
      </c>
      <c r="U665" s="13" t="s">
        <v>1244</v>
      </c>
      <c r="V665" s="13" t="s">
        <v>47</v>
      </c>
      <c r="W665" s="13" t="s">
        <v>1245</v>
      </c>
      <c r="X665" s="13" t="s">
        <v>557</v>
      </c>
      <c r="Y665" s="13" t="s">
        <v>50</v>
      </c>
      <c r="Z665" s="13" t="s">
        <v>51</v>
      </c>
      <c r="AA665" s="18">
        <f>SUMIFS('MOD PAA INVERSIÓN'!M:M,'MOD PAA INVERSIÓN'!B:B,A665,'MOD PAA INVERSIÓN'!A:A,"Modificación propuesta")</f>
        <v>0</v>
      </c>
      <c r="AB665" s="18">
        <f t="shared" si="159"/>
        <v>0</v>
      </c>
      <c r="AC665" s="18">
        <f t="shared" si="186"/>
        <v>22000000</v>
      </c>
      <c r="AD665" s="18">
        <f>IFERROR(VLOOKUP(A665,'MOD PAA INVERSIÓN'!$B:$U,20,0),0)</f>
        <v>0</v>
      </c>
      <c r="AE665" s="18">
        <f>SUMIFS('MOD PAA INVERSIÓN'!$M:$M,'MOD PAA INVERSIÓN'!B:B,A665,'MOD PAA INVERSIÓN'!A:A,"Información Actual")</f>
        <v>0</v>
      </c>
      <c r="AF665" s="18" t="e">
        <f>VLOOKUP(A665,'Copia de MOD PAA INVERSIÓN'!$B:$M,12,0)</f>
        <v>#N/A</v>
      </c>
      <c r="AG665" s="11" t="e">
        <f>VLOOKUP(A665,'SOL INVERSIÒN'!$B:$M,12,0)</f>
        <v>#N/A</v>
      </c>
      <c r="AH665" s="11" t="e">
        <f t="shared" si="162"/>
        <v>#N/A</v>
      </c>
      <c r="AI665" s="11"/>
    </row>
    <row r="666" spans="1:35" ht="153">
      <c r="A666" s="12" t="s">
        <v>1295</v>
      </c>
      <c r="B666" s="13" t="s">
        <v>34</v>
      </c>
      <c r="C666" s="13" t="s">
        <v>35</v>
      </c>
      <c r="D666" s="13" t="s">
        <v>1241</v>
      </c>
      <c r="E666" s="13" t="s">
        <v>944</v>
      </c>
      <c r="F666" s="14">
        <v>8146</v>
      </c>
      <c r="G666" s="14">
        <v>2024110010254</v>
      </c>
      <c r="H666" s="13" t="s">
        <v>945</v>
      </c>
      <c r="I666" s="13" t="s">
        <v>946</v>
      </c>
      <c r="J666" s="13" t="s">
        <v>1242</v>
      </c>
      <c r="K666" s="13" t="s">
        <v>1296</v>
      </c>
      <c r="L666" s="13" t="s">
        <v>417</v>
      </c>
      <c r="M666" s="13" t="s">
        <v>295</v>
      </c>
      <c r="N666" s="13" t="s">
        <v>295</v>
      </c>
      <c r="O666" s="13">
        <v>1</v>
      </c>
      <c r="P666" s="13">
        <v>1</v>
      </c>
      <c r="Q666" s="13" t="s">
        <v>748</v>
      </c>
      <c r="R666" s="40" t="s">
        <v>45</v>
      </c>
      <c r="S666" s="40" t="s">
        <v>1291</v>
      </c>
      <c r="T666" s="34">
        <v>100000000</v>
      </c>
      <c r="U666" s="13" t="s">
        <v>1244</v>
      </c>
      <c r="V666" s="13" t="s">
        <v>47</v>
      </c>
      <c r="W666" s="13" t="s">
        <v>1245</v>
      </c>
      <c r="X666" s="13" t="s">
        <v>557</v>
      </c>
      <c r="Y666" s="13" t="s">
        <v>50</v>
      </c>
      <c r="Z666" s="13" t="s">
        <v>51</v>
      </c>
      <c r="AA666" s="18">
        <f>SUMIFS('MOD PAA INVERSIÓN'!M:M,'MOD PAA INVERSIÓN'!B:B,A666,'MOD PAA INVERSIÓN'!A:A,"Modificación propuesta")</f>
        <v>0</v>
      </c>
      <c r="AB666" s="18">
        <f t="shared" si="159"/>
        <v>0</v>
      </c>
      <c r="AC666" s="18">
        <f t="shared" si="186"/>
        <v>100000000</v>
      </c>
      <c r="AD666" s="18">
        <f>IFERROR(VLOOKUP(A666,'MOD PAA INVERSIÓN'!$B:$U,20,0),0)</f>
        <v>0</v>
      </c>
      <c r="AE666" s="18">
        <f>SUMIFS('MOD PAA INVERSIÓN'!$M:$M,'MOD PAA INVERSIÓN'!B:B,A666,'MOD PAA INVERSIÓN'!A:A,"Información Actual")</f>
        <v>0</v>
      </c>
      <c r="AF666" s="18" t="e">
        <f>VLOOKUP(A666,'Copia de MOD PAA INVERSIÓN'!$B:$M,12,0)</f>
        <v>#N/A</v>
      </c>
      <c r="AG666" s="11" t="e">
        <f>VLOOKUP(A666,'SOL INVERSIÒN'!$B:$M,12,0)</f>
        <v>#N/A</v>
      </c>
      <c r="AH666" s="11" t="e">
        <f t="shared" si="162"/>
        <v>#N/A</v>
      </c>
      <c r="AI666" s="11"/>
    </row>
    <row r="667" spans="1:35" ht="153">
      <c r="A667" s="12" t="s">
        <v>1297</v>
      </c>
      <c r="B667" s="13" t="s">
        <v>34</v>
      </c>
      <c r="C667" s="13" t="s">
        <v>35</v>
      </c>
      <c r="D667" s="13" t="s">
        <v>1241</v>
      </c>
      <c r="E667" s="13" t="s">
        <v>944</v>
      </c>
      <c r="F667" s="14">
        <v>8146</v>
      </c>
      <c r="G667" s="14">
        <v>2024110010254</v>
      </c>
      <c r="H667" s="13" t="s">
        <v>945</v>
      </c>
      <c r="I667" s="13" t="s">
        <v>946</v>
      </c>
      <c r="J667" s="13" t="s">
        <v>1242</v>
      </c>
      <c r="K667" s="13">
        <v>81112101</v>
      </c>
      <c r="L667" s="13" t="s">
        <v>1298</v>
      </c>
      <c r="M667" s="13" t="s">
        <v>295</v>
      </c>
      <c r="N667" s="13" t="s">
        <v>295</v>
      </c>
      <c r="O667" s="13">
        <v>5</v>
      </c>
      <c r="P667" s="13">
        <v>1</v>
      </c>
      <c r="Q667" s="13" t="s">
        <v>748</v>
      </c>
      <c r="R667" s="40" t="s">
        <v>45</v>
      </c>
      <c r="S667" s="40" t="s">
        <v>1291</v>
      </c>
      <c r="T667" s="34">
        <v>15000000</v>
      </c>
      <c r="U667" s="13" t="s">
        <v>1244</v>
      </c>
      <c r="V667" s="13" t="s">
        <v>47</v>
      </c>
      <c r="W667" s="13" t="s">
        <v>1245</v>
      </c>
      <c r="X667" s="13" t="s">
        <v>557</v>
      </c>
      <c r="Y667" s="13" t="s">
        <v>50</v>
      </c>
      <c r="Z667" s="13" t="s">
        <v>51</v>
      </c>
      <c r="AA667" s="18">
        <f>SUMIFS('MOD PAA INVERSIÓN'!M:M,'MOD PAA INVERSIÓN'!B:B,A667,'MOD PAA INVERSIÓN'!A:A,"Modificación propuesta")</f>
        <v>0</v>
      </c>
      <c r="AB667" s="18">
        <f t="shared" si="159"/>
        <v>0</v>
      </c>
      <c r="AC667" s="18">
        <f t="shared" si="186"/>
        <v>15000000</v>
      </c>
      <c r="AD667" s="18">
        <f>IFERROR(VLOOKUP(A667,'MOD PAA INVERSIÓN'!$B:$U,20,0),0)</f>
        <v>0</v>
      </c>
      <c r="AE667" s="18">
        <f>SUMIFS('MOD PAA INVERSIÓN'!$M:$M,'MOD PAA INVERSIÓN'!B:B,A667,'MOD PAA INVERSIÓN'!A:A,"Información Actual")</f>
        <v>0</v>
      </c>
      <c r="AF667" s="18" t="e">
        <f>VLOOKUP(A667,'Copia de MOD PAA INVERSIÓN'!$B:$M,12,0)</f>
        <v>#N/A</v>
      </c>
      <c r="AG667" s="11" t="e">
        <f>VLOOKUP(A667,'SOL INVERSIÒN'!$B:$M,12,0)</f>
        <v>#N/A</v>
      </c>
      <c r="AH667" s="11" t="e">
        <f t="shared" si="162"/>
        <v>#N/A</v>
      </c>
      <c r="AI667" s="11"/>
    </row>
    <row r="668" spans="1:35" ht="267.75">
      <c r="A668" s="12" t="s">
        <v>1299</v>
      </c>
      <c r="B668" s="13" t="s">
        <v>34</v>
      </c>
      <c r="C668" s="13" t="s">
        <v>35</v>
      </c>
      <c r="D668" s="13" t="s">
        <v>1241</v>
      </c>
      <c r="E668" s="13" t="s">
        <v>944</v>
      </c>
      <c r="F668" s="14">
        <v>8146</v>
      </c>
      <c r="G668" s="14">
        <v>2024110010254</v>
      </c>
      <c r="H668" s="13" t="s">
        <v>945</v>
      </c>
      <c r="I668" s="13" t="s">
        <v>946</v>
      </c>
      <c r="J668" s="13" t="s">
        <v>1242</v>
      </c>
      <c r="K668" s="13">
        <v>43222610</v>
      </c>
      <c r="L668" s="13" t="s">
        <v>1300</v>
      </c>
      <c r="M668" s="13" t="s">
        <v>295</v>
      </c>
      <c r="N668" s="13" t="s">
        <v>295</v>
      </c>
      <c r="O668" s="13">
        <v>5</v>
      </c>
      <c r="P668" s="13">
        <v>1</v>
      </c>
      <c r="Q668" s="13" t="s">
        <v>748</v>
      </c>
      <c r="R668" s="40" t="s">
        <v>45</v>
      </c>
      <c r="S668" s="40" t="s">
        <v>1291</v>
      </c>
      <c r="T668" s="34">
        <v>5500000</v>
      </c>
      <c r="U668" s="13" t="s">
        <v>1244</v>
      </c>
      <c r="V668" s="13" t="s">
        <v>47</v>
      </c>
      <c r="W668" s="13" t="s">
        <v>1245</v>
      </c>
      <c r="X668" s="13" t="s">
        <v>557</v>
      </c>
      <c r="Y668" s="13" t="s">
        <v>50</v>
      </c>
      <c r="Z668" s="13" t="s">
        <v>51</v>
      </c>
      <c r="AA668" s="18">
        <f>SUMIFS('MOD PAA INVERSIÓN'!M:M,'MOD PAA INVERSIÓN'!B:B,A668,'MOD PAA INVERSIÓN'!A:A,"Modificación propuesta")</f>
        <v>5500000</v>
      </c>
      <c r="AB668" s="18">
        <f t="shared" si="159"/>
        <v>0</v>
      </c>
      <c r="AC668" s="18">
        <f t="shared" si="186"/>
        <v>5500000</v>
      </c>
      <c r="AD668" s="18">
        <f>IFERROR(VLOOKUP(A668,'MOD PAA INVERSIÓN'!$B:$U,20,0),0)</f>
        <v>3</v>
      </c>
      <c r="AE668" s="18">
        <f>SUMIFS('MOD PAA INVERSIÓN'!$M:$M,'MOD PAA INVERSIÓN'!B:B,A668,'MOD PAA INVERSIÓN'!A:A,"Información Actual")</f>
        <v>5500000</v>
      </c>
      <c r="AF668" s="18">
        <f>VLOOKUP(A668,'Copia de MOD PAA INVERSIÓN'!$B:$M,12,0)</f>
        <v>5500000</v>
      </c>
      <c r="AG668" s="19">
        <f>VLOOKUP(A668,'SOL INVERSIÒN'!$B:$M,12,0)</f>
        <v>5500000</v>
      </c>
      <c r="AH668" s="19">
        <f t="shared" si="162"/>
        <v>0</v>
      </c>
      <c r="AI668" s="11"/>
    </row>
    <row r="669" spans="1:35" ht="153">
      <c r="A669" s="12" t="s">
        <v>1301</v>
      </c>
      <c r="B669" s="13" t="s">
        <v>34</v>
      </c>
      <c r="C669" s="13" t="s">
        <v>35</v>
      </c>
      <c r="D669" s="13" t="s">
        <v>1241</v>
      </c>
      <c r="E669" s="13" t="s">
        <v>944</v>
      </c>
      <c r="F669" s="14">
        <v>8146</v>
      </c>
      <c r="G669" s="14">
        <v>2024110010254</v>
      </c>
      <c r="H669" s="13" t="s">
        <v>945</v>
      </c>
      <c r="I669" s="13" t="s">
        <v>946</v>
      </c>
      <c r="J669" s="13" t="s">
        <v>1242</v>
      </c>
      <c r="K669" s="13">
        <v>43222610</v>
      </c>
      <c r="L669" s="13" t="s">
        <v>1302</v>
      </c>
      <c r="M669" s="13" t="s">
        <v>295</v>
      </c>
      <c r="N669" s="13" t="s">
        <v>295</v>
      </c>
      <c r="O669" s="13">
        <v>5</v>
      </c>
      <c r="P669" s="13">
        <v>1</v>
      </c>
      <c r="Q669" s="13" t="s">
        <v>748</v>
      </c>
      <c r="R669" s="40" t="s">
        <v>45</v>
      </c>
      <c r="S669" s="40" t="s">
        <v>1291</v>
      </c>
      <c r="T669" s="34">
        <v>16500000</v>
      </c>
      <c r="U669" s="13" t="s">
        <v>1244</v>
      </c>
      <c r="V669" s="13" t="s">
        <v>47</v>
      </c>
      <c r="W669" s="13" t="s">
        <v>1245</v>
      </c>
      <c r="X669" s="13" t="s">
        <v>557</v>
      </c>
      <c r="Y669" s="13" t="s">
        <v>50</v>
      </c>
      <c r="Z669" s="13" t="s">
        <v>51</v>
      </c>
      <c r="AA669" s="18">
        <f>SUMIFS('MOD PAA INVERSIÓN'!M:M,'MOD PAA INVERSIÓN'!B:B,A669,'MOD PAA INVERSIÓN'!A:A,"Modificación propuesta")</f>
        <v>0</v>
      </c>
      <c r="AB669" s="18">
        <f t="shared" si="159"/>
        <v>0</v>
      </c>
      <c r="AC669" s="18">
        <f t="shared" si="186"/>
        <v>16500000</v>
      </c>
      <c r="AD669" s="18">
        <f>IFERROR(VLOOKUP(A669,'MOD PAA INVERSIÓN'!$B:$U,20,0),0)</f>
        <v>0</v>
      </c>
      <c r="AE669" s="18">
        <f>SUMIFS('MOD PAA INVERSIÓN'!$M:$M,'MOD PAA INVERSIÓN'!B:B,A669,'MOD PAA INVERSIÓN'!A:A,"Información Actual")</f>
        <v>0</v>
      </c>
      <c r="AF669" s="18" t="e">
        <f>VLOOKUP(A669,'Copia de MOD PAA INVERSIÓN'!$B:$M,12,0)</f>
        <v>#N/A</v>
      </c>
      <c r="AG669" s="11" t="e">
        <f>VLOOKUP(A669,'SOL INVERSIÒN'!$B:$M,12,0)</f>
        <v>#N/A</v>
      </c>
      <c r="AH669" s="11" t="e">
        <f t="shared" si="162"/>
        <v>#N/A</v>
      </c>
      <c r="AI669" s="11"/>
    </row>
    <row r="670" spans="1:35" ht="153">
      <c r="A670" s="12" t="s">
        <v>1303</v>
      </c>
      <c r="B670" s="13" t="s">
        <v>34</v>
      </c>
      <c r="C670" s="13" t="s">
        <v>35</v>
      </c>
      <c r="D670" s="13" t="s">
        <v>1241</v>
      </c>
      <c r="E670" s="13" t="s">
        <v>944</v>
      </c>
      <c r="F670" s="14">
        <v>8146</v>
      </c>
      <c r="G670" s="14">
        <v>2024110010254</v>
      </c>
      <c r="H670" s="13" t="s">
        <v>945</v>
      </c>
      <c r="I670" s="13" t="s">
        <v>946</v>
      </c>
      <c r="J670" s="13" t="s">
        <v>1242</v>
      </c>
      <c r="K670" s="13">
        <v>80111600</v>
      </c>
      <c r="L670" s="13" t="s">
        <v>1304</v>
      </c>
      <c r="M670" s="13" t="s">
        <v>729</v>
      </c>
      <c r="N670" s="13" t="s">
        <v>729</v>
      </c>
      <c r="O670" s="13">
        <v>1</v>
      </c>
      <c r="P670" s="13">
        <v>1</v>
      </c>
      <c r="Q670" s="13" t="s">
        <v>949</v>
      </c>
      <c r="R670" s="40" t="s">
        <v>45</v>
      </c>
      <c r="S670" s="40" t="s">
        <v>233</v>
      </c>
      <c r="T670" s="34">
        <v>17885460</v>
      </c>
      <c r="U670" s="13" t="s">
        <v>1244</v>
      </c>
      <c r="V670" s="13" t="s">
        <v>47</v>
      </c>
      <c r="W670" s="13" t="s">
        <v>1245</v>
      </c>
      <c r="X670" s="13" t="s">
        <v>557</v>
      </c>
      <c r="Y670" s="13" t="s">
        <v>50</v>
      </c>
      <c r="Z670" s="13" t="s">
        <v>51</v>
      </c>
      <c r="AA670" s="18">
        <f>SUMIFS('MOD PAA INVERSIÓN'!M:M,'MOD PAA INVERSIÓN'!B:B,A670,'MOD PAA INVERSIÓN'!A:A,"Modificación propuesta")</f>
        <v>19909460</v>
      </c>
      <c r="AB670" s="18">
        <f t="shared" si="159"/>
        <v>2024000</v>
      </c>
      <c r="AC670" s="49">
        <v>19909460</v>
      </c>
      <c r="AD670" s="18">
        <f>IFERROR(VLOOKUP(A670,'MOD PAA INVERSIÓN'!$B:$U,20,0),0)</f>
        <v>3</v>
      </c>
      <c r="AE670" s="18">
        <f>SUMIFS('MOD PAA INVERSIÓN'!$M:$M,'MOD PAA INVERSIÓN'!B:B,A670,'MOD PAA INVERSIÓN'!A:A,"Información Actual")</f>
        <v>17885460</v>
      </c>
      <c r="AF670" s="18">
        <f>VLOOKUP(A670,'Copia de MOD PAA INVERSIÓN'!$B:$M,12,0)</f>
        <v>19909460</v>
      </c>
      <c r="AG670" s="19">
        <f>VLOOKUP(A670,'SOL INVERSIÒN'!$B:$M,12,0)</f>
        <v>19909460</v>
      </c>
      <c r="AH670" s="19">
        <f t="shared" si="162"/>
        <v>0</v>
      </c>
      <c r="AI670" s="11"/>
    </row>
    <row r="671" spans="1:35" ht="89.25">
      <c r="A671" s="12" t="s">
        <v>1305</v>
      </c>
      <c r="B671" s="13" t="s">
        <v>34</v>
      </c>
      <c r="C671" s="13" t="s">
        <v>1306</v>
      </c>
      <c r="D671" s="13" t="s">
        <v>1307</v>
      </c>
      <c r="E671" s="13" t="s">
        <v>1308</v>
      </c>
      <c r="F671" s="14">
        <v>8238</v>
      </c>
      <c r="G671" s="14">
        <v>2024110010322</v>
      </c>
      <c r="H671" s="13" t="s">
        <v>1309</v>
      </c>
      <c r="I671" s="13" t="s">
        <v>1310</v>
      </c>
      <c r="J671" s="13" t="s">
        <v>1311</v>
      </c>
      <c r="K671" s="13">
        <v>80111600</v>
      </c>
      <c r="L671" s="13" t="s">
        <v>1312</v>
      </c>
      <c r="M671" s="13" t="s">
        <v>479</v>
      </c>
      <c r="N671" s="13" t="s">
        <v>479</v>
      </c>
      <c r="O671" s="13">
        <v>6</v>
      </c>
      <c r="P671" s="12">
        <v>1</v>
      </c>
      <c r="Q671" s="13" t="s">
        <v>44</v>
      </c>
      <c r="R671" s="24" t="s">
        <v>45</v>
      </c>
      <c r="S671" s="24">
        <v>9000000</v>
      </c>
      <c r="T671" s="24">
        <f t="shared" ref="T671:T680" si="187">+S671*O671</f>
        <v>54000000</v>
      </c>
      <c r="U671" s="24" t="s">
        <v>269</v>
      </c>
      <c r="V671" s="13" t="s">
        <v>47</v>
      </c>
      <c r="W671" s="12" t="s">
        <v>1313</v>
      </c>
      <c r="X671" s="13" t="s">
        <v>300</v>
      </c>
      <c r="Y671" s="13" t="s">
        <v>50</v>
      </c>
      <c r="Z671" s="13" t="s">
        <v>51</v>
      </c>
      <c r="AA671" s="18">
        <f>SUMIFS('MOD PAA INVERSIÓN'!M:M,'MOD PAA INVERSIÓN'!B:B,A671,'MOD PAA INVERSIÓN'!A:A,"Modificación propuesta")</f>
        <v>54000000</v>
      </c>
      <c r="AB671" s="53">
        <f t="shared" si="159"/>
        <v>0</v>
      </c>
      <c r="AC671" s="53">
        <f t="shared" ref="AC671:AC674" si="188">T671</f>
        <v>54000000</v>
      </c>
      <c r="AD671" s="18">
        <f>IFERROR(VLOOKUP(A671,'MOD PAA INVERSIÓN'!$B:$U,20,0),0)</f>
        <v>2</v>
      </c>
      <c r="AE671" s="18">
        <f>SUMIFS('MOD PAA INVERSIÓN'!$M:$M,'MOD PAA INVERSIÓN'!B:B,A671,'MOD PAA INVERSIÓN'!A:A,"Información Actual")</f>
        <v>-54000000</v>
      </c>
      <c r="AF671" s="18">
        <f>VLOOKUP(A671,'Copia de MOD PAA INVERSIÓN'!$B:$M,12,0)</f>
        <v>54000000</v>
      </c>
      <c r="AG671" s="53">
        <f>VLOOKUP(A671,'SOL INVERSIÒN'!$B:$M,12,0)</f>
        <v>54000000</v>
      </c>
      <c r="AH671" s="11"/>
      <c r="AI671" s="11"/>
    </row>
    <row r="672" spans="1:35" ht="89.25">
      <c r="A672" s="12" t="s">
        <v>1314</v>
      </c>
      <c r="B672" s="13" t="s">
        <v>34</v>
      </c>
      <c r="C672" s="13" t="s">
        <v>1306</v>
      </c>
      <c r="D672" s="13" t="s">
        <v>1307</v>
      </c>
      <c r="E672" s="13" t="s">
        <v>1308</v>
      </c>
      <c r="F672" s="14">
        <v>8238</v>
      </c>
      <c r="G672" s="14">
        <v>2024110010322</v>
      </c>
      <c r="H672" s="13" t="s">
        <v>1309</v>
      </c>
      <c r="I672" s="13" t="s">
        <v>1310</v>
      </c>
      <c r="J672" s="13" t="s">
        <v>1311</v>
      </c>
      <c r="K672" s="13">
        <v>80111601</v>
      </c>
      <c r="L672" s="13" t="s">
        <v>1315</v>
      </c>
      <c r="M672" s="13" t="s">
        <v>42</v>
      </c>
      <c r="N672" s="13" t="s">
        <v>42</v>
      </c>
      <c r="O672" s="13">
        <v>6</v>
      </c>
      <c r="P672" s="12">
        <v>1</v>
      </c>
      <c r="Q672" s="13" t="s">
        <v>44</v>
      </c>
      <c r="R672" s="24" t="s">
        <v>45</v>
      </c>
      <c r="S672" s="24">
        <v>5500000</v>
      </c>
      <c r="T672" s="24">
        <f t="shared" si="187"/>
        <v>33000000</v>
      </c>
      <c r="U672" s="24" t="s">
        <v>269</v>
      </c>
      <c r="V672" s="13" t="s">
        <v>47</v>
      </c>
      <c r="W672" s="12" t="s">
        <v>1313</v>
      </c>
      <c r="X672" s="13" t="s">
        <v>300</v>
      </c>
      <c r="Y672" s="13" t="s">
        <v>50</v>
      </c>
      <c r="Z672" s="13" t="s">
        <v>51</v>
      </c>
      <c r="AA672" s="18">
        <f>SUMIFS('MOD PAA INVERSIÓN'!M:M,'MOD PAA INVERSIÓN'!B:B,A672,'MOD PAA INVERSIÓN'!A:A,"Modificación propuesta")</f>
        <v>0</v>
      </c>
      <c r="AB672" s="53">
        <f t="shared" si="159"/>
        <v>0</v>
      </c>
      <c r="AC672" s="53">
        <f t="shared" si="188"/>
        <v>33000000</v>
      </c>
      <c r="AD672" s="18">
        <f>IFERROR(VLOOKUP(A672,'MOD PAA INVERSIÓN'!$B:$U,20,0),0)</f>
        <v>0</v>
      </c>
      <c r="AE672" s="18">
        <f>SUMIFS('MOD PAA INVERSIÓN'!$M:$M,'MOD PAA INVERSIÓN'!B:B,A672,'MOD PAA INVERSIÓN'!A:A,"Información Actual")</f>
        <v>0</v>
      </c>
      <c r="AF672" s="18" t="e">
        <f>VLOOKUP(A672,'Copia de MOD PAA INVERSIÓN'!$B:$M,12,0)</f>
        <v>#N/A</v>
      </c>
      <c r="AG672" s="11" t="e">
        <f>VLOOKUP(A672,'SOL INVERSIÒN'!$B:$M,12,0)</f>
        <v>#N/A</v>
      </c>
      <c r="AH672" s="11"/>
      <c r="AI672" s="11"/>
    </row>
    <row r="673" spans="1:35" ht="89.25">
      <c r="A673" s="12" t="s">
        <v>1316</v>
      </c>
      <c r="B673" s="13" t="s">
        <v>34</v>
      </c>
      <c r="C673" s="13" t="s">
        <v>1306</v>
      </c>
      <c r="D673" s="13" t="s">
        <v>1307</v>
      </c>
      <c r="E673" s="13" t="s">
        <v>1308</v>
      </c>
      <c r="F673" s="14">
        <v>8238</v>
      </c>
      <c r="G673" s="14">
        <v>2024110010322</v>
      </c>
      <c r="H673" s="13" t="s">
        <v>1309</v>
      </c>
      <c r="I673" s="13" t="s">
        <v>1310</v>
      </c>
      <c r="J673" s="13" t="s">
        <v>1311</v>
      </c>
      <c r="K673" s="13">
        <v>80111602</v>
      </c>
      <c r="L673" s="13" t="s">
        <v>1317</v>
      </c>
      <c r="M673" s="13" t="s">
        <v>479</v>
      </c>
      <c r="N673" s="13" t="s">
        <v>479</v>
      </c>
      <c r="O673" s="13">
        <v>5</v>
      </c>
      <c r="P673" s="12">
        <v>1</v>
      </c>
      <c r="Q673" s="13" t="s">
        <v>44</v>
      </c>
      <c r="R673" s="24" t="s">
        <v>45</v>
      </c>
      <c r="S673" s="24">
        <v>3600000</v>
      </c>
      <c r="T673" s="24">
        <f t="shared" si="187"/>
        <v>18000000</v>
      </c>
      <c r="U673" s="24" t="s">
        <v>269</v>
      </c>
      <c r="V673" s="13" t="s">
        <v>47</v>
      </c>
      <c r="W673" s="12" t="s">
        <v>1313</v>
      </c>
      <c r="X673" s="13" t="s">
        <v>300</v>
      </c>
      <c r="Y673" s="13" t="s">
        <v>50</v>
      </c>
      <c r="Z673" s="13" t="s">
        <v>51</v>
      </c>
      <c r="AA673" s="18">
        <f>SUMIFS('MOD PAA INVERSIÓN'!M:M,'MOD PAA INVERSIÓN'!B:B,A673,'MOD PAA INVERSIÓN'!A:A,"Modificación propuesta")</f>
        <v>18000000</v>
      </c>
      <c r="AB673" s="53">
        <f t="shared" si="159"/>
        <v>0</v>
      </c>
      <c r="AC673" s="53">
        <f t="shared" si="188"/>
        <v>18000000</v>
      </c>
      <c r="AD673" s="18">
        <f>IFERROR(VLOOKUP(A673,'MOD PAA INVERSIÓN'!$B:$U,20,0),0)</f>
        <v>2</v>
      </c>
      <c r="AE673" s="18">
        <f>SUMIFS('MOD PAA INVERSIÓN'!$M:$M,'MOD PAA INVERSIÓN'!B:B,A673,'MOD PAA INVERSIÓN'!A:A,"Información Actual")</f>
        <v>-18000000</v>
      </c>
      <c r="AF673" s="18">
        <f>VLOOKUP(A673,'Copia de MOD PAA INVERSIÓN'!$B:$M,12,0)</f>
        <v>18000000</v>
      </c>
      <c r="AG673" s="53">
        <f>VLOOKUP(A673,'SOL INVERSIÒN'!$B:$M,12,0)</f>
        <v>18000000</v>
      </c>
      <c r="AH673" s="11"/>
      <c r="AI673" s="11"/>
    </row>
    <row r="674" spans="1:35" ht="89.25">
      <c r="A674" s="12" t="s">
        <v>1318</v>
      </c>
      <c r="B674" s="13" t="s">
        <v>34</v>
      </c>
      <c r="C674" s="13" t="s">
        <v>1306</v>
      </c>
      <c r="D674" s="13" t="s">
        <v>1307</v>
      </c>
      <c r="E674" s="13" t="s">
        <v>1308</v>
      </c>
      <c r="F674" s="14">
        <v>8238</v>
      </c>
      <c r="G674" s="14">
        <v>2024110010322</v>
      </c>
      <c r="H674" s="13" t="s">
        <v>1309</v>
      </c>
      <c r="I674" s="13" t="s">
        <v>1310</v>
      </c>
      <c r="J674" s="13" t="s">
        <v>1311</v>
      </c>
      <c r="K674" s="13">
        <v>80111603</v>
      </c>
      <c r="L674" s="13" t="s">
        <v>1319</v>
      </c>
      <c r="M674" s="13" t="s">
        <v>479</v>
      </c>
      <c r="N674" s="13" t="s">
        <v>479</v>
      </c>
      <c r="O674" s="13">
        <v>5</v>
      </c>
      <c r="P674" s="12">
        <v>1</v>
      </c>
      <c r="Q674" s="13" t="s">
        <v>44</v>
      </c>
      <c r="R674" s="24" t="s">
        <v>45</v>
      </c>
      <c r="S674" s="24">
        <v>5500000</v>
      </c>
      <c r="T674" s="24">
        <f t="shared" si="187"/>
        <v>27500000</v>
      </c>
      <c r="U674" s="24" t="s">
        <v>269</v>
      </c>
      <c r="V674" s="13" t="s">
        <v>47</v>
      </c>
      <c r="W674" s="12" t="s">
        <v>1313</v>
      </c>
      <c r="X674" s="13" t="s">
        <v>300</v>
      </c>
      <c r="Y674" s="13" t="s">
        <v>50</v>
      </c>
      <c r="Z674" s="13" t="s">
        <v>51</v>
      </c>
      <c r="AA674" s="18">
        <f>SUMIFS('MOD PAA INVERSIÓN'!M:M,'MOD PAA INVERSIÓN'!B:B,A674,'MOD PAA INVERSIÓN'!A:A,"Modificación propuesta")</f>
        <v>27500000</v>
      </c>
      <c r="AB674" s="53">
        <f t="shared" si="159"/>
        <v>0</v>
      </c>
      <c r="AC674" s="53">
        <f t="shared" si="188"/>
        <v>27500000</v>
      </c>
      <c r="AD674" s="18">
        <f>IFERROR(VLOOKUP(A674,'MOD PAA INVERSIÓN'!$B:$U,20,0),0)</f>
        <v>2</v>
      </c>
      <c r="AE674" s="18">
        <f>SUMIFS('MOD PAA INVERSIÓN'!$M:$M,'MOD PAA INVERSIÓN'!B:B,A674,'MOD PAA INVERSIÓN'!A:A,"Información Actual")</f>
        <v>-27500000</v>
      </c>
      <c r="AF674" s="18">
        <f>VLOOKUP(A674,'Copia de MOD PAA INVERSIÓN'!$B:$M,12,0)</f>
        <v>27500000</v>
      </c>
      <c r="AG674" s="53">
        <f>VLOOKUP(A674,'SOL INVERSIÒN'!$B:$M,12,0)</f>
        <v>27500000</v>
      </c>
      <c r="AH674" s="11"/>
      <c r="AI674" s="11"/>
    </row>
    <row r="675" spans="1:35" ht="89.25">
      <c r="A675" s="12" t="s">
        <v>1320</v>
      </c>
      <c r="B675" s="13" t="s">
        <v>34</v>
      </c>
      <c r="C675" s="13" t="s">
        <v>1306</v>
      </c>
      <c r="D675" s="13" t="s">
        <v>1307</v>
      </c>
      <c r="E675" s="13" t="s">
        <v>1308</v>
      </c>
      <c r="F675" s="14">
        <v>8238</v>
      </c>
      <c r="G675" s="14">
        <v>2024110010322</v>
      </c>
      <c r="H675" s="13" t="s">
        <v>1309</v>
      </c>
      <c r="I675" s="13" t="s">
        <v>1310</v>
      </c>
      <c r="J675" s="13" t="s">
        <v>1311</v>
      </c>
      <c r="K675" s="13">
        <v>80111604</v>
      </c>
      <c r="L675" s="13" t="s">
        <v>1321</v>
      </c>
      <c r="M675" s="13" t="s">
        <v>280</v>
      </c>
      <c r="N675" s="13" t="s">
        <v>280</v>
      </c>
      <c r="O675" s="13">
        <v>5</v>
      </c>
      <c r="P675" s="12">
        <v>1</v>
      </c>
      <c r="Q675" s="13" t="s">
        <v>44</v>
      </c>
      <c r="R675" s="24" t="s">
        <v>45</v>
      </c>
      <c r="S675" s="24">
        <v>5500000</v>
      </c>
      <c r="T675" s="24">
        <f t="shared" si="187"/>
        <v>27500000</v>
      </c>
      <c r="U675" s="24" t="s">
        <v>269</v>
      </c>
      <c r="V675" s="13" t="s">
        <v>47</v>
      </c>
      <c r="W675" s="12" t="s">
        <v>1313</v>
      </c>
      <c r="X675" s="13" t="s">
        <v>300</v>
      </c>
      <c r="Y675" s="13" t="s">
        <v>50</v>
      </c>
      <c r="Z675" s="13" t="s">
        <v>51</v>
      </c>
      <c r="AA675" s="18">
        <f>SUMIFS('MOD PAA INVERSIÓN'!M:M,'MOD PAA INVERSIÓN'!B:B,A675,'MOD PAA INVERSIÓN'!A:A,"Modificación propuesta")</f>
        <v>33000000</v>
      </c>
      <c r="AB675" s="18">
        <f>AA675-T675</f>
        <v>5500000</v>
      </c>
      <c r="AC675" s="18">
        <f>AA675</f>
        <v>33000000</v>
      </c>
      <c r="AD675" s="18">
        <f>IFERROR(VLOOKUP(A675,'MOD PAA INVERSIÓN'!$B:$U,20,0),0)</f>
        <v>5</v>
      </c>
      <c r="AE675" s="18">
        <f>SUMIFS('MOD PAA INVERSIÓN'!$M:$M,'MOD PAA INVERSIÓN'!B:B,A675,'MOD PAA INVERSIÓN'!A:A,"Información Actual")</f>
        <v>-27500000</v>
      </c>
      <c r="AF675" s="18">
        <f>VLOOKUP(A675,'Copia de MOD PAA INVERSIÓN'!$B:$M,12,0)</f>
        <v>33000000</v>
      </c>
      <c r="AG675" s="53">
        <f>VLOOKUP(A675,'SOL INVERSIÒN'!$B:$M,12,0)</f>
        <v>33000000</v>
      </c>
      <c r="AH675" s="11"/>
      <c r="AI675" s="11"/>
    </row>
    <row r="676" spans="1:35" ht="89.25">
      <c r="A676" s="12" t="s">
        <v>1322</v>
      </c>
      <c r="B676" s="13" t="s">
        <v>34</v>
      </c>
      <c r="C676" s="13" t="s">
        <v>1306</v>
      </c>
      <c r="D676" s="13" t="s">
        <v>1307</v>
      </c>
      <c r="E676" s="13" t="s">
        <v>1308</v>
      </c>
      <c r="F676" s="14">
        <v>8238</v>
      </c>
      <c r="G676" s="14">
        <v>2024110010322</v>
      </c>
      <c r="H676" s="13" t="s">
        <v>1309</v>
      </c>
      <c r="I676" s="13" t="s">
        <v>1310</v>
      </c>
      <c r="J676" s="13" t="s">
        <v>1311</v>
      </c>
      <c r="K676" s="13">
        <v>80111605</v>
      </c>
      <c r="L676" s="13" t="s">
        <v>1323</v>
      </c>
      <c r="M676" s="13" t="s">
        <v>280</v>
      </c>
      <c r="N676" s="13" t="s">
        <v>280</v>
      </c>
      <c r="O676" s="13">
        <v>4</v>
      </c>
      <c r="P676" s="12">
        <v>1</v>
      </c>
      <c r="Q676" s="13" t="s">
        <v>44</v>
      </c>
      <c r="R676" s="24" t="s">
        <v>45</v>
      </c>
      <c r="S676" s="24">
        <v>5500000</v>
      </c>
      <c r="T676" s="24">
        <f t="shared" si="187"/>
        <v>22000000</v>
      </c>
      <c r="U676" s="24" t="s">
        <v>269</v>
      </c>
      <c r="V676" s="13" t="s">
        <v>47</v>
      </c>
      <c r="W676" s="12" t="s">
        <v>1313</v>
      </c>
      <c r="X676" s="13" t="s">
        <v>300</v>
      </c>
      <c r="Y676" s="13" t="s">
        <v>50</v>
      </c>
      <c r="Z676" s="13" t="s">
        <v>51</v>
      </c>
      <c r="AA676" s="18">
        <f>SUMIFS('MOD PAA INVERSIÓN'!M:M,'MOD PAA INVERSIÓN'!B:B,A676,'MOD PAA INVERSIÓN'!A:A,"Modificación propuesta")</f>
        <v>22000000</v>
      </c>
      <c r="AB676" s="53">
        <f t="shared" ref="AB676:AB680" si="189">AC676-T676</f>
        <v>0</v>
      </c>
      <c r="AC676" s="53">
        <f t="shared" ref="AC676:AC680" si="190">T676</f>
        <v>22000000</v>
      </c>
      <c r="AD676" s="18">
        <f>IFERROR(VLOOKUP(A676,'MOD PAA INVERSIÓN'!$B:$U,20,0),0)</f>
        <v>2</v>
      </c>
      <c r="AE676" s="18">
        <f>SUMIFS('MOD PAA INVERSIÓN'!$M:$M,'MOD PAA INVERSIÓN'!B:B,A676,'MOD PAA INVERSIÓN'!A:A,"Información Actual")</f>
        <v>-22000000</v>
      </c>
      <c r="AF676" s="18">
        <f>VLOOKUP(A676,'Copia de MOD PAA INVERSIÓN'!$B:$M,12,0)</f>
        <v>22000000</v>
      </c>
      <c r="AG676" s="53">
        <f>VLOOKUP(A676,'SOL INVERSIÒN'!$B:$M,12,0)</f>
        <v>22000000</v>
      </c>
      <c r="AH676" s="11"/>
      <c r="AI676" s="11"/>
    </row>
    <row r="677" spans="1:35" ht="89.25">
      <c r="A677" s="12" t="s">
        <v>1324</v>
      </c>
      <c r="B677" s="13" t="s">
        <v>34</v>
      </c>
      <c r="C677" s="13" t="s">
        <v>1306</v>
      </c>
      <c r="D677" s="13" t="s">
        <v>1307</v>
      </c>
      <c r="E677" s="13" t="s">
        <v>1308</v>
      </c>
      <c r="F677" s="14">
        <v>8238</v>
      </c>
      <c r="G677" s="14">
        <v>2024110010322</v>
      </c>
      <c r="H677" s="13" t="s">
        <v>1309</v>
      </c>
      <c r="I677" s="13" t="s">
        <v>1310</v>
      </c>
      <c r="J677" s="13" t="s">
        <v>1311</v>
      </c>
      <c r="K677" s="13">
        <v>80111606</v>
      </c>
      <c r="L677" s="13" t="s">
        <v>1325</v>
      </c>
      <c r="M677" s="13" t="s">
        <v>479</v>
      </c>
      <c r="N677" s="13" t="s">
        <v>479</v>
      </c>
      <c r="O677" s="13">
        <v>4</v>
      </c>
      <c r="P677" s="12">
        <v>1</v>
      </c>
      <c r="Q677" s="13" t="s">
        <v>44</v>
      </c>
      <c r="R677" s="24" t="s">
        <v>45</v>
      </c>
      <c r="S677" s="24">
        <v>3600000</v>
      </c>
      <c r="T677" s="24">
        <f t="shared" si="187"/>
        <v>14400000</v>
      </c>
      <c r="U677" s="24" t="s">
        <v>269</v>
      </c>
      <c r="V677" s="13" t="s">
        <v>47</v>
      </c>
      <c r="W677" s="12" t="s">
        <v>1313</v>
      </c>
      <c r="X677" s="13" t="s">
        <v>300</v>
      </c>
      <c r="Y677" s="13" t="s">
        <v>50</v>
      </c>
      <c r="Z677" s="13" t="s">
        <v>51</v>
      </c>
      <c r="AA677" s="18">
        <f>SUMIFS('MOD PAA INVERSIÓN'!M:M,'MOD PAA INVERSIÓN'!B:B,A677,'MOD PAA INVERSIÓN'!A:A,"Modificación propuesta")</f>
        <v>14400000</v>
      </c>
      <c r="AB677" s="53">
        <f t="shared" si="189"/>
        <v>0</v>
      </c>
      <c r="AC677" s="53">
        <f t="shared" si="190"/>
        <v>14400000</v>
      </c>
      <c r="AD677" s="18">
        <f>IFERROR(VLOOKUP(A677,'MOD PAA INVERSIÓN'!$B:$U,20,0),0)</f>
        <v>2</v>
      </c>
      <c r="AE677" s="18">
        <f>SUMIFS('MOD PAA INVERSIÓN'!$M:$M,'MOD PAA INVERSIÓN'!B:B,A677,'MOD PAA INVERSIÓN'!A:A,"Información Actual")</f>
        <v>-14400000</v>
      </c>
      <c r="AF677" s="18">
        <f>VLOOKUP(A677,'Copia de MOD PAA INVERSIÓN'!$B:$M,12,0)</f>
        <v>14400000</v>
      </c>
      <c r="AG677" s="53">
        <f>VLOOKUP(A677,'SOL INVERSIÒN'!$B:$M,12,0)</f>
        <v>14400000</v>
      </c>
      <c r="AH677" s="11"/>
      <c r="AI677" s="11"/>
    </row>
    <row r="678" spans="1:35" ht="89.25">
      <c r="A678" s="12" t="s">
        <v>1326</v>
      </c>
      <c r="B678" s="13" t="s">
        <v>34</v>
      </c>
      <c r="C678" s="13" t="s">
        <v>1306</v>
      </c>
      <c r="D678" s="13" t="s">
        <v>1307</v>
      </c>
      <c r="E678" s="13" t="s">
        <v>1308</v>
      </c>
      <c r="F678" s="14">
        <v>8238</v>
      </c>
      <c r="G678" s="14">
        <v>2024110010322</v>
      </c>
      <c r="H678" s="13" t="s">
        <v>1309</v>
      </c>
      <c r="I678" s="13" t="s">
        <v>1310</v>
      </c>
      <c r="J678" s="13" t="s">
        <v>1311</v>
      </c>
      <c r="K678" s="13">
        <v>80111607</v>
      </c>
      <c r="L678" s="13" t="s">
        <v>1327</v>
      </c>
      <c r="M678" s="13" t="s">
        <v>479</v>
      </c>
      <c r="N678" s="13" t="s">
        <v>479</v>
      </c>
      <c r="O678" s="13">
        <v>4</v>
      </c>
      <c r="P678" s="12">
        <v>1</v>
      </c>
      <c r="Q678" s="13" t="s">
        <v>44</v>
      </c>
      <c r="R678" s="24" t="s">
        <v>45</v>
      </c>
      <c r="S678" s="24">
        <v>3150000</v>
      </c>
      <c r="T678" s="24">
        <f t="shared" si="187"/>
        <v>12600000</v>
      </c>
      <c r="U678" s="24" t="s">
        <v>269</v>
      </c>
      <c r="V678" s="13" t="s">
        <v>47</v>
      </c>
      <c r="W678" s="12" t="s">
        <v>1313</v>
      </c>
      <c r="X678" s="13" t="s">
        <v>300</v>
      </c>
      <c r="Y678" s="13" t="s">
        <v>50</v>
      </c>
      <c r="Z678" s="13" t="s">
        <v>51</v>
      </c>
      <c r="AA678" s="18">
        <f>SUMIFS('MOD PAA INVERSIÓN'!M:M,'MOD PAA INVERSIÓN'!B:B,A678,'MOD PAA INVERSIÓN'!A:A,"Modificación propuesta")</f>
        <v>12600000</v>
      </c>
      <c r="AB678" s="53">
        <f t="shared" si="189"/>
        <v>0</v>
      </c>
      <c r="AC678" s="53">
        <f t="shared" si="190"/>
        <v>12600000</v>
      </c>
      <c r="AD678" s="18">
        <f>IFERROR(VLOOKUP(A678,'MOD PAA INVERSIÓN'!$B:$U,20,0),0)</f>
        <v>2</v>
      </c>
      <c r="AE678" s="18">
        <f>SUMIFS('MOD PAA INVERSIÓN'!$M:$M,'MOD PAA INVERSIÓN'!B:B,A678,'MOD PAA INVERSIÓN'!A:A,"Información Actual")</f>
        <v>-12600000</v>
      </c>
      <c r="AF678" s="18">
        <f>VLOOKUP(A678,'Copia de MOD PAA INVERSIÓN'!$B:$M,12,0)</f>
        <v>12600000</v>
      </c>
      <c r="AG678" s="53">
        <f>VLOOKUP(A678,'SOL INVERSIÒN'!$B:$M,12,0)</f>
        <v>12600000</v>
      </c>
      <c r="AH678" s="11"/>
      <c r="AI678" s="11"/>
    </row>
    <row r="679" spans="1:35" ht="89.25">
      <c r="A679" s="12" t="s">
        <v>1328</v>
      </c>
      <c r="B679" s="13" t="s">
        <v>34</v>
      </c>
      <c r="C679" s="13" t="s">
        <v>1306</v>
      </c>
      <c r="D679" s="13" t="s">
        <v>1307</v>
      </c>
      <c r="E679" s="13" t="s">
        <v>1308</v>
      </c>
      <c r="F679" s="14">
        <v>8238</v>
      </c>
      <c r="G679" s="14">
        <v>2024110010322</v>
      </c>
      <c r="H679" s="13" t="s">
        <v>1309</v>
      </c>
      <c r="I679" s="13" t="s">
        <v>1310</v>
      </c>
      <c r="J679" s="13" t="s">
        <v>1311</v>
      </c>
      <c r="K679" s="13">
        <v>80111608</v>
      </c>
      <c r="L679" s="13" t="s">
        <v>1329</v>
      </c>
      <c r="M679" s="13" t="s">
        <v>479</v>
      </c>
      <c r="N679" s="13" t="s">
        <v>479</v>
      </c>
      <c r="O679" s="13">
        <v>5</v>
      </c>
      <c r="P679" s="13">
        <v>1</v>
      </c>
      <c r="Q679" s="13" t="s">
        <v>44</v>
      </c>
      <c r="R679" s="17" t="s">
        <v>45</v>
      </c>
      <c r="S679" s="17">
        <v>3500000</v>
      </c>
      <c r="T679" s="24">
        <f t="shared" si="187"/>
        <v>17500000</v>
      </c>
      <c r="U679" s="24" t="s">
        <v>269</v>
      </c>
      <c r="V679" s="13" t="s">
        <v>47</v>
      </c>
      <c r="W679" s="12" t="s">
        <v>1313</v>
      </c>
      <c r="X679" s="13" t="s">
        <v>300</v>
      </c>
      <c r="Y679" s="13" t="s">
        <v>50</v>
      </c>
      <c r="Z679" s="13" t="s">
        <v>51</v>
      </c>
      <c r="AA679" s="18">
        <f>SUMIFS('MOD PAA INVERSIÓN'!M:M,'MOD PAA INVERSIÓN'!B:B,A679,'MOD PAA INVERSIÓN'!A:A,"Modificación propuesta")</f>
        <v>17500000</v>
      </c>
      <c r="AB679" s="53">
        <f t="shared" si="189"/>
        <v>0</v>
      </c>
      <c r="AC679" s="53">
        <f t="shared" si="190"/>
        <v>17500000</v>
      </c>
      <c r="AD679" s="18">
        <f>IFERROR(VLOOKUP(A679,'MOD PAA INVERSIÓN'!$B:$U,20,0),0)</f>
        <v>2</v>
      </c>
      <c r="AE679" s="18">
        <f>SUMIFS('MOD PAA INVERSIÓN'!$M:$M,'MOD PAA INVERSIÓN'!B:B,A679,'MOD PAA INVERSIÓN'!A:A,"Información Actual")</f>
        <v>-17500000</v>
      </c>
      <c r="AF679" s="18">
        <f>VLOOKUP(A679,'Copia de MOD PAA INVERSIÓN'!$B:$M,12,0)</f>
        <v>17500000</v>
      </c>
      <c r="AG679" s="53">
        <f>VLOOKUP(A679,'SOL INVERSIÒN'!$B:$M,12,0)</f>
        <v>17500000</v>
      </c>
      <c r="AH679" s="11"/>
      <c r="AI679" s="11"/>
    </row>
    <row r="680" spans="1:35" ht="89.25">
      <c r="A680" s="12" t="s">
        <v>1330</v>
      </c>
      <c r="B680" s="13" t="s">
        <v>34</v>
      </c>
      <c r="C680" s="13" t="s">
        <v>1306</v>
      </c>
      <c r="D680" s="13" t="s">
        <v>1307</v>
      </c>
      <c r="E680" s="13" t="s">
        <v>1308</v>
      </c>
      <c r="F680" s="14">
        <v>8238</v>
      </c>
      <c r="G680" s="14">
        <v>2024110010322</v>
      </c>
      <c r="H680" s="13" t="s">
        <v>1309</v>
      </c>
      <c r="I680" s="13" t="s">
        <v>1310</v>
      </c>
      <c r="J680" s="13" t="s">
        <v>1311</v>
      </c>
      <c r="K680" s="13">
        <v>80111609</v>
      </c>
      <c r="L680" s="13" t="s">
        <v>1331</v>
      </c>
      <c r="M680" s="13" t="s">
        <v>280</v>
      </c>
      <c r="N680" s="13" t="s">
        <v>280</v>
      </c>
      <c r="O680" s="13">
        <v>4</v>
      </c>
      <c r="P680" s="13">
        <v>1</v>
      </c>
      <c r="Q680" s="13" t="s">
        <v>44</v>
      </c>
      <c r="R680" s="17" t="s">
        <v>45</v>
      </c>
      <c r="S680" s="17">
        <v>3000000</v>
      </c>
      <c r="T680" s="24">
        <f t="shared" si="187"/>
        <v>12000000</v>
      </c>
      <c r="U680" s="24" t="s">
        <v>269</v>
      </c>
      <c r="V680" s="13" t="s">
        <v>47</v>
      </c>
      <c r="W680" s="12" t="s">
        <v>1313</v>
      </c>
      <c r="X680" s="13" t="s">
        <v>300</v>
      </c>
      <c r="Y680" s="13" t="s">
        <v>50</v>
      </c>
      <c r="Z680" s="13" t="s">
        <v>51</v>
      </c>
      <c r="AA680" s="18">
        <f>SUMIFS('MOD PAA INVERSIÓN'!M:M,'MOD PAA INVERSIÓN'!B:B,A680,'MOD PAA INVERSIÓN'!A:A,"Modificación propuesta")</f>
        <v>12000000</v>
      </c>
      <c r="AB680" s="53">
        <f t="shared" si="189"/>
        <v>0</v>
      </c>
      <c r="AC680" s="53">
        <f t="shared" si="190"/>
        <v>12000000</v>
      </c>
      <c r="AD680" s="18">
        <f>IFERROR(VLOOKUP(A680,'MOD PAA INVERSIÓN'!$B:$U,20,0),0)</f>
        <v>2</v>
      </c>
      <c r="AE680" s="18">
        <f>SUMIFS('MOD PAA INVERSIÓN'!$M:$M,'MOD PAA INVERSIÓN'!B:B,A680,'MOD PAA INVERSIÓN'!A:A,"Información Actual")</f>
        <v>-12000000</v>
      </c>
      <c r="AF680" s="18">
        <f>VLOOKUP(A680,'Copia de MOD PAA INVERSIÓN'!$B:$M,12,0)</f>
        <v>12000000</v>
      </c>
      <c r="AG680" s="53">
        <f>VLOOKUP(A680,'SOL INVERSIÒN'!$B:$M,12,0)</f>
        <v>12000000</v>
      </c>
      <c r="AH680" s="11"/>
      <c r="AI680" s="11"/>
    </row>
    <row r="681" spans="1:35" ht="89.25">
      <c r="A681" s="12" t="s">
        <v>1332</v>
      </c>
      <c r="B681" s="13" t="s">
        <v>34</v>
      </c>
      <c r="C681" s="13" t="s">
        <v>1306</v>
      </c>
      <c r="D681" s="13" t="s">
        <v>1307</v>
      </c>
      <c r="E681" s="13" t="s">
        <v>1308</v>
      </c>
      <c r="F681" s="14">
        <v>8238</v>
      </c>
      <c r="G681" s="14">
        <v>2024110010322</v>
      </c>
      <c r="H681" s="13" t="s">
        <v>1309</v>
      </c>
      <c r="I681" s="13" t="s">
        <v>1310</v>
      </c>
      <c r="J681" s="13" t="s">
        <v>1311</v>
      </c>
      <c r="K681" s="13">
        <v>80111610</v>
      </c>
      <c r="L681" s="13" t="s">
        <v>1333</v>
      </c>
      <c r="M681" s="13" t="s">
        <v>479</v>
      </c>
      <c r="N681" s="13" t="s">
        <v>479</v>
      </c>
      <c r="O681" s="13">
        <v>6</v>
      </c>
      <c r="P681" s="13">
        <v>1</v>
      </c>
      <c r="Q681" s="13" t="s">
        <v>44</v>
      </c>
      <c r="R681" s="54" t="s">
        <v>45</v>
      </c>
      <c r="S681" s="54">
        <v>61590000</v>
      </c>
      <c r="T681" s="24">
        <f>+S681</f>
        <v>61590000</v>
      </c>
      <c r="U681" s="24" t="s">
        <v>269</v>
      </c>
      <c r="V681" s="13" t="s">
        <v>47</v>
      </c>
      <c r="W681" s="12" t="s">
        <v>1313</v>
      </c>
      <c r="X681" s="13" t="s">
        <v>300</v>
      </c>
      <c r="Y681" s="13" t="s">
        <v>50</v>
      </c>
      <c r="Z681" s="13" t="s">
        <v>51</v>
      </c>
      <c r="AA681" s="18">
        <f>SUMIFS('MOD PAA INVERSIÓN'!M:M,'MOD PAA INVERSIÓN'!B:B,A681,'MOD PAA INVERSIÓN'!A:A,"Modificación propuesta")</f>
        <v>33590000</v>
      </c>
      <c r="AB681" s="18">
        <f>AA681-T681</f>
        <v>-28000000</v>
      </c>
      <c r="AC681" s="18">
        <f>AA681</f>
        <v>33590000</v>
      </c>
      <c r="AD681" s="18">
        <f>IFERROR(VLOOKUP(A681,'MOD PAA INVERSIÓN'!$B:$U,20,0),0)</f>
        <v>5</v>
      </c>
      <c r="AE681" s="18">
        <f>SUMIFS('MOD PAA INVERSIÓN'!$M:$M,'MOD PAA INVERSIÓN'!B:B,A681,'MOD PAA INVERSIÓN'!A:A,"Información Actual")</f>
        <v>-39090000</v>
      </c>
      <c r="AF681" s="18">
        <f>VLOOKUP(A681,'Copia de MOD PAA INVERSIÓN'!$B:$M,12,0)</f>
        <v>33590000</v>
      </c>
      <c r="AG681" s="53">
        <f>VLOOKUP(A681,'SOL INVERSIÒN'!$B:$M,12,0)</f>
        <v>33590000</v>
      </c>
      <c r="AH681" s="11"/>
      <c r="AI681" s="11"/>
    </row>
    <row r="682" spans="1:35" ht="89.25">
      <c r="A682" s="12" t="s">
        <v>1334</v>
      </c>
      <c r="B682" s="13" t="s">
        <v>34</v>
      </c>
      <c r="C682" s="13" t="s">
        <v>1306</v>
      </c>
      <c r="D682" s="13" t="s">
        <v>1307</v>
      </c>
      <c r="E682" s="13" t="s">
        <v>1308</v>
      </c>
      <c r="F682" s="14">
        <v>8238</v>
      </c>
      <c r="G682" s="14">
        <v>2024110010322</v>
      </c>
      <c r="H682" s="13" t="s">
        <v>1309</v>
      </c>
      <c r="I682" s="13" t="s">
        <v>1310</v>
      </c>
      <c r="J682" s="13" t="s">
        <v>1335</v>
      </c>
      <c r="K682" s="13">
        <v>80111600</v>
      </c>
      <c r="L682" s="13" t="s">
        <v>1336</v>
      </c>
      <c r="M682" s="13" t="s">
        <v>479</v>
      </c>
      <c r="N682" s="13" t="s">
        <v>479</v>
      </c>
      <c r="O682" s="13">
        <v>6</v>
      </c>
      <c r="P682" s="12">
        <v>1</v>
      </c>
      <c r="Q682" s="13" t="s">
        <v>44</v>
      </c>
      <c r="R682" s="55" t="s">
        <v>45</v>
      </c>
      <c r="S682" s="55">
        <v>3310000</v>
      </c>
      <c r="T682" s="24">
        <f t="shared" ref="T682:T683" si="191">+S682*O682</f>
        <v>19860000</v>
      </c>
      <c r="U682" s="24" t="s">
        <v>269</v>
      </c>
      <c r="V682" s="13" t="s">
        <v>47</v>
      </c>
      <c r="W682" s="12" t="s">
        <v>1313</v>
      </c>
      <c r="X682" s="13" t="s">
        <v>300</v>
      </c>
      <c r="Y682" s="13" t="s">
        <v>50</v>
      </c>
      <c r="Z682" s="13" t="s">
        <v>51</v>
      </c>
      <c r="AA682" s="18">
        <f>SUMIFS('MOD PAA INVERSIÓN'!M:M,'MOD PAA INVERSIÓN'!B:B,A682,'MOD PAA INVERSIÓN'!A:A,"Modificación propuesta")</f>
        <v>19860000</v>
      </c>
      <c r="AB682" s="53">
        <f t="shared" ref="AB682:AB683" si="192">AC682-T682</f>
        <v>0</v>
      </c>
      <c r="AC682" s="53">
        <f t="shared" ref="AC682:AC683" si="193">T682</f>
        <v>19860000</v>
      </c>
      <c r="AD682" s="18">
        <f>IFERROR(VLOOKUP(A682,'MOD PAA INVERSIÓN'!$B:$U,20,0),0)</f>
        <v>2</v>
      </c>
      <c r="AE682" s="18">
        <f>SUMIFS('MOD PAA INVERSIÓN'!$M:$M,'MOD PAA INVERSIÓN'!B:B,A682,'MOD PAA INVERSIÓN'!A:A,"Información Actual")</f>
        <v>-19860000</v>
      </c>
      <c r="AF682" s="18">
        <f>VLOOKUP(A682,'Copia de MOD PAA INVERSIÓN'!$B:$M,12,0)</f>
        <v>19860000</v>
      </c>
      <c r="AG682" s="53">
        <f>VLOOKUP(A682,'SOL INVERSIÒN'!$B:$M,12,0)</f>
        <v>19860000</v>
      </c>
      <c r="AH682" s="11"/>
      <c r="AI682" s="11"/>
    </row>
    <row r="683" spans="1:35" ht="89.25">
      <c r="A683" s="12" t="s">
        <v>1337</v>
      </c>
      <c r="B683" s="13" t="s">
        <v>34</v>
      </c>
      <c r="C683" s="13" t="s">
        <v>1306</v>
      </c>
      <c r="D683" s="13" t="s">
        <v>1307</v>
      </c>
      <c r="E683" s="13" t="s">
        <v>1308</v>
      </c>
      <c r="F683" s="14">
        <v>8238</v>
      </c>
      <c r="G683" s="14">
        <v>2024110010322</v>
      </c>
      <c r="H683" s="13" t="s">
        <v>1309</v>
      </c>
      <c r="I683" s="13" t="s">
        <v>1310</v>
      </c>
      <c r="J683" s="13" t="s">
        <v>1335</v>
      </c>
      <c r="K683" s="13" t="s">
        <v>1338</v>
      </c>
      <c r="L683" s="13" t="s">
        <v>1339</v>
      </c>
      <c r="M683" s="13" t="s">
        <v>479</v>
      </c>
      <c r="N683" s="13" t="s">
        <v>479</v>
      </c>
      <c r="O683" s="13">
        <v>1</v>
      </c>
      <c r="P683" s="12">
        <v>1</v>
      </c>
      <c r="Q683" s="13" t="s">
        <v>577</v>
      </c>
      <c r="R683" s="24" t="s">
        <v>45</v>
      </c>
      <c r="S683" s="24">
        <v>30050000</v>
      </c>
      <c r="T683" s="24">
        <f t="shared" si="191"/>
        <v>30050000</v>
      </c>
      <c r="U683" s="24" t="s">
        <v>269</v>
      </c>
      <c r="V683" s="13" t="s">
        <v>47</v>
      </c>
      <c r="W683" s="12" t="s">
        <v>1313</v>
      </c>
      <c r="X683" s="13" t="s">
        <v>300</v>
      </c>
      <c r="Y683" s="13" t="s">
        <v>50</v>
      </c>
      <c r="Z683" s="13" t="s">
        <v>51</v>
      </c>
      <c r="AA683" s="18">
        <f>SUMIFS('MOD PAA INVERSIÓN'!M:M,'MOD PAA INVERSIÓN'!B:B,A683,'MOD PAA INVERSIÓN'!A:A,"Modificación propuesta")</f>
        <v>0</v>
      </c>
      <c r="AB683" s="53">
        <f t="shared" si="192"/>
        <v>0</v>
      </c>
      <c r="AC683" s="53">
        <f t="shared" si="193"/>
        <v>30050000</v>
      </c>
      <c r="AD683" s="18">
        <f>IFERROR(VLOOKUP(A683,'MOD PAA INVERSIÓN'!$B:$U,20,0),0)</f>
        <v>0</v>
      </c>
      <c r="AE683" s="18">
        <f>SUMIFS('MOD PAA INVERSIÓN'!$M:$M,'MOD PAA INVERSIÓN'!B:B,A683,'MOD PAA INVERSIÓN'!A:A,"Información Actual")</f>
        <v>0</v>
      </c>
      <c r="AF683" s="18" t="e">
        <f>VLOOKUP(A683,'Copia de MOD PAA INVERSIÓN'!$B:$M,12,0)</f>
        <v>#N/A</v>
      </c>
      <c r="AG683" s="11" t="e">
        <f>VLOOKUP(A683,'SOL INVERSIÒN'!$B:$M,12,0)</f>
        <v>#N/A</v>
      </c>
      <c r="AH683" s="11"/>
      <c r="AI683" s="11"/>
    </row>
    <row r="684" spans="1:35" ht="60">
      <c r="A684" s="56">
        <v>1</v>
      </c>
      <c r="B684" s="57" t="s">
        <v>34</v>
      </c>
      <c r="C684" s="57" t="s">
        <v>83</v>
      </c>
      <c r="D684" s="57"/>
      <c r="E684" s="57"/>
      <c r="F684" s="58">
        <v>8066</v>
      </c>
      <c r="G684" s="58">
        <v>2024110010194</v>
      </c>
      <c r="H684" s="59" t="s">
        <v>86</v>
      </c>
      <c r="I684" s="57" t="s">
        <v>87</v>
      </c>
      <c r="J684" s="57" t="s">
        <v>88</v>
      </c>
      <c r="K684" s="57">
        <v>80111600</v>
      </c>
      <c r="L684" s="60" t="s">
        <v>1340</v>
      </c>
      <c r="M684" s="57" t="s">
        <v>90</v>
      </c>
      <c r="N684" s="57" t="s">
        <v>90</v>
      </c>
      <c r="O684" s="57">
        <v>6</v>
      </c>
      <c r="P684" s="56">
        <v>1</v>
      </c>
      <c r="Q684" s="57" t="s">
        <v>44</v>
      </c>
      <c r="R684" s="57" t="s">
        <v>45</v>
      </c>
      <c r="S684" s="61">
        <v>6000000</v>
      </c>
      <c r="T684" s="61">
        <v>0</v>
      </c>
      <c r="U684" s="57" t="s">
        <v>141</v>
      </c>
      <c r="V684" s="57" t="s">
        <v>1341</v>
      </c>
      <c r="W684" s="57" t="s">
        <v>93</v>
      </c>
      <c r="X684" s="57"/>
      <c r="Y684" s="57"/>
      <c r="Z684" s="57"/>
      <c r="AA684" s="49">
        <v>36000000</v>
      </c>
      <c r="AB684" s="18">
        <f t="shared" ref="AB684:AB694" si="194">AA684-T684</f>
        <v>36000000</v>
      </c>
      <c r="AC684" s="18">
        <f t="shared" ref="AC684:AC685" si="195">AA684</f>
        <v>36000000</v>
      </c>
      <c r="AD684" s="18">
        <f>IFERROR(VLOOKUP(A684,'MOD PAA INVERSIÓN'!$B:$U,20,0),0)</f>
        <v>6</v>
      </c>
      <c r="AE684" s="18">
        <f>SUMIFS('MOD PAA INVERSIÓN'!$M:$M,'MOD PAA INVERSIÓN'!B:B,A684,'MOD PAA INVERSIÓN'!A:A,"Información Actual")</f>
        <v>0</v>
      </c>
      <c r="AF684" s="18">
        <f>VLOOKUP(A684,'Copia de MOD PAA INVERSIÓN'!$B:$M,12,0)</f>
        <v>36000000</v>
      </c>
      <c r="AG684" s="21">
        <f>VLOOKUP(A684,'SOL INVERSIÒN'!$B:$M,12,0)</f>
        <v>36000000</v>
      </c>
      <c r="AH684" s="11"/>
      <c r="AI684" s="11"/>
    </row>
    <row r="685" spans="1:35" ht="43.5" customHeight="1">
      <c r="A685" s="56">
        <v>2</v>
      </c>
      <c r="B685" s="57"/>
      <c r="C685" s="57"/>
      <c r="D685" s="57"/>
      <c r="E685" s="57"/>
      <c r="F685" s="57">
        <v>8238</v>
      </c>
      <c r="G685" s="57">
        <v>2024110010322</v>
      </c>
      <c r="H685" s="57" t="s">
        <v>1309</v>
      </c>
      <c r="I685" s="57"/>
      <c r="J685" s="57" t="s">
        <v>1311</v>
      </c>
      <c r="K685" s="57"/>
      <c r="L685" s="60" t="s">
        <v>1342</v>
      </c>
      <c r="M685" s="57"/>
      <c r="N685" s="57"/>
      <c r="O685" s="57"/>
      <c r="P685" s="56"/>
      <c r="Q685" s="57"/>
      <c r="R685" s="57"/>
      <c r="S685" s="61"/>
      <c r="T685" s="61"/>
      <c r="U685" s="62" t="s">
        <v>269</v>
      </c>
      <c r="V685" s="57"/>
      <c r="W685" s="57"/>
      <c r="X685" s="57"/>
      <c r="Y685" s="57"/>
      <c r="Z685" s="57"/>
      <c r="AA685" s="63">
        <v>22500000</v>
      </c>
      <c r="AB685" s="53">
        <f t="shared" si="194"/>
        <v>22500000</v>
      </c>
      <c r="AC685" s="53">
        <f t="shared" si="195"/>
        <v>22500000</v>
      </c>
      <c r="AD685" s="18">
        <f>IFERROR(VLOOKUP(A685,'MOD PAA INVERSIÓN'!$B:$U,20,0),0)</f>
        <v>2</v>
      </c>
      <c r="AE685" s="18">
        <f>SUMIFS('MOD PAA INVERSIÓN'!$M:$M,'MOD PAA INVERSIÓN'!B:B,A685,'MOD PAA INVERSIÓN'!A:A,"Información Actual")</f>
        <v>0</v>
      </c>
      <c r="AF685" s="18">
        <f>VLOOKUP(A685,'Copia de MOD PAA INVERSIÓN'!$B:$M,12,0)</f>
        <v>22500000</v>
      </c>
      <c r="AG685" s="53">
        <f>VLOOKUP(A685,'SOL INVERSIÒN'!$B:$M,12,0)</f>
        <v>22500000</v>
      </c>
      <c r="AH685" s="11"/>
      <c r="AI685" s="11"/>
    </row>
    <row r="686" spans="1:35" ht="43.5" customHeight="1">
      <c r="A686" s="56">
        <v>3</v>
      </c>
      <c r="B686" s="57"/>
      <c r="C686" s="57"/>
      <c r="D686" s="57"/>
      <c r="E686" s="57"/>
      <c r="F686" s="57">
        <v>8131</v>
      </c>
      <c r="G686" s="57">
        <v>2024110010238</v>
      </c>
      <c r="H686" s="57" t="s">
        <v>474</v>
      </c>
      <c r="I686" s="57"/>
      <c r="J686" s="57" t="s">
        <v>855</v>
      </c>
      <c r="K686" s="57">
        <v>80111600</v>
      </c>
      <c r="L686" s="60" t="s">
        <v>856</v>
      </c>
      <c r="M686" s="57"/>
      <c r="N686" s="57"/>
      <c r="O686" s="57"/>
      <c r="P686" s="56"/>
      <c r="Q686" s="57"/>
      <c r="R686" s="57"/>
      <c r="S686" s="61"/>
      <c r="T686" s="61"/>
      <c r="U686" s="57" t="s">
        <v>46</v>
      </c>
      <c r="V686" s="57"/>
      <c r="W686" s="57"/>
      <c r="X686" s="57"/>
      <c r="Y686" s="57"/>
      <c r="Z686" s="57"/>
      <c r="AA686" s="64">
        <v>21500000</v>
      </c>
      <c r="AB686" s="26">
        <f t="shared" si="194"/>
        <v>21500000</v>
      </c>
      <c r="AC686" s="26">
        <v>21500000</v>
      </c>
      <c r="AD686" s="18">
        <f>IFERROR(VLOOKUP(A686,'MOD PAA INVERSIÓN'!$B:$U,20,0),0)</f>
        <v>7</v>
      </c>
      <c r="AE686" s="18"/>
      <c r="AF686" s="18">
        <f>VLOOKUP(A686,'Copia de MOD PAA INVERSIÓN'!$B:$M,12,0)</f>
        <v>21500000</v>
      </c>
      <c r="AG686" s="26">
        <f>VLOOKUP(A686,'SOL INVERSIÒN'!$B:$M,12,0)</f>
        <v>21500000</v>
      </c>
      <c r="AH686" s="11"/>
      <c r="AI686" s="11"/>
    </row>
    <row r="687" spans="1:35" ht="43.5" customHeight="1">
      <c r="A687" s="56">
        <v>4</v>
      </c>
      <c r="B687" s="57"/>
      <c r="C687" s="57"/>
      <c r="D687" s="57"/>
      <c r="E687" s="57"/>
      <c r="F687" s="57">
        <v>8131</v>
      </c>
      <c r="G687" s="57">
        <v>2024110010238</v>
      </c>
      <c r="H687" s="57" t="s">
        <v>474</v>
      </c>
      <c r="I687" s="57"/>
      <c r="J687" s="57" t="s">
        <v>476</v>
      </c>
      <c r="K687" s="57">
        <v>80111600</v>
      </c>
      <c r="L687" s="60" t="s">
        <v>847</v>
      </c>
      <c r="M687" s="57"/>
      <c r="N687" s="57"/>
      <c r="O687" s="57"/>
      <c r="P687" s="56"/>
      <c r="Q687" s="57"/>
      <c r="R687" s="57"/>
      <c r="S687" s="61"/>
      <c r="T687" s="61"/>
      <c r="U687" s="57" t="s">
        <v>46</v>
      </c>
      <c r="V687" s="57"/>
      <c r="W687" s="57"/>
      <c r="X687" s="57"/>
      <c r="Y687" s="57"/>
      <c r="Z687" s="57"/>
      <c r="AA687" s="64">
        <v>17400000</v>
      </c>
      <c r="AB687" s="26">
        <f t="shared" si="194"/>
        <v>17400000</v>
      </c>
      <c r="AC687" s="26">
        <v>17400000</v>
      </c>
      <c r="AD687" s="18">
        <f>IFERROR(VLOOKUP(A687,'MOD PAA INVERSIÓN'!$B:$U,20,0),0)</f>
        <v>7</v>
      </c>
      <c r="AE687" s="18"/>
      <c r="AF687" s="18">
        <f>VLOOKUP(A687,'Copia de MOD PAA INVERSIÓN'!$B:$M,12,0)</f>
        <v>17400000</v>
      </c>
      <c r="AG687" s="26">
        <f>VLOOKUP(A687,'SOL INVERSIÒN'!$B:$M,12,0)</f>
        <v>17400000</v>
      </c>
      <c r="AH687" s="11"/>
      <c r="AI687" s="11"/>
    </row>
    <row r="688" spans="1:35" ht="43.5" customHeight="1">
      <c r="A688" s="56">
        <v>5</v>
      </c>
      <c r="B688" s="57"/>
      <c r="C688" s="57"/>
      <c r="D688" s="57"/>
      <c r="E688" s="57"/>
      <c r="F688" s="57">
        <v>8131</v>
      </c>
      <c r="G688" s="57">
        <v>2024110010238</v>
      </c>
      <c r="H688" s="57" t="s">
        <v>474</v>
      </c>
      <c r="I688" s="57"/>
      <c r="J688" s="57" t="s">
        <v>476</v>
      </c>
      <c r="K688" s="57">
        <v>80111600</v>
      </c>
      <c r="L688" s="60" t="s">
        <v>847</v>
      </c>
      <c r="M688" s="57"/>
      <c r="N688" s="57"/>
      <c r="O688" s="57"/>
      <c r="P688" s="56"/>
      <c r="Q688" s="57"/>
      <c r="R688" s="57"/>
      <c r="S688" s="61"/>
      <c r="T688" s="61"/>
      <c r="U688" s="57" t="s">
        <v>46</v>
      </c>
      <c r="V688" s="57"/>
      <c r="W688" s="57"/>
      <c r="X688" s="57"/>
      <c r="Y688" s="57"/>
      <c r="Z688" s="57"/>
      <c r="AA688" s="64">
        <v>17784000</v>
      </c>
      <c r="AB688" s="26">
        <f t="shared" si="194"/>
        <v>17784000</v>
      </c>
      <c r="AC688" s="26">
        <v>17784000</v>
      </c>
      <c r="AD688" s="18">
        <f>IFERROR(VLOOKUP(A688,'MOD PAA INVERSIÓN'!$B:$U,20,0),0)</f>
        <v>7</v>
      </c>
      <c r="AE688" s="18"/>
      <c r="AF688" s="18">
        <f>VLOOKUP(A688,'Copia de MOD PAA INVERSIÓN'!$B:$M,12,0)</f>
        <v>17784000</v>
      </c>
      <c r="AG688" s="26">
        <f>VLOOKUP(A688,'SOL INVERSIÒN'!$B:$M,12,0)</f>
        <v>17784000</v>
      </c>
      <c r="AH688" s="11"/>
      <c r="AI688" s="11"/>
    </row>
    <row r="689" spans="1:35" ht="43.5" customHeight="1">
      <c r="A689" s="56">
        <v>6</v>
      </c>
      <c r="B689" s="57"/>
      <c r="C689" s="57"/>
      <c r="D689" s="57"/>
      <c r="E689" s="57"/>
      <c r="F689" s="57">
        <v>8131</v>
      </c>
      <c r="G689" s="57">
        <v>2024110010238</v>
      </c>
      <c r="H689" s="57" t="s">
        <v>474</v>
      </c>
      <c r="I689" s="57"/>
      <c r="J689" s="57" t="s">
        <v>855</v>
      </c>
      <c r="K689" s="57">
        <v>80111600</v>
      </c>
      <c r="L689" s="60" t="s">
        <v>856</v>
      </c>
      <c r="M689" s="57"/>
      <c r="N689" s="57"/>
      <c r="O689" s="57"/>
      <c r="P689" s="56"/>
      <c r="Q689" s="57"/>
      <c r="R689" s="57"/>
      <c r="S689" s="61"/>
      <c r="T689" s="61"/>
      <c r="U689" s="57" t="s">
        <v>46</v>
      </c>
      <c r="V689" s="57"/>
      <c r="W689" s="57"/>
      <c r="X689" s="57"/>
      <c r="Y689" s="57"/>
      <c r="Z689" s="57"/>
      <c r="AA689" s="64">
        <v>22500000</v>
      </c>
      <c r="AB689" s="26">
        <f t="shared" si="194"/>
        <v>22500000</v>
      </c>
      <c r="AC689" s="26">
        <v>22500000</v>
      </c>
      <c r="AD689" s="18">
        <f>IFERROR(VLOOKUP(A689,'MOD PAA INVERSIÓN'!$B:$U,20,0),0)</f>
        <v>7</v>
      </c>
      <c r="AE689" s="18"/>
      <c r="AF689" s="18">
        <f>VLOOKUP(A689,'Copia de MOD PAA INVERSIÓN'!$B:$M,12,0)</f>
        <v>22500000</v>
      </c>
      <c r="AG689" s="26">
        <f>VLOOKUP(A689,'SOL INVERSIÒN'!$B:$M,12,0)</f>
        <v>22500000</v>
      </c>
      <c r="AH689" s="11"/>
      <c r="AI689" s="11"/>
    </row>
    <row r="690" spans="1:35" ht="43.5" customHeight="1">
      <c r="A690" s="56">
        <v>7</v>
      </c>
      <c r="B690" s="57"/>
      <c r="C690" s="57"/>
      <c r="D690" s="57"/>
      <c r="E690" s="57"/>
      <c r="F690" s="57">
        <v>8131</v>
      </c>
      <c r="G690" s="57">
        <v>2024110010238</v>
      </c>
      <c r="H690" s="57" t="s">
        <v>474</v>
      </c>
      <c r="I690" s="57"/>
      <c r="J690" s="57" t="s">
        <v>588</v>
      </c>
      <c r="K690" s="57">
        <v>80111600</v>
      </c>
      <c r="L690" s="60" t="s">
        <v>1343</v>
      </c>
      <c r="M690" s="57"/>
      <c r="N690" s="57"/>
      <c r="O690" s="57"/>
      <c r="P690" s="56"/>
      <c r="Q690" s="57"/>
      <c r="R690" s="57"/>
      <c r="S690" s="61"/>
      <c r="T690" s="61"/>
      <c r="U690" s="57" t="s">
        <v>752</v>
      </c>
      <c r="V690" s="57"/>
      <c r="W690" s="57"/>
      <c r="X690" s="57"/>
      <c r="Y690" s="57"/>
      <c r="Z690" s="57"/>
      <c r="AA690" s="64">
        <v>44382256</v>
      </c>
      <c r="AB690" s="26">
        <f t="shared" si="194"/>
        <v>44382256</v>
      </c>
      <c r="AC690" s="26">
        <v>44382256</v>
      </c>
      <c r="AD690" s="18">
        <f>IFERROR(VLOOKUP(A690,'MOD PAA INVERSIÓN'!$B:$U,20,0),0)</f>
        <v>7</v>
      </c>
      <c r="AE690" s="18"/>
      <c r="AF690" s="18">
        <f>VLOOKUP(A690,'Copia de MOD PAA INVERSIÓN'!$B:$M,12,0)</f>
        <v>44382256</v>
      </c>
      <c r="AG690" s="26">
        <f>VLOOKUP(A690,'SOL INVERSIÒN'!$B:$M,12,0)</f>
        <v>44382256</v>
      </c>
      <c r="AH690" s="11"/>
      <c r="AI690" s="11"/>
    </row>
    <row r="691" spans="1:35" ht="43.5" customHeight="1">
      <c r="A691" s="56">
        <v>8</v>
      </c>
      <c r="B691" s="57"/>
      <c r="C691" s="57"/>
      <c r="D691" s="57"/>
      <c r="E691" s="57"/>
      <c r="F691" s="57">
        <v>8080</v>
      </c>
      <c r="G691" s="57">
        <v>2024110010212</v>
      </c>
      <c r="H691" s="57" t="s">
        <v>265</v>
      </c>
      <c r="I691" s="57"/>
      <c r="J691" s="57" t="s">
        <v>426</v>
      </c>
      <c r="K691" s="57"/>
      <c r="L691" s="60" t="s">
        <v>1344</v>
      </c>
      <c r="M691" s="57"/>
      <c r="N691" s="57"/>
      <c r="O691" s="57"/>
      <c r="P691" s="56"/>
      <c r="Q691" s="57"/>
      <c r="R691" s="57"/>
      <c r="S691" s="61"/>
      <c r="T691" s="61"/>
      <c r="U691" s="57" t="s">
        <v>269</v>
      </c>
      <c r="V691" s="57"/>
      <c r="W691" s="57"/>
      <c r="X691" s="57"/>
      <c r="Y691" s="57"/>
      <c r="Z691" s="57"/>
      <c r="AA691" s="65">
        <v>24000000</v>
      </c>
      <c r="AB691" s="19">
        <f t="shared" si="194"/>
        <v>24000000</v>
      </c>
      <c r="AC691" s="19">
        <f t="shared" ref="AC691:AC694" si="196">AA691</f>
        <v>24000000</v>
      </c>
      <c r="AD691" s="18">
        <f>IFERROR(VLOOKUP(A691,'MOD PAA INVERSIÓN'!$B:$U,20,0),0)</f>
        <v>1</v>
      </c>
      <c r="AE691" s="18"/>
      <c r="AF691" s="18">
        <f>VLOOKUP(A691,'Copia de MOD PAA INVERSIÓN'!$B:$M,12,0)</f>
        <v>24000000</v>
      </c>
      <c r="AG691" s="19">
        <f>VLOOKUP(A691,'SOL INVERSIÒN'!$B:$M,12,0)</f>
        <v>24000000</v>
      </c>
      <c r="AH691" s="21">
        <f>T691+AE691</f>
        <v>0</v>
      </c>
      <c r="AI691" s="11"/>
    </row>
    <row r="692" spans="1:35" ht="43.5" customHeight="1">
      <c r="A692" s="56">
        <v>9</v>
      </c>
      <c r="B692" s="57"/>
      <c r="C692" s="57"/>
      <c r="D692" s="57"/>
      <c r="E692" s="57"/>
      <c r="F692" s="57">
        <v>8146</v>
      </c>
      <c r="G692" s="66" t="s">
        <v>1345</v>
      </c>
      <c r="H692" s="57" t="s">
        <v>945</v>
      </c>
      <c r="I692" s="57"/>
      <c r="J692" s="57" t="s">
        <v>1242</v>
      </c>
      <c r="K692" s="57"/>
      <c r="L692" s="60" t="s">
        <v>1346</v>
      </c>
      <c r="M692" s="57"/>
      <c r="N692" s="57"/>
      <c r="O692" s="57"/>
      <c r="P692" s="56"/>
      <c r="Q692" s="57"/>
      <c r="R692" s="57"/>
      <c r="S692" s="61"/>
      <c r="T692" s="61"/>
      <c r="U692" s="57" t="s">
        <v>1244</v>
      </c>
      <c r="V692" s="57"/>
      <c r="W692" s="57"/>
      <c r="X692" s="57"/>
      <c r="Y692" s="57"/>
      <c r="Z692" s="57"/>
      <c r="AA692" s="65">
        <v>18000000</v>
      </c>
      <c r="AB692" s="19">
        <f t="shared" si="194"/>
        <v>18000000</v>
      </c>
      <c r="AC692" s="18">
        <f t="shared" si="196"/>
        <v>18000000</v>
      </c>
      <c r="AD692" s="18">
        <f>IFERROR(VLOOKUP(A692,'MOD PAA INVERSIÓN'!$B:$U,20,0),0)</f>
        <v>3</v>
      </c>
      <c r="AE692" s="18"/>
      <c r="AF692" s="18">
        <f>VLOOKUP(A692,'Copia de MOD PAA INVERSIÓN'!$B:$M,12,0)</f>
        <v>18000000</v>
      </c>
      <c r="AG692" s="19">
        <f>VLOOKUP(A692,'SOL INVERSIÒN'!$B:$M,12,0)</f>
        <v>18000000</v>
      </c>
      <c r="AH692" s="19">
        <f>AG692-AC692</f>
        <v>0</v>
      </c>
      <c r="AI692" s="11"/>
    </row>
    <row r="693" spans="1:35" ht="43.5" customHeight="1">
      <c r="A693" s="56">
        <v>10</v>
      </c>
      <c r="B693" s="57"/>
      <c r="C693" s="57"/>
      <c r="D693" s="57"/>
      <c r="E693" s="57"/>
      <c r="F693" s="57">
        <v>8080</v>
      </c>
      <c r="G693" s="58">
        <v>2024110010212</v>
      </c>
      <c r="H693" s="57" t="s">
        <v>265</v>
      </c>
      <c r="I693" s="57"/>
      <c r="J693" s="57" t="s">
        <v>267</v>
      </c>
      <c r="K693" s="57"/>
      <c r="L693" s="60" t="s">
        <v>1347</v>
      </c>
      <c r="M693" s="57"/>
      <c r="N693" s="57"/>
      <c r="O693" s="57"/>
      <c r="P693" s="56"/>
      <c r="Q693" s="57"/>
      <c r="R693" s="57"/>
      <c r="S693" s="61"/>
      <c r="T693" s="61"/>
      <c r="U693" s="57" t="s">
        <v>269</v>
      </c>
      <c r="V693" s="57"/>
      <c r="W693" s="57"/>
      <c r="X693" s="57"/>
      <c r="Y693" s="57"/>
      <c r="Z693" s="57"/>
      <c r="AA693" s="65">
        <v>42000000</v>
      </c>
      <c r="AB693" s="19">
        <f t="shared" si="194"/>
        <v>42000000</v>
      </c>
      <c r="AC693" s="19">
        <f t="shared" si="196"/>
        <v>42000000</v>
      </c>
      <c r="AD693" s="18">
        <f>IFERROR(VLOOKUP(A693,'MOD PAA INVERSIÓN'!$B:$U,20,0),0)</f>
        <v>4</v>
      </c>
      <c r="AE693" s="18"/>
      <c r="AF693" s="18">
        <f>VLOOKUP(A693,'Copia de MOD PAA INVERSIÓN'!$B:$M,12,0)</f>
        <v>42000000</v>
      </c>
      <c r="AG693" s="19">
        <f>VLOOKUP(A693,'SOL INVERSIÒN'!$B:$M,12,0)</f>
        <v>42000000</v>
      </c>
      <c r="AH693" s="21">
        <f t="shared" ref="AH693:AH694" si="197">T693+AE693</f>
        <v>0</v>
      </c>
      <c r="AI693" s="11"/>
    </row>
    <row r="694" spans="1:35" ht="43.5" customHeight="1">
      <c r="A694" s="56">
        <v>11</v>
      </c>
      <c r="B694" s="57"/>
      <c r="C694" s="57"/>
      <c r="D694" s="57"/>
      <c r="E694" s="57"/>
      <c r="F694" s="57">
        <v>8080</v>
      </c>
      <c r="G694" s="58">
        <v>2024110010212</v>
      </c>
      <c r="H694" s="57" t="s">
        <v>265</v>
      </c>
      <c r="I694" s="57"/>
      <c r="J694" s="57" t="s">
        <v>267</v>
      </c>
      <c r="K694" s="57"/>
      <c r="L694" s="60" t="s">
        <v>1348</v>
      </c>
      <c r="M694" s="57"/>
      <c r="N694" s="57"/>
      <c r="O694" s="57"/>
      <c r="P694" s="56"/>
      <c r="Q694" s="57"/>
      <c r="R694" s="57"/>
      <c r="S694" s="61"/>
      <c r="T694" s="61"/>
      <c r="U694" s="57" t="s">
        <v>269</v>
      </c>
      <c r="V694" s="57"/>
      <c r="W694" s="57"/>
      <c r="X694" s="57"/>
      <c r="Y694" s="57"/>
      <c r="Z694" s="57"/>
      <c r="AA694" s="65">
        <v>25000000</v>
      </c>
      <c r="AB694" s="19">
        <f t="shared" si="194"/>
        <v>25000000</v>
      </c>
      <c r="AC694" s="19">
        <f t="shared" si="196"/>
        <v>25000000</v>
      </c>
      <c r="AD694" s="18">
        <f>IFERROR(VLOOKUP(A694,'MOD PAA INVERSIÓN'!$B:$U,20,0),0)</f>
        <v>4</v>
      </c>
      <c r="AE694" s="18"/>
      <c r="AF694" s="18">
        <f>VLOOKUP(A694,'Copia de MOD PAA INVERSIÓN'!$B:$M,12,0)</f>
        <v>25000000</v>
      </c>
      <c r="AG694" s="19">
        <f>VLOOKUP(A694,'SOL INVERSIÒN'!$B:$M,12,0)</f>
        <v>25000000</v>
      </c>
      <c r="AH694" s="21">
        <f t="shared" si="197"/>
        <v>0</v>
      </c>
      <c r="AI694" s="11"/>
    </row>
  </sheetData>
  <conditionalFormatting sqref="AA1:AA694">
    <cfRule type="notContainsBlanks" dxfId="6" priority="1">
      <formula>LEN(TRIM(AA1))&gt;0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X694"/>
  <sheetViews>
    <sheetView tabSelected="1" zoomScale="134" workbookViewId="0">
      <pane ySplit="1" topLeftCell="A2" activePane="bottomLeft" state="frozen"/>
      <selection pane="bottomLeft" activeCell="A2" sqref="A2"/>
    </sheetView>
  </sheetViews>
  <sheetFormatPr baseColWidth="10" defaultColWidth="12.7109375" defaultRowHeight="15" customHeight="1"/>
  <cols>
    <col min="1" max="1" width="14.140625" customWidth="1"/>
    <col min="2" max="2" width="28.7109375" customWidth="1"/>
    <col min="3" max="3" width="37" customWidth="1"/>
    <col min="4" max="4" width="24.140625" customWidth="1"/>
    <col min="5" max="5" width="15" customWidth="1"/>
    <col min="6" max="6" width="19.7109375" customWidth="1"/>
    <col min="7" max="7" width="24.140625" customWidth="1"/>
    <col min="8" max="8" width="48.140625" customWidth="1"/>
    <col min="9" max="9" width="58.7109375" customWidth="1"/>
    <col min="10" max="10" width="39.85546875" customWidth="1"/>
    <col min="11" max="11" width="40.42578125" customWidth="1"/>
    <col min="12" max="12" width="35.7109375" customWidth="1"/>
    <col min="18" max="18" width="15.28515625" customWidth="1"/>
    <col min="19" max="19" width="17" customWidth="1"/>
    <col min="20" max="20" width="15.85546875" bestFit="1" customWidth="1"/>
    <col min="21" max="21" width="19" customWidth="1"/>
    <col min="22" max="22" width="20.85546875" customWidth="1"/>
    <col min="23" max="23" width="16.7109375" customWidth="1"/>
    <col min="27" max="27" width="8.28515625" customWidth="1"/>
    <col min="28" max="30" width="5.7109375" customWidth="1"/>
    <col min="31" max="31" width="48.140625" customWidth="1"/>
    <col min="32" max="32" width="17" customWidth="1"/>
    <col min="34" max="34" width="14.85546875" customWidth="1"/>
    <col min="38" max="38" width="14.42578125" customWidth="1"/>
    <col min="39" max="39" width="20.85546875" customWidth="1"/>
    <col min="40" max="40" width="19.7109375" customWidth="1"/>
    <col min="42" max="45" width="12.7109375" hidden="1"/>
    <col min="47" max="47" width="12.7109375" hidden="1"/>
  </cols>
  <sheetData>
    <row r="1" spans="1:50" ht="102">
      <c r="A1" s="7" t="s">
        <v>0</v>
      </c>
      <c r="B1" s="414" t="s">
        <v>1</v>
      </c>
      <c r="C1" s="7" t="s">
        <v>2</v>
      </c>
      <c r="D1" s="7" t="s">
        <v>3</v>
      </c>
      <c r="E1" s="7" t="s">
        <v>4</v>
      </c>
      <c r="F1" s="7" t="s">
        <v>5</v>
      </c>
      <c r="G1" s="7" t="s">
        <v>6</v>
      </c>
      <c r="H1" s="7" t="s">
        <v>7</v>
      </c>
      <c r="I1" s="7" t="s">
        <v>8</v>
      </c>
      <c r="J1" s="7" t="s">
        <v>9</v>
      </c>
      <c r="K1" s="7" t="s">
        <v>10</v>
      </c>
      <c r="L1" s="7" t="s">
        <v>11</v>
      </c>
      <c r="M1" s="7" t="s">
        <v>12</v>
      </c>
      <c r="N1" s="7" t="s">
        <v>13</v>
      </c>
      <c r="O1" s="7" t="s">
        <v>14</v>
      </c>
      <c r="P1" s="7" t="s">
        <v>15</v>
      </c>
      <c r="Q1" s="7" t="s">
        <v>16</v>
      </c>
      <c r="R1" s="7" t="s">
        <v>17</v>
      </c>
      <c r="S1" s="7" t="s">
        <v>18</v>
      </c>
      <c r="T1" s="7" t="s">
        <v>19</v>
      </c>
      <c r="U1" s="7" t="s">
        <v>20</v>
      </c>
      <c r="V1" s="7" t="s">
        <v>21</v>
      </c>
      <c r="W1" s="7" t="s">
        <v>22</v>
      </c>
      <c r="X1" s="7" t="s">
        <v>23</v>
      </c>
      <c r="Y1" s="7" t="s">
        <v>24</v>
      </c>
      <c r="Z1" s="7" t="s">
        <v>25</v>
      </c>
      <c r="AA1" s="11" t="s">
        <v>1349</v>
      </c>
      <c r="AB1" s="11" t="s">
        <v>1349</v>
      </c>
      <c r="AC1" s="11" t="s">
        <v>1349</v>
      </c>
      <c r="AD1" s="11" t="s">
        <v>1349</v>
      </c>
      <c r="AE1" s="7" t="s">
        <v>7</v>
      </c>
      <c r="AF1" s="7" t="s">
        <v>1350</v>
      </c>
      <c r="AG1" s="7" t="s">
        <v>1351</v>
      </c>
      <c r="AH1" s="67" t="s">
        <v>26</v>
      </c>
      <c r="AI1" s="68" t="s">
        <v>27</v>
      </c>
      <c r="AJ1" s="67" t="s">
        <v>28</v>
      </c>
      <c r="AK1" s="67" t="s">
        <v>29</v>
      </c>
      <c r="AL1" s="67" t="s">
        <v>1352</v>
      </c>
      <c r="AM1" s="7" t="s">
        <v>21</v>
      </c>
      <c r="AN1" s="7" t="s">
        <v>5</v>
      </c>
      <c r="AO1" s="8" t="s">
        <v>1349</v>
      </c>
      <c r="AP1" s="10" t="s">
        <v>1349</v>
      </c>
      <c r="AQ1" s="8" t="s">
        <v>30</v>
      </c>
      <c r="AR1" s="9" t="s">
        <v>31</v>
      </c>
      <c r="AS1" s="9" t="s">
        <v>32</v>
      </c>
      <c r="AT1" s="10" t="s">
        <v>1349</v>
      </c>
      <c r="AU1" s="8" t="s">
        <v>1353</v>
      </c>
      <c r="AV1" s="10" t="s">
        <v>1349</v>
      </c>
      <c r="AW1" s="10" t="s">
        <v>1349</v>
      </c>
      <c r="AX1" s="10" t="s">
        <v>1349</v>
      </c>
    </row>
    <row r="2" spans="1:50" ht="89.25">
      <c r="A2" s="12" t="s">
        <v>33</v>
      </c>
      <c r="B2" s="13" t="s">
        <v>34</v>
      </c>
      <c r="C2" s="13" t="s">
        <v>35</v>
      </c>
      <c r="D2" s="13" t="s">
        <v>36</v>
      </c>
      <c r="E2" s="13" t="s">
        <v>37</v>
      </c>
      <c r="F2" s="14">
        <v>8025</v>
      </c>
      <c r="G2" s="14">
        <v>2024110010079</v>
      </c>
      <c r="H2" s="13" t="s">
        <v>38</v>
      </c>
      <c r="I2" s="13" t="s">
        <v>39</v>
      </c>
      <c r="J2" s="13" t="str">
        <f>VLOOKUP(A2,'MOD PAA INVERSIÓN 25 DE FEBRERO'!$B:$C,2,0)</f>
        <v>1. Implementar el 100% de la estrategia de inspección, control y vigilancia del 
 aprovechamiento económico de los bienes fiscales de carácter comunitario</v>
      </c>
      <c r="K2" s="13">
        <f>VLOOKUP(A2,'MOD PAA INVERSIÓN 25 DE FEBRERO'!$B:$D,3,0)</f>
        <v>80111600</v>
      </c>
      <c r="L2" s="13" t="str">
        <f>VLOOKUP(A2,'MOD PAA INVERSIÓN 25 DE FEBRERO'!$B:$E,4,0)</f>
        <v>Prestar los servicios Profesionales para realizar convenios solidarios para regularizar el aprovechamiento en bienes fiscales y en zonas de cesión de carácter comunitarioen el marco del proyecto de inversión 8025.</v>
      </c>
      <c r="M2" s="13" t="str">
        <f>VLOOKUP(A2,'MOD PAA INVERSIÓN 25 DE FEBRERO'!$B:$F,5,0)</f>
        <v>ENERO</v>
      </c>
      <c r="N2" s="14" t="str">
        <f>VLOOKUP(A2,'MOD PAA INVERSIÓN 25 DE FEBRERO'!$B:$G,6,0)</f>
        <v>FEBRERO</v>
      </c>
      <c r="O2" s="14">
        <f>VLOOKUP(A2,'MOD PAA INVERSIÓN 25 DE FEBRERO'!$B:$H,7,0)</f>
        <v>5</v>
      </c>
      <c r="P2" s="13">
        <f>VLOOKUP(A2,'MOD PAA INVERSIÓN 25 DE FEBRERO'!$B:$I,8,0)</f>
        <v>1</v>
      </c>
      <c r="Q2" s="13" t="str">
        <f>VLOOKUP(A2,'MOD PAA INVERSIÓN 25 DE FEBRERO'!$B:$J,9,0)</f>
        <v>CCE-16 Contratación Directa</v>
      </c>
      <c r="R2" s="15" t="str">
        <f>VLOOKUP(A2,'MOD PAA INVERSIÓN 25 DE FEBRERO'!$B:$K,10,0)</f>
        <v>1-100-F001_VA-Recursos distrito</v>
      </c>
      <c r="S2" s="16" t="str">
        <f>VLOOKUP(A2,'MOD PAA INVERSIÓN 25 DE FEBRERO'!$B:$L,11,0)</f>
        <v>$ 4.700.000</v>
      </c>
      <c r="T2" s="17">
        <v>23500000</v>
      </c>
      <c r="U2" s="13" t="str">
        <f>VLOOKUP(A2,'MOD PAA INVERSIÓN 25 DE FEBRERO'!$B:$N,13,0)</f>
        <v>Subdirección de Asuntos Comunales</v>
      </c>
      <c r="V2" s="13" t="str">
        <f>VLOOKUP(A2,'MOD PAA INVERSIÓN 25 DE FEBRERO'!$B:$O,14,0)</f>
        <v>O232020200991119_Otros servicios de la administración pública n.c.p.</v>
      </c>
      <c r="W2" s="13" t="str">
        <f>VLOOKUP(A2,'MOD PAA INVERSIÓN 25 DE FEBRERO'!$B:$P,15,0)</f>
        <v>20/0220/0101/45010310079</v>
      </c>
      <c r="X2" s="13" t="s">
        <v>49</v>
      </c>
      <c r="Y2" s="13" t="s">
        <v>50</v>
      </c>
      <c r="Z2" s="13" t="s">
        <v>51</v>
      </c>
      <c r="AA2" s="69"/>
      <c r="AB2" s="69"/>
      <c r="AC2" s="69"/>
      <c r="AD2" s="69"/>
      <c r="AE2" s="13" t="s">
        <v>38</v>
      </c>
      <c r="AF2" s="16">
        <v>4731400</v>
      </c>
      <c r="AG2" s="17">
        <v>23657000</v>
      </c>
      <c r="AH2" s="70">
        <f>(VLOOKUP(A2,'MOD PAA INVERSIÓN 25 DE FEBRERO'!$B:$M,12,0))</f>
        <v>23500000</v>
      </c>
      <c r="AI2" s="70">
        <f t="shared" ref="AI2:AI256" si="0">AJ2-AG2</f>
        <v>-157000</v>
      </c>
      <c r="AJ2" s="70">
        <v>23500000</v>
      </c>
      <c r="AK2" s="70">
        <v>8</v>
      </c>
      <c r="AL2" s="70" t="str">
        <f>VLOOKUP(A2,'MOD PAA INVERSIÓN 25 DE FEBRERO'!$B:$X,23,0)</f>
        <v>Modificación propuesta</v>
      </c>
      <c r="AM2" s="13" t="s">
        <v>47</v>
      </c>
      <c r="AN2" s="14">
        <v>8025</v>
      </c>
      <c r="AO2" s="71"/>
      <c r="AP2" s="71">
        <f>SUMIFS('MOD PAA INVERSIÓN'!$M:$M,'MOD PAA INVERSIÓN'!B:B,A2,'MOD PAA INVERSIÓN'!A:A,"Información Actual")</f>
        <v>23657000</v>
      </c>
      <c r="AQ2" s="71" t="e">
        <f>VLOOKUP(A2,'Copia de MOD PAA INVERSIÓN'!$B:$M,12,0)</f>
        <v>#N/A</v>
      </c>
      <c r="AR2" s="69" t="e">
        <f>VLOOKUP(A2,'SOL INVERSIÒN'!$B:$M,12,0)</f>
        <v>#N/A</v>
      </c>
      <c r="AS2" s="69" t="e">
        <f t="shared" ref="AS2:AS107" si="1">AR2-AJ2</f>
        <v>#N/A</v>
      </c>
      <c r="AT2" s="71"/>
      <c r="AU2" s="71">
        <f t="shared" ref="AU2:AU256" si="2">T2-AH2</f>
        <v>0</v>
      </c>
      <c r="AV2" s="71"/>
      <c r="AW2" s="71"/>
      <c r="AX2" s="71"/>
    </row>
    <row r="3" spans="1:50" ht="89.25">
      <c r="A3" s="12" t="s">
        <v>52</v>
      </c>
      <c r="B3" s="13" t="s">
        <v>34</v>
      </c>
      <c r="C3" s="13" t="s">
        <v>35</v>
      </c>
      <c r="D3" s="13" t="s">
        <v>36</v>
      </c>
      <c r="E3" s="13" t="s">
        <v>37</v>
      </c>
      <c r="F3" s="14">
        <v>8025</v>
      </c>
      <c r="G3" s="14">
        <v>2024110010079</v>
      </c>
      <c r="H3" s="13" t="s">
        <v>38</v>
      </c>
      <c r="I3" s="13" t="s">
        <v>39</v>
      </c>
      <c r="J3" s="13" t="str">
        <f>VLOOKUP(A3,'MOD PAA INVERSIÓN 25 DE FEBRERO'!$B:$C,2,0)</f>
        <v>1. Implementar el 100% de la estrategia de inspección, control y vigilancia del 
 aprovechamiento económico de los bienes fiscales de carácter comunitario</v>
      </c>
      <c r="K3" s="13">
        <f>VLOOKUP(A3,'MOD PAA INVERSIÓN 25 DE FEBRERO'!$B:$D,3,0)</f>
        <v>80111600</v>
      </c>
      <c r="L3" s="13" t="str">
        <f>VLOOKUP(A3,'MOD PAA INVERSIÓN 25 DE FEBRERO'!$B:$E,4,0)</f>
        <v>Prestar los servicios Profesionales para realizar convenios solidarios para regularizar el aprovechamiento en bienes fiscales y en zonas de cesión de carácter comunitarioen el marco del proyecto de inversión 8025.</v>
      </c>
      <c r="M3" s="13" t="str">
        <f>VLOOKUP(A3,'MOD PAA INVERSIÓN 25 DE FEBRERO'!$B:$F,5,0)</f>
        <v>ENERO</v>
      </c>
      <c r="N3" s="14" t="str">
        <f>VLOOKUP(A3,'MOD PAA INVERSIÓN 25 DE FEBRERO'!$B:$G,6,0)</f>
        <v>FEBRERO</v>
      </c>
      <c r="O3" s="14">
        <f>VLOOKUP(A3,'MOD PAA INVERSIÓN 25 DE FEBRERO'!$B:$H,7,0)</f>
        <v>5</v>
      </c>
      <c r="P3" s="13">
        <f>VLOOKUP(A3,'MOD PAA INVERSIÓN 25 DE FEBRERO'!$B:$I,8,0)</f>
        <v>1</v>
      </c>
      <c r="Q3" s="13" t="str">
        <f>VLOOKUP(A3,'MOD PAA INVERSIÓN 25 DE FEBRERO'!$B:$J,9,0)</f>
        <v>CCE-16 Contratación Directa</v>
      </c>
      <c r="R3" s="15" t="str">
        <f>VLOOKUP(A3,'MOD PAA INVERSIÓN 25 DE FEBRERO'!$B:$K,10,0)</f>
        <v>1-100-F001_VA-Recursos distrito</v>
      </c>
      <c r="S3" s="16" t="str">
        <f>VLOOKUP(A3,'MOD PAA INVERSIÓN 25 DE FEBRERO'!$B:$L,11,0)</f>
        <v>$ 5.000.000,00</v>
      </c>
      <c r="T3" s="17">
        <v>25000000</v>
      </c>
      <c r="U3" s="13" t="str">
        <f>VLOOKUP(A3,'MOD PAA INVERSIÓN 25 DE FEBRERO'!$B:$N,13,0)</f>
        <v>Subdirección de Asuntos Comunales</v>
      </c>
      <c r="V3" s="13" t="str">
        <f>VLOOKUP(A3,'MOD PAA INVERSIÓN 25 DE FEBRERO'!$B:$O,14,0)</f>
        <v>O232020200991119_Otros servicios de la administración pública n.c.p.</v>
      </c>
      <c r="W3" s="13" t="str">
        <f>VLOOKUP(A3,'MOD PAA INVERSIÓN 25 DE FEBRERO'!$B:$P,15,0)</f>
        <v>20/0220/0101/45010310079</v>
      </c>
      <c r="X3" s="13" t="s">
        <v>49</v>
      </c>
      <c r="Y3" s="13" t="s">
        <v>50</v>
      </c>
      <c r="Z3" s="13" t="s">
        <v>51</v>
      </c>
      <c r="AA3" s="69"/>
      <c r="AB3" s="69"/>
      <c r="AC3" s="69"/>
      <c r="AD3" s="69"/>
      <c r="AE3" s="13" t="s">
        <v>38</v>
      </c>
      <c r="AF3" s="16">
        <v>5000000</v>
      </c>
      <c r="AG3" s="17">
        <v>30000000</v>
      </c>
      <c r="AH3" s="70">
        <f>VLOOKUP(A3,'MOD PAA INVERSIÓN 25 DE FEBRERO'!$B:$M,12,0)</f>
        <v>25000000</v>
      </c>
      <c r="AI3" s="70">
        <f t="shared" si="0"/>
        <v>-5000000</v>
      </c>
      <c r="AJ3" s="70">
        <v>25000000</v>
      </c>
      <c r="AK3" s="70">
        <v>8</v>
      </c>
      <c r="AL3" s="70" t="str">
        <f>VLOOKUP(A3,'MOD PAA INVERSIÓN 25 DE FEBRERO'!$B:$X,23,0)</f>
        <v>Modificación propuesta</v>
      </c>
      <c r="AM3" s="13" t="s">
        <v>47</v>
      </c>
      <c r="AN3" s="14">
        <v>8025</v>
      </c>
      <c r="AO3" s="71"/>
      <c r="AP3" s="71">
        <f>SUMIFS('MOD PAA INVERSIÓN'!$M:$M,'MOD PAA INVERSIÓN'!B:B,A3,'MOD PAA INVERSIÓN'!A:A,"Información Actual")</f>
        <v>30000000</v>
      </c>
      <c r="AQ3" s="71" t="e">
        <f>VLOOKUP(A3,'Copia de MOD PAA INVERSIÓN'!$B:$M,12,0)</f>
        <v>#N/A</v>
      </c>
      <c r="AR3" s="69" t="e">
        <f>VLOOKUP(A3,'SOL INVERSIÒN'!$B:$M,12,0)</f>
        <v>#N/A</v>
      </c>
      <c r="AS3" s="69" t="e">
        <f t="shared" si="1"/>
        <v>#N/A</v>
      </c>
      <c r="AT3" s="71"/>
      <c r="AU3" s="71">
        <f t="shared" si="2"/>
        <v>0</v>
      </c>
      <c r="AV3" s="71"/>
      <c r="AW3" s="71"/>
      <c r="AX3" s="71"/>
    </row>
    <row r="4" spans="1:50" ht="89.25">
      <c r="A4" s="12" t="s">
        <v>53</v>
      </c>
      <c r="B4" s="13" t="s">
        <v>34</v>
      </c>
      <c r="C4" s="13" t="s">
        <v>35</v>
      </c>
      <c r="D4" s="13" t="s">
        <v>36</v>
      </c>
      <c r="E4" s="13" t="s">
        <v>37</v>
      </c>
      <c r="F4" s="14">
        <v>8025</v>
      </c>
      <c r="G4" s="14">
        <v>2024110010079</v>
      </c>
      <c r="H4" s="13" t="s">
        <v>38</v>
      </c>
      <c r="I4" s="13" t="s">
        <v>39</v>
      </c>
      <c r="J4" s="13" t="s">
        <v>40</v>
      </c>
      <c r="K4" s="13">
        <v>80111600</v>
      </c>
      <c r="L4" s="13" t="s">
        <v>41</v>
      </c>
      <c r="M4" s="13" t="s">
        <v>42</v>
      </c>
      <c r="N4" s="14" t="s">
        <v>43</v>
      </c>
      <c r="O4" s="14">
        <v>6</v>
      </c>
      <c r="P4" s="13">
        <v>1</v>
      </c>
      <c r="Q4" s="13" t="s">
        <v>44</v>
      </c>
      <c r="R4" s="15" t="s">
        <v>45</v>
      </c>
      <c r="S4" s="16">
        <v>4500000</v>
      </c>
      <c r="T4" s="17">
        <v>27000000</v>
      </c>
      <c r="U4" s="13" t="s">
        <v>46</v>
      </c>
      <c r="V4" s="13" t="s">
        <v>47</v>
      </c>
      <c r="W4" s="13" t="s">
        <v>48</v>
      </c>
      <c r="X4" s="13" t="s">
        <v>49</v>
      </c>
      <c r="Y4" s="13" t="s">
        <v>50</v>
      </c>
      <c r="Z4" s="13" t="s">
        <v>51</v>
      </c>
      <c r="AA4" s="69"/>
      <c r="AB4" s="69"/>
      <c r="AC4" s="69"/>
      <c r="AD4" s="69"/>
      <c r="AE4" s="13" t="s">
        <v>38</v>
      </c>
      <c r="AF4" s="16">
        <v>4500000</v>
      </c>
      <c r="AG4" s="17">
        <v>27000000</v>
      </c>
      <c r="AH4" s="70" t="e">
        <f>VLOOKUP(A4,'MOD PAA INVERSIÓN 25 DE FEBRERO'!$B:$M,12,0)</f>
        <v>#N/A</v>
      </c>
      <c r="AI4" s="72">
        <f t="shared" si="0"/>
        <v>0</v>
      </c>
      <c r="AJ4" s="72">
        <v>27000000</v>
      </c>
      <c r="AK4" s="70">
        <v>0</v>
      </c>
      <c r="AL4" s="70" t="e">
        <f>VLOOKUP(A4,'MOD PAA INVERSIÓN 25 DE FEBRERO'!$B:$X,23,0)</f>
        <v>#N/A</v>
      </c>
      <c r="AM4" s="13" t="s">
        <v>47</v>
      </c>
      <c r="AN4" s="14">
        <v>8025</v>
      </c>
      <c r="AO4" s="71"/>
      <c r="AP4" s="71">
        <f>SUMIFS('MOD PAA INVERSIÓN'!$M:$M,'MOD PAA INVERSIÓN'!B:B,A4,'MOD PAA INVERSIÓN'!A:A,"Información Actual")</f>
        <v>0</v>
      </c>
      <c r="AQ4" s="71" t="e">
        <f>VLOOKUP(A4,'Copia de MOD PAA INVERSIÓN'!$B:$M,12,0)</f>
        <v>#N/A</v>
      </c>
      <c r="AR4" s="69" t="e">
        <f>VLOOKUP(A4,'SOL INVERSIÒN'!$B:$M,12,0)</f>
        <v>#N/A</v>
      </c>
      <c r="AS4" s="69" t="e">
        <f t="shared" si="1"/>
        <v>#N/A</v>
      </c>
      <c r="AT4" s="71"/>
      <c r="AU4" s="71" t="e">
        <f t="shared" si="2"/>
        <v>#N/A</v>
      </c>
      <c r="AV4" s="71"/>
      <c r="AW4" s="71"/>
      <c r="AX4" s="71"/>
    </row>
    <row r="5" spans="1:50" ht="89.25">
      <c r="A5" s="12" t="s">
        <v>54</v>
      </c>
      <c r="B5" s="13" t="s">
        <v>34</v>
      </c>
      <c r="C5" s="13" t="s">
        <v>35</v>
      </c>
      <c r="D5" s="13" t="s">
        <v>36</v>
      </c>
      <c r="E5" s="13" t="s">
        <v>37</v>
      </c>
      <c r="F5" s="14">
        <v>8025</v>
      </c>
      <c r="G5" s="14">
        <v>2024110010079</v>
      </c>
      <c r="H5" s="13" t="s">
        <v>38</v>
      </c>
      <c r="I5" s="13" t="s">
        <v>39</v>
      </c>
      <c r="J5" s="13" t="s">
        <v>55</v>
      </c>
      <c r="K5" s="13">
        <v>80111600</v>
      </c>
      <c r="L5" s="13" t="s">
        <v>41</v>
      </c>
      <c r="M5" s="13" t="s">
        <v>42</v>
      </c>
      <c r="N5" s="14" t="s">
        <v>43</v>
      </c>
      <c r="O5" s="14">
        <v>6</v>
      </c>
      <c r="P5" s="13">
        <v>1</v>
      </c>
      <c r="Q5" s="13" t="s">
        <v>44</v>
      </c>
      <c r="R5" s="15" t="s">
        <v>45</v>
      </c>
      <c r="S5" s="16">
        <v>4500000</v>
      </c>
      <c r="T5" s="17">
        <v>27000000</v>
      </c>
      <c r="U5" s="13" t="s">
        <v>46</v>
      </c>
      <c r="V5" s="13" t="s">
        <v>47</v>
      </c>
      <c r="W5" s="13" t="s">
        <v>48</v>
      </c>
      <c r="X5" s="13" t="s">
        <v>49</v>
      </c>
      <c r="Y5" s="13" t="s">
        <v>50</v>
      </c>
      <c r="Z5" s="13" t="s">
        <v>51</v>
      </c>
      <c r="AA5" s="69"/>
      <c r="AB5" s="69"/>
      <c r="AC5" s="69"/>
      <c r="AD5" s="69"/>
      <c r="AE5" s="13" t="s">
        <v>38</v>
      </c>
      <c r="AF5" s="16">
        <v>4500000</v>
      </c>
      <c r="AG5" s="17">
        <v>27000000</v>
      </c>
      <c r="AH5" s="70" t="e">
        <f>VLOOKUP(A5,'MOD PAA INVERSIÓN 25 DE FEBRERO'!$B:$M,12,0)</f>
        <v>#N/A</v>
      </c>
      <c r="AI5" s="72">
        <f t="shared" si="0"/>
        <v>0</v>
      </c>
      <c r="AJ5" s="72">
        <v>27000000</v>
      </c>
      <c r="AK5" s="70">
        <v>0</v>
      </c>
      <c r="AL5" s="70" t="e">
        <f>VLOOKUP(A5,'MOD PAA INVERSIÓN 25 DE FEBRERO'!$B:$X,23,0)</f>
        <v>#N/A</v>
      </c>
      <c r="AM5" s="13" t="s">
        <v>47</v>
      </c>
      <c r="AN5" s="14">
        <v>8025</v>
      </c>
      <c r="AO5" s="71"/>
      <c r="AP5" s="71">
        <f>SUMIFS('MOD PAA INVERSIÓN'!$M:$M,'MOD PAA INVERSIÓN'!B:B,A5,'MOD PAA INVERSIÓN'!A:A,"Información Actual")</f>
        <v>0</v>
      </c>
      <c r="AQ5" s="71" t="e">
        <f>VLOOKUP(A5,'Copia de MOD PAA INVERSIÓN'!$B:$M,12,0)</f>
        <v>#N/A</v>
      </c>
      <c r="AR5" s="69" t="e">
        <f>VLOOKUP(A5,'SOL INVERSIÒN'!$B:$M,12,0)</f>
        <v>#N/A</v>
      </c>
      <c r="AS5" s="69" t="e">
        <f t="shared" si="1"/>
        <v>#N/A</v>
      </c>
      <c r="AT5" s="71"/>
      <c r="AU5" s="71" t="e">
        <f t="shared" si="2"/>
        <v>#N/A</v>
      </c>
      <c r="AV5" s="71"/>
      <c r="AW5" s="71"/>
      <c r="AX5" s="71"/>
    </row>
    <row r="6" spans="1:50" ht="89.25">
      <c r="A6" s="12" t="s">
        <v>56</v>
      </c>
      <c r="B6" s="13" t="s">
        <v>34</v>
      </c>
      <c r="C6" s="13" t="s">
        <v>35</v>
      </c>
      <c r="D6" s="13" t="s">
        <v>36</v>
      </c>
      <c r="E6" s="13" t="s">
        <v>37</v>
      </c>
      <c r="F6" s="14">
        <v>8025</v>
      </c>
      <c r="G6" s="14">
        <v>2024110010079</v>
      </c>
      <c r="H6" s="13" t="s">
        <v>38</v>
      </c>
      <c r="I6" s="13" t="s">
        <v>39</v>
      </c>
      <c r="J6" s="13" t="str">
        <f>VLOOKUP(A6,'MOD PAA INVERSIÓN 25 DE FEBRERO'!$B:$C,2,0)</f>
        <v>1. Implementar el 100% de la estrategia de inspección, control y vigilancia del 
 aprovechamiento económico de los bienes fiscales de carácter comunitario</v>
      </c>
      <c r="K6" s="13">
        <f>VLOOKUP(A6,'MOD PAA INVERSIÓN 25 DE FEBRERO'!$B:$D,3,0)</f>
        <v>80111600</v>
      </c>
      <c r="L6" s="13" t="str">
        <f>VLOOKUP(A6,'MOD PAA INVERSIÓN 25 DE FEBRERO'!$B:$E,4,0)</f>
        <v>Prestar los servicios Profesionales para realizar convenios solidarios para regularizar el aprovechamiento en bienes fiscales y en zonas de cesión de carácter comunitarioen el marco del proyecto de inversión 8025.</v>
      </c>
      <c r="M6" s="13" t="str">
        <f>VLOOKUP(A6,'MOD PAA INVERSIÓN 25 DE FEBRERO'!$B:$F,5,0)</f>
        <v>ENERO</v>
      </c>
      <c r="N6" s="14" t="str">
        <f>VLOOKUP(A6,'MOD PAA INVERSIÓN 25 DE FEBRERO'!$B:$G,6,0)</f>
        <v>FEBRERO</v>
      </c>
      <c r="O6" s="14">
        <f>VLOOKUP(A6,'MOD PAA INVERSIÓN 25 DE FEBRERO'!$B:$H,7,0)</f>
        <v>5</v>
      </c>
      <c r="P6" s="13">
        <f>VLOOKUP(A6,'MOD PAA INVERSIÓN 25 DE FEBRERO'!$B:$I,8,0)</f>
        <v>1</v>
      </c>
      <c r="Q6" s="13" t="str">
        <f>VLOOKUP(A6,'MOD PAA INVERSIÓN 25 DE FEBRERO'!$B:$J,9,0)</f>
        <v>CCE-16 Contratación Directa</v>
      </c>
      <c r="R6" s="15" t="str">
        <f>VLOOKUP(A6,'MOD PAA INVERSIÓN 25 DE FEBRERO'!$B:$K,10,0)</f>
        <v>1-100-F001_VA-Recursos distrito</v>
      </c>
      <c r="S6" s="16" t="str">
        <f>VLOOKUP(A6,'MOD PAA INVERSIÓN 25 DE FEBRERO'!$B:$L,11,0)</f>
        <v>$ 6.000.000,00</v>
      </c>
      <c r="T6" s="17">
        <v>30000000</v>
      </c>
      <c r="U6" s="13" t="str">
        <f>VLOOKUP(A6,'MOD PAA INVERSIÓN 25 DE FEBRERO'!$B:$N,13,0)</f>
        <v>Subdirección de Asuntos Comunales</v>
      </c>
      <c r="V6" s="13" t="str">
        <f>VLOOKUP(A6,'MOD PAA INVERSIÓN 25 DE FEBRERO'!$B:$O,14,0)</f>
        <v>O232020200991119_Otros servicios de la administración pública n.c.p.</v>
      </c>
      <c r="W6" s="13" t="str">
        <f>VLOOKUP(A6,'MOD PAA INVERSIÓN 25 DE FEBRERO'!$B:$P,15,0)</f>
        <v>20/0220/0101/45010310079</v>
      </c>
      <c r="X6" s="13" t="s">
        <v>49</v>
      </c>
      <c r="Y6" s="13" t="s">
        <v>50</v>
      </c>
      <c r="Z6" s="13" t="s">
        <v>51</v>
      </c>
      <c r="AA6" s="69"/>
      <c r="AB6" s="69"/>
      <c r="AC6" s="69"/>
      <c r="AD6" s="69"/>
      <c r="AE6" s="13" t="s">
        <v>38</v>
      </c>
      <c r="AF6" s="16">
        <v>6000000</v>
      </c>
      <c r="AG6" s="17">
        <v>36000000</v>
      </c>
      <c r="AH6" s="70">
        <f>VLOOKUP(A6,'MOD PAA INVERSIÓN 25 DE FEBRERO'!$B:$M,12,0)</f>
        <v>30000000</v>
      </c>
      <c r="AI6" s="70">
        <f t="shared" si="0"/>
        <v>-6000000</v>
      </c>
      <c r="AJ6" s="70">
        <v>30000000</v>
      </c>
      <c r="AK6" s="70">
        <v>8</v>
      </c>
      <c r="AL6" s="70" t="str">
        <f>VLOOKUP(A6,'MOD PAA INVERSIÓN 25 DE FEBRERO'!$B:$X,23,0)</f>
        <v>Modificación propuesta</v>
      </c>
      <c r="AM6" s="13" t="s">
        <v>47</v>
      </c>
      <c r="AN6" s="14">
        <v>8025</v>
      </c>
      <c r="AO6" s="71"/>
      <c r="AP6" s="71">
        <f>SUMIFS('MOD PAA INVERSIÓN'!$M:$M,'MOD PAA INVERSIÓN'!B:B,A6,'MOD PAA INVERSIÓN'!A:A,"Información Actual")</f>
        <v>36000000</v>
      </c>
      <c r="AQ6" s="71" t="e">
        <f>VLOOKUP(A6,'Copia de MOD PAA INVERSIÓN'!$B:$M,12,0)</f>
        <v>#N/A</v>
      </c>
      <c r="AR6" s="69" t="e">
        <f>VLOOKUP(A6,'SOL INVERSIÒN'!$B:$M,12,0)</f>
        <v>#N/A</v>
      </c>
      <c r="AS6" s="69" t="e">
        <f t="shared" si="1"/>
        <v>#N/A</v>
      </c>
      <c r="AT6" s="71"/>
      <c r="AU6" s="71">
        <f t="shared" si="2"/>
        <v>0</v>
      </c>
      <c r="AV6" s="71"/>
      <c r="AW6" s="71"/>
      <c r="AX6" s="71"/>
    </row>
    <row r="7" spans="1:50" ht="89.25">
      <c r="A7" s="12" t="s">
        <v>57</v>
      </c>
      <c r="B7" s="13" t="s">
        <v>34</v>
      </c>
      <c r="C7" s="13" t="s">
        <v>35</v>
      </c>
      <c r="D7" s="13" t="s">
        <v>36</v>
      </c>
      <c r="E7" s="13" t="s">
        <v>37</v>
      </c>
      <c r="F7" s="14">
        <v>8025</v>
      </c>
      <c r="G7" s="14">
        <v>2024110010079</v>
      </c>
      <c r="H7" s="13" t="s">
        <v>38</v>
      </c>
      <c r="I7" s="13" t="s">
        <v>39</v>
      </c>
      <c r="J7" s="13" t="s">
        <v>55</v>
      </c>
      <c r="K7" s="13">
        <v>80111600</v>
      </c>
      <c r="L7" s="13" t="s">
        <v>41</v>
      </c>
      <c r="M7" s="13" t="s">
        <v>42</v>
      </c>
      <c r="N7" s="14" t="s">
        <v>43</v>
      </c>
      <c r="O7" s="14">
        <v>4</v>
      </c>
      <c r="P7" s="13">
        <v>1</v>
      </c>
      <c r="Q7" s="13" t="s">
        <v>44</v>
      </c>
      <c r="R7" s="15" t="s">
        <v>45</v>
      </c>
      <c r="S7" s="16">
        <v>4100000</v>
      </c>
      <c r="T7" s="17">
        <v>16400000</v>
      </c>
      <c r="U7" s="13" t="s">
        <v>46</v>
      </c>
      <c r="V7" s="13" t="s">
        <v>47</v>
      </c>
      <c r="W7" s="13" t="s">
        <v>48</v>
      </c>
      <c r="X7" s="13" t="s">
        <v>49</v>
      </c>
      <c r="Y7" s="13" t="s">
        <v>50</v>
      </c>
      <c r="Z7" s="13" t="s">
        <v>51</v>
      </c>
      <c r="AA7" s="69"/>
      <c r="AB7" s="69"/>
      <c r="AC7" s="69"/>
      <c r="AD7" s="69"/>
      <c r="AE7" s="13" t="s">
        <v>38</v>
      </c>
      <c r="AF7" s="16">
        <v>4100000</v>
      </c>
      <c r="AG7" s="17">
        <v>16400000</v>
      </c>
      <c r="AH7" s="70" t="e">
        <f>VLOOKUP(A7,'MOD PAA INVERSIÓN 25 DE FEBRERO'!$B:$M,12,0)</f>
        <v>#N/A</v>
      </c>
      <c r="AI7" s="72">
        <f t="shared" si="0"/>
        <v>0</v>
      </c>
      <c r="AJ7" s="72">
        <v>16400000</v>
      </c>
      <c r="AK7" s="70">
        <v>0</v>
      </c>
      <c r="AL7" s="70" t="e">
        <f>VLOOKUP(A7,'MOD PAA INVERSIÓN 25 DE FEBRERO'!$B:$X,23,0)</f>
        <v>#N/A</v>
      </c>
      <c r="AM7" s="13" t="s">
        <v>47</v>
      </c>
      <c r="AN7" s="14">
        <v>8025</v>
      </c>
      <c r="AO7" s="71"/>
      <c r="AP7" s="71">
        <f>SUMIFS('MOD PAA INVERSIÓN'!$M:$M,'MOD PAA INVERSIÓN'!B:B,A7,'MOD PAA INVERSIÓN'!A:A,"Información Actual")</f>
        <v>0</v>
      </c>
      <c r="AQ7" s="71" t="e">
        <f>VLOOKUP(A7,'Copia de MOD PAA INVERSIÓN'!$B:$M,12,0)</f>
        <v>#N/A</v>
      </c>
      <c r="AR7" s="69" t="e">
        <f>VLOOKUP(A7,'SOL INVERSIÒN'!$B:$M,12,0)</f>
        <v>#N/A</v>
      </c>
      <c r="AS7" s="69" t="e">
        <f t="shared" si="1"/>
        <v>#N/A</v>
      </c>
      <c r="AT7" s="71"/>
      <c r="AU7" s="71" t="e">
        <f t="shared" si="2"/>
        <v>#N/A</v>
      </c>
      <c r="AV7" s="71"/>
      <c r="AW7" s="71"/>
      <c r="AX7" s="71"/>
    </row>
    <row r="8" spans="1:50" ht="89.25">
      <c r="A8" s="12" t="s">
        <v>58</v>
      </c>
      <c r="B8" s="13" t="s">
        <v>34</v>
      </c>
      <c r="C8" s="13" t="s">
        <v>35</v>
      </c>
      <c r="D8" s="13" t="s">
        <v>36</v>
      </c>
      <c r="E8" s="13" t="s">
        <v>37</v>
      </c>
      <c r="F8" s="14">
        <v>8025</v>
      </c>
      <c r="G8" s="14">
        <v>2024110010079</v>
      </c>
      <c r="H8" s="13" t="s">
        <v>38</v>
      </c>
      <c r="I8" s="13" t="s">
        <v>39</v>
      </c>
      <c r="J8" s="13" t="s">
        <v>59</v>
      </c>
      <c r="K8" s="13">
        <v>80111600</v>
      </c>
      <c r="L8" s="13" t="s">
        <v>41</v>
      </c>
      <c r="M8" s="13" t="s">
        <v>42</v>
      </c>
      <c r="N8" s="14" t="s">
        <v>43</v>
      </c>
      <c r="O8" s="14">
        <v>6</v>
      </c>
      <c r="P8" s="13">
        <v>1</v>
      </c>
      <c r="Q8" s="13" t="s">
        <v>44</v>
      </c>
      <c r="R8" s="15" t="s">
        <v>45</v>
      </c>
      <c r="S8" s="16">
        <v>4350000</v>
      </c>
      <c r="T8" s="17">
        <v>26100000</v>
      </c>
      <c r="U8" s="13" t="s">
        <v>46</v>
      </c>
      <c r="V8" s="13" t="s">
        <v>47</v>
      </c>
      <c r="W8" s="13" t="s">
        <v>48</v>
      </c>
      <c r="X8" s="13" t="s">
        <v>49</v>
      </c>
      <c r="Y8" s="13" t="s">
        <v>50</v>
      </c>
      <c r="Z8" s="13" t="s">
        <v>51</v>
      </c>
      <c r="AA8" s="69"/>
      <c r="AB8" s="69"/>
      <c r="AC8" s="69"/>
      <c r="AD8" s="69"/>
      <c r="AE8" s="13" t="s">
        <v>38</v>
      </c>
      <c r="AF8" s="16">
        <v>4350000</v>
      </c>
      <c r="AG8" s="17">
        <v>26100000</v>
      </c>
      <c r="AH8" s="70" t="e">
        <f>VLOOKUP(A8,'MOD PAA INVERSIÓN 25 DE FEBRERO'!$B:$M,12,0)</f>
        <v>#N/A</v>
      </c>
      <c r="AI8" s="72">
        <f t="shared" si="0"/>
        <v>0</v>
      </c>
      <c r="AJ8" s="72">
        <v>26100000</v>
      </c>
      <c r="AK8" s="70">
        <v>0</v>
      </c>
      <c r="AL8" s="70" t="e">
        <f>VLOOKUP(A8,'MOD PAA INVERSIÓN 25 DE FEBRERO'!$B:$X,23,0)</f>
        <v>#N/A</v>
      </c>
      <c r="AM8" s="13" t="s">
        <v>47</v>
      </c>
      <c r="AN8" s="14">
        <v>8025</v>
      </c>
      <c r="AO8" s="71"/>
      <c r="AP8" s="71">
        <f>SUMIFS('MOD PAA INVERSIÓN'!$M:$M,'MOD PAA INVERSIÓN'!B:B,A8,'MOD PAA INVERSIÓN'!A:A,"Información Actual")</f>
        <v>0</v>
      </c>
      <c r="AQ8" s="71" t="e">
        <f>VLOOKUP(A8,'Copia de MOD PAA INVERSIÓN'!$B:$M,12,0)</f>
        <v>#N/A</v>
      </c>
      <c r="AR8" s="69" t="e">
        <f>VLOOKUP(A8,'SOL INVERSIÒN'!$B:$M,12,0)</f>
        <v>#N/A</v>
      </c>
      <c r="AS8" s="69" t="e">
        <f t="shared" si="1"/>
        <v>#N/A</v>
      </c>
      <c r="AT8" s="71"/>
      <c r="AU8" s="71" t="e">
        <f t="shared" si="2"/>
        <v>#N/A</v>
      </c>
      <c r="AV8" s="71"/>
      <c r="AW8" s="71"/>
      <c r="AX8" s="71"/>
    </row>
    <row r="9" spans="1:50" ht="89.25">
      <c r="A9" s="12" t="s">
        <v>60</v>
      </c>
      <c r="B9" s="13" t="s">
        <v>34</v>
      </c>
      <c r="C9" s="13" t="s">
        <v>35</v>
      </c>
      <c r="D9" s="13" t="s">
        <v>36</v>
      </c>
      <c r="E9" s="13" t="s">
        <v>37</v>
      </c>
      <c r="F9" s="14">
        <v>8025</v>
      </c>
      <c r="G9" s="14">
        <v>2024110010079</v>
      </c>
      <c r="H9" s="13" t="s">
        <v>38</v>
      </c>
      <c r="I9" s="13" t="s">
        <v>39</v>
      </c>
      <c r="J9" s="13" t="s">
        <v>59</v>
      </c>
      <c r="K9" s="13">
        <v>80111600</v>
      </c>
      <c r="L9" s="13" t="s">
        <v>61</v>
      </c>
      <c r="M9" s="13" t="s">
        <v>42</v>
      </c>
      <c r="N9" s="14" t="s">
        <v>43</v>
      </c>
      <c r="O9" s="14">
        <v>5.56</v>
      </c>
      <c r="P9" s="13">
        <v>1</v>
      </c>
      <c r="Q9" s="13" t="s">
        <v>44</v>
      </c>
      <c r="R9" s="15" t="s">
        <v>45</v>
      </c>
      <c r="S9" s="16">
        <v>3600000</v>
      </c>
      <c r="T9" s="17">
        <v>20016000</v>
      </c>
      <c r="U9" s="13" t="s">
        <v>46</v>
      </c>
      <c r="V9" s="13" t="s">
        <v>47</v>
      </c>
      <c r="W9" s="13" t="s">
        <v>48</v>
      </c>
      <c r="X9" s="13" t="s">
        <v>49</v>
      </c>
      <c r="Y9" s="13" t="s">
        <v>50</v>
      </c>
      <c r="Z9" s="13" t="s">
        <v>51</v>
      </c>
      <c r="AA9" s="69"/>
      <c r="AB9" s="69"/>
      <c r="AC9" s="69"/>
      <c r="AD9" s="69"/>
      <c r="AE9" s="13" t="s">
        <v>38</v>
      </c>
      <c r="AF9" s="16">
        <v>3600000</v>
      </c>
      <c r="AG9" s="17">
        <v>20016000</v>
      </c>
      <c r="AH9" s="70" t="e">
        <f>VLOOKUP(A9,'MOD PAA INVERSIÓN 25 DE FEBRERO'!$B:$M,12,0)</f>
        <v>#N/A</v>
      </c>
      <c r="AI9" s="72">
        <f t="shared" si="0"/>
        <v>0</v>
      </c>
      <c r="AJ9" s="72">
        <v>20016000</v>
      </c>
      <c r="AK9" s="70">
        <v>0</v>
      </c>
      <c r="AL9" s="70" t="e">
        <f>VLOOKUP(A9,'MOD PAA INVERSIÓN 25 DE FEBRERO'!$B:$X,23,0)</f>
        <v>#N/A</v>
      </c>
      <c r="AM9" s="13" t="s">
        <v>47</v>
      </c>
      <c r="AN9" s="14">
        <v>8025</v>
      </c>
      <c r="AO9" s="71"/>
      <c r="AP9" s="71">
        <f>SUMIFS('MOD PAA INVERSIÓN'!$M:$M,'MOD PAA INVERSIÓN'!B:B,A9,'MOD PAA INVERSIÓN'!A:A,"Información Actual")</f>
        <v>0</v>
      </c>
      <c r="AQ9" s="71" t="e">
        <f>VLOOKUP(A9,'Copia de MOD PAA INVERSIÓN'!$B:$M,12,0)</f>
        <v>#N/A</v>
      </c>
      <c r="AR9" s="69" t="e">
        <f>VLOOKUP(A9,'SOL INVERSIÒN'!$B:$M,12,0)</f>
        <v>#N/A</v>
      </c>
      <c r="AS9" s="69" t="e">
        <f t="shared" si="1"/>
        <v>#N/A</v>
      </c>
      <c r="AT9" s="71"/>
      <c r="AU9" s="71" t="e">
        <f t="shared" si="2"/>
        <v>#N/A</v>
      </c>
      <c r="AV9" s="71"/>
      <c r="AW9" s="71"/>
      <c r="AX9" s="71"/>
    </row>
    <row r="10" spans="1:50" ht="89.25">
      <c r="A10" s="12" t="s">
        <v>62</v>
      </c>
      <c r="B10" s="13" t="s">
        <v>34</v>
      </c>
      <c r="C10" s="13" t="s">
        <v>35</v>
      </c>
      <c r="D10" s="13" t="s">
        <v>36</v>
      </c>
      <c r="E10" s="13" t="s">
        <v>37</v>
      </c>
      <c r="F10" s="14">
        <v>8025</v>
      </c>
      <c r="G10" s="14">
        <v>2024110010079</v>
      </c>
      <c r="H10" s="13" t="s">
        <v>38</v>
      </c>
      <c r="I10" s="13" t="s">
        <v>39</v>
      </c>
      <c r="J10" s="13" t="str">
        <f>VLOOKUP(A10,'MOD PAA INVERSIÓN 25 DE FEBRERO'!$B:$C,2,0)</f>
        <v>1. Implementar el 100% de la estrategia de inspección, control y vigilancia del 
 aprovechamiento económico de los bienes fiscales de carácter comunitario</v>
      </c>
      <c r="K10" s="13">
        <f>VLOOKUP(A10,'MOD PAA INVERSIÓN 25 DE FEBRERO'!$B:$D,3,0)</f>
        <v>80111600</v>
      </c>
      <c r="L10" s="13" t="str">
        <f>VLOOKUP(A10,'MOD PAA INVERSIÓN 25 DE FEBRERO'!$B:$E,4,0)</f>
        <v>Prestar los servicios Profesionales para realizar convenios solidarios para regularizar el aprovechamiento en bienes fiscales y en zonas de cesión de carácter comunitarioen el marco del proyecto de inversión 8025.</v>
      </c>
      <c r="M10" s="13" t="str">
        <f>VLOOKUP(A10,'MOD PAA INVERSIÓN 25 DE FEBRERO'!$B:$F,5,0)</f>
        <v>ENERO</v>
      </c>
      <c r="N10" s="14" t="str">
        <f>VLOOKUP(A10,'MOD PAA INVERSIÓN 25 DE FEBRERO'!$B:$G,6,0)</f>
        <v>FEBRERO</v>
      </c>
      <c r="O10" s="14">
        <f>VLOOKUP(A10,'MOD PAA INVERSIÓN 25 DE FEBRERO'!$B:$H,7,0)</f>
        <v>5</v>
      </c>
      <c r="P10" s="13">
        <f>VLOOKUP(A10,'MOD PAA INVERSIÓN 25 DE FEBRERO'!$B:$I,8,0)</f>
        <v>1</v>
      </c>
      <c r="Q10" s="13" t="str">
        <f>VLOOKUP(A10,'MOD PAA INVERSIÓN 25 DE FEBRERO'!$B:$J,9,0)</f>
        <v>CCE-16 Contratación Directa</v>
      </c>
      <c r="R10" s="15" t="str">
        <f>VLOOKUP(A10,'MOD PAA INVERSIÓN 25 DE FEBRERO'!$B:$K,10,0)</f>
        <v>1-100-F001_VA-Recursos distrito</v>
      </c>
      <c r="S10" s="16" t="str">
        <f>VLOOKUP(A10,'MOD PAA INVERSIÓN 25 DE FEBRERO'!$B:$L,11,0)</f>
        <v>$ 4.500.000,00</v>
      </c>
      <c r="T10" s="17">
        <v>22500000</v>
      </c>
      <c r="U10" s="13" t="str">
        <f>VLOOKUP(A10,'MOD PAA INVERSIÓN 25 DE FEBRERO'!$B:$N,13,0)</f>
        <v>Subdirección de Asuntos Comunales</v>
      </c>
      <c r="V10" s="13" t="str">
        <f>VLOOKUP(A10,'MOD PAA INVERSIÓN 25 DE FEBRERO'!$B:$O,14,0)</f>
        <v>O232020200991119_Otros servicios de la administración pública n.c.p.</v>
      </c>
      <c r="W10" s="13" t="str">
        <f>VLOOKUP(A10,'MOD PAA INVERSIÓN 25 DE FEBRERO'!$B:$P,15,0)</f>
        <v>20/0220/0101/45010310079</v>
      </c>
      <c r="X10" s="13" t="s">
        <v>49</v>
      </c>
      <c r="Y10" s="13" t="s">
        <v>50</v>
      </c>
      <c r="Z10" s="13" t="s">
        <v>51</v>
      </c>
      <c r="AA10" s="69"/>
      <c r="AB10" s="69"/>
      <c r="AC10" s="69"/>
      <c r="AD10" s="69"/>
      <c r="AE10" s="13" t="s">
        <v>38</v>
      </c>
      <c r="AF10" s="16">
        <v>5000000</v>
      </c>
      <c r="AG10" s="17">
        <v>30000000</v>
      </c>
      <c r="AH10" s="70">
        <f>VLOOKUP(A10,'MOD PAA INVERSIÓN 25 DE FEBRERO'!$B:$M,12,0)</f>
        <v>22500000</v>
      </c>
      <c r="AI10" s="70">
        <f t="shared" si="0"/>
        <v>-7500000</v>
      </c>
      <c r="AJ10" s="70">
        <v>22500000</v>
      </c>
      <c r="AK10" s="70">
        <v>8</v>
      </c>
      <c r="AL10" s="70" t="str">
        <f>VLOOKUP(A10,'MOD PAA INVERSIÓN 25 DE FEBRERO'!$B:$X,23,0)</f>
        <v>Modificación propuesta</v>
      </c>
      <c r="AM10" s="13" t="s">
        <v>47</v>
      </c>
      <c r="AN10" s="14">
        <v>8025</v>
      </c>
      <c r="AO10" s="71"/>
      <c r="AP10" s="71">
        <f>SUMIFS('MOD PAA INVERSIÓN'!$M:$M,'MOD PAA INVERSIÓN'!B:B,A10,'MOD PAA INVERSIÓN'!A:A,"Información Actual")</f>
        <v>30000000</v>
      </c>
      <c r="AQ10" s="71" t="e">
        <f>VLOOKUP(A10,'Copia de MOD PAA INVERSIÓN'!$B:$M,12,0)</f>
        <v>#N/A</v>
      </c>
      <c r="AR10" s="69" t="e">
        <f>VLOOKUP(A10,'SOL INVERSIÒN'!$B:$M,12,0)</f>
        <v>#N/A</v>
      </c>
      <c r="AS10" s="69" t="e">
        <f t="shared" si="1"/>
        <v>#N/A</v>
      </c>
      <c r="AT10" s="71"/>
      <c r="AU10" s="71">
        <f t="shared" si="2"/>
        <v>0</v>
      </c>
      <c r="AV10" s="71"/>
      <c r="AW10" s="71"/>
      <c r="AX10" s="71"/>
    </row>
    <row r="11" spans="1:50" ht="89.25">
      <c r="A11" s="12" t="s">
        <v>63</v>
      </c>
      <c r="B11" s="13" t="s">
        <v>34</v>
      </c>
      <c r="C11" s="13" t="s">
        <v>35</v>
      </c>
      <c r="D11" s="13" t="s">
        <v>36</v>
      </c>
      <c r="E11" s="13" t="s">
        <v>37</v>
      </c>
      <c r="F11" s="14">
        <v>8025</v>
      </c>
      <c r="G11" s="14">
        <v>2024110010079</v>
      </c>
      <c r="H11" s="13" t="s">
        <v>38</v>
      </c>
      <c r="I11" s="13" t="s">
        <v>39</v>
      </c>
      <c r="J11" s="13" t="s">
        <v>55</v>
      </c>
      <c r="K11" s="13">
        <v>80111600</v>
      </c>
      <c r="L11" s="13" t="s">
        <v>41</v>
      </c>
      <c r="M11" s="13" t="s">
        <v>42</v>
      </c>
      <c r="N11" s="14" t="s">
        <v>43</v>
      </c>
      <c r="O11" s="14">
        <v>6</v>
      </c>
      <c r="P11" s="13">
        <v>1</v>
      </c>
      <c r="Q11" s="13" t="s">
        <v>44</v>
      </c>
      <c r="R11" s="15" t="s">
        <v>45</v>
      </c>
      <c r="S11" s="16">
        <v>4100000</v>
      </c>
      <c r="T11" s="17">
        <v>24600000</v>
      </c>
      <c r="U11" s="13" t="s">
        <v>46</v>
      </c>
      <c r="V11" s="13" t="s">
        <v>47</v>
      </c>
      <c r="W11" s="13" t="s">
        <v>48</v>
      </c>
      <c r="X11" s="13" t="s">
        <v>49</v>
      </c>
      <c r="Y11" s="13" t="s">
        <v>50</v>
      </c>
      <c r="Z11" s="13" t="s">
        <v>51</v>
      </c>
      <c r="AA11" s="69"/>
      <c r="AB11" s="69"/>
      <c r="AC11" s="69"/>
      <c r="AD11" s="69"/>
      <c r="AE11" s="13" t="s">
        <v>38</v>
      </c>
      <c r="AF11" s="16">
        <v>4100000</v>
      </c>
      <c r="AG11" s="17">
        <v>24600000</v>
      </c>
      <c r="AH11" s="70" t="e">
        <f>VLOOKUP(A11,'MOD PAA INVERSIÓN 25 DE FEBRERO'!$B:$M,12,0)</f>
        <v>#N/A</v>
      </c>
      <c r="AI11" s="72">
        <f t="shared" si="0"/>
        <v>0</v>
      </c>
      <c r="AJ11" s="72">
        <v>24600000</v>
      </c>
      <c r="AK11" s="70">
        <v>0</v>
      </c>
      <c r="AL11" s="70" t="e">
        <f>VLOOKUP(A11,'MOD PAA INVERSIÓN 25 DE FEBRERO'!$B:$X,23,0)</f>
        <v>#N/A</v>
      </c>
      <c r="AM11" s="13" t="s">
        <v>47</v>
      </c>
      <c r="AN11" s="14">
        <v>8025</v>
      </c>
      <c r="AO11" s="71"/>
      <c r="AP11" s="71">
        <f>SUMIFS('MOD PAA INVERSIÓN'!$M:$M,'MOD PAA INVERSIÓN'!B:B,A11,'MOD PAA INVERSIÓN'!A:A,"Información Actual")</f>
        <v>0</v>
      </c>
      <c r="AQ11" s="71" t="e">
        <f>VLOOKUP(A11,'Copia de MOD PAA INVERSIÓN'!$B:$M,12,0)</f>
        <v>#N/A</v>
      </c>
      <c r="AR11" s="69" t="e">
        <f>VLOOKUP(A11,'SOL INVERSIÒN'!$B:$M,12,0)</f>
        <v>#N/A</v>
      </c>
      <c r="AS11" s="69" t="e">
        <f t="shared" si="1"/>
        <v>#N/A</v>
      </c>
      <c r="AT11" s="71"/>
      <c r="AU11" s="71" t="e">
        <f t="shared" si="2"/>
        <v>#N/A</v>
      </c>
      <c r="AV11" s="71"/>
      <c r="AW11" s="71"/>
      <c r="AX11" s="71"/>
    </row>
    <row r="12" spans="1:50" ht="89.25">
      <c r="A12" s="12" t="s">
        <v>64</v>
      </c>
      <c r="B12" s="13" t="s">
        <v>34</v>
      </c>
      <c r="C12" s="13" t="s">
        <v>35</v>
      </c>
      <c r="D12" s="13" t="s">
        <v>36</v>
      </c>
      <c r="E12" s="13" t="s">
        <v>37</v>
      </c>
      <c r="F12" s="14">
        <v>8025</v>
      </c>
      <c r="G12" s="14">
        <v>2024110010079</v>
      </c>
      <c r="H12" s="13" t="s">
        <v>38</v>
      </c>
      <c r="I12" s="13" t="s">
        <v>39</v>
      </c>
      <c r="J12" s="13" t="s">
        <v>55</v>
      </c>
      <c r="K12" s="13">
        <v>80111600</v>
      </c>
      <c r="L12" s="13" t="s">
        <v>41</v>
      </c>
      <c r="M12" s="13" t="s">
        <v>42</v>
      </c>
      <c r="N12" s="14" t="s">
        <v>43</v>
      </c>
      <c r="O12" s="14">
        <v>5</v>
      </c>
      <c r="P12" s="13">
        <v>1</v>
      </c>
      <c r="Q12" s="13" t="s">
        <v>44</v>
      </c>
      <c r="R12" s="15" t="s">
        <v>45</v>
      </c>
      <c r="S12" s="16">
        <v>4500000</v>
      </c>
      <c r="T12" s="17">
        <v>22500000</v>
      </c>
      <c r="U12" s="13" t="s">
        <v>46</v>
      </c>
      <c r="V12" s="13" t="s">
        <v>47</v>
      </c>
      <c r="W12" s="13" t="s">
        <v>48</v>
      </c>
      <c r="X12" s="13" t="s">
        <v>49</v>
      </c>
      <c r="Y12" s="13" t="s">
        <v>50</v>
      </c>
      <c r="Z12" s="13" t="s">
        <v>51</v>
      </c>
      <c r="AA12" s="69"/>
      <c r="AB12" s="69"/>
      <c r="AC12" s="69"/>
      <c r="AD12" s="69"/>
      <c r="AE12" s="13" t="s">
        <v>38</v>
      </c>
      <c r="AF12" s="16">
        <v>4500000</v>
      </c>
      <c r="AG12" s="17">
        <v>22500000</v>
      </c>
      <c r="AH12" s="70" t="e">
        <f>VLOOKUP(A12,'MOD PAA INVERSIÓN 25 DE FEBRERO'!$B:$M,12,0)</f>
        <v>#N/A</v>
      </c>
      <c r="AI12" s="72">
        <f t="shared" si="0"/>
        <v>0</v>
      </c>
      <c r="AJ12" s="72">
        <v>22500000</v>
      </c>
      <c r="AK12" s="70">
        <v>0</v>
      </c>
      <c r="AL12" s="70" t="e">
        <f>VLOOKUP(A12,'MOD PAA INVERSIÓN 25 DE FEBRERO'!$B:$X,23,0)</f>
        <v>#N/A</v>
      </c>
      <c r="AM12" s="13" t="s">
        <v>47</v>
      </c>
      <c r="AN12" s="14">
        <v>8025</v>
      </c>
      <c r="AO12" s="71"/>
      <c r="AP12" s="71">
        <f>SUMIFS('MOD PAA INVERSIÓN'!$M:$M,'MOD PAA INVERSIÓN'!B:B,A12,'MOD PAA INVERSIÓN'!A:A,"Información Actual")</f>
        <v>0</v>
      </c>
      <c r="AQ12" s="71" t="e">
        <f>VLOOKUP(A12,'Copia de MOD PAA INVERSIÓN'!$B:$M,12,0)</f>
        <v>#N/A</v>
      </c>
      <c r="AR12" s="69" t="e">
        <f>VLOOKUP(A12,'SOL INVERSIÒN'!$B:$M,12,0)</f>
        <v>#N/A</v>
      </c>
      <c r="AS12" s="69" t="e">
        <f t="shared" si="1"/>
        <v>#N/A</v>
      </c>
      <c r="AT12" s="71"/>
      <c r="AU12" s="71" t="e">
        <f t="shared" si="2"/>
        <v>#N/A</v>
      </c>
      <c r="AV12" s="71"/>
      <c r="AW12" s="71"/>
      <c r="AX12" s="71"/>
    </row>
    <row r="13" spans="1:50" ht="89.25">
      <c r="A13" s="12" t="s">
        <v>65</v>
      </c>
      <c r="B13" s="13" t="s">
        <v>34</v>
      </c>
      <c r="C13" s="13" t="s">
        <v>35</v>
      </c>
      <c r="D13" s="13" t="s">
        <v>36</v>
      </c>
      <c r="E13" s="13" t="s">
        <v>37</v>
      </c>
      <c r="F13" s="14">
        <v>8025</v>
      </c>
      <c r="G13" s="14">
        <v>2024110010079</v>
      </c>
      <c r="H13" s="13" t="s">
        <v>38</v>
      </c>
      <c r="I13" s="13" t="s">
        <v>39</v>
      </c>
      <c r="J13" s="13" t="s">
        <v>55</v>
      </c>
      <c r="K13" s="13">
        <v>80111600</v>
      </c>
      <c r="L13" s="13" t="s">
        <v>41</v>
      </c>
      <c r="M13" s="13" t="s">
        <v>42</v>
      </c>
      <c r="N13" s="14" t="s">
        <v>43</v>
      </c>
      <c r="O13" s="14">
        <v>6</v>
      </c>
      <c r="P13" s="13">
        <v>1</v>
      </c>
      <c r="Q13" s="13" t="s">
        <v>44</v>
      </c>
      <c r="R13" s="15" t="s">
        <v>45</v>
      </c>
      <c r="S13" s="16">
        <v>5000000</v>
      </c>
      <c r="T13" s="17">
        <v>30000000</v>
      </c>
      <c r="U13" s="13" t="s">
        <v>46</v>
      </c>
      <c r="V13" s="13" t="s">
        <v>47</v>
      </c>
      <c r="W13" s="13" t="s">
        <v>48</v>
      </c>
      <c r="X13" s="13" t="s">
        <v>49</v>
      </c>
      <c r="Y13" s="13" t="s">
        <v>50</v>
      </c>
      <c r="Z13" s="13" t="s">
        <v>51</v>
      </c>
      <c r="AA13" s="69"/>
      <c r="AB13" s="69"/>
      <c r="AC13" s="69"/>
      <c r="AD13" s="69"/>
      <c r="AE13" s="13" t="s">
        <v>38</v>
      </c>
      <c r="AF13" s="16">
        <v>5000000</v>
      </c>
      <c r="AG13" s="17">
        <v>30000000</v>
      </c>
      <c r="AH13" s="70" t="e">
        <f>VLOOKUP(A13,'MOD PAA INVERSIÓN 25 DE FEBRERO'!$B:$M,12,0)</f>
        <v>#N/A</v>
      </c>
      <c r="AI13" s="72">
        <f t="shared" si="0"/>
        <v>0</v>
      </c>
      <c r="AJ13" s="72">
        <v>30000000</v>
      </c>
      <c r="AK13" s="70">
        <v>0</v>
      </c>
      <c r="AL13" s="70" t="e">
        <f>VLOOKUP(A13,'MOD PAA INVERSIÓN 25 DE FEBRERO'!$B:$X,23,0)</f>
        <v>#N/A</v>
      </c>
      <c r="AM13" s="13" t="s">
        <v>47</v>
      </c>
      <c r="AN13" s="14">
        <v>8025</v>
      </c>
      <c r="AO13" s="71"/>
      <c r="AP13" s="71">
        <f>SUMIFS('MOD PAA INVERSIÓN'!$M:$M,'MOD PAA INVERSIÓN'!B:B,A13,'MOD PAA INVERSIÓN'!A:A,"Información Actual")</f>
        <v>0</v>
      </c>
      <c r="AQ13" s="71" t="e">
        <f>VLOOKUP(A13,'Copia de MOD PAA INVERSIÓN'!$B:$M,12,0)</f>
        <v>#N/A</v>
      </c>
      <c r="AR13" s="69" t="e">
        <f>VLOOKUP(A13,'SOL INVERSIÒN'!$B:$M,12,0)</f>
        <v>#N/A</v>
      </c>
      <c r="AS13" s="69" t="e">
        <f t="shared" si="1"/>
        <v>#N/A</v>
      </c>
      <c r="AT13" s="71"/>
      <c r="AU13" s="71" t="e">
        <f t="shared" si="2"/>
        <v>#N/A</v>
      </c>
      <c r="AV13" s="71"/>
      <c r="AW13" s="71"/>
      <c r="AX13" s="71"/>
    </row>
    <row r="14" spans="1:50" ht="89.25">
      <c r="A14" s="12" t="s">
        <v>66</v>
      </c>
      <c r="B14" s="13" t="s">
        <v>34</v>
      </c>
      <c r="C14" s="13" t="s">
        <v>35</v>
      </c>
      <c r="D14" s="13" t="s">
        <v>36</v>
      </c>
      <c r="E14" s="13" t="s">
        <v>37</v>
      </c>
      <c r="F14" s="14">
        <v>8025</v>
      </c>
      <c r="G14" s="14">
        <v>2024110010079</v>
      </c>
      <c r="H14" s="13" t="s">
        <v>38</v>
      </c>
      <c r="I14" s="13" t="s">
        <v>39</v>
      </c>
      <c r="J14" s="13" t="s">
        <v>40</v>
      </c>
      <c r="K14" s="13">
        <v>80111600</v>
      </c>
      <c r="L14" s="13" t="s">
        <v>41</v>
      </c>
      <c r="M14" s="13" t="s">
        <v>42</v>
      </c>
      <c r="N14" s="14" t="s">
        <v>43</v>
      </c>
      <c r="O14" s="14">
        <v>8</v>
      </c>
      <c r="P14" s="13">
        <v>1</v>
      </c>
      <c r="Q14" s="13" t="s">
        <v>44</v>
      </c>
      <c r="R14" s="15" t="s">
        <v>45</v>
      </c>
      <c r="S14" s="16">
        <v>7500000</v>
      </c>
      <c r="T14" s="17">
        <v>60000000</v>
      </c>
      <c r="U14" s="13" t="s">
        <v>46</v>
      </c>
      <c r="V14" s="13" t="s">
        <v>47</v>
      </c>
      <c r="W14" s="13" t="s">
        <v>48</v>
      </c>
      <c r="X14" s="13" t="s">
        <v>49</v>
      </c>
      <c r="Y14" s="13" t="s">
        <v>50</v>
      </c>
      <c r="Z14" s="13" t="s">
        <v>51</v>
      </c>
      <c r="AA14" s="69"/>
      <c r="AB14" s="69"/>
      <c r="AC14" s="69"/>
      <c r="AD14" s="69"/>
      <c r="AE14" s="13" t="s">
        <v>38</v>
      </c>
      <c r="AF14" s="16">
        <v>7500000</v>
      </c>
      <c r="AG14" s="17">
        <v>60000000</v>
      </c>
      <c r="AH14" s="70" t="e">
        <f>VLOOKUP(A14,'MOD PAA INVERSIÓN 25 DE FEBRERO'!$B:$M,12,0)</f>
        <v>#N/A</v>
      </c>
      <c r="AI14" s="72">
        <f t="shared" si="0"/>
        <v>0</v>
      </c>
      <c r="AJ14" s="72">
        <v>60000000</v>
      </c>
      <c r="AK14" s="70">
        <v>0</v>
      </c>
      <c r="AL14" s="70" t="e">
        <f>VLOOKUP(A14,'MOD PAA INVERSIÓN 25 DE FEBRERO'!$B:$X,23,0)</f>
        <v>#N/A</v>
      </c>
      <c r="AM14" s="13" t="s">
        <v>47</v>
      </c>
      <c r="AN14" s="14">
        <v>8025</v>
      </c>
      <c r="AO14" s="71"/>
      <c r="AP14" s="71">
        <f>SUMIFS('MOD PAA INVERSIÓN'!$M:$M,'MOD PAA INVERSIÓN'!B:B,A14,'MOD PAA INVERSIÓN'!A:A,"Información Actual")</f>
        <v>0</v>
      </c>
      <c r="AQ14" s="71" t="e">
        <f>VLOOKUP(A14,'Copia de MOD PAA INVERSIÓN'!$B:$M,12,0)</f>
        <v>#N/A</v>
      </c>
      <c r="AR14" s="69" t="e">
        <f>VLOOKUP(A14,'SOL INVERSIÒN'!$B:$M,12,0)</f>
        <v>#N/A</v>
      </c>
      <c r="AS14" s="69" t="e">
        <f t="shared" si="1"/>
        <v>#N/A</v>
      </c>
      <c r="AT14" s="71"/>
      <c r="AU14" s="71" t="e">
        <f t="shared" si="2"/>
        <v>#N/A</v>
      </c>
      <c r="AV14" s="71"/>
      <c r="AW14" s="71"/>
      <c r="AX14" s="71"/>
    </row>
    <row r="15" spans="1:50" ht="89.25">
      <c r="A15" s="12" t="s">
        <v>67</v>
      </c>
      <c r="B15" s="13" t="s">
        <v>34</v>
      </c>
      <c r="C15" s="13" t="s">
        <v>35</v>
      </c>
      <c r="D15" s="13" t="s">
        <v>36</v>
      </c>
      <c r="E15" s="13" t="s">
        <v>37</v>
      </c>
      <c r="F15" s="14">
        <v>8025</v>
      </c>
      <c r="G15" s="14">
        <v>2024110010079</v>
      </c>
      <c r="H15" s="13" t="s">
        <v>38</v>
      </c>
      <c r="I15" s="13" t="s">
        <v>39</v>
      </c>
      <c r="J15" s="13" t="s">
        <v>40</v>
      </c>
      <c r="K15" s="13">
        <v>80111600</v>
      </c>
      <c r="L15" s="13" t="s">
        <v>61</v>
      </c>
      <c r="M15" s="13" t="s">
        <v>42</v>
      </c>
      <c r="N15" s="14" t="s">
        <v>43</v>
      </c>
      <c r="O15" s="14">
        <v>6</v>
      </c>
      <c r="P15" s="13">
        <v>1</v>
      </c>
      <c r="Q15" s="13" t="s">
        <v>44</v>
      </c>
      <c r="R15" s="15" t="s">
        <v>45</v>
      </c>
      <c r="S15" s="16">
        <v>3600000</v>
      </c>
      <c r="T15" s="17">
        <v>21600000</v>
      </c>
      <c r="U15" s="13" t="s">
        <v>46</v>
      </c>
      <c r="V15" s="13" t="s">
        <v>47</v>
      </c>
      <c r="W15" s="13" t="s">
        <v>48</v>
      </c>
      <c r="X15" s="13" t="s">
        <v>49</v>
      </c>
      <c r="Y15" s="13" t="s">
        <v>50</v>
      </c>
      <c r="Z15" s="13" t="s">
        <v>51</v>
      </c>
      <c r="AA15" s="69"/>
      <c r="AB15" s="69"/>
      <c r="AC15" s="69"/>
      <c r="AD15" s="69"/>
      <c r="AE15" s="13" t="s">
        <v>38</v>
      </c>
      <c r="AF15" s="16">
        <v>3600000</v>
      </c>
      <c r="AG15" s="17">
        <v>21600000</v>
      </c>
      <c r="AH15" s="70" t="e">
        <f>VLOOKUP(A15,'MOD PAA INVERSIÓN 25 DE FEBRERO'!$B:$M,12,0)</f>
        <v>#N/A</v>
      </c>
      <c r="AI15" s="72">
        <f t="shared" si="0"/>
        <v>0</v>
      </c>
      <c r="AJ15" s="72">
        <v>21600000</v>
      </c>
      <c r="AK15" s="70">
        <v>0</v>
      </c>
      <c r="AL15" s="70" t="e">
        <f>VLOOKUP(A15,'MOD PAA INVERSIÓN 25 DE FEBRERO'!$B:$X,23,0)</f>
        <v>#N/A</v>
      </c>
      <c r="AM15" s="13" t="s">
        <v>47</v>
      </c>
      <c r="AN15" s="14">
        <v>8025</v>
      </c>
      <c r="AO15" s="71"/>
      <c r="AP15" s="71">
        <f>SUMIFS('MOD PAA INVERSIÓN'!$M:$M,'MOD PAA INVERSIÓN'!B:B,A15,'MOD PAA INVERSIÓN'!A:A,"Información Actual")</f>
        <v>0</v>
      </c>
      <c r="AQ15" s="71" t="e">
        <f>VLOOKUP(A15,'Copia de MOD PAA INVERSIÓN'!$B:$M,12,0)</f>
        <v>#N/A</v>
      </c>
      <c r="AR15" s="69" t="e">
        <f>VLOOKUP(A15,'SOL INVERSIÒN'!$B:$M,12,0)</f>
        <v>#N/A</v>
      </c>
      <c r="AS15" s="69" t="e">
        <f t="shared" si="1"/>
        <v>#N/A</v>
      </c>
      <c r="AT15" s="71"/>
      <c r="AU15" s="71" t="e">
        <f t="shared" si="2"/>
        <v>#N/A</v>
      </c>
      <c r="AV15" s="71"/>
      <c r="AW15" s="71"/>
      <c r="AX15" s="71"/>
    </row>
    <row r="16" spans="1:50" ht="89.25">
      <c r="A16" s="12" t="s">
        <v>68</v>
      </c>
      <c r="B16" s="13" t="s">
        <v>34</v>
      </c>
      <c r="C16" s="13" t="s">
        <v>35</v>
      </c>
      <c r="D16" s="13" t="s">
        <v>36</v>
      </c>
      <c r="E16" s="13" t="s">
        <v>37</v>
      </c>
      <c r="F16" s="14">
        <v>8025</v>
      </c>
      <c r="G16" s="14">
        <v>2024110010079</v>
      </c>
      <c r="H16" s="13" t="s">
        <v>38</v>
      </c>
      <c r="I16" s="13" t="s">
        <v>39</v>
      </c>
      <c r="J16" s="13" t="s">
        <v>55</v>
      </c>
      <c r="K16" s="13">
        <v>80111600</v>
      </c>
      <c r="L16" s="13" t="s">
        <v>61</v>
      </c>
      <c r="M16" s="13" t="s">
        <v>42</v>
      </c>
      <c r="N16" s="14" t="s">
        <v>43</v>
      </c>
      <c r="O16" s="14">
        <v>6</v>
      </c>
      <c r="P16" s="13">
        <v>1</v>
      </c>
      <c r="Q16" s="13" t="s">
        <v>44</v>
      </c>
      <c r="R16" s="15" t="s">
        <v>45</v>
      </c>
      <c r="S16" s="16">
        <v>3709667</v>
      </c>
      <c r="T16" s="17">
        <v>22258002</v>
      </c>
      <c r="U16" s="13" t="s">
        <v>46</v>
      </c>
      <c r="V16" s="13" t="s">
        <v>47</v>
      </c>
      <c r="W16" s="13" t="s">
        <v>48</v>
      </c>
      <c r="X16" s="13" t="s">
        <v>49</v>
      </c>
      <c r="Y16" s="13" t="s">
        <v>50</v>
      </c>
      <c r="Z16" s="13" t="s">
        <v>51</v>
      </c>
      <c r="AA16" s="69"/>
      <c r="AB16" s="69"/>
      <c r="AC16" s="69"/>
      <c r="AD16" s="69"/>
      <c r="AE16" s="13" t="s">
        <v>38</v>
      </c>
      <c r="AF16" s="16">
        <v>3709667</v>
      </c>
      <c r="AG16" s="17">
        <v>22258002</v>
      </c>
      <c r="AH16" s="70" t="e">
        <f>VLOOKUP(A16,'MOD PAA INVERSIÓN 25 DE FEBRERO'!$B:$M,12,0)</f>
        <v>#N/A</v>
      </c>
      <c r="AI16" s="72">
        <f t="shared" si="0"/>
        <v>0</v>
      </c>
      <c r="AJ16" s="72">
        <v>22258002</v>
      </c>
      <c r="AK16" s="70">
        <v>0</v>
      </c>
      <c r="AL16" s="70" t="e">
        <f>VLOOKUP(A16,'MOD PAA INVERSIÓN 25 DE FEBRERO'!$B:$X,23,0)</f>
        <v>#N/A</v>
      </c>
      <c r="AM16" s="13" t="s">
        <v>47</v>
      </c>
      <c r="AN16" s="14">
        <v>8025</v>
      </c>
      <c r="AO16" s="71"/>
      <c r="AP16" s="71">
        <f>SUMIFS('MOD PAA INVERSIÓN'!$M:$M,'MOD PAA INVERSIÓN'!B:B,A16,'MOD PAA INVERSIÓN'!A:A,"Información Actual")</f>
        <v>0</v>
      </c>
      <c r="AQ16" s="71" t="e">
        <f>VLOOKUP(A16,'Copia de MOD PAA INVERSIÓN'!$B:$M,12,0)</f>
        <v>#N/A</v>
      </c>
      <c r="AR16" s="69" t="e">
        <f>VLOOKUP(A16,'SOL INVERSIÒN'!$B:$M,12,0)</f>
        <v>#N/A</v>
      </c>
      <c r="AS16" s="69" t="e">
        <f t="shared" si="1"/>
        <v>#N/A</v>
      </c>
      <c r="AT16" s="71"/>
      <c r="AU16" s="71" t="e">
        <f t="shared" si="2"/>
        <v>#N/A</v>
      </c>
      <c r="AV16" s="71"/>
      <c r="AW16" s="71"/>
      <c r="AX16" s="71"/>
    </row>
    <row r="17" spans="1:50" ht="89.25">
      <c r="A17" s="12" t="s">
        <v>69</v>
      </c>
      <c r="B17" s="13" t="s">
        <v>34</v>
      </c>
      <c r="C17" s="13" t="s">
        <v>35</v>
      </c>
      <c r="D17" s="13" t="s">
        <v>36</v>
      </c>
      <c r="E17" s="13" t="s">
        <v>37</v>
      </c>
      <c r="F17" s="14">
        <v>8025</v>
      </c>
      <c r="G17" s="14">
        <v>2024110010079</v>
      </c>
      <c r="H17" s="13" t="s">
        <v>38</v>
      </c>
      <c r="I17" s="13" t="s">
        <v>39</v>
      </c>
      <c r="J17" s="13" t="s">
        <v>40</v>
      </c>
      <c r="K17" s="13">
        <v>80111600</v>
      </c>
      <c r="L17" s="13" t="s">
        <v>41</v>
      </c>
      <c r="M17" s="13" t="s">
        <v>42</v>
      </c>
      <c r="N17" s="14" t="s">
        <v>43</v>
      </c>
      <c r="O17" s="14">
        <v>6</v>
      </c>
      <c r="P17" s="13">
        <v>1</v>
      </c>
      <c r="Q17" s="13" t="s">
        <v>44</v>
      </c>
      <c r="R17" s="15" t="s">
        <v>45</v>
      </c>
      <c r="S17" s="16">
        <v>4600000</v>
      </c>
      <c r="T17" s="17">
        <v>27600000</v>
      </c>
      <c r="U17" s="13" t="s">
        <v>46</v>
      </c>
      <c r="V17" s="13" t="s">
        <v>47</v>
      </c>
      <c r="W17" s="13" t="s">
        <v>48</v>
      </c>
      <c r="X17" s="13" t="s">
        <v>49</v>
      </c>
      <c r="Y17" s="13" t="s">
        <v>50</v>
      </c>
      <c r="Z17" s="13" t="s">
        <v>51</v>
      </c>
      <c r="AA17" s="69"/>
      <c r="AB17" s="69"/>
      <c r="AC17" s="69"/>
      <c r="AD17" s="69"/>
      <c r="AE17" s="13" t="s">
        <v>38</v>
      </c>
      <c r="AF17" s="16">
        <v>4600000</v>
      </c>
      <c r="AG17" s="17">
        <v>27600000</v>
      </c>
      <c r="AH17" s="70" t="e">
        <f>VLOOKUP(A17,'MOD PAA INVERSIÓN 25 DE FEBRERO'!$B:$M,12,0)</f>
        <v>#N/A</v>
      </c>
      <c r="AI17" s="72">
        <f t="shared" si="0"/>
        <v>0</v>
      </c>
      <c r="AJ17" s="72">
        <v>27600000</v>
      </c>
      <c r="AK17" s="70">
        <v>0</v>
      </c>
      <c r="AL17" s="70" t="e">
        <f>VLOOKUP(A17,'MOD PAA INVERSIÓN 25 DE FEBRERO'!$B:$X,23,0)</f>
        <v>#N/A</v>
      </c>
      <c r="AM17" s="13" t="s">
        <v>47</v>
      </c>
      <c r="AN17" s="14">
        <v>8025</v>
      </c>
      <c r="AO17" s="71"/>
      <c r="AP17" s="71">
        <f>SUMIFS('MOD PAA INVERSIÓN'!$M:$M,'MOD PAA INVERSIÓN'!B:B,A17,'MOD PAA INVERSIÓN'!A:A,"Información Actual")</f>
        <v>0</v>
      </c>
      <c r="AQ17" s="71" t="e">
        <f>VLOOKUP(A17,'Copia de MOD PAA INVERSIÓN'!$B:$M,12,0)</f>
        <v>#N/A</v>
      </c>
      <c r="AR17" s="69" t="e">
        <f>VLOOKUP(A17,'SOL INVERSIÒN'!$B:$M,12,0)</f>
        <v>#N/A</v>
      </c>
      <c r="AS17" s="69" t="e">
        <f t="shared" si="1"/>
        <v>#N/A</v>
      </c>
      <c r="AT17" s="71"/>
      <c r="AU17" s="71" t="e">
        <f t="shared" si="2"/>
        <v>#N/A</v>
      </c>
      <c r="AV17" s="71"/>
      <c r="AW17" s="71"/>
      <c r="AX17" s="71"/>
    </row>
    <row r="18" spans="1:50" ht="89.25">
      <c r="A18" s="12" t="s">
        <v>70</v>
      </c>
      <c r="B18" s="13" t="s">
        <v>34</v>
      </c>
      <c r="C18" s="13" t="s">
        <v>35</v>
      </c>
      <c r="D18" s="13" t="s">
        <v>36</v>
      </c>
      <c r="E18" s="13" t="s">
        <v>37</v>
      </c>
      <c r="F18" s="14">
        <v>8025</v>
      </c>
      <c r="G18" s="14">
        <v>2024110010079</v>
      </c>
      <c r="H18" s="13" t="s">
        <v>38</v>
      </c>
      <c r="I18" s="13" t="s">
        <v>39</v>
      </c>
      <c r="J18" s="13" t="s">
        <v>40</v>
      </c>
      <c r="K18" s="13">
        <v>80111600</v>
      </c>
      <c r="L18" s="13" t="s">
        <v>41</v>
      </c>
      <c r="M18" s="13" t="s">
        <v>42</v>
      </c>
      <c r="N18" s="14" t="s">
        <v>43</v>
      </c>
      <c r="O18" s="14">
        <v>6</v>
      </c>
      <c r="P18" s="13">
        <v>1</v>
      </c>
      <c r="Q18" s="13" t="s">
        <v>44</v>
      </c>
      <c r="R18" s="15" t="s">
        <v>45</v>
      </c>
      <c r="S18" s="16">
        <v>4600000</v>
      </c>
      <c r="T18" s="17">
        <v>27600000</v>
      </c>
      <c r="U18" s="13" t="s">
        <v>46</v>
      </c>
      <c r="V18" s="13" t="s">
        <v>47</v>
      </c>
      <c r="W18" s="13" t="s">
        <v>48</v>
      </c>
      <c r="X18" s="13" t="s">
        <v>49</v>
      </c>
      <c r="Y18" s="13" t="s">
        <v>50</v>
      </c>
      <c r="Z18" s="13" t="s">
        <v>51</v>
      </c>
      <c r="AA18" s="69"/>
      <c r="AB18" s="69"/>
      <c r="AC18" s="69"/>
      <c r="AD18" s="69"/>
      <c r="AE18" s="13" t="s">
        <v>38</v>
      </c>
      <c r="AF18" s="16">
        <v>4600000</v>
      </c>
      <c r="AG18" s="17">
        <v>27600000</v>
      </c>
      <c r="AH18" s="70" t="e">
        <f>VLOOKUP(A18,'MOD PAA INVERSIÓN 25 DE FEBRERO'!$B:$M,12,0)</f>
        <v>#N/A</v>
      </c>
      <c r="AI18" s="72">
        <f t="shared" si="0"/>
        <v>0</v>
      </c>
      <c r="AJ18" s="72">
        <v>27600000</v>
      </c>
      <c r="AK18" s="70">
        <v>0</v>
      </c>
      <c r="AL18" s="70" t="e">
        <f>VLOOKUP(A18,'MOD PAA INVERSIÓN 25 DE FEBRERO'!$B:$X,23,0)</f>
        <v>#N/A</v>
      </c>
      <c r="AM18" s="13" t="s">
        <v>47</v>
      </c>
      <c r="AN18" s="14">
        <v>8025</v>
      </c>
      <c r="AO18" s="71"/>
      <c r="AP18" s="71">
        <f>SUMIFS('MOD PAA INVERSIÓN'!$M:$M,'MOD PAA INVERSIÓN'!B:B,A18,'MOD PAA INVERSIÓN'!A:A,"Información Actual")</f>
        <v>0</v>
      </c>
      <c r="AQ18" s="71" t="e">
        <f>VLOOKUP(A18,'Copia de MOD PAA INVERSIÓN'!$B:$M,12,0)</f>
        <v>#N/A</v>
      </c>
      <c r="AR18" s="69" t="e">
        <f>VLOOKUP(A18,'SOL INVERSIÒN'!$B:$M,12,0)</f>
        <v>#N/A</v>
      </c>
      <c r="AS18" s="69" t="e">
        <f t="shared" si="1"/>
        <v>#N/A</v>
      </c>
      <c r="AT18" s="71"/>
      <c r="AU18" s="71" t="e">
        <f t="shared" si="2"/>
        <v>#N/A</v>
      </c>
      <c r="AV18" s="71"/>
      <c r="AW18" s="71"/>
      <c r="AX18" s="71"/>
    </row>
    <row r="19" spans="1:50" ht="89.25">
      <c r="A19" s="12" t="s">
        <v>71</v>
      </c>
      <c r="B19" s="13" t="s">
        <v>34</v>
      </c>
      <c r="C19" s="13" t="s">
        <v>35</v>
      </c>
      <c r="D19" s="13" t="s">
        <v>36</v>
      </c>
      <c r="E19" s="13" t="s">
        <v>37</v>
      </c>
      <c r="F19" s="14">
        <v>8025</v>
      </c>
      <c r="G19" s="14">
        <v>2024110010079</v>
      </c>
      <c r="H19" s="13" t="s">
        <v>38</v>
      </c>
      <c r="I19" s="13" t="s">
        <v>39</v>
      </c>
      <c r="J19" s="13" t="s">
        <v>40</v>
      </c>
      <c r="K19" s="13">
        <v>80111600</v>
      </c>
      <c r="L19" s="13" t="s">
        <v>41</v>
      </c>
      <c r="M19" s="13" t="s">
        <v>42</v>
      </c>
      <c r="N19" s="14" t="s">
        <v>43</v>
      </c>
      <c r="O19" s="14">
        <v>6</v>
      </c>
      <c r="P19" s="13">
        <v>1</v>
      </c>
      <c r="Q19" s="13" t="s">
        <v>44</v>
      </c>
      <c r="R19" s="15" t="s">
        <v>45</v>
      </c>
      <c r="S19" s="16">
        <v>4600000</v>
      </c>
      <c r="T19" s="17">
        <v>27600000</v>
      </c>
      <c r="U19" s="13" t="s">
        <v>46</v>
      </c>
      <c r="V19" s="13" t="s">
        <v>47</v>
      </c>
      <c r="W19" s="13" t="s">
        <v>48</v>
      </c>
      <c r="X19" s="13" t="s">
        <v>49</v>
      </c>
      <c r="Y19" s="13" t="s">
        <v>50</v>
      </c>
      <c r="Z19" s="13" t="s">
        <v>51</v>
      </c>
      <c r="AA19" s="69"/>
      <c r="AB19" s="69"/>
      <c r="AC19" s="69"/>
      <c r="AD19" s="69"/>
      <c r="AE19" s="13" t="s">
        <v>38</v>
      </c>
      <c r="AF19" s="16">
        <v>4600000</v>
      </c>
      <c r="AG19" s="17">
        <v>27600000</v>
      </c>
      <c r="AH19" s="70" t="e">
        <f>VLOOKUP(A19,'MOD PAA INVERSIÓN 25 DE FEBRERO'!$B:$M,12,0)</f>
        <v>#N/A</v>
      </c>
      <c r="AI19" s="72">
        <f t="shared" si="0"/>
        <v>0</v>
      </c>
      <c r="AJ19" s="72">
        <v>27600000</v>
      </c>
      <c r="AK19" s="70">
        <v>0</v>
      </c>
      <c r="AL19" s="70" t="e">
        <f>VLOOKUP(A19,'MOD PAA INVERSIÓN 25 DE FEBRERO'!$B:$X,23,0)</f>
        <v>#N/A</v>
      </c>
      <c r="AM19" s="13" t="s">
        <v>47</v>
      </c>
      <c r="AN19" s="14">
        <v>8025</v>
      </c>
      <c r="AO19" s="71"/>
      <c r="AP19" s="71">
        <f>SUMIFS('MOD PAA INVERSIÓN'!$M:$M,'MOD PAA INVERSIÓN'!B:B,A19,'MOD PAA INVERSIÓN'!A:A,"Información Actual")</f>
        <v>0</v>
      </c>
      <c r="AQ19" s="71" t="e">
        <f>VLOOKUP(A19,'Copia de MOD PAA INVERSIÓN'!$B:$M,12,0)</f>
        <v>#N/A</v>
      </c>
      <c r="AR19" s="69" t="e">
        <f>VLOOKUP(A19,'SOL INVERSIÒN'!$B:$M,12,0)</f>
        <v>#N/A</v>
      </c>
      <c r="AS19" s="69" t="e">
        <f t="shared" si="1"/>
        <v>#N/A</v>
      </c>
      <c r="AT19" s="71"/>
      <c r="AU19" s="71" t="e">
        <f t="shared" si="2"/>
        <v>#N/A</v>
      </c>
      <c r="AV19" s="71"/>
      <c r="AW19" s="71"/>
      <c r="AX19" s="71"/>
    </row>
    <row r="20" spans="1:50" ht="89.25">
      <c r="A20" s="12" t="s">
        <v>72</v>
      </c>
      <c r="B20" s="13" t="s">
        <v>34</v>
      </c>
      <c r="C20" s="13" t="s">
        <v>35</v>
      </c>
      <c r="D20" s="13" t="s">
        <v>36</v>
      </c>
      <c r="E20" s="13" t="s">
        <v>37</v>
      </c>
      <c r="F20" s="14">
        <v>8025</v>
      </c>
      <c r="G20" s="14">
        <v>2024110010079</v>
      </c>
      <c r="H20" s="13" t="s">
        <v>38</v>
      </c>
      <c r="I20" s="13" t="s">
        <v>39</v>
      </c>
      <c r="J20" s="13" t="s">
        <v>40</v>
      </c>
      <c r="K20" s="13">
        <v>80111600</v>
      </c>
      <c r="L20" s="13" t="s">
        <v>41</v>
      </c>
      <c r="M20" s="13" t="s">
        <v>42</v>
      </c>
      <c r="N20" s="14" t="s">
        <v>43</v>
      </c>
      <c r="O20" s="14">
        <v>6</v>
      </c>
      <c r="P20" s="13">
        <v>1</v>
      </c>
      <c r="Q20" s="13" t="s">
        <v>44</v>
      </c>
      <c r="R20" s="15" t="s">
        <v>45</v>
      </c>
      <c r="S20" s="16">
        <v>4600000</v>
      </c>
      <c r="T20" s="17">
        <v>27600000</v>
      </c>
      <c r="U20" s="13" t="s">
        <v>46</v>
      </c>
      <c r="V20" s="13" t="s">
        <v>47</v>
      </c>
      <c r="W20" s="13" t="s">
        <v>48</v>
      </c>
      <c r="X20" s="13" t="s">
        <v>49</v>
      </c>
      <c r="Y20" s="13" t="s">
        <v>50</v>
      </c>
      <c r="Z20" s="13" t="s">
        <v>51</v>
      </c>
      <c r="AA20" s="69"/>
      <c r="AB20" s="69"/>
      <c r="AC20" s="69"/>
      <c r="AD20" s="69"/>
      <c r="AE20" s="13" t="s">
        <v>38</v>
      </c>
      <c r="AF20" s="16">
        <v>4600000</v>
      </c>
      <c r="AG20" s="17">
        <v>27600000</v>
      </c>
      <c r="AH20" s="70" t="e">
        <f>VLOOKUP(A20,'MOD PAA INVERSIÓN 25 DE FEBRERO'!$B:$M,12,0)</f>
        <v>#N/A</v>
      </c>
      <c r="AI20" s="72">
        <f t="shared" si="0"/>
        <v>0</v>
      </c>
      <c r="AJ20" s="72">
        <v>27600000</v>
      </c>
      <c r="AK20" s="70">
        <v>0</v>
      </c>
      <c r="AL20" s="70" t="e">
        <f>VLOOKUP(A20,'MOD PAA INVERSIÓN 25 DE FEBRERO'!$B:$X,23,0)</f>
        <v>#N/A</v>
      </c>
      <c r="AM20" s="13" t="s">
        <v>47</v>
      </c>
      <c r="AN20" s="14">
        <v>8025</v>
      </c>
      <c r="AO20" s="71"/>
      <c r="AP20" s="71">
        <f>SUMIFS('MOD PAA INVERSIÓN'!$M:$M,'MOD PAA INVERSIÓN'!B:B,A20,'MOD PAA INVERSIÓN'!A:A,"Información Actual")</f>
        <v>0</v>
      </c>
      <c r="AQ20" s="71" t="e">
        <f>VLOOKUP(A20,'Copia de MOD PAA INVERSIÓN'!$B:$M,12,0)</f>
        <v>#N/A</v>
      </c>
      <c r="AR20" s="69" t="e">
        <f>VLOOKUP(A20,'SOL INVERSIÒN'!$B:$M,12,0)</f>
        <v>#N/A</v>
      </c>
      <c r="AS20" s="69" t="e">
        <f t="shared" si="1"/>
        <v>#N/A</v>
      </c>
      <c r="AT20" s="71"/>
      <c r="AU20" s="71" t="e">
        <f t="shared" si="2"/>
        <v>#N/A</v>
      </c>
      <c r="AV20" s="71"/>
      <c r="AW20" s="71"/>
      <c r="AX20" s="71"/>
    </row>
    <row r="21" spans="1:50" ht="89.25">
      <c r="A21" s="12" t="s">
        <v>73</v>
      </c>
      <c r="B21" s="13" t="s">
        <v>34</v>
      </c>
      <c r="C21" s="13" t="s">
        <v>35</v>
      </c>
      <c r="D21" s="13" t="s">
        <v>36</v>
      </c>
      <c r="E21" s="13" t="s">
        <v>37</v>
      </c>
      <c r="F21" s="14">
        <v>8025</v>
      </c>
      <c r="G21" s="14">
        <v>2024110010079</v>
      </c>
      <c r="H21" s="13" t="s">
        <v>38</v>
      </c>
      <c r="I21" s="13" t="s">
        <v>39</v>
      </c>
      <c r="J21" s="13" t="s">
        <v>40</v>
      </c>
      <c r="K21" s="13">
        <v>80111600</v>
      </c>
      <c r="L21" s="13" t="s">
        <v>61</v>
      </c>
      <c r="M21" s="13" t="s">
        <v>42</v>
      </c>
      <c r="N21" s="14" t="s">
        <v>43</v>
      </c>
      <c r="O21" s="14">
        <v>6</v>
      </c>
      <c r="P21" s="13">
        <v>1</v>
      </c>
      <c r="Q21" s="13" t="s">
        <v>44</v>
      </c>
      <c r="R21" s="15" t="s">
        <v>45</v>
      </c>
      <c r="S21" s="16">
        <v>3800000</v>
      </c>
      <c r="T21" s="17">
        <v>22800000</v>
      </c>
      <c r="U21" s="13" t="s">
        <v>46</v>
      </c>
      <c r="V21" s="13" t="s">
        <v>47</v>
      </c>
      <c r="W21" s="13" t="s">
        <v>48</v>
      </c>
      <c r="X21" s="13" t="s">
        <v>49</v>
      </c>
      <c r="Y21" s="13" t="s">
        <v>50</v>
      </c>
      <c r="Z21" s="13" t="s">
        <v>51</v>
      </c>
      <c r="AA21" s="69"/>
      <c r="AB21" s="69"/>
      <c r="AC21" s="69"/>
      <c r="AD21" s="69"/>
      <c r="AE21" s="13" t="s">
        <v>38</v>
      </c>
      <c r="AF21" s="16">
        <v>3800000</v>
      </c>
      <c r="AG21" s="17">
        <v>22800000</v>
      </c>
      <c r="AH21" s="70" t="e">
        <f>VLOOKUP(A21,'MOD PAA INVERSIÓN 25 DE FEBRERO'!$B:$M,12,0)</f>
        <v>#N/A</v>
      </c>
      <c r="AI21" s="72">
        <f t="shared" si="0"/>
        <v>0</v>
      </c>
      <c r="AJ21" s="72">
        <v>22800000</v>
      </c>
      <c r="AK21" s="70">
        <v>0</v>
      </c>
      <c r="AL21" s="70" t="e">
        <f>VLOOKUP(A21,'MOD PAA INVERSIÓN 25 DE FEBRERO'!$B:$X,23,0)</f>
        <v>#N/A</v>
      </c>
      <c r="AM21" s="13" t="s">
        <v>47</v>
      </c>
      <c r="AN21" s="14">
        <v>8025</v>
      </c>
      <c r="AO21" s="71"/>
      <c r="AP21" s="71">
        <f>SUMIFS('MOD PAA INVERSIÓN'!$M:$M,'MOD PAA INVERSIÓN'!B:B,A21,'MOD PAA INVERSIÓN'!A:A,"Información Actual")</f>
        <v>0</v>
      </c>
      <c r="AQ21" s="71" t="e">
        <f>VLOOKUP(A21,'Copia de MOD PAA INVERSIÓN'!$B:$M,12,0)</f>
        <v>#N/A</v>
      </c>
      <c r="AR21" s="69" t="e">
        <f>VLOOKUP(A21,'SOL INVERSIÒN'!$B:$M,12,0)</f>
        <v>#N/A</v>
      </c>
      <c r="AS21" s="69" t="e">
        <f t="shared" si="1"/>
        <v>#N/A</v>
      </c>
      <c r="AT21" s="71"/>
      <c r="AU21" s="71" t="e">
        <f t="shared" si="2"/>
        <v>#N/A</v>
      </c>
      <c r="AV21" s="71"/>
      <c r="AW21" s="71"/>
      <c r="AX21" s="71"/>
    </row>
    <row r="22" spans="1:50" ht="89.25">
      <c r="A22" s="12" t="s">
        <v>74</v>
      </c>
      <c r="B22" s="13" t="s">
        <v>34</v>
      </c>
      <c r="C22" s="13" t="s">
        <v>35</v>
      </c>
      <c r="D22" s="13" t="s">
        <v>36</v>
      </c>
      <c r="E22" s="13" t="s">
        <v>37</v>
      </c>
      <c r="F22" s="14">
        <v>8025</v>
      </c>
      <c r="G22" s="14">
        <v>2024110010079</v>
      </c>
      <c r="H22" s="13" t="s">
        <v>38</v>
      </c>
      <c r="I22" s="13" t="s">
        <v>39</v>
      </c>
      <c r="J22" s="13" t="str">
        <f>VLOOKUP(A22,'MOD PAA INVERSIÓN 25 DE FEBRERO'!$B:$C,2,0)</f>
        <v>1. Implementar el 100% de la estrategia de inspección, control y vigilancia del 
 aprovechamiento económico de los bienes fiscales de carácter comunitario</v>
      </c>
      <c r="K22" s="13">
        <f>VLOOKUP(A22,'MOD PAA INVERSIÓN 25 DE FEBRERO'!$B:$D,3,0)</f>
        <v>80111600</v>
      </c>
      <c r="L22" s="13" t="str">
        <f>VLOOKUP(A22,'MOD PAA INVERSIÓN 25 DE FEBRERO'!$B:$E,4,0)</f>
        <v>Prestar los servicios de apoyo a la gestión para realizar convenios solidarios para regularizar el aprovechamiento en bienes fiscales y en zonas de cesión de carácter comunitarioen el marco del proyecto de inversión 8025.</v>
      </c>
      <c r="M22" s="13" t="str">
        <f>VLOOKUP(A22,'MOD PAA INVERSIÓN 25 DE FEBRERO'!$B:$F,5,0)</f>
        <v>ENERO</v>
      </c>
      <c r="N22" s="14" t="str">
        <f>VLOOKUP(A22,'MOD PAA INVERSIÓN 25 DE FEBRERO'!$B:$G,6,0)</f>
        <v>FEBRERO</v>
      </c>
      <c r="O22" s="14">
        <f>VLOOKUP(A22,'MOD PAA INVERSIÓN 25 DE FEBRERO'!$B:$H,7,0)</f>
        <v>4</v>
      </c>
      <c r="P22" s="13">
        <f>VLOOKUP(A22,'MOD PAA INVERSIÓN 25 DE FEBRERO'!$B:$I,8,0)</f>
        <v>1</v>
      </c>
      <c r="Q22" s="13" t="str">
        <f>VLOOKUP(A22,'MOD PAA INVERSIÓN 25 DE FEBRERO'!$B:$J,9,0)</f>
        <v>CCE-16 Contratación Directa</v>
      </c>
      <c r="R22" s="15" t="str">
        <f>VLOOKUP(A22,'MOD PAA INVERSIÓN 25 DE FEBRERO'!$B:$K,10,0)</f>
        <v>1-100-F001_VA-Recursos distrito</v>
      </c>
      <c r="S22" s="16" t="str">
        <f>VLOOKUP(A22,'MOD PAA INVERSIÓN 25 DE FEBRERO'!$B:$L,11,0)</f>
        <v>$ 3.575.000,00</v>
      </c>
      <c r="T22" s="17">
        <v>14300000</v>
      </c>
      <c r="U22" s="13" t="str">
        <f>VLOOKUP(A22,'MOD PAA INVERSIÓN 25 DE FEBRERO'!$B:$N,13,0)</f>
        <v>Subdirección de Asuntos Comunales</v>
      </c>
      <c r="V22" s="13" t="str">
        <f>VLOOKUP(A22,'MOD PAA INVERSIÓN 25 DE FEBRERO'!$B:$O,14,0)</f>
        <v>O232020200991119_Otros servicios de la administración pública n.c.p.</v>
      </c>
      <c r="W22" s="13" t="str">
        <f>VLOOKUP(A22,'MOD PAA INVERSIÓN 25 DE FEBRERO'!$B:$P,15,0)</f>
        <v>20/0220/0101/45010310079</v>
      </c>
      <c r="X22" s="13" t="s">
        <v>49</v>
      </c>
      <c r="Y22" s="13" t="s">
        <v>50</v>
      </c>
      <c r="Z22" s="13" t="s">
        <v>51</v>
      </c>
      <c r="AA22" s="69"/>
      <c r="AB22" s="69"/>
      <c r="AC22" s="69"/>
      <c r="AD22" s="69"/>
      <c r="AE22" s="13" t="s">
        <v>38</v>
      </c>
      <c r="AF22" s="16">
        <v>3800000</v>
      </c>
      <c r="AG22" s="17">
        <v>22800000</v>
      </c>
      <c r="AH22" s="70">
        <f>VLOOKUP(A22,'MOD PAA INVERSIÓN 25 DE FEBRERO'!$B:$M,12,0)</f>
        <v>14300000</v>
      </c>
      <c r="AI22" s="70">
        <f t="shared" si="0"/>
        <v>-8500000</v>
      </c>
      <c r="AJ22" s="70">
        <v>14300000</v>
      </c>
      <c r="AK22" s="70">
        <v>8</v>
      </c>
      <c r="AL22" s="70" t="str">
        <f>VLOOKUP(A22,'MOD PAA INVERSIÓN 25 DE FEBRERO'!$B:$X,23,0)</f>
        <v>Modificación propuesta</v>
      </c>
      <c r="AM22" s="13" t="s">
        <v>47</v>
      </c>
      <c r="AN22" s="14">
        <v>8025</v>
      </c>
      <c r="AO22" s="71"/>
      <c r="AP22" s="71">
        <f>SUMIFS('MOD PAA INVERSIÓN'!$M:$M,'MOD PAA INVERSIÓN'!B:B,A22,'MOD PAA INVERSIÓN'!A:A,"Información Actual")</f>
        <v>22800000</v>
      </c>
      <c r="AQ22" s="71" t="e">
        <f>VLOOKUP(A22,'Copia de MOD PAA INVERSIÓN'!$B:$M,12,0)</f>
        <v>#N/A</v>
      </c>
      <c r="AR22" s="69" t="e">
        <f>VLOOKUP(A22,'SOL INVERSIÒN'!$B:$M,12,0)</f>
        <v>#N/A</v>
      </c>
      <c r="AS22" s="69" t="e">
        <f t="shared" si="1"/>
        <v>#N/A</v>
      </c>
      <c r="AT22" s="71"/>
      <c r="AU22" s="71">
        <f t="shared" si="2"/>
        <v>0</v>
      </c>
      <c r="AV22" s="71"/>
      <c r="AW22" s="71"/>
      <c r="AX22" s="71"/>
    </row>
    <row r="23" spans="1:50" ht="89.25">
      <c r="A23" s="12" t="s">
        <v>75</v>
      </c>
      <c r="B23" s="13" t="s">
        <v>34</v>
      </c>
      <c r="C23" s="13" t="s">
        <v>35</v>
      </c>
      <c r="D23" s="13" t="s">
        <v>36</v>
      </c>
      <c r="E23" s="13" t="s">
        <v>37</v>
      </c>
      <c r="F23" s="14">
        <v>8025</v>
      </c>
      <c r="G23" s="14">
        <v>2024110010079</v>
      </c>
      <c r="H23" s="13" t="s">
        <v>38</v>
      </c>
      <c r="I23" s="13" t="s">
        <v>39</v>
      </c>
      <c r="J23" s="13" t="s">
        <v>59</v>
      </c>
      <c r="K23" s="13">
        <v>80111600</v>
      </c>
      <c r="L23" s="13" t="s">
        <v>61</v>
      </c>
      <c r="M23" s="13" t="s">
        <v>42</v>
      </c>
      <c r="N23" s="14" t="s">
        <v>43</v>
      </c>
      <c r="O23" s="14">
        <v>6</v>
      </c>
      <c r="P23" s="13">
        <v>1</v>
      </c>
      <c r="Q23" s="13" t="s">
        <v>44</v>
      </c>
      <c r="R23" s="15" t="s">
        <v>45</v>
      </c>
      <c r="S23" s="16">
        <v>3600000</v>
      </c>
      <c r="T23" s="17">
        <v>21600000</v>
      </c>
      <c r="U23" s="13" t="s">
        <v>46</v>
      </c>
      <c r="V23" s="13" t="s">
        <v>47</v>
      </c>
      <c r="W23" s="13" t="s">
        <v>48</v>
      </c>
      <c r="X23" s="13" t="s">
        <v>49</v>
      </c>
      <c r="Y23" s="13" t="s">
        <v>50</v>
      </c>
      <c r="Z23" s="13" t="s">
        <v>51</v>
      </c>
      <c r="AA23" s="69"/>
      <c r="AB23" s="69"/>
      <c r="AC23" s="69"/>
      <c r="AD23" s="69"/>
      <c r="AE23" s="13" t="s">
        <v>38</v>
      </c>
      <c r="AF23" s="16">
        <v>3600000</v>
      </c>
      <c r="AG23" s="17">
        <v>21600000</v>
      </c>
      <c r="AH23" s="70" t="e">
        <f>VLOOKUP(A23,'MOD PAA INVERSIÓN 25 DE FEBRERO'!$B:$M,12,0)</f>
        <v>#N/A</v>
      </c>
      <c r="AI23" s="72">
        <f t="shared" si="0"/>
        <v>0</v>
      </c>
      <c r="AJ23" s="72">
        <v>21600000</v>
      </c>
      <c r="AK23" s="70">
        <v>0</v>
      </c>
      <c r="AL23" s="70" t="e">
        <f>VLOOKUP(A23,'MOD PAA INVERSIÓN 25 DE FEBRERO'!$B:$X,23,0)</f>
        <v>#N/A</v>
      </c>
      <c r="AM23" s="13" t="s">
        <v>47</v>
      </c>
      <c r="AN23" s="14">
        <v>8025</v>
      </c>
      <c r="AO23" s="71"/>
      <c r="AP23" s="71">
        <f>SUMIFS('MOD PAA INVERSIÓN'!$M:$M,'MOD PAA INVERSIÓN'!B:B,A23,'MOD PAA INVERSIÓN'!A:A,"Información Actual")</f>
        <v>0</v>
      </c>
      <c r="AQ23" s="71" t="e">
        <f>VLOOKUP(A23,'Copia de MOD PAA INVERSIÓN'!$B:$M,12,0)</f>
        <v>#N/A</v>
      </c>
      <c r="AR23" s="69" t="e">
        <f>VLOOKUP(A23,'SOL INVERSIÒN'!$B:$M,12,0)</f>
        <v>#N/A</v>
      </c>
      <c r="AS23" s="69" t="e">
        <f t="shared" si="1"/>
        <v>#N/A</v>
      </c>
      <c r="AT23" s="71"/>
      <c r="AU23" s="71" t="e">
        <f t="shared" si="2"/>
        <v>#N/A</v>
      </c>
      <c r="AV23" s="71"/>
      <c r="AW23" s="71"/>
      <c r="AX23" s="71"/>
    </row>
    <row r="24" spans="1:50" ht="89.25">
      <c r="A24" s="12" t="s">
        <v>76</v>
      </c>
      <c r="B24" s="13" t="s">
        <v>34</v>
      </c>
      <c r="C24" s="13" t="s">
        <v>35</v>
      </c>
      <c r="D24" s="13" t="s">
        <v>36</v>
      </c>
      <c r="E24" s="13" t="s">
        <v>37</v>
      </c>
      <c r="F24" s="14">
        <v>8025</v>
      </c>
      <c r="G24" s="14">
        <v>2024110010079</v>
      </c>
      <c r="H24" s="13" t="s">
        <v>38</v>
      </c>
      <c r="I24" s="13" t="s">
        <v>39</v>
      </c>
      <c r="J24" s="13" t="s">
        <v>59</v>
      </c>
      <c r="K24" s="13">
        <v>80111600</v>
      </c>
      <c r="L24" s="13" t="s">
        <v>61</v>
      </c>
      <c r="M24" s="13" t="s">
        <v>42</v>
      </c>
      <c r="N24" s="14" t="s">
        <v>43</v>
      </c>
      <c r="O24" s="14">
        <v>4</v>
      </c>
      <c r="P24" s="13">
        <v>1</v>
      </c>
      <c r="Q24" s="13" t="s">
        <v>44</v>
      </c>
      <c r="R24" s="15" t="s">
        <v>45</v>
      </c>
      <c r="S24" s="16">
        <v>3500000</v>
      </c>
      <c r="T24" s="17">
        <v>14000000</v>
      </c>
      <c r="U24" s="13" t="s">
        <v>46</v>
      </c>
      <c r="V24" s="13" t="s">
        <v>47</v>
      </c>
      <c r="W24" s="13" t="s">
        <v>48</v>
      </c>
      <c r="X24" s="13" t="s">
        <v>49</v>
      </c>
      <c r="Y24" s="13" t="s">
        <v>50</v>
      </c>
      <c r="Z24" s="13" t="s">
        <v>51</v>
      </c>
      <c r="AA24" s="69"/>
      <c r="AB24" s="69"/>
      <c r="AC24" s="69"/>
      <c r="AD24" s="69"/>
      <c r="AE24" s="13" t="s">
        <v>38</v>
      </c>
      <c r="AF24" s="16">
        <v>3500000</v>
      </c>
      <c r="AG24" s="17">
        <v>14000000</v>
      </c>
      <c r="AH24" s="70" t="e">
        <f>VLOOKUP(A24,'MOD PAA INVERSIÓN 25 DE FEBRERO'!$B:$M,12,0)</f>
        <v>#N/A</v>
      </c>
      <c r="AI24" s="72">
        <f t="shared" si="0"/>
        <v>0</v>
      </c>
      <c r="AJ24" s="72">
        <v>14000000</v>
      </c>
      <c r="AK24" s="70">
        <v>0</v>
      </c>
      <c r="AL24" s="70" t="e">
        <f>VLOOKUP(A24,'MOD PAA INVERSIÓN 25 DE FEBRERO'!$B:$X,23,0)</f>
        <v>#N/A</v>
      </c>
      <c r="AM24" s="13" t="s">
        <v>47</v>
      </c>
      <c r="AN24" s="14">
        <v>8025</v>
      </c>
      <c r="AO24" s="71"/>
      <c r="AP24" s="71">
        <f>SUMIFS('MOD PAA INVERSIÓN'!$M:$M,'MOD PAA INVERSIÓN'!B:B,A24,'MOD PAA INVERSIÓN'!A:A,"Información Actual")</f>
        <v>0</v>
      </c>
      <c r="AQ24" s="71" t="e">
        <f>VLOOKUP(A24,'Copia de MOD PAA INVERSIÓN'!$B:$M,12,0)</f>
        <v>#N/A</v>
      </c>
      <c r="AR24" s="69" t="e">
        <f>VLOOKUP(A24,'SOL INVERSIÒN'!$B:$M,12,0)</f>
        <v>#N/A</v>
      </c>
      <c r="AS24" s="69" t="e">
        <f t="shared" si="1"/>
        <v>#N/A</v>
      </c>
      <c r="AT24" s="71"/>
      <c r="AU24" s="71" t="e">
        <f t="shared" si="2"/>
        <v>#N/A</v>
      </c>
      <c r="AV24" s="71"/>
      <c r="AW24" s="71"/>
      <c r="AX24" s="71"/>
    </row>
    <row r="25" spans="1:50" ht="89.25">
      <c r="A25" s="12" t="s">
        <v>77</v>
      </c>
      <c r="B25" s="13" t="s">
        <v>34</v>
      </c>
      <c r="C25" s="13" t="s">
        <v>35</v>
      </c>
      <c r="D25" s="13" t="s">
        <v>36</v>
      </c>
      <c r="E25" s="13" t="s">
        <v>37</v>
      </c>
      <c r="F25" s="14">
        <v>8025</v>
      </c>
      <c r="G25" s="14">
        <v>2024110010079</v>
      </c>
      <c r="H25" s="13" t="s">
        <v>38</v>
      </c>
      <c r="I25" s="13" t="s">
        <v>39</v>
      </c>
      <c r="J25" s="13" t="str">
        <f>VLOOKUP(A25,'MOD PAA INVERSIÓN 25 DE FEBRERO'!$B:$C,2,0)</f>
        <v>1. Implementar el 100% de la estrategia de inspección, control y vigilancia del 
 aprovechamiento económico de los bienes fiscales de carácter comunitario</v>
      </c>
      <c r="K25" s="13">
        <f>VLOOKUP(A25,'MOD PAA INVERSIÓN 25 DE FEBRERO'!$B:$D,3,0)</f>
        <v>80111600</v>
      </c>
      <c r="L25" s="13" t="str">
        <f>VLOOKUP(A25,'MOD PAA INVERSIÓN 25 DE FEBRERO'!$B:$E,4,0)</f>
        <v>Prestar los servicios Profesionales para realizar convenios solidarios para regularizar el aprovechamiento en bienes fiscales y en zonas de cesión de carácter comunitarioen el marco del proyecto de inversión 8025.</v>
      </c>
      <c r="M25" s="13" t="str">
        <f>VLOOKUP(A25,'MOD PAA INVERSIÓN 25 DE FEBRERO'!$B:$F,5,0)</f>
        <v>ENERO</v>
      </c>
      <c r="N25" s="14" t="str">
        <f>VLOOKUP(A25,'MOD PAA INVERSIÓN 25 DE FEBRERO'!$B:$G,6,0)</f>
        <v>FEBRERO</v>
      </c>
      <c r="O25" s="14">
        <f>VLOOKUP(A25,'MOD PAA INVERSIÓN 25 DE FEBRERO'!$B:$H,7,0)</f>
        <v>3</v>
      </c>
      <c r="P25" s="13">
        <f>VLOOKUP(A25,'MOD PAA INVERSIÓN 25 DE FEBRERO'!$B:$I,8,0)</f>
        <v>1</v>
      </c>
      <c r="Q25" s="13" t="str">
        <f>VLOOKUP(A25,'MOD PAA INVERSIÓN 25 DE FEBRERO'!$B:$J,9,0)</f>
        <v>CCE-16 Contratación Directa</v>
      </c>
      <c r="R25" s="15" t="str">
        <f>VLOOKUP(A25,'MOD PAA INVERSIÓN 25 DE FEBRERO'!$B:$K,10,0)</f>
        <v>1-100-F001_VA-Recursos distrito</v>
      </c>
      <c r="S25" s="16" t="str">
        <f>VLOOKUP(A25,'MOD PAA INVERSIÓN 25 DE FEBRERO'!$B:$L,11,0)</f>
        <v>$ 3.719.000</v>
      </c>
      <c r="T25" s="17">
        <v>11157000</v>
      </c>
      <c r="U25" s="13" t="str">
        <f>VLOOKUP(A25,'MOD PAA INVERSIÓN 25 DE FEBRERO'!$B:$N,13,0)</f>
        <v>Subdirección de Asuntos Comunales</v>
      </c>
      <c r="V25" s="13" t="str">
        <f>VLOOKUP(A25,'MOD PAA INVERSIÓN 25 DE FEBRERO'!$B:$O,14,0)</f>
        <v>O232020200991119_Otros servicios de la administración pública n.c.p.</v>
      </c>
      <c r="W25" s="13" t="str">
        <f>VLOOKUP(A25,'MOD PAA INVERSIÓN 25 DE FEBRERO'!$B:$P,15,0)</f>
        <v>20/0220/0101/45010310079</v>
      </c>
      <c r="X25" s="13" t="s">
        <v>49</v>
      </c>
      <c r="Y25" s="13" t="s">
        <v>50</v>
      </c>
      <c r="Z25" s="13" t="s">
        <v>51</v>
      </c>
      <c r="AA25" s="69"/>
      <c r="AB25" s="69"/>
      <c r="AC25" s="69"/>
      <c r="AD25" s="69"/>
      <c r="AE25" s="13" t="s">
        <v>38</v>
      </c>
      <c r="AF25" s="16">
        <v>4500000</v>
      </c>
      <c r="AG25" s="17">
        <v>27000000</v>
      </c>
      <c r="AH25" s="70">
        <f>VLOOKUP(A25,'MOD PAA INVERSIÓN 25 DE FEBRERO'!$B:$M,12,0)</f>
        <v>11157000</v>
      </c>
      <c r="AI25" s="70">
        <f t="shared" si="0"/>
        <v>-15843000</v>
      </c>
      <c r="AJ25" s="70">
        <v>11157000</v>
      </c>
      <c r="AK25" s="70">
        <v>8</v>
      </c>
      <c r="AL25" s="70" t="str">
        <f>VLOOKUP(A25,'MOD PAA INVERSIÓN 25 DE FEBRERO'!$B:$X,23,0)</f>
        <v>Modificación propuesta</v>
      </c>
      <c r="AM25" s="13" t="s">
        <v>47</v>
      </c>
      <c r="AN25" s="14">
        <v>8025</v>
      </c>
      <c r="AO25" s="71"/>
      <c r="AP25" s="71">
        <f>SUMIFS('MOD PAA INVERSIÓN'!$M:$M,'MOD PAA INVERSIÓN'!B:B,A25,'MOD PAA INVERSIÓN'!A:A,"Información Actual")</f>
        <v>0</v>
      </c>
      <c r="AQ25" s="71" t="e">
        <f>VLOOKUP(A25,'Copia de MOD PAA INVERSIÓN'!$B:$M,12,0)</f>
        <v>#N/A</v>
      </c>
      <c r="AR25" s="69" t="e">
        <f>VLOOKUP(A25,'SOL INVERSIÒN'!$B:$M,12,0)</f>
        <v>#N/A</v>
      </c>
      <c r="AS25" s="69" t="e">
        <f t="shared" si="1"/>
        <v>#N/A</v>
      </c>
      <c r="AT25" s="71"/>
      <c r="AU25" s="71">
        <f t="shared" si="2"/>
        <v>0</v>
      </c>
      <c r="AV25" s="71"/>
      <c r="AW25" s="71"/>
      <c r="AX25" s="71"/>
    </row>
    <row r="26" spans="1:50" ht="89.25">
      <c r="A26" s="12" t="s">
        <v>78</v>
      </c>
      <c r="B26" s="13" t="s">
        <v>34</v>
      </c>
      <c r="C26" s="13" t="s">
        <v>35</v>
      </c>
      <c r="D26" s="13" t="s">
        <v>36</v>
      </c>
      <c r="E26" s="13" t="s">
        <v>37</v>
      </c>
      <c r="F26" s="14">
        <v>8025</v>
      </c>
      <c r="G26" s="14">
        <v>2024110010079</v>
      </c>
      <c r="H26" s="13" t="s">
        <v>38</v>
      </c>
      <c r="I26" s="13" t="s">
        <v>39</v>
      </c>
      <c r="J26" s="13" t="str">
        <f>VLOOKUP(A26,'MOD PAA INVERSIÓN 25 DE FEBRERO'!$B:$C,2,0)</f>
        <v>1. Implementar el 100% de la estrategia de inspección, control y vigilancia del 
 aprovechamiento económico de los bienes fiscales de carácter comunitario</v>
      </c>
      <c r="K26" s="13">
        <f>VLOOKUP(A26,'MOD PAA INVERSIÓN 25 DE FEBRERO'!$B:$D,3,0)</f>
        <v>80111600</v>
      </c>
      <c r="L26" s="13" t="str">
        <f>VLOOKUP(A26,'MOD PAA INVERSIÓN 25 DE FEBRERO'!$B:$E,4,0)</f>
        <v>Prestar los servicios Profesionales para realizar convenios solidarios para regularizar el aprovechamiento en bienes fiscales y en zonas de cesión de carácter comunitarioen el marco del proyecto de inversión 8025.</v>
      </c>
      <c r="M26" s="13" t="str">
        <f>VLOOKUP(A26,'MOD PAA INVERSIÓN 25 DE FEBRERO'!$B:$F,5,0)</f>
        <v>ENERO</v>
      </c>
      <c r="N26" s="14" t="str">
        <f>VLOOKUP(A26,'MOD PAA INVERSIÓN 25 DE FEBRERO'!$B:$G,6,0)</f>
        <v>FEBRERO</v>
      </c>
      <c r="O26" s="14">
        <f>VLOOKUP(A26,'MOD PAA INVERSIÓN 25 DE FEBRERO'!$B:$H,7,0)</f>
        <v>5</v>
      </c>
      <c r="P26" s="13">
        <f>VLOOKUP(A26,'MOD PAA INVERSIÓN 25 DE FEBRERO'!$B:$I,8,0)</f>
        <v>1</v>
      </c>
      <c r="Q26" s="13" t="str">
        <f>VLOOKUP(A26,'MOD PAA INVERSIÓN 25 DE FEBRERO'!$B:$J,9,0)</f>
        <v>CCE-16 Contratación Directa</v>
      </c>
      <c r="R26" s="15" t="str">
        <f>VLOOKUP(A26,'MOD PAA INVERSIÓN 25 DE FEBRERO'!$B:$K,10,0)</f>
        <v>1-100-F001_VA-Recursos distrito</v>
      </c>
      <c r="S26" s="16" t="str">
        <f>VLOOKUP(A26,'MOD PAA INVERSIÓN 25 DE FEBRERO'!$B:$L,11,0)</f>
        <v>$ 8.000.000,00</v>
      </c>
      <c r="T26" s="17">
        <v>40000000</v>
      </c>
      <c r="U26" s="13" t="str">
        <f>VLOOKUP(A26,'MOD PAA INVERSIÓN 25 DE FEBRERO'!$B:$N,13,0)</f>
        <v>Subdirección de Asuntos Comunales</v>
      </c>
      <c r="V26" s="13" t="str">
        <f>VLOOKUP(A26,'MOD PAA INVERSIÓN 25 DE FEBRERO'!$B:$O,14,0)</f>
        <v>O232020200991119_Otros servicios de la administración pública n.c.p.</v>
      </c>
      <c r="W26" s="13" t="str">
        <f>VLOOKUP(A26,'MOD PAA INVERSIÓN 25 DE FEBRERO'!$B:$P,15,0)</f>
        <v>20/0220/0101/45010310079</v>
      </c>
      <c r="X26" s="13" t="s">
        <v>49</v>
      </c>
      <c r="Y26" s="13" t="s">
        <v>50</v>
      </c>
      <c r="Z26" s="13" t="s">
        <v>51</v>
      </c>
      <c r="AA26" s="69"/>
      <c r="AB26" s="69"/>
      <c r="AC26" s="69"/>
      <c r="AD26" s="69"/>
      <c r="AE26" s="13" t="s">
        <v>38</v>
      </c>
      <c r="AF26" s="16">
        <v>5000000</v>
      </c>
      <c r="AG26" s="17">
        <v>30000000</v>
      </c>
      <c r="AH26" s="70">
        <f>VLOOKUP(A26,'MOD PAA INVERSIÓN 25 DE FEBRERO'!$B:$M,12,0)</f>
        <v>40000000</v>
      </c>
      <c r="AI26" s="70">
        <f t="shared" si="0"/>
        <v>10000000</v>
      </c>
      <c r="AJ26" s="70">
        <v>40000000</v>
      </c>
      <c r="AK26" s="70">
        <v>8</v>
      </c>
      <c r="AL26" s="70" t="str">
        <f>VLOOKUP(A26,'MOD PAA INVERSIÓN 25 DE FEBRERO'!$B:$X,23,0)</f>
        <v>Modificación propuesta</v>
      </c>
      <c r="AM26" s="13" t="s">
        <v>47</v>
      </c>
      <c r="AN26" s="14">
        <v>8025</v>
      </c>
      <c r="AO26" s="71"/>
      <c r="AP26" s="71">
        <f>SUMIFS('MOD PAA INVERSIÓN'!$M:$M,'MOD PAA INVERSIÓN'!B:B,A26,'MOD PAA INVERSIÓN'!A:A,"Información Actual")</f>
        <v>30000000</v>
      </c>
      <c r="AQ26" s="71" t="e">
        <f>VLOOKUP(A26,'Copia de MOD PAA INVERSIÓN'!$B:$M,12,0)</f>
        <v>#N/A</v>
      </c>
      <c r="AR26" s="69" t="e">
        <f>VLOOKUP(A26,'SOL INVERSIÒN'!$B:$M,12,0)</f>
        <v>#N/A</v>
      </c>
      <c r="AS26" s="69" t="e">
        <f t="shared" si="1"/>
        <v>#N/A</v>
      </c>
      <c r="AT26" s="71"/>
      <c r="AU26" s="71">
        <f t="shared" si="2"/>
        <v>0</v>
      </c>
      <c r="AV26" s="71"/>
      <c r="AW26" s="71"/>
      <c r="AX26" s="71"/>
    </row>
    <row r="27" spans="1:50" ht="89.25">
      <c r="A27" s="12" t="s">
        <v>79</v>
      </c>
      <c r="B27" s="13" t="s">
        <v>34</v>
      </c>
      <c r="C27" s="13" t="s">
        <v>35</v>
      </c>
      <c r="D27" s="13" t="s">
        <v>36</v>
      </c>
      <c r="E27" s="13" t="s">
        <v>37</v>
      </c>
      <c r="F27" s="14">
        <v>8025</v>
      </c>
      <c r="G27" s="14">
        <v>2024110010079</v>
      </c>
      <c r="H27" s="13" t="s">
        <v>38</v>
      </c>
      <c r="I27" s="13" t="s">
        <v>39</v>
      </c>
      <c r="J27" s="13" t="str">
        <f>VLOOKUP(A27,'MOD PAA INVERSIÓN 25 DE FEBRERO'!$B:$C,2,0)</f>
        <v>1. Implementar el 100% de la estrategia de inspección, control y vigilancia del 
 aprovechamiento económico de los bienes fiscales de carácter comunitario</v>
      </c>
      <c r="K27" s="13">
        <f>VLOOKUP(A27,'MOD PAA INVERSIÓN 25 DE FEBRERO'!$B:$D,3,0)</f>
        <v>80111600</v>
      </c>
      <c r="L27" s="13" t="str">
        <f>VLOOKUP(A27,'MOD PAA INVERSIÓN 25 DE FEBRERO'!$B:$E,4,0)</f>
        <v>Prestar los servicios Profesionales para realizar convenios solidarios para regularizar el aprovechamiento en bienes fiscales y en zonas de cesión de carácter comunitarioen el marco del proyecto de inversión 8025.</v>
      </c>
      <c r="M27" s="13" t="str">
        <f>VLOOKUP(A27,'MOD PAA INVERSIÓN 25 DE FEBRERO'!$B:$F,5,0)</f>
        <v>ENERO</v>
      </c>
      <c r="N27" s="14" t="str">
        <f>VLOOKUP(A27,'MOD PAA INVERSIÓN 25 DE FEBRERO'!$B:$G,6,0)</f>
        <v>FEBRERO</v>
      </c>
      <c r="O27" s="14">
        <f>VLOOKUP(A27,'MOD PAA INVERSIÓN 25 DE FEBRERO'!$B:$H,7,0)</f>
        <v>10</v>
      </c>
      <c r="P27" s="13">
        <f>VLOOKUP(A27,'MOD PAA INVERSIÓN 25 DE FEBRERO'!$B:$I,8,0)</f>
        <v>1</v>
      </c>
      <c r="Q27" s="13" t="str">
        <f>VLOOKUP(A27,'MOD PAA INVERSIÓN 25 DE FEBRERO'!$B:$J,9,0)</f>
        <v>CCE-16 Contratación Directa</v>
      </c>
      <c r="R27" s="15" t="str">
        <f>VLOOKUP(A27,'MOD PAA INVERSIÓN 25 DE FEBRERO'!$B:$K,10,0)</f>
        <v>1-100-F001_VA-Recursos distrito</v>
      </c>
      <c r="S27" s="16" t="str">
        <f>VLOOKUP(A27,'MOD PAA INVERSIÓN 25 DE FEBRERO'!$B:$L,11,0)</f>
        <v>$ 6.000.000,00</v>
      </c>
      <c r="T27" s="17">
        <v>60000000</v>
      </c>
      <c r="U27" s="13" t="str">
        <f>VLOOKUP(A27,'MOD PAA INVERSIÓN 25 DE FEBRERO'!$B:$N,13,0)</f>
        <v>Subdirección de Asuntos Comunales</v>
      </c>
      <c r="V27" s="13" t="str">
        <f>VLOOKUP(A27,'MOD PAA INVERSIÓN 25 DE FEBRERO'!$B:$O,14,0)</f>
        <v>O232020200991119_Otros servicios de la administración pública n.c.p.</v>
      </c>
      <c r="W27" s="13" t="str">
        <f>VLOOKUP(A27,'MOD PAA INVERSIÓN 25 DE FEBRERO'!$B:$P,15,0)</f>
        <v>20/0220/0101/45010310079</v>
      </c>
      <c r="X27" s="13" t="s">
        <v>49</v>
      </c>
      <c r="Y27" s="13" t="s">
        <v>50</v>
      </c>
      <c r="Z27" s="13" t="s">
        <v>51</v>
      </c>
      <c r="AA27" s="69"/>
      <c r="AB27" s="69"/>
      <c r="AC27" s="69"/>
      <c r="AD27" s="69"/>
      <c r="AE27" s="13" t="s">
        <v>38</v>
      </c>
      <c r="AF27" s="16">
        <v>4500000</v>
      </c>
      <c r="AG27" s="17">
        <v>27000000</v>
      </c>
      <c r="AH27" s="70">
        <f>VLOOKUP(A27,'MOD PAA INVERSIÓN 25 DE FEBRERO'!$B:$M,12,0)</f>
        <v>60000000</v>
      </c>
      <c r="AI27" s="70">
        <f t="shared" si="0"/>
        <v>33000000</v>
      </c>
      <c r="AJ27" s="70">
        <v>60000000</v>
      </c>
      <c r="AK27" s="70">
        <v>8</v>
      </c>
      <c r="AL27" s="70" t="str">
        <f>VLOOKUP(A27,'MOD PAA INVERSIÓN 25 DE FEBRERO'!$B:$X,23,0)</f>
        <v>Modificación propuesta</v>
      </c>
      <c r="AM27" s="13" t="s">
        <v>47</v>
      </c>
      <c r="AN27" s="14">
        <v>8025</v>
      </c>
      <c r="AO27" s="71"/>
      <c r="AP27" s="71">
        <f>SUMIFS('MOD PAA INVERSIÓN'!$M:$M,'MOD PAA INVERSIÓN'!B:B,A27,'MOD PAA INVERSIÓN'!A:A,"Información Actual")</f>
        <v>27000000</v>
      </c>
      <c r="AQ27" s="71" t="e">
        <f>VLOOKUP(A27,'Copia de MOD PAA INVERSIÓN'!$B:$M,12,0)</f>
        <v>#N/A</v>
      </c>
      <c r="AR27" s="69" t="e">
        <f>VLOOKUP(A27,'SOL INVERSIÒN'!$B:$M,12,0)</f>
        <v>#N/A</v>
      </c>
      <c r="AS27" s="69" t="e">
        <f t="shared" si="1"/>
        <v>#N/A</v>
      </c>
      <c r="AT27" s="71"/>
      <c r="AU27" s="71">
        <f t="shared" si="2"/>
        <v>0</v>
      </c>
      <c r="AV27" s="71"/>
      <c r="AW27" s="71"/>
      <c r="AX27" s="71"/>
    </row>
    <row r="28" spans="1:50" ht="89.25">
      <c r="A28" s="12" t="s">
        <v>80</v>
      </c>
      <c r="B28" s="13" t="s">
        <v>34</v>
      </c>
      <c r="C28" s="13" t="s">
        <v>35</v>
      </c>
      <c r="D28" s="13" t="s">
        <v>36</v>
      </c>
      <c r="E28" s="13" t="s">
        <v>37</v>
      </c>
      <c r="F28" s="14">
        <v>8025</v>
      </c>
      <c r="G28" s="14">
        <v>2024110010079</v>
      </c>
      <c r="H28" s="13" t="s">
        <v>38</v>
      </c>
      <c r="I28" s="13" t="s">
        <v>39</v>
      </c>
      <c r="J28" s="13" t="s">
        <v>59</v>
      </c>
      <c r="K28" s="13">
        <v>80111600</v>
      </c>
      <c r="L28" s="13" t="s">
        <v>41</v>
      </c>
      <c r="M28" s="13" t="s">
        <v>42</v>
      </c>
      <c r="N28" s="14" t="s">
        <v>43</v>
      </c>
      <c r="O28" s="14">
        <v>6</v>
      </c>
      <c r="P28" s="13">
        <v>1</v>
      </c>
      <c r="Q28" s="13" t="s">
        <v>44</v>
      </c>
      <c r="R28" s="15" t="s">
        <v>45</v>
      </c>
      <c r="S28" s="16">
        <v>4100000</v>
      </c>
      <c r="T28" s="17">
        <v>24600000</v>
      </c>
      <c r="U28" s="13" t="s">
        <v>46</v>
      </c>
      <c r="V28" s="13" t="s">
        <v>47</v>
      </c>
      <c r="W28" s="13" t="s">
        <v>48</v>
      </c>
      <c r="X28" s="13" t="s">
        <v>49</v>
      </c>
      <c r="Y28" s="13" t="s">
        <v>50</v>
      </c>
      <c r="Z28" s="13" t="s">
        <v>51</v>
      </c>
      <c r="AA28" s="69"/>
      <c r="AB28" s="69"/>
      <c r="AC28" s="69"/>
      <c r="AD28" s="69"/>
      <c r="AE28" s="13" t="s">
        <v>38</v>
      </c>
      <c r="AF28" s="16">
        <v>4100000</v>
      </c>
      <c r="AG28" s="17">
        <v>24600000</v>
      </c>
      <c r="AH28" s="70" t="e">
        <f>VLOOKUP(A28,'MOD PAA INVERSIÓN 25 DE FEBRERO'!$B:$M,12,0)</f>
        <v>#N/A</v>
      </c>
      <c r="AI28" s="72">
        <f t="shared" si="0"/>
        <v>0</v>
      </c>
      <c r="AJ28" s="72">
        <v>24600000</v>
      </c>
      <c r="AK28" s="70">
        <v>0</v>
      </c>
      <c r="AL28" s="70" t="e">
        <f>VLOOKUP(A28,'MOD PAA INVERSIÓN 25 DE FEBRERO'!$B:$X,23,0)</f>
        <v>#N/A</v>
      </c>
      <c r="AM28" s="13" t="s">
        <v>47</v>
      </c>
      <c r="AN28" s="14">
        <v>8025</v>
      </c>
      <c r="AO28" s="71"/>
      <c r="AP28" s="71">
        <f>SUMIFS('MOD PAA INVERSIÓN'!$M:$M,'MOD PAA INVERSIÓN'!B:B,A28,'MOD PAA INVERSIÓN'!A:A,"Información Actual")</f>
        <v>0</v>
      </c>
      <c r="AQ28" s="71" t="e">
        <f>VLOOKUP(A28,'Copia de MOD PAA INVERSIÓN'!$B:$M,12,0)</f>
        <v>#N/A</v>
      </c>
      <c r="AR28" s="69" t="e">
        <f>VLOOKUP(A28,'SOL INVERSIÒN'!$B:$M,12,0)</f>
        <v>#N/A</v>
      </c>
      <c r="AS28" s="69" t="e">
        <f t="shared" si="1"/>
        <v>#N/A</v>
      </c>
      <c r="AT28" s="71"/>
      <c r="AU28" s="71" t="e">
        <f t="shared" si="2"/>
        <v>#N/A</v>
      </c>
      <c r="AV28" s="71"/>
      <c r="AW28" s="71"/>
      <c r="AX28" s="71"/>
    </row>
    <row r="29" spans="1:50" ht="89.25">
      <c r="A29" s="12" t="s">
        <v>81</v>
      </c>
      <c r="B29" s="13" t="s">
        <v>34</v>
      </c>
      <c r="C29" s="13" t="s">
        <v>35</v>
      </c>
      <c r="D29" s="13" t="s">
        <v>36</v>
      </c>
      <c r="E29" s="13" t="s">
        <v>37</v>
      </c>
      <c r="F29" s="14">
        <v>8025</v>
      </c>
      <c r="G29" s="14">
        <v>2024110010079</v>
      </c>
      <c r="H29" s="13" t="s">
        <v>38</v>
      </c>
      <c r="I29" s="13" t="s">
        <v>39</v>
      </c>
      <c r="J29" s="13" t="s">
        <v>59</v>
      </c>
      <c r="K29" s="13">
        <v>80111600</v>
      </c>
      <c r="L29" s="13" t="s">
        <v>41</v>
      </c>
      <c r="M29" s="13" t="s">
        <v>42</v>
      </c>
      <c r="N29" s="14" t="s">
        <v>43</v>
      </c>
      <c r="O29" s="14">
        <v>4</v>
      </c>
      <c r="P29" s="13">
        <v>1</v>
      </c>
      <c r="Q29" s="13" t="s">
        <v>44</v>
      </c>
      <c r="R29" s="15" t="s">
        <v>45</v>
      </c>
      <c r="S29" s="16">
        <v>5417250</v>
      </c>
      <c r="T29" s="17">
        <v>21669000</v>
      </c>
      <c r="U29" s="13" t="s">
        <v>46</v>
      </c>
      <c r="V29" s="13" t="s">
        <v>47</v>
      </c>
      <c r="W29" s="13" t="s">
        <v>48</v>
      </c>
      <c r="X29" s="13" t="s">
        <v>49</v>
      </c>
      <c r="Y29" s="13" t="s">
        <v>50</v>
      </c>
      <c r="Z29" s="13" t="s">
        <v>51</v>
      </c>
      <c r="AA29" s="69"/>
      <c r="AB29" s="69"/>
      <c r="AC29" s="69"/>
      <c r="AD29" s="69"/>
      <c r="AE29" s="13" t="s">
        <v>38</v>
      </c>
      <c r="AF29" s="16">
        <v>5417250</v>
      </c>
      <c r="AG29" s="17">
        <v>21669000</v>
      </c>
      <c r="AH29" s="70" t="e">
        <f>VLOOKUP(A29,'MOD PAA INVERSIÓN 25 DE FEBRERO'!$B:$M,12,0)</f>
        <v>#N/A</v>
      </c>
      <c r="AI29" s="72">
        <f t="shared" si="0"/>
        <v>0</v>
      </c>
      <c r="AJ29" s="72">
        <v>21669000</v>
      </c>
      <c r="AK29" s="70">
        <v>0</v>
      </c>
      <c r="AL29" s="70" t="e">
        <f>VLOOKUP(A29,'MOD PAA INVERSIÓN 25 DE FEBRERO'!$B:$X,23,0)</f>
        <v>#N/A</v>
      </c>
      <c r="AM29" s="13" t="s">
        <v>47</v>
      </c>
      <c r="AN29" s="14">
        <v>8025</v>
      </c>
      <c r="AO29" s="71"/>
      <c r="AP29" s="71">
        <f>SUMIFS('MOD PAA INVERSIÓN'!$M:$M,'MOD PAA INVERSIÓN'!B:B,A29,'MOD PAA INVERSIÓN'!A:A,"Información Actual")</f>
        <v>0</v>
      </c>
      <c r="AQ29" s="71" t="e">
        <f>VLOOKUP(A29,'Copia de MOD PAA INVERSIÓN'!$B:$M,12,0)</f>
        <v>#N/A</v>
      </c>
      <c r="AR29" s="69" t="e">
        <f>VLOOKUP(A29,'SOL INVERSIÒN'!$B:$M,12,0)</f>
        <v>#N/A</v>
      </c>
      <c r="AS29" s="69" t="e">
        <f t="shared" si="1"/>
        <v>#N/A</v>
      </c>
      <c r="AT29" s="71"/>
      <c r="AU29" s="71" t="e">
        <f t="shared" si="2"/>
        <v>#N/A</v>
      </c>
      <c r="AV29" s="71"/>
      <c r="AW29" s="71"/>
      <c r="AX29" s="71"/>
    </row>
    <row r="30" spans="1:50" ht="89.25">
      <c r="A30" s="12" t="s">
        <v>82</v>
      </c>
      <c r="B30" s="13" t="s">
        <v>34</v>
      </c>
      <c r="C30" s="13" t="s">
        <v>83</v>
      </c>
      <c r="D30" s="13" t="s">
        <v>84</v>
      </c>
      <c r="E30" s="13" t="s">
        <v>85</v>
      </c>
      <c r="F30" s="14">
        <v>8066</v>
      </c>
      <c r="G30" s="14">
        <v>2024110010194</v>
      </c>
      <c r="H30" s="13" t="s">
        <v>86</v>
      </c>
      <c r="I30" s="13" t="s">
        <v>87</v>
      </c>
      <c r="J30" s="13" t="s">
        <v>88</v>
      </c>
      <c r="K30" s="13">
        <v>80111600</v>
      </c>
      <c r="L30" s="13" t="s">
        <v>89</v>
      </c>
      <c r="M30" s="13" t="s">
        <v>90</v>
      </c>
      <c r="N30" s="13" t="s">
        <v>90</v>
      </c>
      <c r="O30" s="13">
        <v>10</v>
      </c>
      <c r="P30" s="12">
        <v>1</v>
      </c>
      <c r="Q30" s="13" t="s">
        <v>44</v>
      </c>
      <c r="R30" s="17" t="s">
        <v>45</v>
      </c>
      <c r="S30" s="17">
        <v>5500000</v>
      </c>
      <c r="T30" s="17">
        <v>55000000</v>
      </c>
      <c r="U30" s="13" t="s">
        <v>91</v>
      </c>
      <c r="V30" s="13" t="s">
        <v>92</v>
      </c>
      <c r="W30" s="13" t="s">
        <v>93</v>
      </c>
      <c r="X30" s="13" t="s">
        <v>49</v>
      </c>
      <c r="Y30" s="13" t="s">
        <v>50</v>
      </c>
      <c r="Z30" s="13" t="s">
        <v>51</v>
      </c>
      <c r="AA30" s="69"/>
      <c r="AB30" s="69"/>
      <c r="AC30" s="69"/>
      <c r="AD30" s="69"/>
      <c r="AE30" s="13" t="s">
        <v>86</v>
      </c>
      <c r="AF30" s="17">
        <v>5500000</v>
      </c>
      <c r="AG30" s="17">
        <v>55000000</v>
      </c>
      <c r="AH30" s="70" t="e">
        <f>VLOOKUP(A30,'MOD PAA INVERSIÓN 25 DE FEBRERO'!$B:$M,12,0)</f>
        <v>#N/A</v>
      </c>
      <c r="AI30" s="72">
        <f t="shared" si="0"/>
        <v>0</v>
      </c>
      <c r="AJ30" s="72">
        <v>55000000</v>
      </c>
      <c r="AK30" s="70">
        <v>0</v>
      </c>
      <c r="AL30" s="70" t="e">
        <f>VLOOKUP(A30,'MOD PAA INVERSIÓN 25 DE FEBRERO'!$B:$X,23,0)</f>
        <v>#N/A</v>
      </c>
      <c r="AM30" s="13" t="s">
        <v>92</v>
      </c>
      <c r="AN30" s="14">
        <v>8066</v>
      </c>
      <c r="AO30" s="71"/>
      <c r="AP30" s="71">
        <f>SUMIFS('MOD PAA INVERSIÓN'!$M:$M,'MOD PAA INVERSIÓN'!B:B,A30,'MOD PAA INVERSIÓN'!A:A,"Información Actual")</f>
        <v>0</v>
      </c>
      <c r="AQ30" s="71" t="e">
        <f>VLOOKUP(A30,'Copia de MOD PAA INVERSIÓN'!$B:$M,12,0)</f>
        <v>#N/A</v>
      </c>
      <c r="AR30" s="69" t="e">
        <f>VLOOKUP(A30,'SOL INVERSIÒN'!$B:$M,12,0)</f>
        <v>#N/A</v>
      </c>
      <c r="AS30" s="69" t="e">
        <f t="shared" si="1"/>
        <v>#N/A</v>
      </c>
      <c r="AT30" s="71"/>
      <c r="AU30" s="71" t="e">
        <f t="shared" si="2"/>
        <v>#N/A</v>
      </c>
      <c r="AV30" s="71"/>
      <c r="AW30" s="71"/>
      <c r="AX30" s="71"/>
    </row>
    <row r="31" spans="1:50" ht="76.5">
      <c r="A31" s="12" t="s">
        <v>94</v>
      </c>
      <c r="B31" s="13" t="s">
        <v>34</v>
      </c>
      <c r="C31" s="13" t="s">
        <v>83</v>
      </c>
      <c r="D31" s="13" t="s">
        <v>84</v>
      </c>
      <c r="E31" s="13" t="s">
        <v>85</v>
      </c>
      <c r="F31" s="14">
        <v>8066</v>
      </c>
      <c r="G31" s="14">
        <v>2024110010194</v>
      </c>
      <c r="H31" s="13" t="s">
        <v>86</v>
      </c>
      <c r="I31" s="13" t="s">
        <v>87</v>
      </c>
      <c r="J31" s="13" t="s">
        <v>88</v>
      </c>
      <c r="K31" s="13">
        <v>80111600</v>
      </c>
      <c r="L31" s="13" t="s">
        <v>95</v>
      </c>
      <c r="M31" s="13" t="s">
        <v>96</v>
      </c>
      <c r="N31" s="13" t="s">
        <v>90</v>
      </c>
      <c r="O31" s="13">
        <v>10</v>
      </c>
      <c r="P31" s="12">
        <v>1</v>
      </c>
      <c r="Q31" s="13" t="s">
        <v>44</v>
      </c>
      <c r="R31" s="17" t="s">
        <v>45</v>
      </c>
      <c r="S31" s="17">
        <v>9500000</v>
      </c>
      <c r="T31" s="17">
        <v>95000000</v>
      </c>
      <c r="U31" s="13" t="s">
        <v>91</v>
      </c>
      <c r="V31" s="13" t="s">
        <v>92</v>
      </c>
      <c r="W31" s="13" t="s">
        <v>93</v>
      </c>
      <c r="X31" s="13" t="s">
        <v>49</v>
      </c>
      <c r="Y31" s="13" t="s">
        <v>50</v>
      </c>
      <c r="Z31" s="13" t="s">
        <v>51</v>
      </c>
      <c r="AA31" s="69"/>
      <c r="AB31" s="69"/>
      <c r="AC31" s="69"/>
      <c r="AD31" s="69"/>
      <c r="AE31" s="13" t="s">
        <v>86</v>
      </c>
      <c r="AF31" s="17">
        <v>9500000</v>
      </c>
      <c r="AG31" s="17">
        <v>95000000</v>
      </c>
      <c r="AH31" s="70" t="e">
        <f>VLOOKUP(A31,'MOD PAA INVERSIÓN 25 DE FEBRERO'!$B:$M,12,0)</f>
        <v>#N/A</v>
      </c>
      <c r="AI31" s="72">
        <f t="shared" si="0"/>
        <v>0</v>
      </c>
      <c r="AJ31" s="72">
        <v>95000000</v>
      </c>
      <c r="AK31" s="70">
        <v>0</v>
      </c>
      <c r="AL31" s="70" t="e">
        <f>VLOOKUP(A31,'MOD PAA INVERSIÓN 25 DE FEBRERO'!$B:$X,23,0)</f>
        <v>#N/A</v>
      </c>
      <c r="AM31" s="13" t="s">
        <v>92</v>
      </c>
      <c r="AN31" s="14">
        <v>8066</v>
      </c>
      <c r="AO31" s="71"/>
      <c r="AP31" s="71">
        <f>SUMIFS('MOD PAA INVERSIÓN'!$M:$M,'MOD PAA INVERSIÓN'!B:B,A31,'MOD PAA INVERSIÓN'!A:A,"Información Actual")</f>
        <v>0</v>
      </c>
      <c r="AQ31" s="71" t="e">
        <f>VLOOKUP(A31,'Copia de MOD PAA INVERSIÓN'!$B:$M,12,0)</f>
        <v>#N/A</v>
      </c>
      <c r="AR31" s="69" t="e">
        <f>VLOOKUP(A31,'SOL INVERSIÒN'!$B:$M,12,0)</f>
        <v>#N/A</v>
      </c>
      <c r="AS31" s="69" t="e">
        <f t="shared" si="1"/>
        <v>#N/A</v>
      </c>
      <c r="AT31" s="71"/>
      <c r="AU31" s="71" t="e">
        <f t="shared" si="2"/>
        <v>#N/A</v>
      </c>
      <c r="AV31" s="71"/>
      <c r="AW31" s="71"/>
      <c r="AX31" s="71"/>
    </row>
    <row r="32" spans="1:50" ht="89.25">
      <c r="A32" s="12" t="s">
        <v>97</v>
      </c>
      <c r="B32" s="13" t="s">
        <v>34</v>
      </c>
      <c r="C32" s="13" t="s">
        <v>83</v>
      </c>
      <c r="D32" s="13" t="s">
        <v>84</v>
      </c>
      <c r="E32" s="13" t="s">
        <v>85</v>
      </c>
      <c r="F32" s="14">
        <v>8066</v>
      </c>
      <c r="G32" s="14">
        <v>2024110010194</v>
      </c>
      <c r="H32" s="20" t="s">
        <v>86</v>
      </c>
      <c r="I32" s="13" t="s">
        <v>87</v>
      </c>
      <c r="J32" s="13" t="s">
        <v>88</v>
      </c>
      <c r="K32" s="13">
        <v>80111600</v>
      </c>
      <c r="L32" s="13" t="s">
        <v>98</v>
      </c>
      <c r="M32" s="13" t="s">
        <v>90</v>
      </c>
      <c r="N32" s="13" t="s">
        <v>90</v>
      </c>
      <c r="O32" s="13">
        <v>6</v>
      </c>
      <c r="P32" s="13">
        <v>1</v>
      </c>
      <c r="Q32" s="13" t="s">
        <v>44</v>
      </c>
      <c r="R32" s="17" t="s">
        <v>45</v>
      </c>
      <c r="S32" s="17">
        <v>4500000</v>
      </c>
      <c r="T32" s="17">
        <v>27000000</v>
      </c>
      <c r="U32" s="13" t="s">
        <v>91</v>
      </c>
      <c r="V32" s="13" t="s">
        <v>92</v>
      </c>
      <c r="W32" s="13" t="s">
        <v>93</v>
      </c>
      <c r="X32" s="13" t="s">
        <v>49</v>
      </c>
      <c r="Y32" s="13" t="s">
        <v>50</v>
      </c>
      <c r="Z32" s="13" t="s">
        <v>51</v>
      </c>
      <c r="AA32" s="69"/>
      <c r="AB32" s="69"/>
      <c r="AC32" s="69"/>
      <c r="AD32" s="69"/>
      <c r="AE32" s="20" t="s">
        <v>86</v>
      </c>
      <c r="AF32" s="17">
        <v>4500000</v>
      </c>
      <c r="AG32" s="17">
        <v>27000000</v>
      </c>
      <c r="AH32" s="70" t="e">
        <f>VLOOKUP(A32,'MOD PAA INVERSIÓN 25 DE FEBRERO'!$B:$M,12,0)</f>
        <v>#N/A</v>
      </c>
      <c r="AI32" s="72">
        <f t="shared" si="0"/>
        <v>0</v>
      </c>
      <c r="AJ32" s="72">
        <v>27000000</v>
      </c>
      <c r="AK32" s="70">
        <v>0</v>
      </c>
      <c r="AL32" s="70" t="e">
        <f>VLOOKUP(A32,'MOD PAA INVERSIÓN 25 DE FEBRERO'!$B:$X,23,0)</f>
        <v>#N/A</v>
      </c>
      <c r="AM32" s="13" t="s">
        <v>92</v>
      </c>
      <c r="AN32" s="14">
        <v>8066</v>
      </c>
      <c r="AO32" s="71"/>
      <c r="AP32" s="71">
        <f>SUMIFS('MOD PAA INVERSIÓN'!$M:$M,'MOD PAA INVERSIÓN'!B:B,A32,'MOD PAA INVERSIÓN'!A:A,"Información Actual")</f>
        <v>0</v>
      </c>
      <c r="AQ32" s="71" t="e">
        <f>VLOOKUP(A32,'Copia de MOD PAA INVERSIÓN'!$B:$M,12,0)</f>
        <v>#N/A</v>
      </c>
      <c r="AR32" s="69" t="e">
        <f>VLOOKUP(A32,'SOL INVERSIÒN'!$B:$M,12,0)</f>
        <v>#N/A</v>
      </c>
      <c r="AS32" s="69" t="e">
        <f t="shared" si="1"/>
        <v>#N/A</v>
      </c>
      <c r="AT32" s="71"/>
      <c r="AU32" s="71" t="e">
        <f t="shared" si="2"/>
        <v>#N/A</v>
      </c>
      <c r="AV32" s="71"/>
      <c r="AW32" s="71"/>
      <c r="AX32" s="71"/>
    </row>
    <row r="33" spans="1:50" ht="89.25">
      <c r="A33" s="12" t="s">
        <v>99</v>
      </c>
      <c r="B33" s="13" t="s">
        <v>34</v>
      </c>
      <c r="C33" s="13" t="s">
        <v>83</v>
      </c>
      <c r="D33" s="13" t="s">
        <v>84</v>
      </c>
      <c r="E33" s="13" t="s">
        <v>85</v>
      </c>
      <c r="F33" s="14">
        <v>8066</v>
      </c>
      <c r="G33" s="14">
        <v>2024110010194</v>
      </c>
      <c r="H33" s="20" t="s">
        <v>86</v>
      </c>
      <c r="I33" s="13" t="s">
        <v>87</v>
      </c>
      <c r="J33" s="13" t="s">
        <v>88</v>
      </c>
      <c r="K33" s="13">
        <v>80111600</v>
      </c>
      <c r="L33" s="13" t="s">
        <v>100</v>
      </c>
      <c r="M33" s="13" t="s">
        <v>90</v>
      </c>
      <c r="N33" s="13" t="s">
        <v>90</v>
      </c>
      <c r="O33" s="13">
        <v>7</v>
      </c>
      <c r="P33" s="13">
        <v>1</v>
      </c>
      <c r="Q33" s="13" t="s">
        <v>44</v>
      </c>
      <c r="R33" s="17" t="s">
        <v>45</v>
      </c>
      <c r="S33" s="17">
        <v>4508000</v>
      </c>
      <c r="T33" s="17">
        <v>31556000</v>
      </c>
      <c r="U33" s="13" t="s">
        <v>91</v>
      </c>
      <c r="V33" s="13" t="s">
        <v>92</v>
      </c>
      <c r="W33" s="13" t="s">
        <v>93</v>
      </c>
      <c r="X33" s="13" t="s">
        <v>49</v>
      </c>
      <c r="Y33" s="13" t="s">
        <v>50</v>
      </c>
      <c r="Z33" s="13" t="s">
        <v>51</v>
      </c>
      <c r="AA33" s="69"/>
      <c r="AB33" s="69"/>
      <c r="AC33" s="69"/>
      <c r="AD33" s="69"/>
      <c r="AE33" s="20" t="s">
        <v>86</v>
      </c>
      <c r="AF33" s="17">
        <v>4508000</v>
      </c>
      <c r="AG33" s="17">
        <v>31556000</v>
      </c>
      <c r="AH33" s="70" t="e">
        <f>VLOOKUP(A33,'MOD PAA INVERSIÓN 25 DE FEBRERO'!$B:$M,12,0)</f>
        <v>#N/A</v>
      </c>
      <c r="AI33" s="72">
        <f t="shared" si="0"/>
        <v>0</v>
      </c>
      <c r="AJ33" s="72">
        <v>31556000</v>
      </c>
      <c r="AK33" s="70">
        <v>0</v>
      </c>
      <c r="AL33" s="70" t="e">
        <f>VLOOKUP(A33,'MOD PAA INVERSIÓN 25 DE FEBRERO'!$B:$X,23,0)</f>
        <v>#N/A</v>
      </c>
      <c r="AM33" s="13" t="s">
        <v>92</v>
      </c>
      <c r="AN33" s="14">
        <v>8066</v>
      </c>
      <c r="AO33" s="71"/>
      <c r="AP33" s="71">
        <f>SUMIFS('MOD PAA INVERSIÓN'!$M:$M,'MOD PAA INVERSIÓN'!B:B,A33,'MOD PAA INVERSIÓN'!A:A,"Información Actual")</f>
        <v>0</v>
      </c>
      <c r="AQ33" s="71" t="e">
        <f>VLOOKUP(A33,'Copia de MOD PAA INVERSIÓN'!$B:$M,12,0)</f>
        <v>#N/A</v>
      </c>
      <c r="AR33" s="69" t="e">
        <f>VLOOKUP(A33,'SOL INVERSIÒN'!$B:$M,12,0)</f>
        <v>#N/A</v>
      </c>
      <c r="AS33" s="69" t="e">
        <f t="shared" si="1"/>
        <v>#N/A</v>
      </c>
      <c r="AT33" s="71"/>
      <c r="AU33" s="71" t="e">
        <f t="shared" si="2"/>
        <v>#N/A</v>
      </c>
      <c r="AV33" s="71"/>
      <c r="AW33" s="71"/>
      <c r="AX33" s="71"/>
    </row>
    <row r="34" spans="1:50" ht="76.5">
      <c r="A34" s="12" t="s">
        <v>101</v>
      </c>
      <c r="B34" s="13" t="s">
        <v>34</v>
      </c>
      <c r="C34" s="13" t="s">
        <v>83</v>
      </c>
      <c r="D34" s="13" t="s">
        <v>84</v>
      </c>
      <c r="E34" s="13" t="s">
        <v>85</v>
      </c>
      <c r="F34" s="14">
        <v>8066</v>
      </c>
      <c r="G34" s="14">
        <v>2024110010194</v>
      </c>
      <c r="H34" s="20" t="s">
        <v>86</v>
      </c>
      <c r="I34" s="13" t="s">
        <v>87</v>
      </c>
      <c r="J34" s="13" t="s">
        <v>88</v>
      </c>
      <c r="K34" s="13">
        <v>80111600</v>
      </c>
      <c r="L34" s="13" t="s">
        <v>102</v>
      </c>
      <c r="M34" s="13" t="s">
        <v>90</v>
      </c>
      <c r="N34" s="13" t="s">
        <v>90</v>
      </c>
      <c r="O34" s="13">
        <v>8</v>
      </c>
      <c r="P34" s="13">
        <v>1</v>
      </c>
      <c r="Q34" s="13" t="s">
        <v>44</v>
      </c>
      <c r="R34" s="17" t="s">
        <v>45</v>
      </c>
      <c r="S34" s="17">
        <v>10000000</v>
      </c>
      <c r="T34" s="17">
        <v>80000000</v>
      </c>
      <c r="U34" s="13" t="s">
        <v>91</v>
      </c>
      <c r="V34" s="13" t="s">
        <v>92</v>
      </c>
      <c r="W34" s="13" t="s">
        <v>93</v>
      </c>
      <c r="X34" s="13" t="s">
        <v>49</v>
      </c>
      <c r="Y34" s="13" t="s">
        <v>50</v>
      </c>
      <c r="Z34" s="13" t="s">
        <v>51</v>
      </c>
      <c r="AA34" s="69"/>
      <c r="AB34" s="69"/>
      <c r="AC34" s="69"/>
      <c r="AD34" s="69"/>
      <c r="AE34" s="20" t="s">
        <v>86</v>
      </c>
      <c r="AF34" s="17">
        <v>10000000</v>
      </c>
      <c r="AG34" s="17">
        <v>80000000</v>
      </c>
      <c r="AH34" s="70" t="e">
        <f>VLOOKUP(A34,'MOD PAA INVERSIÓN 25 DE FEBRERO'!$B:$M,12,0)</f>
        <v>#N/A</v>
      </c>
      <c r="AI34" s="72">
        <f t="shared" si="0"/>
        <v>0</v>
      </c>
      <c r="AJ34" s="72">
        <v>80000000</v>
      </c>
      <c r="AK34" s="70">
        <v>0</v>
      </c>
      <c r="AL34" s="70" t="e">
        <f>VLOOKUP(A34,'MOD PAA INVERSIÓN 25 DE FEBRERO'!$B:$X,23,0)</f>
        <v>#N/A</v>
      </c>
      <c r="AM34" s="13" t="s">
        <v>92</v>
      </c>
      <c r="AN34" s="14">
        <v>8066</v>
      </c>
      <c r="AO34" s="71"/>
      <c r="AP34" s="71">
        <f>SUMIFS('MOD PAA INVERSIÓN'!$M:$M,'MOD PAA INVERSIÓN'!B:B,A34,'MOD PAA INVERSIÓN'!A:A,"Información Actual")</f>
        <v>0</v>
      </c>
      <c r="AQ34" s="71" t="e">
        <f>VLOOKUP(A34,'Copia de MOD PAA INVERSIÓN'!$B:$M,12,0)</f>
        <v>#N/A</v>
      </c>
      <c r="AR34" s="69" t="e">
        <f>VLOOKUP(A34,'SOL INVERSIÒN'!$B:$M,12,0)</f>
        <v>#N/A</v>
      </c>
      <c r="AS34" s="69" t="e">
        <f t="shared" si="1"/>
        <v>#N/A</v>
      </c>
      <c r="AT34" s="71"/>
      <c r="AU34" s="71" t="e">
        <f t="shared" si="2"/>
        <v>#N/A</v>
      </c>
      <c r="AV34" s="71"/>
      <c r="AW34" s="71"/>
      <c r="AX34" s="71"/>
    </row>
    <row r="35" spans="1:50" ht="76.5">
      <c r="A35" s="12" t="s">
        <v>103</v>
      </c>
      <c r="B35" s="13" t="s">
        <v>34</v>
      </c>
      <c r="C35" s="13" t="s">
        <v>83</v>
      </c>
      <c r="D35" s="13" t="s">
        <v>84</v>
      </c>
      <c r="E35" s="13" t="s">
        <v>85</v>
      </c>
      <c r="F35" s="14">
        <v>8066</v>
      </c>
      <c r="G35" s="14">
        <v>2024110010194</v>
      </c>
      <c r="H35" s="20" t="s">
        <v>86</v>
      </c>
      <c r="I35" s="13" t="s">
        <v>87</v>
      </c>
      <c r="J35" s="13" t="s">
        <v>88</v>
      </c>
      <c r="K35" s="13">
        <v>80111600</v>
      </c>
      <c r="L35" s="13" t="s">
        <v>104</v>
      </c>
      <c r="M35" s="13" t="s">
        <v>90</v>
      </c>
      <c r="N35" s="13" t="s">
        <v>90</v>
      </c>
      <c r="O35" s="13">
        <v>10</v>
      </c>
      <c r="P35" s="13">
        <v>1</v>
      </c>
      <c r="Q35" s="13" t="s">
        <v>44</v>
      </c>
      <c r="R35" s="17" t="s">
        <v>45</v>
      </c>
      <c r="S35" s="17">
        <v>9000000</v>
      </c>
      <c r="T35" s="17">
        <v>90000000</v>
      </c>
      <c r="U35" s="13" t="s">
        <v>91</v>
      </c>
      <c r="V35" s="13" t="s">
        <v>92</v>
      </c>
      <c r="W35" s="13" t="s">
        <v>93</v>
      </c>
      <c r="X35" s="13" t="s">
        <v>49</v>
      </c>
      <c r="Y35" s="13" t="s">
        <v>50</v>
      </c>
      <c r="Z35" s="13" t="s">
        <v>51</v>
      </c>
      <c r="AA35" s="69"/>
      <c r="AB35" s="69"/>
      <c r="AC35" s="69"/>
      <c r="AD35" s="69"/>
      <c r="AE35" s="20" t="s">
        <v>86</v>
      </c>
      <c r="AF35" s="17">
        <v>9000000</v>
      </c>
      <c r="AG35" s="17">
        <v>90000000</v>
      </c>
      <c r="AH35" s="70" t="e">
        <f>VLOOKUP(A35,'MOD PAA INVERSIÓN 25 DE FEBRERO'!$B:$M,12,0)</f>
        <v>#N/A</v>
      </c>
      <c r="AI35" s="72">
        <f t="shared" si="0"/>
        <v>0</v>
      </c>
      <c r="AJ35" s="72">
        <v>90000000</v>
      </c>
      <c r="AK35" s="70">
        <v>0</v>
      </c>
      <c r="AL35" s="70" t="e">
        <f>VLOOKUP(A35,'MOD PAA INVERSIÓN 25 DE FEBRERO'!$B:$X,23,0)</f>
        <v>#N/A</v>
      </c>
      <c r="AM35" s="13" t="s">
        <v>92</v>
      </c>
      <c r="AN35" s="14">
        <v>8066</v>
      </c>
      <c r="AO35" s="71"/>
      <c r="AP35" s="71">
        <f>SUMIFS('MOD PAA INVERSIÓN'!$M:$M,'MOD PAA INVERSIÓN'!B:B,A35,'MOD PAA INVERSIÓN'!A:A,"Información Actual")</f>
        <v>0</v>
      </c>
      <c r="AQ35" s="71" t="e">
        <f>VLOOKUP(A35,'Copia de MOD PAA INVERSIÓN'!$B:$M,12,0)</f>
        <v>#N/A</v>
      </c>
      <c r="AR35" s="69" t="e">
        <f>VLOOKUP(A35,'SOL INVERSIÒN'!$B:$M,12,0)</f>
        <v>#N/A</v>
      </c>
      <c r="AS35" s="69" t="e">
        <f t="shared" si="1"/>
        <v>#N/A</v>
      </c>
      <c r="AT35" s="71"/>
      <c r="AU35" s="71" t="e">
        <f t="shared" si="2"/>
        <v>#N/A</v>
      </c>
      <c r="AV35" s="71"/>
      <c r="AW35" s="71"/>
      <c r="AX35" s="71"/>
    </row>
    <row r="36" spans="1:50" ht="63.75">
      <c r="A36" s="12" t="s">
        <v>105</v>
      </c>
      <c r="B36" s="13" t="s">
        <v>34</v>
      </c>
      <c r="C36" s="13" t="s">
        <v>83</v>
      </c>
      <c r="D36" s="13" t="s">
        <v>84</v>
      </c>
      <c r="E36" s="13" t="s">
        <v>85</v>
      </c>
      <c r="F36" s="14">
        <v>8066</v>
      </c>
      <c r="G36" s="14">
        <v>2024110010194</v>
      </c>
      <c r="H36" s="20" t="s">
        <v>86</v>
      </c>
      <c r="I36" s="13" t="s">
        <v>87</v>
      </c>
      <c r="J36" s="13" t="s">
        <v>88</v>
      </c>
      <c r="K36" s="13">
        <v>80111600</v>
      </c>
      <c r="L36" s="13" t="s">
        <v>106</v>
      </c>
      <c r="M36" s="13" t="s">
        <v>90</v>
      </c>
      <c r="N36" s="13" t="s">
        <v>90</v>
      </c>
      <c r="O36" s="13">
        <v>10</v>
      </c>
      <c r="P36" s="13">
        <v>1</v>
      </c>
      <c r="Q36" s="13" t="s">
        <v>44</v>
      </c>
      <c r="R36" s="17" t="s">
        <v>45</v>
      </c>
      <c r="S36" s="17">
        <v>5500000</v>
      </c>
      <c r="T36" s="17">
        <v>55000000</v>
      </c>
      <c r="U36" s="13" t="s">
        <v>91</v>
      </c>
      <c r="V36" s="13" t="s">
        <v>92</v>
      </c>
      <c r="W36" s="13" t="s">
        <v>93</v>
      </c>
      <c r="X36" s="13" t="s">
        <v>49</v>
      </c>
      <c r="Y36" s="13" t="s">
        <v>50</v>
      </c>
      <c r="Z36" s="13" t="s">
        <v>51</v>
      </c>
      <c r="AA36" s="69"/>
      <c r="AB36" s="69"/>
      <c r="AC36" s="69"/>
      <c r="AD36" s="69"/>
      <c r="AE36" s="20" t="s">
        <v>86</v>
      </c>
      <c r="AF36" s="17">
        <v>5500000</v>
      </c>
      <c r="AG36" s="17">
        <v>55000000</v>
      </c>
      <c r="AH36" s="70" t="e">
        <f>VLOOKUP(A36,'MOD PAA INVERSIÓN 25 DE FEBRERO'!$B:$M,12,0)</f>
        <v>#N/A</v>
      </c>
      <c r="AI36" s="72">
        <f t="shared" si="0"/>
        <v>0</v>
      </c>
      <c r="AJ36" s="72">
        <v>55000000</v>
      </c>
      <c r="AK36" s="70">
        <v>0</v>
      </c>
      <c r="AL36" s="70" t="e">
        <f>VLOOKUP(A36,'MOD PAA INVERSIÓN 25 DE FEBRERO'!$B:$X,23,0)</f>
        <v>#N/A</v>
      </c>
      <c r="AM36" s="13" t="s">
        <v>92</v>
      </c>
      <c r="AN36" s="14">
        <v>8066</v>
      </c>
      <c r="AO36" s="71"/>
      <c r="AP36" s="71">
        <f>SUMIFS('MOD PAA INVERSIÓN'!$M:$M,'MOD PAA INVERSIÓN'!B:B,A36,'MOD PAA INVERSIÓN'!A:A,"Información Actual")</f>
        <v>0</v>
      </c>
      <c r="AQ36" s="71" t="e">
        <f>VLOOKUP(A36,'Copia de MOD PAA INVERSIÓN'!$B:$M,12,0)</f>
        <v>#N/A</v>
      </c>
      <c r="AR36" s="69" t="e">
        <f>VLOOKUP(A36,'SOL INVERSIÒN'!$B:$M,12,0)</f>
        <v>#N/A</v>
      </c>
      <c r="AS36" s="69" t="e">
        <f t="shared" si="1"/>
        <v>#N/A</v>
      </c>
      <c r="AT36" s="71"/>
      <c r="AU36" s="71" t="e">
        <f t="shared" si="2"/>
        <v>#N/A</v>
      </c>
      <c r="AV36" s="71"/>
      <c r="AW36" s="71"/>
      <c r="AX36" s="71"/>
    </row>
    <row r="37" spans="1:50" ht="89.25">
      <c r="A37" s="12" t="s">
        <v>107</v>
      </c>
      <c r="B37" s="13" t="s">
        <v>34</v>
      </c>
      <c r="C37" s="13" t="s">
        <v>83</v>
      </c>
      <c r="D37" s="13" t="s">
        <v>84</v>
      </c>
      <c r="E37" s="13" t="s">
        <v>85</v>
      </c>
      <c r="F37" s="14">
        <v>8066</v>
      </c>
      <c r="G37" s="14">
        <v>2024110010194</v>
      </c>
      <c r="H37" s="20" t="s">
        <v>86</v>
      </c>
      <c r="I37" s="13" t="s">
        <v>87</v>
      </c>
      <c r="J37" s="13" t="s">
        <v>88</v>
      </c>
      <c r="K37" s="13">
        <v>80111600</v>
      </c>
      <c r="L37" s="13" t="s">
        <v>108</v>
      </c>
      <c r="M37" s="13" t="s">
        <v>90</v>
      </c>
      <c r="N37" s="13" t="s">
        <v>90</v>
      </c>
      <c r="O37" s="13">
        <v>8</v>
      </c>
      <c r="P37" s="13">
        <v>1</v>
      </c>
      <c r="Q37" s="13" t="s">
        <v>44</v>
      </c>
      <c r="R37" s="17" t="s">
        <v>45</v>
      </c>
      <c r="S37" s="17">
        <v>9000000</v>
      </c>
      <c r="T37" s="17">
        <v>72000000</v>
      </c>
      <c r="U37" s="13" t="s">
        <v>91</v>
      </c>
      <c r="V37" s="13" t="s">
        <v>92</v>
      </c>
      <c r="W37" s="13" t="s">
        <v>93</v>
      </c>
      <c r="X37" s="13" t="s">
        <v>49</v>
      </c>
      <c r="Y37" s="13" t="s">
        <v>50</v>
      </c>
      <c r="Z37" s="13" t="s">
        <v>51</v>
      </c>
      <c r="AA37" s="69"/>
      <c r="AB37" s="69"/>
      <c r="AC37" s="69"/>
      <c r="AD37" s="69"/>
      <c r="AE37" s="20" t="s">
        <v>86</v>
      </c>
      <c r="AF37" s="17">
        <v>9000000</v>
      </c>
      <c r="AG37" s="17">
        <v>72000000</v>
      </c>
      <c r="AH37" s="70" t="e">
        <f>VLOOKUP(A37,'MOD PAA INVERSIÓN 25 DE FEBRERO'!$B:$M,12,0)</f>
        <v>#N/A</v>
      </c>
      <c r="AI37" s="72">
        <f t="shared" si="0"/>
        <v>0</v>
      </c>
      <c r="AJ37" s="72">
        <v>72000000</v>
      </c>
      <c r="AK37" s="70">
        <v>0</v>
      </c>
      <c r="AL37" s="70" t="e">
        <f>VLOOKUP(A37,'MOD PAA INVERSIÓN 25 DE FEBRERO'!$B:$X,23,0)</f>
        <v>#N/A</v>
      </c>
      <c r="AM37" s="13" t="s">
        <v>92</v>
      </c>
      <c r="AN37" s="14">
        <v>8066</v>
      </c>
      <c r="AO37" s="71"/>
      <c r="AP37" s="71">
        <f>SUMIFS('MOD PAA INVERSIÓN'!$M:$M,'MOD PAA INVERSIÓN'!B:B,A37,'MOD PAA INVERSIÓN'!A:A,"Información Actual")</f>
        <v>0</v>
      </c>
      <c r="AQ37" s="71" t="e">
        <f>VLOOKUP(A37,'Copia de MOD PAA INVERSIÓN'!$B:$M,12,0)</f>
        <v>#N/A</v>
      </c>
      <c r="AR37" s="69" t="e">
        <f>VLOOKUP(A37,'SOL INVERSIÒN'!$B:$M,12,0)</f>
        <v>#N/A</v>
      </c>
      <c r="AS37" s="69" t="e">
        <f t="shared" si="1"/>
        <v>#N/A</v>
      </c>
      <c r="AT37" s="71"/>
      <c r="AU37" s="71" t="e">
        <f t="shared" si="2"/>
        <v>#N/A</v>
      </c>
      <c r="AV37" s="71"/>
      <c r="AW37" s="71"/>
      <c r="AX37" s="71"/>
    </row>
    <row r="38" spans="1:50" ht="102">
      <c r="A38" s="12" t="s">
        <v>109</v>
      </c>
      <c r="B38" s="13" t="s">
        <v>34</v>
      </c>
      <c r="C38" s="13" t="s">
        <v>83</v>
      </c>
      <c r="D38" s="13" t="s">
        <v>84</v>
      </c>
      <c r="E38" s="13" t="s">
        <v>85</v>
      </c>
      <c r="F38" s="14">
        <v>8066</v>
      </c>
      <c r="G38" s="14">
        <v>2024110010194</v>
      </c>
      <c r="H38" s="20" t="s">
        <v>86</v>
      </c>
      <c r="I38" s="13" t="s">
        <v>87</v>
      </c>
      <c r="J38" s="13" t="s">
        <v>88</v>
      </c>
      <c r="K38" s="13">
        <v>80111600</v>
      </c>
      <c r="L38" s="13" t="s">
        <v>110</v>
      </c>
      <c r="M38" s="13" t="s">
        <v>90</v>
      </c>
      <c r="N38" s="13" t="s">
        <v>90</v>
      </c>
      <c r="O38" s="13">
        <v>4</v>
      </c>
      <c r="P38" s="13">
        <v>1</v>
      </c>
      <c r="Q38" s="13" t="s">
        <v>44</v>
      </c>
      <c r="R38" s="17" t="s">
        <v>45</v>
      </c>
      <c r="S38" s="17">
        <v>3156000</v>
      </c>
      <c r="T38" s="17">
        <v>12624000</v>
      </c>
      <c r="U38" s="13" t="s">
        <v>91</v>
      </c>
      <c r="V38" s="13" t="s">
        <v>111</v>
      </c>
      <c r="W38" s="13" t="s">
        <v>93</v>
      </c>
      <c r="X38" s="13" t="s">
        <v>49</v>
      </c>
      <c r="Y38" s="13" t="s">
        <v>50</v>
      </c>
      <c r="Z38" s="13" t="s">
        <v>51</v>
      </c>
      <c r="AA38" s="69"/>
      <c r="AB38" s="69"/>
      <c r="AC38" s="69"/>
      <c r="AD38" s="69"/>
      <c r="AE38" s="20" t="s">
        <v>86</v>
      </c>
      <c r="AF38" s="17">
        <v>3156000</v>
      </c>
      <c r="AG38" s="17">
        <v>12624000</v>
      </c>
      <c r="AH38" s="70" t="e">
        <f>VLOOKUP(A38,'MOD PAA INVERSIÓN 25 DE FEBRERO'!$B:$M,12,0)</f>
        <v>#N/A</v>
      </c>
      <c r="AI38" s="72">
        <f t="shared" si="0"/>
        <v>0</v>
      </c>
      <c r="AJ38" s="72">
        <v>12624000</v>
      </c>
      <c r="AK38" s="70">
        <v>0</v>
      </c>
      <c r="AL38" s="70" t="e">
        <f>VLOOKUP(A38,'MOD PAA INVERSIÓN 25 DE FEBRERO'!$B:$X,23,0)</f>
        <v>#N/A</v>
      </c>
      <c r="AM38" s="13" t="s">
        <v>111</v>
      </c>
      <c r="AN38" s="14">
        <v>8066</v>
      </c>
      <c r="AO38" s="71"/>
      <c r="AP38" s="71">
        <f>SUMIFS('MOD PAA INVERSIÓN'!$M:$M,'MOD PAA INVERSIÓN'!B:B,A38,'MOD PAA INVERSIÓN'!A:A,"Información Actual")</f>
        <v>0</v>
      </c>
      <c r="AQ38" s="71" t="e">
        <f>VLOOKUP(A38,'Copia de MOD PAA INVERSIÓN'!$B:$M,12,0)</f>
        <v>#N/A</v>
      </c>
      <c r="AR38" s="69" t="e">
        <f>VLOOKUP(A38,'SOL INVERSIÒN'!$B:$M,12,0)</f>
        <v>#N/A</v>
      </c>
      <c r="AS38" s="69" t="e">
        <f t="shared" si="1"/>
        <v>#N/A</v>
      </c>
      <c r="AT38" s="71"/>
      <c r="AU38" s="71" t="e">
        <f t="shared" si="2"/>
        <v>#N/A</v>
      </c>
      <c r="AV38" s="71"/>
      <c r="AW38" s="71"/>
      <c r="AX38" s="71"/>
    </row>
    <row r="39" spans="1:50" ht="76.5">
      <c r="A39" s="12" t="s">
        <v>112</v>
      </c>
      <c r="B39" s="13" t="s">
        <v>34</v>
      </c>
      <c r="C39" s="13" t="s">
        <v>83</v>
      </c>
      <c r="D39" s="13" t="s">
        <v>84</v>
      </c>
      <c r="E39" s="13" t="s">
        <v>85</v>
      </c>
      <c r="F39" s="14">
        <v>8066</v>
      </c>
      <c r="G39" s="14">
        <v>2024110010194</v>
      </c>
      <c r="H39" s="20" t="s">
        <v>86</v>
      </c>
      <c r="I39" s="13" t="s">
        <v>87</v>
      </c>
      <c r="J39" s="13" t="s">
        <v>88</v>
      </c>
      <c r="K39" s="13">
        <v>80111600</v>
      </c>
      <c r="L39" s="13" t="s">
        <v>113</v>
      </c>
      <c r="M39" s="13" t="s">
        <v>90</v>
      </c>
      <c r="N39" s="13" t="s">
        <v>90</v>
      </c>
      <c r="O39" s="13">
        <v>6</v>
      </c>
      <c r="P39" s="13">
        <v>1</v>
      </c>
      <c r="Q39" s="13" t="s">
        <v>44</v>
      </c>
      <c r="R39" s="17" t="s">
        <v>45</v>
      </c>
      <c r="S39" s="17">
        <v>8000000</v>
      </c>
      <c r="T39" s="17">
        <v>48000000</v>
      </c>
      <c r="U39" s="13" t="s">
        <v>91</v>
      </c>
      <c r="V39" s="13" t="s">
        <v>92</v>
      </c>
      <c r="W39" s="13" t="s">
        <v>93</v>
      </c>
      <c r="X39" s="13" t="s">
        <v>49</v>
      </c>
      <c r="Y39" s="13" t="s">
        <v>50</v>
      </c>
      <c r="Z39" s="13" t="s">
        <v>51</v>
      </c>
      <c r="AA39" s="69"/>
      <c r="AB39" s="69"/>
      <c r="AC39" s="69"/>
      <c r="AD39" s="69"/>
      <c r="AE39" s="20" t="s">
        <v>86</v>
      </c>
      <c r="AF39" s="17">
        <v>8000000</v>
      </c>
      <c r="AG39" s="17">
        <v>48000000</v>
      </c>
      <c r="AH39" s="70" t="e">
        <f>VLOOKUP(A39,'MOD PAA INVERSIÓN 25 DE FEBRERO'!$B:$M,12,0)</f>
        <v>#N/A</v>
      </c>
      <c r="AI39" s="72">
        <f t="shared" si="0"/>
        <v>0</v>
      </c>
      <c r="AJ39" s="72">
        <v>48000000</v>
      </c>
      <c r="AK39" s="70">
        <v>0</v>
      </c>
      <c r="AL39" s="70" t="e">
        <f>VLOOKUP(A39,'MOD PAA INVERSIÓN 25 DE FEBRERO'!$B:$X,23,0)</f>
        <v>#N/A</v>
      </c>
      <c r="AM39" s="13" t="s">
        <v>92</v>
      </c>
      <c r="AN39" s="14">
        <v>8066</v>
      </c>
      <c r="AO39" s="71"/>
      <c r="AP39" s="71">
        <f>SUMIFS('MOD PAA INVERSIÓN'!$M:$M,'MOD PAA INVERSIÓN'!B:B,A39,'MOD PAA INVERSIÓN'!A:A,"Información Actual")</f>
        <v>0</v>
      </c>
      <c r="AQ39" s="71" t="e">
        <f>VLOOKUP(A39,'Copia de MOD PAA INVERSIÓN'!$B:$M,12,0)</f>
        <v>#N/A</v>
      </c>
      <c r="AR39" s="69" t="e">
        <f>VLOOKUP(A39,'SOL INVERSIÒN'!$B:$M,12,0)</f>
        <v>#N/A</v>
      </c>
      <c r="AS39" s="69" t="e">
        <f t="shared" si="1"/>
        <v>#N/A</v>
      </c>
      <c r="AT39" s="71"/>
      <c r="AU39" s="71" t="e">
        <f t="shared" si="2"/>
        <v>#N/A</v>
      </c>
      <c r="AV39" s="71"/>
      <c r="AW39" s="71"/>
      <c r="AX39" s="71"/>
    </row>
    <row r="40" spans="1:50" ht="127.5">
      <c r="A40" s="12" t="s">
        <v>114</v>
      </c>
      <c r="B40" s="13" t="s">
        <v>34</v>
      </c>
      <c r="C40" s="13" t="s">
        <v>83</v>
      </c>
      <c r="D40" s="13" t="s">
        <v>84</v>
      </c>
      <c r="E40" s="13" t="s">
        <v>85</v>
      </c>
      <c r="F40" s="14">
        <v>8066</v>
      </c>
      <c r="G40" s="14">
        <v>2024110010194</v>
      </c>
      <c r="H40" s="20" t="s">
        <v>86</v>
      </c>
      <c r="I40" s="13" t="s">
        <v>87</v>
      </c>
      <c r="J40" s="13" t="s">
        <v>88</v>
      </c>
      <c r="K40" s="13">
        <v>80111600</v>
      </c>
      <c r="L40" s="13" t="s">
        <v>115</v>
      </c>
      <c r="M40" s="13" t="s">
        <v>90</v>
      </c>
      <c r="N40" s="13" t="s">
        <v>90</v>
      </c>
      <c r="O40" s="13">
        <v>6</v>
      </c>
      <c r="P40" s="13">
        <v>1</v>
      </c>
      <c r="Q40" s="13" t="s">
        <v>44</v>
      </c>
      <c r="R40" s="17" t="s">
        <v>45</v>
      </c>
      <c r="S40" s="17">
        <v>5000000</v>
      </c>
      <c r="T40" s="17">
        <v>30000000</v>
      </c>
      <c r="U40" s="13" t="s">
        <v>91</v>
      </c>
      <c r="V40" s="13" t="s">
        <v>92</v>
      </c>
      <c r="W40" s="13" t="s">
        <v>93</v>
      </c>
      <c r="X40" s="13" t="s">
        <v>49</v>
      </c>
      <c r="Y40" s="13" t="s">
        <v>50</v>
      </c>
      <c r="Z40" s="13" t="s">
        <v>51</v>
      </c>
      <c r="AA40" s="69"/>
      <c r="AB40" s="69"/>
      <c r="AC40" s="69"/>
      <c r="AD40" s="69"/>
      <c r="AE40" s="20" t="s">
        <v>86</v>
      </c>
      <c r="AF40" s="17">
        <v>5000000</v>
      </c>
      <c r="AG40" s="17">
        <v>30000000</v>
      </c>
      <c r="AH40" s="70" t="e">
        <f>VLOOKUP(A40,'MOD PAA INVERSIÓN 25 DE FEBRERO'!$B:$M,12,0)</f>
        <v>#N/A</v>
      </c>
      <c r="AI40" s="72">
        <f t="shared" si="0"/>
        <v>0</v>
      </c>
      <c r="AJ40" s="72">
        <v>30000000</v>
      </c>
      <c r="AK40" s="70">
        <v>0</v>
      </c>
      <c r="AL40" s="70" t="e">
        <f>VLOOKUP(A40,'MOD PAA INVERSIÓN 25 DE FEBRERO'!$B:$X,23,0)</f>
        <v>#N/A</v>
      </c>
      <c r="AM40" s="13" t="s">
        <v>92</v>
      </c>
      <c r="AN40" s="14">
        <v>8066</v>
      </c>
      <c r="AO40" s="71"/>
      <c r="AP40" s="71">
        <f>SUMIFS('MOD PAA INVERSIÓN'!$M:$M,'MOD PAA INVERSIÓN'!B:B,A40,'MOD PAA INVERSIÓN'!A:A,"Información Actual")</f>
        <v>0</v>
      </c>
      <c r="AQ40" s="71" t="e">
        <f>VLOOKUP(A40,'Copia de MOD PAA INVERSIÓN'!$B:$M,12,0)</f>
        <v>#N/A</v>
      </c>
      <c r="AR40" s="69" t="e">
        <f>VLOOKUP(A40,'SOL INVERSIÒN'!$B:$M,12,0)</f>
        <v>#N/A</v>
      </c>
      <c r="AS40" s="69" t="e">
        <f t="shared" si="1"/>
        <v>#N/A</v>
      </c>
      <c r="AT40" s="71"/>
      <c r="AU40" s="71" t="e">
        <f t="shared" si="2"/>
        <v>#N/A</v>
      </c>
      <c r="AV40" s="71"/>
      <c r="AW40" s="71"/>
      <c r="AX40" s="71"/>
    </row>
    <row r="41" spans="1:50" ht="63.75">
      <c r="A41" s="12" t="s">
        <v>116</v>
      </c>
      <c r="B41" s="13" t="s">
        <v>34</v>
      </c>
      <c r="C41" s="13" t="s">
        <v>83</v>
      </c>
      <c r="D41" s="13" t="s">
        <v>84</v>
      </c>
      <c r="E41" s="13" t="s">
        <v>85</v>
      </c>
      <c r="F41" s="14">
        <v>8066</v>
      </c>
      <c r="G41" s="14">
        <v>2024110010194</v>
      </c>
      <c r="H41" s="20" t="s">
        <v>86</v>
      </c>
      <c r="I41" s="13" t="s">
        <v>87</v>
      </c>
      <c r="J41" s="13" t="s">
        <v>88</v>
      </c>
      <c r="K41" s="13">
        <v>80111600</v>
      </c>
      <c r="L41" s="13" t="s">
        <v>117</v>
      </c>
      <c r="M41" s="13" t="s">
        <v>90</v>
      </c>
      <c r="N41" s="13" t="s">
        <v>90</v>
      </c>
      <c r="O41" s="13">
        <v>10</v>
      </c>
      <c r="P41" s="13">
        <v>1</v>
      </c>
      <c r="Q41" s="13" t="s">
        <v>44</v>
      </c>
      <c r="R41" s="17" t="s">
        <v>45</v>
      </c>
      <c r="S41" s="17">
        <v>4700000</v>
      </c>
      <c r="T41" s="17">
        <v>47000000</v>
      </c>
      <c r="U41" s="13" t="s">
        <v>91</v>
      </c>
      <c r="V41" s="13" t="s">
        <v>92</v>
      </c>
      <c r="W41" s="13" t="s">
        <v>93</v>
      </c>
      <c r="X41" s="13" t="s">
        <v>49</v>
      </c>
      <c r="Y41" s="13" t="s">
        <v>50</v>
      </c>
      <c r="Z41" s="13" t="s">
        <v>51</v>
      </c>
      <c r="AA41" s="69"/>
      <c r="AB41" s="69"/>
      <c r="AC41" s="69"/>
      <c r="AD41" s="69"/>
      <c r="AE41" s="20" t="s">
        <v>86</v>
      </c>
      <c r="AF41" s="17">
        <v>4700000</v>
      </c>
      <c r="AG41" s="17">
        <v>47000000</v>
      </c>
      <c r="AH41" s="70" t="e">
        <f>VLOOKUP(A41,'MOD PAA INVERSIÓN 25 DE FEBRERO'!$B:$M,12,0)</f>
        <v>#N/A</v>
      </c>
      <c r="AI41" s="72">
        <f t="shared" si="0"/>
        <v>0</v>
      </c>
      <c r="AJ41" s="72">
        <v>47000000</v>
      </c>
      <c r="AK41" s="70">
        <v>0</v>
      </c>
      <c r="AL41" s="70" t="e">
        <f>VLOOKUP(A41,'MOD PAA INVERSIÓN 25 DE FEBRERO'!$B:$X,23,0)</f>
        <v>#N/A</v>
      </c>
      <c r="AM41" s="13" t="s">
        <v>92</v>
      </c>
      <c r="AN41" s="14">
        <v>8066</v>
      </c>
      <c r="AO41" s="71"/>
      <c r="AP41" s="71">
        <f>SUMIFS('MOD PAA INVERSIÓN'!$M:$M,'MOD PAA INVERSIÓN'!B:B,A41,'MOD PAA INVERSIÓN'!A:A,"Información Actual")</f>
        <v>0</v>
      </c>
      <c r="AQ41" s="71" t="e">
        <f>VLOOKUP(A41,'Copia de MOD PAA INVERSIÓN'!$B:$M,12,0)</f>
        <v>#N/A</v>
      </c>
      <c r="AR41" s="69" t="e">
        <f>VLOOKUP(A41,'SOL INVERSIÒN'!$B:$M,12,0)</f>
        <v>#N/A</v>
      </c>
      <c r="AS41" s="69" t="e">
        <f t="shared" si="1"/>
        <v>#N/A</v>
      </c>
      <c r="AT41" s="71"/>
      <c r="AU41" s="71" t="e">
        <f t="shared" si="2"/>
        <v>#N/A</v>
      </c>
      <c r="AV41" s="71"/>
      <c r="AW41" s="71"/>
      <c r="AX41" s="71"/>
    </row>
    <row r="42" spans="1:50" ht="76.5">
      <c r="A42" s="12" t="s">
        <v>118</v>
      </c>
      <c r="B42" s="13" t="s">
        <v>34</v>
      </c>
      <c r="C42" s="13" t="s">
        <v>83</v>
      </c>
      <c r="D42" s="13" t="s">
        <v>84</v>
      </c>
      <c r="E42" s="13" t="s">
        <v>85</v>
      </c>
      <c r="F42" s="14">
        <v>8066</v>
      </c>
      <c r="G42" s="14">
        <v>2024110010194</v>
      </c>
      <c r="H42" s="20" t="s">
        <v>86</v>
      </c>
      <c r="I42" s="13" t="s">
        <v>87</v>
      </c>
      <c r="J42" s="13" t="s">
        <v>88</v>
      </c>
      <c r="K42" s="13">
        <v>80111600</v>
      </c>
      <c r="L42" s="13" t="s">
        <v>119</v>
      </c>
      <c r="M42" s="13" t="s">
        <v>90</v>
      </c>
      <c r="N42" s="13" t="s">
        <v>90</v>
      </c>
      <c r="O42" s="13">
        <v>7</v>
      </c>
      <c r="P42" s="13">
        <v>1</v>
      </c>
      <c r="Q42" s="13" t="s">
        <v>44</v>
      </c>
      <c r="R42" s="17" t="s">
        <v>45</v>
      </c>
      <c r="S42" s="17">
        <v>6000000</v>
      </c>
      <c r="T42" s="17">
        <v>42000000</v>
      </c>
      <c r="U42" s="13" t="s">
        <v>91</v>
      </c>
      <c r="V42" s="13" t="s">
        <v>92</v>
      </c>
      <c r="W42" s="13" t="s">
        <v>93</v>
      </c>
      <c r="X42" s="13" t="s">
        <v>49</v>
      </c>
      <c r="Y42" s="13" t="s">
        <v>50</v>
      </c>
      <c r="Z42" s="13" t="s">
        <v>51</v>
      </c>
      <c r="AA42" s="69"/>
      <c r="AB42" s="69"/>
      <c r="AC42" s="69"/>
      <c r="AD42" s="69"/>
      <c r="AE42" s="20" t="s">
        <v>86</v>
      </c>
      <c r="AF42" s="17">
        <v>6000000</v>
      </c>
      <c r="AG42" s="17">
        <v>42000000</v>
      </c>
      <c r="AH42" s="70" t="e">
        <f>VLOOKUP(A42,'MOD PAA INVERSIÓN 25 DE FEBRERO'!$B:$M,12,0)</f>
        <v>#N/A</v>
      </c>
      <c r="AI42" s="72">
        <f t="shared" si="0"/>
        <v>0</v>
      </c>
      <c r="AJ42" s="72">
        <v>42000000</v>
      </c>
      <c r="AK42" s="70">
        <v>0</v>
      </c>
      <c r="AL42" s="70" t="e">
        <f>VLOOKUP(A42,'MOD PAA INVERSIÓN 25 DE FEBRERO'!$B:$X,23,0)</f>
        <v>#N/A</v>
      </c>
      <c r="AM42" s="13" t="s">
        <v>92</v>
      </c>
      <c r="AN42" s="14">
        <v>8066</v>
      </c>
      <c r="AO42" s="71"/>
      <c r="AP42" s="71">
        <f>SUMIFS('MOD PAA INVERSIÓN'!$M:$M,'MOD PAA INVERSIÓN'!B:B,A42,'MOD PAA INVERSIÓN'!A:A,"Información Actual")</f>
        <v>0</v>
      </c>
      <c r="AQ42" s="71" t="e">
        <f>VLOOKUP(A42,'Copia de MOD PAA INVERSIÓN'!$B:$M,12,0)</f>
        <v>#N/A</v>
      </c>
      <c r="AR42" s="69" t="e">
        <f>VLOOKUP(A42,'SOL INVERSIÒN'!$B:$M,12,0)</f>
        <v>#N/A</v>
      </c>
      <c r="AS42" s="69" t="e">
        <f t="shared" si="1"/>
        <v>#N/A</v>
      </c>
      <c r="AT42" s="71"/>
      <c r="AU42" s="71" t="e">
        <f t="shared" si="2"/>
        <v>#N/A</v>
      </c>
      <c r="AV42" s="71"/>
      <c r="AW42" s="71"/>
      <c r="AX42" s="71"/>
    </row>
    <row r="43" spans="1:50" ht="102">
      <c r="A43" s="12" t="s">
        <v>120</v>
      </c>
      <c r="B43" s="13" t="s">
        <v>34</v>
      </c>
      <c r="C43" s="13" t="s">
        <v>83</v>
      </c>
      <c r="D43" s="13" t="s">
        <v>84</v>
      </c>
      <c r="E43" s="13" t="s">
        <v>85</v>
      </c>
      <c r="F43" s="14">
        <v>8066</v>
      </c>
      <c r="G43" s="14">
        <v>2024110010194</v>
      </c>
      <c r="H43" s="20" t="s">
        <v>86</v>
      </c>
      <c r="I43" s="13" t="s">
        <v>87</v>
      </c>
      <c r="J43" s="13" t="s">
        <v>88</v>
      </c>
      <c r="K43" s="13">
        <v>80111600</v>
      </c>
      <c r="L43" s="13" t="s">
        <v>121</v>
      </c>
      <c r="M43" s="13" t="s">
        <v>90</v>
      </c>
      <c r="N43" s="13" t="s">
        <v>90</v>
      </c>
      <c r="O43" s="13">
        <v>8</v>
      </c>
      <c r="P43" s="13">
        <v>1</v>
      </c>
      <c r="Q43" s="13" t="s">
        <v>44</v>
      </c>
      <c r="R43" s="17" t="s">
        <v>45</v>
      </c>
      <c r="S43" s="17">
        <v>15000000</v>
      </c>
      <c r="T43" s="17">
        <v>120000000</v>
      </c>
      <c r="U43" s="13" t="s">
        <v>122</v>
      </c>
      <c r="V43" s="13" t="s">
        <v>92</v>
      </c>
      <c r="W43" s="13" t="s">
        <v>93</v>
      </c>
      <c r="X43" s="13" t="s">
        <v>49</v>
      </c>
      <c r="Y43" s="13" t="s">
        <v>50</v>
      </c>
      <c r="Z43" s="13" t="s">
        <v>51</v>
      </c>
      <c r="AA43" s="69"/>
      <c r="AB43" s="69"/>
      <c r="AC43" s="69"/>
      <c r="AD43" s="69"/>
      <c r="AE43" s="20" t="s">
        <v>86</v>
      </c>
      <c r="AF43" s="17">
        <v>15000000</v>
      </c>
      <c r="AG43" s="17">
        <v>120000000</v>
      </c>
      <c r="AH43" s="70" t="e">
        <f>VLOOKUP(A43,'MOD PAA INVERSIÓN 25 DE FEBRERO'!$B:$M,12,0)</f>
        <v>#N/A</v>
      </c>
      <c r="AI43" s="72">
        <f t="shared" si="0"/>
        <v>0</v>
      </c>
      <c r="AJ43" s="72">
        <v>120000000</v>
      </c>
      <c r="AK43" s="70">
        <v>0</v>
      </c>
      <c r="AL43" s="70" t="e">
        <f>VLOOKUP(A43,'MOD PAA INVERSIÓN 25 DE FEBRERO'!$B:$X,23,0)</f>
        <v>#N/A</v>
      </c>
      <c r="AM43" s="13" t="s">
        <v>92</v>
      </c>
      <c r="AN43" s="14">
        <v>8066</v>
      </c>
      <c r="AO43" s="71"/>
      <c r="AP43" s="71">
        <f>SUMIFS('MOD PAA INVERSIÓN'!$M:$M,'MOD PAA INVERSIÓN'!B:B,A43,'MOD PAA INVERSIÓN'!A:A,"Información Actual")</f>
        <v>0</v>
      </c>
      <c r="AQ43" s="71" t="e">
        <f>VLOOKUP(A43,'Copia de MOD PAA INVERSIÓN'!$B:$M,12,0)</f>
        <v>#N/A</v>
      </c>
      <c r="AR43" s="69" t="e">
        <f>VLOOKUP(A43,'SOL INVERSIÒN'!$B:$M,12,0)</f>
        <v>#N/A</v>
      </c>
      <c r="AS43" s="69" t="e">
        <f t="shared" si="1"/>
        <v>#N/A</v>
      </c>
      <c r="AT43" s="71"/>
      <c r="AU43" s="71" t="e">
        <f t="shared" si="2"/>
        <v>#N/A</v>
      </c>
      <c r="AV43" s="71"/>
      <c r="AW43" s="71"/>
      <c r="AX43" s="71"/>
    </row>
    <row r="44" spans="1:50" ht="76.5">
      <c r="A44" s="12" t="s">
        <v>123</v>
      </c>
      <c r="B44" s="13" t="s">
        <v>34</v>
      </c>
      <c r="C44" s="13" t="s">
        <v>83</v>
      </c>
      <c r="D44" s="13" t="s">
        <v>84</v>
      </c>
      <c r="E44" s="13" t="s">
        <v>85</v>
      </c>
      <c r="F44" s="14">
        <v>8066</v>
      </c>
      <c r="G44" s="14">
        <v>2024110010194</v>
      </c>
      <c r="H44" s="20" t="s">
        <v>86</v>
      </c>
      <c r="I44" s="13" t="s">
        <v>87</v>
      </c>
      <c r="J44" s="13" t="s">
        <v>88</v>
      </c>
      <c r="K44" s="13">
        <v>80111600</v>
      </c>
      <c r="L44" s="13" t="s">
        <v>119</v>
      </c>
      <c r="M44" s="13" t="s">
        <v>90</v>
      </c>
      <c r="N44" s="13" t="s">
        <v>90</v>
      </c>
      <c r="O44" s="13">
        <v>5</v>
      </c>
      <c r="P44" s="13">
        <v>1</v>
      </c>
      <c r="Q44" s="13" t="s">
        <v>44</v>
      </c>
      <c r="R44" s="17" t="s">
        <v>45</v>
      </c>
      <c r="S44" s="17">
        <v>5000000</v>
      </c>
      <c r="T44" s="17">
        <v>25000000</v>
      </c>
      <c r="U44" s="13" t="s">
        <v>91</v>
      </c>
      <c r="V44" s="13" t="s">
        <v>92</v>
      </c>
      <c r="W44" s="13" t="s">
        <v>93</v>
      </c>
      <c r="X44" s="13" t="s">
        <v>49</v>
      </c>
      <c r="Y44" s="13" t="s">
        <v>50</v>
      </c>
      <c r="Z44" s="13" t="s">
        <v>51</v>
      </c>
      <c r="AA44" s="69"/>
      <c r="AB44" s="69"/>
      <c r="AC44" s="69"/>
      <c r="AD44" s="69"/>
      <c r="AE44" s="20" t="s">
        <v>86</v>
      </c>
      <c r="AF44" s="17">
        <v>5000000</v>
      </c>
      <c r="AG44" s="17">
        <v>25000000</v>
      </c>
      <c r="AH44" s="70" t="e">
        <f>VLOOKUP(A44,'MOD PAA INVERSIÓN 25 DE FEBRERO'!$B:$M,12,0)</f>
        <v>#N/A</v>
      </c>
      <c r="AI44" s="72">
        <f t="shared" si="0"/>
        <v>0</v>
      </c>
      <c r="AJ44" s="72">
        <v>25000000</v>
      </c>
      <c r="AK44" s="70">
        <v>0</v>
      </c>
      <c r="AL44" s="70" t="e">
        <f>VLOOKUP(A44,'MOD PAA INVERSIÓN 25 DE FEBRERO'!$B:$X,23,0)</f>
        <v>#N/A</v>
      </c>
      <c r="AM44" s="13" t="s">
        <v>92</v>
      </c>
      <c r="AN44" s="14">
        <v>8066</v>
      </c>
      <c r="AO44" s="71"/>
      <c r="AP44" s="71">
        <f>SUMIFS('MOD PAA INVERSIÓN'!$M:$M,'MOD PAA INVERSIÓN'!B:B,A44,'MOD PAA INVERSIÓN'!A:A,"Información Actual")</f>
        <v>0</v>
      </c>
      <c r="AQ44" s="71" t="e">
        <f>VLOOKUP(A44,'Copia de MOD PAA INVERSIÓN'!$B:$M,12,0)</f>
        <v>#N/A</v>
      </c>
      <c r="AR44" s="69" t="e">
        <f>VLOOKUP(A44,'SOL INVERSIÒN'!$B:$M,12,0)</f>
        <v>#N/A</v>
      </c>
      <c r="AS44" s="69" t="e">
        <f t="shared" si="1"/>
        <v>#N/A</v>
      </c>
      <c r="AT44" s="71"/>
      <c r="AU44" s="71" t="e">
        <f t="shared" si="2"/>
        <v>#N/A</v>
      </c>
      <c r="AV44" s="71"/>
      <c r="AW44" s="71"/>
      <c r="AX44" s="71"/>
    </row>
    <row r="45" spans="1:50" ht="63.75">
      <c r="A45" s="12" t="s">
        <v>124</v>
      </c>
      <c r="B45" s="13" t="s">
        <v>34</v>
      </c>
      <c r="C45" s="13" t="s">
        <v>83</v>
      </c>
      <c r="D45" s="13" t="s">
        <v>84</v>
      </c>
      <c r="E45" s="13" t="s">
        <v>85</v>
      </c>
      <c r="F45" s="14">
        <v>8066</v>
      </c>
      <c r="G45" s="14">
        <v>2024110010194</v>
      </c>
      <c r="H45" s="20" t="s">
        <v>86</v>
      </c>
      <c r="I45" s="13" t="s">
        <v>87</v>
      </c>
      <c r="J45" s="13" t="s">
        <v>88</v>
      </c>
      <c r="K45" s="13">
        <v>80111600</v>
      </c>
      <c r="L45" s="13" t="s">
        <v>125</v>
      </c>
      <c r="M45" s="13" t="s">
        <v>90</v>
      </c>
      <c r="N45" s="13" t="s">
        <v>90</v>
      </c>
      <c r="O45" s="13">
        <v>5</v>
      </c>
      <c r="P45" s="13">
        <v>1</v>
      </c>
      <c r="Q45" s="13" t="s">
        <v>44</v>
      </c>
      <c r="R45" s="17" t="s">
        <v>45</v>
      </c>
      <c r="S45" s="17">
        <v>3000000</v>
      </c>
      <c r="T45" s="17">
        <v>15000000</v>
      </c>
      <c r="U45" s="13" t="s">
        <v>126</v>
      </c>
      <c r="V45" s="13" t="s">
        <v>111</v>
      </c>
      <c r="W45" s="13" t="s">
        <v>93</v>
      </c>
      <c r="X45" s="13" t="s">
        <v>49</v>
      </c>
      <c r="Y45" s="13" t="s">
        <v>50</v>
      </c>
      <c r="Z45" s="13" t="s">
        <v>51</v>
      </c>
      <c r="AA45" s="69"/>
      <c r="AB45" s="69"/>
      <c r="AC45" s="69"/>
      <c r="AD45" s="69"/>
      <c r="AE45" s="20" t="s">
        <v>86</v>
      </c>
      <c r="AF45" s="17">
        <v>3000000</v>
      </c>
      <c r="AG45" s="17">
        <v>15000000</v>
      </c>
      <c r="AH45" s="70" t="e">
        <f>VLOOKUP(A45,'MOD PAA INVERSIÓN 25 DE FEBRERO'!$B:$M,12,0)</f>
        <v>#N/A</v>
      </c>
      <c r="AI45" s="72">
        <f t="shared" si="0"/>
        <v>0</v>
      </c>
      <c r="AJ45" s="72">
        <v>15000000</v>
      </c>
      <c r="AK45" s="70">
        <v>0</v>
      </c>
      <c r="AL45" s="70" t="e">
        <f>VLOOKUP(A45,'MOD PAA INVERSIÓN 25 DE FEBRERO'!$B:$X,23,0)</f>
        <v>#N/A</v>
      </c>
      <c r="AM45" s="13" t="s">
        <v>111</v>
      </c>
      <c r="AN45" s="14">
        <v>8066</v>
      </c>
      <c r="AO45" s="71"/>
      <c r="AP45" s="71">
        <f>SUMIFS('MOD PAA INVERSIÓN'!$M:$M,'MOD PAA INVERSIÓN'!B:B,A45,'MOD PAA INVERSIÓN'!A:A,"Información Actual")</f>
        <v>0</v>
      </c>
      <c r="AQ45" s="71" t="e">
        <f>VLOOKUP(A45,'Copia de MOD PAA INVERSIÓN'!$B:$M,12,0)</f>
        <v>#N/A</v>
      </c>
      <c r="AR45" s="69" t="e">
        <f>VLOOKUP(A45,'SOL INVERSIÒN'!$B:$M,12,0)</f>
        <v>#N/A</v>
      </c>
      <c r="AS45" s="69" t="e">
        <f t="shared" si="1"/>
        <v>#N/A</v>
      </c>
      <c r="AT45" s="71"/>
      <c r="AU45" s="71" t="e">
        <f t="shared" si="2"/>
        <v>#N/A</v>
      </c>
      <c r="AV45" s="71"/>
      <c r="AW45" s="71"/>
      <c r="AX45" s="71"/>
    </row>
    <row r="46" spans="1:50" ht="140.25">
      <c r="A46" s="12" t="s">
        <v>127</v>
      </c>
      <c r="B46" s="13" t="s">
        <v>34</v>
      </c>
      <c r="C46" s="13" t="s">
        <v>83</v>
      </c>
      <c r="D46" s="13" t="s">
        <v>84</v>
      </c>
      <c r="E46" s="13" t="s">
        <v>85</v>
      </c>
      <c r="F46" s="14">
        <v>8066</v>
      </c>
      <c r="G46" s="14">
        <v>2024110010194</v>
      </c>
      <c r="H46" s="20" t="s">
        <v>86</v>
      </c>
      <c r="I46" s="13" t="s">
        <v>87</v>
      </c>
      <c r="J46" s="13" t="s">
        <v>88</v>
      </c>
      <c r="K46" s="13">
        <v>80111600</v>
      </c>
      <c r="L46" s="13" t="s">
        <v>128</v>
      </c>
      <c r="M46" s="13" t="s">
        <v>90</v>
      </c>
      <c r="N46" s="13" t="s">
        <v>90</v>
      </c>
      <c r="O46" s="13">
        <v>6</v>
      </c>
      <c r="P46" s="13">
        <v>1</v>
      </c>
      <c r="Q46" s="13" t="s">
        <v>44</v>
      </c>
      <c r="R46" s="17" t="s">
        <v>45</v>
      </c>
      <c r="S46" s="17">
        <v>6000000</v>
      </c>
      <c r="T46" s="17">
        <v>36000000</v>
      </c>
      <c r="U46" s="13" t="s">
        <v>126</v>
      </c>
      <c r="V46" s="13" t="s">
        <v>92</v>
      </c>
      <c r="W46" s="13" t="s">
        <v>93</v>
      </c>
      <c r="X46" s="13" t="s">
        <v>49</v>
      </c>
      <c r="Y46" s="13" t="s">
        <v>50</v>
      </c>
      <c r="Z46" s="13" t="s">
        <v>51</v>
      </c>
      <c r="AA46" s="69"/>
      <c r="AB46" s="69"/>
      <c r="AC46" s="69"/>
      <c r="AD46" s="69"/>
      <c r="AE46" s="20" t="s">
        <v>86</v>
      </c>
      <c r="AF46" s="17">
        <v>6000000</v>
      </c>
      <c r="AG46" s="17">
        <v>36000000</v>
      </c>
      <c r="AH46" s="70" t="e">
        <f>VLOOKUP(A46,'MOD PAA INVERSIÓN 25 DE FEBRERO'!$B:$M,12,0)</f>
        <v>#N/A</v>
      </c>
      <c r="AI46" s="72">
        <f t="shared" si="0"/>
        <v>0</v>
      </c>
      <c r="AJ46" s="72">
        <v>36000000</v>
      </c>
      <c r="AK46" s="70">
        <v>0</v>
      </c>
      <c r="AL46" s="70" t="e">
        <f>VLOOKUP(A46,'MOD PAA INVERSIÓN 25 DE FEBRERO'!$B:$X,23,0)</f>
        <v>#N/A</v>
      </c>
      <c r="AM46" s="13" t="s">
        <v>92</v>
      </c>
      <c r="AN46" s="14">
        <v>8066</v>
      </c>
      <c r="AO46" s="71"/>
      <c r="AP46" s="71">
        <f>SUMIFS('MOD PAA INVERSIÓN'!$M:$M,'MOD PAA INVERSIÓN'!B:B,A46,'MOD PAA INVERSIÓN'!A:A,"Información Actual")</f>
        <v>0</v>
      </c>
      <c r="AQ46" s="71" t="e">
        <f>VLOOKUP(A46,'Copia de MOD PAA INVERSIÓN'!$B:$M,12,0)</f>
        <v>#N/A</v>
      </c>
      <c r="AR46" s="69" t="e">
        <f>VLOOKUP(A46,'SOL INVERSIÒN'!$B:$M,12,0)</f>
        <v>#N/A</v>
      </c>
      <c r="AS46" s="69" t="e">
        <f t="shared" si="1"/>
        <v>#N/A</v>
      </c>
      <c r="AT46" s="71"/>
      <c r="AU46" s="71" t="e">
        <f t="shared" si="2"/>
        <v>#N/A</v>
      </c>
      <c r="AV46" s="71"/>
      <c r="AW46" s="71"/>
      <c r="AX46" s="71"/>
    </row>
    <row r="47" spans="1:50" ht="165.75">
      <c r="A47" s="12" t="s">
        <v>129</v>
      </c>
      <c r="B47" s="13" t="s">
        <v>34</v>
      </c>
      <c r="C47" s="13" t="s">
        <v>83</v>
      </c>
      <c r="D47" s="13" t="s">
        <v>84</v>
      </c>
      <c r="E47" s="13" t="s">
        <v>85</v>
      </c>
      <c r="F47" s="14">
        <v>8066</v>
      </c>
      <c r="G47" s="14">
        <v>2024110010194</v>
      </c>
      <c r="H47" s="20" t="s">
        <v>86</v>
      </c>
      <c r="I47" s="13" t="s">
        <v>87</v>
      </c>
      <c r="J47" s="13" t="s">
        <v>88</v>
      </c>
      <c r="K47" s="13">
        <v>80111600</v>
      </c>
      <c r="L47" s="13" t="s">
        <v>130</v>
      </c>
      <c r="M47" s="13" t="s">
        <v>90</v>
      </c>
      <c r="N47" s="13" t="s">
        <v>90</v>
      </c>
      <c r="O47" s="13">
        <v>5</v>
      </c>
      <c r="P47" s="13">
        <v>1</v>
      </c>
      <c r="Q47" s="13" t="s">
        <v>44</v>
      </c>
      <c r="R47" s="17" t="s">
        <v>45</v>
      </c>
      <c r="S47" s="17">
        <v>5500000</v>
      </c>
      <c r="T47" s="17">
        <v>27500000</v>
      </c>
      <c r="U47" s="13" t="s">
        <v>126</v>
      </c>
      <c r="V47" s="13" t="s">
        <v>92</v>
      </c>
      <c r="W47" s="13" t="s">
        <v>93</v>
      </c>
      <c r="X47" s="13" t="s">
        <v>49</v>
      </c>
      <c r="Y47" s="13" t="s">
        <v>50</v>
      </c>
      <c r="Z47" s="13" t="s">
        <v>51</v>
      </c>
      <c r="AA47" s="69"/>
      <c r="AB47" s="69"/>
      <c r="AC47" s="69"/>
      <c r="AD47" s="69"/>
      <c r="AE47" s="20" t="s">
        <v>86</v>
      </c>
      <c r="AF47" s="17">
        <v>5500000</v>
      </c>
      <c r="AG47" s="17">
        <v>27500000</v>
      </c>
      <c r="AH47" s="70" t="e">
        <f>VLOOKUP(A47,'MOD PAA INVERSIÓN 25 DE FEBRERO'!$B:$M,12,0)</f>
        <v>#N/A</v>
      </c>
      <c r="AI47" s="72">
        <f t="shared" si="0"/>
        <v>0</v>
      </c>
      <c r="AJ47" s="72">
        <v>27500000</v>
      </c>
      <c r="AK47" s="70">
        <v>0</v>
      </c>
      <c r="AL47" s="70" t="e">
        <f>VLOOKUP(A47,'MOD PAA INVERSIÓN 25 DE FEBRERO'!$B:$X,23,0)</f>
        <v>#N/A</v>
      </c>
      <c r="AM47" s="13" t="s">
        <v>92</v>
      </c>
      <c r="AN47" s="14">
        <v>8066</v>
      </c>
      <c r="AO47" s="71"/>
      <c r="AP47" s="71">
        <f>SUMIFS('MOD PAA INVERSIÓN'!$M:$M,'MOD PAA INVERSIÓN'!B:B,A47,'MOD PAA INVERSIÓN'!A:A,"Información Actual")</f>
        <v>0</v>
      </c>
      <c r="AQ47" s="71" t="e">
        <f>VLOOKUP(A47,'Copia de MOD PAA INVERSIÓN'!$B:$M,12,0)</f>
        <v>#N/A</v>
      </c>
      <c r="AR47" s="69" t="e">
        <f>VLOOKUP(A47,'SOL INVERSIÒN'!$B:$M,12,0)</f>
        <v>#N/A</v>
      </c>
      <c r="AS47" s="69" t="e">
        <f t="shared" si="1"/>
        <v>#N/A</v>
      </c>
      <c r="AT47" s="71"/>
      <c r="AU47" s="71" t="e">
        <f t="shared" si="2"/>
        <v>#N/A</v>
      </c>
      <c r="AV47" s="71"/>
      <c r="AW47" s="71"/>
      <c r="AX47" s="71"/>
    </row>
    <row r="48" spans="1:50" ht="165.75">
      <c r="A48" s="12" t="s">
        <v>131</v>
      </c>
      <c r="B48" s="13" t="s">
        <v>34</v>
      </c>
      <c r="C48" s="13" t="s">
        <v>83</v>
      </c>
      <c r="D48" s="13" t="s">
        <v>84</v>
      </c>
      <c r="E48" s="13" t="s">
        <v>85</v>
      </c>
      <c r="F48" s="14">
        <v>8066</v>
      </c>
      <c r="G48" s="14">
        <v>2024110010194</v>
      </c>
      <c r="H48" s="20" t="s">
        <v>86</v>
      </c>
      <c r="I48" s="13" t="s">
        <v>87</v>
      </c>
      <c r="J48" s="13" t="s">
        <v>88</v>
      </c>
      <c r="K48" s="13">
        <v>80111600</v>
      </c>
      <c r="L48" s="13" t="s">
        <v>130</v>
      </c>
      <c r="M48" s="13" t="s">
        <v>90</v>
      </c>
      <c r="N48" s="13" t="s">
        <v>90</v>
      </c>
      <c r="O48" s="13">
        <v>6</v>
      </c>
      <c r="P48" s="13">
        <v>1</v>
      </c>
      <c r="Q48" s="13" t="s">
        <v>44</v>
      </c>
      <c r="R48" s="17" t="s">
        <v>45</v>
      </c>
      <c r="S48" s="17">
        <v>4732000</v>
      </c>
      <c r="T48" s="17">
        <v>28392000</v>
      </c>
      <c r="U48" s="13" t="s">
        <v>126</v>
      </c>
      <c r="V48" s="13" t="s">
        <v>92</v>
      </c>
      <c r="W48" s="13" t="s">
        <v>93</v>
      </c>
      <c r="X48" s="13" t="s">
        <v>49</v>
      </c>
      <c r="Y48" s="13" t="s">
        <v>50</v>
      </c>
      <c r="Z48" s="13" t="s">
        <v>51</v>
      </c>
      <c r="AA48" s="69"/>
      <c r="AB48" s="69"/>
      <c r="AC48" s="69"/>
      <c r="AD48" s="69"/>
      <c r="AE48" s="20" t="s">
        <v>86</v>
      </c>
      <c r="AF48" s="17">
        <v>4732000</v>
      </c>
      <c r="AG48" s="17">
        <v>28392000</v>
      </c>
      <c r="AH48" s="70" t="e">
        <f>VLOOKUP(A48,'MOD PAA INVERSIÓN 25 DE FEBRERO'!$B:$M,12,0)</f>
        <v>#N/A</v>
      </c>
      <c r="AI48" s="72">
        <f t="shared" si="0"/>
        <v>0</v>
      </c>
      <c r="AJ48" s="72">
        <v>28392000</v>
      </c>
      <c r="AK48" s="70">
        <v>0</v>
      </c>
      <c r="AL48" s="70" t="e">
        <f>VLOOKUP(A48,'MOD PAA INVERSIÓN 25 DE FEBRERO'!$B:$X,23,0)</f>
        <v>#N/A</v>
      </c>
      <c r="AM48" s="13" t="s">
        <v>92</v>
      </c>
      <c r="AN48" s="14">
        <v>8066</v>
      </c>
      <c r="AO48" s="71"/>
      <c r="AP48" s="71">
        <f>SUMIFS('MOD PAA INVERSIÓN'!$M:$M,'MOD PAA INVERSIÓN'!B:B,A48,'MOD PAA INVERSIÓN'!A:A,"Información Actual")</f>
        <v>0</v>
      </c>
      <c r="AQ48" s="71" t="e">
        <f>VLOOKUP(A48,'Copia de MOD PAA INVERSIÓN'!$B:$M,12,0)</f>
        <v>#N/A</v>
      </c>
      <c r="AR48" s="69" t="e">
        <f>VLOOKUP(A48,'SOL INVERSIÒN'!$B:$M,12,0)</f>
        <v>#N/A</v>
      </c>
      <c r="AS48" s="69" t="e">
        <f t="shared" si="1"/>
        <v>#N/A</v>
      </c>
      <c r="AT48" s="71"/>
      <c r="AU48" s="71" t="e">
        <f t="shared" si="2"/>
        <v>#N/A</v>
      </c>
      <c r="AV48" s="71"/>
      <c r="AW48" s="71"/>
      <c r="AX48" s="71"/>
    </row>
    <row r="49" spans="1:50" ht="140.25">
      <c r="A49" s="12" t="s">
        <v>132</v>
      </c>
      <c r="B49" s="13" t="s">
        <v>34</v>
      </c>
      <c r="C49" s="13" t="s">
        <v>83</v>
      </c>
      <c r="D49" s="13" t="s">
        <v>84</v>
      </c>
      <c r="E49" s="13" t="s">
        <v>85</v>
      </c>
      <c r="F49" s="14">
        <v>8066</v>
      </c>
      <c r="G49" s="14">
        <v>2024110010194</v>
      </c>
      <c r="H49" s="20" t="s">
        <v>86</v>
      </c>
      <c r="I49" s="13" t="s">
        <v>87</v>
      </c>
      <c r="J49" s="13" t="s">
        <v>88</v>
      </c>
      <c r="K49" s="13">
        <v>80111600</v>
      </c>
      <c r="L49" s="13" t="s">
        <v>133</v>
      </c>
      <c r="M49" s="13" t="s">
        <v>90</v>
      </c>
      <c r="N49" s="13" t="s">
        <v>90</v>
      </c>
      <c r="O49" s="13">
        <v>6</v>
      </c>
      <c r="P49" s="13">
        <v>1</v>
      </c>
      <c r="Q49" s="13" t="s">
        <v>44</v>
      </c>
      <c r="R49" s="17" t="s">
        <v>45</v>
      </c>
      <c r="S49" s="17">
        <v>4540000</v>
      </c>
      <c r="T49" s="17">
        <v>27240000</v>
      </c>
      <c r="U49" s="13" t="s">
        <v>126</v>
      </c>
      <c r="V49" s="13" t="s">
        <v>92</v>
      </c>
      <c r="W49" s="13" t="s">
        <v>93</v>
      </c>
      <c r="X49" s="13" t="s">
        <v>49</v>
      </c>
      <c r="Y49" s="13" t="s">
        <v>50</v>
      </c>
      <c r="Z49" s="13" t="s">
        <v>51</v>
      </c>
      <c r="AA49" s="69"/>
      <c r="AB49" s="69"/>
      <c r="AC49" s="69"/>
      <c r="AD49" s="69"/>
      <c r="AE49" s="20" t="s">
        <v>86</v>
      </c>
      <c r="AF49" s="17">
        <v>4540000</v>
      </c>
      <c r="AG49" s="17">
        <v>27240000</v>
      </c>
      <c r="AH49" s="70" t="e">
        <f>VLOOKUP(A49,'MOD PAA INVERSIÓN 25 DE FEBRERO'!$B:$M,12,0)</f>
        <v>#N/A</v>
      </c>
      <c r="AI49" s="72">
        <f t="shared" si="0"/>
        <v>0</v>
      </c>
      <c r="AJ49" s="72">
        <v>27240000</v>
      </c>
      <c r="AK49" s="70">
        <v>0</v>
      </c>
      <c r="AL49" s="70" t="e">
        <f>VLOOKUP(A49,'MOD PAA INVERSIÓN 25 DE FEBRERO'!$B:$X,23,0)</f>
        <v>#N/A</v>
      </c>
      <c r="AM49" s="13" t="s">
        <v>92</v>
      </c>
      <c r="AN49" s="14">
        <v>8066</v>
      </c>
      <c r="AO49" s="71"/>
      <c r="AP49" s="71">
        <f>SUMIFS('MOD PAA INVERSIÓN'!$M:$M,'MOD PAA INVERSIÓN'!B:B,A49,'MOD PAA INVERSIÓN'!A:A,"Información Actual")</f>
        <v>0</v>
      </c>
      <c r="AQ49" s="71" t="e">
        <f>VLOOKUP(A49,'Copia de MOD PAA INVERSIÓN'!$B:$M,12,0)</f>
        <v>#N/A</v>
      </c>
      <c r="AR49" s="69" t="e">
        <f>VLOOKUP(A49,'SOL INVERSIÒN'!$B:$M,12,0)</f>
        <v>#N/A</v>
      </c>
      <c r="AS49" s="69" t="e">
        <f t="shared" si="1"/>
        <v>#N/A</v>
      </c>
      <c r="AT49" s="71"/>
      <c r="AU49" s="71" t="e">
        <f t="shared" si="2"/>
        <v>#N/A</v>
      </c>
      <c r="AV49" s="71"/>
      <c r="AW49" s="71"/>
      <c r="AX49" s="71"/>
    </row>
    <row r="50" spans="1:50" ht="140.25">
      <c r="A50" s="12" t="s">
        <v>134</v>
      </c>
      <c r="B50" s="13" t="s">
        <v>34</v>
      </c>
      <c r="C50" s="13" t="s">
        <v>83</v>
      </c>
      <c r="D50" s="13" t="s">
        <v>84</v>
      </c>
      <c r="E50" s="13" t="s">
        <v>85</v>
      </c>
      <c r="F50" s="14">
        <v>8066</v>
      </c>
      <c r="G50" s="14">
        <v>2024110010194</v>
      </c>
      <c r="H50" s="20" t="s">
        <v>86</v>
      </c>
      <c r="I50" s="13" t="s">
        <v>87</v>
      </c>
      <c r="J50" s="13" t="s">
        <v>88</v>
      </c>
      <c r="K50" s="13">
        <v>80111600</v>
      </c>
      <c r="L50" s="13" t="s">
        <v>135</v>
      </c>
      <c r="M50" s="13" t="s">
        <v>96</v>
      </c>
      <c r="N50" s="13" t="s">
        <v>90</v>
      </c>
      <c r="O50" s="13">
        <v>6</v>
      </c>
      <c r="P50" s="13">
        <v>1</v>
      </c>
      <c r="Q50" s="13" t="s">
        <v>44</v>
      </c>
      <c r="R50" s="17" t="s">
        <v>45</v>
      </c>
      <c r="S50" s="17">
        <v>4200000</v>
      </c>
      <c r="T50" s="17">
        <v>25200000</v>
      </c>
      <c r="U50" s="13" t="s">
        <v>126</v>
      </c>
      <c r="V50" s="13" t="s">
        <v>92</v>
      </c>
      <c r="W50" s="13" t="s">
        <v>93</v>
      </c>
      <c r="X50" s="13" t="s">
        <v>49</v>
      </c>
      <c r="Y50" s="13" t="s">
        <v>50</v>
      </c>
      <c r="Z50" s="13" t="s">
        <v>51</v>
      </c>
      <c r="AA50" s="69"/>
      <c r="AB50" s="69"/>
      <c r="AC50" s="69"/>
      <c r="AD50" s="69"/>
      <c r="AE50" s="20" t="s">
        <v>86</v>
      </c>
      <c r="AF50" s="17">
        <v>4200000</v>
      </c>
      <c r="AG50" s="17">
        <v>25200000</v>
      </c>
      <c r="AH50" s="70" t="e">
        <f>VLOOKUP(A50,'MOD PAA INVERSIÓN 25 DE FEBRERO'!$B:$M,12,0)</f>
        <v>#N/A</v>
      </c>
      <c r="AI50" s="72">
        <f t="shared" si="0"/>
        <v>0</v>
      </c>
      <c r="AJ50" s="72">
        <v>25200000</v>
      </c>
      <c r="AK50" s="70">
        <v>0</v>
      </c>
      <c r="AL50" s="70" t="e">
        <f>VLOOKUP(A50,'MOD PAA INVERSIÓN 25 DE FEBRERO'!$B:$X,23,0)</f>
        <v>#N/A</v>
      </c>
      <c r="AM50" s="13" t="s">
        <v>92</v>
      </c>
      <c r="AN50" s="14">
        <v>8066</v>
      </c>
      <c r="AO50" s="71"/>
      <c r="AP50" s="71">
        <f>SUMIFS('MOD PAA INVERSIÓN'!$M:$M,'MOD PAA INVERSIÓN'!B:B,A50,'MOD PAA INVERSIÓN'!A:A,"Información Actual")</f>
        <v>0</v>
      </c>
      <c r="AQ50" s="71" t="e">
        <f>VLOOKUP(A50,'Copia de MOD PAA INVERSIÓN'!$B:$M,12,0)</f>
        <v>#N/A</v>
      </c>
      <c r="AR50" s="69" t="e">
        <f>VLOOKUP(A50,'SOL INVERSIÒN'!$B:$M,12,0)</f>
        <v>#N/A</v>
      </c>
      <c r="AS50" s="69" t="e">
        <f t="shared" si="1"/>
        <v>#N/A</v>
      </c>
      <c r="AT50" s="71"/>
      <c r="AU50" s="71" t="e">
        <f t="shared" si="2"/>
        <v>#N/A</v>
      </c>
      <c r="AV50" s="71"/>
      <c r="AW50" s="71"/>
      <c r="AX50" s="71"/>
    </row>
    <row r="51" spans="1:50" ht="140.25">
      <c r="A51" s="12" t="s">
        <v>136</v>
      </c>
      <c r="B51" s="13" t="s">
        <v>34</v>
      </c>
      <c r="C51" s="13" t="s">
        <v>83</v>
      </c>
      <c r="D51" s="13" t="s">
        <v>84</v>
      </c>
      <c r="E51" s="13" t="s">
        <v>85</v>
      </c>
      <c r="F51" s="14">
        <v>8066</v>
      </c>
      <c r="G51" s="14">
        <v>2024110010194</v>
      </c>
      <c r="H51" s="20" t="s">
        <v>86</v>
      </c>
      <c r="I51" s="13" t="s">
        <v>87</v>
      </c>
      <c r="J51" s="13" t="s">
        <v>88</v>
      </c>
      <c r="K51" s="13">
        <v>80111600</v>
      </c>
      <c r="L51" s="13" t="s">
        <v>135</v>
      </c>
      <c r="M51" s="13" t="s">
        <v>96</v>
      </c>
      <c r="N51" s="13" t="s">
        <v>90</v>
      </c>
      <c r="O51" s="13">
        <v>6</v>
      </c>
      <c r="P51" s="13">
        <v>1</v>
      </c>
      <c r="Q51" s="13" t="s">
        <v>44</v>
      </c>
      <c r="R51" s="17" t="s">
        <v>45</v>
      </c>
      <c r="S51" s="17">
        <v>4281000</v>
      </c>
      <c r="T51" s="17">
        <v>25686000</v>
      </c>
      <c r="U51" s="13" t="s">
        <v>126</v>
      </c>
      <c r="V51" s="13" t="s">
        <v>92</v>
      </c>
      <c r="W51" s="13" t="s">
        <v>93</v>
      </c>
      <c r="X51" s="13" t="s">
        <v>49</v>
      </c>
      <c r="Y51" s="13" t="s">
        <v>50</v>
      </c>
      <c r="Z51" s="13" t="s">
        <v>51</v>
      </c>
      <c r="AA51" s="69"/>
      <c r="AB51" s="69"/>
      <c r="AC51" s="69"/>
      <c r="AD51" s="69"/>
      <c r="AE51" s="20" t="s">
        <v>86</v>
      </c>
      <c r="AF51" s="17">
        <v>4281000</v>
      </c>
      <c r="AG51" s="17">
        <v>25686000</v>
      </c>
      <c r="AH51" s="70" t="e">
        <f>VLOOKUP(A51,'MOD PAA INVERSIÓN 25 DE FEBRERO'!$B:$M,12,0)</f>
        <v>#N/A</v>
      </c>
      <c r="AI51" s="72">
        <f t="shared" si="0"/>
        <v>0</v>
      </c>
      <c r="AJ51" s="72">
        <v>25686000</v>
      </c>
      <c r="AK51" s="70">
        <v>0</v>
      </c>
      <c r="AL51" s="70" t="e">
        <f>VLOOKUP(A51,'MOD PAA INVERSIÓN 25 DE FEBRERO'!$B:$X,23,0)</f>
        <v>#N/A</v>
      </c>
      <c r="AM51" s="13" t="s">
        <v>92</v>
      </c>
      <c r="AN51" s="14">
        <v>8066</v>
      </c>
      <c r="AO51" s="71"/>
      <c r="AP51" s="71">
        <f>SUMIFS('MOD PAA INVERSIÓN'!$M:$M,'MOD PAA INVERSIÓN'!B:B,A51,'MOD PAA INVERSIÓN'!A:A,"Información Actual")</f>
        <v>0</v>
      </c>
      <c r="AQ51" s="71" t="e">
        <f>VLOOKUP(A51,'Copia de MOD PAA INVERSIÓN'!$B:$M,12,0)</f>
        <v>#N/A</v>
      </c>
      <c r="AR51" s="69" t="e">
        <f>VLOOKUP(A51,'SOL INVERSIÒN'!$B:$M,12,0)</f>
        <v>#N/A</v>
      </c>
      <c r="AS51" s="69" t="e">
        <f t="shared" si="1"/>
        <v>#N/A</v>
      </c>
      <c r="AT51" s="71"/>
      <c r="AU51" s="71" t="e">
        <f t="shared" si="2"/>
        <v>#N/A</v>
      </c>
      <c r="AV51" s="71"/>
      <c r="AW51" s="71"/>
      <c r="AX51" s="71"/>
    </row>
    <row r="52" spans="1:50" ht="178.5">
      <c r="A52" s="12" t="s">
        <v>137</v>
      </c>
      <c r="B52" s="13" t="s">
        <v>34</v>
      </c>
      <c r="C52" s="13" t="s">
        <v>83</v>
      </c>
      <c r="D52" s="13" t="s">
        <v>84</v>
      </c>
      <c r="E52" s="13" t="s">
        <v>85</v>
      </c>
      <c r="F52" s="14">
        <v>8066</v>
      </c>
      <c r="G52" s="14">
        <v>2024110010194</v>
      </c>
      <c r="H52" s="20" t="s">
        <v>86</v>
      </c>
      <c r="I52" s="13" t="s">
        <v>87</v>
      </c>
      <c r="J52" s="13" t="str">
        <f>VLOOKUP(A52,'MOD PAA INVERSIÓN 25 DE FEBRERO'!$B:$C,2,0)</f>
        <v>1. Realizar el 100% de la estrategia de contratación de talento humano para los procesos de apoyo, gerencia y evaluación</v>
      </c>
      <c r="K52" s="13">
        <f>VLOOKUP(A52,'MOD PAA INVERSIÓN 25 DE FEBRERO'!$B:$D,3,0)</f>
        <v>80111600</v>
      </c>
      <c r="L52" s="13" t="str">
        <f>VLOOKUP(A52,'MOD PAA INVERSIÓN 25 DE FEBRERO'!$B:$E,4,0)</f>
        <v>Prestar los servicios profesionales para ejercer la representación judicial y extrajudicial del Instituto Distrital de Participación y Acción Comunal, competencia de la Oficina Jurídica; así como, asesorar y orientar a la Dirección General y a las demás dependenciasen la formulación de políticas y programas institucionales e interpretación y aplicación de normas para el cabal desempeño de las actividades de la entidad del Instituto, a través de acompañamientos requeridos, competencia de la oficina jurídica.</v>
      </c>
      <c r="M52" s="13" t="str">
        <f>VLOOKUP(A52,'MOD PAA INVERSIÓN 25 DE FEBRERO'!$B:$F,5,0)</f>
        <v>febrero</v>
      </c>
      <c r="N52" s="14" t="str">
        <f>VLOOKUP(A52,'MOD PAA INVERSIÓN 25 DE FEBRERO'!$B:$G,6,0)</f>
        <v>febrero</v>
      </c>
      <c r="O52" s="14">
        <f>VLOOKUP(A52,'MOD PAA INVERSIÓN 25 DE FEBRERO'!$B:$H,7,0)</f>
        <v>10</v>
      </c>
      <c r="P52" s="13">
        <f>VLOOKUP(A52,'MOD PAA INVERSIÓN 25 DE FEBRERO'!$B:$I,8,0)</f>
        <v>1</v>
      </c>
      <c r="Q52" s="13" t="str">
        <f>VLOOKUP(A52,'MOD PAA INVERSIÓN 25 DE FEBRERO'!$B:$J,9,0)</f>
        <v>CCE-16 Contratación Directa</v>
      </c>
      <c r="R52" s="15" t="str">
        <f>VLOOKUP(A52,'MOD PAA INVERSIÓN 25 DE FEBRERO'!$B:$K,10,0)</f>
        <v>1-100-F001_VA-Recursos distrito</v>
      </c>
      <c r="S52" s="16">
        <f>VLOOKUP(A52,'MOD PAA INVERSIÓN 25 DE FEBRERO'!$B:$L,11,0)</f>
        <v>7000000</v>
      </c>
      <c r="T52" s="17">
        <v>70000000</v>
      </c>
      <c r="U52" s="13" t="str">
        <f>VLOOKUP(A52,'MOD PAA INVERSIÓN 25 DE FEBRERO'!$B:$N,13,0)</f>
        <v xml:space="preserve">Oficina Juridica </v>
      </c>
      <c r="V52" s="13" t="str">
        <f>VLOOKUP(A52,'MOD PAA INVERSIÓN 25 DE FEBRERO'!$B:$O,14,0)</f>
        <v>O232020200883990
Otros servicios profesionales, técnicos y empresar</v>
      </c>
      <c r="W52" s="13" t="str">
        <f>VLOOKUP(A52,'MOD PAA INVERSIÓN 25 DE FEBRERO'!$B:$P,15,0)</f>
        <v>PM/0220/0107/45990230194</v>
      </c>
      <c r="X52" s="13" t="s">
        <v>49</v>
      </c>
      <c r="Y52" s="13" t="s">
        <v>50</v>
      </c>
      <c r="Z52" s="13" t="s">
        <v>51</v>
      </c>
      <c r="AA52" s="69"/>
      <c r="AB52" s="69"/>
      <c r="AC52" s="69"/>
      <c r="AD52" s="69"/>
      <c r="AE52" s="20" t="s">
        <v>86</v>
      </c>
      <c r="AF52" s="17">
        <v>10000000</v>
      </c>
      <c r="AG52" s="17">
        <v>100000000</v>
      </c>
      <c r="AH52" s="70">
        <f>VLOOKUP(A52,'MOD PAA INVERSIÓN 25 DE FEBRERO'!$B:$M,12,0)</f>
        <v>70000000</v>
      </c>
      <c r="AI52" s="70">
        <f t="shared" si="0"/>
        <v>-30000000</v>
      </c>
      <c r="AJ52" s="70">
        <v>70000000</v>
      </c>
      <c r="AK52" s="70">
        <v>6</v>
      </c>
      <c r="AL52" s="70" t="str">
        <f>VLOOKUP(A52,'MOD PAA INVERSIÓN 25 DE FEBRERO'!$B:$X,23,0)</f>
        <v>Modificación propuesta</v>
      </c>
      <c r="AM52" s="13" t="s">
        <v>92</v>
      </c>
      <c r="AN52" s="14">
        <v>8066</v>
      </c>
      <c r="AO52" s="71"/>
      <c r="AP52" s="71">
        <f>SUMIFS('MOD PAA INVERSIÓN'!$M:$M,'MOD PAA INVERSIÓN'!B:B,A52,'MOD PAA INVERSIÓN'!A:A,"Información Actual")</f>
        <v>-100000000</v>
      </c>
      <c r="AQ52" s="71">
        <f>VLOOKUP(A52,'Copia de MOD PAA INVERSIÓN'!$B:$M,12,0)</f>
        <v>70000000</v>
      </c>
      <c r="AR52" s="73">
        <f>VLOOKUP(A52,'SOL INVERSIÒN'!$B:$M,12,0)</f>
        <v>70000000</v>
      </c>
      <c r="AS52" s="73">
        <f t="shared" si="1"/>
        <v>0</v>
      </c>
      <c r="AT52" s="71"/>
      <c r="AU52" s="71">
        <f t="shared" si="2"/>
        <v>0</v>
      </c>
      <c r="AV52" s="71"/>
      <c r="AW52" s="71"/>
      <c r="AX52" s="71"/>
    </row>
    <row r="53" spans="1:50" ht="63.75">
      <c r="A53" s="12" t="s">
        <v>139</v>
      </c>
      <c r="B53" s="13" t="s">
        <v>34</v>
      </c>
      <c r="C53" s="13" t="s">
        <v>83</v>
      </c>
      <c r="D53" s="13" t="s">
        <v>84</v>
      </c>
      <c r="E53" s="13" t="s">
        <v>85</v>
      </c>
      <c r="F53" s="14">
        <v>8066</v>
      </c>
      <c r="G53" s="14">
        <v>2024110010194</v>
      </c>
      <c r="H53" s="20" t="s">
        <v>86</v>
      </c>
      <c r="I53" s="13" t="s">
        <v>87</v>
      </c>
      <c r="J53" s="13" t="s">
        <v>88</v>
      </c>
      <c r="K53" s="13">
        <v>80111600</v>
      </c>
      <c r="L53" s="13" t="s">
        <v>140</v>
      </c>
      <c r="M53" s="13" t="s">
        <v>90</v>
      </c>
      <c r="N53" s="13" t="s">
        <v>90</v>
      </c>
      <c r="O53" s="13">
        <v>6</v>
      </c>
      <c r="P53" s="13">
        <v>1</v>
      </c>
      <c r="Q53" s="13" t="s">
        <v>44</v>
      </c>
      <c r="R53" s="17" t="s">
        <v>45</v>
      </c>
      <c r="S53" s="17">
        <v>7000000</v>
      </c>
      <c r="T53" s="17">
        <v>42000000</v>
      </c>
      <c r="U53" s="13" t="s">
        <v>141</v>
      </c>
      <c r="V53" s="13" t="s">
        <v>92</v>
      </c>
      <c r="W53" s="13" t="s">
        <v>93</v>
      </c>
      <c r="X53" s="13" t="s">
        <v>49</v>
      </c>
      <c r="Y53" s="13" t="s">
        <v>50</v>
      </c>
      <c r="Z53" s="13" t="s">
        <v>51</v>
      </c>
      <c r="AA53" s="69"/>
      <c r="AB53" s="69"/>
      <c r="AC53" s="69"/>
      <c r="AD53" s="69"/>
      <c r="AE53" s="20" t="s">
        <v>86</v>
      </c>
      <c r="AF53" s="17">
        <v>7000000</v>
      </c>
      <c r="AG53" s="17">
        <v>42000000</v>
      </c>
      <c r="AH53" s="70" t="e">
        <f>VLOOKUP(A53,'MOD PAA INVERSIÓN 25 DE FEBRERO'!$B:$M,12,0)</f>
        <v>#N/A</v>
      </c>
      <c r="AI53" s="72">
        <f t="shared" si="0"/>
        <v>0</v>
      </c>
      <c r="AJ53" s="72">
        <v>42000000</v>
      </c>
      <c r="AK53" s="70">
        <v>0</v>
      </c>
      <c r="AL53" s="70" t="e">
        <f>VLOOKUP(A53,'MOD PAA INVERSIÓN 25 DE FEBRERO'!$B:$X,23,0)</f>
        <v>#N/A</v>
      </c>
      <c r="AM53" s="13" t="s">
        <v>92</v>
      </c>
      <c r="AN53" s="14">
        <v>8066</v>
      </c>
      <c r="AO53" s="71"/>
      <c r="AP53" s="71">
        <f>SUMIFS('MOD PAA INVERSIÓN'!$M:$M,'MOD PAA INVERSIÓN'!B:B,A53,'MOD PAA INVERSIÓN'!A:A,"Información Actual")</f>
        <v>0</v>
      </c>
      <c r="AQ53" s="71"/>
      <c r="AR53" s="69" t="e">
        <f>VLOOKUP(A53,'SOL INVERSIÒN'!$B:$M,12,0)</f>
        <v>#N/A</v>
      </c>
      <c r="AS53" s="69" t="e">
        <f t="shared" si="1"/>
        <v>#N/A</v>
      </c>
      <c r="AT53" s="71"/>
      <c r="AU53" s="71" t="e">
        <f t="shared" si="2"/>
        <v>#N/A</v>
      </c>
      <c r="AV53" s="71"/>
      <c r="AW53" s="71"/>
      <c r="AX53" s="71"/>
    </row>
    <row r="54" spans="1:50" ht="89.25">
      <c r="A54" s="12" t="s">
        <v>142</v>
      </c>
      <c r="B54" s="13" t="s">
        <v>34</v>
      </c>
      <c r="C54" s="13" t="s">
        <v>83</v>
      </c>
      <c r="D54" s="13" t="s">
        <v>84</v>
      </c>
      <c r="E54" s="13" t="s">
        <v>85</v>
      </c>
      <c r="F54" s="14">
        <v>8066</v>
      </c>
      <c r="G54" s="14">
        <v>2024110010194</v>
      </c>
      <c r="H54" s="20" t="s">
        <v>86</v>
      </c>
      <c r="I54" s="13" t="s">
        <v>87</v>
      </c>
      <c r="J54" s="13" t="str">
        <f>VLOOKUP(A54,'MOD PAA INVERSIÓN 25 DE FEBRERO'!$B:$C,2,0)</f>
        <v>1. Realizar el 100% de la estrategia de contratación de talento humano para los procesos de apoyo, gerencia y evaluación</v>
      </c>
      <c r="K54" s="13">
        <f>VLOOKUP(A54,'MOD PAA INVERSIÓN 25 DE FEBRERO'!$B:$D,3,0)</f>
        <v>80111600</v>
      </c>
      <c r="L54" s="13" t="str">
        <f>VLOOKUP(A54,'MOD PAA INVERSIÓN 25 DE FEBRERO'!$B:$E,4,0)</f>
        <v>Prestar los servicios profesionales para realizar actividades relacionadas con recopilación, análisis, procesamiento de bases de datos y generación de reportes e informes que se generan en el marco del fortalecimiento de los procesos administrativos y operativos de la entidad.</v>
      </c>
      <c r="M54" s="13" t="str">
        <f>VLOOKUP(A54,'MOD PAA INVERSIÓN 25 DE FEBRERO'!$B:$F,5,0)</f>
        <v>febrero</v>
      </c>
      <c r="N54" s="14" t="str">
        <f>VLOOKUP(A54,'MOD PAA INVERSIÓN 25 DE FEBRERO'!$B:$G,6,0)</f>
        <v>febrero</v>
      </c>
      <c r="O54" s="14">
        <f>VLOOKUP(A54,'MOD PAA INVERSIÓN 25 DE FEBRERO'!$B:$H,7,0)</f>
        <v>9</v>
      </c>
      <c r="P54" s="13">
        <f>VLOOKUP(A54,'MOD PAA INVERSIÓN 25 DE FEBRERO'!$B:$I,8,0)</f>
        <v>1</v>
      </c>
      <c r="Q54" s="13" t="str">
        <f>VLOOKUP(A54,'MOD PAA INVERSIÓN 25 DE FEBRERO'!$B:$J,9,0)</f>
        <v>CCE-16 Contratación Directa</v>
      </c>
      <c r="R54" s="15" t="str">
        <f>VLOOKUP(A54,'MOD PAA INVERSIÓN 25 DE FEBRERO'!$B:$K,10,0)</f>
        <v>1-100-F001_VA-Recursos distrito</v>
      </c>
      <c r="S54" s="16">
        <f>VLOOKUP(A54,'MOD PAA INVERSIÓN 25 DE FEBRERO'!$B:$L,11,0)</f>
        <v>8000000</v>
      </c>
      <c r="T54" s="17">
        <v>72000000</v>
      </c>
      <c r="U54" s="13" t="str">
        <f>VLOOKUP(A54,'MOD PAA INVERSIÓN 25 DE FEBRERO'!$B:$N,13,0)</f>
        <v>Secretaría General</v>
      </c>
      <c r="V54" s="13" t="str">
        <f>VLOOKUP(A54,'MOD PAA INVERSIÓN 25 DE FEBRERO'!$B:$O,14,0)</f>
        <v>O232020200883990
Otros servicios profesionales, técnicos y empresar</v>
      </c>
      <c r="W54" s="13" t="str">
        <f>VLOOKUP(A54,'MOD PAA INVERSIÓN 25 DE FEBRERO'!$B:$P,15,0)</f>
        <v>PM/0220/0107/45990230194</v>
      </c>
      <c r="X54" s="13" t="s">
        <v>49</v>
      </c>
      <c r="Y54" s="13" t="s">
        <v>50</v>
      </c>
      <c r="Z54" s="13" t="s">
        <v>51</v>
      </c>
      <c r="AA54" s="69"/>
      <c r="AB54" s="69"/>
      <c r="AC54" s="69"/>
      <c r="AD54" s="69"/>
      <c r="AE54" s="20" t="s">
        <v>86</v>
      </c>
      <c r="AF54" s="17">
        <v>7000000</v>
      </c>
      <c r="AG54" s="17">
        <v>49000000</v>
      </c>
      <c r="AH54" s="70">
        <f>VLOOKUP(A54,'MOD PAA INVERSIÓN 25 DE FEBRERO'!$B:$M,12,0)</f>
        <v>72000000</v>
      </c>
      <c r="AI54" s="70">
        <f t="shared" si="0"/>
        <v>23000000</v>
      </c>
      <c r="AJ54" s="70">
        <v>72000000</v>
      </c>
      <c r="AK54" s="70">
        <v>6</v>
      </c>
      <c r="AL54" s="70" t="str">
        <f>VLOOKUP(A54,'MOD PAA INVERSIÓN 25 DE FEBRERO'!$B:$X,23,0)</f>
        <v>Modificación propuesta</v>
      </c>
      <c r="AM54" s="13" t="s">
        <v>92</v>
      </c>
      <c r="AN54" s="14">
        <v>8066</v>
      </c>
      <c r="AO54" s="71"/>
      <c r="AP54" s="71">
        <f>SUMIFS('MOD PAA INVERSIÓN'!$M:$M,'MOD PAA INVERSIÓN'!B:B,A54,'MOD PAA INVERSIÓN'!A:A,"Información Actual")</f>
        <v>-49000000</v>
      </c>
      <c r="AQ54" s="71">
        <f>T54+AP54</f>
        <v>23000000</v>
      </c>
      <c r="AR54" s="73">
        <f>VLOOKUP(A54,'SOL INVERSIÒN'!$B:$M,12,0)</f>
        <v>72000000</v>
      </c>
      <c r="AS54" s="73">
        <f t="shared" si="1"/>
        <v>0</v>
      </c>
      <c r="AT54" s="71"/>
      <c r="AU54" s="71">
        <f t="shared" si="2"/>
        <v>0</v>
      </c>
      <c r="AV54" s="71"/>
      <c r="AW54" s="71"/>
      <c r="AX54" s="71"/>
    </row>
    <row r="55" spans="1:50" ht="76.5">
      <c r="A55" s="12" t="s">
        <v>144</v>
      </c>
      <c r="B55" s="13" t="s">
        <v>34</v>
      </c>
      <c r="C55" s="13" t="s">
        <v>83</v>
      </c>
      <c r="D55" s="13" t="s">
        <v>84</v>
      </c>
      <c r="E55" s="13" t="s">
        <v>85</v>
      </c>
      <c r="F55" s="14">
        <v>8066</v>
      </c>
      <c r="G55" s="14">
        <v>2024110010194</v>
      </c>
      <c r="H55" s="20" t="s">
        <v>86</v>
      </c>
      <c r="I55" s="13" t="s">
        <v>87</v>
      </c>
      <c r="J55" s="13" t="s">
        <v>88</v>
      </c>
      <c r="K55" s="13">
        <v>80111600</v>
      </c>
      <c r="L55" s="13" t="s">
        <v>145</v>
      </c>
      <c r="M55" s="13" t="s">
        <v>90</v>
      </c>
      <c r="N55" s="13" t="s">
        <v>90</v>
      </c>
      <c r="O55" s="13">
        <v>6</v>
      </c>
      <c r="P55" s="13">
        <v>1</v>
      </c>
      <c r="Q55" s="13" t="s">
        <v>44</v>
      </c>
      <c r="R55" s="17" t="s">
        <v>45</v>
      </c>
      <c r="S55" s="17">
        <v>6800000</v>
      </c>
      <c r="T55" s="17">
        <v>40800000</v>
      </c>
      <c r="U55" s="13" t="s">
        <v>141</v>
      </c>
      <c r="V55" s="13" t="s">
        <v>92</v>
      </c>
      <c r="W55" s="13" t="s">
        <v>93</v>
      </c>
      <c r="X55" s="13" t="s">
        <v>49</v>
      </c>
      <c r="Y55" s="13" t="s">
        <v>50</v>
      </c>
      <c r="Z55" s="13" t="s">
        <v>51</v>
      </c>
      <c r="AA55" s="69"/>
      <c r="AB55" s="69"/>
      <c r="AC55" s="69"/>
      <c r="AD55" s="69"/>
      <c r="AE55" s="20" t="s">
        <v>86</v>
      </c>
      <c r="AF55" s="17">
        <v>6800000</v>
      </c>
      <c r="AG55" s="17">
        <v>40800000</v>
      </c>
      <c r="AH55" s="70" t="e">
        <f>VLOOKUP(A55,'MOD PAA INVERSIÓN 25 DE FEBRERO'!$B:$M,12,0)</f>
        <v>#N/A</v>
      </c>
      <c r="AI55" s="72">
        <f t="shared" si="0"/>
        <v>0</v>
      </c>
      <c r="AJ55" s="72">
        <v>40800000</v>
      </c>
      <c r="AK55" s="70">
        <v>0</v>
      </c>
      <c r="AL55" s="70" t="e">
        <f>VLOOKUP(A55,'MOD PAA INVERSIÓN 25 DE FEBRERO'!$B:$X,23,0)</f>
        <v>#N/A</v>
      </c>
      <c r="AM55" s="13" t="s">
        <v>92</v>
      </c>
      <c r="AN55" s="14">
        <v>8066</v>
      </c>
      <c r="AO55" s="71"/>
      <c r="AP55" s="71">
        <f>SUMIFS('MOD PAA INVERSIÓN'!$M:$M,'MOD PAA INVERSIÓN'!B:B,A55,'MOD PAA INVERSIÓN'!A:A,"Información Actual")</f>
        <v>0</v>
      </c>
      <c r="AQ55" s="71"/>
      <c r="AR55" s="69" t="e">
        <f>VLOOKUP(A55,'SOL INVERSIÒN'!$B:$M,12,0)</f>
        <v>#N/A</v>
      </c>
      <c r="AS55" s="69" t="e">
        <f t="shared" si="1"/>
        <v>#N/A</v>
      </c>
      <c r="AT55" s="71"/>
      <c r="AU55" s="71" t="e">
        <f t="shared" si="2"/>
        <v>#N/A</v>
      </c>
      <c r="AV55" s="71"/>
      <c r="AW55" s="71"/>
      <c r="AX55" s="71"/>
    </row>
    <row r="56" spans="1:50" ht="51">
      <c r="A56" s="12" t="s">
        <v>146</v>
      </c>
      <c r="B56" s="13" t="s">
        <v>34</v>
      </c>
      <c r="C56" s="13" t="s">
        <v>83</v>
      </c>
      <c r="D56" s="13" t="s">
        <v>84</v>
      </c>
      <c r="E56" s="13" t="s">
        <v>85</v>
      </c>
      <c r="F56" s="14">
        <v>8066</v>
      </c>
      <c r="G56" s="14">
        <v>2024110010194</v>
      </c>
      <c r="H56" s="20" t="s">
        <v>86</v>
      </c>
      <c r="I56" s="13" t="s">
        <v>87</v>
      </c>
      <c r="J56" s="13" t="str">
        <f>VLOOKUP(A56,'MOD PAA INVERSIÓN 25 DE FEBRERO'!$B:$C,2,0)</f>
        <v>1. Realizar el 100% de la estrategia de contratación de talento humano para los procesos de apoyo, gerencia y evaluación</v>
      </c>
      <c r="K56" s="13">
        <f>VLOOKUP(A56,'MOD PAA INVERSIÓN 25 DE FEBRERO'!$B:$D,3,0)</f>
        <v>80111600</v>
      </c>
      <c r="L56" s="13" t="str">
        <f>VLOOKUP(A56,'MOD PAA INVERSIÓN 25 DE FEBRERO'!$B:$E,4,0)</f>
        <v>Prestar los servicios de apoyo a la gestión a la Oficina Jurídica del Instituto para el trámite y control de documentos legales.</v>
      </c>
      <c r="M56" s="13" t="str">
        <f>VLOOKUP(A56,'MOD PAA INVERSIÓN 25 DE FEBRERO'!$B:$F,5,0)</f>
        <v>marzo</v>
      </c>
      <c r="N56" s="14" t="str">
        <f>VLOOKUP(A56,'MOD PAA INVERSIÓN 25 DE FEBRERO'!$B:$G,6,0)</f>
        <v>marzo</v>
      </c>
      <c r="O56" s="14">
        <f>VLOOKUP(A56,'MOD PAA INVERSIÓN 25 DE FEBRERO'!$B:$H,7,0)</f>
        <v>10</v>
      </c>
      <c r="P56" s="13">
        <f>VLOOKUP(A56,'MOD PAA INVERSIÓN 25 DE FEBRERO'!$B:$I,8,0)</f>
        <v>1</v>
      </c>
      <c r="Q56" s="13" t="str">
        <f>VLOOKUP(A56,'MOD PAA INVERSIÓN 25 DE FEBRERO'!$B:$J,9,0)</f>
        <v>CCE-16 Contratación Directa</v>
      </c>
      <c r="R56" s="15" t="str">
        <f>VLOOKUP(A56,'MOD PAA INVERSIÓN 25 DE FEBRERO'!$B:$K,10,0)</f>
        <v>1-100-F001_VA-Recursos distrito</v>
      </c>
      <c r="S56" s="16">
        <f>VLOOKUP(A56,'MOD PAA INVERSIÓN 25 DE FEBRERO'!$B:$L,11,0)</f>
        <v>3000000</v>
      </c>
      <c r="T56" s="17">
        <v>30000000</v>
      </c>
      <c r="U56" s="13" t="str">
        <f>VLOOKUP(A56,'MOD PAA INVERSIÓN 25 DE FEBRERO'!$B:$N,13,0)</f>
        <v xml:space="preserve">Oficina Juridica </v>
      </c>
      <c r="V56" s="13" t="str">
        <f>VLOOKUP(A56,'MOD PAA INVERSIÓN 25 DE FEBRERO'!$B:$O,14,0)</f>
        <v>O232020200883990
Otros servicios profesionales, técnicos y empresar</v>
      </c>
      <c r="W56" s="13" t="str">
        <f>VLOOKUP(A56,'MOD PAA INVERSIÓN 25 DE FEBRERO'!$B:$P,15,0)</f>
        <v>PM/0220/0107/45990230194</v>
      </c>
      <c r="X56" s="13" t="s">
        <v>49</v>
      </c>
      <c r="Y56" s="13" t="s">
        <v>50</v>
      </c>
      <c r="Z56" s="13" t="s">
        <v>51</v>
      </c>
      <c r="AA56" s="69"/>
      <c r="AB56" s="69"/>
      <c r="AC56" s="69"/>
      <c r="AD56" s="69"/>
      <c r="AE56" s="20" t="s">
        <v>86</v>
      </c>
      <c r="AF56" s="17">
        <v>5000000</v>
      </c>
      <c r="AG56" s="17">
        <v>30000000</v>
      </c>
      <c r="AH56" s="70">
        <f>VLOOKUP(A56,'MOD PAA INVERSIÓN 25 DE FEBRERO'!$B:$M,12,0)</f>
        <v>30000000</v>
      </c>
      <c r="AI56" s="72">
        <f t="shared" si="0"/>
        <v>0</v>
      </c>
      <c r="AJ56" s="72">
        <v>30000000</v>
      </c>
      <c r="AK56" s="70">
        <v>6</v>
      </c>
      <c r="AL56" s="70" t="str">
        <f>VLOOKUP(A56,'MOD PAA INVERSIÓN 25 DE FEBRERO'!$B:$X,23,0)</f>
        <v>Modificación propuesta</v>
      </c>
      <c r="AM56" s="13" t="s">
        <v>92</v>
      </c>
      <c r="AN56" s="14">
        <v>8066</v>
      </c>
      <c r="AO56" s="71"/>
      <c r="AP56" s="71">
        <f>SUMIFS('MOD PAA INVERSIÓN'!$M:$M,'MOD PAA INVERSIÓN'!B:B,A56,'MOD PAA INVERSIÓN'!A:A,"Información Actual")</f>
        <v>-30000000</v>
      </c>
      <c r="AQ56" s="71">
        <f t="shared" ref="AQ56:AQ58" si="3">T56+AP56</f>
        <v>0</v>
      </c>
      <c r="AR56" s="73">
        <f>VLOOKUP(A56,'SOL INVERSIÒN'!$B:$M,12,0)</f>
        <v>30000000</v>
      </c>
      <c r="AS56" s="73">
        <f t="shared" si="1"/>
        <v>0</v>
      </c>
      <c r="AT56" s="71"/>
      <c r="AU56" s="71">
        <f t="shared" si="2"/>
        <v>0</v>
      </c>
      <c r="AV56" s="71"/>
      <c r="AW56" s="71"/>
      <c r="AX56" s="71"/>
    </row>
    <row r="57" spans="1:50" ht="76.5">
      <c r="A57" s="12" t="s">
        <v>148</v>
      </c>
      <c r="B57" s="13" t="s">
        <v>34</v>
      </c>
      <c r="C57" s="13" t="s">
        <v>83</v>
      </c>
      <c r="D57" s="13" t="s">
        <v>84</v>
      </c>
      <c r="E57" s="13" t="s">
        <v>85</v>
      </c>
      <c r="F57" s="14">
        <v>8066</v>
      </c>
      <c r="G57" s="14">
        <v>2024110010194</v>
      </c>
      <c r="H57" s="20" t="s">
        <v>86</v>
      </c>
      <c r="I57" s="13" t="s">
        <v>87</v>
      </c>
      <c r="J57" s="13" t="str">
        <f>VLOOKUP(A57,'MOD PAA INVERSIÓN 25 DE FEBRERO'!$B:$C,2,0)</f>
        <v>1. Realizar el 100% de la estrategia de contratación de talento humano para los procesos de apoyo, gerencia y evaluación</v>
      </c>
      <c r="K57" s="13">
        <f>VLOOKUP(A57,'MOD PAA INVERSIÓN 25 DE FEBRERO'!$B:$D,3,0)</f>
        <v>80111600</v>
      </c>
      <c r="L57" s="13" t="str">
        <f>VLOOKUP(A57,'MOD PAA INVERSIÓN 25 DE FEBRERO'!$B:$E,4,0)</f>
        <v>Prestar los servicios profesionales para tramitar los asuntos administrativos del Proceso de Gestión del Talento Humano especialmente las actividades relacionadas con la Salud y Seguridad en el Trabajo SG-SST del IDPAC.</v>
      </c>
      <c r="M57" s="13" t="str">
        <f>VLOOKUP(A57,'MOD PAA INVERSIÓN 25 DE FEBRERO'!$B:$F,5,0)</f>
        <v>febrero</v>
      </c>
      <c r="N57" s="14" t="str">
        <f>VLOOKUP(A57,'MOD PAA INVERSIÓN 25 DE FEBRERO'!$B:$G,6,0)</f>
        <v>febrero</v>
      </c>
      <c r="O57" s="14">
        <f>VLOOKUP(A57,'MOD PAA INVERSIÓN 25 DE FEBRERO'!$B:$H,7,0)</f>
        <v>2</v>
      </c>
      <c r="P57" s="13">
        <f>VLOOKUP(A57,'MOD PAA INVERSIÓN 25 DE FEBRERO'!$B:$I,8,0)</f>
        <v>1</v>
      </c>
      <c r="Q57" s="13" t="str">
        <f>VLOOKUP(A57,'MOD PAA INVERSIÓN 25 DE FEBRERO'!$B:$J,9,0)</f>
        <v>CCE-16 Contratación Directa</v>
      </c>
      <c r="R57" s="15" t="str">
        <f>VLOOKUP(A57,'MOD PAA INVERSIÓN 25 DE FEBRERO'!$B:$K,10,0)</f>
        <v>1-100-F001_VA-Recursos distrito</v>
      </c>
      <c r="S57" s="16">
        <f>VLOOKUP(A57,'MOD PAA INVERSIÓN 25 DE FEBRERO'!$B:$L,11,0)</f>
        <v>5000000</v>
      </c>
      <c r="T57" s="17">
        <v>10000000</v>
      </c>
      <c r="U57" s="13" t="str">
        <f>VLOOKUP(A57,'MOD PAA INVERSIÓN 25 DE FEBRERO'!$B:$N,13,0)</f>
        <v xml:space="preserve">Gestión del Talento Humano </v>
      </c>
      <c r="V57" s="13" t="str">
        <f>VLOOKUP(A57,'MOD PAA INVERSIÓN 25 DE FEBRERO'!$B:$O,14,0)</f>
        <v>O232020200883990
Otros servicios profesionales, técnicos y empresar</v>
      </c>
      <c r="W57" s="13" t="str">
        <f>VLOOKUP(A57,'MOD PAA INVERSIÓN 25 DE FEBRERO'!$B:$P,15,0)</f>
        <v>PM/0220/0107/45990230194</v>
      </c>
      <c r="X57" s="13" t="s">
        <v>49</v>
      </c>
      <c r="Y57" s="13" t="s">
        <v>50</v>
      </c>
      <c r="Z57" s="13" t="s">
        <v>51</v>
      </c>
      <c r="AA57" s="69"/>
      <c r="AB57" s="69"/>
      <c r="AC57" s="69"/>
      <c r="AD57" s="69"/>
      <c r="AE57" s="20" t="s">
        <v>86</v>
      </c>
      <c r="AF57" s="17">
        <v>4508000</v>
      </c>
      <c r="AG57" s="17">
        <v>18032000</v>
      </c>
      <c r="AH57" s="70">
        <f>VLOOKUP(A57,'MOD PAA INVERSIÓN 25 DE FEBRERO'!$B:$M,12,0)</f>
        <v>10000000</v>
      </c>
      <c r="AI57" s="70">
        <f t="shared" si="0"/>
        <v>-8032000</v>
      </c>
      <c r="AJ57" s="70">
        <v>10000000</v>
      </c>
      <c r="AK57" s="70">
        <v>6</v>
      </c>
      <c r="AL57" s="70" t="str">
        <f>VLOOKUP(A57,'MOD PAA INVERSIÓN 25 DE FEBRERO'!$B:$X,23,0)</f>
        <v>Modificación propuesta</v>
      </c>
      <c r="AM57" s="13" t="s">
        <v>92</v>
      </c>
      <c r="AN57" s="14">
        <v>8066</v>
      </c>
      <c r="AO57" s="71"/>
      <c r="AP57" s="71">
        <f>SUMIFS('MOD PAA INVERSIÓN'!$M:$M,'MOD PAA INVERSIÓN'!B:B,A57,'MOD PAA INVERSIÓN'!A:A,"Información Actual")</f>
        <v>-18032000</v>
      </c>
      <c r="AQ57" s="71">
        <f t="shared" si="3"/>
        <v>-8032000</v>
      </c>
      <c r="AR57" s="73">
        <f>VLOOKUP(A57,'SOL INVERSIÒN'!$B:$M,12,0)</f>
        <v>10000000</v>
      </c>
      <c r="AS57" s="73">
        <f t="shared" si="1"/>
        <v>0</v>
      </c>
      <c r="AT57" s="71"/>
      <c r="AU57" s="71">
        <f t="shared" si="2"/>
        <v>0</v>
      </c>
      <c r="AV57" s="71"/>
      <c r="AW57" s="71"/>
      <c r="AX57" s="71"/>
    </row>
    <row r="58" spans="1:50" ht="63.75">
      <c r="A58" s="12" t="s">
        <v>152</v>
      </c>
      <c r="B58" s="13" t="s">
        <v>34</v>
      </c>
      <c r="C58" s="13" t="s">
        <v>83</v>
      </c>
      <c r="D58" s="13" t="s">
        <v>84</v>
      </c>
      <c r="E58" s="13" t="s">
        <v>85</v>
      </c>
      <c r="F58" s="14">
        <v>8066</v>
      </c>
      <c r="G58" s="14">
        <v>2024110010194</v>
      </c>
      <c r="H58" s="20" t="s">
        <v>86</v>
      </c>
      <c r="I58" s="13" t="s">
        <v>87</v>
      </c>
      <c r="J58" s="13" t="str">
        <f>VLOOKUP(A58,'MOD PAA INVERSIÓN 25 DE FEBRERO'!$B:$C,2,0)</f>
        <v>1. Realizar el 100% de la estrategia de contratación de talento humano para los procesos de apoyo, gerencia y evaluación</v>
      </c>
      <c r="K58" s="13">
        <f>VLOOKUP(A58,'MOD PAA INVERSIÓN 25 DE FEBRERO'!$B:$D,3,0)</f>
        <v>80111600</v>
      </c>
      <c r="L58" s="13" t="str">
        <f>VLOOKUP(A58,'MOD PAA INVERSIÓN 25 DE FEBRERO'!$B:$E,4,0)</f>
        <v>Prestar los servicios profesionales para ejecutar las actividades propias de la Gestión del Talento Humano del IDPAC, para el cumplimiento de las metas institucionales.</v>
      </c>
      <c r="M58" s="13" t="str">
        <f>VLOOKUP(A58,'MOD PAA INVERSIÓN 25 DE FEBRERO'!$B:$F,5,0)</f>
        <v>febrero</v>
      </c>
      <c r="N58" s="14" t="str">
        <f>VLOOKUP(A58,'MOD PAA INVERSIÓN 25 DE FEBRERO'!$B:$G,6,0)</f>
        <v>febrero</v>
      </c>
      <c r="O58" s="14">
        <f>VLOOKUP(A58,'MOD PAA INVERSIÓN 25 DE FEBRERO'!$B:$H,7,0)</f>
        <v>6</v>
      </c>
      <c r="P58" s="13">
        <f>VLOOKUP(A58,'MOD PAA INVERSIÓN 25 DE FEBRERO'!$B:$I,8,0)</f>
        <v>1</v>
      </c>
      <c r="Q58" s="13" t="str">
        <f>VLOOKUP(A58,'MOD PAA INVERSIÓN 25 DE FEBRERO'!$B:$J,9,0)</f>
        <v>CCE-16 Contratación Directa</v>
      </c>
      <c r="R58" s="15" t="str">
        <f>VLOOKUP(A58,'MOD PAA INVERSIÓN 25 DE FEBRERO'!$B:$K,10,0)</f>
        <v>1-100-F001_VA-Recursos distrito</v>
      </c>
      <c r="S58" s="16">
        <f>VLOOKUP(A58,'MOD PAA INVERSIÓN 25 DE FEBRERO'!$B:$L,11,0)</f>
        <v>7600000</v>
      </c>
      <c r="T58" s="17">
        <v>45600000</v>
      </c>
      <c r="U58" s="13" t="str">
        <f>VLOOKUP(A58,'MOD PAA INVERSIÓN 25 DE FEBRERO'!$B:$N,13,0)</f>
        <v xml:space="preserve">Gestión del Talento Humano </v>
      </c>
      <c r="V58" s="13" t="str">
        <f>VLOOKUP(A58,'MOD PAA INVERSIÓN 25 DE FEBRERO'!$B:$O,14,0)</f>
        <v>O232020200883990
Otros servicios profesionales, técnicos y empresar</v>
      </c>
      <c r="W58" s="13" t="str">
        <f>VLOOKUP(A58,'MOD PAA INVERSIÓN 25 DE FEBRERO'!$B:$P,15,0)</f>
        <v>PM/0220/0107/45990230194</v>
      </c>
      <c r="X58" s="13" t="s">
        <v>49</v>
      </c>
      <c r="Y58" s="13" t="s">
        <v>50</v>
      </c>
      <c r="Z58" s="13" t="s">
        <v>51</v>
      </c>
      <c r="AA58" s="69"/>
      <c r="AB58" s="69"/>
      <c r="AC58" s="69"/>
      <c r="AD58" s="69"/>
      <c r="AE58" s="20" t="s">
        <v>86</v>
      </c>
      <c r="AF58" s="17">
        <v>7600000</v>
      </c>
      <c r="AG58" s="17">
        <v>45600000</v>
      </c>
      <c r="AH58" s="70">
        <f>VLOOKUP(A58,'MOD PAA INVERSIÓN 25 DE FEBRERO'!$B:$M,12,0)</f>
        <v>45600000</v>
      </c>
      <c r="AI58" s="72">
        <f t="shared" si="0"/>
        <v>0</v>
      </c>
      <c r="AJ58" s="72">
        <v>45600000</v>
      </c>
      <c r="AK58" s="70">
        <v>6</v>
      </c>
      <c r="AL58" s="70" t="str">
        <f>VLOOKUP(A58,'MOD PAA INVERSIÓN 25 DE FEBRERO'!$B:$X,23,0)</f>
        <v>Modificación propuesta</v>
      </c>
      <c r="AM58" s="13" t="s">
        <v>92</v>
      </c>
      <c r="AN58" s="14">
        <v>8066</v>
      </c>
      <c r="AO58" s="71"/>
      <c r="AP58" s="71">
        <f>SUMIFS('MOD PAA INVERSIÓN'!$M:$M,'MOD PAA INVERSIÓN'!B:B,A58,'MOD PAA INVERSIÓN'!A:A,"Información Actual")</f>
        <v>-45600000</v>
      </c>
      <c r="AQ58" s="71">
        <f t="shared" si="3"/>
        <v>0</v>
      </c>
      <c r="AR58" s="73">
        <f>VLOOKUP(A58,'SOL INVERSIÒN'!$B:$M,12,0)</f>
        <v>45600000</v>
      </c>
      <c r="AS58" s="73">
        <f t="shared" si="1"/>
        <v>0</v>
      </c>
      <c r="AT58" s="71"/>
      <c r="AU58" s="71">
        <f t="shared" si="2"/>
        <v>0</v>
      </c>
      <c r="AV58" s="71"/>
      <c r="AW58" s="71"/>
      <c r="AX58" s="71"/>
    </row>
    <row r="59" spans="1:50" ht="89.25">
      <c r="A59" s="12" t="s">
        <v>154</v>
      </c>
      <c r="B59" s="13" t="s">
        <v>34</v>
      </c>
      <c r="C59" s="13" t="s">
        <v>83</v>
      </c>
      <c r="D59" s="13" t="s">
        <v>84</v>
      </c>
      <c r="E59" s="13" t="s">
        <v>85</v>
      </c>
      <c r="F59" s="14">
        <v>8066</v>
      </c>
      <c r="G59" s="14">
        <v>2024110010194</v>
      </c>
      <c r="H59" s="20" t="s">
        <v>86</v>
      </c>
      <c r="I59" s="13" t="s">
        <v>87</v>
      </c>
      <c r="J59" s="13" t="s">
        <v>88</v>
      </c>
      <c r="K59" s="13">
        <v>80111600</v>
      </c>
      <c r="L59" s="13" t="s">
        <v>155</v>
      </c>
      <c r="M59" s="13" t="s">
        <v>90</v>
      </c>
      <c r="N59" s="13" t="s">
        <v>90</v>
      </c>
      <c r="O59" s="13">
        <v>8</v>
      </c>
      <c r="P59" s="13">
        <v>1</v>
      </c>
      <c r="Q59" s="13" t="s">
        <v>44</v>
      </c>
      <c r="R59" s="17" t="s">
        <v>45</v>
      </c>
      <c r="S59" s="17">
        <v>10000000</v>
      </c>
      <c r="T59" s="17">
        <v>80000000</v>
      </c>
      <c r="U59" s="13" t="s">
        <v>151</v>
      </c>
      <c r="V59" s="13" t="s">
        <v>92</v>
      </c>
      <c r="W59" s="13" t="s">
        <v>93</v>
      </c>
      <c r="X59" s="13" t="s">
        <v>49</v>
      </c>
      <c r="Y59" s="13" t="s">
        <v>50</v>
      </c>
      <c r="Z59" s="13" t="s">
        <v>51</v>
      </c>
      <c r="AA59" s="69"/>
      <c r="AB59" s="69"/>
      <c r="AC59" s="69"/>
      <c r="AD59" s="69"/>
      <c r="AE59" s="20" t="s">
        <v>86</v>
      </c>
      <c r="AF59" s="17">
        <v>10000000</v>
      </c>
      <c r="AG59" s="17">
        <v>80000000</v>
      </c>
      <c r="AH59" s="70" t="e">
        <f>VLOOKUP(A59,'MOD PAA INVERSIÓN 25 DE FEBRERO'!$B:$M,12,0)</f>
        <v>#N/A</v>
      </c>
      <c r="AI59" s="72">
        <f t="shared" si="0"/>
        <v>0</v>
      </c>
      <c r="AJ59" s="72">
        <v>80000000</v>
      </c>
      <c r="AK59" s="70">
        <v>0</v>
      </c>
      <c r="AL59" s="70" t="e">
        <f>VLOOKUP(A59,'MOD PAA INVERSIÓN 25 DE FEBRERO'!$B:$X,23,0)</f>
        <v>#N/A</v>
      </c>
      <c r="AM59" s="13" t="s">
        <v>92</v>
      </c>
      <c r="AN59" s="14">
        <v>8066</v>
      </c>
      <c r="AO59" s="71"/>
      <c r="AP59" s="71">
        <f>SUMIFS('MOD PAA INVERSIÓN'!$M:$M,'MOD PAA INVERSIÓN'!B:B,A59,'MOD PAA INVERSIÓN'!A:A,"Información Actual")</f>
        <v>0</v>
      </c>
      <c r="AQ59" s="71"/>
      <c r="AR59" s="69" t="e">
        <f>VLOOKUP(A59,'SOL INVERSIÒN'!$B:$M,12,0)</f>
        <v>#N/A</v>
      </c>
      <c r="AS59" s="69" t="e">
        <f t="shared" si="1"/>
        <v>#N/A</v>
      </c>
      <c r="AT59" s="71"/>
      <c r="AU59" s="71" t="e">
        <f t="shared" si="2"/>
        <v>#N/A</v>
      </c>
      <c r="AV59" s="71"/>
      <c r="AW59" s="71"/>
      <c r="AX59" s="71"/>
    </row>
    <row r="60" spans="1:50" ht="76.5">
      <c r="A60" s="12" t="s">
        <v>156</v>
      </c>
      <c r="B60" s="13" t="s">
        <v>34</v>
      </c>
      <c r="C60" s="13" t="s">
        <v>83</v>
      </c>
      <c r="D60" s="13" t="s">
        <v>84</v>
      </c>
      <c r="E60" s="13" t="s">
        <v>85</v>
      </c>
      <c r="F60" s="14">
        <v>8066</v>
      </c>
      <c r="G60" s="14">
        <v>2024110010194</v>
      </c>
      <c r="H60" s="20" t="s">
        <v>86</v>
      </c>
      <c r="I60" s="13" t="s">
        <v>87</v>
      </c>
      <c r="J60" s="13" t="s">
        <v>88</v>
      </c>
      <c r="K60" s="13">
        <v>80111600</v>
      </c>
      <c r="L60" s="13" t="s">
        <v>157</v>
      </c>
      <c r="M60" s="13" t="s">
        <v>90</v>
      </c>
      <c r="N60" s="13" t="s">
        <v>90</v>
      </c>
      <c r="O60" s="13">
        <v>6</v>
      </c>
      <c r="P60" s="13">
        <v>1</v>
      </c>
      <c r="Q60" s="13" t="s">
        <v>44</v>
      </c>
      <c r="R60" s="17" t="s">
        <v>45</v>
      </c>
      <c r="S60" s="17">
        <v>4500000</v>
      </c>
      <c r="T60" s="17">
        <v>27000000</v>
      </c>
      <c r="U60" s="13" t="s">
        <v>151</v>
      </c>
      <c r="V60" s="13" t="s">
        <v>92</v>
      </c>
      <c r="W60" s="13" t="s">
        <v>93</v>
      </c>
      <c r="X60" s="13" t="s">
        <v>49</v>
      </c>
      <c r="Y60" s="13" t="s">
        <v>50</v>
      </c>
      <c r="Z60" s="13" t="s">
        <v>51</v>
      </c>
      <c r="AA60" s="69"/>
      <c r="AB60" s="69"/>
      <c r="AC60" s="69"/>
      <c r="AD60" s="69"/>
      <c r="AE60" s="20" t="s">
        <v>86</v>
      </c>
      <c r="AF60" s="17">
        <v>4500000</v>
      </c>
      <c r="AG60" s="17">
        <v>27000000</v>
      </c>
      <c r="AH60" s="70" t="e">
        <f>VLOOKUP(A60,'MOD PAA INVERSIÓN 25 DE FEBRERO'!$B:$M,12,0)</f>
        <v>#N/A</v>
      </c>
      <c r="AI60" s="72">
        <f t="shared" si="0"/>
        <v>0</v>
      </c>
      <c r="AJ60" s="72">
        <v>27000000</v>
      </c>
      <c r="AK60" s="70">
        <v>0</v>
      </c>
      <c r="AL60" s="70" t="e">
        <f>VLOOKUP(A60,'MOD PAA INVERSIÓN 25 DE FEBRERO'!$B:$X,23,0)</f>
        <v>#N/A</v>
      </c>
      <c r="AM60" s="13" t="s">
        <v>92</v>
      </c>
      <c r="AN60" s="14">
        <v>8066</v>
      </c>
      <c r="AO60" s="71"/>
      <c r="AP60" s="71">
        <f>SUMIFS('MOD PAA INVERSIÓN'!$M:$M,'MOD PAA INVERSIÓN'!B:B,A60,'MOD PAA INVERSIÓN'!A:A,"Información Actual")</f>
        <v>0</v>
      </c>
      <c r="AQ60" s="71"/>
      <c r="AR60" s="69" t="e">
        <f>VLOOKUP(A60,'SOL INVERSIÒN'!$B:$M,12,0)</f>
        <v>#N/A</v>
      </c>
      <c r="AS60" s="69" t="e">
        <f t="shared" si="1"/>
        <v>#N/A</v>
      </c>
      <c r="AT60" s="71"/>
      <c r="AU60" s="71" t="e">
        <f t="shared" si="2"/>
        <v>#N/A</v>
      </c>
      <c r="AV60" s="71"/>
      <c r="AW60" s="71"/>
      <c r="AX60" s="71"/>
    </row>
    <row r="61" spans="1:50" ht="63.75">
      <c r="A61" s="12" t="s">
        <v>158</v>
      </c>
      <c r="B61" s="13" t="s">
        <v>34</v>
      </c>
      <c r="C61" s="13" t="s">
        <v>83</v>
      </c>
      <c r="D61" s="13" t="s">
        <v>84</v>
      </c>
      <c r="E61" s="13" t="s">
        <v>85</v>
      </c>
      <c r="F61" s="14">
        <v>8066</v>
      </c>
      <c r="G61" s="14">
        <v>2024110010194</v>
      </c>
      <c r="H61" s="20" t="s">
        <v>86</v>
      </c>
      <c r="I61" s="13" t="s">
        <v>87</v>
      </c>
      <c r="J61" s="13" t="str">
        <f>VLOOKUP(A61,'MOD PAA INVERSIÓN 25 DE FEBRERO'!$B:$C,2,0)</f>
        <v>1. Realizar el 100% de la estrategia de contratación de talento humano para los procesos de apoyo, gerencia y evaluación</v>
      </c>
      <c r="K61" s="13">
        <f>VLOOKUP(A61,'MOD PAA INVERSIÓN 25 DE FEBRERO'!$B:$D,3,0)</f>
        <v>80111600</v>
      </c>
      <c r="L61" s="13" t="str">
        <f>VLOOKUP(A61,'MOD PAA INVERSIÓN 25 DE FEBRERO'!$B:$E,4,0)</f>
        <v>Prestar los servicios profesionales para apoyar las actividades requeridas a fin de avanzar en el cumplimiento de metas estratégicas de la gestión del Talento Humano del IDPAC.</v>
      </c>
      <c r="M61" s="13" t="str">
        <f>VLOOKUP(A61,'MOD PAA INVERSIÓN 25 DE FEBRERO'!$B:$F,5,0)</f>
        <v>febrero</v>
      </c>
      <c r="N61" s="14" t="str">
        <f>VLOOKUP(A61,'MOD PAA INVERSIÓN 25 DE FEBRERO'!$B:$G,6,0)</f>
        <v>febrero</v>
      </c>
      <c r="O61" s="14">
        <f>VLOOKUP(A61,'MOD PAA INVERSIÓN 25 DE FEBRERO'!$B:$H,7,0)</f>
        <v>7</v>
      </c>
      <c r="P61" s="13">
        <f>VLOOKUP(A61,'MOD PAA INVERSIÓN 25 DE FEBRERO'!$B:$I,8,0)</f>
        <v>1</v>
      </c>
      <c r="Q61" s="13" t="str">
        <f>VLOOKUP(A61,'MOD PAA INVERSIÓN 25 DE FEBRERO'!$B:$J,9,0)</f>
        <v>CCE-16 Contratación Directa</v>
      </c>
      <c r="R61" s="15" t="str">
        <f>VLOOKUP(A61,'MOD PAA INVERSIÓN 25 DE FEBRERO'!$B:$K,10,0)</f>
        <v>1-100-F001_VA-Recursos distrito</v>
      </c>
      <c r="S61" s="16">
        <f>VLOOKUP(A61,'MOD PAA INVERSIÓN 25 DE FEBRERO'!$B:$L,11,0)</f>
        <v>5000000</v>
      </c>
      <c r="T61" s="17">
        <v>35000000</v>
      </c>
      <c r="U61" s="13" t="str">
        <f>VLOOKUP(A61,'MOD PAA INVERSIÓN 25 DE FEBRERO'!$B:$N,13,0)</f>
        <v xml:space="preserve">Gestión del Talento Humano </v>
      </c>
      <c r="V61" s="13" t="str">
        <f>VLOOKUP(A61,'MOD PAA INVERSIÓN 25 DE FEBRERO'!$B:$O,14,0)</f>
        <v>O232020200883990
Otros servicios profesionales, técnicos y empresar</v>
      </c>
      <c r="W61" s="13" t="str">
        <f>VLOOKUP(A61,'MOD PAA INVERSIÓN 25 DE FEBRERO'!$B:$P,15,0)</f>
        <v>PM/0220/0107/45990230194</v>
      </c>
      <c r="X61" s="13" t="s">
        <v>49</v>
      </c>
      <c r="Y61" s="13" t="s">
        <v>50</v>
      </c>
      <c r="Z61" s="13" t="s">
        <v>51</v>
      </c>
      <c r="AA61" s="69"/>
      <c r="AB61" s="69"/>
      <c r="AC61" s="69"/>
      <c r="AD61" s="69"/>
      <c r="AE61" s="20" t="s">
        <v>86</v>
      </c>
      <c r="AF61" s="17">
        <v>5000000</v>
      </c>
      <c r="AG61" s="17">
        <v>35000000</v>
      </c>
      <c r="AH61" s="70">
        <f>VLOOKUP(A61,'MOD PAA INVERSIÓN 25 DE FEBRERO'!$B:$M,12,0)</f>
        <v>35000000</v>
      </c>
      <c r="AI61" s="72">
        <f t="shared" si="0"/>
        <v>0</v>
      </c>
      <c r="AJ61" s="72">
        <v>35000000</v>
      </c>
      <c r="AK61" s="70">
        <v>6</v>
      </c>
      <c r="AL61" s="70" t="str">
        <f>VLOOKUP(A61,'MOD PAA INVERSIÓN 25 DE FEBRERO'!$B:$X,23,0)</f>
        <v>Modificación propuesta</v>
      </c>
      <c r="AM61" s="13" t="s">
        <v>92</v>
      </c>
      <c r="AN61" s="14">
        <v>8066</v>
      </c>
      <c r="AO61" s="71"/>
      <c r="AP61" s="71">
        <f>SUMIFS('MOD PAA INVERSIÓN'!$M:$M,'MOD PAA INVERSIÓN'!B:B,A61,'MOD PAA INVERSIÓN'!A:A,"Información Actual")</f>
        <v>-35000000</v>
      </c>
      <c r="AQ61" s="71">
        <f>T61+AP61</f>
        <v>0</v>
      </c>
      <c r="AR61" s="73">
        <f>VLOOKUP(A61,'SOL INVERSIÒN'!$B:$M,12,0)</f>
        <v>35000000</v>
      </c>
      <c r="AS61" s="73">
        <f t="shared" si="1"/>
        <v>0</v>
      </c>
      <c r="AT61" s="71"/>
      <c r="AU61" s="71">
        <f t="shared" si="2"/>
        <v>0</v>
      </c>
      <c r="AV61" s="71"/>
      <c r="AW61" s="71"/>
      <c r="AX61" s="71"/>
    </row>
    <row r="62" spans="1:50" ht="63.75">
      <c r="A62" s="12" t="s">
        <v>159</v>
      </c>
      <c r="B62" s="13" t="s">
        <v>34</v>
      </c>
      <c r="C62" s="13" t="s">
        <v>83</v>
      </c>
      <c r="D62" s="13" t="s">
        <v>84</v>
      </c>
      <c r="E62" s="13" t="s">
        <v>85</v>
      </c>
      <c r="F62" s="14">
        <v>8066</v>
      </c>
      <c r="G62" s="14">
        <v>2024110010194</v>
      </c>
      <c r="H62" s="20" t="s">
        <v>86</v>
      </c>
      <c r="I62" s="13" t="s">
        <v>87</v>
      </c>
      <c r="J62" s="13" t="s">
        <v>88</v>
      </c>
      <c r="K62" s="13">
        <v>80111600</v>
      </c>
      <c r="L62" s="13" t="s">
        <v>160</v>
      </c>
      <c r="M62" s="13" t="s">
        <v>90</v>
      </c>
      <c r="N62" s="13" t="s">
        <v>90</v>
      </c>
      <c r="O62" s="13">
        <v>6</v>
      </c>
      <c r="P62" s="13">
        <v>1</v>
      </c>
      <c r="Q62" s="13" t="s">
        <v>44</v>
      </c>
      <c r="R62" s="17" t="s">
        <v>45</v>
      </c>
      <c r="S62" s="17">
        <v>5000000</v>
      </c>
      <c r="T62" s="17">
        <v>30000000</v>
      </c>
      <c r="U62" s="13" t="s">
        <v>151</v>
      </c>
      <c r="V62" s="13" t="s">
        <v>92</v>
      </c>
      <c r="W62" s="13" t="s">
        <v>93</v>
      </c>
      <c r="X62" s="13" t="s">
        <v>49</v>
      </c>
      <c r="Y62" s="13" t="s">
        <v>50</v>
      </c>
      <c r="Z62" s="13" t="s">
        <v>51</v>
      </c>
      <c r="AA62" s="69"/>
      <c r="AB62" s="69"/>
      <c r="AC62" s="69"/>
      <c r="AD62" s="69"/>
      <c r="AE62" s="20" t="s">
        <v>86</v>
      </c>
      <c r="AF62" s="17">
        <v>5000000</v>
      </c>
      <c r="AG62" s="17">
        <v>30000000</v>
      </c>
      <c r="AH62" s="70" t="e">
        <f>VLOOKUP(A62,'MOD PAA INVERSIÓN 25 DE FEBRERO'!$B:$M,12,0)</f>
        <v>#N/A</v>
      </c>
      <c r="AI62" s="72">
        <f t="shared" si="0"/>
        <v>0</v>
      </c>
      <c r="AJ62" s="72">
        <v>30000000</v>
      </c>
      <c r="AK62" s="70">
        <v>0</v>
      </c>
      <c r="AL62" s="70" t="e">
        <f>VLOOKUP(A62,'MOD PAA INVERSIÓN 25 DE FEBRERO'!$B:$X,23,0)</f>
        <v>#N/A</v>
      </c>
      <c r="AM62" s="13" t="s">
        <v>92</v>
      </c>
      <c r="AN62" s="14">
        <v>8066</v>
      </c>
      <c r="AO62" s="71"/>
      <c r="AP62" s="71">
        <f>SUMIFS('MOD PAA INVERSIÓN'!$M:$M,'MOD PAA INVERSIÓN'!B:B,A62,'MOD PAA INVERSIÓN'!A:A,"Información Actual")</f>
        <v>0</v>
      </c>
      <c r="AQ62" s="71"/>
      <c r="AR62" s="69" t="e">
        <f>VLOOKUP(A62,'SOL INVERSIÒN'!$B:$M,12,0)</f>
        <v>#N/A</v>
      </c>
      <c r="AS62" s="69" t="e">
        <f t="shared" si="1"/>
        <v>#N/A</v>
      </c>
      <c r="AT62" s="71"/>
      <c r="AU62" s="71" t="e">
        <f t="shared" si="2"/>
        <v>#N/A</v>
      </c>
      <c r="AV62" s="71"/>
      <c r="AW62" s="71"/>
      <c r="AX62" s="71"/>
    </row>
    <row r="63" spans="1:50" ht="76.5">
      <c r="A63" s="12" t="s">
        <v>161</v>
      </c>
      <c r="B63" s="13" t="s">
        <v>34</v>
      </c>
      <c r="C63" s="13" t="s">
        <v>83</v>
      </c>
      <c r="D63" s="13" t="s">
        <v>84</v>
      </c>
      <c r="E63" s="13" t="s">
        <v>85</v>
      </c>
      <c r="F63" s="14">
        <v>8066</v>
      </c>
      <c r="G63" s="14">
        <v>2024110010194</v>
      </c>
      <c r="H63" s="20" t="s">
        <v>86</v>
      </c>
      <c r="I63" s="13" t="s">
        <v>87</v>
      </c>
      <c r="J63" s="13" t="s">
        <v>88</v>
      </c>
      <c r="K63" s="13">
        <v>80111600</v>
      </c>
      <c r="L63" s="13" t="s">
        <v>119</v>
      </c>
      <c r="M63" s="13" t="s">
        <v>90</v>
      </c>
      <c r="N63" s="13" t="s">
        <v>90</v>
      </c>
      <c r="O63" s="13">
        <v>9</v>
      </c>
      <c r="P63" s="13">
        <v>1</v>
      </c>
      <c r="Q63" s="13" t="s">
        <v>44</v>
      </c>
      <c r="R63" s="17" t="s">
        <v>45</v>
      </c>
      <c r="S63" s="17">
        <v>8000000</v>
      </c>
      <c r="T63" s="17">
        <v>72000000</v>
      </c>
      <c r="U63" s="13" t="s">
        <v>91</v>
      </c>
      <c r="V63" s="13" t="s">
        <v>92</v>
      </c>
      <c r="W63" s="13" t="s">
        <v>93</v>
      </c>
      <c r="X63" s="13" t="s">
        <v>49</v>
      </c>
      <c r="Y63" s="13" t="s">
        <v>50</v>
      </c>
      <c r="Z63" s="13" t="s">
        <v>51</v>
      </c>
      <c r="AA63" s="69"/>
      <c r="AB63" s="69"/>
      <c r="AC63" s="69"/>
      <c r="AD63" s="69"/>
      <c r="AE63" s="20" t="s">
        <v>86</v>
      </c>
      <c r="AF63" s="17">
        <v>8000000</v>
      </c>
      <c r="AG63" s="17">
        <v>72000000</v>
      </c>
      <c r="AH63" s="70" t="e">
        <f>VLOOKUP(A63,'MOD PAA INVERSIÓN 25 DE FEBRERO'!$B:$M,12,0)</f>
        <v>#N/A</v>
      </c>
      <c r="AI63" s="72">
        <f t="shared" si="0"/>
        <v>0</v>
      </c>
      <c r="AJ63" s="72">
        <v>72000000</v>
      </c>
      <c r="AK63" s="70">
        <v>0</v>
      </c>
      <c r="AL63" s="70" t="e">
        <f>VLOOKUP(A63,'MOD PAA INVERSIÓN 25 DE FEBRERO'!$B:$X,23,0)</f>
        <v>#N/A</v>
      </c>
      <c r="AM63" s="13" t="s">
        <v>92</v>
      </c>
      <c r="AN63" s="14">
        <v>8066</v>
      </c>
      <c r="AO63" s="71"/>
      <c r="AP63" s="71">
        <f>SUMIFS('MOD PAA INVERSIÓN'!$M:$M,'MOD PAA INVERSIÓN'!B:B,A63,'MOD PAA INVERSIÓN'!A:A,"Información Actual")</f>
        <v>0</v>
      </c>
      <c r="AQ63" s="71"/>
      <c r="AR63" s="69" t="e">
        <f>VLOOKUP(A63,'SOL INVERSIÒN'!$B:$M,12,0)</f>
        <v>#N/A</v>
      </c>
      <c r="AS63" s="69" t="e">
        <f t="shared" si="1"/>
        <v>#N/A</v>
      </c>
      <c r="AT63" s="71"/>
      <c r="AU63" s="71" t="e">
        <f t="shared" si="2"/>
        <v>#N/A</v>
      </c>
      <c r="AV63" s="71"/>
      <c r="AW63" s="71"/>
      <c r="AX63" s="71"/>
    </row>
    <row r="64" spans="1:50" ht="76.5">
      <c r="A64" s="12" t="s">
        <v>162</v>
      </c>
      <c r="B64" s="13" t="s">
        <v>34</v>
      </c>
      <c r="C64" s="13" t="s">
        <v>83</v>
      </c>
      <c r="D64" s="13" t="s">
        <v>84</v>
      </c>
      <c r="E64" s="13" t="s">
        <v>85</v>
      </c>
      <c r="F64" s="14">
        <v>8066</v>
      </c>
      <c r="G64" s="14">
        <v>2024110010194</v>
      </c>
      <c r="H64" s="20" t="s">
        <v>86</v>
      </c>
      <c r="I64" s="13" t="s">
        <v>87</v>
      </c>
      <c r="J64" s="13" t="s">
        <v>88</v>
      </c>
      <c r="K64" s="13">
        <v>80111600</v>
      </c>
      <c r="L64" s="13" t="s">
        <v>163</v>
      </c>
      <c r="M64" s="13" t="s">
        <v>90</v>
      </c>
      <c r="N64" s="13" t="s">
        <v>90</v>
      </c>
      <c r="O64" s="13">
        <v>10</v>
      </c>
      <c r="P64" s="13">
        <v>1</v>
      </c>
      <c r="Q64" s="13" t="s">
        <v>44</v>
      </c>
      <c r="R64" s="17" t="s">
        <v>45</v>
      </c>
      <c r="S64" s="17">
        <v>5600000</v>
      </c>
      <c r="T64" s="17">
        <v>56000000</v>
      </c>
      <c r="U64" s="13" t="s">
        <v>122</v>
      </c>
      <c r="V64" s="13" t="s">
        <v>92</v>
      </c>
      <c r="W64" s="13" t="s">
        <v>93</v>
      </c>
      <c r="X64" s="13" t="s">
        <v>49</v>
      </c>
      <c r="Y64" s="13" t="s">
        <v>50</v>
      </c>
      <c r="Z64" s="13" t="s">
        <v>51</v>
      </c>
      <c r="AA64" s="69"/>
      <c r="AB64" s="69"/>
      <c r="AC64" s="69"/>
      <c r="AD64" s="69"/>
      <c r="AE64" s="20" t="s">
        <v>86</v>
      </c>
      <c r="AF64" s="17">
        <v>5600000</v>
      </c>
      <c r="AG64" s="17">
        <v>56000000</v>
      </c>
      <c r="AH64" s="70" t="e">
        <f>VLOOKUP(A64,'MOD PAA INVERSIÓN 25 DE FEBRERO'!$B:$M,12,0)</f>
        <v>#N/A</v>
      </c>
      <c r="AI64" s="72">
        <f t="shared" si="0"/>
        <v>0</v>
      </c>
      <c r="AJ64" s="72">
        <v>56000000</v>
      </c>
      <c r="AK64" s="70">
        <v>0</v>
      </c>
      <c r="AL64" s="70" t="e">
        <f>VLOOKUP(A64,'MOD PAA INVERSIÓN 25 DE FEBRERO'!$B:$X,23,0)</f>
        <v>#N/A</v>
      </c>
      <c r="AM64" s="13" t="s">
        <v>92</v>
      </c>
      <c r="AN64" s="14">
        <v>8066</v>
      </c>
      <c r="AO64" s="71"/>
      <c r="AP64" s="71">
        <f>SUMIFS('MOD PAA INVERSIÓN'!$M:$M,'MOD PAA INVERSIÓN'!B:B,A64,'MOD PAA INVERSIÓN'!A:A,"Información Actual")</f>
        <v>0</v>
      </c>
      <c r="AQ64" s="71"/>
      <c r="AR64" s="69" t="e">
        <f>VLOOKUP(A64,'SOL INVERSIÒN'!$B:$M,12,0)</f>
        <v>#N/A</v>
      </c>
      <c r="AS64" s="69" t="e">
        <f t="shared" si="1"/>
        <v>#N/A</v>
      </c>
      <c r="AT64" s="71"/>
      <c r="AU64" s="71" t="e">
        <f t="shared" si="2"/>
        <v>#N/A</v>
      </c>
      <c r="AV64" s="71"/>
      <c r="AW64" s="71"/>
      <c r="AX64" s="71"/>
    </row>
    <row r="65" spans="1:50" ht="63.75">
      <c r="A65" s="12" t="s">
        <v>164</v>
      </c>
      <c r="B65" s="13" t="s">
        <v>34</v>
      </c>
      <c r="C65" s="13" t="s">
        <v>83</v>
      </c>
      <c r="D65" s="13" t="s">
        <v>84</v>
      </c>
      <c r="E65" s="13" t="s">
        <v>85</v>
      </c>
      <c r="F65" s="14">
        <v>8066</v>
      </c>
      <c r="G65" s="14">
        <v>2024110010194</v>
      </c>
      <c r="H65" s="20" t="s">
        <v>86</v>
      </c>
      <c r="I65" s="13" t="s">
        <v>87</v>
      </c>
      <c r="J65" s="13" t="s">
        <v>88</v>
      </c>
      <c r="K65" s="13">
        <v>80111600</v>
      </c>
      <c r="L65" s="13" t="s">
        <v>165</v>
      </c>
      <c r="M65" s="13" t="s">
        <v>90</v>
      </c>
      <c r="N65" s="13" t="s">
        <v>90</v>
      </c>
      <c r="O65" s="13">
        <v>6</v>
      </c>
      <c r="P65" s="13">
        <v>1</v>
      </c>
      <c r="Q65" s="13" t="s">
        <v>44</v>
      </c>
      <c r="R65" s="17" t="s">
        <v>45</v>
      </c>
      <c r="S65" s="17">
        <v>10000000</v>
      </c>
      <c r="T65" s="17">
        <v>60000000</v>
      </c>
      <c r="U65" s="13" t="s">
        <v>122</v>
      </c>
      <c r="V65" s="13" t="s">
        <v>92</v>
      </c>
      <c r="W65" s="13" t="s">
        <v>93</v>
      </c>
      <c r="X65" s="13" t="s">
        <v>49</v>
      </c>
      <c r="Y65" s="13" t="s">
        <v>50</v>
      </c>
      <c r="Z65" s="13" t="s">
        <v>51</v>
      </c>
      <c r="AA65" s="69"/>
      <c r="AB65" s="69"/>
      <c r="AC65" s="69"/>
      <c r="AD65" s="69"/>
      <c r="AE65" s="20" t="s">
        <v>86</v>
      </c>
      <c r="AF65" s="17">
        <v>10000000</v>
      </c>
      <c r="AG65" s="17">
        <v>60000000</v>
      </c>
      <c r="AH65" s="70" t="e">
        <f>VLOOKUP(A65,'MOD PAA INVERSIÓN 25 DE FEBRERO'!$B:$M,12,0)</f>
        <v>#N/A</v>
      </c>
      <c r="AI65" s="72">
        <f t="shared" si="0"/>
        <v>0</v>
      </c>
      <c r="AJ65" s="72">
        <v>60000000</v>
      </c>
      <c r="AK65" s="70">
        <v>0</v>
      </c>
      <c r="AL65" s="70" t="e">
        <f>VLOOKUP(A65,'MOD PAA INVERSIÓN 25 DE FEBRERO'!$B:$X,23,0)</f>
        <v>#N/A</v>
      </c>
      <c r="AM65" s="13" t="s">
        <v>92</v>
      </c>
      <c r="AN65" s="14">
        <v>8066</v>
      </c>
      <c r="AO65" s="71"/>
      <c r="AP65" s="71">
        <f>SUMIFS('MOD PAA INVERSIÓN'!$M:$M,'MOD PAA INVERSIÓN'!B:B,A65,'MOD PAA INVERSIÓN'!A:A,"Información Actual")</f>
        <v>0</v>
      </c>
      <c r="AQ65" s="71"/>
      <c r="AR65" s="69" t="e">
        <f>VLOOKUP(A65,'SOL INVERSIÒN'!$B:$M,12,0)</f>
        <v>#N/A</v>
      </c>
      <c r="AS65" s="69" t="e">
        <f t="shared" si="1"/>
        <v>#N/A</v>
      </c>
      <c r="AT65" s="71"/>
      <c r="AU65" s="71" t="e">
        <f t="shared" si="2"/>
        <v>#N/A</v>
      </c>
      <c r="AV65" s="71"/>
      <c r="AW65" s="71"/>
      <c r="AX65" s="71"/>
    </row>
    <row r="66" spans="1:50" ht="51">
      <c r="A66" s="12" t="s">
        <v>166</v>
      </c>
      <c r="B66" s="13" t="s">
        <v>34</v>
      </c>
      <c r="C66" s="13" t="s">
        <v>83</v>
      </c>
      <c r="D66" s="13" t="s">
        <v>84</v>
      </c>
      <c r="E66" s="13" t="s">
        <v>85</v>
      </c>
      <c r="F66" s="14">
        <v>8066</v>
      </c>
      <c r="G66" s="14">
        <v>2024110010194</v>
      </c>
      <c r="H66" s="20" t="s">
        <v>86</v>
      </c>
      <c r="I66" s="13" t="s">
        <v>87</v>
      </c>
      <c r="J66" s="13" t="str">
        <f>VLOOKUP(A66,'MOD PAA INVERSIÓN 25 DE FEBRERO'!$B:$C,2,0)</f>
        <v>1. Realizar el 100% de la estrategia de contratación de talento humano para los procesos de apoyo, gerencia y evaluación</v>
      </c>
      <c r="K66" s="13">
        <f>VLOOKUP(A66,'MOD PAA INVERSIÓN 25 DE FEBRERO'!$B:$D,3,0)</f>
        <v>80111600</v>
      </c>
      <c r="L66" s="13" t="str">
        <f>VLOOKUP(A66,'MOD PAA INVERSIÓN 25 DE FEBRERO'!$B:$E,4,0)</f>
        <v>Prestar los servicios profesionales especializados para el seguimiento y análisis de cumplimiento de los planes de acción de las políticas públicas.</v>
      </c>
      <c r="M66" s="13" t="str">
        <f>VLOOKUP(A66,'MOD PAA INVERSIÓN 25 DE FEBRERO'!$B:$F,5,0)</f>
        <v>febrero</v>
      </c>
      <c r="N66" s="14" t="str">
        <f>VLOOKUP(A66,'MOD PAA INVERSIÓN 25 DE FEBRERO'!$B:$G,6,0)</f>
        <v>febrero</v>
      </c>
      <c r="O66" s="14">
        <f>VLOOKUP(A66,'MOD PAA INVERSIÓN 25 DE FEBRERO'!$B:$H,7,0)</f>
        <v>6</v>
      </c>
      <c r="P66" s="13">
        <f>VLOOKUP(A66,'MOD PAA INVERSIÓN 25 DE FEBRERO'!$B:$I,8,0)</f>
        <v>1</v>
      </c>
      <c r="Q66" s="13" t="str">
        <f>VLOOKUP(A66,'MOD PAA INVERSIÓN 25 DE FEBRERO'!$B:$J,9,0)</f>
        <v>CCE-16 Contratación Directa</v>
      </c>
      <c r="R66" s="15" t="str">
        <f>VLOOKUP(A66,'MOD PAA INVERSIÓN 25 DE FEBRERO'!$B:$K,10,0)</f>
        <v>1-100-F001_VA-Recursos distrito</v>
      </c>
      <c r="S66" s="16">
        <f>VLOOKUP(A66,'MOD PAA INVERSIÓN 25 DE FEBRERO'!$B:$L,11,0)</f>
        <v>8000000</v>
      </c>
      <c r="T66" s="17">
        <v>48000000</v>
      </c>
      <c r="U66" s="13" t="str">
        <f>VLOOKUP(A66,'MOD PAA INVERSIÓN 25 DE FEBRERO'!$B:$N,13,0)</f>
        <v xml:space="preserve">Oficina Asesora de Planeacion </v>
      </c>
      <c r="V66" s="13" t="str">
        <f>VLOOKUP(A66,'MOD PAA INVERSIÓN 25 DE FEBRERO'!$B:$O,14,0)</f>
        <v>O232020200883990
Otros servicios profesionales, técnicos y empresar</v>
      </c>
      <c r="W66" s="13" t="str">
        <f>VLOOKUP(A66,'MOD PAA INVERSIÓN 25 DE FEBRERO'!$B:$P,15,0)</f>
        <v>PM/0220/0107/45990230194</v>
      </c>
      <c r="X66" s="13" t="s">
        <v>49</v>
      </c>
      <c r="Y66" s="13" t="s">
        <v>50</v>
      </c>
      <c r="Z66" s="13" t="s">
        <v>51</v>
      </c>
      <c r="AA66" s="69"/>
      <c r="AB66" s="69"/>
      <c r="AC66" s="69"/>
      <c r="AD66" s="69"/>
      <c r="AE66" s="20" t="s">
        <v>86</v>
      </c>
      <c r="AF66" s="17">
        <v>5050000</v>
      </c>
      <c r="AG66" s="17">
        <v>20200000</v>
      </c>
      <c r="AH66" s="70">
        <f>VLOOKUP(A66,'MOD PAA INVERSIÓN 25 DE FEBRERO'!$B:$M,12,0)</f>
        <v>48000000</v>
      </c>
      <c r="AI66" s="70">
        <f t="shared" si="0"/>
        <v>27800000</v>
      </c>
      <c r="AJ66" s="70">
        <v>48000000</v>
      </c>
      <c r="AK66" s="70">
        <v>6</v>
      </c>
      <c r="AL66" s="70" t="str">
        <f>VLOOKUP(A66,'MOD PAA INVERSIÓN 25 DE FEBRERO'!$B:$X,23,0)</f>
        <v>Modificación propuesta</v>
      </c>
      <c r="AM66" s="13" t="s">
        <v>92</v>
      </c>
      <c r="AN66" s="14">
        <v>8066</v>
      </c>
      <c r="AO66" s="71"/>
      <c r="AP66" s="71">
        <f>SUMIFS('MOD PAA INVERSIÓN'!$M:$M,'MOD PAA INVERSIÓN'!B:B,A66,'MOD PAA INVERSIÓN'!A:A,"Información Actual")</f>
        <v>-20200000</v>
      </c>
      <c r="AQ66" s="71">
        <f t="shared" ref="AQ66:AQ67" si="4">T66+AP66</f>
        <v>27800000</v>
      </c>
      <c r="AR66" s="73">
        <f>VLOOKUP(A66,'SOL INVERSIÒN'!$B:$M,12,0)</f>
        <v>48000000</v>
      </c>
      <c r="AS66" s="73">
        <f t="shared" si="1"/>
        <v>0</v>
      </c>
      <c r="AT66" s="71"/>
      <c r="AU66" s="71">
        <f t="shared" si="2"/>
        <v>0</v>
      </c>
      <c r="AV66" s="71"/>
      <c r="AW66" s="71"/>
      <c r="AX66" s="71"/>
    </row>
    <row r="67" spans="1:50" ht="114.75">
      <c r="A67" s="12" t="s">
        <v>169</v>
      </c>
      <c r="B67" s="13" t="s">
        <v>34</v>
      </c>
      <c r="C67" s="13" t="s">
        <v>83</v>
      </c>
      <c r="D67" s="13" t="s">
        <v>84</v>
      </c>
      <c r="E67" s="13" t="s">
        <v>85</v>
      </c>
      <c r="F67" s="14">
        <v>8066</v>
      </c>
      <c r="G67" s="14">
        <v>2024110010194</v>
      </c>
      <c r="H67" s="20" t="s">
        <v>86</v>
      </c>
      <c r="I67" s="13" t="s">
        <v>87</v>
      </c>
      <c r="J67" s="13" t="str">
        <f>VLOOKUP(A67,'MOD PAA INVERSIÓN 25 DE FEBRERO'!$B:$C,2,0)</f>
        <v>1. Realizar el 100% de la estrategia de contratación de talento humano para los procesos de apoyo, gerencia y evaluación</v>
      </c>
      <c r="K67" s="13">
        <f>VLOOKUP(A67,'MOD PAA INVERSIÓN 25 DE FEBRERO'!$B:$D,3,0)</f>
        <v>80111600</v>
      </c>
      <c r="L67" s="13" t="str">
        <f>VLOOKUP(A67,'MOD PAA INVERSIÓN 25 DE FEBRERO'!$B:$E,4,0)</f>
        <v>Prestar los servicios profesionales para realizar seguimiento, consolidación y reportes de planes, programas y proyectos en el marco del Plan Distrital de Desarrollo, proyectos de inversión  y desarrollando la adecuación, implementación y sostenibilidad  del Modelo Integrado de Planeación y gestión - MIPG.</v>
      </c>
      <c r="M67" s="13" t="str">
        <f>VLOOKUP(A67,'MOD PAA INVERSIÓN 25 DE FEBRERO'!$B:$F,5,0)</f>
        <v>febrero</v>
      </c>
      <c r="N67" s="14" t="str">
        <f>VLOOKUP(A67,'MOD PAA INVERSIÓN 25 DE FEBRERO'!$B:$G,6,0)</f>
        <v>febrero</v>
      </c>
      <c r="O67" s="14">
        <f>VLOOKUP(A67,'MOD PAA INVERSIÓN 25 DE FEBRERO'!$B:$H,7,0)</f>
        <v>5</v>
      </c>
      <c r="P67" s="13">
        <f>VLOOKUP(A67,'MOD PAA INVERSIÓN 25 DE FEBRERO'!$B:$I,8,0)</f>
        <v>1</v>
      </c>
      <c r="Q67" s="13" t="str">
        <f>VLOOKUP(A67,'MOD PAA INVERSIÓN 25 DE FEBRERO'!$B:$J,9,0)</f>
        <v>CCE-16 Contratación Directa</v>
      </c>
      <c r="R67" s="15" t="str">
        <f>VLOOKUP(A67,'MOD PAA INVERSIÓN 25 DE FEBRERO'!$B:$K,10,0)</f>
        <v>1-100-F001_VA-Recursos distrito</v>
      </c>
      <c r="S67" s="16">
        <f>VLOOKUP(A67,'MOD PAA INVERSIÓN 25 DE FEBRERO'!$B:$L,11,0)</f>
        <v>6000000</v>
      </c>
      <c r="T67" s="17">
        <v>30000000</v>
      </c>
      <c r="U67" s="13" t="str">
        <f>VLOOKUP(A67,'MOD PAA INVERSIÓN 25 DE FEBRERO'!$B:$N,13,0)</f>
        <v xml:space="preserve">Oficina Asesora de Planeacion </v>
      </c>
      <c r="V67" s="13" t="str">
        <f>VLOOKUP(A67,'MOD PAA INVERSIÓN 25 DE FEBRERO'!$B:$O,14,0)</f>
        <v>O232020200883990
Otros servicios profesionales, técnicos y empresar</v>
      </c>
      <c r="W67" s="13" t="str">
        <f>VLOOKUP(A67,'MOD PAA INVERSIÓN 25 DE FEBRERO'!$B:$P,15,0)</f>
        <v>PM/0220/0107/45990230194</v>
      </c>
      <c r="X67" s="13" t="s">
        <v>49</v>
      </c>
      <c r="Y67" s="13" t="s">
        <v>50</v>
      </c>
      <c r="Z67" s="13" t="s">
        <v>51</v>
      </c>
      <c r="AA67" s="69"/>
      <c r="AB67" s="69"/>
      <c r="AC67" s="69"/>
      <c r="AD67" s="69"/>
      <c r="AE67" s="20" t="s">
        <v>86</v>
      </c>
      <c r="AF67" s="17">
        <v>8000000</v>
      </c>
      <c r="AG67" s="17">
        <v>48000000</v>
      </c>
      <c r="AH67" s="70">
        <f>VLOOKUP(A67,'MOD PAA INVERSIÓN 25 DE FEBRERO'!$B:$M,12,0)</f>
        <v>30000000</v>
      </c>
      <c r="AI67" s="70">
        <f t="shared" si="0"/>
        <v>-18000000</v>
      </c>
      <c r="AJ67" s="70">
        <v>30000000</v>
      </c>
      <c r="AK67" s="70">
        <v>6</v>
      </c>
      <c r="AL67" s="70" t="str">
        <f>VLOOKUP(A67,'MOD PAA INVERSIÓN 25 DE FEBRERO'!$B:$X,23,0)</f>
        <v>Modificación propuesta</v>
      </c>
      <c r="AM67" s="13" t="s">
        <v>92</v>
      </c>
      <c r="AN67" s="14">
        <v>8066</v>
      </c>
      <c r="AO67" s="71"/>
      <c r="AP67" s="71">
        <f>SUMIFS('MOD PAA INVERSIÓN'!$M:$M,'MOD PAA INVERSIÓN'!B:B,A67,'MOD PAA INVERSIÓN'!A:A,"Información Actual")</f>
        <v>-48000000</v>
      </c>
      <c r="AQ67" s="71">
        <f t="shared" si="4"/>
        <v>-18000000</v>
      </c>
      <c r="AR67" s="73">
        <f>VLOOKUP(A67,'SOL INVERSIÒN'!$B:$M,12,0)</f>
        <v>30000000</v>
      </c>
      <c r="AS67" s="73">
        <f t="shared" si="1"/>
        <v>0</v>
      </c>
      <c r="AT67" s="71"/>
      <c r="AU67" s="71">
        <f t="shared" si="2"/>
        <v>0</v>
      </c>
      <c r="AV67" s="71"/>
      <c r="AW67" s="71"/>
      <c r="AX67" s="71"/>
    </row>
    <row r="68" spans="1:50" ht="76.5">
      <c r="A68" s="12" t="s">
        <v>171</v>
      </c>
      <c r="B68" s="13" t="s">
        <v>34</v>
      </c>
      <c r="C68" s="13" t="s">
        <v>83</v>
      </c>
      <c r="D68" s="13" t="s">
        <v>84</v>
      </c>
      <c r="E68" s="13" t="s">
        <v>85</v>
      </c>
      <c r="F68" s="14">
        <v>8066</v>
      </c>
      <c r="G68" s="14">
        <v>2024110010194</v>
      </c>
      <c r="H68" s="20" t="s">
        <v>86</v>
      </c>
      <c r="I68" s="13" t="s">
        <v>87</v>
      </c>
      <c r="J68" s="13" t="s">
        <v>88</v>
      </c>
      <c r="K68" s="13">
        <v>80111600</v>
      </c>
      <c r="L68" s="13" t="s">
        <v>172</v>
      </c>
      <c r="M68" s="13" t="s">
        <v>90</v>
      </c>
      <c r="N68" s="13" t="s">
        <v>90</v>
      </c>
      <c r="O68" s="13">
        <v>6</v>
      </c>
      <c r="P68" s="13">
        <v>1</v>
      </c>
      <c r="Q68" s="13" t="s">
        <v>44</v>
      </c>
      <c r="R68" s="17" t="s">
        <v>45</v>
      </c>
      <c r="S68" s="17">
        <v>10000000</v>
      </c>
      <c r="T68" s="17">
        <v>60000000</v>
      </c>
      <c r="U68" s="13" t="s">
        <v>168</v>
      </c>
      <c r="V68" s="13" t="s">
        <v>92</v>
      </c>
      <c r="W68" s="13" t="s">
        <v>93</v>
      </c>
      <c r="X68" s="13" t="s">
        <v>49</v>
      </c>
      <c r="Y68" s="13" t="s">
        <v>50</v>
      </c>
      <c r="Z68" s="13" t="s">
        <v>51</v>
      </c>
      <c r="AA68" s="69"/>
      <c r="AB68" s="69"/>
      <c r="AC68" s="69"/>
      <c r="AD68" s="69"/>
      <c r="AE68" s="20" t="s">
        <v>86</v>
      </c>
      <c r="AF68" s="17">
        <v>10000000</v>
      </c>
      <c r="AG68" s="17">
        <v>60000000</v>
      </c>
      <c r="AH68" s="70" t="e">
        <f>VLOOKUP(A68,'MOD PAA INVERSIÓN 25 DE FEBRERO'!$B:$M,12,0)</f>
        <v>#N/A</v>
      </c>
      <c r="AI68" s="72">
        <f t="shared" si="0"/>
        <v>0</v>
      </c>
      <c r="AJ68" s="72">
        <v>60000000</v>
      </c>
      <c r="AK68" s="70">
        <v>0</v>
      </c>
      <c r="AL68" s="70" t="e">
        <f>VLOOKUP(A68,'MOD PAA INVERSIÓN 25 DE FEBRERO'!$B:$X,23,0)</f>
        <v>#N/A</v>
      </c>
      <c r="AM68" s="13" t="s">
        <v>92</v>
      </c>
      <c r="AN68" s="14">
        <v>8066</v>
      </c>
      <c r="AO68" s="71"/>
      <c r="AP68" s="71">
        <f>SUMIFS('MOD PAA INVERSIÓN'!$M:$M,'MOD PAA INVERSIÓN'!B:B,A68,'MOD PAA INVERSIÓN'!A:A,"Información Actual")</f>
        <v>0</v>
      </c>
      <c r="AQ68" s="71"/>
      <c r="AR68" s="69" t="e">
        <f>VLOOKUP(A68,'SOL INVERSIÒN'!$B:$M,12,0)</f>
        <v>#N/A</v>
      </c>
      <c r="AS68" s="69" t="e">
        <f t="shared" si="1"/>
        <v>#N/A</v>
      </c>
      <c r="AT68" s="71"/>
      <c r="AU68" s="71" t="e">
        <f t="shared" si="2"/>
        <v>#N/A</v>
      </c>
      <c r="AV68" s="71"/>
      <c r="AW68" s="71"/>
      <c r="AX68" s="71"/>
    </row>
    <row r="69" spans="1:50" ht="127.5">
      <c r="A69" s="12" t="s">
        <v>173</v>
      </c>
      <c r="B69" s="13" t="s">
        <v>34</v>
      </c>
      <c r="C69" s="13" t="s">
        <v>83</v>
      </c>
      <c r="D69" s="13" t="s">
        <v>84</v>
      </c>
      <c r="E69" s="13" t="s">
        <v>85</v>
      </c>
      <c r="F69" s="14">
        <v>8066</v>
      </c>
      <c r="G69" s="14">
        <v>2024110010194</v>
      </c>
      <c r="H69" s="20" t="s">
        <v>86</v>
      </c>
      <c r="I69" s="13" t="s">
        <v>87</v>
      </c>
      <c r="J69" s="13" t="str">
        <f>VLOOKUP(A69,'MOD PAA INVERSIÓN 25 DE FEBRERO'!$B:$C,2,0)</f>
        <v>1. Realizar el 100% de la estrategia de contratación de talento humano para los procesos de apoyo, gerencia y evaluación</v>
      </c>
      <c r="K69" s="13">
        <f>VLOOKUP(A69,'MOD PAA INVERSIÓN 25 DE FEBRERO'!$B:$D,3,0)</f>
        <v>80111600</v>
      </c>
      <c r="L69" s="13" t="str">
        <f>VLOOKUP(A69,'MOD PAA INVERSIÓN 25 DE FEBRERO'!$B:$E,4,0)</f>
        <v>Prestar los servicios profesionales para orientar, hacer seguimiento al funcionamiento de la herramienta SIGPARTICIPO, y atender los requerimientos de los procesos y/o depedencias en la captura, reporte y calidad de la información que produce la entidad, así como el cargue correcto de planes, programas y proyectos en el aplicativo.</v>
      </c>
      <c r="M69" s="13" t="str">
        <f>VLOOKUP(A69,'MOD PAA INVERSIÓN 25 DE FEBRERO'!$B:$F,5,0)</f>
        <v>febrero</v>
      </c>
      <c r="N69" s="14" t="str">
        <f>VLOOKUP(A69,'MOD PAA INVERSIÓN 25 DE FEBRERO'!$B:$G,6,0)</f>
        <v>febrero</v>
      </c>
      <c r="O69" s="14">
        <f>VLOOKUP(A69,'MOD PAA INVERSIÓN 25 DE FEBRERO'!$B:$H,7,0)</f>
        <v>5</v>
      </c>
      <c r="P69" s="13">
        <f>VLOOKUP(A69,'MOD PAA INVERSIÓN 25 DE FEBRERO'!$B:$I,8,0)</f>
        <v>1</v>
      </c>
      <c r="Q69" s="13" t="str">
        <f>VLOOKUP(A69,'MOD PAA INVERSIÓN 25 DE FEBRERO'!$B:$J,9,0)</f>
        <v>CCE-16 Contratación Directa</v>
      </c>
      <c r="R69" s="15" t="str">
        <f>VLOOKUP(A69,'MOD PAA INVERSIÓN 25 DE FEBRERO'!$B:$K,10,0)</f>
        <v>1-100-F001_VA-Recursos distrito</v>
      </c>
      <c r="S69" s="16">
        <f>VLOOKUP(A69,'MOD PAA INVERSIÓN 25 DE FEBRERO'!$B:$L,11,0)</f>
        <v>3800000</v>
      </c>
      <c r="T69" s="17">
        <v>19000000</v>
      </c>
      <c r="U69" s="13" t="str">
        <f>VLOOKUP(A69,'MOD PAA INVERSIÓN 25 DE FEBRERO'!$B:$N,13,0)</f>
        <v xml:space="preserve">Oficina Asesora de Planeacion </v>
      </c>
      <c r="V69" s="13" t="str">
        <f>VLOOKUP(A69,'MOD PAA INVERSIÓN 25 DE FEBRERO'!$B:$O,14,0)</f>
        <v>O232020200883990
Otros servicios profesionales, técnicos y empresar</v>
      </c>
      <c r="W69" s="13" t="str">
        <f>VLOOKUP(A69,'MOD PAA INVERSIÓN 25 DE FEBRERO'!$B:$P,15,0)</f>
        <v>PM/0220/0107/45990230194</v>
      </c>
      <c r="X69" s="13" t="s">
        <v>49</v>
      </c>
      <c r="Y69" s="13" t="s">
        <v>50</v>
      </c>
      <c r="Z69" s="13" t="s">
        <v>51</v>
      </c>
      <c r="AA69" s="69"/>
      <c r="AB69" s="69"/>
      <c r="AC69" s="69"/>
      <c r="AD69" s="69"/>
      <c r="AE69" s="20" t="s">
        <v>86</v>
      </c>
      <c r="AF69" s="17">
        <v>4200000</v>
      </c>
      <c r="AG69" s="17">
        <v>25200000</v>
      </c>
      <c r="AH69" s="70">
        <f>VLOOKUP(A69,'MOD PAA INVERSIÓN 25 DE FEBRERO'!$B:$M,12,0)</f>
        <v>19000000</v>
      </c>
      <c r="AI69" s="70">
        <f t="shared" si="0"/>
        <v>-6200000</v>
      </c>
      <c r="AJ69" s="70">
        <v>19000000</v>
      </c>
      <c r="AK69" s="70">
        <v>6</v>
      </c>
      <c r="AL69" s="70" t="str">
        <f>VLOOKUP(A69,'MOD PAA INVERSIÓN 25 DE FEBRERO'!$B:$X,23,0)</f>
        <v>Modificación propuesta</v>
      </c>
      <c r="AM69" s="13" t="s">
        <v>92</v>
      </c>
      <c r="AN69" s="14">
        <v>8066</v>
      </c>
      <c r="AO69" s="71"/>
      <c r="AP69" s="71">
        <f>SUMIFS('MOD PAA INVERSIÓN'!$M:$M,'MOD PAA INVERSIÓN'!B:B,A69,'MOD PAA INVERSIÓN'!A:A,"Información Actual")</f>
        <v>-25200000</v>
      </c>
      <c r="AQ69" s="71">
        <f t="shared" ref="AQ69:AQ72" si="5">T69+AP69</f>
        <v>-6200000</v>
      </c>
      <c r="AR69" s="73">
        <f>VLOOKUP(A69,'SOL INVERSIÒN'!$B:$M,12,0)</f>
        <v>19000000</v>
      </c>
      <c r="AS69" s="73">
        <f t="shared" si="1"/>
        <v>0</v>
      </c>
      <c r="AT69" s="71"/>
      <c r="AU69" s="71">
        <f t="shared" si="2"/>
        <v>0</v>
      </c>
      <c r="AV69" s="71"/>
      <c r="AW69" s="71"/>
      <c r="AX69" s="71"/>
    </row>
    <row r="70" spans="1:50" ht="127.5">
      <c r="A70" s="12" t="s">
        <v>175</v>
      </c>
      <c r="B70" s="13" t="s">
        <v>34</v>
      </c>
      <c r="C70" s="13" t="s">
        <v>83</v>
      </c>
      <c r="D70" s="13" t="s">
        <v>84</v>
      </c>
      <c r="E70" s="13" t="s">
        <v>85</v>
      </c>
      <c r="F70" s="14">
        <v>8066</v>
      </c>
      <c r="G70" s="14">
        <v>2024110010194</v>
      </c>
      <c r="H70" s="20" t="s">
        <v>86</v>
      </c>
      <c r="I70" s="13" t="s">
        <v>87</v>
      </c>
      <c r="J70" s="13" t="str">
        <f>VLOOKUP(A70,'MOD PAA INVERSIÓN 25 DE FEBRERO'!$B:$C,2,0)</f>
        <v>1. Realizar el 100% de la estrategia de contratación de talento humano para los procesos de apoyo, gerencia y evaluación</v>
      </c>
      <c r="K70" s="13">
        <f>VLOOKUP(A70,'MOD PAA INVERSIÓN 25 DE FEBRERO'!$B:$D,3,0)</f>
        <v>80111600</v>
      </c>
      <c r="L70" s="13" t="str">
        <f>VLOOKUP(A70,'MOD PAA INVERSIÓN 25 DE FEBRERO'!$B:$E,4,0)</f>
        <v>Prestar los servicios profesionales para realizar seguimiento, consolidación, reportes e informes de planes, programas y proyectos en el marco del Plan Distrital de Desarrollo en los diferentes aplicativos e instrumentos de ejecución presupestal y/o de gestión internos o externos de la entidad, así como el apoyo  de trámites administrativos y presupuestales de la OAP.</v>
      </c>
      <c r="M70" s="13" t="str">
        <f>VLOOKUP(A70,'MOD PAA INVERSIÓN 25 DE FEBRERO'!$B:$F,5,0)</f>
        <v>marzo</v>
      </c>
      <c r="N70" s="14" t="str">
        <f>VLOOKUP(A70,'MOD PAA INVERSIÓN 25 DE FEBRERO'!$B:$G,6,0)</f>
        <v>marzo</v>
      </c>
      <c r="O70" s="14">
        <f>VLOOKUP(A70,'MOD PAA INVERSIÓN 25 DE FEBRERO'!$B:$H,7,0)</f>
        <v>6</v>
      </c>
      <c r="P70" s="13">
        <f>VLOOKUP(A70,'MOD PAA INVERSIÓN 25 DE FEBRERO'!$B:$I,8,0)</f>
        <v>1</v>
      </c>
      <c r="Q70" s="13" t="str">
        <f>VLOOKUP(A70,'MOD PAA INVERSIÓN 25 DE FEBRERO'!$B:$J,9,0)</f>
        <v>CCE-16 Contratación Directa</v>
      </c>
      <c r="R70" s="15" t="str">
        <f>VLOOKUP(A70,'MOD PAA INVERSIÓN 25 DE FEBRERO'!$B:$K,10,0)</f>
        <v>1-100-F001_VA-Recursos distrito</v>
      </c>
      <c r="S70" s="16">
        <f>VLOOKUP(A70,'MOD PAA INVERSIÓN 25 DE FEBRERO'!$B:$L,11,0)</f>
        <v>6000000</v>
      </c>
      <c r="T70" s="17">
        <v>36000000</v>
      </c>
      <c r="U70" s="13" t="str">
        <f>VLOOKUP(A70,'MOD PAA INVERSIÓN 25 DE FEBRERO'!$B:$N,13,0)</f>
        <v xml:space="preserve">Oficina Asesora de Planeacion </v>
      </c>
      <c r="V70" s="13" t="str">
        <f>VLOOKUP(A70,'MOD PAA INVERSIÓN 25 DE FEBRERO'!$B:$O,14,0)</f>
        <v>O232020200883990
Otros servicios profesionales, técnicos y empresar</v>
      </c>
      <c r="W70" s="13" t="str">
        <f>VLOOKUP(A70,'MOD PAA INVERSIÓN 25 DE FEBRERO'!$B:$P,15,0)</f>
        <v>PM/0220/0107/45990230194</v>
      </c>
      <c r="X70" s="13" t="s">
        <v>49</v>
      </c>
      <c r="Y70" s="13" t="s">
        <v>50</v>
      </c>
      <c r="Z70" s="13" t="s">
        <v>51</v>
      </c>
      <c r="AA70" s="69"/>
      <c r="AB70" s="69"/>
      <c r="AC70" s="69"/>
      <c r="AD70" s="69"/>
      <c r="AE70" s="20" t="s">
        <v>86</v>
      </c>
      <c r="AF70" s="17">
        <v>4800000</v>
      </c>
      <c r="AG70" s="17">
        <v>28800000</v>
      </c>
      <c r="AH70" s="70">
        <f>VLOOKUP(A70,'MOD PAA INVERSIÓN 25 DE FEBRERO'!$B:$M,12,0)</f>
        <v>36000000</v>
      </c>
      <c r="AI70" s="70">
        <f t="shared" si="0"/>
        <v>7200000</v>
      </c>
      <c r="AJ70" s="70">
        <v>36000000</v>
      </c>
      <c r="AK70" s="70">
        <v>6</v>
      </c>
      <c r="AL70" s="70" t="str">
        <f>VLOOKUP(A70,'MOD PAA INVERSIÓN 25 DE FEBRERO'!$B:$X,23,0)</f>
        <v>Modificación propuesta</v>
      </c>
      <c r="AM70" s="13" t="s">
        <v>92</v>
      </c>
      <c r="AN70" s="14">
        <v>8066</v>
      </c>
      <c r="AO70" s="71"/>
      <c r="AP70" s="71">
        <f>SUMIFS('MOD PAA INVERSIÓN'!$M:$M,'MOD PAA INVERSIÓN'!B:B,A70,'MOD PAA INVERSIÓN'!A:A,"Información Actual")</f>
        <v>-28800000</v>
      </c>
      <c r="AQ70" s="71">
        <f t="shared" si="5"/>
        <v>7200000</v>
      </c>
      <c r="AR70" s="73">
        <f>VLOOKUP(A70,'SOL INVERSIÒN'!$B:$M,12,0)</f>
        <v>36000000</v>
      </c>
      <c r="AS70" s="73">
        <f t="shared" si="1"/>
        <v>0</v>
      </c>
      <c r="AT70" s="71"/>
      <c r="AU70" s="71">
        <f t="shared" si="2"/>
        <v>0</v>
      </c>
      <c r="AV70" s="71"/>
      <c r="AW70" s="71"/>
      <c r="AX70" s="71"/>
    </row>
    <row r="71" spans="1:50" ht="127.5">
      <c r="A71" s="12" t="s">
        <v>177</v>
      </c>
      <c r="B71" s="13" t="s">
        <v>34</v>
      </c>
      <c r="C71" s="13" t="s">
        <v>83</v>
      </c>
      <c r="D71" s="13" t="s">
        <v>84</v>
      </c>
      <c r="E71" s="13" t="s">
        <v>85</v>
      </c>
      <c r="F71" s="14">
        <v>8066</v>
      </c>
      <c r="G71" s="14">
        <v>2024110010194</v>
      </c>
      <c r="H71" s="20" t="s">
        <v>86</v>
      </c>
      <c r="I71" s="13" t="s">
        <v>87</v>
      </c>
      <c r="J71" s="13" t="str">
        <f>VLOOKUP(A71,'MOD PAA INVERSIÓN 25 DE FEBRERO'!$B:$C,2,0)</f>
        <v>1. Realizar el 100% de la estrategia de contratación de talento humano para los procesos de apoyo, gerencia y evaluación</v>
      </c>
      <c r="K71" s="13">
        <f>VLOOKUP(A71,'MOD PAA INVERSIÓN 25 DE FEBRERO'!$B:$D,3,0)</f>
        <v>80111600</v>
      </c>
      <c r="L71" s="13" t="str">
        <f>VLOOKUP(A71,'MOD PAA INVERSIÓN 25 DE FEBRERO'!$B:$E,4,0)</f>
        <v>Prestar los servicios profesionales para acompañar a las gerencias de los proyectos de inversión en el seguimiento, reporte y calidad de la información consignada en el SIG PARTICIPO sobre la ejecución de los planes, programas y proyectos en los diferentes instrumentos de planeación internos y externos, así como la consolidación y preparación de informes de competencia de la Entidad.</v>
      </c>
      <c r="M71" s="13" t="str">
        <f>VLOOKUP(A71,'MOD PAA INVERSIÓN 25 DE FEBRERO'!$B:$F,5,0)</f>
        <v>marzo</v>
      </c>
      <c r="N71" s="14" t="str">
        <f>VLOOKUP(A71,'MOD PAA INVERSIÓN 25 DE FEBRERO'!$B:$G,6,0)</f>
        <v>marzo</v>
      </c>
      <c r="O71" s="14">
        <f>VLOOKUP(A71,'MOD PAA INVERSIÓN 25 DE FEBRERO'!$B:$H,7,0)</f>
        <v>2</v>
      </c>
      <c r="P71" s="13">
        <f>VLOOKUP(A71,'MOD PAA INVERSIÓN 25 DE FEBRERO'!$B:$I,8,0)</f>
        <v>1</v>
      </c>
      <c r="Q71" s="13" t="str">
        <f>VLOOKUP(A71,'MOD PAA INVERSIÓN 25 DE FEBRERO'!$B:$J,9,0)</f>
        <v>CCE-16 Contratación Directa</v>
      </c>
      <c r="R71" s="15" t="str">
        <f>VLOOKUP(A71,'MOD PAA INVERSIÓN 25 DE FEBRERO'!$B:$K,10,0)</f>
        <v>1-100-F001_VA-Recursos distrito</v>
      </c>
      <c r="S71" s="16">
        <f>VLOOKUP(A71,'MOD PAA INVERSIÓN 25 DE FEBRERO'!$B:$L,11,0)</f>
        <v>0</v>
      </c>
      <c r="T71" s="17">
        <v>0</v>
      </c>
      <c r="U71" s="13" t="str">
        <f>VLOOKUP(A71,'MOD PAA INVERSIÓN 25 DE FEBRERO'!$B:$N,13,0)</f>
        <v xml:space="preserve">Oficina Asesora de Planeacion </v>
      </c>
      <c r="V71" s="13" t="str">
        <f>VLOOKUP(A71,'MOD PAA INVERSIÓN 25 DE FEBRERO'!$B:$O,14,0)</f>
        <v>O232020200883990
Otros servicios profesionales, técnicos y empresar</v>
      </c>
      <c r="W71" s="13" t="str">
        <f>VLOOKUP(A71,'MOD PAA INVERSIÓN 25 DE FEBRERO'!$B:$P,15,0)</f>
        <v>PM/0220/0107/45990230194</v>
      </c>
      <c r="X71" s="13" t="s">
        <v>49</v>
      </c>
      <c r="Y71" s="13" t="s">
        <v>50</v>
      </c>
      <c r="Z71" s="13" t="s">
        <v>51</v>
      </c>
      <c r="AA71" s="69"/>
      <c r="AB71" s="69"/>
      <c r="AC71" s="69"/>
      <c r="AD71" s="69"/>
      <c r="AE71" s="20" t="s">
        <v>86</v>
      </c>
      <c r="AF71" s="17">
        <v>5700000</v>
      </c>
      <c r="AG71" s="17">
        <v>11400000</v>
      </c>
      <c r="AH71" s="70">
        <f>VLOOKUP(A71,'MOD PAA INVERSIÓN 25 DE FEBRERO'!$B:$M,12,0)</f>
        <v>0</v>
      </c>
      <c r="AI71" s="70">
        <f t="shared" si="0"/>
        <v>-11400000</v>
      </c>
      <c r="AJ71" s="70">
        <v>0</v>
      </c>
      <c r="AK71" s="70">
        <v>6</v>
      </c>
      <c r="AL71" s="70" t="str">
        <f>VLOOKUP(A71,'MOD PAA INVERSIÓN 25 DE FEBRERO'!$B:$X,23,0)</f>
        <v>Eliminación de Concepto</v>
      </c>
      <c r="AM71" s="13" t="s">
        <v>92</v>
      </c>
      <c r="AN71" s="14">
        <v>8066</v>
      </c>
      <c r="AO71" s="71"/>
      <c r="AP71" s="71">
        <f>SUMIFS('MOD PAA INVERSIÓN'!$M:$M,'MOD PAA INVERSIÓN'!B:B,A71,'MOD PAA INVERSIÓN'!A:A,"Información Actual")</f>
        <v>-11400000</v>
      </c>
      <c r="AQ71" s="71">
        <f t="shared" si="5"/>
        <v>-11400000</v>
      </c>
      <c r="AR71" s="73">
        <f>VLOOKUP(A71,'SOL INVERSIÒN'!$B:$M,12,0)</f>
        <v>0</v>
      </c>
      <c r="AS71" s="73">
        <f t="shared" si="1"/>
        <v>0</v>
      </c>
      <c r="AT71" s="71"/>
      <c r="AU71" s="71">
        <f t="shared" si="2"/>
        <v>0</v>
      </c>
      <c r="AV71" s="71"/>
      <c r="AW71" s="71"/>
      <c r="AX71" s="71"/>
    </row>
    <row r="72" spans="1:50" ht="76.5">
      <c r="A72" s="12" t="s">
        <v>179</v>
      </c>
      <c r="B72" s="13" t="s">
        <v>34</v>
      </c>
      <c r="C72" s="13" t="s">
        <v>83</v>
      </c>
      <c r="D72" s="13" t="s">
        <v>84</v>
      </c>
      <c r="E72" s="13" t="s">
        <v>85</v>
      </c>
      <c r="F72" s="14">
        <v>8066</v>
      </c>
      <c r="G72" s="14">
        <v>2024110010194</v>
      </c>
      <c r="H72" s="20" t="s">
        <v>86</v>
      </c>
      <c r="I72" s="13" t="s">
        <v>87</v>
      </c>
      <c r="J72" s="13" t="str">
        <f>VLOOKUP(A72,'MOD PAA INVERSIÓN 25 DE FEBRERO'!$B:$C,2,0)</f>
        <v>1. Realizar el 100% de la estrategia de contratación de talento humano para los procesos de apoyo, gerencia y evaluación</v>
      </c>
      <c r="K72" s="13">
        <f>VLOOKUP(A72,'MOD PAA INVERSIÓN 25 DE FEBRERO'!$B:$D,3,0)</f>
        <v>80111600</v>
      </c>
      <c r="L72" s="13" t="str">
        <f>VLOOKUP(A72,'MOD PAA INVERSIÓN 25 DE FEBRERO'!$B:$E,4,0)</f>
        <v>Prestar los servicios profesionales para realizar seguimiento e informes sobre el cumplimiento al plan estratégico institucional  así como apoyar la ejecución presupestal y/o de gestión de los proyectos de inversión.</v>
      </c>
      <c r="M72" s="13" t="str">
        <f>VLOOKUP(A72,'MOD PAA INVERSIÓN 25 DE FEBRERO'!$B:$F,5,0)</f>
        <v>marzo</v>
      </c>
      <c r="N72" s="14" t="str">
        <f>VLOOKUP(A72,'MOD PAA INVERSIÓN 25 DE FEBRERO'!$B:$G,6,0)</f>
        <v>marzo</v>
      </c>
      <c r="O72" s="14">
        <f>VLOOKUP(A72,'MOD PAA INVERSIÓN 25 DE FEBRERO'!$B:$H,7,0)</f>
        <v>7</v>
      </c>
      <c r="P72" s="13">
        <f>VLOOKUP(A72,'MOD PAA INVERSIÓN 25 DE FEBRERO'!$B:$I,8,0)</f>
        <v>1</v>
      </c>
      <c r="Q72" s="13" t="str">
        <f>VLOOKUP(A72,'MOD PAA INVERSIÓN 25 DE FEBRERO'!$B:$J,9,0)</f>
        <v>CCE-16 Contratación Directa</v>
      </c>
      <c r="R72" s="15" t="str">
        <f>VLOOKUP(A72,'MOD PAA INVERSIÓN 25 DE FEBRERO'!$B:$K,10,0)</f>
        <v>1-100-F001_VA-Recursos distrito</v>
      </c>
      <c r="S72" s="16">
        <f>VLOOKUP(A72,'MOD PAA INVERSIÓN 25 DE FEBRERO'!$B:$L,11,0)</f>
        <v>7300000</v>
      </c>
      <c r="T72" s="17">
        <v>51100000</v>
      </c>
      <c r="U72" s="13" t="str">
        <f>VLOOKUP(A72,'MOD PAA INVERSIÓN 25 DE FEBRERO'!$B:$N,13,0)</f>
        <v xml:space="preserve">Oficina Asesora de Planeacion </v>
      </c>
      <c r="V72" s="13" t="str">
        <f>VLOOKUP(A72,'MOD PAA INVERSIÓN 25 DE FEBRERO'!$B:$O,14,0)</f>
        <v>O232020200883990
Otros servicios profesionales, técnicos y empresar</v>
      </c>
      <c r="W72" s="13" t="str">
        <f>VLOOKUP(A72,'MOD PAA INVERSIÓN 25 DE FEBRERO'!$B:$P,15,0)</f>
        <v>PM/0220/0107/45990230194</v>
      </c>
      <c r="X72" s="13" t="s">
        <v>49</v>
      </c>
      <c r="Y72" s="13" t="s">
        <v>50</v>
      </c>
      <c r="Z72" s="13" t="s">
        <v>51</v>
      </c>
      <c r="AA72" s="69"/>
      <c r="AB72" s="69"/>
      <c r="AC72" s="69"/>
      <c r="AD72" s="69"/>
      <c r="AE72" s="20" t="s">
        <v>86</v>
      </c>
      <c r="AF72" s="17">
        <v>7200000</v>
      </c>
      <c r="AG72" s="17">
        <v>50400000</v>
      </c>
      <c r="AH72" s="70">
        <f>VLOOKUP(A72,'MOD PAA INVERSIÓN 25 DE FEBRERO'!$B:$M,12,0)</f>
        <v>51100000</v>
      </c>
      <c r="AI72" s="70">
        <f t="shared" si="0"/>
        <v>700000</v>
      </c>
      <c r="AJ72" s="70">
        <v>51100000</v>
      </c>
      <c r="AK72" s="70">
        <v>6</v>
      </c>
      <c r="AL72" s="70" t="str">
        <f>VLOOKUP(A72,'MOD PAA INVERSIÓN 25 DE FEBRERO'!$B:$X,23,0)</f>
        <v>Modificación propuesta</v>
      </c>
      <c r="AM72" s="13" t="s">
        <v>92</v>
      </c>
      <c r="AN72" s="14">
        <v>8066</v>
      </c>
      <c r="AO72" s="71"/>
      <c r="AP72" s="71">
        <f>SUMIFS('MOD PAA INVERSIÓN'!$M:$M,'MOD PAA INVERSIÓN'!B:B,A72,'MOD PAA INVERSIÓN'!A:A,"Información Actual")</f>
        <v>-50400000</v>
      </c>
      <c r="AQ72" s="71">
        <f t="shared" si="5"/>
        <v>700000</v>
      </c>
      <c r="AR72" s="73">
        <f>VLOOKUP(A72,'SOL INVERSIÒN'!$B:$M,12,0)</f>
        <v>51100000</v>
      </c>
      <c r="AS72" s="73">
        <f t="shared" si="1"/>
        <v>0</v>
      </c>
      <c r="AT72" s="71"/>
      <c r="AU72" s="71">
        <f t="shared" si="2"/>
        <v>0</v>
      </c>
      <c r="AV72" s="71"/>
      <c r="AW72" s="71"/>
      <c r="AX72" s="71"/>
    </row>
    <row r="73" spans="1:50" ht="114.75">
      <c r="A73" s="12" t="s">
        <v>181</v>
      </c>
      <c r="B73" s="13" t="s">
        <v>34</v>
      </c>
      <c r="C73" s="13" t="s">
        <v>83</v>
      </c>
      <c r="D73" s="13" t="s">
        <v>84</v>
      </c>
      <c r="E73" s="13" t="s">
        <v>85</v>
      </c>
      <c r="F73" s="14">
        <v>8066</v>
      </c>
      <c r="G73" s="14">
        <v>2024110010194</v>
      </c>
      <c r="H73" s="20" t="s">
        <v>86</v>
      </c>
      <c r="I73" s="13" t="s">
        <v>87</v>
      </c>
      <c r="J73" s="13" t="s">
        <v>88</v>
      </c>
      <c r="K73" s="13">
        <v>80111600</v>
      </c>
      <c r="L73" s="13" t="s">
        <v>182</v>
      </c>
      <c r="M73" s="13" t="s">
        <v>90</v>
      </c>
      <c r="N73" s="13" t="s">
        <v>90</v>
      </c>
      <c r="O73" s="13">
        <v>5</v>
      </c>
      <c r="P73" s="13">
        <v>1</v>
      </c>
      <c r="Q73" s="13" t="s">
        <v>44</v>
      </c>
      <c r="R73" s="17" t="s">
        <v>45</v>
      </c>
      <c r="S73" s="17">
        <v>5100000</v>
      </c>
      <c r="T73" s="17">
        <v>25500000</v>
      </c>
      <c r="U73" s="13" t="s">
        <v>183</v>
      </c>
      <c r="V73" s="13" t="s">
        <v>92</v>
      </c>
      <c r="W73" s="13" t="s">
        <v>93</v>
      </c>
      <c r="X73" s="13" t="s">
        <v>49</v>
      </c>
      <c r="Y73" s="13" t="s">
        <v>50</v>
      </c>
      <c r="Z73" s="13" t="s">
        <v>51</v>
      </c>
      <c r="AA73" s="69"/>
      <c r="AB73" s="69"/>
      <c r="AC73" s="69"/>
      <c r="AD73" s="69"/>
      <c r="AE73" s="20" t="s">
        <v>86</v>
      </c>
      <c r="AF73" s="17">
        <v>5100000</v>
      </c>
      <c r="AG73" s="17">
        <v>25500000</v>
      </c>
      <c r="AH73" s="70" t="e">
        <f>VLOOKUP(A73,'MOD PAA INVERSIÓN 25 DE FEBRERO'!$B:$M,12,0)</f>
        <v>#N/A</v>
      </c>
      <c r="AI73" s="72">
        <f t="shared" si="0"/>
        <v>0</v>
      </c>
      <c r="AJ73" s="72">
        <v>25500000</v>
      </c>
      <c r="AK73" s="70">
        <v>0</v>
      </c>
      <c r="AL73" s="70" t="e">
        <f>VLOOKUP(A73,'MOD PAA INVERSIÓN 25 DE FEBRERO'!$B:$X,23,0)</f>
        <v>#N/A</v>
      </c>
      <c r="AM73" s="13" t="s">
        <v>92</v>
      </c>
      <c r="AN73" s="14">
        <v>8066</v>
      </c>
      <c r="AO73" s="71"/>
      <c r="AP73" s="71">
        <f>SUMIFS('MOD PAA INVERSIÓN'!$M:$M,'MOD PAA INVERSIÓN'!B:B,A73,'MOD PAA INVERSIÓN'!A:A,"Información Actual")</f>
        <v>0</v>
      </c>
      <c r="AQ73" s="71"/>
      <c r="AR73" s="69" t="e">
        <f>VLOOKUP(A73,'SOL INVERSIÒN'!$B:$M,12,0)</f>
        <v>#N/A</v>
      </c>
      <c r="AS73" s="69" t="e">
        <f t="shared" si="1"/>
        <v>#N/A</v>
      </c>
      <c r="AT73" s="71"/>
      <c r="AU73" s="71" t="e">
        <f t="shared" si="2"/>
        <v>#N/A</v>
      </c>
      <c r="AV73" s="71"/>
      <c r="AW73" s="71"/>
      <c r="AX73" s="71"/>
    </row>
    <row r="74" spans="1:50" ht="127.5">
      <c r="A74" s="12" t="s">
        <v>184</v>
      </c>
      <c r="B74" s="13" t="s">
        <v>34</v>
      </c>
      <c r="C74" s="13" t="s">
        <v>83</v>
      </c>
      <c r="D74" s="13" t="s">
        <v>84</v>
      </c>
      <c r="E74" s="13" t="s">
        <v>85</v>
      </c>
      <c r="F74" s="14">
        <v>8066</v>
      </c>
      <c r="G74" s="14">
        <v>2024110010194</v>
      </c>
      <c r="H74" s="20" t="s">
        <v>86</v>
      </c>
      <c r="I74" s="13" t="s">
        <v>87</v>
      </c>
      <c r="J74" s="13" t="s">
        <v>88</v>
      </c>
      <c r="K74" s="13">
        <v>80111600</v>
      </c>
      <c r="L74" s="13" t="s">
        <v>185</v>
      </c>
      <c r="M74" s="13" t="s">
        <v>90</v>
      </c>
      <c r="N74" s="13" t="s">
        <v>90</v>
      </c>
      <c r="O74" s="13">
        <v>6</v>
      </c>
      <c r="P74" s="13">
        <v>1</v>
      </c>
      <c r="Q74" s="13" t="s">
        <v>44</v>
      </c>
      <c r="R74" s="17" t="s">
        <v>45</v>
      </c>
      <c r="S74" s="17">
        <v>5500000</v>
      </c>
      <c r="T74" s="17">
        <v>33000000</v>
      </c>
      <c r="U74" s="13" t="s">
        <v>183</v>
      </c>
      <c r="V74" s="13" t="s">
        <v>92</v>
      </c>
      <c r="W74" s="13" t="s">
        <v>93</v>
      </c>
      <c r="X74" s="13" t="s">
        <v>49</v>
      </c>
      <c r="Y74" s="13" t="s">
        <v>50</v>
      </c>
      <c r="Z74" s="13" t="s">
        <v>51</v>
      </c>
      <c r="AA74" s="69"/>
      <c r="AB74" s="69"/>
      <c r="AC74" s="69"/>
      <c r="AD74" s="69"/>
      <c r="AE74" s="20" t="s">
        <v>86</v>
      </c>
      <c r="AF74" s="17">
        <v>5500000</v>
      </c>
      <c r="AG74" s="17">
        <v>33000000</v>
      </c>
      <c r="AH74" s="70" t="e">
        <f>VLOOKUP(A74,'MOD PAA INVERSIÓN 25 DE FEBRERO'!$B:$M,12,0)</f>
        <v>#N/A</v>
      </c>
      <c r="AI74" s="72">
        <f t="shared" si="0"/>
        <v>0</v>
      </c>
      <c r="AJ74" s="72">
        <v>33000000</v>
      </c>
      <c r="AK74" s="70">
        <v>0</v>
      </c>
      <c r="AL74" s="70" t="e">
        <f>VLOOKUP(A74,'MOD PAA INVERSIÓN 25 DE FEBRERO'!$B:$X,23,0)</f>
        <v>#N/A</v>
      </c>
      <c r="AM74" s="13" t="s">
        <v>92</v>
      </c>
      <c r="AN74" s="14">
        <v>8066</v>
      </c>
      <c r="AO74" s="71"/>
      <c r="AP74" s="71">
        <f>SUMIFS('MOD PAA INVERSIÓN'!$M:$M,'MOD PAA INVERSIÓN'!B:B,A74,'MOD PAA INVERSIÓN'!A:A,"Información Actual")</f>
        <v>0</v>
      </c>
      <c r="AQ74" s="71"/>
      <c r="AR74" s="69" t="e">
        <f>VLOOKUP(A74,'SOL INVERSIÒN'!$B:$M,12,0)</f>
        <v>#N/A</v>
      </c>
      <c r="AS74" s="69" t="e">
        <f t="shared" si="1"/>
        <v>#N/A</v>
      </c>
      <c r="AT74" s="71"/>
      <c r="AU74" s="71" t="e">
        <f t="shared" si="2"/>
        <v>#N/A</v>
      </c>
      <c r="AV74" s="71"/>
      <c r="AW74" s="71"/>
      <c r="AX74" s="71"/>
    </row>
    <row r="75" spans="1:50" ht="89.25">
      <c r="A75" s="12" t="s">
        <v>186</v>
      </c>
      <c r="B75" s="13" t="s">
        <v>34</v>
      </c>
      <c r="C75" s="13" t="s">
        <v>83</v>
      </c>
      <c r="D75" s="13" t="s">
        <v>84</v>
      </c>
      <c r="E75" s="13" t="s">
        <v>85</v>
      </c>
      <c r="F75" s="14">
        <v>8066</v>
      </c>
      <c r="G75" s="14">
        <v>2024110010194</v>
      </c>
      <c r="H75" s="20" t="s">
        <v>86</v>
      </c>
      <c r="I75" s="13" t="s">
        <v>87</v>
      </c>
      <c r="J75" s="13" t="s">
        <v>88</v>
      </c>
      <c r="K75" s="13">
        <v>80111600</v>
      </c>
      <c r="L75" s="13" t="s">
        <v>187</v>
      </c>
      <c r="M75" s="13" t="s">
        <v>90</v>
      </c>
      <c r="N75" s="13" t="s">
        <v>90</v>
      </c>
      <c r="O75" s="13">
        <v>6</v>
      </c>
      <c r="P75" s="13">
        <v>1</v>
      </c>
      <c r="Q75" s="13" t="s">
        <v>44</v>
      </c>
      <c r="R75" s="17" t="s">
        <v>45</v>
      </c>
      <c r="S75" s="17">
        <v>5500000</v>
      </c>
      <c r="T75" s="17">
        <v>33000000</v>
      </c>
      <c r="U75" s="13" t="s">
        <v>183</v>
      </c>
      <c r="V75" s="13" t="s">
        <v>92</v>
      </c>
      <c r="W75" s="13" t="s">
        <v>93</v>
      </c>
      <c r="X75" s="13" t="s">
        <v>49</v>
      </c>
      <c r="Y75" s="13" t="s">
        <v>50</v>
      </c>
      <c r="Z75" s="13" t="s">
        <v>51</v>
      </c>
      <c r="AA75" s="69"/>
      <c r="AB75" s="69"/>
      <c r="AC75" s="69"/>
      <c r="AD75" s="69"/>
      <c r="AE75" s="20" t="s">
        <v>86</v>
      </c>
      <c r="AF75" s="17">
        <v>5500000</v>
      </c>
      <c r="AG75" s="17">
        <v>33000000</v>
      </c>
      <c r="AH75" s="70" t="e">
        <f>VLOOKUP(A75,'MOD PAA INVERSIÓN 25 DE FEBRERO'!$B:$M,12,0)</f>
        <v>#N/A</v>
      </c>
      <c r="AI75" s="72">
        <f t="shared" si="0"/>
        <v>0</v>
      </c>
      <c r="AJ75" s="72">
        <v>33000000</v>
      </c>
      <c r="AK75" s="70">
        <v>0</v>
      </c>
      <c r="AL75" s="70" t="e">
        <f>VLOOKUP(A75,'MOD PAA INVERSIÓN 25 DE FEBRERO'!$B:$X,23,0)</f>
        <v>#N/A</v>
      </c>
      <c r="AM75" s="13" t="s">
        <v>92</v>
      </c>
      <c r="AN75" s="14">
        <v>8066</v>
      </c>
      <c r="AO75" s="71"/>
      <c r="AP75" s="71">
        <f>SUMIFS('MOD PAA INVERSIÓN'!$M:$M,'MOD PAA INVERSIÓN'!B:B,A75,'MOD PAA INVERSIÓN'!A:A,"Información Actual")</f>
        <v>0</v>
      </c>
      <c r="AQ75" s="71"/>
      <c r="AR75" s="69" t="e">
        <f>VLOOKUP(A75,'SOL INVERSIÒN'!$B:$M,12,0)</f>
        <v>#N/A</v>
      </c>
      <c r="AS75" s="69" t="e">
        <f t="shared" si="1"/>
        <v>#N/A</v>
      </c>
      <c r="AT75" s="71"/>
      <c r="AU75" s="71" t="e">
        <f t="shared" si="2"/>
        <v>#N/A</v>
      </c>
      <c r="AV75" s="71"/>
      <c r="AW75" s="71"/>
      <c r="AX75" s="71"/>
    </row>
    <row r="76" spans="1:50" ht="89.25">
      <c r="A76" s="12" t="s">
        <v>188</v>
      </c>
      <c r="B76" s="13" t="s">
        <v>34</v>
      </c>
      <c r="C76" s="13" t="s">
        <v>83</v>
      </c>
      <c r="D76" s="13" t="s">
        <v>84</v>
      </c>
      <c r="E76" s="13" t="s">
        <v>85</v>
      </c>
      <c r="F76" s="14">
        <v>8066</v>
      </c>
      <c r="G76" s="14">
        <v>2024110010194</v>
      </c>
      <c r="H76" s="20" t="s">
        <v>86</v>
      </c>
      <c r="I76" s="13" t="s">
        <v>87</v>
      </c>
      <c r="J76" s="13" t="str">
        <f>VLOOKUP(A76,'MOD PAA INVERSIÓN 25 DE FEBRERO'!$B:$C,2,0)</f>
        <v>1. Realizar el 100% de la estrategia de contratación de talento humano para los procesos de apoyo, gerencia y evaluación</v>
      </c>
      <c r="K76" s="13">
        <f>VLOOKUP(A76,'MOD PAA INVERSIÓN 25 DE FEBRERO'!$B:$D,3,0)</f>
        <v>80111600</v>
      </c>
      <c r="L76" s="13" t="str">
        <f>VLOOKUP(A76,'MOD PAA INVERSIÓN 25 DE FEBRERO'!$B:$E,4,0)</f>
        <v>Prestar los servicios profesionales para asegurar, controlar, ejecutar y brindar soporte a las herramientas y desarrollos generados por el proceso de gestión de tecnologías de la información del Instituto Distrital de la Participación y Acción Comunal (IDPAC).</v>
      </c>
      <c r="M76" s="13" t="str">
        <f>VLOOKUP(A76,'MOD PAA INVERSIÓN 25 DE FEBRERO'!$B:$F,5,0)</f>
        <v>febrero</v>
      </c>
      <c r="N76" s="14" t="str">
        <f>VLOOKUP(A76,'MOD PAA INVERSIÓN 25 DE FEBRERO'!$B:$G,6,0)</f>
        <v>febrero</v>
      </c>
      <c r="O76" s="14">
        <f>VLOOKUP(A76,'MOD PAA INVERSIÓN 25 DE FEBRERO'!$B:$H,7,0)</f>
        <v>6</v>
      </c>
      <c r="P76" s="13">
        <f>VLOOKUP(A76,'MOD PAA INVERSIÓN 25 DE FEBRERO'!$B:$I,8,0)</f>
        <v>1</v>
      </c>
      <c r="Q76" s="13" t="str">
        <f>VLOOKUP(A76,'MOD PAA INVERSIÓN 25 DE FEBRERO'!$B:$J,9,0)</f>
        <v>CCE-16 Contratación Directa</v>
      </c>
      <c r="R76" s="15" t="str">
        <f>VLOOKUP(A76,'MOD PAA INVERSIÓN 25 DE FEBRERO'!$B:$K,10,0)</f>
        <v>1-100-F001_VA-Recursos distrito</v>
      </c>
      <c r="S76" s="16">
        <f>VLOOKUP(A76,'MOD PAA INVERSIÓN 25 DE FEBRERO'!$B:$L,11,0)</f>
        <v>2900000</v>
      </c>
      <c r="T76" s="17">
        <v>17400000</v>
      </c>
      <c r="U76" s="13" t="str">
        <f>VLOOKUP(A76,'MOD PAA INVERSIÓN 25 DE FEBRERO'!$B:$N,13,0)</f>
        <v>Tics</v>
      </c>
      <c r="V76" s="13" t="str">
        <f>VLOOKUP(A76,'MOD PAA INVERSIÓN 25 DE FEBRERO'!$B:$O,14,0)</f>
        <v>O232020200883990_Otros servicios profesionales, técnicos y empresariales n.c.p.</v>
      </c>
      <c r="W76" s="13" t="str">
        <f>VLOOKUP(A76,'MOD PAA INVERSIÓN 25 DE FEBRERO'!$B:$P,15,0)</f>
        <v>PM/0220/0107/45990230194</v>
      </c>
      <c r="X76" s="13" t="s">
        <v>49</v>
      </c>
      <c r="Y76" s="13" t="s">
        <v>50</v>
      </c>
      <c r="Z76" s="13" t="s">
        <v>51</v>
      </c>
      <c r="AA76" s="69"/>
      <c r="AB76" s="69"/>
      <c r="AC76" s="69"/>
      <c r="AD76" s="69"/>
      <c r="AE76" s="20" t="s">
        <v>86</v>
      </c>
      <c r="AF76" s="17">
        <v>4600000</v>
      </c>
      <c r="AG76" s="17">
        <v>18400000</v>
      </c>
      <c r="AH76" s="70">
        <f>VLOOKUP(A76,'MOD PAA INVERSIÓN 25 DE FEBRERO'!$B:$M,12,0)</f>
        <v>17400000</v>
      </c>
      <c r="AI76" s="70">
        <f t="shared" si="0"/>
        <v>-1000000</v>
      </c>
      <c r="AJ76" s="70">
        <v>17400000</v>
      </c>
      <c r="AK76" s="70">
        <v>6</v>
      </c>
      <c r="AL76" s="70" t="str">
        <f>VLOOKUP(A76,'MOD PAA INVERSIÓN 25 DE FEBRERO'!$B:$X,23,0)</f>
        <v>Modificación propuesta</v>
      </c>
      <c r="AM76" s="13" t="s">
        <v>92</v>
      </c>
      <c r="AN76" s="14">
        <v>8066</v>
      </c>
      <c r="AO76" s="71"/>
      <c r="AP76" s="71">
        <f>SUMIFS('MOD PAA INVERSIÓN'!$M:$M,'MOD PAA INVERSIÓN'!B:B,A76,'MOD PAA INVERSIÓN'!A:A,"Información Actual")</f>
        <v>-18400000</v>
      </c>
      <c r="AQ76" s="71">
        <f t="shared" ref="AQ76:AQ81" si="6">T76+AP76</f>
        <v>-1000000</v>
      </c>
      <c r="AR76" s="73">
        <f>VLOOKUP(A76,'SOL INVERSIÒN'!$B:$M,12,0)</f>
        <v>17400000</v>
      </c>
      <c r="AS76" s="73">
        <f t="shared" si="1"/>
        <v>0</v>
      </c>
      <c r="AT76" s="71"/>
      <c r="AU76" s="71">
        <f t="shared" si="2"/>
        <v>0</v>
      </c>
      <c r="AV76" s="71"/>
      <c r="AW76" s="71"/>
      <c r="AX76" s="71"/>
    </row>
    <row r="77" spans="1:50" ht="102">
      <c r="A77" s="12" t="s">
        <v>191</v>
      </c>
      <c r="B77" s="13" t="s">
        <v>34</v>
      </c>
      <c r="C77" s="13" t="s">
        <v>83</v>
      </c>
      <c r="D77" s="13" t="s">
        <v>84</v>
      </c>
      <c r="E77" s="13" t="s">
        <v>85</v>
      </c>
      <c r="F77" s="14">
        <v>8066</v>
      </c>
      <c r="G77" s="14">
        <v>2024110010194</v>
      </c>
      <c r="H77" s="20" t="s">
        <v>86</v>
      </c>
      <c r="I77" s="13" t="s">
        <v>87</v>
      </c>
      <c r="J77" s="13" t="str">
        <f>VLOOKUP(A77,'MOD PAA INVERSIÓN 25 DE FEBRERO'!$B:$C,2,0)</f>
        <v>1. Realizar el 100% de la estrategia de contratación de talento humano para los procesos de apoyo, gerencia y evaluación</v>
      </c>
      <c r="K77" s="13">
        <f>VLOOKUP(A77,'MOD PAA INVERSIÓN 25 DE FEBRERO'!$B:$D,3,0)</f>
        <v>80111600</v>
      </c>
      <c r="L77" s="13" t="str">
        <f>VLOOKUP(A77,'MOD PAA INVERSIÓN 25 DE FEBRERO'!$B:$E,4,0)</f>
        <v xml:space="preserve">Prestar los servicios profesionales para gestionar y atender las actividades administrativas y operativas incluyendo el reporte de información a los diferentes aplicativos del proceso de Gestión de Tecnologías de la Información del  Instituto Distrital de la Participación y Acción Comunal (IDPAC). </v>
      </c>
      <c r="M77" s="13" t="str">
        <f>VLOOKUP(A77,'MOD PAA INVERSIÓN 25 DE FEBRERO'!$B:$F,5,0)</f>
        <v>febrero</v>
      </c>
      <c r="N77" s="14" t="str">
        <f>VLOOKUP(A77,'MOD PAA INVERSIÓN 25 DE FEBRERO'!$B:$G,6,0)</f>
        <v>febrero</v>
      </c>
      <c r="O77" s="14">
        <f>VLOOKUP(A77,'MOD PAA INVERSIÓN 25 DE FEBRERO'!$B:$H,7,0)</f>
        <v>6</v>
      </c>
      <c r="P77" s="13">
        <f>VLOOKUP(A77,'MOD PAA INVERSIÓN 25 DE FEBRERO'!$B:$I,8,0)</f>
        <v>1</v>
      </c>
      <c r="Q77" s="13" t="str">
        <f>VLOOKUP(A77,'MOD PAA INVERSIÓN 25 DE FEBRERO'!$B:$J,9,0)</f>
        <v>CCE-16 Contratación Directa</v>
      </c>
      <c r="R77" s="15" t="str">
        <f>VLOOKUP(A77,'MOD PAA INVERSIÓN 25 DE FEBRERO'!$B:$K,10,0)</f>
        <v>1-100-F001_VA-Recursos distrito</v>
      </c>
      <c r="S77" s="16">
        <f>VLOOKUP(A77,'MOD PAA INVERSIÓN 25 DE FEBRERO'!$B:$L,11,0)</f>
        <v>4300000</v>
      </c>
      <c r="T77" s="17">
        <v>25800000</v>
      </c>
      <c r="U77" s="13" t="str">
        <f>VLOOKUP(A77,'MOD PAA INVERSIÓN 25 DE FEBRERO'!$B:$N,13,0)</f>
        <v>Tics</v>
      </c>
      <c r="V77" s="13" t="str">
        <f>VLOOKUP(A77,'MOD PAA INVERSIÓN 25 DE FEBRERO'!$B:$O,14,0)</f>
        <v>O232020200883990_Otros servicios profesionales, técnicos y empresariales n.c.p.</v>
      </c>
      <c r="W77" s="13" t="str">
        <f>VLOOKUP(A77,'MOD PAA INVERSIÓN 25 DE FEBRERO'!$B:$P,15,0)</f>
        <v>PM/0220/0107/45990230194</v>
      </c>
      <c r="X77" s="13" t="s">
        <v>49</v>
      </c>
      <c r="Y77" s="13" t="s">
        <v>50</v>
      </c>
      <c r="Z77" s="13" t="s">
        <v>51</v>
      </c>
      <c r="AA77" s="69"/>
      <c r="AB77" s="69"/>
      <c r="AC77" s="69"/>
      <c r="AD77" s="69"/>
      <c r="AE77" s="20" t="s">
        <v>86</v>
      </c>
      <c r="AF77" s="17">
        <v>4650000</v>
      </c>
      <c r="AG77" s="17">
        <v>27900000</v>
      </c>
      <c r="AH77" s="70">
        <f>VLOOKUP(A77,'MOD PAA INVERSIÓN 25 DE FEBRERO'!$B:$M,12,0)</f>
        <v>25800000</v>
      </c>
      <c r="AI77" s="70">
        <f t="shared" si="0"/>
        <v>-2100000</v>
      </c>
      <c r="AJ77" s="70">
        <v>25800000</v>
      </c>
      <c r="AK77" s="70">
        <v>6</v>
      </c>
      <c r="AL77" s="70" t="str">
        <f>VLOOKUP(A77,'MOD PAA INVERSIÓN 25 DE FEBRERO'!$B:$X,23,0)</f>
        <v>Modificación propuesta</v>
      </c>
      <c r="AM77" s="13" t="s">
        <v>92</v>
      </c>
      <c r="AN77" s="14">
        <v>8066</v>
      </c>
      <c r="AO77" s="71"/>
      <c r="AP77" s="71">
        <f>SUMIFS('MOD PAA INVERSIÓN'!$M:$M,'MOD PAA INVERSIÓN'!B:B,A77,'MOD PAA INVERSIÓN'!A:A,"Información Actual")</f>
        <v>-27900000</v>
      </c>
      <c r="AQ77" s="71">
        <f t="shared" si="6"/>
        <v>-2100000</v>
      </c>
      <c r="AR77" s="73">
        <f>VLOOKUP(A77,'SOL INVERSIÒN'!$B:$M,12,0)</f>
        <v>25800000</v>
      </c>
      <c r="AS77" s="73">
        <f t="shared" si="1"/>
        <v>0</v>
      </c>
      <c r="AT77" s="71"/>
      <c r="AU77" s="71">
        <f t="shared" si="2"/>
        <v>0</v>
      </c>
      <c r="AV77" s="71"/>
      <c r="AW77" s="71"/>
      <c r="AX77" s="71"/>
    </row>
    <row r="78" spans="1:50" ht="102">
      <c r="A78" s="12" t="s">
        <v>193</v>
      </c>
      <c r="B78" s="13" t="s">
        <v>34</v>
      </c>
      <c r="C78" s="13" t="s">
        <v>83</v>
      </c>
      <c r="D78" s="13" t="s">
        <v>84</v>
      </c>
      <c r="E78" s="13" t="s">
        <v>85</v>
      </c>
      <c r="F78" s="14">
        <v>8066</v>
      </c>
      <c r="G78" s="14">
        <v>2024110010194</v>
      </c>
      <c r="H78" s="20" t="s">
        <v>86</v>
      </c>
      <c r="I78" s="13" t="s">
        <v>87</v>
      </c>
      <c r="J78" s="13" t="str">
        <f>VLOOKUP(A78,'MOD PAA INVERSIÓN 25 DE FEBRERO'!$B:$C,2,0)</f>
        <v>1. Realizar el 100% de la estrategia de contratación de talento humano para los procesos de apoyo, gerencia y evaluación</v>
      </c>
      <c r="K78" s="13">
        <f>VLOOKUP(A78,'MOD PAA INVERSIÓN 25 DE FEBRERO'!$B:$D,3,0)</f>
        <v>80111600</v>
      </c>
      <c r="L78" s="13" t="str">
        <f>VLOOKUP(A78,'MOD PAA INVERSIÓN 25 DE FEBRERO'!$B:$E,4,0)</f>
        <v>Prestar los servicios de apoyo para realizar el soporte técnico y actualización, diagnóstico y parametrización de los módulos que soportan software financiero de la entidad en correlación a las necesidades de la SDH en el Instituto Distrital de la Participación y Acción Comunal (IDPAC).</v>
      </c>
      <c r="M78" s="13" t="str">
        <f>VLOOKUP(A78,'MOD PAA INVERSIÓN 25 DE FEBRERO'!$B:$F,5,0)</f>
        <v>febrero</v>
      </c>
      <c r="N78" s="14" t="str">
        <f>VLOOKUP(A78,'MOD PAA INVERSIÓN 25 DE FEBRERO'!$B:$G,6,0)</f>
        <v>febrero</v>
      </c>
      <c r="O78" s="14">
        <f>VLOOKUP(A78,'MOD PAA INVERSIÓN 25 DE FEBRERO'!$B:$H,7,0)</f>
        <v>5.7</v>
      </c>
      <c r="P78" s="13">
        <f>VLOOKUP(A78,'MOD PAA INVERSIÓN 25 DE FEBRERO'!$B:$I,8,0)</f>
        <v>1</v>
      </c>
      <c r="Q78" s="13" t="str">
        <f>VLOOKUP(A78,'MOD PAA INVERSIÓN 25 DE FEBRERO'!$B:$J,9,0)</f>
        <v>CCE-16 Contratación Directa</v>
      </c>
      <c r="R78" s="15" t="str">
        <f>VLOOKUP(A78,'MOD PAA INVERSIÓN 25 DE FEBRERO'!$B:$K,10,0)</f>
        <v>1-100-F001_VA-Recursos distrito</v>
      </c>
      <c r="S78" s="16">
        <f>VLOOKUP(A78,'MOD PAA INVERSIÓN 25 DE FEBRERO'!$B:$L,11,0)</f>
        <v>3330000</v>
      </c>
      <c r="T78" s="17">
        <v>18981000</v>
      </c>
      <c r="U78" s="13" t="str">
        <f>VLOOKUP(A78,'MOD PAA INVERSIÓN 25 DE FEBRERO'!$B:$N,13,0)</f>
        <v>Tics</v>
      </c>
      <c r="V78" s="13" t="str">
        <f>VLOOKUP(A78,'MOD PAA INVERSIÓN 25 DE FEBRERO'!$B:$O,14,0)</f>
        <v>O232020200883990_Otros servicios profesionales, técnicos y empresariales n.c.p.</v>
      </c>
      <c r="W78" s="13" t="str">
        <f>VLOOKUP(A78,'MOD PAA INVERSIÓN 25 DE FEBRERO'!$B:$P,15,0)</f>
        <v>PM/0220/0107/45990230194</v>
      </c>
      <c r="X78" s="13" t="s">
        <v>49</v>
      </c>
      <c r="Y78" s="13" t="s">
        <v>50</v>
      </c>
      <c r="Z78" s="13" t="s">
        <v>51</v>
      </c>
      <c r="AA78" s="69"/>
      <c r="AB78" s="69"/>
      <c r="AC78" s="69"/>
      <c r="AD78" s="69"/>
      <c r="AE78" s="20" t="s">
        <v>86</v>
      </c>
      <c r="AF78" s="17">
        <v>3620000</v>
      </c>
      <c r="AG78" s="17">
        <v>21720000</v>
      </c>
      <c r="AH78" s="70">
        <f>VLOOKUP(A78,'MOD PAA INVERSIÓN 25 DE FEBRERO'!$B:$M,12,0)</f>
        <v>18981000</v>
      </c>
      <c r="AI78" s="70">
        <f t="shared" si="0"/>
        <v>-2739000</v>
      </c>
      <c r="AJ78" s="70">
        <v>18981000</v>
      </c>
      <c r="AK78" s="70">
        <v>6</v>
      </c>
      <c r="AL78" s="70" t="str">
        <f>VLOOKUP(A78,'MOD PAA INVERSIÓN 25 DE FEBRERO'!$B:$X,23,0)</f>
        <v>Modificación propuesta</v>
      </c>
      <c r="AM78" s="13" t="s">
        <v>92</v>
      </c>
      <c r="AN78" s="14">
        <v>8066</v>
      </c>
      <c r="AO78" s="71"/>
      <c r="AP78" s="71">
        <f>SUMIFS('MOD PAA INVERSIÓN'!$M:$M,'MOD PAA INVERSIÓN'!B:B,A78,'MOD PAA INVERSIÓN'!A:A,"Información Actual")</f>
        <v>-21720000</v>
      </c>
      <c r="AQ78" s="71">
        <f t="shared" si="6"/>
        <v>-2739000</v>
      </c>
      <c r="AR78" s="73">
        <f>VLOOKUP(A78,'SOL INVERSIÒN'!$B:$M,12,0)</f>
        <v>18981000</v>
      </c>
      <c r="AS78" s="73">
        <f t="shared" si="1"/>
        <v>0</v>
      </c>
      <c r="AT78" s="71"/>
      <c r="AU78" s="71">
        <f t="shared" si="2"/>
        <v>0</v>
      </c>
      <c r="AV78" s="71"/>
      <c r="AW78" s="71"/>
      <c r="AX78" s="71"/>
    </row>
    <row r="79" spans="1:50" ht="89.25">
      <c r="A79" s="12" t="s">
        <v>195</v>
      </c>
      <c r="B79" s="13" t="s">
        <v>34</v>
      </c>
      <c r="C79" s="13" t="s">
        <v>83</v>
      </c>
      <c r="D79" s="13" t="s">
        <v>84</v>
      </c>
      <c r="E79" s="13" t="s">
        <v>85</v>
      </c>
      <c r="F79" s="14">
        <v>8066</v>
      </c>
      <c r="G79" s="14">
        <v>2024110010194</v>
      </c>
      <c r="H79" s="20" t="s">
        <v>86</v>
      </c>
      <c r="I79" s="13" t="s">
        <v>87</v>
      </c>
      <c r="J79" s="13" t="str">
        <f>VLOOKUP(A79,'MOD PAA INVERSIÓN 25 DE FEBRERO'!$B:$C,2,0)</f>
        <v>1. Realizar el 100% de la estrategia de contratación de talento humano para los procesos de apoyo, gerencia y evaluación</v>
      </c>
      <c r="K79" s="13">
        <f>VLOOKUP(A79,'MOD PAA INVERSIÓN 25 DE FEBRERO'!$B:$D,3,0)</f>
        <v>80111600</v>
      </c>
      <c r="L79" s="13" t="str">
        <f>VLOOKUP(A79,'MOD PAA INVERSIÓN 25 DE FEBRERO'!$B:$E,4,0)</f>
        <v>Prestar los servicios profesionales, para la administración de servidores bajo la plataforma Windows Server y sus componentes en el proceso de Gestión de las Tecnologías de la información del Instituto Distrital de la Participación y Acción Comunal (IDPAC)</v>
      </c>
      <c r="M79" s="13" t="str">
        <f>VLOOKUP(A79,'MOD PAA INVERSIÓN 25 DE FEBRERO'!$B:$F,5,0)</f>
        <v>febrero</v>
      </c>
      <c r="N79" s="14" t="str">
        <f>VLOOKUP(A79,'MOD PAA INVERSIÓN 25 DE FEBRERO'!$B:$G,6,0)</f>
        <v>febrero</v>
      </c>
      <c r="O79" s="14">
        <f>VLOOKUP(A79,'MOD PAA INVERSIÓN 25 DE FEBRERO'!$B:$H,7,0)</f>
        <v>6</v>
      </c>
      <c r="P79" s="13">
        <f>VLOOKUP(A79,'MOD PAA INVERSIÓN 25 DE FEBRERO'!$B:$I,8,0)</f>
        <v>1</v>
      </c>
      <c r="Q79" s="13" t="str">
        <f>VLOOKUP(A79,'MOD PAA INVERSIÓN 25 DE FEBRERO'!$B:$J,9,0)</f>
        <v>CCE-16 Contratación Directa</v>
      </c>
      <c r="R79" s="15" t="str">
        <f>VLOOKUP(A79,'MOD PAA INVERSIÓN 25 DE FEBRERO'!$B:$K,10,0)</f>
        <v>1-100-F001_VA-Recursos distrito</v>
      </c>
      <c r="S79" s="16">
        <f>VLOOKUP(A79,'MOD PAA INVERSIÓN 25 DE FEBRERO'!$B:$L,11,0)</f>
        <v>5000000</v>
      </c>
      <c r="T79" s="17">
        <v>30000000</v>
      </c>
      <c r="U79" s="13" t="str">
        <f>VLOOKUP(A79,'MOD PAA INVERSIÓN 25 DE FEBRERO'!$B:$N,13,0)</f>
        <v>Tics</v>
      </c>
      <c r="V79" s="13" t="str">
        <f>VLOOKUP(A79,'MOD PAA INVERSIÓN 25 DE FEBRERO'!$B:$O,14,0)</f>
        <v>O232020200883990_Otros servicios profesionales, técnicos y empresariales n.c.p.</v>
      </c>
      <c r="W79" s="13" t="str">
        <f>VLOOKUP(A79,'MOD PAA INVERSIÓN 25 DE FEBRERO'!$B:$P,15,0)</f>
        <v>PM/0220/0107/45990230194</v>
      </c>
      <c r="X79" s="13" t="s">
        <v>49</v>
      </c>
      <c r="Y79" s="13" t="s">
        <v>50</v>
      </c>
      <c r="Z79" s="13" t="s">
        <v>51</v>
      </c>
      <c r="AA79" s="69"/>
      <c r="AB79" s="69"/>
      <c r="AC79" s="69"/>
      <c r="AD79" s="69"/>
      <c r="AE79" s="20" t="s">
        <v>86</v>
      </c>
      <c r="AF79" s="17">
        <v>8000000</v>
      </c>
      <c r="AG79" s="17">
        <v>48000000</v>
      </c>
      <c r="AH79" s="70">
        <f>VLOOKUP(A79,'MOD PAA INVERSIÓN 25 DE FEBRERO'!$B:$M,12,0)</f>
        <v>30000000</v>
      </c>
      <c r="AI79" s="70">
        <f t="shared" si="0"/>
        <v>-18000000</v>
      </c>
      <c r="AJ79" s="70">
        <v>30000000</v>
      </c>
      <c r="AK79" s="70">
        <v>6</v>
      </c>
      <c r="AL79" s="70" t="str">
        <f>VLOOKUP(A79,'MOD PAA INVERSIÓN 25 DE FEBRERO'!$B:$X,23,0)</f>
        <v>Modificación propuesta</v>
      </c>
      <c r="AM79" s="13" t="s">
        <v>92</v>
      </c>
      <c r="AN79" s="14">
        <v>8066</v>
      </c>
      <c r="AO79" s="71"/>
      <c r="AP79" s="71">
        <f>SUMIFS('MOD PAA INVERSIÓN'!$M:$M,'MOD PAA INVERSIÓN'!B:B,A79,'MOD PAA INVERSIÓN'!A:A,"Información Actual")</f>
        <v>-48000000</v>
      </c>
      <c r="AQ79" s="71">
        <f t="shared" si="6"/>
        <v>-18000000</v>
      </c>
      <c r="AR79" s="73">
        <f>VLOOKUP(A79,'SOL INVERSIÒN'!$B:$M,12,0)</f>
        <v>30000000</v>
      </c>
      <c r="AS79" s="73">
        <f t="shared" si="1"/>
        <v>0</v>
      </c>
      <c r="AT79" s="71"/>
      <c r="AU79" s="71">
        <f t="shared" si="2"/>
        <v>0</v>
      </c>
      <c r="AV79" s="71"/>
      <c r="AW79" s="71"/>
      <c r="AX79" s="71"/>
    </row>
    <row r="80" spans="1:50" ht="114.75">
      <c r="A80" s="12" t="s">
        <v>197</v>
      </c>
      <c r="B80" s="13" t="s">
        <v>34</v>
      </c>
      <c r="C80" s="13" t="s">
        <v>83</v>
      </c>
      <c r="D80" s="13" t="s">
        <v>84</v>
      </c>
      <c r="E80" s="13" t="s">
        <v>85</v>
      </c>
      <c r="F80" s="14">
        <v>8066</v>
      </c>
      <c r="G80" s="14">
        <v>2024110010194</v>
      </c>
      <c r="H80" s="20" t="s">
        <v>86</v>
      </c>
      <c r="I80" s="13" t="s">
        <v>87</v>
      </c>
      <c r="J80" s="13" t="str">
        <f>VLOOKUP(A80,'MOD PAA INVERSIÓN 25 DE FEBRERO'!$B:$C,2,0)</f>
        <v>1. Realizar el 100% de la estrategia de contratación de talento humano para los procesos de apoyo, gerencia y evaluación</v>
      </c>
      <c r="K80" s="13">
        <f>VLOOKUP(A80,'MOD PAA INVERSIÓN 25 DE FEBRERO'!$B:$D,3,0)</f>
        <v>80111600</v>
      </c>
      <c r="L80" s="13" t="str">
        <f>VLOOKUP(A80,'MOD PAA INVERSIÓN 25 DE FEBRERO'!$B:$E,4,0)</f>
        <v>Prestar los servicios profesionales para garantizar la administración de la infraestructura tecnológica en conectividad y sus componentes LAN Y WLAN de hardware y nivel físico en el Proceso de gestión de tecnologías de la información Instituto Distrital de la Participación y Acción Comunal (IDPAC)..</v>
      </c>
      <c r="M80" s="13" t="str">
        <f>VLOOKUP(A80,'MOD PAA INVERSIÓN 25 DE FEBRERO'!$B:$F,5,0)</f>
        <v>febrero</v>
      </c>
      <c r="N80" s="14" t="str">
        <f>VLOOKUP(A80,'MOD PAA INVERSIÓN 25 DE FEBRERO'!$B:$G,6,0)</f>
        <v>febrero</v>
      </c>
      <c r="O80" s="14">
        <f>VLOOKUP(A80,'MOD PAA INVERSIÓN 25 DE FEBRERO'!$B:$H,7,0)</f>
        <v>6</v>
      </c>
      <c r="P80" s="13">
        <f>VLOOKUP(A80,'MOD PAA INVERSIÓN 25 DE FEBRERO'!$B:$I,8,0)</f>
        <v>1</v>
      </c>
      <c r="Q80" s="13" t="str">
        <f>VLOOKUP(A80,'MOD PAA INVERSIÓN 25 DE FEBRERO'!$B:$J,9,0)</f>
        <v>CCE-16 Contratación Directa</v>
      </c>
      <c r="R80" s="15" t="str">
        <f>VLOOKUP(A80,'MOD PAA INVERSIÓN 25 DE FEBRERO'!$B:$K,10,0)</f>
        <v>1-100-F001_VA-Recursos distrito</v>
      </c>
      <c r="S80" s="16">
        <f>VLOOKUP(A80,'MOD PAA INVERSIÓN 25 DE FEBRERO'!$B:$L,11,0)</f>
        <v>8000000</v>
      </c>
      <c r="T80" s="17">
        <v>48000000</v>
      </c>
      <c r="U80" s="13" t="str">
        <f>VLOOKUP(A80,'MOD PAA INVERSIÓN 25 DE FEBRERO'!$B:$N,13,0)</f>
        <v>Tics</v>
      </c>
      <c r="V80" s="13" t="str">
        <f>VLOOKUP(A80,'MOD PAA INVERSIÓN 25 DE FEBRERO'!$B:$O,14,0)</f>
        <v>O232020200883990_Otros servicios profesionales, técnicos y empresariales n.c.p.</v>
      </c>
      <c r="W80" s="13" t="str">
        <f>VLOOKUP(A80,'MOD PAA INVERSIÓN 25 DE FEBRERO'!$B:$P,15,0)</f>
        <v>PM/0220/0107/45990230194</v>
      </c>
      <c r="X80" s="13" t="s">
        <v>49</v>
      </c>
      <c r="Y80" s="13" t="s">
        <v>50</v>
      </c>
      <c r="Z80" s="13" t="s">
        <v>51</v>
      </c>
      <c r="AA80" s="69"/>
      <c r="AB80" s="69"/>
      <c r="AC80" s="69"/>
      <c r="AD80" s="69"/>
      <c r="AE80" s="20" t="s">
        <v>86</v>
      </c>
      <c r="AF80" s="17">
        <v>4057000</v>
      </c>
      <c r="AG80" s="17">
        <v>24342000</v>
      </c>
      <c r="AH80" s="70">
        <f>VLOOKUP(A80,'MOD PAA INVERSIÓN 25 DE FEBRERO'!$B:$M,12,0)</f>
        <v>48000000</v>
      </c>
      <c r="AI80" s="70">
        <f t="shared" si="0"/>
        <v>23658000</v>
      </c>
      <c r="AJ80" s="70">
        <v>48000000</v>
      </c>
      <c r="AK80" s="70">
        <v>6</v>
      </c>
      <c r="AL80" s="70" t="str">
        <f>VLOOKUP(A80,'MOD PAA INVERSIÓN 25 DE FEBRERO'!$B:$X,23,0)</f>
        <v>Modificación propuesta</v>
      </c>
      <c r="AM80" s="13" t="s">
        <v>92</v>
      </c>
      <c r="AN80" s="14">
        <v>8066</v>
      </c>
      <c r="AO80" s="71"/>
      <c r="AP80" s="71">
        <f>SUMIFS('MOD PAA INVERSIÓN'!$M:$M,'MOD PAA INVERSIÓN'!B:B,A80,'MOD PAA INVERSIÓN'!A:A,"Información Actual")</f>
        <v>-24342000</v>
      </c>
      <c r="AQ80" s="71">
        <f t="shared" si="6"/>
        <v>23658000</v>
      </c>
      <c r="AR80" s="73">
        <f>VLOOKUP(A80,'SOL INVERSIÒN'!$B:$M,12,0)</f>
        <v>48000000</v>
      </c>
      <c r="AS80" s="73">
        <f t="shared" si="1"/>
        <v>0</v>
      </c>
      <c r="AT80" s="71"/>
      <c r="AU80" s="71">
        <f t="shared" si="2"/>
        <v>0</v>
      </c>
      <c r="AV80" s="71"/>
      <c r="AW80" s="71"/>
      <c r="AX80" s="71"/>
    </row>
    <row r="81" spans="1:50" ht="51">
      <c r="A81" s="12" t="s">
        <v>199</v>
      </c>
      <c r="B81" s="13" t="s">
        <v>34</v>
      </c>
      <c r="C81" s="13" t="s">
        <v>83</v>
      </c>
      <c r="D81" s="13" t="s">
        <v>84</v>
      </c>
      <c r="E81" s="13" t="s">
        <v>85</v>
      </c>
      <c r="F81" s="14">
        <v>8066</v>
      </c>
      <c r="G81" s="14">
        <v>2024110010194</v>
      </c>
      <c r="H81" s="20" t="s">
        <v>86</v>
      </c>
      <c r="I81" s="13" t="s">
        <v>87</v>
      </c>
      <c r="J81" s="13" t="str">
        <f>VLOOKUP(A81,'MOD PAA INVERSIÓN 25 DE FEBRERO'!$B:$C,2,0)</f>
        <v>1. Realizar el 100% de la estrategia de contratación de talento humano para los procesos de apoyo, gerencia y evaluación</v>
      </c>
      <c r="K81" s="13">
        <f>VLOOKUP(A81,'MOD PAA INVERSIÓN 25 DE FEBRERO'!$B:$D,3,0)</f>
        <v>80111600</v>
      </c>
      <c r="L81" s="13" t="str">
        <f>VLOOKUP(A81,'MOD PAA INVERSIÓN 25 DE FEBRERO'!$B:$E,4,0)</f>
        <v>Prestar los servicios profesionales para acompañar y desarrollar las actividades requeridas en el Proceso de Bienes, Servicios e Infraestructura del Instituto.</v>
      </c>
      <c r="M81" s="13" t="str">
        <f>VLOOKUP(A81,'MOD PAA INVERSIÓN 25 DE FEBRERO'!$B:$F,5,0)</f>
        <v>febrero</v>
      </c>
      <c r="N81" s="14" t="str">
        <f>VLOOKUP(A81,'MOD PAA INVERSIÓN 25 DE FEBRERO'!$B:$G,6,0)</f>
        <v>febrero</v>
      </c>
      <c r="O81" s="14">
        <f>VLOOKUP(A81,'MOD PAA INVERSIÓN 25 DE FEBRERO'!$B:$H,7,0)</f>
        <v>6</v>
      </c>
      <c r="P81" s="13">
        <f>VLOOKUP(A81,'MOD PAA INVERSIÓN 25 DE FEBRERO'!$B:$I,8,0)</f>
        <v>1</v>
      </c>
      <c r="Q81" s="13" t="str">
        <f>VLOOKUP(A81,'MOD PAA INVERSIÓN 25 DE FEBRERO'!$B:$J,9,0)</f>
        <v>CCE-16 Contratación Directa</v>
      </c>
      <c r="R81" s="15" t="str">
        <f>VLOOKUP(A81,'MOD PAA INVERSIÓN 25 DE FEBRERO'!$B:$K,10,0)</f>
        <v>1-100-F001_VA-Recursos distrito</v>
      </c>
      <c r="S81" s="16">
        <f>VLOOKUP(A81,'MOD PAA INVERSIÓN 25 DE FEBRERO'!$B:$L,11,0)</f>
        <v>4508000</v>
      </c>
      <c r="T81" s="17">
        <v>27048000</v>
      </c>
      <c r="U81" s="13" t="str">
        <f>VLOOKUP(A81,'MOD PAA INVERSIÓN 25 DE FEBRERO'!$B:$N,13,0)</f>
        <v xml:space="preserve">Gestión de Bienes, Servicios e Infraestructura </v>
      </c>
      <c r="V81" s="13" t="str">
        <f>VLOOKUP(A81,'MOD PAA INVERSIÓN 25 DE FEBRERO'!$B:$O,14,0)</f>
        <v>O232020200883990
Otros servicios profesionales, técnicos y empresar</v>
      </c>
      <c r="W81" s="13" t="str">
        <f>VLOOKUP(A81,'MOD PAA INVERSIÓN 25 DE FEBRERO'!$B:$P,15,0)</f>
        <v>PM/0220/0107/45990230194</v>
      </c>
      <c r="X81" s="13" t="s">
        <v>49</v>
      </c>
      <c r="Y81" s="13" t="s">
        <v>50</v>
      </c>
      <c r="Z81" s="13" t="s">
        <v>51</v>
      </c>
      <c r="AA81" s="69"/>
      <c r="AB81" s="69"/>
      <c r="AC81" s="69"/>
      <c r="AD81" s="69"/>
      <c r="AE81" s="20" t="s">
        <v>86</v>
      </c>
      <c r="AF81" s="17">
        <v>4508000</v>
      </c>
      <c r="AG81" s="17">
        <v>27048000</v>
      </c>
      <c r="AH81" s="70">
        <f>VLOOKUP(A81,'MOD PAA INVERSIÓN 25 DE FEBRERO'!$B:$M,12,0)</f>
        <v>27048000</v>
      </c>
      <c r="AI81" s="72">
        <f t="shared" si="0"/>
        <v>0</v>
      </c>
      <c r="AJ81" s="72">
        <v>27048000</v>
      </c>
      <c r="AK81" s="70">
        <v>6</v>
      </c>
      <c r="AL81" s="70" t="str">
        <f>VLOOKUP(A81,'MOD PAA INVERSIÓN 25 DE FEBRERO'!$B:$X,23,0)</f>
        <v>Modificación propuesta</v>
      </c>
      <c r="AM81" s="13" t="s">
        <v>92</v>
      </c>
      <c r="AN81" s="14">
        <v>8066</v>
      </c>
      <c r="AO81" s="71"/>
      <c r="AP81" s="71">
        <f>SUMIFS('MOD PAA INVERSIÓN'!$M:$M,'MOD PAA INVERSIÓN'!B:B,A81,'MOD PAA INVERSIÓN'!A:A,"Información Actual")</f>
        <v>-27048000</v>
      </c>
      <c r="AQ81" s="71">
        <f t="shared" si="6"/>
        <v>0</v>
      </c>
      <c r="AR81" s="73">
        <f>VLOOKUP(A81,'SOL INVERSIÒN'!$B:$M,12,0)</f>
        <v>27048000</v>
      </c>
      <c r="AS81" s="73">
        <f t="shared" si="1"/>
        <v>0</v>
      </c>
      <c r="AT81" s="71"/>
      <c r="AU81" s="71">
        <f t="shared" si="2"/>
        <v>0</v>
      </c>
      <c r="AV81" s="71"/>
      <c r="AW81" s="71"/>
      <c r="AX81" s="71"/>
    </row>
    <row r="82" spans="1:50" ht="89.25">
      <c r="A82" s="12" t="s">
        <v>202</v>
      </c>
      <c r="B82" s="13" t="s">
        <v>34</v>
      </c>
      <c r="C82" s="13" t="s">
        <v>83</v>
      </c>
      <c r="D82" s="13" t="s">
        <v>84</v>
      </c>
      <c r="E82" s="13" t="s">
        <v>85</v>
      </c>
      <c r="F82" s="14">
        <v>8066</v>
      </c>
      <c r="G82" s="14">
        <v>2024110010194</v>
      </c>
      <c r="H82" s="20" t="s">
        <v>86</v>
      </c>
      <c r="I82" s="13" t="s">
        <v>87</v>
      </c>
      <c r="J82" s="13" t="s">
        <v>88</v>
      </c>
      <c r="K82" s="13">
        <v>80111600</v>
      </c>
      <c r="L82" s="13" t="s">
        <v>203</v>
      </c>
      <c r="M82" s="13" t="s">
        <v>90</v>
      </c>
      <c r="N82" s="13" t="s">
        <v>90</v>
      </c>
      <c r="O82" s="13">
        <v>6</v>
      </c>
      <c r="P82" s="13">
        <v>1</v>
      </c>
      <c r="Q82" s="13" t="s">
        <v>44</v>
      </c>
      <c r="R82" s="17" t="s">
        <v>45</v>
      </c>
      <c r="S82" s="17">
        <v>5500000</v>
      </c>
      <c r="T82" s="17">
        <v>33000000</v>
      </c>
      <c r="U82" s="13" t="s">
        <v>201</v>
      </c>
      <c r="V82" s="13" t="s">
        <v>92</v>
      </c>
      <c r="W82" s="13" t="s">
        <v>93</v>
      </c>
      <c r="X82" s="13" t="s">
        <v>49</v>
      </c>
      <c r="Y82" s="13" t="s">
        <v>50</v>
      </c>
      <c r="Z82" s="13" t="s">
        <v>51</v>
      </c>
      <c r="AA82" s="69"/>
      <c r="AB82" s="69"/>
      <c r="AC82" s="69"/>
      <c r="AD82" s="69"/>
      <c r="AE82" s="20" t="s">
        <v>86</v>
      </c>
      <c r="AF82" s="17">
        <v>5500000</v>
      </c>
      <c r="AG82" s="17">
        <v>33000000</v>
      </c>
      <c r="AH82" s="70" t="e">
        <f>VLOOKUP(A82,'MOD PAA INVERSIÓN 25 DE FEBRERO'!$B:$M,12,0)</f>
        <v>#N/A</v>
      </c>
      <c r="AI82" s="72">
        <f t="shared" si="0"/>
        <v>0</v>
      </c>
      <c r="AJ82" s="72">
        <v>33000000</v>
      </c>
      <c r="AK82" s="70">
        <v>0</v>
      </c>
      <c r="AL82" s="70" t="e">
        <f>VLOOKUP(A82,'MOD PAA INVERSIÓN 25 DE FEBRERO'!$B:$X,23,0)</f>
        <v>#N/A</v>
      </c>
      <c r="AM82" s="13" t="s">
        <v>92</v>
      </c>
      <c r="AN82" s="14">
        <v>8066</v>
      </c>
      <c r="AO82" s="71"/>
      <c r="AP82" s="71">
        <f>SUMIFS('MOD PAA INVERSIÓN'!$M:$M,'MOD PAA INVERSIÓN'!B:B,A82,'MOD PAA INVERSIÓN'!A:A,"Información Actual")</f>
        <v>0</v>
      </c>
      <c r="AQ82" s="71"/>
      <c r="AR82" s="69" t="e">
        <f>VLOOKUP(A82,'SOL INVERSIÒN'!$B:$M,12,0)</f>
        <v>#N/A</v>
      </c>
      <c r="AS82" s="69" t="e">
        <f t="shared" si="1"/>
        <v>#N/A</v>
      </c>
      <c r="AT82" s="71"/>
      <c r="AU82" s="71" t="e">
        <f t="shared" si="2"/>
        <v>#N/A</v>
      </c>
      <c r="AV82" s="71"/>
      <c r="AW82" s="71"/>
      <c r="AX82" s="71"/>
    </row>
    <row r="83" spans="1:50" ht="51">
      <c r="A83" s="12" t="s">
        <v>204</v>
      </c>
      <c r="B83" s="13" t="s">
        <v>34</v>
      </c>
      <c r="C83" s="13" t="s">
        <v>83</v>
      </c>
      <c r="D83" s="13" t="s">
        <v>84</v>
      </c>
      <c r="E83" s="13" t="s">
        <v>85</v>
      </c>
      <c r="F83" s="14">
        <v>8066</v>
      </c>
      <c r="G83" s="14">
        <v>2024110010194</v>
      </c>
      <c r="H83" s="20" t="s">
        <v>86</v>
      </c>
      <c r="I83" s="13" t="s">
        <v>87</v>
      </c>
      <c r="J83" s="13" t="str">
        <f>VLOOKUP(A83,'MOD PAA INVERSIÓN 25 DE FEBRERO'!$B:$C,2,0)</f>
        <v>1. Realizar el 100% de la estrategia de contratación de talento humano para los procesos de apoyo, gerencia y evaluación</v>
      </c>
      <c r="K83" s="13">
        <f>VLOOKUP(A83,'MOD PAA INVERSIÓN 25 DE FEBRERO'!$B:$D,3,0)</f>
        <v>80111600</v>
      </c>
      <c r="L83" s="13" t="str">
        <f>VLOOKUP(A83,'MOD PAA INVERSIÓN 25 DE FEBRERO'!$B:$E,4,0)</f>
        <v>Prestar los servicios profesionales para realizar las actividades desde el componente juridico en materia de contratación de la Secretaría General.</v>
      </c>
      <c r="M83" s="13" t="str">
        <f>VLOOKUP(A83,'MOD PAA INVERSIÓN 25 DE FEBRERO'!$B:$F,5,0)</f>
        <v>febrero</v>
      </c>
      <c r="N83" s="14" t="str">
        <f>VLOOKUP(A83,'MOD PAA INVERSIÓN 25 DE FEBRERO'!$B:$G,6,0)</f>
        <v>febrero</v>
      </c>
      <c r="O83" s="14">
        <f>VLOOKUP(A83,'MOD PAA INVERSIÓN 25 DE FEBRERO'!$B:$H,7,0)</f>
        <v>6</v>
      </c>
      <c r="P83" s="13">
        <f>VLOOKUP(A83,'MOD PAA INVERSIÓN 25 DE FEBRERO'!$B:$I,8,0)</f>
        <v>1</v>
      </c>
      <c r="Q83" s="13" t="str">
        <f>VLOOKUP(A83,'MOD PAA INVERSIÓN 25 DE FEBRERO'!$B:$J,9,0)</f>
        <v>CCE-16 Contratación Directa</v>
      </c>
      <c r="R83" s="15" t="str">
        <f>VLOOKUP(A83,'MOD PAA INVERSIÓN 25 DE FEBRERO'!$B:$K,10,0)</f>
        <v>1-100-F001_VA-Recursos distrito</v>
      </c>
      <c r="S83" s="16">
        <f>VLOOKUP(A83,'MOD PAA INVERSIÓN 25 DE FEBRERO'!$B:$L,11,0)</f>
        <v>8300000</v>
      </c>
      <c r="T83" s="17">
        <v>49800000</v>
      </c>
      <c r="U83" s="13" t="str">
        <f>VLOOKUP(A83,'MOD PAA INVERSIÓN 25 DE FEBRERO'!$B:$N,13,0)</f>
        <v xml:space="preserve">Gestión de Bienes, Servicios e Infraestructura </v>
      </c>
      <c r="V83" s="13" t="str">
        <f>VLOOKUP(A83,'MOD PAA INVERSIÓN 25 DE FEBRERO'!$B:$O,14,0)</f>
        <v>O232020200883990
Otros servicios profesionales, técnicos y empresar</v>
      </c>
      <c r="W83" s="13" t="str">
        <f>VLOOKUP(A83,'MOD PAA INVERSIÓN 25 DE FEBRERO'!$B:$P,15,0)</f>
        <v>PM/0220/0107/45990230194</v>
      </c>
      <c r="X83" s="13" t="s">
        <v>49</v>
      </c>
      <c r="Y83" s="13" t="s">
        <v>50</v>
      </c>
      <c r="Z83" s="13" t="s">
        <v>51</v>
      </c>
      <c r="AA83" s="69"/>
      <c r="AB83" s="69"/>
      <c r="AC83" s="69"/>
      <c r="AD83" s="69"/>
      <c r="AE83" s="20" t="s">
        <v>86</v>
      </c>
      <c r="AF83" s="17">
        <v>8300000</v>
      </c>
      <c r="AG83" s="17">
        <v>49800000</v>
      </c>
      <c r="AH83" s="70">
        <f>VLOOKUP(A83,'MOD PAA INVERSIÓN 25 DE FEBRERO'!$B:$M,12,0)</f>
        <v>49800000</v>
      </c>
      <c r="AI83" s="72">
        <f t="shared" si="0"/>
        <v>0</v>
      </c>
      <c r="AJ83" s="72">
        <v>49800000</v>
      </c>
      <c r="AK83" s="70">
        <v>6</v>
      </c>
      <c r="AL83" s="70" t="str">
        <f>VLOOKUP(A83,'MOD PAA INVERSIÓN 25 DE FEBRERO'!$B:$X,23,0)</f>
        <v>Modificación propuesta</v>
      </c>
      <c r="AM83" s="13" t="s">
        <v>92</v>
      </c>
      <c r="AN83" s="14">
        <v>8066</v>
      </c>
      <c r="AO83" s="71"/>
      <c r="AP83" s="71">
        <f>SUMIFS('MOD PAA INVERSIÓN'!$M:$M,'MOD PAA INVERSIÓN'!B:B,A83,'MOD PAA INVERSIÓN'!A:A,"Información Actual")</f>
        <v>-49800000</v>
      </c>
      <c r="AQ83" s="71">
        <f>T83+AP83</f>
        <v>0</v>
      </c>
      <c r="AR83" s="73">
        <f>VLOOKUP(A83,'SOL INVERSIÒN'!$B:$M,12,0)</f>
        <v>49800000</v>
      </c>
      <c r="AS83" s="73">
        <f t="shared" si="1"/>
        <v>0</v>
      </c>
      <c r="AT83" s="71"/>
      <c r="AU83" s="71">
        <f t="shared" si="2"/>
        <v>0</v>
      </c>
      <c r="AV83" s="71"/>
      <c r="AW83" s="71"/>
      <c r="AX83" s="71"/>
    </row>
    <row r="84" spans="1:50" ht="51">
      <c r="A84" s="12" t="s">
        <v>206</v>
      </c>
      <c r="B84" s="13" t="s">
        <v>34</v>
      </c>
      <c r="C84" s="13" t="s">
        <v>83</v>
      </c>
      <c r="D84" s="13" t="s">
        <v>84</v>
      </c>
      <c r="E84" s="13" t="s">
        <v>85</v>
      </c>
      <c r="F84" s="14">
        <v>8066</v>
      </c>
      <c r="G84" s="14">
        <v>2024110010194</v>
      </c>
      <c r="H84" s="20" t="s">
        <v>86</v>
      </c>
      <c r="I84" s="13" t="s">
        <v>87</v>
      </c>
      <c r="J84" s="13" t="s">
        <v>88</v>
      </c>
      <c r="K84" s="13">
        <v>80111600</v>
      </c>
      <c r="L84" s="13" t="s">
        <v>207</v>
      </c>
      <c r="M84" s="13" t="s">
        <v>90</v>
      </c>
      <c r="N84" s="13" t="s">
        <v>90</v>
      </c>
      <c r="O84" s="13">
        <v>7</v>
      </c>
      <c r="P84" s="13">
        <v>1</v>
      </c>
      <c r="Q84" s="13" t="s">
        <v>44</v>
      </c>
      <c r="R84" s="17" t="s">
        <v>45</v>
      </c>
      <c r="S84" s="17">
        <v>5000000</v>
      </c>
      <c r="T84" s="17">
        <v>35000000</v>
      </c>
      <c r="U84" s="13" t="s">
        <v>141</v>
      </c>
      <c r="V84" s="13" t="s">
        <v>92</v>
      </c>
      <c r="W84" s="13" t="s">
        <v>93</v>
      </c>
      <c r="X84" s="13" t="s">
        <v>49</v>
      </c>
      <c r="Y84" s="13" t="s">
        <v>50</v>
      </c>
      <c r="Z84" s="13" t="s">
        <v>51</v>
      </c>
      <c r="AA84" s="69"/>
      <c r="AB84" s="69"/>
      <c r="AC84" s="69"/>
      <c r="AD84" s="69"/>
      <c r="AE84" s="20" t="s">
        <v>86</v>
      </c>
      <c r="AF84" s="17">
        <v>5000000</v>
      </c>
      <c r="AG84" s="17">
        <v>35000000</v>
      </c>
      <c r="AH84" s="70" t="e">
        <f>VLOOKUP(A84,'MOD PAA INVERSIÓN 25 DE FEBRERO'!$B:$M,12,0)</f>
        <v>#N/A</v>
      </c>
      <c r="AI84" s="72">
        <f t="shared" si="0"/>
        <v>0</v>
      </c>
      <c r="AJ84" s="72">
        <v>35000000</v>
      </c>
      <c r="AK84" s="70">
        <v>0</v>
      </c>
      <c r="AL84" s="70" t="e">
        <f>VLOOKUP(A84,'MOD PAA INVERSIÓN 25 DE FEBRERO'!$B:$X,23,0)</f>
        <v>#N/A</v>
      </c>
      <c r="AM84" s="13" t="s">
        <v>92</v>
      </c>
      <c r="AN84" s="14">
        <v>8066</v>
      </c>
      <c r="AO84" s="71"/>
      <c r="AP84" s="71">
        <f>SUMIFS('MOD PAA INVERSIÓN'!$M:$M,'MOD PAA INVERSIÓN'!B:B,A84,'MOD PAA INVERSIÓN'!A:A,"Información Actual")</f>
        <v>0</v>
      </c>
      <c r="AQ84" s="71"/>
      <c r="AR84" s="69" t="e">
        <f>VLOOKUP(A84,'SOL INVERSIÒN'!$B:$M,12,0)</f>
        <v>#N/A</v>
      </c>
      <c r="AS84" s="69" t="e">
        <f t="shared" si="1"/>
        <v>#N/A</v>
      </c>
      <c r="AT84" s="71"/>
      <c r="AU84" s="71" t="e">
        <f t="shared" si="2"/>
        <v>#N/A</v>
      </c>
      <c r="AV84" s="71"/>
      <c r="AW84" s="71"/>
      <c r="AX84" s="71"/>
    </row>
    <row r="85" spans="1:50" ht="51">
      <c r="A85" s="12" t="s">
        <v>208</v>
      </c>
      <c r="B85" s="13" t="s">
        <v>34</v>
      </c>
      <c r="C85" s="13" t="s">
        <v>83</v>
      </c>
      <c r="D85" s="13" t="s">
        <v>84</v>
      </c>
      <c r="E85" s="13" t="s">
        <v>85</v>
      </c>
      <c r="F85" s="14">
        <v>8066</v>
      </c>
      <c r="G85" s="14">
        <v>2024110010194</v>
      </c>
      <c r="H85" s="20" t="s">
        <v>86</v>
      </c>
      <c r="I85" s="13" t="s">
        <v>87</v>
      </c>
      <c r="J85" s="13" t="str">
        <f>VLOOKUP(A85,'MOD PAA INVERSIÓN 25 DE FEBRERO'!$B:$C,2,0)</f>
        <v>1. Realizar el 100% de la estrategia de contratación de talento humano para los procesos de apoyo, gerencia y evaluación</v>
      </c>
      <c r="K85" s="13">
        <f>VLOOKUP(A85,'MOD PAA INVERSIÓN 25 DE FEBRERO'!$B:$D,3,0)</f>
        <v>80111600</v>
      </c>
      <c r="L85" s="13" t="str">
        <f>VLOOKUP(A85,'MOD PAA INVERSIÓN 25 DE FEBRERO'!$B:$E,4,0)</f>
        <v>Prestar los servicios profesionales para hacer seguimiento y control del cumplimiento de las metas asociadas a la Secretaría General del IDPAC</v>
      </c>
      <c r="M85" s="13" t="str">
        <f>VLOOKUP(A85,'MOD PAA INVERSIÓN 25 DE FEBRERO'!$B:$F,5,0)</f>
        <v>febrero</v>
      </c>
      <c r="N85" s="14" t="str">
        <f>VLOOKUP(A85,'MOD PAA INVERSIÓN 25 DE FEBRERO'!$B:$G,6,0)</f>
        <v>febrero</v>
      </c>
      <c r="O85" s="14">
        <f>VLOOKUP(A85,'MOD PAA INVERSIÓN 25 DE FEBRERO'!$B:$H,7,0)</f>
        <v>6</v>
      </c>
      <c r="P85" s="13">
        <f>VLOOKUP(A85,'MOD PAA INVERSIÓN 25 DE FEBRERO'!$B:$I,8,0)</f>
        <v>1</v>
      </c>
      <c r="Q85" s="13" t="str">
        <f>VLOOKUP(A85,'MOD PAA INVERSIÓN 25 DE FEBRERO'!$B:$J,9,0)</f>
        <v>CCE-16 Contratación Directa</v>
      </c>
      <c r="R85" s="15" t="str">
        <f>VLOOKUP(A85,'MOD PAA INVERSIÓN 25 DE FEBRERO'!$B:$K,10,0)</f>
        <v>1-100-F001_VA-Recursos distrito</v>
      </c>
      <c r="S85" s="16">
        <f>VLOOKUP(A85,'MOD PAA INVERSIÓN 25 DE FEBRERO'!$B:$L,11,0)</f>
        <v>6000000</v>
      </c>
      <c r="T85" s="17">
        <v>36000000</v>
      </c>
      <c r="U85" s="13" t="str">
        <f>VLOOKUP(A85,'MOD PAA INVERSIÓN 25 DE FEBRERO'!$B:$N,13,0)</f>
        <v>Secretaría General</v>
      </c>
      <c r="V85" s="13" t="str">
        <f>VLOOKUP(A85,'MOD PAA INVERSIÓN 25 DE FEBRERO'!$B:$O,14,0)</f>
        <v>O232020200883990
Otros servicios profesionales, técnicos y empresar</v>
      </c>
      <c r="W85" s="13" t="str">
        <f>VLOOKUP(A85,'MOD PAA INVERSIÓN 25 DE FEBRERO'!$B:$P,15,0)</f>
        <v>PM/0220/0107/45990230194</v>
      </c>
      <c r="X85" s="13" t="s">
        <v>49</v>
      </c>
      <c r="Y85" s="13" t="s">
        <v>50</v>
      </c>
      <c r="Z85" s="13" t="s">
        <v>51</v>
      </c>
      <c r="AA85" s="69"/>
      <c r="AB85" s="69"/>
      <c r="AC85" s="69"/>
      <c r="AD85" s="69"/>
      <c r="AE85" s="20" t="s">
        <v>86</v>
      </c>
      <c r="AF85" s="17">
        <v>6000000</v>
      </c>
      <c r="AG85" s="17">
        <v>48000000</v>
      </c>
      <c r="AH85" s="70">
        <f>VLOOKUP(A85,'MOD PAA INVERSIÓN 25 DE FEBRERO'!$B:$M,12,0)</f>
        <v>36000000</v>
      </c>
      <c r="AI85" s="70">
        <f t="shared" si="0"/>
        <v>-12000000</v>
      </c>
      <c r="AJ85" s="70">
        <v>36000000</v>
      </c>
      <c r="AK85" s="70">
        <v>6</v>
      </c>
      <c r="AL85" s="70" t="str">
        <f>VLOOKUP(A85,'MOD PAA INVERSIÓN 25 DE FEBRERO'!$B:$X,23,0)</f>
        <v>Modificación propuesta</v>
      </c>
      <c r="AM85" s="13" t="s">
        <v>92</v>
      </c>
      <c r="AN85" s="14">
        <v>8066</v>
      </c>
      <c r="AO85" s="71"/>
      <c r="AP85" s="71">
        <f>SUMIFS('MOD PAA INVERSIÓN'!$M:$M,'MOD PAA INVERSIÓN'!B:B,A85,'MOD PAA INVERSIÓN'!A:A,"Información Actual")</f>
        <v>-48000000</v>
      </c>
      <c r="AQ85" s="71">
        <f t="shared" ref="AQ85:AQ86" si="7">T85+AP85</f>
        <v>-12000000</v>
      </c>
      <c r="AR85" s="73">
        <f>VLOOKUP(A85,'SOL INVERSIÒN'!$B:$M,12,0)</f>
        <v>36000000</v>
      </c>
      <c r="AS85" s="73">
        <f t="shared" si="1"/>
        <v>0</v>
      </c>
      <c r="AT85" s="71"/>
      <c r="AU85" s="71">
        <f t="shared" si="2"/>
        <v>0</v>
      </c>
      <c r="AV85" s="71"/>
      <c r="AW85" s="71"/>
      <c r="AX85" s="71"/>
    </row>
    <row r="86" spans="1:50" ht="51">
      <c r="A86" s="12" t="s">
        <v>210</v>
      </c>
      <c r="B86" s="13" t="s">
        <v>34</v>
      </c>
      <c r="C86" s="13" t="s">
        <v>83</v>
      </c>
      <c r="D86" s="13" t="s">
        <v>84</v>
      </c>
      <c r="E86" s="13" t="s">
        <v>85</v>
      </c>
      <c r="F86" s="14">
        <v>8066</v>
      </c>
      <c r="G86" s="14">
        <v>2024110010194</v>
      </c>
      <c r="H86" s="20" t="s">
        <v>86</v>
      </c>
      <c r="I86" s="13" t="s">
        <v>87</v>
      </c>
      <c r="J86" s="13" t="str">
        <f>VLOOKUP(A86,'MOD PAA INVERSIÓN 25 DE FEBRERO'!$B:$C,2,0)</f>
        <v>1. Realizar el 100% de la estrategia de contratación de talento humano para los procesos de apoyo, gerencia y evaluación</v>
      </c>
      <c r="K86" s="13">
        <f>VLOOKUP(A86,'MOD PAA INVERSIÓN 25 DE FEBRERO'!$B:$D,3,0)</f>
        <v>80111600</v>
      </c>
      <c r="L86" s="13" t="str">
        <f>VLOOKUP(A86,'MOD PAA INVERSIÓN 25 DE FEBRERO'!$B:$E,4,0)</f>
        <v>Prestar los servicios profesionales para realizar las actividades desde el componente juridico en materia de contratación de la Secretaría General.</v>
      </c>
      <c r="M86" s="13" t="str">
        <f>VLOOKUP(A86,'MOD PAA INVERSIÓN 25 DE FEBRERO'!$B:$F,5,0)</f>
        <v>febrero</v>
      </c>
      <c r="N86" s="14" t="str">
        <f>VLOOKUP(A86,'MOD PAA INVERSIÓN 25 DE FEBRERO'!$B:$G,6,0)</f>
        <v>febrero</v>
      </c>
      <c r="O86" s="14">
        <f>VLOOKUP(A86,'MOD PAA INVERSIÓN 25 DE FEBRERO'!$B:$H,7,0)</f>
        <v>7</v>
      </c>
      <c r="P86" s="13">
        <f>VLOOKUP(A86,'MOD PAA INVERSIÓN 25 DE FEBRERO'!$B:$I,8,0)</f>
        <v>1</v>
      </c>
      <c r="Q86" s="13" t="str">
        <f>VLOOKUP(A86,'MOD PAA INVERSIÓN 25 DE FEBRERO'!$B:$J,9,0)</f>
        <v>CCE-16 Contratación Directa</v>
      </c>
      <c r="R86" s="15" t="str">
        <f>VLOOKUP(A86,'MOD PAA INVERSIÓN 25 DE FEBRERO'!$B:$K,10,0)</f>
        <v>1-100-F001_VA-Recursos distrito</v>
      </c>
      <c r="S86" s="16">
        <f>VLOOKUP(A86,'MOD PAA INVERSIÓN 25 DE FEBRERO'!$B:$L,11,0)</f>
        <v>8000000</v>
      </c>
      <c r="T86" s="17">
        <v>56000000</v>
      </c>
      <c r="U86" s="13" t="str">
        <f>VLOOKUP(A86,'MOD PAA INVERSIÓN 25 DE FEBRERO'!$B:$N,13,0)</f>
        <v xml:space="preserve">Gestión Contractual </v>
      </c>
      <c r="V86" s="13" t="str">
        <f>VLOOKUP(A86,'MOD PAA INVERSIÓN 25 DE FEBRERO'!$B:$O,14,0)</f>
        <v>O232020200883990
Otros servicios profesionales, técnicos y empresar</v>
      </c>
      <c r="W86" s="13" t="str">
        <f>VLOOKUP(A86,'MOD PAA INVERSIÓN 25 DE FEBRERO'!$B:$P,15,0)</f>
        <v>PM/0220/0107/45990230194</v>
      </c>
      <c r="X86" s="13" t="s">
        <v>49</v>
      </c>
      <c r="Y86" s="13" t="s">
        <v>50</v>
      </c>
      <c r="Z86" s="13" t="s">
        <v>51</v>
      </c>
      <c r="AA86" s="69"/>
      <c r="AB86" s="69"/>
      <c r="AC86" s="69"/>
      <c r="AD86" s="69"/>
      <c r="AE86" s="20" t="s">
        <v>86</v>
      </c>
      <c r="AF86" s="17">
        <v>8000000</v>
      </c>
      <c r="AG86" s="17">
        <v>48000000</v>
      </c>
      <c r="AH86" s="70">
        <f>VLOOKUP(A86,'MOD PAA INVERSIÓN 25 DE FEBRERO'!$B:$M,12,0)</f>
        <v>56000000</v>
      </c>
      <c r="AI86" s="70">
        <f t="shared" si="0"/>
        <v>8000000</v>
      </c>
      <c r="AJ86" s="70">
        <v>56000000</v>
      </c>
      <c r="AK86" s="70">
        <v>6</v>
      </c>
      <c r="AL86" s="70" t="str">
        <f>VLOOKUP(A86,'MOD PAA INVERSIÓN 25 DE FEBRERO'!$B:$X,23,0)</f>
        <v>Modificación propuesta</v>
      </c>
      <c r="AM86" s="13" t="s">
        <v>92</v>
      </c>
      <c r="AN86" s="14">
        <v>8066</v>
      </c>
      <c r="AO86" s="71"/>
      <c r="AP86" s="71">
        <f>SUMIFS('MOD PAA INVERSIÓN'!$M:$M,'MOD PAA INVERSIÓN'!B:B,A86,'MOD PAA INVERSIÓN'!A:A,"Información Actual")</f>
        <v>-48000000</v>
      </c>
      <c r="AQ86" s="71">
        <f t="shared" si="7"/>
        <v>8000000</v>
      </c>
      <c r="AR86" s="73">
        <f>VLOOKUP(A86,'SOL INVERSIÒN'!$B:$M,12,0)</f>
        <v>56000000</v>
      </c>
      <c r="AS86" s="73">
        <f t="shared" si="1"/>
        <v>0</v>
      </c>
      <c r="AT86" s="71"/>
      <c r="AU86" s="71">
        <f t="shared" si="2"/>
        <v>0</v>
      </c>
      <c r="AV86" s="71"/>
      <c r="AW86" s="71"/>
      <c r="AX86" s="71"/>
    </row>
    <row r="87" spans="1:50" ht="76.5">
      <c r="A87" s="12" t="s">
        <v>211</v>
      </c>
      <c r="B87" s="13" t="s">
        <v>34</v>
      </c>
      <c r="C87" s="13" t="s">
        <v>83</v>
      </c>
      <c r="D87" s="13" t="s">
        <v>84</v>
      </c>
      <c r="E87" s="13" t="s">
        <v>85</v>
      </c>
      <c r="F87" s="14">
        <v>8066</v>
      </c>
      <c r="G87" s="14">
        <v>2024110010194</v>
      </c>
      <c r="H87" s="20" t="s">
        <v>86</v>
      </c>
      <c r="I87" s="13" t="s">
        <v>87</v>
      </c>
      <c r="J87" s="13" t="s">
        <v>88</v>
      </c>
      <c r="K87" s="13">
        <v>80111600</v>
      </c>
      <c r="L87" s="13" t="s">
        <v>212</v>
      </c>
      <c r="M87" s="13" t="s">
        <v>90</v>
      </c>
      <c r="N87" s="13" t="s">
        <v>90</v>
      </c>
      <c r="O87" s="13">
        <v>5</v>
      </c>
      <c r="P87" s="13">
        <v>1</v>
      </c>
      <c r="Q87" s="13" t="s">
        <v>44</v>
      </c>
      <c r="R87" s="17" t="s">
        <v>45</v>
      </c>
      <c r="S87" s="17">
        <v>2100000</v>
      </c>
      <c r="T87" s="17">
        <v>10500000</v>
      </c>
      <c r="U87" s="13" t="s">
        <v>91</v>
      </c>
      <c r="V87" s="13" t="s">
        <v>111</v>
      </c>
      <c r="W87" s="13" t="s">
        <v>93</v>
      </c>
      <c r="X87" s="13" t="s">
        <v>49</v>
      </c>
      <c r="Y87" s="13" t="s">
        <v>50</v>
      </c>
      <c r="Z87" s="13" t="s">
        <v>51</v>
      </c>
      <c r="AA87" s="69"/>
      <c r="AB87" s="69"/>
      <c r="AC87" s="69"/>
      <c r="AD87" s="69"/>
      <c r="AE87" s="20" t="s">
        <v>86</v>
      </c>
      <c r="AF87" s="17">
        <v>2100000</v>
      </c>
      <c r="AG87" s="17">
        <v>10500000</v>
      </c>
      <c r="AH87" s="70" t="e">
        <f>VLOOKUP(A87,'MOD PAA INVERSIÓN 25 DE FEBRERO'!$B:$M,12,0)</f>
        <v>#N/A</v>
      </c>
      <c r="AI87" s="72">
        <f t="shared" si="0"/>
        <v>0</v>
      </c>
      <c r="AJ87" s="72">
        <v>10500000</v>
      </c>
      <c r="AK87" s="70">
        <v>0</v>
      </c>
      <c r="AL87" s="70" t="e">
        <f>VLOOKUP(A87,'MOD PAA INVERSIÓN 25 DE FEBRERO'!$B:$X,23,0)</f>
        <v>#N/A</v>
      </c>
      <c r="AM87" s="13" t="s">
        <v>111</v>
      </c>
      <c r="AN87" s="14">
        <v>8066</v>
      </c>
      <c r="AO87" s="71"/>
      <c r="AP87" s="71">
        <f>SUMIFS('MOD PAA INVERSIÓN'!$M:$M,'MOD PAA INVERSIÓN'!B:B,A87,'MOD PAA INVERSIÓN'!A:A,"Información Actual")</f>
        <v>0</v>
      </c>
      <c r="AQ87" s="71"/>
      <c r="AR87" s="69" t="e">
        <f>VLOOKUP(A87,'SOL INVERSIÒN'!$B:$M,12,0)</f>
        <v>#N/A</v>
      </c>
      <c r="AS87" s="69" t="e">
        <f t="shared" si="1"/>
        <v>#N/A</v>
      </c>
      <c r="AT87" s="71"/>
      <c r="AU87" s="71" t="e">
        <f t="shared" si="2"/>
        <v>#N/A</v>
      </c>
      <c r="AV87" s="71"/>
      <c r="AW87" s="71"/>
      <c r="AX87" s="71"/>
    </row>
    <row r="88" spans="1:50" ht="76.5">
      <c r="A88" s="12" t="s">
        <v>213</v>
      </c>
      <c r="B88" s="13" t="s">
        <v>34</v>
      </c>
      <c r="C88" s="13" t="s">
        <v>83</v>
      </c>
      <c r="D88" s="13" t="s">
        <v>84</v>
      </c>
      <c r="E88" s="13" t="s">
        <v>85</v>
      </c>
      <c r="F88" s="14">
        <v>8066</v>
      </c>
      <c r="G88" s="14">
        <v>2024110010194</v>
      </c>
      <c r="H88" s="20" t="s">
        <v>86</v>
      </c>
      <c r="I88" s="13" t="s">
        <v>87</v>
      </c>
      <c r="J88" s="13" t="s">
        <v>88</v>
      </c>
      <c r="K88" s="13">
        <v>80111600</v>
      </c>
      <c r="L88" s="13" t="s">
        <v>212</v>
      </c>
      <c r="M88" s="13" t="s">
        <v>90</v>
      </c>
      <c r="N88" s="13" t="s">
        <v>90</v>
      </c>
      <c r="O88" s="13">
        <v>5</v>
      </c>
      <c r="P88" s="13">
        <v>1</v>
      </c>
      <c r="Q88" s="13" t="s">
        <v>44</v>
      </c>
      <c r="R88" s="17" t="s">
        <v>45</v>
      </c>
      <c r="S88" s="17">
        <v>2100000</v>
      </c>
      <c r="T88" s="17">
        <v>10500000</v>
      </c>
      <c r="U88" s="13" t="s">
        <v>91</v>
      </c>
      <c r="V88" s="13" t="s">
        <v>111</v>
      </c>
      <c r="W88" s="13" t="s">
        <v>93</v>
      </c>
      <c r="X88" s="13" t="s">
        <v>49</v>
      </c>
      <c r="Y88" s="13" t="s">
        <v>50</v>
      </c>
      <c r="Z88" s="13" t="s">
        <v>51</v>
      </c>
      <c r="AA88" s="69"/>
      <c r="AB88" s="69"/>
      <c r="AC88" s="69"/>
      <c r="AD88" s="69"/>
      <c r="AE88" s="20" t="s">
        <v>86</v>
      </c>
      <c r="AF88" s="17">
        <v>2100000</v>
      </c>
      <c r="AG88" s="17">
        <v>10500000</v>
      </c>
      <c r="AH88" s="70" t="e">
        <f>VLOOKUP(A88,'MOD PAA INVERSIÓN 25 DE FEBRERO'!$B:$M,12,0)</f>
        <v>#N/A</v>
      </c>
      <c r="AI88" s="72">
        <f t="shared" si="0"/>
        <v>0</v>
      </c>
      <c r="AJ88" s="72">
        <v>10500000</v>
      </c>
      <c r="AK88" s="70">
        <v>0</v>
      </c>
      <c r="AL88" s="70" t="e">
        <f>VLOOKUP(A88,'MOD PAA INVERSIÓN 25 DE FEBRERO'!$B:$X,23,0)</f>
        <v>#N/A</v>
      </c>
      <c r="AM88" s="13" t="s">
        <v>111</v>
      </c>
      <c r="AN88" s="14">
        <v>8066</v>
      </c>
      <c r="AO88" s="71"/>
      <c r="AP88" s="71">
        <f>SUMIFS('MOD PAA INVERSIÓN'!$M:$M,'MOD PAA INVERSIÓN'!B:B,A88,'MOD PAA INVERSIÓN'!A:A,"Información Actual")</f>
        <v>0</v>
      </c>
      <c r="AQ88" s="71"/>
      <c r="AR88" s="69" t="e">
        <f>VLOOKUP(A88,'SOL INVERSIÒN'!$B:$M,12,0)</f>
        <v>#N/A</v>
      </c>
      <c r="AS88" s="69" t="e">
        <f t="shared" si="1"/>
        <v>#N/A</v>
      </c>
      <c r="AT88" s="71"/>
      <c r="AU88" s="71" t="e">
        <f t="shared" si="2"/>
        <v>#N/A</v>
      </c>
      <c r="AV88" s="71"/>
      <c r="AW88" s="71"/>
      <c r="AX88" s="71"/>
    </row>
    <row r="89" spans="1:50" ht="76.5">
      <c r="A89" s="12" t="s">
        <v>214</v>
      </c>
      <c r="B89" s="13" t="s">
        <v>34</v>
      </c>
      <c r="C89" s="13" t="s">
        <v>83</v>
      </c>
      <c r="D89" s="13" t="s">
        <v>84</v>
      </c>
      <c r="E89" s="13" t="s">
        <v>85</v>
      </c>
      <c r="F89" s="14">
        <v>8066</v>
      </c>
      <c r="G89" s="14">
        <v>2024110010194</v>
      </c>
      <c r="H89" s="20" t="s">
        <v>86</v>
      </c>
      <c r="I89" s="13" t="s">
        <v>87</v>
      </c>
      <c r="J89" s="13" t="s">
        <v>88</v>
      </c>
      <c r="K89" s="13">
        <v>80111600</v>
      </c>
      <c r="L89" s="13" t="s">
        <v>212</v>
      </c>
      <c r="M89" s="13" t="s">
        <v>90</v>
      </c>
      <c r="N89" s="13" t="s">
        <v>90</v>
      </c>
      <c r="O89" s="13">
        <v>5</v>
      </c>
      <c r="P89" s="13">
        <v>1</v>
      </c>
      <c r="Q89" s="13" t="s">
        <v>44</v>
      </c>
      <c r="R89" s="17" t="s">
        <v>45</v>
      </c>
      <c r="S89" s="17">
        <v>2100000</v>
      </c>
      <c r="T89" s="17">
        <v>10500000</v>
      </c>
      <c r="U89" s="13" t="s">
        <v>91</v>
      </c>
      <c r="V89" s="13" t="s">
        <v>111</v>
      </c>
      <c r="W89" s="13" t="s">
        <v>93</v>
      </c>
      <c r="X89" s="13" t="s">
        <v>49</v>
      </c>
      <c r="Y89" s="13" t="s">
        <v>50</v>
      </c>
      <c r="Z89" s="13" t="s">
        <v>51</v>
      </c>
      <c r="AA89" s="69"/>
      <c r="AB89" s="69"/>
      <c r="AC89" s="69"/>
      <c r="AD89" s="69"/>
      <c r="AE89" s="20" t="s">
        <v>86</v>
      </c>
      <c r="AF89" s="17">
        <v>2100000</v>
      </c>
      <c r="AG89" s="17">
        <v>10500000</v>
      </c>
      <c r="AH89" s="70" t="e">
        <f>VLOOKUP(A89,'MOD PAA INVERSIÓN 25 DE FEBRERO'!$B:$M,12,0)</f>
        <v>#N/A</v>
      </c>
      <c r="AI89" s="72">
        <f t="shared" si="0"/>
        <v>0</v>
      </c>
      <c r="AJ89" s="72">
        <v>10500000</v>
      </c>
      <c r="AK89" s="70">
        <v>0</v>
      </c>
      <c r="AL89" s="70" t="e">
        <f>VLOOKUP(A89,'MOD PAA INVERSIÓN 25 DE FEBRERO'!$B:$X,23,0)</f>
        <v>#N/A</v>
      </c>
      <c r="AM89" s="13" t="s">
        <v>111</v>
      </c>
      <c r="AN89" s="14">
        <v>8066</v>
      </c>
      <c r="AO89" s="71"/>
      <c r="AP89" s="71">
        <f>SUMIFS('MOD PAA INVERSIÓN'!$M:$M,'MOD PAA INVERSIÓN'!B:B,A89,'MOD PAA INVERSIÓN'!A:A,"Información Actual")</f>
        <v>0</v>
      </c>
      <c r="AQ89" s="71"/>
      <c r="AR89" s="69" t="e">
        <f>VLOOKUP(A89,'SOL INVERSIÒN'!$B:$M,12,0)</f>
        <v>#N/A</v>
      </c>
      <c r="AS89" s="69" t="e">
        <f t="shared" si="1"/>
        <v>#N/A</v>
      </c>
      <c r="AT89" s="71"/>
      <c r="AU89" s="71" t="e">
        <f t="shared" si="2"/>
        <v>#N/A</v>
      </c>
      <c r="AV89" s="71"/>
      <c r="AW89" s="71"/>
      <c r="AX89" s="71"/>
    </row>
    <row r="90" spans="1:50" ht="63.75">
      <c r="A90" s="12" t="s">
        <v>215</v>
      </c>
      <c r="B90" s="13" t="s">
        <v>34</v>
      </c>
      <c r="C90" s="13" t="s">
        <v>83</v>
      </c>
      <c r="D90" s="13" t="s">
        <v>84</v>
      </c>
      <c r="E90" s="13" t="s">
        <v>85</v>
      </c>
      <c r="F90" s="14">
        <v>8066</v>
      </c>
      <c r="G90" s="14">
        <v>2024110010194</v>
      </c>
      <c r="H90" s="20" t="s">
        <v>86</v>
      </c>
      <c r="I90" s="13" t="s">
        <v>87</v>
      </c>
      <c r="J90" s="13" t="s">
        <v>88</v>
      </c>
      <c r="K90" s="13">
        <v>80111600</v>
      </c>
      <c r="L90" s="13" t="s">
        <v>216</v>
      </c>
      <c r="M90" s="13" t="s">
        <v>90</v>
      </c>
      <c r="N90" s="13" t="s">
        <v>90</v>
      </c>
      <c r="O90" s="13">
        <v>6</v>
      </c>
      <c r="P90" s="13">
        <v>1</v>
      </c>
      <c r="Q90" s="13" t="s">
        <v>44</v>
      </c>
      <c r="R90" s="17" t="s">
        <v>45</v>
      </c>
      <c r="S90" s="17">
        <v>2100000</v>
      </c>
      <c r="T90" s="17">
        <v>12600000</v>
      </c>
      <c r="U90" s="13" t="s">
        <v>217</v>
      </c>
      <c r="V90" s="13" t="s">
        <v>111</v>
      </c>
      <c r="W90" s="13" t="s">
        <v>93</v>
      </c>
      <c r="X90" s="13" t="s">
        <v>49</v>
      </c>
      <c r="Y90" s="13" t="s">
        <v>50</v>
      </c>
      <c r="Z90" s="13" t="s">
        <v>51</v>
      </c>
      <c r="AA90" s="69"/>
      <c r="AB90" s="69"/>
      <c r="AC90" s="69"/>
      <c r="AD90" s="69"/>
      <c r="AE90" s="20" t="s">
        <v>86</v>
      </c>
      <c r="AF90" s="17">
        <v>2100000</v>
      </c>
      <c r="AG90" s="17">
        <v>12600000</v>
      </c>
      <c r="AH90" s="70" t="e">
        <f>VLOOKUP(A90,'MOD PAA INVERSIÓN 25 DE FEBRERO'!$B:$M,12,0)</f>
        <v>#N/A</v>
      </c>
      <c r="AI90" s="72">
        <f t="shared" si="0"/>
        <v>0</v>
      </c>
      <c r="AJ90" s="72">
        <v>12600000</v>
      </c>
      <c r="AK90" s="70">
        <v>0</v>
      </c>
      <c r="AL90" s="70" t="e">
        <f>VLOOKUP(A90,'MOD PAA INVERSIÓN 25 DE FEBRERO'!$B:$X,23,0)</f>
        <v>#N/A</v>
      </c>
      <c r="AM90" s="13" t="s">
        <v>111</v>
      </c>
      <c r="AN90" s="14">
        <v>8066</v>
      </c>
      <c r="AO90" s="71"/>
      <c r="AP90" s="71">
        <f>SUMIFS('MOD PAA INVERSIÓN'!$M:$M,'MOD PAA INVERSIÓN'!B:B,A90,'MOD PAA INVERSIÓN'!A:A,"Información Actual")</f>
        <v>0</v>
      </c>
      <c r="AQ90" s="71"/>
      <c r="AR90" s="69" t="e">
        <f>VLOOKUP(A90,'SOL INVERSIÒN'!$B:$M,12,0)</f>
        <v>#N/A</v>
      </c>
      <c r="AS90" s="69" t="e">
        <f t="shared" si="1"/>
        <v>#N/A</v>
      </c>
      <c r="AT90" s="71"/>
      <c r="AU90" s="71" t="e">
        <f t="shared" si="2"/>
        <v>#N/A</v>
      </c>
      <c r="AV90" s="71"/>
      <c r="AW90" s="71"/>
      <c r="AX90" s="71"/>
    </row>
    <row r="91" spans="1:50" ht="51">
      <c r="A91" s="12" t="s">
        <v>218</v>
      </c>
      <c r="B91" s="13" t="s">
        <v>34</v>
      </c>
      <c r="C91" s="13" t="s">
        <v>83</v>
      </c>
      <c r="D91" s="13" t="s">
        <v>84</v>
      </c>
      <c r="E91" s="13" t="s">
        <v>85</v>
      </c>
      <c r="F91" s="14">
        <v>8066</v>
      </c>
      <c r="G91" s="14">
        <v>2024110010194</v>
      </c>
      <c r="H91" s="20" t="s">
        <v>86</v>
      </c>
      <c r="I91" s="13" t="s">
        <v>87</v>
      </c>
      <c r="J91" s="13" t="str">
        <f>VLOOKUP(A91,'MOD PAA INVERSIÓN 25 DE FEBRERO'!$B:$C,2,0)</f>
        <v>1. Realizar el 100% de la estrategia de contratación de talento humano para los procesos de apoyo, gerencia y evaluación</v>
      </c>
      <c r="K91" s="13">
        <f>VLOOKUP(A91,'MOD PAA INVERSIÓN 25 DE FEBRERO'!$B:$D,3,0)</f>
        <v>80111600</v>
      </c>
      <c r="L91" s="13" t="str">
        <f>VLOOKUP(A91,'MOD PAA INVERSIÓN 25 DE FEBRERO'!$B:$E,4,0)</f>
        <v xml:space="preserve">Prestar los servicios profesionales para acompañar el desarrollo de los procedimientos propios de la Secretaría General del Instituto. </v>
      </c>
      <c r="M91" s="13" t="str">
        <f>VLOOKUP(A91,'MOD PAA INVERSIÓN 25 DE FEBRERO'!$B:$F,5,0)</f>
        <v>febrero</v>
      </c>
      <c r="N91" s="14" t="str">
        <f>VLOOKUP(A91,'MOD PAA INVERSIÓN 25 DE FEBRERO'!$B:$G,6,0)</f>
        <v>febrero</v>
      </c>
      <c r="O91" s="14">
        <f>VLOOKUP(A91,'MOD PAA INVERSIÓN 25 DE FEBRERO'!$B:$H,7,0)</f>
        <v>9</v>
      </c>
      <c r="P91" s="13">
        <f>VLOOKUP(A91,'MOD PAA INVERSIÓN 25 DE FEBRERO'!$B:$I,8,0)</f>
        <v>1</v>
      </c>
      <c r="Q91" s="13" t="str">
        <f>VLOOKUP(A91,'MOD PAA INVERSIÓN 25 DE FEBRERO'!$B:$J,9,0)</f>
        <v>CCE-16 Contratación Directa</v>
      </c>
      <c r="R91" s="15" t="str">
        <f>VLOOKUP(A91,'MOD PAA INVERSIÓN 25 DE FEBRERO'!$B:$K,10,0)</f>
        <v>1-100-F001_VA-Recursos distrito</v>
      </c>
      <c r="S91" s="16">
        <f>VLOOKUP(A91,'MOD PAA INVERSIÓN 25 DE FEBRERO'!$B:$L,11,0)</f>
        <v>7000000</v>
      </c>
      <c r="T91" s="17">
        <v>63000000</v>
      </c>
      <c r="U91" s="13" t="str">
        <f>VLOOKUP(A91,'MOD PAA INVERSIÓN 25 DE FEBRERO'!$B:$N,13,0)</f>
        <v>Secretaría General</v>
      </c>
      <c r="V91" s="13" t="str">
        <f>VLOOKUP(A91,'MOD PAA INVERSIÓN 25 DE FEBRERO'!$B:$O,14,0)</f>
        <v>O232020200883990
Otros servicios profesionales, técnicos y empresar</v>
      </c>
      <c r="W91" s="13" t="str">
        <f>VLOOKUP(A91,'MOD PAA INVERSIÓN 25 DE FEBRERO'!$B:$P,15,0)</f>
        <v>PM/0220/0107/45990230194</v>
      </c>
      <c r="X91" s="13" t="s">
        <v>49</v>
      </c>
      <c r="Y91" s="13" t="s">
        <v>50</v>
      </c>
      <c r="Z91" s="13" t="s">
        <v>51</v>
      </c>
      <c r="AA91" s="69"/>
      <c r="AB91" s="69"/>
      <c r="AC91" s="69"/>
      <c r="AD91" s="69"/>
      <c r="AE91" s="20" t="s">
        <v>86</v>
      </c>
      <c r="AF91" s="17">
        <v>5500000</v>
      </c>
      <c r="AG91" s="17">
        <v>33000000</v>
      </c>
      <c r="AH91" s="70">
        <f>VLOOKUP(A91,'MOD PAA INVERSIÓN 25 DE FEBRERO'!$B:$M,12,0)</f>
        <v>63000000</v>
      </c>
      <c r="AI91" s="70">
        <f t="shared" si="0"/>
        <v>30000000</v>
      </c>
      <c r="AJ91" s="70">
        <v>63000000</v>
      </c>
      <c r="AK91" s="70">
        <v>6</v>
      </c>
      <c r="AL91" s="70" t="str">
        <f>VLOOKUP(A91,'MOD PAA INVERSIÓN 25 DE FEBRERO'!$B:$X,23,0)</f>
        <v>Modificación propuesta</v>
      </c>
      <c r="AM91" s="13" t="s">
        <v>92</v>
      </c>
      <c r="AN91" s="14">
        <v>8066</v>
      </c>
      <c r="AO91" s="71"/>
      <c r="AP91" s="71">
        <f>SUMIFS('MOD PAA INVERSIÓN'!$M:$M,'MOD PAA INVERSIÓN'!B:B,A91,'MOD PAA INVERSIÓN'!A:A,"Información Actual")</f>
        <v>-33000000</v>
      </c>
      <c r="AQ91" s="71">
        <f>T91+AP91</f>
        <v>30000000</v>
      </c>
      <c r="AR91" s="73">
        <f>VLOOKUP(A91,'SOL INVERSIÒN'!$B:$M,12,0)</f>
        <v>63000000</v>
      </c>
      <c r="AS91" s="73">
        <f t="shared" si="1"/>
        <v>0</v>
      </c>
      <c r="AT91" s="71"/>
      <c r="AU91" s="71">
        <f t="shared" si="2"/>
        <v>0</v>
      </c>
      <c r="AV91" s="71"/>
      <c r="AW91" s="71"/>
      <c r="AX91" s="71"/>
    </row>
    <row r="92" spans="1:50" ht="127.5">
      <c r="A92" s="12" t="s">
        <v>220</v>
      </c>
      <c r="B92" s="13" t="s">
        <v>34</v>
      </c>
      <c r="C92" s="13" t="s">
        <v>83</v>
      </c>
      <c r="D92" s="13" t="s">
        <v>84</v>
      </c>
      <c r="E92" s="13" t="s">
        <v>85</v>
      </c>
      <c r="F92" s="14">
        <v>8066</v>
      </c>
      <c r="G92" s="14">
        <v>2024110010194</v>
      </c>
      <c r="H92" s="20" t="s">
        <v>86</v>
      </c>
      <c r="I92" s="13" t="s">
        <v>87</v>
      </c>
      <c r="J92" s="13" t="s">
        <v>88</v>
      </c>
      <c r="K92" s="13">
        <v>80111600</v>
      </c>
      <c r="L92" s="13" t="s">
        <v>221</v>
      </c>
      <c r="M92" s="13" t="s">
        <v>90</v>
      </c>
      <c r="N92" s="13" t="s">
        <v>90</v>
      </c>
      <c r="O92" s="13">
        <v>9</v>
      </c>
      <c r="P92" s="13">
        <v>1</v>
      </c>
      <c r="Q92" s="13" t="s">
        <v>44</v>
      </c>
      <c r="R92" s="17" t="s">
        <v>45</v>
      </c>
      <c r="S92" s="17">
        <v>9000000</v>
      </c>
      <c r="T92" s="17">
        <v>81000000</v>
      </c>
      <c r="U92" s="13" t="s">
        <v>141</v>
      </c>
      <c r="V92" s="13" t="s">
        <v>92</v>
      </c>
      <c r="W92" s="13" t="s">
        <v>93</v>
      </c>
      <c r="X92" s="13" t="s">
        <v>49</v>
      </c>
      <c r="Y92" s="13" t="s">
        <v>50</v>
      </c>
      <c r="Z92" s="13" t="s">
        <v>51</v>
      </c>
      <c r="AA92" s="69"/>
      <c r="AB92" s="69"/>
      <c r="AC92" s="69"/>
      <c r="AD92" s="69"/>
      <c r="AE92" s="20" t="s">
        <v>86</v>
      </c>
      <c r="AF92" s="17">
        <v>9000000</v>
      </c>
      <c r="AG92" s="17">
        <v>81000000</v>
      </c>
      <c r="AH92" s="70" t="e">
        <f>VLOOKUP(A92,'MOD PAA INVERSIÓN 25 DE FEBRERO'!$B:$M,12,0)</f>
        <v>#N/A</v>
      </c>
      <c r="AI92" s="72">
        <f t="shared" si="0"/>
        <v>0</v>
      </c>
      <c r="AJ92" s="72">
        <v>81000000</v>
      </c>
      <c r="AK92" s="70">
        <v>0</v>
      </c>
      <c r="AL92" s="70" t="e">
        <f>VLOOKUP(A92,'MOD PAA INVERSIÓN 25 DE FEBRERO'!$B:$X,23,0)</f>
        <v>#N/A</v>
      </c>
      <c r="AM92" s="13" t="s">
        <v>92</v>
      </c>
      <c r="AN92" s="14">
        <v>8066</v>
      </c>
      <c r="AO92" s="71"/>
      <c r="AP92" s="71">
        <f>SUMIFS('MOD PAA INVERSIÓN'!$M:$M,'MOD PAA INVERSIÓN'!B:B,A92,'MOD PAA INVERSIÓN'!A:A,"Información Actual")</f>
        <v>0</v>
      </c>
      <c r="AQ92" s="71"/>
      <c r="AR92" s="69" t="e">
        <f>VLOOKUP(A92,'SOL INVERSIÒN'!$B:$M,12,0)</f>
        <v>#N/A</v>
      </c>
      <c r="AS92" s="69" t="e">
        <f t="shared" si="1"/>
        <v>#N/A</v>
      </c>
      <c r="AT92" s="71"/>
      <c r="AU92" s="71" t="e">
        <f t="shared" si="2"/>
        <v>#N/A</v>
      </c>
      <c r="AV92" s="71"/>
      <c r="AW92" s="71"/>
      <c r="AX92" s="71"/>
    </row>
    <row r="93" spans="1:50" ht="51">
      <c r="A93" s="12" t="s">
        <v>222</v>
      </c>
      <c r="B93" s="13" t="s">
        <v>34</v>
      </c>
      <c r="C93" s="13" t="s">
        <v>83</v>
      </c>
      <c r="D93" s="13" t="s">
        <v>84</v>
      </c>
      <c r="E93" s="13" t="s">
        <v>85</v>
      </c>
      <c r="F93" s="14">
        <v>8066</v>
      </c>
      <c r="G93" s="14">
        <v>2024110010194</v>
      </c>
      <c r="H93" s="20" t="s">
        <v>86</v>
      </c>
      <c r="I93" s="13" t="s">
        <v>87</v>
      </c>
      <c r="J93" s="13" t="str">
        <f>VLOOKUP(A93,'MOD PAA INVERSIÓN 25 DE FEBRERO'!$B:$C,2,0)</f>
        <v>1. Realizar el 100% de la estrategia de contratación de talento humano para los procesos de apoyo, gerencia y evaluación</v>
      </c>
      <c r="K93" s="13">
        <f>VLOOKUP(A93,'MOD PAA INVERSIÓN 25 DE FEBRERO'!$B:$D,3,0)</f>
        <v>80111600</v>
      </c>
      <c r="L93" s="13" t="str">
        <f>VLOOKUP(A93,'MOD PAA INVERSIÓN 25 DE FEBRERO'!$B:$E,4,0)</f>
        <v>Prestar los servicios profesionales para acompañar a la Secretaría General en los temas relacionados con la Gestión Financiera del Instituto.</v>
      </c>
      <c r="M93" s="13" t="str">
        <f>VLOOKUP(A93,'MOD PAA INVERSIÓN 25 DE FEBRERO'!$B:$F,5,0)</f>
        <v>febrero</v>
      </c>
      <c r="N93" s="14" t="str">
        <f>VLOOKUP(A93,'MOD PAA INVERSIÓN 25 DE FEBRERO'!$B:$G,6,0)</f>
        <v>febrero</v>
      </c>
      <c r="O93" s="14">
        <f>VLOOKUP(A93,'MOD PAA INVERSIÓN 25 DE FEBRERO'!$B:$H,7,0)</f>
        <v>9</v>
      </c>
      <c r="P93" s="13">
        <f>VLOOKUP(A93,'MOD PAA INVERSIÓN 25 DE FEBRERO'!$B:$I,8,0)</f>
        <v>1</v>
      </c>
      <c r="Q93" s="13" t="str">
        <f>VLOOKUP(A93,'MOD PAA INVERSIÓN 25 DE FEBRERO'!$B:$J,9,0)</f>
        <v>CCE-16 Contratación Directa</v>
      </c>
      <c r="R93" s="15" t="str">
        <f>VLOOKUP(A93,'MOD PAA INVERSIÓN 25 DE FEBRERO'!$B:$K,10,0)</f>
        <v>1-100-F001_VA-Recursos distrito</v>
      </c>
      <c r="S93" s="16">
        <f>VLOOKUP(A93,'MOD PAA INVERSIÓN 25 DE FEBRERO'!$B:$L,11,0)</f>
        <v>8000000</v>
      </c>
      <c r="T93" s="17">
        <v>72000000</v>
      </c>
      <c r="U93" s="13" t="str">
        <f>VLOOKUP(A93,'MOD PAA INVERSIÓN 25 DE FEBRERO'!$B:$N,13,0)</f>
        <v>Secretaría General</v>
      </c>
      <c r="V93" s="13" t="str">
        <f>VLOOKUP(A93,'MOD PAA INVERSIÓN 25 DE FEBRERO'!$B:$O,14,0)</f>
        <v>O232020200883990
Otros servicios profesionales, técnicos y empresar</v>
      </c>
      <c r="W93" s="13" t="str">
        <f>VLOOKUP(A93,'MOD PAA INVERSIÓN 25 DE FEBRERO'!$B:$P,15,0)</f>
        <v>PM/0220/0107/45990230194</v>
      </c>
      <c r="X93" s="13" t="s">
        <v>49</v>
      </c>
      <c r="Y93" s="13" t="s">
        <v>50</v>
      </c>
      <c r="Z93" s="13" t="s">
        <v>51</v>
      </c>
      <c r="AA93" s="69"/>
      <c r="AB93" s="69"/>
      <c r="AC93" s="69"/>
      <c r="AD93" s="69"/>
      <c r="AE93" s="20" t="s">
        <v>86</v>
      </c>
      <c r="AF93" s="17">
        <v>8000000</v>
      </c>
      <c r="AG93" s="17">
        <v>72000000</v>
      </c>
      <c r="AH93" s="70">
        <f>VLOOKUP(A93,'MOD PAA INVERSIÓN 25 DE FEBRERO'!$B:$M,12,0)</f>
        <v>72000000</v>
      </c>
      <c r="AI93" s="72">
        <f t="shared" si="0"/>
        <v>0</v>
      </c>
      <c r="AJ93" s="72">
        <v>72000000</v>
      </c>
      <c r="AK93" s="70">
        <v>6</v>
      </c>
      <c r="AL93" s="70" t="str">
        <f>VLOOKUP(A93,'MOD PAA INVERSIÓN 25 DE FEBRERO'!$B:$X,23,0)</f>
        <v>Modificación propuesta</v>
      </c>
      <c r="AM93" s="13" t="s">
        <v>92</v>
      </c>
      <c r="AN93" s="14">
        <v>8066</v>
      </c>
      <c r="AO93" s="71"/>
      <c r="AP93" s="71">
        <f>SUMIFS('MOD PAA INVERSIÓN'!$M:$M,'MOD PAA INVERSIÓN'!B:B,A93,'MOD PAA INVERSIÓN'!A:A,"Información Actual")</f>
        <v>-72000000</v>
      </c>
      <c r="AQ93" s="71">
        <f>T93+AP93</f>
        <v>0</v>
      </c>
      <c r="AR93" s="73">
        <f>VLOOKUP(A93,'SOL INVERSIÒN'!$B:$M,12,0)</f>
        <v>72000000</v>
      </c>
      <c r="AS93" s="73">
        <f t="shared" si="1"/>
        <v>0</v>
      </c>
      <c r="AT93" s="71"/>
      <c r="AU93" s="71">
        <f t="shared" si="2"/>
        <v>0</v>
      </c>
      <c r="AV93" s="71"/>
      <c r="AW93" s="71"/>
      <c r="AX93" s="71"/>
    </row>
    <row r="94" spans="1:50" ht="63.75">
      <c r="A94" s="12" t="s">
        <v>224</v>
      </c>
      <c r="B94" s="13" t="s">
        <v>34</v>
      </c>
      <c r="C94" s="13" t="s">
        <v>83</v>
      </c>
      <c r="D94" s="13" t="s">
        <v>84</v>
      </c>
      <c r="E94" s="13" t="s">
        <v>85</v>
      </c>
      <c r="F94" s="14">
        <v>8066</v>
      </c>
      <c r="G94" s="14">
        <v>2024110010194</v>
      </c>
      <c r="H94" s="20" t="s">
        <v>86</v>
      </c>
      <c r="I94" s="13" t="s">
        <v>87</v>
      </c>
      <c r="J94" s="13" t="s">
        <v>88</v>
      </c>
      <c r="K94" s="13">
        <v>80111600</v>
      </c>
      <c r="L94" s="13" t="s">
        <v>225</v>
      </c>
      <c r="M94" s="13" t="s">
        <v>90</v>
      </c>
      <c r="N94" s="13" t="s">
        <v>90</v>
      </c>
      <c r="O94" s="13">
        <v>6</v>
      </c>
      <c r="P94" s="13">
        <v>1</v>
      </c>
      <c r="Q94" s="13" t="s">
        <v>44</v>
      </c>
      <c r="R94" s="17" t="s">
        <v>45</v>
      </c>
      <c r="S94" s="17">
        <v>6000000</v>
      </c>
      <c r="T94" s="17">
        <v>36000000</v>
      </c>
      <c r="U94" s="13" t="s">
        <v>141</v>
      </c>
      <c r="V94" s="13" t="s">
        <v>92</v>
      </c>
      <c r="W94" s="13" t="s">
        <v>93</v>
      </c>
      <c r="X94" s="13" t="s">
        <v>49</v>
      </c>
      <c r="Y94" s="13" t="s">
        <v>50</v>
      </c>
      <c r="Z94" s="13" t="s">
        <v>51</v>
      </c>
      <c r="AA94" s="69"/>
      <c r="AB94" s="69"/>
      <c r="AC94" s="69"/>
      <c r="AD94" s="69"/>
      <c r="AE94" s="20" t="s">
        <v>86</v>
      </c>
      <c r="AF94" s="17">
        <v>6000000</v>
      </c>
      <c r="AG94" s="17">
        <v>36000000</v>
      </c>
      <c r="AH94" s="70" t="e">
        <f>VLOOKUP(A94,'MOD PAA INVERSIÓN 25 DE FEBRERO'!$B:$M,12,0)</f>
        <v>#N/A</v>
      </c>
      <c r="AI94" s="72">
        <f t="shared" si="0"/>
        <v>0</v>
      </c>
      <c r="AJ94" s="72">
        <v>36000000</v>
      </c>
      <c r="AK94" s="70">
        <v>0</v>
      </c>
      <c r="AL94" s="70" t="e">
        <f>VLOOKUP(A94,'MOD PAA INVERSIÓN 25 DE FEBRERO'!$B:$X,23,0)</f>
        <v>#N/A</v>
      </c>
      <c r="AM94" s="13" t="s">
        <v>92</v>
      </c>
      <c r="AN94" s="14">
        <v>8066</v>
      </c>
      <c r="AO94" s="71"/>
      <c r="AP94" s="71">
        <f>SUMIFS('MOD PAA INVERSIÓN'!$M:$M,'MOD PAA INVERSIÓN'!B:B,A94,'MOD PAA INVERSIÓN'!A:A,"Información Actual")</f>
        <v>0</v>
      </c>
      <c r="AQ94" s="71"/>
      <c r="AR94" s="69" t="e">
        <f>VLOOKUP(A94,'SOL INVERSIÒN'!$B:$M,12,0)</f>
        <v>#N/A</v>
      </c>
      <c r="AS94" s="69" t="e">
        <f t="shared" si="1"/>
        <v>#N/A</v>
      </c>
      <c r="AT94" s="71"/>
      <c r="AU94" s="71" t="e">
        <f t="shared" si="2"/>
        <v>#N/A</v>
      </c>
      <c r="AV94" s="71"/>
      <c r="AW94" s="71"/>
      <c r="AX94" s="71"/>
    </row>
    <row r="95" spans="1:50" ht="76.5">
      <c r="A95" s="12" t="s">
        <v>226</v>
      </c>
      <c r="B95" s="13" t="s">
        <v>34</v>
      </c>
      <c r="C95" s="13" t="s">
        <v>83</v>
      </c>
      <c r="D95" s="13" t="s">
        <v>84</v>
      </c>
      <c r="E95" s="13" t="s">
        <v>85</v>
      </c>
      <c r="F95" s="14">
        <v>8066</v>
      </c>
      <c r="G95" s="14">
        <v>2024110010194</v>
      </c>
      <c r="H95" s="20" t="s">
        <v>86</v>
      </c>
      <c r="I95" s="13" t="s">
        <v>87</v>
      </c>
      <c r="J95" s="13" t="str">
        <f>VLOOKUP(A95,'MOD PAA INVERSIÓN 25 DE FEBRERO'!$B:$C,2,0)</f>
        <v>1. Realizar el 100% de la estrategia de contratación de talento humano para los procesos de apoyo, gerencia y evaluación</v>
      </c>
      <c r="K95" s="13">
        <f>VLOOKUP(A95,'MOD PAA INVERSIÓN 25 DE FEBRERO'!$B:$D,3,0)</f>
        <v>80111600</v>
      </c>
      <c r="L95" s="13" t="str">
        <f>VLOOKUP(A95,'MOD PAA INVERSIÓN 25 DE FEBRERO'!$B:$E,4,0)</f>
        <v>Prestar los servicios profesionales para asesorar, realizar y apoyar el seguimiento y gestión de las actividades que adelanta el Instituto en lo concerniente a las tecnologías de la información.</v>
      </c>
      <c r="M95" s="13" t="str">
        <f>VLOOKUP(A95,'MOD PAA INVERSIÓN 25 DE FEBRERO'!$B:$F,5,0)</f>
        <v>febrero</v>
      </c>
      <c r="N95" s="14" t="str">
        <f>VLOOKUP(A95,'MOD PAA INVERSIÓN 25 DE FEBRERO'!$B:$G,6,0)</f>
        <v>febrero</v>
      </c>
      <c r="O95" s="14">
        <f>VLOOKUP(A95,'MOD PAA INVERSIÓN 25 DE FEBRERO'!$B:$H,7,0)</f>
        <v>7</v>
      </c>
      <c r="P95" s="13">
        <f>VLOOKUP(A95,'MOD PAA INVERSIÓN 25 DE FEBRERO'!$B:$I,8,0)</f>
        <v>1</v>
      </c>
      <c r="Q95" s="13" t="str">
        <f>VLOOKUP(A95,'MOD PAA INVERSIÓN 25 DE FEBRERO'!$B:$J,9,0)</f>
        <v>CCE-16 Contratación Directa</v>
      </c>
      <c r="R95" s="15" t="str">
        <f>VLOOKUP(A95,'MOD PAA INVERSIÓN 25 DE FEBRERO'!$B:$K,10,0)</f>
        <v>1-100-F001_VA-Recursos distrito</v>
      </c>
      <c r="S95" s="16">
        <f>VLOOKUP(A95,'MOD PAA INVERSIÓN 25 DE FEBRERO'!$B:$L,11,0)</f>
        <v>9000000</v>
      </c>
      <c r="T95" s="17">
        <v>63000000</v>
      </c>
      <c r="U95" s="13" t="str">
        <f>VLOOKUP(A95,'MOD PAA INVERSIÓN 25 DE FEBRERO'!$B:$N,13,0)</f>
        <v>Tics</v>
      </c>
      <c r="V95" s="13" t="str">
        <f>VLOOKUP(A95,'MOD PAA INVERSIÓN 25 DE FEBRERO'!$B:$O,14,0)</f>
        <v>O232020200883990_Otros servicios profesionales, técnicos y empresariales n.c.p.</v>
      </c>
      <c r="W95" s="13" t="str">
        <f>VLOOKUP(A95,'MOD PAA INVERSIÓN 25 DE FEBRERO'!$B:$P,15,0)</f>
        <v>PM/0220/0107/45990230194</v>
      </c>
      <c r="X95" s="13" t="s">
        <v>49</v>
      </c>
      <c r="Y95" s="13" t="s">
        <v>50</v>
      </c>
      <c r="Z95" s="13" t="s">
        <v>51</v>
      </c>
      <c r="AA95" s="69"/>
      <c r="AB95" s="69"/>
      <c r="AC95" s="69"/>
      <c r="AD95" s="69"/>
      <c r="AE95" s="20" t="s">
        <v>86</v>
      </c>
      <c r="AF95" s="17">
        <v>9000000</v>
      </c>
      <c r="AG95" s="17">
        <v>63000000</v>
      </c>
      <c r="AH95" s="70">
        <f>VLOOKUP(A95,'MOD PAA INVERSIÓN 25 DE FEBRERO'!$B:$M,12,0)</f>
        <v>63000000</v>
      </c>
      <c r="AI95" s="72">
        <f t="shared" si="0"/>
        <v>0</v>
      </c>
      <c r="AJ95" s="72">
        <v>63000000</v>
      </c>
      <c r="AK95" s="70">
        <v>6</v>
      </c>
      <c r="AL95" s="70" t="str">
        <f>VLOOKUP(A95,'MOD PAA INVERSIÓN 25 DE FEBRERO'!$B:$X,23,0)</f>
        <v>Modificación propuesta</v>
      </c>
      <c r="AM95" s="13" t="s">
        <v>92</v>
      </c>
      <c r="AN95" s="14">
        <v>8066</v>
      </c>
      <c r="AO95" s="71"/>
      <c r="AP95" s="71">
        <f>SUMIFS('MOD PAA INVERSIÓN'!$M:$M,'MOD PAA INVERSIÓN'!B:B,A95,'MOD PAA INVERSIÓN'!A:A,"Información Actual")</f>
        <v>-63000000</v>
      </c>
      <c r="AQ95" s="71">
        <f>T95+AP95</f>
        <v>0</v>
      </c>
      <c r="AR95" s="73">
        <f>VLOOKUP(A95,'SOL INVERSIÒN'!$B:$M,12,0)</f>
        <v>63000000</v>
      </c>
      <c r="AS95" s="73">
        <f t="shared" si="1"/>
        <v>0</v>
      </c>
      <c r="AT95" s="71"/>
      <c r="AU95" s="71">
        <f t="shared" si="2"/>
        <v>0</v>
      </c>
      <c r="AV95" s="71"/>
      <c r="AW95" s="71"/>
      <c r="AX95" s="71"/>
    </row>
    <row r="96" spans="1:50" ht="89.25">
      <c r="A96" s="12" t="s">
        <v>228</v>
      </c>
      <c r="B96" s="13" t="s">
        <v>34</v>
      </c>
      <c r="C96" s="13" t="s">
        <v>83</v>
      </c>
      <c r="D96" s="13" t="s">
        <v>84</v>
      </c>
      <c r="E96" s="13" t="s">
        <v>85</v>
      </c>
      <c r="F96" s="14">
        <v>8066</v>
      </c>
      <c r="G96" s="14">
        <v>2024110010194</v>
      </c>
      <c r="H96" s="20" t="s">
        <v>86</v>
      </c>
      <c r="I96" s="13" t="s">
        <v>87</v>
      </c>
      <c r="J96" s="13" t="s">
        <v>88</v>
      </c>
      <c r="K96" s="13">
        <v>80111600</v>
      </c>
      <c r="L96" s="13" t="s">
        <v>229</v>
      </c>
      <c r="M96" s="13" t="s">
        <v>90</v>
      </c>
      <c r="N96" s="13" t="s">
        <v>90</v>
      </c>
      <c r="O96" s="13">
        <v>6</v>
      </c>
      <c r="P96" s="13">
        <v>1</v>
      </c>
      <c r="Q96" s="13" t="s">
        <v>44</v>
      </c>
      <c r="R96" s="17" t="s">
        <v>45</v>
      </c>
      <c r="S96" s="17">
        <v>3600000</v>
      </c>
      <c r="T96" s="17">
        <v>21600000</v>
      </c>
      <c r="U96" s="13" t="s">
        <v>190</v>
      </c>
      <c r="V96" s="13" t="s">
        <v>111</v>
      </c>
      <c r="W96" s="13" t="s">
        <v>93</v>
      </c>
      <c r="X96" s="13" t="s">
        <v>49</v>
      </c>
      <c r="Y96" s="13" t="s">
        <v>50</v>
      </c>
      <c r="Z96" s="13" t="s">
        <v>51</v>
      </c>
      <c r="AA96" s="69"/>
      <c r="AB96" s="69"/>
      <c r="AC96" s="69"/>
      <c r="AD96" s="69"/>
      <c r="AE96" s="20" t="s">
        <v>86</v>
      </c>
      <c r="AF96" s="17">
        <v>3600000</v>
      </c>
      <c r="AG96" s="17">
        <v>21600000</v>
      </c>
      <c r="AH96" s="70" t="e">
        <f>VLOOKUP(A96,'MOD PAA INVERSIÓN 25 DE FEBRERO'!$B:$M,12,0)</f>
        <v>#N/A</v>
      </c>
      <c r="AI96" s="72">
        <f t="shared" si="0"/>
        <v>0</v>
      </c>
      <c r="AJ96" s="72">
        <v>21600000</v>
      </c>
      <c r="AK96" s="70">
        <v>0</v>
      </c>
      <c r="AL96" s="70" t="e">
        <f>VLOOKUP(A96,'MOD PAA INVERSIÓN 25 DE FEBRERO'!$B:$X,23,0)</f>
        <v>#N/A</v>
      </c>
      <c r="AM96" s="13" t="s">
        <v>111</v>
      </c>
      <c r="AN96" s="14">
        <v>8066</v>
      </c>
      <c r="AO96" s="71"/>
      <c r="AP96" s="71">
        <f>SUMIFS('MOD PAA INVERSIÓN'!$M:$M,'MOD PAA INVERSIÓN'!B:B,A96,'MOD PAA INVERSIÓN'!A:A,"Información Actual")</f>
        <v>0</v>
      </c>
      <c r="AQ96" s="71"/>
      <c r="AR96" s="69" t="e">
        <f>VLOOKUP(A96,'SOL INVERSIÒN'!$B:$M,12,0)</f>
        <v>#N/A</v>
      </c>
      <c r="AS96" s="69" t="e">
        <f t="shared" si="1"/>
        <v>#N/A</v>
      </c>
      <c r="AT96" s="71"/>
      <c r="AU96" s="71" t="e">
        <f t="shared" si="2"/>
        <v>#N/A</v>
      </c>
      <c r="AV96" s="71"/>
      <c r="AW96" s="71"/>
      <c r="AX96" s="71"/>
    </row>
    <row r="97" spans="1:50" ht="51">
      <c r="A97" s="12" t="s">
        <v>230</v>
      </c>
      <c r="B97" s="13" t="s">
        <v>34</v>
      </c>
      <c r="C97" s="13" t="s">
        <v>83</v>
      </c>
      <c r="D97" s="13" t="s">
        <v>84</v>
      </c>
      <c r="E97" s="13" t="s">
        <v>85</v>
      </c>
      <c r="F97" s="14">
        <v>8066</v>
      </c>
      <c r="G97" s="14">
        <v>2024110010194</v>
      </c>
      <c r="H97" s="20" t="s">
        <v>86</v>
      </c>
      <c r="I97" s="13" t="s">
        <v>87</v>
      </c>
      <c r="J97" s="13" t="s">
        <v>88</v>
      </c>
      <c r="K97" s="13">
        <v>80111600</v>
      </c>
      <c r="L97" s="13" t="s">
        <v>231</v>
      </c>
      <c r="M97" s="13" t="s">
        <v>232</v>
      </c>
      <c r="N97" s="13" t="s">
        <v>232</v>
      </c>
      <c r="O97" s="13">
        <v>6</v>
      </c>
      <c r="P97" s="13">
        <v>1</v>
      </c>
      <c r="Q97" s="13" t="s">
        <v>44</v>
      </c>
      <c r="R97" s="17" t="s">
        <v>45</v>
      </c>
      <c r="S97" s="17" t="s">
        <v>233</v>
      </c>
      <c r="T97" s="17">
        <v>54674000</v>
      </c>
      <c r="U97" s="13" t="s">
        <v>141</v>
      </c>
      <c r="V97" s="13" t="s">
        <v>111</v>
      </c>
      <c r="W97" s="13" t="s">
        <v>93</v>
      </c>
      <c r="X97" s="13" t="s">
        <v>49</v>
      </c>
      <c r="Y97" s="13" t="s">
        <v>50</v>
      </c>
      <c r="Z97" s="13" t="s">
        <v>51</v>
      </c>
      <c r="AA97" s="69"/>
      <c r="AB97" s="69"/>
      <c r="AC97" s="69"/>
      <c r="AD97" s="69"/>
      <c r="AE97" s="20" t="s">
        <v>86</v>
      </c>
      <c r="AF97" s="17" t="s">
        <v>233</v>
      </c>
      <c r="AG97" s="17">
        <v>54674000</v>
      </c>
      <c r="AH97" s="70" t="e">
        <f>VLOOKUP(A97,'MOD PAA INVERSIÓN 25 DE FEBRERO'!$B:$M,12,0)</f>
        <v>#N/A</v>
      </c>
      <c r="AI97" s="72">
        <f t="shared" si="0"/>
        <v>0</v>
      </c>
      <c r="AJ97" s="72">
        <v>54674000</v>
      </c>
      <c r="AK97" s="70">
        <v>0</v>
      </c>
      <c r="AL97" s="70" t="e">
        <f>VLOOKUP(A97,'MOD PAA INVERSIÓN 25 DE FEBRERO'!$B:$X,23,0)</f>
        <v>#N/A</v>
      </c>
      <c r="AM97" s="13" t="s">
        <v>111</v>
      </c>
      <c r="AN97" s="14">
        <v>8066</v>
      </c>
      <c r="AO97" s="71"/>
      <c r="AP97" s="71">
        <f>SUMIFS('MOD PAA INVERSIÓN'!$M:$M,'MOD PAA INVERSIÓN'!B:B,A97,'MOD PAA INVERSIÓN'!A:A,"Información Actual")</f>
        <v>0</v>
      </c>
      <c r="AQ97" s="71"/>
      <c r="AR97" s="69" t="e">
        <f>VLOOKUP(A97,'SOL INVERSIÒN'!$B:$M,12,0)</f>
        <v>#N/A</v>
      </c>
      <c r="AS97" s="69" t="e">
        <f t="shared" si="1"/>
        <v>#N/A</v>
      </c>
      <c r="AT97" s="71"/>
      <c r="AU97" s="71" t="e">
        <f t="shared" si="2"/>
        <v>#N/A</v>
      </c>
      <c r="AV97" s="71"/>
      <c r="AW97" s="71"/>
      <c r="AX97" s="71"/>
    </row>
    <row r="98" spans="1:50" ht="76.5">
      <c r="A98" s="12" t="s">
        <v>234</v>
      </c>
      <c r="B98" s="13" t="s">
        <v>34</v>
      </c>
      <c r="C98" s="13" t="s">
        <v>83</v>
      </c>
      <c r="D98" s="13" t="s">
        <v>84</v>
      </c>
      <c r="E98" s="13" t="s">
        <v>85</v>
      </c>
      <c r="F98" s="14">
        <v>8066</v>
      </c>
      <c r="G98" s="14">
        <v>2024110010194</v>
      </c>
      <c r="H98" s="20" t="s">
        <v>86</v>
      </c>
      <c r="I98" s="13" t="s">
        <v>87</v>
      </c>
      <c r="J98" s="13" t="s">
        <v>88</v>
      </c>
      <c r="K98" s="13">
        <v>80111600</v>
      </c>
      <c r="L98" s="13" t="s">
        <v>235</v>
      </c>
      <c r="M98" s="13" t="s">
        <v>90</v>
      </c>
      <c r="N98" s="13" t="s">
        <v>90</v>
      </c>
      <c r="O98" s="13">
        <v>6</v>
      </c>
      <c r="P98" s="13">
        <v>1</v>
      </c>
      <c r="Q98" s="13" t="s">
        <v>44</v>
      </c>
      <c r="R98" s="17" t="s">
        <v>45</v>
      </c>
      <c r="S98" s="17">
        <v>2817000</v>
      </c>
      <c r="T98" s="17">
        <v>16902000</v>
      </c>
      <c r="U98" s="13" t="s">
        <v>190</v>
      </c>
      <c r="V98" s="13" t="s">
        <v>111</v>
      </c>
      <c r="W98" s="13" t="s">
        <v>93</v>
      </c>
      <c r="X98" s="13" t="s">
        <v>49</v>
      </c>
      <c r="Y98" s="13" t="s">
        <v>50</v>
      </c>
      <c r="Z98" s="13" t="s">
        <v>51</v>
      </c>
      <c r="AA98" s="69"/>
      <c r="AB98" s="69"/>
      <c r="AC98" s="69"/>
      <c r="AD98" s="69"/>
      <c r="AE98" s="20" t="s">
        <v>86</v>
      </c>
      <c r="AF98" s="17">
        <v>2817000</v>
      </c>
      <c r="AG98" s="17">
        <v>16902000</v>
      </c>
      <c r="AH98" s="70" t="e">
        <f>VLOOKUP(A98,'MOD PAA INVERSIÓN 25 DE FEBRERO'!$B:$M,12,0)</f>
        <v>#N/A</v>
      </c>
      <c r="AI98" s="72">
        <f t="shared" si="0"/>
        <v>0</v>
      </c>
      <c r="AJ98" s="72">
        <v>16902000</v>
      </c>
      <c r="AK98" s="70">
        <v>0</v>
      </c>
      <c r="AL98" s="70" t="e">
        <f>VLOOKUP(A98,'MOD PAA INVERSIÓN 25 DE FEBRERO'!$B:$X,23,0)</f>
        <v>#N/A</v>
      </c>
      <c r="AM98" s="13" t="s">
        <v>111</v>
      </c>
      <c r="AN98" s="14">
        <v>8066</v>
      </c>
      <c r="AO98" s="71"/>
      <c r="AP98" s="71">
        <f>SUMIFS('MOD PAA INVERSIÓN'!$M:$M,'MOD PAA INVERSIÓN'!B:B,A98,'MOD PAA INVERSIÓN'!A:A,"Información Actual")</f>
        <v>0</v>
      </c>
      <c r="AQ98" s="71"/>
      <c r="AR98" s="69" t="e">
        <f>VLOOKUP(A98,'SOL INVERSIÒN'!$B:$M,12,0)</f>
        <v>#N/A</v>
      </c>
      <c r="AS98" s="69" t="e">
        <f t="shared" si="1"/>
        <v>#N/A</v>
      </c>
      <c r="AT98" s="71"/>
      <c r="AU98" s="71" t="e">
        <f t="shared" si="2"/>
        <v>#N/A</v>
      </c>
      <c r="AV98" s="71"/>
      <c r="AW98" s="71"/>
      <c r="AX98" s="71"/>
    </row>
    <row r="99" spans="1:50" ht="51">
      <c r="A99" s="12" t="s">
        <v>236</v>
      </c>
      <c r="B99" s="13" t="s">
        <v>34</v>
      </c>
      <c r="C99" s="13" t="s">
        <v>83</v>
      </c>
      <c r="D99" s="13" t="s">
        <v>84</v>
      </c>
      <c r="E99" s="13" t="s">
        <v>85</v>
      </c>
      <c r="F99" s="14">
        <v>8066</v>
      </c>
      <c r="G99" s="14">
        <v>2024110010194</v>
      </c>
      <c r="H99" s="20" t="s">
        <v>86</v>
      </c>
      <c r="I99" s="13" t="s">
        <v>87</v>
      </c>
      <c r="J99" s="13" t="s">
        <v>88</v>
      </c>
      <c r="K99" s="13">
        <v>80111600</v>
      </c>
      <c r="L99" s="13" t="s">
        <v>237</v>
      </c>
      <c r="M99" s="13" t="s">
        <v>90</v>
      </c>
      <c r="N99" s="13" t="s">
        <v>90</v>
      </c>
      <c r="O99" s="13">
        <v>9</v>
      </c>
      <c r="P99" s="13">
        <v>1</v>
      </c>
      <c r="Q99" s="13" t="s">
        <v>44</v>
      </c>
      <c r="R99" s="17" t="s">
        <v>45</v>
      </c>
      <c r="S99" s="17">
        <v>3900000</v>
      </c>
      <c r="T99" s="17">
        <v>35100000</v>
      </c>
      <c r="U99" s="13" t="s">
        <v>91</v>
      </c>
      <c r="V99" s="13" t="s">
        <v>111</v>
      </c>
      <c r="W99" s="13" t="s">
        <v>93</v>
      </c>
      <c r="X99" s="13" t="s">
        <v>49</v>
      </c>
      <c r="Y99" s="13" t="s">
        <v>50</v>
      </c>
      <c r="Z99" s="13" t="s">
        <v>51</v>
      </c>
      <c r="AA99" s="69"/>
      <c r="AB99" s="69"/>
      <c r="AC99" s="69"/>
      <c r="AD99" s="69"/>
      <c r="AE99" s="20" t="s">
        <v>86</v>
      </c>
      <c r="AF99" s="17">
        <v>3900000</v>
      </c>
      <c r="AG99" s="17">
        <v>35100000</v>
      </c>
      <c r="AH99" s="70" t="e">
        <f>VLOOKUP(A99,'MOD PAA INVERSIÓN 25 DE FEBRERO'!$B:$M,12,0)</f>
        <v>#N/A</v>
      </c>
      <c r="AI99" s="72">
        <f t="shared" si="0"/>
        <v>0</v>
      </c>
      <c r="AJ99" s="72">
        <v>35100000</v>
      </c>
      <c r="AK99" s="70">
        <v>0</v>
      </c>
      <c r="AL99" s="70" t="e">
        <f>VLOOKUP(A99,'MOD PAA INVERSIÓN 25 DE FEBRERO'!$B:$X,23,0)</f>
        <v>#N/A</v>
      </c>
      <c r="AM99" s="13" t="s">
        <v>111</v>
      </c>
      <c r="AN99" s="14">
        <v>8066</v>
      </c>
      <c r="AO99" s="71"/>
      <c r="AP99" s="71">
        <f>SUMIFS('MOD PAA INVERSIÓN'!$M:$M,'MOD PAA INVERSIÓN'!B:B,A99,'MOD PAA INVERSIÓN'!A:A,"Información Actual")</f>
        <v>0</v>
      </c>
      <c r="AQ99" s="71"/>
      <c r="AR99" s="69" t="e">
        <f>VLOOKUP(A99,'SOL INVERSIÒN'!$B:$M,12,0)</f>
        <v>#N/A</v>
      </c>
      <c r="AS99" s="69" t="e">
        <f t="shared" si="1"/>
        <v>#N/A</v>
      </c>
      <c r="AT99" s="71"/>
      <c r="AU99" s="71" t="e">
        <f t="shared" si="2"/>
        <v>#N/A</v>
      </c>
      <c r="AV99" s="71"/>
      <c r="AW99" s="71"/>
      <c r="AX99" s="71"/>
    </row>
    <row r="100" spans="1:50" ht="89.25">
      <c r="A100" s="12" t="s">
        <v>238</v>
      </c>
      <c r="B100" s="13" t="s">
        <v>34</v>
      </c>
      <c r="C100" s="13" t="s">
        <v>83</v>
      </c>
      <c r="D100" s="13" t="s">
        <v>84</v>
      </c>
      <c r="E100" s="13" t="s">
        <v>85</v>
      </c>
      <c r="F100" s="14">
        <v>8066</v>
      </c>
      <c r="G100" s="14">
        <v>2024110010194</v>
      </c>
      <c r="H100" s="20" t="s">
        <v>86</v>
      </c>
      <c r="I100" s="13" t="s">
        <v>87</v>
      </c>
      <c r="J100" s="13" t="str">
        <f>VLOOKUP(A100,'MOD PAA INVERSIÓN 25 DE FEBRERO'!$B:$C,2,0)</f>
        <v>1. Realizar el 100% de la estrategia de contratación de talento humano para los procesos de apoyo, gerencia y evaluación</v>
      </c>
      <c r="K100" s="13">
        <f>VLOOKUP(A100,'MOD PAA INVERSIÓN 25 DE FEBRERO'!$B:$D,3,0)</f>
        <v>80111600</v>
      </c>
      <c r="L100" s="13" t="str">
        <f>VLOOKUP(A100,'MOD PAA INVERSIÓN 25 DE FEBRERO'!$B:$E,4,0)</f>
        <v xml:space="preserve">Prestar los servicios profesionales para ejecutar las actividades asociadas al Modelo Integrado de Gestión y Planeación, planes de acción, planes de mejoramiento, mapas de riesgos y otros asuntos de carácter administrativo de la Secretaría General del Instituto. </v>
      </c>
      <c r="M100" s="13" t="str">
        <f>VLOOKUP(A100,'MOD PAA INVERSIÓN 25 DE FEBRERO'!$B:$F,5,0)</f>
        <v>febrero</v>
      </c>
      <c r="N100" s="14" t="str">
        <f>VLOOKUP(A100,'MOD PAA INVERSIÓN 25 DE FEBRERO'!$B:$G,6,0)</f>
        <v>febrero</v>
      </c>
      <c r="O100" s="14">
        <f>VLOOKUP(A100,'MOD PAA INVERSIÓN 25 DE FEBRERO'!$B:$H,7,0)</f>
        <v>7</v>
      </c>
      <c r="P100" s="13">
        <f>VLOOKUP(A100,'MOD PAA INVERSIÓN 25 DE FEBRERO'!$B:$I,8,0)</f>
        <v>1</v>
      </c>
      <c r="Q100" s="13" t="str">
        <f>VLOOKUP(A100,'MOD PAA INVERSIÓN 25 DE FEBRERO'!$B:$J,9,0)</f>
        <v>CCE-16 Contratación Directa</v>
      </c>
      <c r="R100" s="15" t="str">
        <f>VLOOKUP(A100,'MOD PAA INVERSIÓN 25 DE FEBRERO'!$B:$K,10,0)</f>
        <v>1-100-F001_VA-Recursos distrito</v>
      </c>
      <c r="S100" s="16">
        <f>VLOOKUP(A100,'MOD PAA INVERSIÓN 25 DE FEBRERO'!$B:$L,11,0)</f>
        <v>7500000</v>
      </c>
      <c r="T100" s="17">
        <v>52500000</v>
      </c>
      <c r="U100" s="13" t="str">
        <f>VLOOKUP(A100,'MOD PAA INVERSIÓN 25 DE FEBRERO'!$B:$N,13,0)</f>
        <v>Secretaría General</v>
      </c>
      <c r="V100" s="13" t="str">
        <f>VLOOKUP(A100,'MOD PAA INVERSIÓN 25 DE FEBRERO'!$B:$O,14,0)</f>
        <v>O232020200883990
Otros servicios profesionales, técnicos y empresar</v>
      </c>
      <c r="W100" s="13" t="str">
        <f>VLOOKUP(A100,'MOD PAA INVERSIÓN 25 DE FEBRERO'!$B:$P,15,0)</f>
        <v>PM/0220/0107/45990230194</v>
      </c>
      <c r="X100" s="13" t="s">
        <v>49</v>
      </c>
      <c r="Y100" s="13" t="s">
        <v>50</v>
      </c>
      <c r="Z100" s="13" t="s">
        <v>51</v>
      </c>
      <c r="AA100" s="69"/>
      <c r="AB100" s="69"/>
      <c r="AC100" s="69"/>
      <c r="AD100" s="69"/>
      <c r="AE100" s="20" t="s">
        <v>86</v>
      </c>
      <c r="AF100" s="17">
        <v>8000000</v>
      </c>
      <c r="AG100" s="17">
        <v>72000000</v>
      </c>
      <c r="AH100" s="70">
        <f>VLOOKUP(A100,'MOD PAA INVERSIÓN 25 DE FEBRERO'!$B:$M,12,0)</f>
        <v>52500000</v>
      </c>
      <c r="AI100" s="70">
        <f t="shared" si="0"/>
        <v>-19500000</v>
      </c>
      <c r="AJ100" s="70">
        <v>52500000</v>
      </c>
      <c r="AK100" s="70">
        <v>6</v>
      </c>
      <c r="AL100" s="70" t="str">
        <f>VLOOKUP(A100,'MOD PAA INVERSIÓN 25 DE FEBRERO'!$B:$X,23,0)</f>
        <v>Modificación propuesta</v>
      </c>
      <c r="AM100" s="13" t="s">
        <v>92</v>
      </c>
      <c r="AN100" s="14">
        <v>8066</v>
      </c>
      <c r="AO100" s="71"/>
      <c r="AP100" s="71">
        <f>SUMIFS('MOD PAA INVERSIÓN'!$M:$M,'MOD PAA INVERSIÓN'!B:B,A100,'MOD PAA INVERSIÓN'!A:A,"Información Actual")</f>
        <v>-72000000</v>
      </c>
      <c r="AQ100" s="71">
        <f t="shared" ref="AQ100:AQ102" si="8">T100+AP100</f>
        <v>-19500000</v>
      </c>
      <c r="AR100" s="73">
        <f>VLOOKUP(A100,'SOL INVERSIÒN'!$B:$M,12,0)</f>
        <v>52500000</v>
      </c>
      <c r="AS100" s="73">
        <f t="shared" si="1"/>
        <v>0</v>
      </c>
      <c r="AT100" s="71"/>
      <c r="AU100" s="71">
        <f t="shared" si="2"/>
        <v>0</v>
      </c>
      <c r="AV100" s="71"/>
      <c r="AW100" s="71"/>
      <c r="AX100" s="71"/>
    </row>
    <row r="101" spans="1:50" ht="63.75">
      <c r="A101" s="12" t="s">
        <v>240</v>
      </c>
      <c r="B101" s="13" t="s">
        <v>34</v>
      </c>
      <c r="C101" s="13" t="s">
        <v>83</v>
      </c>
      <c r="D101" s="13" t="s">
        <v>84</v>
      </c>
      <c r="E101" s="13" t="s">
        <v>85</v>
      </c>
      <c r="F101" s="14">
        <v>8066</v>
      </c>
      <c r="G101" s="14">
        <v>2024110010194</v>
      </c>
      <c r="H101" s="20" t="s">
        <v>86</v>
      </c>
      <c r="I101" s="13" t="s">
        <v>87</v>
      </c>
      <c r="J101" s="13" t="str">
        <f>VLOOKUP(A101,'MOD PAA INVERSIÓN 25 DE FEBRERO'!$B:$C,2,0)</f>
        <v>1. Realizar el 100% de la estrategia de contratación de talento humano para los procesos de apoyo, gerencia y evaluación</v>
      </c>
      <c r="K101" s="13">
        <f>VLOOKUP(A101,'MOD PAA INVERSIÓN 25 DE FEBRERO'!$B:$D,3,0)</f>
        <v>80111600</v>
      </c>
      <c r="L101" s="13" t="str">
        <f>VLOOKUP(A101,'MOD PAA INVERSIÓN 25 DE FEBRERO'!$B:$E,4,0)</f>
        <v xml:space="preserve">Prestar los servicios profesionales para la articulación entre la Secretaría General y las respectivas áreas, en temas relacionados con la Gestión Financiera del Instituto. </v>
      </c>
      <c r="M101" s="13" t="str">
        <f>VLOOKUP(A101,'MOD PAA INVERSIÓN 25 DE FEBRERO'!$B:$F,5,0)</f>
        <v>febrero</v>
      </c>
      <c r="N101" s="14" t="str">
        <f>VLOOKUP(A101,'MOD PAA INVERSIÓN 25 DE FEBRERO'!$B:$G,6,0)</f>
        <v>febrero</v>
      </c>
      <c r="O101" s="14">
        <f>VLOOKUP(A101,'MOD PAA INVERSIÓN 25 DE FEBRERO'!$B:$H,7,0)</f>
        <v>6</v>
      </c>
      <c r="P101" s="13">
        <f>VLOOKUP(A101,'MOD PAA INVERSIÓN 25 DE FEBRERO'!$B:$I,8,0)</f>
        <v>1</v>
      </c>
      <c r="Q101" s="13" t="str">
        <f>VLOOKUP(A101,'MOD PAA INVERSIÓN 25 DE FEBRERO'!$B:$J,9,0)</f>
        <v>CCE-16 Contratación Directa</v>
      </c>
      <c r="R101" s="15" t="str">
        <f>VLOOKUP(A101,'MOD PAA INVERSIÓN 25 DE FEBRERO'!$B:$K,10,0)</f>
        <v>1-100-F001_VA-Recursos distrito</v>
      </c>
      <c r="S101" s="16">
        <f>VLOOKUP(A101,'MOD PAA INVERSIÓN 25 DE FEBRERO'!$B:$L,11,0)</f>
        <v>9000000</v>
      </c>
      <c r="T101" s="17">
        <v>54000000</v>
      </c>
      <c r="U101" s="13" t="str">
        <f>VLOOKUP(A101,'MOD PAA INVERSIÓN 25 DE FEBRERO'!$B:$N,13,0)</f>
        <v>Secretaría General</v>
      </c>
      <c r="V101" s="13" t="str">
        <f>VLOOKUP(A101,'MOD PAA INVERSIÓN 25 DE FEBRERO'!$B:$O,14,0)</f>
        <v>O232020200883990
Otros servicios profesionales, técnicos y empresar</v>
      </c>
      <c r="W101" s="13" t="str">
        <f>VLOOKUP(A101,'MOD PAA INVERSIÓN 25 DE FEBRERO'!$B:$P,15,0)</f>
        <v>PM/0220/0107/45990230194</v>
      </c>
      <c r="X101" s="13" t="s">
        <v>49</v>
      </c>
      <c r="Y101" s="13" t="s">
        <v>50</v>
      </c>
      <c r="Z101" s="13" t="s">
        <v>51</v>
      </c>
      <c r="AA101" s="69"/>
      <c r="AB101" s="69"/>
      <c r="AC101" s="69"/>
      <c r="AD101" s="69"/>
      <c r="AE101" s="20" t="s">
        <v>86</v>
      </c>
      <c r="AF101" s="17">
        <v>6000000</v>
      </c>
      <c r="AG101" s="17">
        <v>54000000</v>
      </c>
      <c r="AH101" s="70">
        <f>VLOOKUP(A101,'MOD PAA INVERSIÓN 25 DE FEBRERO'!$B:$M,12,0)</f>
        <v>54000000</v>
      </c>
      <c r="AI101" s="72">
        <f t="shared" si="0"/>
        <v>0</v>
      </c>
      <c r="AJ101" s="72">
        <v>54000000</v>
      </c>
      <c r="AK101" s="70">
        <v>6</v>
      </c>
      <c r="AL101" s="70" t="str">
        <f>VLOOKUP(A101,'MOD PAA INVERSIÓN 25 DE FEBRERO'!$B:$X,23,0)</f>
        <v>Modificación propuesta</v>
      </c>
      <c r="AM101" s="13" t="s">
        <v>92</v>
      </c>
      <c r="AN101" s="14">
        <v>8066</v>
      </c>
      <c r="AO101" s="71"/>
      <c r="AP101" s="71">
        <f>SUMIFS('MOD PAA INVERSIÓN'!$M:$M,'MOD PAA INVERSIÓN'!B:B,A101,'MOD PAA INVERSIÓN'!A:A,"Información Actual")</f>
        <v>-54000000</v>
      </c>
      <c r="AQ101" s="71">
        <f t="shared" si="8"/>
        <v>0</v>
      </c>
      <c r="AR101" s="73">
        <f>VLOOKUP(A101,'SOL INVERSIÒN'!$B:$M,12,0)</f>
        <v>54000000</v>
      </c>
      <c r="AS101" s="73">
        <f t="shared" si="1"/>
        <v>0</v>
      </c>
      <c r="AT101" s="71"/>
      <c r="AU101" s="71">
        <f t="shared" si="2"/>
        <v>0</v>
      </c>
      <c r="AV101" s="71"/>
      <c r="AW101" s="71"/>
      <c r="AX101" s="71"/>
    </row>
    <row r="102" spans="1:50" ht="51">
      <c r="A102" s="12" t="s">
        <v>242</v>
      </c>
      <c r="B102" s="13" t="s">
        <v>34</v>
      </c>
      <c r="C102" s="13" t="s">
        <v>83</v>
      </c>
      <c r="D102" s="13" t="s">
        <v>84</v>
      </c>
      <c r="E102" s="13" t="s">
        <v>85</v>
      </c>
      <c r="F102" s="14">
        <v>8066</v>
      </c>
      <c r="G102" s="14">
        <v>2024110010194</v>
      </c>
      <c r="H102" s="20" t="s">
        <v>86</v>
      </c>
      <c r="I102" s="13" t="s">
        <v>87</v>
      </c>
      <c r="J102" s="13" t="str">
        <f>VLOOKUP(A102,'MOD PAA INVERSIÓN 25 DE FEBRERO'!$B:$C,2,0)</f>
        <v>1. Realizar el 100% de la estrategia de contratación de talento humano para los procesos de apoyo, gerencia y evaluación</v>
      </c>
      <c r="K102" s="13">
        <f>VLOOKUP(A102,'MOD PAA INVERSIÓN 25 DE FEBRERO'!$B:$D,3,0)</f>
        <v>80111600</v>
      </c>
      <c r="L102" s="13" t="str">
        <f>VLOOKUP(A102,'MOD PAA INVERSIÓN 25 DE FEBRERO'!$B:$E,4,0)</f>
        <v>Fortalecimiento Institucional</v>
      </c>
      <c r="M102" s="13" t="str">
        <f>VLOOKUP(A102,'MOD PAA INVERSIÓN 25 DE FEBRERO'!$B:$F,5,0)</f>
        <v>junio</v>
      </c>
      <c r="N102" s="14" t="str">
        <f>VLOOKUP(A102,'MOD PAA INVERSIÓN 25 DE FEBRERO'!$B:$G,6,0)</f>
        <v>junio</v>
      </c>
      <c r="O102" s="14">
        <f>VLOOKUP(A102,'MOD PAA INVERSIÓN 25 DE FEBRERO'!$B:$H,7,0)</f>
        <v>1</v>
      </c>
      <c r="P102" s="13">
        <f>VLOOKUP(A102,'MOD PAA INVERSIÓN 25 DE FEBRERO'!$B:$I,8,0)</f>
        <v>1</v>
      </c>
      <c r="Q102" s="13" t="str">
        <f>VLOOKUP(A102,'MOD PAA INVERSIÓN 25 DE FEBRERO'!$B:$J,9,0)</f>
        <v>CCE-16 Contratación Directa</v>
      </c>
      <c r="R102" s="15" t="str">
        <f>VLOOKUP(A102,'MOD PAA INVERSIÓN 25 DE FEBRERO'!$B:$K,10,0)</f>
        <v>1-100-F001_VA-Recursos distrito</v>
      </c>
      <c r="S102" s="16">
        <f>VLOOKUP(A102,'MOD PAA INVERSIÓN 25 DE FEBRERO'!$B:$L,11,0)</f>
        <v>0</v>
      </c>
      <c r="T102" s="17">
        <v>71897000</v>
      </c>
      <c r="U102" s="13" t="str">
        <f>VLOOKUP(A102,'MOD PAA INVERSIÓN 25 DE FEBRERO'!$B:$N,13,0)</f>
        <v>Secretaría General</v>
      </c>
      <c r="V102" s="13" t="str">
        <f>VLOOKUP(A102,'MOD PAA INVERSIÓN 25 DE FEBRERO'!$B:$O,14,0)</f>
        <v>O232020200883990
Otros servicios profesionales, técnicos y empresar</v>
      </c>
      <c r="W102" s="13" t="str">
        <f>VLOOKUP(A102,'MOD PAA INVERSIÓN 25 DE FEBRERO'!$B:$P,15,0)</f>
        <v>PM/0220/0107/45990230194</v>
      </c>
      <c r="X102" s="13" t="s">
        <v>49</v>
      </c>
      <c r="Y102" s="13" t="s">
        <v>50</v>
      </c>
      <c r="Z102" s="13" t="s">
        <v>51</v>
      </c>
      <c r="AA102" s="69"/>
      <c r="AB102" s="69"/>
      <c r="AC102" s="69"/>
      <c r="AD102" s="69"/>
      <c r="AE102" s="20" t="s">
        <v>86</v>
      </c>
      <c r="AF102" s="17" t="s">
        <v>233</v>
      </c>
      <c r="AG102" s="17">
        <v>99284000</v>
      </c>
      <c r="AH102" s="70">
        <f>VLOOKUP(A102,'MOD PAA INVERSIÓN 25 DE FEBRERO'!$B:$M,12,0)</f>
        <v>71897000</v>
      </c>
      <c r="AI102" s="70">
        <f t="shared" si="0"/>
        <v>-27387000</v>
      </c>
      <c r="AJ102" s="70">
        <v>71897000</v>
      </c>
      <c r="AK102" s="70">
        <v>6</v>
      </c>
      <c r="AL102" s="70" t="str">
        <f>VLOOKUP(A102,'MOD PAA INVERSIÓN 25 DE FEBRERO'!$B:$X,23,0)</f>
        <v>Modificación propuesta</v>
      </c>
      <c r="AM102" s="13" t="s">
        <v>92</v>
      </c>
      <c r="AN102" s="14">
        <v>8066</v>
      </c>
      <c r="AO102" s="71"/>
      <c r="AP102" s="71">
        <f>SUMIFS('MOD PAA INVERSIÓN'!$M:$M,'MOD PAA INVERSIÓN'!B:B,A102,'MOD PAA INVERSIÓN'!A:A,"Información Actual")</f>
        <v>-99284000</v>
      </c>
      <c r="AQ102" s="71">
        <f t="shared" si="8"/>
        <v>-27387000</v>
      </c>
      <c r="AR102" s="73">
        <f>VLOOKUP(A102,'SOL INVERSIÒN'!$B:$M,12,0)</f>
        <v>71897000</v>
      </c>
      <c r="AS102" s="73">
        <f t="shared" si="1"/>
        <v>0</v>
      </c>
      <c r="AT102" s="71"/>
      <c r="AU102" s="71">
        <f t="shared" si="2"/>
        <v>0</v>
      </c>
      <c r="AV102" s="71"/>
      <c r="AW102" s="71"/>
      <c r="AX102" s="71"/>
    </row>
    <row r="103" spans="1:50" ht="63.75">
      <c r="A103" s="12" t="s">
        <v>244</v>
      </c>
      <c r="B103" s="13" t="s">
        <v>34</v>
      </c>
      <c r="C103" s="13" t="s">
        <v>83</v>
      </c>
      <c r="D103" s="13" t="s">
        <v>245</v>
      </c>
      <c r="E103" s="13" t="s">
        <v>85</v>
      </c>
      <c r="F103" s="14">
        <v>8066</v>
      </c>
      <c r="G103" s="14">
        <v>2024110010194</v>
      </c>
      <c r="H103" s="20" t="s">
        <v>86</v>
      </c>
      <c r="I103" s="13" t="s">
        <v>87</v>
      </c>
      <c r="J103" s="13" t="s">
        <v>246</v>
      </c>
      <c r="K103" s="13" t="s">
        <v>247</v>
      </c>
      <c r="L103" s="13" t="s">
        <v>248</v>
      </c>
      <c r="M103" s="13" t="s">
        <v>150</v>
      </c>
      <c r="N103" s="13" t="s">
        <v>150</v>
      </c>
      <c r="O103" s="13">
        <v>2</v>
      </c>
      <c r="P103" s="13">
        <v>1</v>
      </c>
      <c r="Q103" s="13" t="s">
        <v>249</v>
      </c>
      <c r="R103" s="17" t="s">
        <v>45</v>
      </c>
      <c r="S103" s="17" t="s">
        <v>233</v>
      </c>
      <c r="T103" s="17">
        <v>100000000</v>
      </c>
      <c r="U103" s="13" t="s">
        <v>190</v>
      </c>
      <c r="V103" s="13" t="s">
        <v>250</v>
      </c>
      <c r="W103" s="74" t="s">
        <v>251</v>
      </c>
      <c r="X103" s="13" t="s">
        <v>49</v>
      </c>
      <c r="Y103" s="13" t="s">
        <v>50</v>
      </c>
      <c r="Z103" s="13" t="s">
        <v>51</v>
      </c>
      <c r="AA103" s="69"/>
      <c r="AB103" s="69"/>
      <c r="AC103" s="69"/>
      <c r="AD103" s="69"/>
      <c r="AE103" s="20" t="s">
        <v>86</v>
      </c>
      <c r="AF103" s="17" t="s">
        <v>233</v>
      </c>
      <c r="AG103" s="17">
        <v>100000000</v>
      </c>
      <c r="AH103" s="70" t="e">
        <f>VLOOKUP(A103,'MOD PAA INVERSIÓN 25 DE FEBRERO'!$B:$M,12,0)</f>
        <v>#N/A</v>
      </c>
      <c r="AI103" s="72">
        <f t="shared" si="0"/>
        <v>0</v>
      </c>
      <c r="AJ103" s="72">
        <v>100000000</v>
      </c>
      <c r="AK103" s="70">
        <v>0</v>
      </c>
      <c r="AL103" s="70" t="e">
        <f>VLOOKUP(A103,'MOD PAA INVERSIÓN 25 DE FEBRERO'!$B:$X,23,0)</f>
        <v>#N/A</v>
      </c>
      <c r="AM103" s="13" t="s">
        <v>250</v>
      </c>
      <c r="AN103" s="14">
        <v>8066</v>
      </c>
      <c r="AO103" s="71"/>
      <c r="AP103" s="71">
        <f>SUMIFS('MOD PAA INVERSIÓN'!$M:$M,'MOD PAA INVERSIÓN'!B:B,A103,'MOD PAA INVERSIÓN'!A:A,"Información Actual")</f>
        <v>0</v>
      </c>
      <c r="AQ103" s="71"/>
      <c r="AR103" s="69" t="e">
        <f>VLOOKUP(A103,'SOL INVERSIÒN'!$B:$M,12,0)</f>
        <v>#N/A</v>
      </c>
      <c r="AS103" s="69" t="e">
        <f t="shared" si="1"/>
        <v>#N/A</v>
      </c>
      <c r="AT103" s="71"/>
      <c r="AU103" s="71" t="e">
        <f t="shared" si="2"/>
        <v>#N/A</v>
      </c>
      <c r="AV103" s="71"/>
      <c r="AW103" s="71"/>
      <c r="AX103" s="71"/>
    </row>
    <row r="104" spans="1:50" ht="63.75">
      <c r="A104" s="12" t="s">
        <v>252</v>
      </c>
      <c r="B104" s="13" t="s">
        <v>34</v>
      </c>
      <c r="C104" s="13" t="s">
        <v>83</v>
      </c>
      <c r="D104" s="13" t="s">
        <v>253</v>
      </c>
      <c r="E104" s="13" t="s">
        <v>85</v>
      </c>
      <c r="F104" s="14">
        <v>8066</v>
      </c>
      <c r="G104" s="14">
        <v>2024110010194</v>
      </c>
      <c r="H104" s="20" t="s">
        <v>86</v>
      </c>
      <c r="I104" s="13" t="s">
        <v>87</v>
      </c>
      <c r="J104" s="13" t="s">
        <v>254</v>
      </c>
      <c r="K104" s="13">
        <v>80111600</v>
      </c>
      <c r="L104" s="13" t="s">
        <v>255</v>
      </c>
      <c r="M104" s="13" t="s">
        <v>90</v>
      </c>
      <c r="N104" s="13" t="s">
        <v>90</v>
      </c>
      <c r="O104" s="13">
        <v>1</v>
      </c>
      <c r="P104" s="13">
        <v>1</v>
      </c>
      <c r="Q104" s="13" t="s">
        <v>256</v>
      </c>
      <c r="R104" s="17" t="s">
        <v>45</v>
      </c>
      <c r="S104" s="17" t="s">
        <v>233</v>
      </c>
      <c r="T104" s="17">
        <v>195000000</v>
      </c>
      <c r="U104" s="13" t="s">
        <v>201</v>
      </c>
      <c r="V104" s="13" t="s">
        <v>257</v>
      </c>
      <c r="W104" s="13" t="s">
        <v>258</v>
      </c>
      <c r="X104" s="13" t="s">
        <v>49</v>
      </c>
      <c r="Y104" s="13" t="s">
        <v>50</v>
      </c>
      <c r="Z104" s="13" t="s">
        <v>51</v>
      </c>
      <c r="AA104" s="69"/>
      <c r="AB104" s="69"/>
      <c r="AC104" s="69"/>
      <c r="AD104" s="69"/>
      <c r="AE104" s="20" t="s">
        <v>86</v>
      </c>
      <c r="AF104" s="17" t="s">
        <v>233</v>
      </c>
      <c r="AG104" s="17">
        <v>195000000</v>
      </c>
      <c r="AH104" s="70" t="e">
        <f>VLOOKUP(A104,'MOD PAA INVERSIÓN 25 DE FEBRERO'!$B:$M,12,0)</f>
        <v>#N/A</v>
      </c>
      <c r="AI104" s="72">
        <f t="shared" si="0"/>
        <v>0</v>
      </c>
      <c r="AJ104" s="72">
        <v>195000000</v>
      </c>
      <c r="AK104" s="70">
        <v>0</v>
      </c>
      <c r="AL104" s="70" t="e">
        <f>VLOOKUP(A104,'MOD PAA INVERSIÓN 25 DE FEBRERO'!$B:$X,23,0)</f>
        <v>#N/A</v>
      </c>
      <c r="AM104" s="13" t="s">
        <v>257</v>
      </c>
      <c r="AN104" s="14">
        <v>8066</v>
      </c>
      <c r="AO104" s="71"/>
      <c r="AP104" s="71">
        <f>SUMIFS('MOD PAA INVERSIÓN'!$M:$M,'MOD PAA INVERSIÓN'!B:B,A104,'MOD PAA INVERSIÓN'!A:A,"Información Actual")</f>
        <v>0</v>
      </c>
      <c r="AQ104" s="71"/>
      <c r="AR104" s="69" t="e">
        <f>VLOOKUP(A104,'SOL INVERSIÒN'!$B:$M,12,0)</f>
        <v>#N/A</v>
      </c>
      <c r="AS104" s="69" t="e">
        <f t="shared" si="1"/>
        <v>#N/A</v>
      </c>
      <c r="AT104" s="71"/>
      <c r="AU104" s="71" t="e">
        <f t="shared" si="2"/>
        <v>#N/A</v>
      </c>
      <c r="AV104" s="71"/>
      <c r="AW104" s="71"/>
      <c r="AX104" s="71"/>
    </row>
    <row r="105" spans="1:50" ht="63.75">
      <c r="A105" s="12" t="s">
        <v>259</v>
      </c>
      <c r="B105" s="13" t="s">
        <v>34</v>
      </c>
      <c r="C105" s="13" t="s">
        <v>83</v>
      </c>
      <c r="D105" s="13" t="s">
        <v>253</v>
      </c>
      <c r="E105" s="13" t="s">
        <v>85</v>
      </c>
      <c r="F105" s="14">
        <v>8066</v>
      </c>
      <c r="G105" s="14">
        <v>2024110010194</v>
      </c>
      <c r="H105" s="20" t="s">
        <v>86</v>
      </c>
      <c r="I105" s="13" t="s">
        <v>87</v>
      </c>
      <c r="J105" s="13" t="s">
        <v>254</v>
      </c>
      <c r="K105" s="13" t="s">
        <v>260</v>
      </c>
      <c r="L105" s="13" t="s">
        <v>261</v>
      </c>
      <c r="M105" s="13" t="s">
        <v>90</v>
      </c>
      <c r="N105" s="13" t="s">
        <v>150</v>
      </c>
      <c r="O105" s="13">
        <v>4</v>
      </c>
      <c r="P105" s="13">
        <v>1</v>
      </c>
      <c r="Q105" s="13" t="s">
        <v>249</v>
      </c>
      <c r="R105" s="17" t="s">
        <v>45</v>
      </c>
      <c r="S105" s="17" t="s">
        <v>233</v>
      </c>
      <c r="T105" s="17">
        <v>505000000</v>
      </c>
      <c r="U105" s="13" t="s">
        <v>201</v>
      </c>
      <c r="V105" s="13" t="s">
        <v>257</v>
      </c>
      <c r="W105" s="13" t="s">
        <v>258</v>
      </c>
      <c r="X105" s="13" t="s">
        <v>49</v>
      </c>
      <c r="Y105" s="13" t="s">
        <v>50</v>
      </c>
      <c r="Z105" s="13" t="s">
        <v>51</v>
      </c>
      <c r="AA105" s="69"/>
      <c r="AB105" s="69"/>
      <c r="AC105" s="69"/>
      <c r="AD105" s="69"/>
      <c r="AE105" s="20" t="s">
        <v>86</v>
      </c>
      <c r="AF105" s="17" t="s">
        <v>233</v>
      </c>
      <c r="AG105" s="17">
        <v>505000000</v>
      </c>
      <c r="AH105" s="70" t="e">
        <f>VLOOKUP(A105,'MOD PAA INVERSIÓN 25 DE FEBRERO'!$B:$M,12,0)</f>
        <v>#N/A</v>
      </c>
      <c r="AI105" s="72">
        <f t="shared" si="0"/>
        <v>0</v>
      </c>
      <c r="AJ105" s="72">
        <v>505000000</v>
      </c>
      <c r="AK105" s="70">
        <v>0</v>
      </c>
      <c r="AL105" s="70" t="e">
        <f>VLOOKUP(A105,'MOD PAA INVERSIÓN 25 DE FEBRERO'!$B:$X,23,0)</f>
        <v>#N/A</v>
      </c>
      <c r="AM105" s="13" t="s">
        <v>257</v>
      </c>
      <c r="AN105" s="14">
        <v>8066</v>
      </c>
      <c r="AO105" s="71"/>
      <c r="AP105" s="71">
        <f>SUMIFS('MOD PAA INVERSIÓN'!$M:$M,'MOD PAA INVERSIÓN'!B:B,A105,'MOD PAA INVERSIÓN'!A:A,"Información Actual")</f>
        <v>0</v>
      </c>
      <c r="AQ105" s="71"/>
      <c r="AR105" s="69" t="e">
        <f>VLOOKUP(A105,'SOL INVERSIÒN'!$B:$M,12,0)</f>
        <v>#N/A</v>
      </c>
      <c r="AS105" s="69" t="e">
        <f t="shared" si="1"/>
        <v>#N/A</v>
      </c>
      <c r="AT105" s="71"/>
      <c r="AU105" s="71" t="e">
        <f t="shared" si="2"/>
        <v>#N/A</v>
      </c>
      <c r="AV105" s="71"/>
      <c r="AW105" s="71"/>
      <c r="AX105" s="71"/>
    </row>
    <row r="106" spans="1:50" ht="191.25">
      <c r="A106" s="12" t="s">
        <v>262</v>
      </c>
      <c r="B106" s="13" t="s">
        <v>34</v>
      </c>
      <c r="C106" s="13" t="s">
        <v>35</v>
      </c>
      <c r="D106" s="13" t="s">
        <v>263</v>
      </c>
      <c r="E106" s="13" t="s">
        <v>264</v>
      </c>
      <c r="F106" s="14">
        <v>8080</v>
      </c>
      <c r="G106" s="14">
        <v>2024110010212</v>
      </c>
      <c r="H106" s="13" t="s">
        <v>265</v>
      </c>
      <c r="I106" s="13" t="s">
        <v>266</v>
      </c>
      <c r="J106" s="13" t="s">
        <v>267</v>
      </c>
      <c r="K106" s="13">
        <v>80111600</v>
      </c>
      <c r="L106" s="13" t="s">
        <v>268</v>
      </c>
      <c r="M106" s="13" t="s">
        <v>43</v>
      </c>
      <c r="N106" s="13" t="str">
        <f>+M106</f>
        <v>FEBRERO</v>
      </c>
      <c r="O106" s="13">
        <v>6</v>
      </c>
      <c r="P106" s="13">
        <v>1</v>
      </c>
      <c r="Q106" s="13" t="s">
        <v>44</v>
      </c>
      <c r="R106" s="17" t="s">
        <v>45</v>
      </c>
      <c r="S106" s="17">
        <v>7000000</v>
      </c>
      <c r="T106" s="17">
        <v>42000000</v>
      </c>
      <c r="U106" s="13" t="s">
        <v>269</v>
      </c>
      <c r="V106" s="13" t="s">
        <v>47</v>
      </c>
      <c r="W106" s="13" t="s">
        <v>270</v>
      </c>
      <c r="X106" s="13" t="s">
        <v>271</v>
      </c>
      <c r="Y106" s="13" t="s">
        <v>50</v>
      </c>
      <c r="Z106" s="13" t="s">
        <v>51</v>
      </c>
      <c r="AA106" s="69"/>
      <c r="AB106" s="69"/>
      <c r="AC106" s="69"/>
      <c r="AD106" s="69"/>
      <c r="AE106" s="13" t="s">
        <v>265</v>
      </c>
      <c r="AF106" s="17">
        <v>7000000</v>
      </c>
      <c r="AG106" s="17">
        <v>42000000</v>
      </c>
      <c r="AH106" s="70" t="e">
        <f>VLOOKUP(A106,'MOD PAA INVERSIÓN 25 DE FEBRERO'!$B:$M,12,0)</f>
        <v>#N/A</v>
      </c>
      <c r="AI106" s="72">
        <f t="shared" si="0"/>
        <v>0</v>
      </c>
      <c r="AJ106" s="72">
        <v>42000000</v>
      </c>
      <c r="AK106" s="70">
        <v>0</v>
      </c>
      <c r="AL106" s="70" t="e">
        <f>VLOOKUP(A106,'MOD PAA INVERSIÓN 25 DE FEBRERO'!$B:$X,23,0)</f>
        <v>#N/A</v>
      </c>
      <c r="AM106" s="13" t="s">
        <v>47</v>
      </c>
      <c r="AN106" s="14">
        <v>8080</v>
      </c>
      <c r="AO106" s="71"/>
      <c r="AP106" s="71">
        <f>SUMIFS('MOD PAA INVERSIÓN'!$M:$M,'MOD PAA INVERSIÓN'!B:B,A106,'MOD PAA INVERSIÓN'!A:A,"Información Actual")</f>
        <v>0</v>
      </c>
      <c r="AQ106" s="71" t="e">
        <f>VLOOKUP(A106,'Copia de MOD PAA INVERSIÓN'!$B:$M,12,0)</f>
        <v>#N/A</v>
      </c>
      <c r="AR106" s="69" t="e">
        <f>VLOOKUP(A106,'SOL INVERSIÒN'!$B:$M,12,0)</f>
        <v>#N/A</v>
      </c>
      <c r="AS106" s="69" t="e">
        <f t="shared" si="1"/>
        <v>#N/A</v>
      </c>
      <c r="AT106" s="71"/>
      <c r="AU106" s="71" t="e">
        <f t="shared" si="2"/>
        <v>#N/A</v>
      </c>
      <c r="AV106" s="71"/>
      <c r="AW106" s="71"/>
      <c r="AX106" s="71"/>
    </row>
    <row r="107" spans="1:50" ht="191.25">
      <c r="A107" s="12" t="s">
        <v>272</v>
      </c>
      <c r="B107" s="13" t="s">
        <v>34</v>
      </c>
      <c r="C107" s="13" t="s">
        <v>35</v>
      </c>
      <c r="D107" s="13" t="s">
        <v>263</v>
      </c>
      <c r="E107" s="13" t="s">
        <v>264</v>
      </c>
      <c r="F107" s="14">
        <v>8080</v>
      </c>
      <c r="G107" s="14">
        <v>2024110010212</v>
      </c>
      <c r="H107" s="13" t="s">
        <v>265</v>
      </c>
      <c r="I107" s="13" t="s">
        <v>266</v>
      </c>
      <c r="J107" s="13" t="str">
        <f>VLOOKUP(A107,'MOD PAA INVERSIÓN 25 DE FEBRERO'!$B:$C,2,0)</f>
        <v>1. Formar 120.000 ciudadanos en sus capacidades democráticas para incidir en la construcción de una cultura democrática, ciudadana y de paz</v>
      </c>
      <c r="K107" s="13">
        <f>VLOOKUP(A107,'MOD PAA INVERSIÓN 25 DE FEBRERO'!$B:$D,3,0)</f>
        <v>80111600</v>
      </c>
      <c r="L107" s="13" t="str">
        <f>VLOOKUP(A107,'MOD PAA INVERSIÓN 25 DE FEBRERO'!$B:$E,4,0)</f>
        <v>Prestar servicios profesionales para desarrollar los procesos de formacion y herramientas de accesibilidad competencia de la Gerencia de la Escuela de Participación</v>
      </c>
      <c r="M107" s="13" t="str">
        <f>VLOOKUP(A107,'MOD PAA INVERSIÓN 25 DE FEBRERO'!$B:$F,5,0)</f>
        <v>FEBRERO</v>
      </c>
      <c r="N107" s="14" t="str">
        <f>VLOOKUP(A107,'MOD PAA INVERSIÓN 25 DE FEBRERO'!$B:$G,6,0)</f>
        <v>FEBRERO</v>
      </c>
      <c r="O107" s="14">
        <f>VLOOKUP(A107,'MOD PAA INVERSIÓN 25 DE FEBRERO'!$B:$H,7,0)</f>
        <v>6</v>
      </c>
      <c r="P107" s="13">
        <f>VLOOKUP(A107,'MOD PAA INVERSIÓN 25 DE FEBRERO'!$B:$I,8,0)</f>
        <v>1</v>
      </c>
      <c r="Q107" s="13" t="str">
        <f>VLOOKUP(A107,'MOD PAA INVERSIÓN 25 DE FEBRERO'!$B:$J,9,0)</f>
        <v>CCE-16 Contratación Directa</v>
      </c>
      <c r="R107" s="15" t="str">
        <f>VLOOKUP(A107,'MOD PAA INVERSIÓN 25 DE FEBRERO'!$B:$K,10,0)</f>
        <v>1-100-F001_VA-Recursos distrito</v>
      </c>
      <c r="S107" s="16">
        <f>VLOOKUP(A107,'MOD PAA INVERSIÓN 25 DE FEBRERO'!$B:$L,11,0)</f>
        <v>5000000</v>
      </c>
      <c r="T107" s="17">
        <v>30000000</v>
      </c>
      <c r="U107" s="13" t="str">
        <f>VLOOKUP(A107,'MOD PAA INVERSIÓN 25 DE FEBRERO'!$B:$N,13,0)</f>
        <v>Gerencia Escuela de la Participación</v>
      </c>
      <c r="V107" s="13" t="str">
        <f>VLOOKUP(A107,'MOD PAA INVERSIÓN 25 DE FEBRERO'!$B:$O,14,0)</f>
        <v>O232020200992913  Servicios de educación para la formación y el trab</v>
      </c>
      <c r="W107" s="13" t="str">
        <f>VLOOKUP(A107,'MOD PAA INVERSIÓN 25 DE FEBRERO'!$B:$P,15,0)</f>
        <v>20/0220/0102/45020340212</v>
      </c>
      <c r="X107" s="13" t="s">
        <v>271</v>
      </c>
      <c r="Y107" s="13" t="s">
        <v>50</v>
      </c>
      <c r="Z107" s="13" t="s">
        <v>51</v>
      </c>
      <c r="AA107" s="69"/>
      <c r="AB107" s="69"/>
      <c r="AC107" s="69"/>
      <c r="AD107" s="69"/>
      <c r="AE107" s="13" t="s">
        <v>265</v>
      </c>
      <c r="AF107" s="17">
        <v>5000000</v>
      </c>
      <c r="AG107" s="17">
        <v>30000000</v>
      </c>
      <c r="AH107" s="70">
        <f>VLOOKUP(A107,'MOD PAA INVERSIÓN 25 DE FEBRERO'!$B:$M,12,0)</f>
        <v>30000000</v>
      </c>
      <c r="AI107" s="70">
        <f t="shared" si="0"/>
        <v>0</v>
      </c>
      <c r="AJ107" s="70">
        <v>30000000</v>
      </c>
      <c r="AK107" s="70">
        <v>1</v>
      </c>
      <c r="AL107" s="70" t="str">
        <f>VLOOKUP(A107,'MOD PAA INVERSIÓN 25 DE FEBRERO'!$B:$X,23,0)</f>
        <v>Modificación propuesta</v>
      </c>
      <c r="AM107" s="13" t="s">
        <v>47</v>
      </c>
      <c r="AN107" s="14">
        <v>8080</v>
      </c>
      <c r="AO107" s="71"/>
      <c r="AP107" s="71">
        <f>SUMIFS('MOD PAA INVERSIÓN'!$M:$M,'MOD PAA INVERSIÓN'!B:B,A107,'MOD PAA INVERSIÓN'!A:A,"Información Actual")</f>
        <v>-30000000</v>
      </c>
      <c r="AQ107" s="71">
        <f>VLOOKUP(A107,'Copia de MOD PAA INVERSIÓN'!$B:$M,12,0)</f>
        <v>30000000</v>
      </c>
      <c r="AR107" s="75">
        <f>VLOOKUP(A107,'SOL INVERSIÒN'!$B:$M,12,0)</f>
        <v>30000000</v>
      </c>
      <c r="AS107" s="75">
        <f t="shared" si="1"/>
        <v>0</v>
      </c>
      <c r="AT107" s="71"/>
      <c r="AU107" s="71">
        <f t="shared" si="2"/>
        <v>0</v>
      </c>
      <c r="AV107" s="71"/>
      <c r="AW107" s="71"/>
      <c r="AX107" s="71"/>
    </row>
    <row r="108" spans="1:50" ht="191.25">
      <c r="A108" s="12" t="s">
        <v>274</v>
      </c>
      <c r="B108" s="13" t="s">
        <v>34</v>
      </c>
      <c r="C108" s="13" t="s">
        <v>35</v>
      </c>
      <c r="D108" s="13" t="s">
        <v>263</v>
      </c>
      <c r="E108" s="13" t="s">
        <v>264</v>
      </c>
      <c r="F108" s="14">
        <v>8080</v>
      </c>
      <c r="G108" s="14">
        <v>2024110010212</v>
      </c>
      <c r="H108" s="13" t="s">
        <v>265</v>
      </c>
      <c r="I108" s="13" t="s">
        <v>266</v>
      </c>
      <c r="J108" s="13" t="s">
        <v>267</v>
      </c>
      <c r="K108" s="13">
        <v>80111600</v>
      </c>
      <c r="L108" s="13" t="s">
        <v>275</v>
      </c>
      <c r="M108" s="13" t="s">
        <v>43</v>
      </c>
      <c r="N108" s="13" t="str">
        <f t="shared" ref="N108:N109" si="9">+M108</f>
        <v>FEBRERO</v>
      </c>
      <c r="O108" s="13">
        <v>6</v>
      </c>
      <c r="P108" s="13">
        <v>1</v>
      </c>
      <c r="Q108" s="13" t="s">
        <v>44</v>
      </c>
      <c r="R108" s="17" t="s">
        <v>45</v>
      </c>
      <c r="S108" s="17">
        <v>5800000</v>
      </c>
      <c r="T108" s="17">
        <v>34800000</v>
      </c>
      <c r="U108" s="13" t="s">
        <v>269</v>
      </c>
      <c r="V108" s="13" t="s">
        <v>47</v>
      </c>
      <c r="W108" s="13" t="s">
        <v>270</v>
      </c>
      <c r="X108" s="13" t="s">
        <v>271</v>
      </c>
      <c r="Y108" s="13" t="s">
        <v>50</v>
      </c>
      <c r="Z108" s="13" t="s">
        <v>51</v>
      </c>
      <c r="AA108" s="69"/>
      <c r="AB108" s="69"/>
      <c r="AC108" s="69"/>
      <c r="AD108" s="69"/>
      <c r="AE108" s="13" t="s">
        <v>265</v>
      </c>
      <c r="AF108" s="17">
        <v>5800000</v>
      </c>
      <c r="AG108" s="17">
        <v>34800000</v>
      </c>
      <c r="AH108" s="70" t="e">
        <f>VLOOKUP(A108,'MOD PAA INVERSIÓN 25 DE FEBRERO'!$B:$M,12,0)</f>
        <v>#N/A</v>
      </c>
      <c r="AI108" s="72">
        <f t="shared" si="0"/>
        <v>0</v>
      </c>
      <c r="AJ108" s="72">
        <v>34800000</v>
      </c>
      <c r="AK108" s="70">
        <v>0</v>
      </c>
      <c r="AL108" s="70" t="e">
        <f>VLOOKUP(A108,'MOD PAA INVERSIÓN 25 DE FEBRERO'!$B:$X,23,0)</f>
        <v>#N/A</v>
      </c>
      <c r="AM108" s="13" t="s">
        <v>47</v>
      </c>
      <c r="AN108" s="14">
        <v>8080</v>
      </c>
      <c r="AO108" s="71"/>
      <c r="AP108" s="71">
        <f>SUMIFS('MOD PAA INVERSIÓN'!$M:$M,'MOD PAA INVERSIÓN'!B:B,A108,'MOD PAA INVERSIÓN'!A:A,"Información Actual")</f>
        <v>0</v>
      </c>
      <c r="AQ108" s="71" t="e">
        <f>VLOOKUP(A108,'Copia de MOD PAA INVERSIÓN'!$B:$M,12,0)</f>
        <v>#N/A</v>
      </c>
      <c r="AR108" s="69" t="e">
        <f>VLOOKUP(A108,'SOL INVERSIÒN'!$B:$M,12,0)</f>
        <v>#N/A</v>
      </c>
      <c r="AS108" s="69"/>
      <c r="AT108" s="71"/>
      <c r="AU108" s="71" t="e">
        <f t="shared" si="2"/>
        <v>#N/A</v>
      </c>
      <c r="AV108" s="71"/>
      <c r="AW108" s="71"/>
      <c r="AX108" s="71"/>
    </row>
    <row r="109" spans="1:50" ht="191.25">
      <c r="A109" s="12" t="s">
        <v>276</v>
      </c>
      <c r="B109" s="13" t="s">
        <v>34</v>
      </c>
      <c r="C109" s="13" t="s">
        <v>35</v>
      </c>
      <c r="D109" s="13" t="s">
        <v>263</v>
      </c>
      <c r="E109" s="13" t="s">
        <v>264</v>
      </c>
      <c r="F109" s="14">
        <v>8080</v>
      </c>
      <c r="G109" s="14">
        <v>2024110010212</v>
      </c>
      <c r="H109" s="13" t="s">
        <v>265</v>
      </c>
      <c r="I109" s="13" t="s">
        <v>266</v>
      </c>
      <c r="J109" s="13" t="s">
        <v>267</v>
      </c>
      <c r="K109" s="13">
        <v>80111600</v>
      </c>
      <c r="L109" s="13" t="s">
        <v>277</v>
      </c>
      <c r="M109" s="13" t="s">
        <v>42</v>
      </c>
      <c r="N109" s="13" t="str">
        <f t="shared" si="9"/>
        <v>ENERO</v>
      </c>
      <c r="O109" s="13">
        <v>6</v>
      </c>
      <c r="P109" s="13">
        <v>1</v>
      </c>
      <c r="Q109" s="13" t="s">
        <v>44</v>
      </c>
      <c r="R109" s="17" t="s">
        <v>45</v>
      </c>
      <c r="S109" s="17">
        <v>4000000</v>
      </c>
      <c r="T109" s="17">
        <v>24000000</v>
      </c>
      <c r="U109" s="13" t="s">
        <v>269</v>
      </c>
      <c r="V109" s="13" t="s">
        <v>47</v>
      </c>
      <c r="W109" s="13" t="s">
        <v>270</v>
      </c>
      <c r="X109" s="13" t="s">
        <v>271</v>
      </c>
      <c r="Y109" s="13" t="s">
        <v>50</v>
      </c>
      <c r="Z109" s="13" t="s">
        <v>51</v>
      </c>
      <c r="AA109" s="69"/>
      <c r="AB109" s="69"/>
      <c r="AC109" s="69"/>
      <c r="AD109" s="69"/>
      <c r="AE109" s="13" t="s">
        <v>265</v>
      </c>
      <c r="AF109" s="17">
        <v>4000000</v>
      </c>
      <c r="AG109" s="17">
        <v>24000000</v>
      </c>
      <c r="AH109" s="70" t="e">
        <f>VLOOKUP(A109,'MOD PAA INVERSIÓN 25 DE FEBRERO'!$B:$M,12,0)</f>
        <v>#N/A</v>
      </c>
      <c r="AI109" s="72">
        <f t="shared" si="0"/>
        <v>0</v>
      </c>
      <c r="AJ109" s="72">
        <v>24000000</v>
      </c>
      <c r="AK109" s="70">
        <v>0</v>
      </c>
      <c r="AL109" s="70" t="e">
        <f>VLOOKUP(A109,'MOD PAA INVERSIÓN 25 DE FEBRERO'!$B:$X,23,0)</f>
        <v>#N/A</v>
      </c>
      <c r="AM109" s="13" t="s">
        <v>47</v>
      </c>
      <c r="AN109" s="14">
        <v>8080</v>
      </c>
      <c r="AO109" s="71"/>
      <c r="AP109" s="71">
        <f>SUMIFS('MOD PAA INVERSIÓN'!$M:$M,'MOD PAA INVERSIÓN'!B:B,A109,'MOD PAA INVERSIÓN'!A:A,"Información Actual")</f>
        <v>0</v>
      </c>
      <c r="AQ109" s="71" t="e">
        <f>VLOOKUP(A109,'Copia de MOD PAA INVERSIÓN'!$B:$M,12,0)</f>
        <v>#N/A</v>
      </c>
      <c r="AR109" s="69" t="e">
        <f>VLOOKUP(A109,'SOL INVERSIÒN'!$B:$M,12,0)</f>
        <v>#N/A</v>
      </c>
      <c r="AS109" s="69"/>
      <c r="AT109" s="71"/>
      <c r="AU109" s="71" t="e">
        <f t="shared" si="2"/>
        <v>#N/A</v>
      </c>
      <c r="AV109" s="71"/>
      <c r="AW109" s="71"/>
      <c r="AX109" s="71"/>
    </row>
    <row r="110" spans="1:50" ht="191.25">
      <c r="A110" s="12" t="s">
        <v>278</v>
      </c>
      <c r="B110" s="13" t="s">
        <v>34</v>
      </c>
      <c r="C110" s="13" t="s">
        <v>35</v>
      </c>
      <c r="D110" s="13" t="s">
        <v>263</v>
      </c>
      <c r="E110" s="13" t="s">
        <v>264</v>
      </c>
      <c r="F110" s="14">
        <v>8080</v>
      </c>
      <c r="G110" s="14">
        <v>2024110010212</v>
      </c>
      <c r="H110" s="13" t="s">
        <v>265</v>
      </c>
      <c r="I110" s="13" t="s">
        <v>266</v>
      </c>
      <c r="J110" s="13" t="str">
        <f>VLOOKUP(A110,'MOD PAA INVERSIÓN 25 DE FEBRERO'!$B:$C,2,0)</f>
        <v>1. Formar 120.000 ciudadanos en sus capacidades democráticas para incidir en la construcción de una cultura democrática, ciudadana y de paz</v>
      </c>
      <c r="K110" s="13">
        <f>VLOOKUP(A110,'MOD PAA INVERSIÓN 25 DE FEBRERO'!$B:$D,3,0)</f>
        <v>80111600</v>
      </c>
      <c r="L110" s="13" t="str">
        <f>VLOOKUP(A110,'MOD PAA INVERSIÓN 25 DE FEBRERO'!$B:$E,4,0)</f>
        <v>Prestar servicios profesionales para diseñar, desarrollar y ejecutar los procesos de formación que adelanta la Gerencia de Escuela de Participación en la distintas modalidades.</v>
      </c>
      <c r="M110" s="13" t="str">
        <f>VLOOKUP(A110,'MOD PAA INVERSIÓN 25 DE FEBRERO'!$B:$F,5,0)</f>
        <v>MARZO</v>
      </c>
      <c r="N110" s="14" t="str">
        <f>VLOOKUP(A110,'MOD PAA INVERSIÓN 25 DE FEBRERO'!$B:$G,6,0)</f>
        <v>MARZO</v>
      </c>
      <c r="O110" s="14">
        <f>VLOOKUP(A110,'MOD PAA INVERSIÓN 25 DE FEBRERO'!$B:$H,7,0)</f>
        <v>4</v>
      </c>
      <c r="P110" s="13">
        <f>VLOOKUP(A110,'MOD PAA INVERSIÓN 25 DE FEBRERO'!$B:$I,8,0)</f>
        <v>1</v>
      </c>
      <c r="Q110" s="13" t="str">
        <f>VLOOKUP(A110,'MOD PAA INVERSIÓN 25 DE FEBRERO'!$B:$J,9,0)</f>
        <v>CCE-16 Contratación Directa</v>
      </c>
      <c r="R110" s="15" t="str">
        <f>VLOOKUP(A110,'MOD PAA INVERSIÓN 25 DE FEBRERO'!$B:$K,10,0)</f>
        <v>1-100-F001_VA-Recursos distrito</v>
      </c>
      <c r="S110" s="16">
        <f>VLOOKUP(A110,'MOD PAA INVERSIÓN 25 DE FEBRERO'!$B:$L,11,0)</f>
        <v>4000000</v>
      </c>
      <c r="T110" s="17">
        <v>16000000</v>
      </c>
      <c r="U110" s="13" t="str">
        <f>VLOOKUP(A110,'MOD PAA INVERSIÓN 25 DE FEBRERO'!$B:$N,13,0)</f>
        <v>Gerencia Escuela de la Participación</v>
      </c>
      <c r="V110" s="13" t="str">
        <f>VLOOKUP(A110,'MOD PAA INVERSIÓN 25 DE FEBRERO'!$B:$O,14,0)</f>
        <v>O232020200992913  Servicios de educación para la formación y el trab</v>
      </c>
      <c r="W110" s="13" t="str">
        <f>VLOOKUP(A110,'MOD PAA INVERSIÓN 25 DE FEBRERO'!$B:$P,15,0)</f>
        <v>20/0220/0102/45020340212</v>
      </c>
      <c r="X110" s="13" t="s">
        <v>271</v>
      </c>
      <c r="Y110" s="13" t="s">
        <v>50</v>
      </c>
      <c r="Z110" s="13" t="s">
        <v>51</v>
      </c>
      <c r="AA110" s="69"/>
      <c r="AB110" s="69"/>
      <c r="AC110" s="69"/>
      <c r="AD110" s="69"/>
      <c r="AE110" s="13" t="s">
        <v>265</v>
      </c>
      <c r="AF110" s="17">
        <v>4000000</v>
      </c>
      <c r="AG110" s="17">
        <v>16000000</v>
      </c>
      <c r="AH110" s="70">
        <f>VLOOKUP(A110,'MOD PAA INVERSIÓN 25 DE FEBRERO'!$B:$M,12,0)</f>
        <v>16000000</v>
      </c>
      <c r="AI110" s="70">
        <f t="shared" si="0"/>
        <v>0</v>
      </c>
      <c r="AJ110" s="70">
        <v>16000000</v>
      </c>
      <c r="AK110" s="70">
        <v>1</v>
      </c>
      <c r="AL110" s="70" t="str">
        <f>VLOOKUP(A110,'MOD PAA INVERSIÓN 25 DE FEBRERO'!$B:$X,23,0)</f>
        <v>Modificación propuesta</v>
      </c>
      <c r="AM110" s="13" t="s">
        <v>47</v>
      </c>
      <c r="AN110" s="14">
        <v>8080</v>
      </c>
      <c r="AO110" s="71"/>
      <c r="AP110" s="71">
        <f>SUMIFS('MOD PAA INVERSIÓN'!$M:$M,'MOD PAA INVERSIÓN'!B:B,A110,'MOD PAA INVERSIÓN'!A:A,"Información Actual")</f>
        <v>-16000000</v>
      </c>
      <c r="AQ110" s="71">
        <f>VLOOKUP(A110,'Copia de MOD PAA INVERSIÓN'!$B:$M,12,0)</f>
        <v>16000000</v>
      </c>
      <c r="AR110" s="75">
        <f>VLOOKUP(A110,'SOL INVERSIÒN'!$B:$M,12,0)</f>
        <v>16000000</v>
      </c>
      <c r="AS110" s="71">
        <f>AH110-AQ110</f>
        <v>0</v>
      </c>
      <c r="AT110" s="71"/>
      <c r="AU110" s="71">
        <f t="shared" si="2"/>
        <v>0</v>
      </c>
      <c r="AV110" s="71"/>
      <c r="AW110" s="71"/>
      <c r="AX110" s="71"/>
    </row>
    <row r="111" spans="1:50" ht="191.25">
      <c r="A111" s="12" t="s">
        <v>281</v>
      </c>
      <c r="B111" s="13" t="s">
        <v>34</v>
      </c>
      <c r="C111" s="13" t="s">
        <v>35</v>
      </c>
      <c r="D111" s="13" t="s">
        <v>263</v>
      </c>
      <c r="E111" s="13" t="s">
        <v>264</v>
      </c>
      <c r="F111" s="14">
        <v>8080</v>
      </c>
      <c r="G111" s="14">
        <v>2024110010212</v>
      </c>
      <c r="H111" s="13" t="s">
        <v>265</v>
      </c>
      <c r="I111" s="13" t="s">
        <v>266</v>
      </c>
      <c r="J111" s="13" t="s">
        <v>267</v>
      </c>
      <c r="K111" s="13">
        <v>80111600</v>
      </c>
      <c r="L111" s="13" t="s">
        <v>282</v>
      </c>
      <c r="M111" s="13" t="s">
        <v>43</v>
      </c>
      <c r="N111" s="13" t="str">
        <f>+M111</f>
        <v>FEBRERO</v>
      </c>
      <c r="O111" s="13">
        <v>5</v>
      </c>
      <c r="P111" s="13">
        <v>1</v>
      </c>
      <c r="Q111" s="13" t="s">
        <v>44</v>
      </c>
      <c r="R111" s="17" t="s">
        <v>45</v>
      </c>
      <c r="S111" s="17">
        <v>3800000</v>
      </c>
      <c r="T111" s="17">
        <v>19000000</v>
      </c>
      <c r="U111" s="13" t="s">
        <v>269</v>
      </c>
      <c r="V111" s="13" t="s">
        <v>47</v>
      </c>
      <c r="W111" s="13" t="s">
        <v>270</v>
      </c>
      <c r="X111" s="13" t="s">
        <v>271</v>
      </c>
      <c r="Y111" s="13" t="s">
        <v>50</v>
      </c>
      <c r="Z111" s="13" t="s">
        <v>51</v>
      </c>
      <c r="AA111" s="69"/>
      <c r="AB111" s="69"/>
      <c r="AC111" s="69"/>
      <c r="AD111" s="69"/>
      <c r="AE111" s="13" t="s">
        <v>265</v>
      </c>
      <c r="AF111" s="17">
        <v>3800000</v>
      </c>
      <c r="AG111" s="17">
        <v>19000000</v>
      </c>
      <c r="AH111" s="70" t="e">
        <f>VLOOKUP(A111,'MOD PAA INVERSIÓN 25 DE FEBRERO'!$B:$M,12,0)</f>
        <v>#N/A</v>
      </c>
      <c r="AI111" s="72">
        <f t="shared" si="0"/>
        <v>0</v>
      </c>
      <c r="AJ111" s="72">
        <v>19000000</v>
      </c>
      <c r="AK111" s="70">
        <v>0</v>
      </c>
      <c r="AL111" s="70" t="e">
        <f>VLOOKUP(A111,'MOD PAA INVERSIÓN 25 DE FEBRERO'!$B:$X,23,0)</f>
        <v>#N/A</v>
      </c>
      <c r="AM111" s="13" t="s">
        <v>47</v>
      </c>
      <c r="AN111" s="14">
        <v>8080</v>
      </c>
      <c r="AO111" s="71"/>
      <c r="AP111" s="71">
        <f>SUMIFS('MOD PAA INVERSIÓN'!$M:$M,'MOD PAA INVERSIÓN'!B:B,A111,'MOD PAA INVERSIÓN'!A:A,"Información Actual")</f>
        <v>0</v>
      </c>
      <c r="AQ111" s="71" t="e">
        <f>VLOOKUP(A111,'Copia de MOD PAA INVERSIÓN'!$B:$M,12,0)</f>
        <v>#N/A</v>
      </c>
      <c r="AR111" s="69" t="e">
        <f>VLOOKUP(A111,'SOL INVERSIÒN'!$B:$M,12,0)</f>
        <v>#N/A</v>
      </c>
      <c r="AS111" s="69"/>
      <c r="AT111" s="71"/>
      <c r="AU111" s="71" t="e">
        <f t="shared" si="2"/>
        <v>#N/A</v>
      </c>
      <c r="AV111" s="71"/>
      <c r="AW111" s="71"/>
      <c r="AX111" s="71"/>
    </row>
    <row r="112" spans="1:50" ht="191.25">
      <c r="A112" s="12" t="s">
        <v>283</v>
      </c>
      <c r="B112" s="13" t="s">
        <v>34</v>
      </c>
      <c r="C112" s="13" t="s">
        <v>35</v>
      </c>
      <c r="D112" s="13" t="s">
        <v>263</v>
      </c>
      <c r="E112" s="13" t="s">
        <v>264</v>
      </c>
      <c r="F112" s="14">
        <v>8080</v>
      </c>
      <c r="G112" s="14">
        <v>2024110010212</v>
      </c>
      <c r="H112" s="13" t="s">
        <v>265</v>
      </c>
      <c r="I112" s="13" t="s">
        <v>266</v>
      </c>
      <c r="J112" s="13" t="str">
        <f>VLOOKUP(A112,'MOD PAA INVERSIÓN 25 DE FEBRERO'!$B:$C,2,0)</f>
        <v>1. Formar 120.000 ciudadanos en sus capacidades democráticas para incidir en la construcción de una cultura democrática, ciudadana y de paz</v>
      </c>
      <c r="K112" s="13">
        <f>VLOOKUP(A112,'MOD PAA INVERSIÓN 25 DE FEBRERO'!$B:$D,3,0)</f>
        <v>80111600</v>
      </c>
      <c r="L112" s="13" t="str">
        <f>VLOOKUP(A112,'MOD PAA INVERSIÓN 25 DE FEBRERO'!$B:$E,4,0)</f>
        <v>Prestar los servicios profesionales para desarrollar y hacer seguimiento a la estrategia de alianzas y redes que adelanta la Gerencia de Escuela de Participación.</v>
      </c>
      <c r="M112" s="13" t="str">
        <f>VLOOKUP(A112,'MOD PAA INVERSIÓN 25 DE FEBRERO'!$B:$F,5,0)</f>
        <v>FEBRERO</v>
      </c>
      <c r="N112" s="14" t="str">
        <f>VLOOKUP(A112,'MOD PAA INVERSIÓN 25 DE FEBRERO'!$B:$G,6,0)</f>
        <v>FEBRERO</v>
      </c>
      <c r="O112" s="14">
        <f>VLOOKUP(A112,'MOD PAA INVERSIÓN 25 DE FEBRERO'!$B:$H,7,0)</f>
        <v>5</v>
      </c>
      <c r="P112" s="13">
        <f>VLOOKUP(A112,'MOD PAA INVERSIÓN 25 DE FEBRERO'!$B:$I,8,0)</f>
        <v>1</v>
      </c>
      <c r="Q112" s="13" t="str">
        <f>VLOOKUP(A112,'MOD PAA INVERSIÓN 25 DE FEBRERO'!$B:$J,9,0)</f>
        <v>CCE-16 Contratación Directa</v>
      </c>
      <c r="R112" s="15" t="str">
        <f>VLOOKUP(A112,'MOD PAA INVERSIÓN 25 DE FEBRERO'!$B:$K,10,0)</f>
        <v>1-100-F001_VA-Recursos distrito</v>
      </c>
      <c r="S112" s="16">
        <f>VLOOKUP(A112,'MOD PAA INVERSIÓN 25 DE FEBRERO'!$B:$L,11,0)</f>
        <v>5000000</v>
      </c>
      <c r="T112" s="17">
        <v>25000000</v>
      </c>
      <c r="U112" s="13" t="str">
        <f>VLOOKUP(A112,'MOD PAA INVERSIÓN 25 DE FEBRERO'!$B:$N,13,0)</f>
        <v>Gerencia Escuela de la Participación</v>
      </c>
      <c r="V112" s="13" t="str">
        <f>VLOOKUP(A112,'MOD PAA INVERSIÓN 25 DE FEBRERO'!$B:$O,14,0)</f>
        <v>O232020200883990  Otros servicios profesionales, técnicos y empresar</v>
      </c>
      <c r="W112" s="13" t="str">
        <f>VLOOKUP(A112,'MOD PAA INVERSIÓN 25 DE FEBRERO'!$B:$P,15,0)</f>
        <v>20/0220/0102/45020340212</v>
      </c>
      <c r="X112" s="13" t="s">
        <v>271</v>
      </c>
      <c r="Y112" s="13" t="s">
        <v>50</v>
      </c>
      <c r="Z112" s="13" t="s">
        <v>51</v>
      </c>
      <c r="AA112" s="69"/>
      <c r="AB112" s="69"/>
      <c r="AC112" s="69"/>
      <c r="AD112" s="69"/>
      <c r="AE112" s="13" t="s">
        <v>265</v>
      </c>
      <c r="AF112" s="17">
        <v>5000000</v>
      </c>
      <c r="AG112" s="17">
        <v>25000000</v>
      </c>
      <c r="AH112" s="70">
        <f>VLOOKUP(A112,'MOD PAA INVERSIÓN 25 DE FEBRERO'!$B:$M,12,0)</f>
        <v>25000000</v>
      </c>
      <c r="AI112" s="70">
        <f t="shared" si="0"/>
        <v>0</v>
      </c>
      <c r="AJ112" s="70">
        <v>25000000</v>
      </c>
      <c r="AK112" s="70">
        <v>1</v>
      </c>
      <c r="AL112" s="70" t="str">
        <f>VLOOKUP(A112,'MOD PAA INVERSIÓN 25 DE FEBRERO'!$B:$X,23,0)</f>
        <v>Modificación propuesta</v>
      </c>
      <c r="AM112" s="13" t="s">
        <v>47</v>
      </c>
      <c r="AN112" s="14">
        <v>8080</v>
      </c>
      <c r="AO112" s="71"/>
      <c r="AP112" s="71">
        <f>SUMIFS('MOD PAA INVERSIÓN'!$M:$M,'MOD PAA INVERSIÓN'!B:B,A112,'MOD PAA INVERSIÓN'!A:A,"Información Actual")</f>
        <v>-25000000</v>
      </c>
      <c r="AQ112" s="71">
        <f>VLOOKUP(A112,'Copia de MOD PAA INVERSIÓN'!$B:$M,12,0)</f>
        <v>25000000</v>
      </c>
      <c r="AR112" s="75">
        <f>VLOOKUP(A112,'SOL INVERSIÒN'!$B:$M,12,0)</f>
        <v>25000000</v>
      </c>
      <c r="AS112" s="71">
        <f>AH112-AQ112</f>
        <v>0</v>
      </c>
      <c r="AT112" s="71"/>
      <c r="AU112" s="71">
        <f t="shared" si="2"/>
        <v>0</v>
      </c>
      <c r="AV112" s="71"/>
      <c r="AW112" s="71"/>
      <c r="AX112" s="71"/>
    </row>
    <row r="113" spans="1:50" ht="191.25">
      <c r="A113" s="12" t="s">
        <v>285</v>
      </c>
      <c r="B113" s="13" t="s">
        <v>34</v>
      </c>
      <c r="C113" s="13" t="s">
        <v>35</v>
      </c>
      <c r="D113" s="13" t="s">
        <v>263</v>
      </c>
      <c r="E113" s="13" t="s">
        <v>264</v>
      </c>
      <c r="F113" s="14">
        <v>8080</v>
      </c>
      <c r="G113" s="14">
        <v>2024110010212</v>
      </c>
      <c r="H113" s="13" t="s">
        <v>265</v>
      </c>
      <c r="I113" s="13" t="s">
        <v>266</v>
      </c>
      <c r="J113" s="13" t="s">
        <v>267</v>
      </c>
      <c r="K113" s="13">
        <v>80111600</v>
      </c>
      <c r="L113" s="13" t="s">
        <v>286</v>
      </c>
      <c r="M113" s="13" t="s">
        <v>42</v>
      </c>
      <c r="N113" s="13" t="str">
        <f>+M113</f>
        <v>ENERO</v>
      </c>
      <c r="O113" s="13">
        <v>8</v>
      </c>
      <c r="P113" s="13">
        <v>1</v>
      </c>
      <c r="Q113" s="13" t="s">
        <v>44</v>
      </c>
      <c r="R113" s="17" t="s">
        <v>45</v>
      </c>
      <c r="S113" s="17">
        <v>9000000</v>
      </c>
      <c r="T113" s="17">
        <v>72000000</v>
      </c>
      <c r="U113" s="13" t="s">
        <v>269</v>
      </c>
      <c r="V113" s="13" t="s">
        <v>47</v>
      </c>
      <c r="W113" s="13" t="s">
        <v>270</v>
      </c>
      <c r="X113" s="13" t="s">
        <v>271</v>
      </c>
      <c r="Y113" s="13" t="s">
        <v>50</v>
      </c>
      <c r="Z113" s="13" t="s">
        <v>51</v>
      </c>
      <c r="AA113" s="69"/>
      <c r="AB113" s="69"/>
      <c r="AC113" s="69"/>
      <c r="AD113" s="69"/>
      <c r="AE113" s="13" t="s">
        <v>265</v>
      </c>
      <c r="AF113" s="17">
        <v>9000000</v>
      </c>
      <c r="AG113" s="17">
        <v>72000000</v>
      </c>
      <c r="AH113" s="70" t="e">
        <f>VLOOKUP(A113,'MOD PAA INVERSIÓN 25 DE FEBRERO'!$B:$M,12,0)</f>
        <v>#N/A</v>
      </c>
      <c r="AI113" s="72">
        <f t="shared" si="0"/>
        <v>0</v>
      </c>
      <c r="AJ113" s="72">
        <v>72000000</v>
      </c>
      <c r="AK113" s="70">
        <v>0</v>
      </c>
      <c r="AL113" s="70" t="e">
        <f>VLOOKUP(A113,'MOD PAA INVERSIÓN 25 DE FEBRERO'!$B:$X,23,0)</f>
        <v>#N/A</v>
      </c>
      <c r="AM113" s="13" t="s">
        <v>47</v>
      </c>
      <c r="AN113" s="14">
        <v>8080</v>
      </c>
      <c r="AO113" s="71"/>
      <c r="AP113" s="71">
        <f>SUMIFS('MOD PAA INVERSIÓN'!$M:$M,'MOD PAA INVERSIÓN'!B:B,A113,'MOD PAA INVERSIÓN'!A:A,"Información Actual")</f>
        <v>0</v>
      </c>
      <c r="AQ113" s="71" t="e">
        <f>VLOOKUP(A113,'Copia de MOD PAA INVERSIÓN'!$B:$M,12,0)</f>
        <v>#N/A</v>
      </c>
      <c r="AR113" s="69" t="e">
        <f>VLOOKUP(A113,'SOL INVERSIÒN'!$B:$M,12,0)</f>
        <v>#N/A</v>
      </c>
      <c r="AS113" s="69"/>
      <c r="AT113" s="71"/>
      <c r="AU113" s="71" t="e">
        <f t="shared" si="2"/>
        <v>#N/A</v>
      </c>
      <c r="AV113" s="71"/>
      <c r="AW113" s="71"/>
      <c r="AX113" s="71"/>
    </row>
    <row r="114" spans="1:50" ht="191.25">
      <c r="A114" s="12" t="s">
        <v>287</v>
      </c>
      <c r="B114" s="13" t="s">
        <v>34</v>
      </c>
      <c r="C114" s="13" t="s">
        <v>35</v>
      </c>
      <c r="D114" s="13" t="s">
        <v>263</v>
      </c>
      <c r="E114" s="13" t="s">
        <v>264</v>
      </c>
      <c r="F114" s="14">
        <v>8080</v>
      </c>
      <c r="G114" s="14">
        <v>2024110010212</v>
      </c>
      <c r="H114" s="13" t="s">
        <v>265</v>
      </c>
      <c r="I114" s="13" t="s">
        <v>266</v>
      </c>
      <c r="J114" s="13" t="str">
        <f>VLOOKUP(A114,'MOD PAA INVERSIÓN 25 DE FEBRERO'!$B:$C,2,0)</f>
        <v>1. Formar 120.000 ciudadanos en sus capacidades democráticas para incidir en la construcción de una cultura democrática, ciudadana y de paz</v>
      </c>
      <c r="K114" s="13">
        <f>VLOOKUP(A114,'MOD PAA INVERSIÓN 25 DE FEBRERO'!$B:$D,3,0)</f>
        <v>80111600</v>
      </c>
      <c r="L114" s="13" t="str">
        <f>VLOOKUP(A114,'MOD PAA INVERSIÓN 25 DE FEBRERO'!$B:$E,4,0)</f>
        <v>Prestar los servicios profesionales la para la generación de contenidos pedagógicos de la Escuela de Participación.</v>
      </c>
      <c r="M114" s="13" t="str">
        <f>VLOOKUP(A114,'MOD PAA INVERSIÓN 25 DE FEBRERO'!$B:$F,5,0)</f>
        <v>MARZO</v>
      </c>
      <c r="N114" s="14" t="str">
        <f>VLOOKUP(A114,'MOD PAA INVERSIÓN 25 DE FEBRERO'!$B:$G,6,0)</f>
        <v>MARZO</v>
      </c>
      <c r="O114" s="14">
        <f>VLOOKUP(A114,'MOD PAA INVERSIÓN 25 DE FEBRERO'!$B:$H,7,0)</f>
        <v>4</v>
      </c>
      <c r="P114" s="13">
        <f>VLOOKUP(A114,'MOD PAA INVERSIÓN 25 DE FEBRERO'!$B:$I,8,0)</f>
        <v>1</v>
      </c>
      <c r="Q114" s="13" t="str">
        <f>VLOOKUP(A114,'MOD PAA INVERSIÓN 25 DE FEBRERO'!$B:$J,9,0)</f>
        <v>CCE-16 Contratación Directa</v>
      </c>
      <c r="R114" s="15" t="str">
        <f>VLOOKUP(A114,'MOD PAA INVERSIÓN 25 DE FEBRERO'!$B:$K,10,0)</f>
        <v>1-100-F001_VA-Recursos distrito</v>
      </c>
      <c r="S114" s="16">
        <f>VLOOKUP(A114,'MOD PAA INVERSIÓN 25 DE FEBRERO'!$B:$L,11,0)</f>
        <v>4000000</v>
      </c>
      <c r="T114" s="17">
        <v>16000000</v>
      </c>
      <c r="U114" s="13" t="str">
        <f>VLOOKUP(A114,'MOD PAA INVERSIÓN 25 DE FEBRERO'!$B:$N,13,0)</f>
        <v>Gerencia Escuela de la Participación</v>
      </c>
      <c r="V114" s="13" t="str">
        <f>VLOOKUP(A114,'MOD PAA INVERSIÓN 25 DE FEBRERO'!$B:$O,14,0)</f>
        <v>O232020200992913  Servicios de educación para la formación y el trab</v>
      </c>
      <c r="W114" s="13" t="str">
        <f>VLOOKUP(A114,'MOD PAA INVERSIÓN 25 DE FEBRERO'!$B:$P,15,0)</f>
        <v>20/0220/0102/45020340212</v>
      </c>
      <c r="X114" s="13" t="s">
        <v>271</v>
      </c>
      <c r="Y114" s="13" t="s">
        <v>50</v>
      </c>
      <c r="Z114" s="13" t="s">
        <v>51</v>
      </c>
      <c r="AA114" s="69"/>
      <c r="AB114" s="69"/>
      <c r="AC114" s="69"/>
      <c r="AD114" s="69"/>
      <c r="AE114" s="13" t="s">
        <v>265</v>
      </c>
      <c r="AF114" s="17">
        <v>4000000</v>
      </c>
      <c r="AG114" s="17">
        <v>16000000</v>
      </c>
      <c r="AH114" s="70">
        <f>VLOOKUP(A114,'MOD PAA INVERSIÓN 25 DE FEBRERO'!$B:$M,12,0)</f>
        <v>16000000</v>
      </c>
      <c r="AI114" s="70">
        <f t="shared" si="0"/>
        <v>0</v>
      </c>
      <c r="AJ114" s="70">
        <v>16000000</v>
      </c>
      <c r="AK114" s="70">
        <v>1</v>
      </c>
      <c r="AL114" s="70" t="str">
        <f>VLOOKUP(A114,'MOD PAA INVERSIÓN 25 DE FEBRERO'!$B:$X,23,0)</f>
        <v>Modificación propuesta</v>
      </c>
      <c r="AM114" s="13" t="s">
        <v>47</v>
      </c>
      <c r="AN114" s="14">
        <v>8080</v>
      </c>
      <c r="AO114" s="71"/>
      <c r="AP114" s="71">
        <f>SUMIFS('MOD PAA INVERSIÓN'!$M:$M,'MOD PAA INVERSIÓN'!B:B,A114,'MOD PAA INVERSIÓN'!A:A,"Información Actual")</f>
        <v>-16000000</v>
      </c>
      <c r="AQ114" s="71">
        <f>VLOOKUP(A114,'Copia de MOD PAA INVERSIÓN'!$B:$M,12,0)</f>
        <v>16000000</v>
      </c>
      <c r="AR114" s="75">
        <f>VLOOKUP(A114,'SOL INVERSIÒN'!$B:$M,12,0)</f>
        <v>16000000</v>
      </c>
      <c r="AS114" s="71">
        <f>AH114-AQ114</f>
        <v>0</v>
      </c>
      <c r="AT114" s="71"/>
      <c r="AU114" s="71">
        <f t="shared" si="2"/>
        <v>0</v>
      </c>
      <c r="AV114" s="71"/>
      <c r="AW114" s="71"/>
      <c r="AX114" s="71"/>
    </row>
    <row r="115" spans="1:50" ht="191.25">
      <c r="A115" s="12" t="s">
        <v>289</v>
      </c>
      <c r="B115" s="13" t="s">
        <v>34</v>
      </c>
      <c r="C115" s="13" t="s">
        <v>35</v>
      </c>
      <c r="D115" s="13" t="s">
        <v>263</v>
      </c>
      <c r="E115" s="13" t="s">
        <v>264</v>
      </c>
      <c r="F115" s="14">
        <v>8080</v>
      </c>
      <c r="G115" s="14">
        <v>2024110010212</v>
      </c>
      <c r="H115" s="13" t="s">
        <v>265</v>
      </c>
      <c r="I115" s="13" t="s">
        <v>266</v>
      </c>
      <c r="J115" s="13" t="s">
        <v>267</v>
      </c>
      <c r="K115" s="13">
        <v>80111600</v>
      </c>
      <c r="L115" s="13" t="s">
        <v>290</v>
      </c>
      <c r="M115" s="13" t="s">
        <v>43</v>
      </c>
      <c r="N115" s="13" t="str">
        <f t="shared" ref="N115:N116" si="10">+M115</f>
        <v>FEBRERO</v>
      </c>
      <c r="O115" s="13">
        <v>5</v>
      </c>
      <c r="P115" s="13">
        <v>1</v>
      </c>
      <c r="Q115" s="13" t="s">
        <v>44</v>
      </c>
      <c r="R115" s="17" t="s">
        <v>45</v>
      </c>
      <c r="S115" s="17">
        <v>9000000</v>
      </c>
      <c r="T115" s="17">
        <v>45000000</v>
      </c>
      <c r="U115" s="13" t="s">
        <v>269</v>
      </c>
      <c r="V115" s="13" t="s">
        <v>47</v>
      </c>
      <c r="W115" s="13" t="s">
        <v>270</v>
      </c>
      <c r="X115" s="13" t="s">
        <v>271</v>
      </c>
      <c r="Y115" s="13" t="s">
        <v>50</v>
      </c>
      <c r="Z115" s="13" t="s">
        <v>51</v>
      </c>
      <c r="AA115" s="69"/>
      <c r="AB115" s="69"/>
      <c r="AC115" s="69"/>
      <c r="AD115" s="69"/>
      <c r="AE115" s="13" t="s">
        <v>265</v>
      </c>
      <c r="AF115" s="17">
        <v>9000000</v>
      </c>
      <c r="AG115" s="17">
        <v>45000000</v>
      </c>
      <c r="AH115" s="70" t="e">
        <f>VLOOKUP(A115,'MOD PAA INVERSIÓN 25 DE FEBRERO'!$B:$M,12,0)</f>
        <v>#N/A</v>
      </c>
      <c r="AI115" s="72">
        <f t="shared" si="0"/>
        <v>0</v>
      </c>
      <c r="AJ115" s="72">
        <v>45000000</v>
      </c>
      <c r="AK115" s="70">
        <v>0</v>
      </c>
      <c r="AL115" s="70" t="e">
        <f>VLOOKUP(A115,'MOD PAA INVERSIÓN 25 DE FEBRERO'!$B:$X,23,0)</f>
        <v>#N/A</v>
      </c>
      <c r="AM115" s="13" t="s">
        <v>47</v>
      </c>
      <c r="AN115" s="14">
        <v>8080</v>
      </c>
      <c r="AO115" s="71"/>
      <c r="AP115" s="71">
        <f>SUMIFS('MOD PAA INVERSIÓN'!$M:$M,'MOD PAA INVERSIÓN'!B:B,A115,'MOD PAA INVERSIÓN'!A:A,"Información Actual")</f>
        <v>0</v>
      </c>
      <c r="AQ115" s="71" t="e">
        <f>VLOOKUP(A115,'Copia de MOD PAA INVERSIÓN'!$B:$M,12,0)</f>
        <v>#N/A</v>
      </c>
      <c r="AR115" s="69" t="e">
        <f>VLOOKUP(A115,'SOL INVERSIÒN'!$B:$M,12,0)</f>
        <v>#N/A</v>
      </c>
      <c r="AS115" s="69"/>
      <c r="AT115" s="71"/>
      <c r="AU115" s="71" t="e">
        <f t="shared" si="2"/>
        <v>#N/A</v>
      </c>
      <c r="AV115" s="71"/>
      <c r="AW115" s="71"/>
      <c r="AX115" s="71"/>
    </row>
    <row r="116" spans="1:50" ht="191.25">
      <c r="A116" s="12" t="s">
        <v>291</v>
      </c>
      <c r="B116" s="13" t="s">
        <v>34</v>
      </c>
      <c r="C116" s="13" t="s">
        <v>35</v>
      </c>
      <c r="D116" s="13" t="s">
        <v>263</v>
      </c>
      <c r="E116" s="13" t="s">
        <v>264</v>
      </c>
      <c r="F116" s="14">
        <v>8080</v>
      </c>
      <c r="G116" s="14">
        <v>2024110010212</v>
      </c>
      <c r="H116" s="13" t="s">
        <v>265</v>
      </c>
      <c r="I116" s="13" t="s">
        <v>266</v>
      </c>
      <c r="J116" s="13" t="s">
        <v>267</v>
      </c>
      <c r="K116" s="13">
        <v>80111600</v>
      </c>
      <c r="L116" s="13" t="s">
        <v>292</v>
      </c>
      <c r="M116" s="13" t="s">
        <v>42</v>
      </c>
      <c r="N116" s="13" t="str">
        <f t="shared" si="10"/>
        <v>ENERO</v>
      </c>
      <c r="O116" s="13">
        <v>6</v>
      </c>
      <c r="P116" s="13">
        <v>1</v>
      </c>
      <c r="Q116" s="13" t="s">
        <v>44</v>
      </c>
      <c r="R116" s="17" t="s">
        <v>45</v>
      </c>
      <c r="S116" s="17">
        <v>4000000</v>
      </c>
      <c r="T116" s="17">
        <v>24000000</v>
      </c>
      <c r="U116" s="13" t="s">
        <v>269</v>
      </c>
      <c r="V116" s="13" t="s">
        <v>47</v>
      </c>
      <c r="W116" s="13" t="s">
        <v>270</v>
      </c>
      <c r="X116" s="13" t="s">
        <v>271</v>
      </c>
      <c r="Y116" s="13" t="s">
        <v>50</v>
      </c>
      <c r="Z116" s="13" t="s">
        <v>51</v>
      </c>
      <c r="AA116" s="69"/>
      <c r="AB116" s="69"/>
      <c r="AC116" s="69"/>
      <c r="AD116" s="69"/>
      <c r="AE116" s="13" t="s">
        <v>265</v>
      </c>
      <c r="AF116" s="17">
        <v>4000000</v>
      </c>
      <c r="AG116" s="17">
        <v>24000000</v>
      </c>
      <c r="AH116" s="70" t="e">
        <f>VLOOKUP(A116,'MOD PAA INVERSIÓN 25 DE FEBRERO'!$B:$M,12,0)</f>
        <v>#N/A</v>
      </c>
      <c r="AI116" s="72">
        <f t="shared" si="0"/>
        <v>0</v>
      </c>
      <c r="AJ116" s="72">
        <v>24000000</v>
      </c>
      <c r="AK116" s="70">
        <v>0</v>
      </c>
      <c r="AL116" s="70" t="e">
        <f>VLOOKUP(A116,'MOD PAA INVERSIÓN 25 DE FEBRERO'!$B:$X,23,0)</f>
        <v>#N/A</v>
      </c>
      <c r="AM116" s="13" t="s">
        <v>47</v>
      </c>
      <c r="AN116" s="14">
        <v>8080</v>
      </c>
      <c r="AO116" s="71"/>
      <c r="AP116" s="71">
        <f>SUMIFS('MOD PAA INVERSIÓN'!$M:$M,'MOD PAA INVERSIÓN'!B:B,A116,'MOD PAA INVERSIÓN'!A:A,"Información Actual")</f>
        <v>0</v>
      </c>
      <c r="AQ116" s="71" t="e">
        <f>VLOOKUP(A116,'Copia de MOD PAA INVERSIÓN'!$B:$M,12,0)</f>
        <v>#N/A</v>
      </c>
      <c r="AR116" s="69" t="e">
        <f>VLOOKUP(A116,'SOL INVERSIÒN'!$B:$M,12,0)</f>
        <v>#N/A</v>
      </c>
      <c r="AS116" s="69"/>
      <c r="AT116" s="71"/>
      <c r="AU116" s="71" t="e">
        <f t="shared" si="2"/>
        <v>#N/A</v>
      </c>
      <c r="AV116" s="71"/>
      <c r="AW116" s="71"/>
      <c r="AX116" s="71"/>
    </row>
    <row r="117" spans="1:50" ht="191.25">
      <c r="A117" s="12" t="s">
        <v>293</v>
      </c>
      <c r="B117" s="13" t="s">
        <v>34</v>
      </c>
      <c r="C117" s="13" t="s">
        <v>35</v>
      </c>
      <c r="D117" s="13" t="s">
        <v>263</v>
      </c>
      <c r="E117" s="13" t="s">
        <v>264</v>
      </c>
      <c r="F117" s="14">
        <v>8080</v>
      </c>
      <c r="G117" s="14">
        <v>2024110010212</v>
      </c>
      <c r="H117" s="13" t="s">
        <v>265</v>
      </c>
      <c r="I117" s="13" t="s">
        <v>266</v>
      </c>
      <c r="J117" s="13" t="str">
        <f>VLOOKUP(A117,'MOD PAA INVERSIÓN 25 DE FEBRERO'!$B:$C,2,0)</f>
        <v>1. Formar 120.000 ciudadanos en sus capacidades democráticas para incidir en la construcción de una cultura democrática, ciudadana y de paz</v>
      </c>
      <c r="K117" s="13">
        <f>VLOOKUP(A117,'MOD PAA INVERSIÓN 25 DE FEBRERO'!$B:$D,3,0)</f>
        <v>80111600</v>
      </c>
      <c r="L117" s="13" t="str">
        <f>VLOOKUP(A117,'MOD PAA INVERSIÓN 25 DE FEBRERO'!$B:$E,4,0)</f>
        <v>Prestar los servicios profesionales  para la implementacion de las actividades y metodologias de formacion que adelanta la Gerencia de Escuela de Participación.</v>
      </c>
      <c r="M117" s="13" t="str">
        <f>VLOOKUP(A117,'MOD PAA INVERSIÓN 25 DE FEBRERO'!$B:$F,5,0)</f>
        <v>Marzo</v>
      </c>
      <c r="N117" s="14" t="str">
        <f>VLOOKUP(A117,'MOD PAA INVERSIÓN 25 DE FEBRERO'!$B:$G,6,0)</f>
        <v>Marzo</v>
      </c>
      <c r="O117" s="14">
        <f>VLOOKUP(A117,'MOD PAA INVERSIÓN 25 DE FEBRERO'!$B:$H,7,0)</f>
        <v>4</v>
      </c>
      <c r="P117" s="13">
        <f>VLOOKUP(A117,'MOD PAA INVERSIÓN 25 DE FEBRERO'!$B:$I,8,0)</f>
        <v>1</v>
      </c>
      <c r="Q117" s="13" t="str">
        <f>VLOOKUP(A117,'MOD PAA INVERSIÓN 25 DE FEBRERO'!$B:$J,9,0)</f>
        <v>CCE-16 Contratación Directa</v>
      </c>
      <c r="R117" s="15" t="str">
        <f>VLOOKUP(A117,'MOD PAA INVERSIÓN 25 DE FEBRERO'!$B:$K,10,0)</f>
        <v>1-100-F001_VA-Recursos distrito</v>
      </c>
      <c r="S117" s="16">
        <f>VLOOKUP(A117,'MOD PAA INVERSIÓN 25 DE FEBRERO'!$B:$L,11,0)</f>
        <v>4000000</v>
      </c>
      <c r="T117" s="17">
        <v>16000000</v>
      </c>
      <c r="U117" s="13" t="str">
        <f>VLOOKUP(A117,'MOD PAA INVERSIÓN 25 DE FEBRERO'!$B:$N,13,0)</f>
        <v>Gerencia Escuela de la Participación</v>
      </c>
      <c r="V117" s="13" t="str">
        <f>VLOOKUP(A117,'MOD PAA INVERSIÓN 25 DE FEBRERO'!$B:$O,14,0)</f>
        <v>O232020200992913  Servicios de educación para la formación y el trab</v>
      </c>
      <c r="W117" s="13" t="str">
        <f>VLOOKUP(A117,'MOD PAA INVERSIÓN 25 DE FEBRERO'!$B:$P,15,0)</f>
        <v>20/0220/0102/45020340212</v>
      </c>
      <c r="X117" s="13" t="s">
        <v>271</v>
      </c>
      <c r="Y117" s="13" t="s">
        <v>50</v>
      </c>
      <c r="Z117" s="13" t="s">
        <v>51</v>
      </c>
      <c r="AA117" s="69"/>
      <c r="AB117" s="69"/>
      <c r="AC117" s="69"/>
      <c r="AD117" s="69"/>
      <c r="AE117" s="13" t="s">
        <v>265</v>
      </c>
      <c r="AF117" s="17">
        <v>4000000</v>
      </c>
      <c r="AG117" s="17">
        <v>16000000</v>
      </c>
      <c r="AH117" s="70">
        <f>VLOOKUP(A117,'MOD PAA INVERSIÓN 25 DE FEBRERO'!$B:$M,12,0)</f>
        <v>16000000</v>
      </c>
      <c r="AI117" s="70">
        <f t="shared" si="0"/>
        <v>0</v>
      </c>
      <c r="AJ117" s="70">
        <v>16000000</v>
      </c>
      <c r="AK117" s="70">
        <v>1</v>
      </c>
      <c r="AL117" s="70" t="str">
        <f>VLOOKUP(A117,'MOD PAA INVERSIÓN 25 DE FEBRERO'!$B:$X,23,0)</f>
        <v>Modificación propuesta</v>
      </c>
      <c r="AM117" s="13" t="s">
        <v>47</v>
      </c>
      <c r="AN117" s="14">
        <v>8080</v>
      </c>
      <c r="AO117" s="71"/>
      <c r="AP117" s="71">
        <f>SUMIFS('MOD PAA INVERSIÓN'!$M:$M,'MOD PAA INVERSIÓN'!B:B,A117,'MOD PAA INVERSIÓN'!A:A,"Información Actual")</f>
        <v>-16000000</v>
      </c>
      <c r="AQ117" s="71">
        <f>VLOOKUP(A117,'Copia de MOD PAA INVERSIÓN'!$B:$M,12,0)</f>
        <v>16000000</v>
      </c>
      <c r="AR117" s="75">
        <f>VLOOKUP(A117,'SOL INVERSIÒN'!$B:$M,12,0)</f>
        <v>16000000</v>
      </c>
      <c r="AS117" s="71">
        <f t="shared" ref="AS117:AS119" si="11">AH117-AQ117</f>
        <v>0</v>
      </c>
      <c r="AT117" s="71"/>
      <c r="AU117" s="71">
        <f t="shared" si="2"/>
        <v>0</v>
      </c>
      <c r="AV117" s="71"/>
      <c r="AW117" s="71"/>
      <c r="AX117" s="71"/>
    </row>
    <row r="118" spans="1:50" ht="191.25">
      <c r="A118" s="12" t="s">
        <v>296</v>
      </c>
      <c r="B118" s="13" t="s">
        <v>34</v>
      </c>
      <c r="C118" s="13" t="s">
        <v>35</v>
      </c>
      <c r="D118" s="13" t="s">
        <v>263</v>
      </c>
      <c r="E118" s="13" t="s">
        <v>264</v>
      </c>
      <c r="F118" s="14">
        <v>8080</v>
      </c>
      <c r="G118" s="14">
        <v>2024110010212</v>
      </c>
      <c r="H118" s="13" t="s">
        <v>265</v>
      </c>
      <c r="I118" s="13" t="s">
        <v>266</v>
      </c>
      <c r="J118" s="13" t="str">
        <f>VLOOKUP(A118,'MOD PAA INVERSIÓN 25 DE FEBRERO'!$B:$C,2,0)</f>
        <v>1. Formar 120.000 ciudadanos en sus capacidades democráticas para incidir en la construcción de una cultura democrática, ciudadana y de paz</v>
      </c>
      <c r="K118" s="13">
        <f>VLOOKUP(A118,'MOD PAA INVERSIÓN 25 DE FEBRERO'!$B:$D,3,0)</f>
        <v>80111600</v>
      </c>
      <c r="L118" s="13" t="str">
        <f>VLOOKUP(A118,'MOD PAA INVERSIÓN 25 DE FEBRERO'!$B:$E,4,0)</f>
        <v>Prestar los servicios profesionales para la proyeccion e implementación de contenidos pedagógicos de la Escuela de Participación.</v>
      </c>
      <c r="M118" s="13" t="str">
        <f>VLOOKUP(A118,'MOD PAA INVERSIÓN 25 DE FEBRERO'!$B:$F,5,0)</f>
        <v>FEBRERO</v>
      </c>
      <c r="N118" s="14" t="str">
        <f>VLOOKUP(A118,'MOD PAA INVERSIÓN 25 DE FEBRERO'!$B:$G,6,0)</f>
        <v>FEBRERO</v>
      </c>
      <c r="O118" s="14">
        <f>VLOOKUP(A118,'MOD PAA INVERSIÓN 25 DE FEBRERO'!$B:$H,7,0)</f>
        <v>5</v>
      </c>
      <c r="P118" s="13">
        <f>VLOOKUP(A118,'MOD PAA INVERSIÓN 25 DE FEBRERO'!$B:$I,8,0)</f>
        <v>1</v>
      </c>
      <c r="Q118" s="13" t="str">
        <f>VLOOKUP(A118,'MOD PAA INVERSIÓN 25 DE FEBRERO'!$B:$J,9,0)</f>
        <v>CCE-16 Contratación Directa</v>
      </c>
      <c r="R118" s="15" t="str">
        <f>VLOOKUP(A118,'MOD PAA INVERSIÓN 25 DE FEBRERO'!$B:$K,10,0)</f>
        <v>1-100-F001_VA-Recursos distrito</v>
      </c>
      <c r="S118" s="16">
        <f>VLOOKUP(A118,'MOD PAA INVERSIÓN 25 DE FEBRERO'!$B:$L,11,0)</f>
        <v>6000000</v>
      </c>
      <c r="T118" s="17">
        <v>30000000</v>
      </c>
      <c r="U118" s="13" t="str">
        <f>VLOOKUP(A118,'MOD PAA INVERSIÓN 25 DE FEBRERO'!$B:$N,13,0)</f>
        <v>Gerencia Escuela de la Participación</v>
      </c>
      <c r="V118" s="13" t="str">
        <f>VLOOKUP(A118,'MOD PAA INVERSIÓN 25 DE FEBRERO'!$B:$O,14,0)</f>
        <v>O232020200992913  Servicios de educación para la formación y el trab</v>
      </c>
      <c r="W118" s="13" t="str">
        <f>VLOOKUP(A118,'MOD PAA INVERSIÓN 25 DE FEBRERO'!$B:$P,15,0)</f>
        <v>20/0220/0102/45020340212</v>
      </c>
      <c r="X118" s="13" t="s">
        <v>271</v>
      </c>
      <c r="Y118" s="13" t="s">
        <v>50</v>
      </c>
      <c r="Z118" s="13" t="s">
        <v>51</v>
      </c>
      <c r="AA118" s="69"/>
      <c r="AB118" s="69"/>
      <c r="AC118" s="69"/>
      <c r="AD118" s="69"/>
      <c r="AE118" s="13" t="s">
        <v>265</v>
      </c>
      <c r="AF118" s="17">
        <v>6000000</v>
      </c>
      <c r="AG118" s="17">
        <v>30000000</v>
      </c>
      <c r="AH118" s="70">
        <f>VLOOKUP(A118,'MOD PAA INVERSIÓN 25 DE FEBRERO'!$B:$M,12,0)</f>
        <v>30000000</v>
      </c>
      <c r="AI118" s="70">
        <f t="shared" si="0"/>
        <v>0</v>
      </c>
      <c r="AJ118" s="70">
        <v>30000000</v>
      </c>
      <c r="AK118" s="70">
        <v>1</v>
      </c>
      <c r="AL118" s="70" t="str">
        <f>VLOOKUP(A118,'MOD PAA INVERSIÓN 25 DE FEBRERO'!$B:$X,23,0)</f>
        <v>Modificación propuesta</v>
      </c>
      <c r="AM118" s="13" t="s">
        <v>47</v>
      </c>
      <c r="AN118" s="14">
        <v>8080</v>
      </c>
      <c r="AO118" s="71"/>
      <c r="AP118" s="71">
        <f>SUMIFS('MOD PAA INVERSIÓN'!$M:$M,'MOD PAA INVERSIÓN'!B:B,A118,'MOD PAA INVERSIÓN'!A:A,"Información Actual")</f>
        <v>-30000000</v>
      </c>
      <c r="AQ118" s="71">
        <f>VLOOKUP(A118,'Copia de MOD PAA INVERSIÓN'!$B:$M,12,0)</f>
        <v>30000000</v>
      </c>
      <c r="AR118" s="75">
        <f>VLOOKUP(A118,'SOL INVERSIÒN'!$B:$M,12,0)</f>
        <v>30000000</v>
      </c>
      <c r="AS118" s="71">
        <f t="shared" si="11"/>
        <v>0</v>
      </c>
      <c r="AT118" s="71"/>
      <c r="AU118" s="71">
        <f t="shared" si="2"/>
        <v>0</v>
      </c>
      <c r="AV118" s="71"/>
      <c r="AW118" s="71"/>
      <c r="AX118" s="71"/>
    </row>
    <row r="119" spans="1:50" ht="89.25">
      <c r="A119" s="12" t="s">
        <v>298</v>
      </c>
      <c r="B119" s="13" t="s">
        <v>34</v>
      </c>
      <c r="C119" s="13" t="s">
        <v>35</v>
      </c>
      <c r="D119" s="13" t="s">
        <v>263</v>
      </c>
      <c r="E119" s="13" t="s">
        <v>264</v>
      </c>
      <c r="F119" s="14">
        <v>8080</v>
      </c>
      <c r="G119" s="14">
        <v>2024110010212</v>
      </c>
      <c r="H119" s="13" t="s">
        <v>265</v>
      </c>
      <c r="I119" s="13" t="s">
        <v>266</v>
      </c>
      <c r="J119" s="13" t="str">
        <f>VLOOKUP(A119,'MOD PAA INVERSIÓN 25 DE FEBRERO'!$B:$C,2,0)</f>
        <v>1. Formar 120.000 ciudadanos en sus capacidades democráticas para incidir en la construcción de una cultura democrática, ciudadana y de paz</v>
      </c>
      <c r="K119" s="13">
        <f>VLOOKUP(A119,'MOD PAA INVERSIÓN 25 DE FEBRERO'!$B:$D,3,0)</f>
        <v>80111600</v>
      </c>
      <c r="L119" s="13" t="str">
        <f>VLOOKUP(A119,'MOD PAA INVERSIÓN 25 DE FEBRERO'!$B:$E,4,0)</f>
        <v>Prestar servicios profesionales para desarrollar procesos de sistematización y reporte de las actividades que adelanta la Gerencia de Escuela de Participación.</v>
      </c>
      <c r="M119" s="13" t="str">
        <f>VLOOKUP(A119,'MOD PAA INVERSIÓN 25 DE FEBRERO'!$B:$F,5,0)</f>
        <v>MARZO</v>
      </c>
      <c r="N119" s="14" t="str">
        <f>VLOOKUP(A119,'MOD PAA INVERSIÓN 25 DE FEBRERO'!$B:$G,6,0)</f>
        <v>MARZO</v>
      </c>
      <c r="O119" s="14">
        <f>VLOOKUP(A119,'MOD PAA INVERSIÓN 25 DE FEBRERO'!$B:$H,7,0)</f>
        <v>10</v>
      </c>
      <c r="P119" s="13">
        <f>VLOOKUP(A119,'MOD PAA INVERSIÓN 25 DE FEBRERO'!$B:$I,8,0)</f>
        <v>1</v>
      </c>
      <c r="Q119" s="13" t="str">
        <f>VLOOKUP(A119,'MOD PAA INVERSIÓN 25 DE FEBRERO'!$B:$J,9,0)</f>
        <v>CCE-16 Contratación Directa</v>
      </c>
      <c r="R119" s="15" t="str">
        <f>VLOOKUP(A119,'MOD PAA INVERSIÓN 25 DE FEBRERO'!$B:$K,10,0)</f>
        <v>1-100-F001_VA-Recursos distrito</v>
      </c>
      <c r="S119" s="16">
        <f>VLOOKUP(A119,'MOD PAA INVERSIÓN 25 DE FEBRERO'!$B:$L,11,0)</f>
        <v>6000000</v>
      </c>
      <c r="T119" s="17">
        <v>60000000</v>
      </c>
      <c r="U119" s="13" t="str">
        <f>VLOOKUP(A119,'MOD PAA INVERSIÓN 25 DE FEBRERO'!$B:$N,13,0)</f>
        <v>Gerencia Escuela de la Participación</v>
      </c>
      <c r="V119" s="13" t="str">
        <f>VLOOKUP(A119,'MOD PAA INVERSIÓN 25 DE FEBRERO'!$B:$O,14,0)</f>
        <v>O232020200883990  Otros servicios profesionales, técnicos y empresar</v>
      </c>
      <c r="W119" s="13" t="str">
        <f>VLOOKUP(A119,'MOD PAA INVERSIÓN 25 DE FEBRERO'!$B:$P,15,0)</f>
        <v>20/0220/0102/45020340212</v>
      </c>
      <c r="X119" s="13" t="s">
        <v>300</v>
      </c>
      <c r="Y119" s="13" t="s">
        <v>50</v>
      </c>
      <c r="Z119" s="13" t="s">
        <v>51</v>
      </c>
      <c r="AA119" s="69"/>
      <c r="AB119" s="69"/>
      <c r="AC119" s="69"/>
      <c r="AD119" s="69"/>
      <c r="AE119" s="13" t="s">
        <v>265</v>
      </c>
      <c r="AF119" s="17">
        <v>6000000</v>
      </c>
      <c r="AG119" s="17">
        <v>24000000</v>
      </c>
      <c r="AH119" s="70">
        <f>VLOOKUP(A119,'MOD PAA INVERSIÓN 25 DE FEBRERO'!$B:$M,12,0)</f>
        <v>60000000</v>
      </c>
      <c r="AI119" s="70">
        <f t="shared" si="0"/>
        <v>36000000</v>
      </c>
      <c r="AJ119" s="70">
        <v>60000000</v>
      </c>
      <c r="AK119" s="70">
        <v>1</v>
      </c>
      <c r="AL119" s="70" t="str">
        <f>VLOOKUP(A119,'MOD PAA INVERSIÓN 25 DE FEBRERO'!$B:$X,23,0)</f>
        <v>Modificación propuesta</v>
      </c>
      <c r="AM119" s="13" t="s">
        <v>47</v>
      </c>
      <c r="AN119" s="14">
        <v>8080</v>
      </c>
      <c r="AO119" s="71"/>
      <c r="AP119" s="71">
        <f>SUMIFS('MOD PAA INVERSIÓN'!$M:$M,'MOD PAA INVERSIÓN'!B:B,A119,'MOD PAA INVERSIÓN'!A:A,"Información Actual")</f>
        <v>-24000000</v>
      </c>
      <c r="AQ119" s="71">
        <f>VLOOKUP(A119,'Copia de MOD PAA INVERSIÓN'!$B:$M,12,0)</f>
        <v>60000000</v>
      </c>
      <c r="AR119" s="75">
        <f>VLOOKUP(A119,'SOL INVERSIÒN'!$B:$M,12,0)</f>
        <v>60000000</v>
      </c>
      <c r="AS119" s="71">
        <f t="shared" si="11"/>
        <v>0</v>
      </c>
      <c r="AT119" s="71"/>
      <c r="AU119" s="71">
        <f t="shared" si="2"/>
        <v>0</v>
      </c>
      <c r="AV119" s="71"/>
      <c r="AW119" s="71"/>
      <c r="AX119" s="71"/>
    </row>
    <row r="120" spans="1:50" ht="191.25">
      <c r="A120" s="12" t="s">
        <v>301</v>
      </c>
      <c r="B120" s="13" t="s">
        <v>34</v>
      </c>
      <c r="C120" s="13" t="s">
        <v>35</v>
      </c>
      <c r="D120" s="13" t="s">
        <v>263</v>
      </c>
      <c r="E120" s="13" t="s">
        <v>264</v>
      </c>
      <c r="F120" s="14">
        <v>8080</v>
      </c>
      <c r="G120" s="14">
        <v>2024110010212</v>
      </c>
      <c r="H120" s="13" t="s">
        <v>265</v>
      </c>
      <c r="I120" s="13" t="s">
        <v>266</v>
      </c>
      <c r="J120" s="13" t="str">
        <f>VLOOKUP(A120,'MOD PAA INVERSIÓN 25 DE FEBRERO'!$B:$C,2,0)</f>
        <v>1. Formar 120.000 ciudadanos en sus capacidades democráticas para incidir en la construcción de una cultura democrática, ciudadana y de paz</v>
      </c>
      <c r="K120" s="13">
        <f>VLOOKUP(A120,'MOD PAA INVERSIÓN 25 DE FEBRERO'!$B:$D,3,0)</f>
        <v>80111600</v>
      </c>
      <c r="L120" s="13" t="str">
        <f>VLOOKUP(A120,'MOD PAA INVERSIÓN 25 DE FEBRERO'!$B:$E,4,0)</f>
        <v>Prestar los servicios profesionales   para la planificación, diseño e implementacion de las actividades y metodologias de formacion que adelanta la Gerencia de Escuela de Participación.</v>
      </c>
      <c r="M120" s="13" t="str">
        <f>VLOOKUP(A120,'MOD PAA INVERSIÓN 25 DE FEBRERO'!$B:$F,5,0)</f>
        <v>FEBRERO</v>
      </c>
      <c r="N120" s="14" t="str">
        <f>VLOOKUP(A120,'MOD PAA INVERSIÓN 25 DE FEBRERO'!$B:$G,6,0)</f>
        <v>FEBRERO</v>
      </c>
      <c r="O120" s="14">
        <f>VLOOKUP(A120,'MOD PAA INVERSIÓN 25 DE FEBRERO'!$B:$H,7,0)</f>
        <v>10</v>
      </c>
      <c r="P120" s="13">
        <f>VLOOKUP(A120,'MOD PAA INVERSIÓN 25 DE FEBRERO'!$B:$I,8,0)</f>
        <v>1</v>
      </c>
      <c r="Q120" s="13" t="str">
        <f>VLOOKUP(A120,'MOD PAA INVERSIÓN 25 DE FEBRERO'!$B:$J,9,0)</f>
        <v>CCE-16 Contratación Directa</v>
      </c>
      <c r="R120" s="15" t="str">
        <f>VLOOKUP(A120,'MOD PAA INVERSIÓN 25 DE FEBRERO'!$B:$K,10,0)</f>
        <v>1-100-F001_VA-Recursos distrito</v>
      </c>
      <c r="S120" s="16">
        <f>VLOOKUP(A120,'MOD PAA INVERSIÓN 25 DE FEBRERO'!$B:$L,11,0)</f>
        <v>6000000</v>
      </c>
      <c r="T120" s="17">
        <v>60000000</v>
      </c>
      <c r="U120" s="13" t="str">
        <f>VLOOKUP(A120,'MOD PAA INVERSIÓN 25 DE FEBRERO'!$B:$N,13,0)</f>
        <v>Gerencia Escuela de la Participación</v>
      </c>
      <c r="V120" s="13" t="str">
        <f>VLOOKUP(A120,'MOD PAA INVERSIÓN 25 DE FEBRERO'!$B:$O,14,0)</f>
        <v>O232020200992913  Servicios de educación para la formación y el trab</v>
      </c>
      <c r="W120" s="13" t="str">
        <f>VLOOKUP(A120,'MOD PAA INVERSIÓN 25 DE FEBRERO'!$B:$P,15,0)</f>
        <v>20/0220/0102/45020340212</v>
      </c>
      <c r="X120" s="13" t="s">
        <v>271</v>
      </c>
      <c r="Y120" s="13" t="s">
        <v>50</v>
      </c>
      <c r="Z120" s="13" t="s">
        <v>51</v>
      </c>
      <c r="AA120" s="69"/>
      <c r="AB120" s="69"/>
      <c r="AC120" s="69"/>
      <c r="AD120" s="69"/>
      <c r="AE120" s="13" t="s">
        <v>265</v>
      </c>
      <c r="AF120" s="17">
        <v>5000000</v>
      </c>
      <c r="AG120" s="17">
        <v>25000000</v>
      </c>
      <c r="AH120" s="70">
        <f>VLOOKUP(A120,'MOD PAA INVERSIÓN 25 DE FEBRERO'!$B:$M,12,0)</f>
        <v>60000000</v>
      </c>
      <c r="AI120" s="70">
        <f t="shared" si="0"/>
        <v>35000000</v>
      </c>
      <c r="AJ120" s="70">
        <v>60000000</v>
      </c>
      <c r="AK120" s="70">
        <v>1</v>
      </c>
      <c r="AL120" s="70" t="str">
        <f>VLOOKUP(A120,'MOD PAA INVERSIÓN 25 DE FEBRERO'!$B:$X,23,0)</f>
        <v>Modificación propuesta</v>
      </c>
      <c r="AM120" s="13" t="s">
        <v>47</v>
      </c>
      <c r="AN120" s="14">
        <v>8080</v>
      </c>
      <c r="AO120" s="71"/>
      <c r="AP120" s="71">
        <f>SUMIFS('MOD PAA INVERSIÓN'!$M:$M,'MOD PAA INVERSIÓN'!B:B,A120,'MOD PAA INVERSIÓN'!A:A,"Información Actual")</f>
        <v>-25000000</v>
      </c>
      <c r="AQ120" s="71">
        <f>VLOOKUP(A120,'Copia de MOD PAA INVERSIÓN'!$B:$M,12,0)</f>
        <v>60000000</v>
      </c>
      <c r="AR120" s="75">
        <f>VLOOKUP(A120,'SOL INVERSIÒN'!$B:$M,12,0)</f>
        <v>60000000</v>
      </c>
      <c r="AS120" s="75">
        <f>T120+AP120</f>
        <v>35000000</v>
      </c>
      <c r="AT120" s="71"/>
      <c r="AU120" s="71">
        <f t="shared" si="2"/>
        <v>0</v>
      </c>
      <c r="AV120" s="71"/>
      <c r="AW120" s="71"/>
      <c r="AX120" s="71"/>
    </row>
    <row r="121" spans="1:50" ht="191.25">
      <c r="A121" s="12" t="s">
        <v>302</v>
      </c>
      <c r="B121" s="13" t="s">
        <v>34</v>
      </c>
      <c r="C121" s="13" t="s">
        <v>35</v>
      </c>
      <c r="D121" s="13" t="s">
        <v>263</v>
      </c>
      <c r="E121" s="13" t="s">
        <v>264</v>
      </c>
      <c r="F121" s="14">
        <v>8080</v>
      </c>
      <c r="G121" s="14">
        <v>2024110010212</v>
      </c>
      <c r="H121" s="13" t="s">
        <v>265</v>
      </c>
      <c r="I121" s="13" t="s">
        <v>266</v>
      </c>
      <c r="J121" s="13" t="s">
        <v>267</v>
      </c>
      <c r="K121" s="13">
        <v>80111600</v>
      </c>
      <c r="L121" s="13" t="s">
        <v>303</v>
      </c>
      <c r="M121" s="13" t="s">
        <v>43</v>
      </c>
      <c r="N121" s="13" t="str">
        <f>+M121</f>
        <v>FEBRERO</v>
      </c>
      <c r="O121" s="13">
        <v>5</v>
      </c>
      <c r="P121" s="13">
        <v>1</v>
      </c>
      <c r="Q121" s="13" t="s">
        <v>44</v>
      </c>
      <c r="R121" s="17" t="s">
        <v>45</v>
      </c>
      <c r="S121" s="17">
        <v>5300000</v>
      </c>
      <c r="T121" s="17">
        <v>26500000</v>
      </c>
      <c r="U121" s="13" t="s">
        <v>269</v>
      </c>
      <c r="V121" s="13" t="s">
        <v>47</v>
      </c>
      <c r="W121" s="13" t="s">
        <v>270</v>
      </c>
      <c r="X121" s="13" t="s">
        <v>271</v>
      </c>
      <c r="Y121" s="13" t="s">
        <v>50</v>
      </c>
      <c r="Z121" s="13" t="s">
        <v>51</v>
      </c>
      <c r="AA121" s="69"/>
      <c r="AB121" s="69"/>
      <c r="AC121" s="69"/>
      <c r="AD121" s="69"/>
      <c r="AE121" s="13" t="s">
        <v>265</v>
      </c>
      <c r="AF121" s="17">
        <v>5300000</v>
      </c>
      <c r="AG121" s="17">
        <v>26500000</v>
      </c>
      <c r="AH121" s="70" t="e">
        <f>VLOOKUP(A121,'MOD PAA INVERSIÓN 25 DE FEBRERO'!$B:$M,12,0)</f>
        <v>#N/A</v>
      </c>
      <c r="AI121" s="72">
        <f t="shared" si="0"/>
        <v>0</v>
      </c>
      <c r="AJ121" s="72">
        <v>26500000</v>
      </c>
      <c r="AK121" s="70">
        <v>0</v>
      </c>
      <c r="AL121" s="70" t="e">
        <f>VLOOKUP(A121,'MOD PAA INVERSIÓN 25 DE FEBRERO'!$B:$X,23,0)</f>
        <v>#N/A</v>
      </c>
      <c r="AM121" s="13" t="s">
        <v>47</v>
      </c>
      <c r="AN121" s="14">
        <v>8080</v>
      </c>
      <c r="AO121" s="71"/>
      <c r="AP121" s="71">
        <f>SUMIFS('MOD PAA INVERSIÓN'!$M:$M,'MOD PAA INVERSIÓN'!B:B,A121,'MOD PAA INVERSIÓN'!A:A,"Información Actual")</f>
        <v>0</v>
      </c>
      <c r="AQ121" s="71" t="e">
        <f>VLOOKUP(A121,'Copia de MOD PAA INVERSIÓN'!$B:$M,12,0)</f>
        <v>#N/A</v>
      </c>
      <c r="AR121" s="69" t="e">
        <f>VLOOKUP(A121,'SOL INVERSIÒN'!$B:$M,12,0)</f>
        <v>#N/A</v>
      </c>
      <c r="AS121" s="69"/>
      <c r="AT121" s="71"/>
      <c r="AU121" s="71" t="e">
        <f t="shared" si="2"/>
        <v>#N/A</v>
      </c>
      <c r="AV121" s="71"/>
      <c r="AW121" s="71"/>
      <c r="AX121" s="71"/>
    </row>
    <row r="122" spans="1:50" ht="191.25">
      <c r="A122" s="12" t="s">
        <v>304</v>
      </c>
      <c r="B122" s="13" t="s">
        <v>34</v>
      </c>
      <c r="C122" s="13" t="s">
        <v>35</v>
      </c>
      <c r="D122" s="13" t="s">
        <v>263</v>
      </c>
      <c r="E122" s="13" t="s">
        <v>264</v>
      </c>
      <c r="F122" s="14">
        <v>8080</v>
      </c>
      <c r="G122" s="14">
        <v>2024110010212</v>
      </c>
      <c r="H122" s="13" t="s">
        <v>265</v>
      </c>
      <c r="I122" s="13" t="s">
        <v>266</v>
      </c>
      <c r="J122" s="13" t="str">
        <f>VLOOKUP(A122,'MOD PAA INVERSIÓN 25 DE FEBRERO'!$B:$C,2,0)</f>
        <v>1. Formar 120.000 ciudadanos en sus capacidades democráticas para incidir en la construcción de una cultura democrática, ciudadana y de paz</v>
      </c>
      <c r="K122" s="13">
        <f>VLOOKUP(A122,'MOD PAA INVERSIÓN 25 DE FEBRERO'!$B:$D,3,0)</f>
        <v>80111600</v>
      </c>
      <c r="L122" s="13" t="str">
        <f>VLOOKUP(A122,'MOD PAA INVERSIÓN 25 DE FEBRERO'!$B:$E,4,0)</f>
        <v>Prestar servicios profesionales para apoyar a la Gerencia en el liderazgo y seguimiento de los procesos contractuales, administrativos y financieros competencia de la Gerencia de la Escuela de Participación.la de Participación.</v>
      </c>
      <c r="M122" s="13" t="str">
        <f>VLOOKUP(A122,'MOD PAA INVERSIÓN 25 DE FEBRERO'!$B:$F,5,0)</f>
        <v>ENERO</v>
      </c>
      <c r="N122" s="14" t="str">
        <f>VLOOKUP(A122,'MOD PAA INVERSIÓN 25 DE FEBRERO'!$B:$G,6,0)</f>
        <v>ENERO</v>
      </c>
      <c r="O122" s="14">
        <f>VLOOKUP(A122,'MOD PAA INVERSIÓN 25 DE FEBRERO'!$B:$H,7,0)</f>
        <v>6</v>
      </c>
      <c r="P122" s="13">
        <f>VLOOKUP(A122,'MOD PAA INVERSIÓN 25 DE FEBRERO'!$B:$I,8,0)</f>
        <v>1</v>
      </c>
      <c r="Q122" s="13" t="str">
        <f>VLOOKUP(A122,'MOD PAA INVERSIÓN 25 DE FEBRERO'!$B:$J,9,0)</f>
        <v>CCE-16 Contratación Directa</v>
      </c>
      <c r="R122" s="15" t="str">
        <f>VLOOKUP(A122,'MOD PAA INVERSIÓN 25 DE FEBRERO'!$B:$K,10,0)</f>
        <v>1-100-F001_VA-Recursos distrito</v>
      </c>
      <c r="S122" s="16">
        <f>VLOOKUP(A122,'MOD PAA INVERSIÓN 25 DE FEBRERO'!$B:$L,11,0)</f>
        <v>7300000</v>
      </c>
      <c r="T122" s="17">
        <v>43800000</v>
      </c>
      <c r="U122" s="13" t="str">
        <f>VLOOKUP(A122,'MOD PAA INVERSIÓN 25 DE FEBRERO'!$B:$N,13,0)</f>
        <v>Gerencia Escuela de la Participación</v>
      </c>
      <c r="V122" s="13" t="str">
        <f>VLOOKUP(A122,'MOD PAA INVERSIÓN 25 DE FEBRERO'!$B:$O,14,0)</f>
        <v>O232020200883990  Otros servicios profesionales, técnicos y empresar</v>
      </c>
      <c r="W122" s="13" t="str">
        <f>VLOOKUP(A122,'MOD PAA INVERSIÓN 25 DE FEBRERO'!$B:$P,15,0)</f>
        <v>20/0220/0102/45020340212</v>
      </c>
      <c r="X122" s="13" t="s">
        <v>271</v>
      </c>
      <c r="Y122" s="13" t="s">
        <v>50</v>
      </c>
      <c r="Z122" s="13" t="s">
        <v>51</v>
      </c>
      <c r="AA122" s="69"/>
      <c r="AB122" s="69"/>
      <c r="AC122" s="69"/>
      <c r="AD122" s="69"/>
      <c r="AE122" s="13" t="s">
        <v>265</v>
      </c>
      <c r="AF122" s="17">
        <v>7300000</v>
      </c>
      <c r="AG122" s="17">
        <v>43800000</v>
      </c>
      <c r="AH122" s="70">
        <f>VLOOKUP(A122,'MOD PAA INVERSIÓN 25 DE FEBRERO'!$B:$M,12,0)</f>
        <v>43800000</v>
      </c>
      <c r="AI122" s="70">
        <f t="shared" si="0"/>
        <v>0</v>
      </c>
      <c r="AJ122" s="70">
        <v>43800000</v>
      </c>
      <c r="AK122" s="70">
        <v>1</v>
      </c>
      <c r="AL122" s="70" t="str">
        <f>VLOOKUP(A122,'MOD PAA INVERSIÓN 25 DE FEBRERO'!$B:$X,23,0)</f>
        <v>Modificación propuesta</v>
      </c>
      <c r="AM122" s="13" t="s">
        <v>47</v>
      </c>
      <c r="AN122" s="14">
        <v>8080</v>
      </c>
      <c r="AO122" s="71"/>
      <c r="AP122" s="71">
        <f>SUMIFS('MOD PAA INVERSIÓN'!$M:$M,'MOD PAA INVERSIÓN'!B:B,A122,'MOD PAA INVERSIÓN'!A:A,"Información Actual")</f>
        <v>-43800000</v>
      </c>
      <c r="AQ122" s="71">
        <f>VLOOKUP(A122,'Copia de MOD PAA INVERSIÓN'!$B:$M,12,0)</f>
        <v>43800000</v>
      </c>
      <c r="AR122" s="75">
        <f>VLOOKUP(A122,'SOL INVERSIÒN'!$B:$M,12,0)</f>
        <v>43800000</v>
      </c>
      <c r="AS122" s="69"/>
      <c r="AT122" s="71"/>
      <c r="AU122" s="71">
        <f t="shared" si="2"/>
        <v>0</v>
      </c>
      <c r="AV122" s="71"/>
      <c r="AW122" s="71"/>
      <c r="AX122" s="71"/>
    </row>
    <row r="123" spans="1:50" ht="191.25">
      <c r="A123" s="12" t="s">
        <v>306</v>
      </c>
      <c r="B123" s="13" t="s">
        <v>34</v>
      </c>
      <c r="C123" s="13" t="s">
        <v>35</v>
      </c>
      <c r="D123" s="13" t="s">
        <v>263</v>
      </c>
      <c r="E123" s="13" t="s">
        <v>264</v>
      </c>
      <c r="F123" s="14">
        <v>8080</v>
      </c>
      <c r="G123" s="14">
        <v>2024110010212</v>
      </c>
      <c r="H123" s="13" t="s">
        <v>265</v>
      </c>
      <c r="I123" s="13" t="s">
        <v>266</v>
      </c>
      <c r="J123" s="13" t="str">
        <f>VLOOKUP(A123,'MOD PAA INVERSIÓN 25 DE FEBRERO'!$B:$C,2,0)</f>
        <v>1. Formar 120.000 ciudadanos en sus capacidades democráticas para incidir en la construcción de una cultura democrática, ciudadana y de paz</v>
      </c>
      <c r="K123" s="13">
        <f>VLOOKUP(A123,'MOD PAA INVERSIÓN 25 DE FEBRERO'!$B:$D,3,0)</f>
        <v>80111600</v>
      </c>
      <c r="L123" s="13" t="str">
        <f>VLOOKUP(A123,'MOD PAA INVERSIÓN 25 DE FEBRERO'!$B:$E,4,0)</f>
        <v>Prestar los servicios profesionales de manera temporal, para realizar el diseño audiovisual de los contenidos y publicaciones de la Gerencia de Escuela de Participación.</v>
      </c>
      <c r="M123" s="13" t="str">
        <f>VLOOKUP(A123,'MOD PAA INVERSIÓN 25 DE FEBRERO'!$B:$F,5,0)</f>
        <v>FEBRERO</v>
      </c>
      <c r="N123" s="14" t="str">
        <f>VLOOKUP(A123,'MOD PAA INVERSIÓN 25 DE FEBRERO'!$B:$G,6,0)</f>
        <v>FEBRERO</v>
      </c>
      <c r="O123" s="14">
        <f>VLOOKUP(A123,'MOD PAA INVERSIÓN 25 DE FEBRERO'!$B:$H,7,0)</f>
        <v>5</v>
      </c>
      <c r="P123" s="13">
        <f>VLOOKUP(A123,'MOD PAA INVERSIÓN 25 DE FEBRERO'!$B:$I,8,0)</f>
        <v>1</v>
      </c>
      <c r="Q123" s="13" t="str">
        <f>VLOOKUP(A123,'MOD PAA INVERSIÓN 25 DE FEBRERO'!$B:$J,9,0)</f>
        <v>CCE-16 Contratación Directa</v>
      </c>
      <c r="R123" s="15" t="str">
        <f>VLOOKUP(A123,'MOD PAA INVERSIÓN 25 DE FEBRERO'!$B:$K,10,0)</f>
        <v>1-100-F001_VA-Recursos distrito</v>
      </c>
      <c r="S123" s="16">
        <f>VLOOKUP(A123,'MOD PAA INVERSIÓN 25 DE FEBRERO'!$B:$L,11,0)</f>
        <v>5000000</v>
      </c>
      <c r="T123" s="17">
        <v>25000000</v>
      </c>
      <c r="U123" s="13" t="str">
        <f>VLOOKUP(A123,'MOD PAA INVERSIÓN 25 DE FEBRERO'!$B:$N,13,0)</f>
        <v>Gerencia Escuela de la Participación</v>
      </c>
      <c r="V123" s="13" t="str">
        <f>VLOOKUP(A123,'MOD PAA INVERSIÓN 25 DE FEBRERO'!$B:$O,14,0)</f>
        <v>O232020200992913  Servicios de educación para la formación y el trab</v>
      </c>
      <c r="W123" s="13" t="str">
        <f>VLOOKUP(A123,'MOD PAA INVERSIÓN 25 DE FEBRERO'!$B:$P,15,0)</f>
        <v>20/0220/0102/45020340212</v>
      </c>
      <c r="X123" s="13" t="s">
        <v>271</v>
      </c>
      <c r="Y123" s="13" t="s">
        <v>50</v>
      </c>
      <c r="Z123" s="13" t="s">
        <v>51</v>
      </c>
      <c r="AA123" s="69"/>
      <c r="AB123" s="69"/>
      <c r="AC123" s="69"/>
      <c r="AD123" s="69"/>
      <c r="AE123" s="13" t="s">
        <v>265</v>
      </c>
      <c r="AF123" s="17">
        <v>5000000</v>
      </c>
      <c r="AG123" s="17">
        <v>25000000</v>
      </c>
      <c r="AH123" s="70">
        <f>VLOOKUP(A123,'MOD PAA INVERSIÓN 25 DE FEBRERO'!$B:$M,12,0)</f>
        <v>25000000</v>
      </c>
      <c r="AI123" s="70">
        <f t="shared" si="0"/>
        <v>0</v>
      </c>
      <c r="AJ123" s="70">
        <v>25000000</v>
      </c>
      <c r="AK123" s="70">
        <v>1</v>
      </c>
      <c r="AL123" s="70" t="str">
        <f>VLOOKUP(A123,'MOD PAA INVERSIÓN 25 DE FEBRERO'!$B:$X,23,0)</f>
        <v>Modificación propuesta</v>
      </c>
      <c r="AM123" s="13" t="s">
        <v>47</v>
      </c>
      <c r="AN123" s="14">
        <v>8080</v>
      </c>
      <c r="AO123" s="71"/>
      <c r="AP123" s="71">
        <f>SUMIFS('MOD PAA INVERSIÓN'!$M:$M,'MOD PAA INVERSIÓN'!B:B,A123,'MOD PAA INVERSIÓN'!A:A,"Información Actual")</f>
        <v>-25000000</v>
      </c>
      <c r="AQ123" s="71">
        <f>VLOOKUP(A123,'Copia de MOD PAA INVERSIÓN'!$B:$M,12,0)</f>
        <v>25000000</v>
      </c>
      <c r="AR123" s="75">
        <f>VLOOKUP(A123,'SOL INVERSIÒN'!$B:$M,12,0)</f>
        <v>25000000</v>
      </c>
      <c r="AS123" s="69"/>
      <c r="AT123" s="71"/>
      <c r="AU123" s="71">
        <f t="shared" si="2"/>
        <v>0</v>
      </c>
      <c r="AV123" s="71"/>
      <c r="AW123" s="71"/>
      <c r="AX123" s="71"/>
    </row>
    <row r="124" spans="1:50" ht="191.25">
      <c r="A124" s="12" t="s">
        <v>308</v>
      </c>
      <c r="B124" s="13" t="s">
        <v>34</v>
      </c>
      <c r="C124" s="13" t="s">
        <v>35</v>
      </c>
      <c r="D124" s="13" t="s">
        <v>263</v>
      </c>
      <c r="E124" s="13" t="s">
        <v>264</v>
      </c>
      <c r="F124" s="14">
        <v>8080</v>
      </c>
      <c r="G124" s="14">
        <v>2024110010212</v>
      </c>
      <c r="H124" s="13" t="s">
        <v>265</v>
      </c>
      <c r="I124" s="13" t="s">
        <v>266</v>
      </c>
      <c r="J124" s="13" t="str">
        <f>VLOOKUP(A124,'MOD PAA INVERSIÓN 25 DE FEBRERO'!$B:$C,2,0)</f>
        <v>1. Formar 120.000 ciudadanos en sus capacidades democráticas para incidir en la construcción de una cultura democrática, ciudadana y de paz</v>
      </c>
      <c r="K124" s="13">
        <f>VLOOKUP(A124,'MOD PAA INVERSIÓN 25 DE FEBRERO'!$B:$D,3,0)</f>
        <v>80111600</v>
      </c>
      <c r="L124" s="13" t="str">
        <f>VLOOKUP(A124,'MOD PAA INVERSIÓN 25 DE FEBRERO'!$B:$E,4,0)</f>
        <v>Prestar los servicios profesionales para el diseño e implementación de metodologías y didácticas en las diferentes modalidades de formación competencia de la Gerencia de Escuela de Participación.</v>
      </c>
      <c r="M124" s="13" t="str">
        <f>VLOOKUP(A124,'MOD PAA INVERSIÓN 25 DE FEBRERO'!$B:$F,5,0)</f>
        <v>Marzo</v>
      </c>
      <c r="N124" s="14" t="str">
        <f>VLOOKUP(A124,'MOD PAA INVERSIÓN 25 DE FEBRERO'!$B:$G,6,0)</f>
        <v>Marzo</v>
      </c>
      <c r="O124" s="14">
        <f>VLOOKUP(A124,'MOD PAA INVERSIÓN 25 DE FEBRERO'!$B:$H,7,0)</f>
        <v>5</v>
      </c>
      <c r="P124" s="13">
        <f>VLOOKUP(A124,'MOD PAA INVERSIÓN 25 DE FEBRERO'!$B:$I,8,0)</f>
        <v>1</v>
      </c>
      <c r="Q124" s="13" t="str">
        <f>VLOOKUP(A124,'MOD PAA INVERSIÓN 25 DE FEBRERO'!$B:$J,9,0)</f>
        <v>CCE-16 Contratación Directa</v>
      </c>
      <c r="R124" s="15" t="str">
        <f>VLOOKUP(A124,'MOD PAA INVERSIÓN 25 DE FEBRERO'!$B:$K,10,0)</f>
        <v>1-100-F001_VA-Recursos distrito</v>
      </c>
      <c r="S124" s="16">
        <f>VLOOKUP(A124,'MOD PAA INVERSIÓN 25 DE FEBRERO'!$B:$L,11,0)</f>
        <v>7000000</v>
      </c>
      <c r="T124" s="17">
        <v>35000000</v>
      </c>
      <c r="U124" s="13" t="str">
        <f>VLOOKUP(A124,'MOD PAA INVERSIÓN 25 DE FEBRERO'!$B:$N,13,0)</f>
        <v>Gerencia Escuela de la Participación</v>
      </c>
      <c r="V124" s="13" t="str">
        <f>VLOOKUP(A124,'MOD PAA INVERSIÓN 25 DE FEBRERO'!$B:$O,14,0)</f>
        <v>O232020200992913  Servicios de educación para la formación y el trab</v>
      </c>
      <c r="W124" s="13" t="str">
        <f>VLOOKUP(A124,'MOD PAA INVERSIÓN 25 DE FEBRERO'!$B:$P,15,0)</f>
        <v>20/0220/0102/45020340212</v>
      </c>
      <c r="X124" s="13" t="s">
        <v>271</v>
      </c>
      <c r="Y124" s="13" t="s">
        <v>50</v>
      </c>
      <c r="Z124" s="13" t="s">
        <v>51</v>
      </c>
      <c r="AA124" s="69"/>
      <c r="AB124" s="69"/>
      <c r="AC124" s="69"/>
      <c r="AD124" s="69"/>
      <c r="AE124" s="13" t="s">
        <v>265</v>
      </c>
      <c r="AF124" s="17">
        <v>7000000</v>
      </c>
      <c r="AG124" s="17">
        <v>28000000</v>
      </c>
      <c r="AH124" s="70">
        <f>VLOOKUP(A124,'MOD PAA INVERSIÓN 25 DE FEBRERO'!$B:$M,12,0)</f>
        <v>35000000</v>
      </c>
      <c r="AI124" s="70">
        <f t="shared" si="0"/>
        <v>7000000</v>
      </c>
      <c r="AJ124" s="70">
        <v>35000000</v>
      </c>
      <c r="AK124" s="70">
        <v>1</v>
      </c>
      <c r="AL124" s="70" t="str">
        <f>VLOOKUP(A124,'MOD PAA INVERSIÓN 25 DE FEBRERO'!$B:$X,23,0)</f>
        <v>Modificación propuesta</v>
      </c>
      <c r="AM124" s="13" t="s">
        <v>47</v>
      </c>
      <c r="AN124" s="14">
        <v>8080</v>
      </c>
      <c r="AO124" s="71"/>
      <c r="AP124" s="71">
        <f>SUMIFS('MOD PAA INVERSIÓN'!$M:$M,'MOD PAA INVERSIÓN'!B:B,A124,'MOD PAA INVERSIÓN'!A:A,"Información Actual")</f>
        <v>-28000000</v>
      </c>
      <c r="AQ124" s="71">
        <f>VLOOKUP(A124,'Copia de MOD PAA INVERSIÓN'!$B:$M,12,0)</f>
        <v>35000000</v>
      </c>
      <c r="AR124" s="75">
        <f>VLOOKUP(A124,'SOL INVERSIÒN'!$B:$M,12,0)</f>
        <v>35000000</v>
      </c>
      <c r="AS124" s="75">
        <f>T124+AP124</f>
        <v>7000000</v>
      </c>
      <c r="AT124" s="71"/>
      <c r="AU124" s="71">
        <f t="shared" si="2"/>
        <v>0</v>
      </c>
      <c r="AV124" s="71"/>
      <c r="AW124" s="71"/>
      <c r="AX124" s="71"/>
    </row>
    <row r="125" spans="1:50" ht="76.5">
      <c r="A125" s="12" t="s">
        <v>310</v>
      </c>
      <c r="B125" s="13" t="s">
        <v>34</v>
      </c>
      <c r="C125" s="13" t="s">
        <v>35</v>
      </c>
      <c r="D125" s="13" t="s">
        <v>263</v>
      </c>
      <c r="E125" s="13" t="s">
        <v>264</v>
      </c>
      <c r="F125" s="14">
        <v>8080</v>
      </c>
      <c r="G125" s="14">
        <v>2024110010212</v>
      </c>
      <c r="H125" s="13" t="s">
        <v>265</v>
      </c>
      <c r="I125" s="13" t="s">
        <v>266</v>
      </c>
      <c r="J125" s="13" t="s">
        <v>267</v>
      </c>
      <c r="K125" s="13">
        <v>80111600</v>
      </c>
      <c r="L125" s="13" t="s">
        <v>311</v>
      </c>
      <c r="M125" s="13" t="s">
        <v>42</v>
      </c>
      <c r="N125" s="13" t="str">
        <f t="shared" ref="N125:N127" si="12">+M125</f>
        <v>ENERO</v>
      </c>
      <c r="O125" s="13">
        <v>6</v>
      </c>
      <c r="P125" s="13">
        <v>1</v>
      </c>
      <c r="Q125" s="13" t="s">
        <v>44</v>
      </c>
      <c r="R125" s="17" t="s">
        <v>45</v>
      </c>
      <c r="S125" s="17">
        <v>3600000</v>
      </c>
      <c r="T125" s="17">
        <v>21600000</v>
      </c>
      <c r="U125" s="13" t="s">
        <v>269</v>
      </c>
      <c r="V125" s="13" t="s">
        <v>47</v>
      </c>
      <c r="W125" s="13" t="s">
        <v>270</v>
      </c>
      <c r="X125" s="13" t="s">
        <v>49</v>
      </c>
      <c r="Y125" s="13" t="s">
        <v>50</v>
      </c>
      <c r="Z125" s="13" t="s">
        <v>51</v>
      </c>
      <c r="AA125" s="69"/>
      <c r="AB125" s="69"/>
      <c r="AC125" s="69"/>
      <c r="AD125" s="69"/>
      <c r="AE125" s="13" t="s">
        <v>265</v>
      </c>
      <c r="AF125" s="17">
        <v>3600000</v>
      </c>
      <c r="AG125" s="17">
        <v>21600000</v>
      </c>
      <c r="AH125" s="70" t="e">
        <f>VLOOKUP(A125,'MOD PAA INVERSIÓN 25 DE FEBRERO'!$B:$M,12,0)</f>
        <v>#N/A</v>
      </c>
      <c r="AI125" s="72">
        <f t="shared" si="0"/>
        <v>0</v>
      </c>
      <c r="AJ125" s="72">
        <v>21600000</v>
      </c>
      <c r="AK125" s="70">
        <v>0</v>
      </c>
      <c r="AL125" s="70" t="e">
        <f>VLOOKUP(A125,'MOD PAA INVERSIÓN 25 DE FEBRERO'!$B:$X,23,0)</f>
        <v>#N/A</v>
      </c>
      <c r="AM125" s="13" t="s">
        <v>47</v>
      </c>
      <c r="AN125" s="14">
        <v>8080</v>
      </c>
      <c r="AO125" s="71"/>
      <c r="AP125" s="71">
        <f>SUMIFS('MOD PAA INVERSIÓN'!$M:$M,'MOD PAA INVERSIÓN'!B:B,A125,'MOD PAA INVERSIÓN'!A:A,"Información Actual")</f>
        <v>0</v>
      </c>
      <c r="AQ125" s="71" t="e">
        <f>VLOOKUP(A125,'Copia de MOD PAA INVERSIÓN'!$B:$M,12,0)</f>
        <v>#N/A</v>
      </c>
      <c r="AR125" s="69" t="e">
        <f>VLOOKUP(A125,'SOL INVERSIÒN'!$B:$M,12,0)</f>
        <v>#N/A</v>
      </c>
      <c r="AS125" s="69"/>
      <c r="AT125" s="71"/>
      <c r="AU125" s="71" t="e">
        <f t="shared" si="2"/>
        <v>#N/A</v>
      </c>
      <c r="AV125" s="71"/>
      <c r="AW125" s="71"/>
      <c r="AX125" s="71"/>
    </row>
    <row r="126" spans="1:50" ht="76.5">
      <c r="A126" s="12" t="s">
        <v>312</v>
      </c>
      <c r="B126" s="13" t="s">
        <v>34</v>
      </c>
      <c r="C126" s="13" t="s">
        <v>35</v>
      </c>
      <c r="D126" s="13" t="s">
        <v>263</v>
      </c>
      <c r="E126" s="13" t="s">
        <v>264</v>
      </c>
      <c r="F126" s="14">
        <v>8080</v>
      </c>
      <c r="G126" s="14">
        <v>2024110010212</v>
      </c>
      <c r="H126" s="13" t="s">
        <v>265</v>
      </c>
      <c r="I126" s="13" t="s">
        <v>266</v>
      </c>
      <c r="J126" s="13" t="s">
        <v>267</v>
      </c>
      <c r="K126" s="13">
        <v>80111600</v>
      </c>
      <c r="L126" s="13" t="s">
        <v>313</v>
      </c>
      <c r="M126" s="13" t="s">
        <v>43</v>
      </c>
      <c r="N126" s="13" t="str">
        <f t="shared" si="12"/>
        <v>FEBRERO</v>
      </c>
      <c r="O126" s="13">
        <v>6</v>
      </c>
      <c r="P126" s="13">
        <v>1</v>
      </c>
      <c r="Q126" s="13" t="s">
        <v>44</v>
      </c>
      <c r="R126" s="17" t="s">
        <v>45</v>
      </c>
      <c r="S126" s="17">
        <v>3800000</v>
      </c>
      <c r="T126" s="17">
        <v>22800000</v>
      </c>
      <c r="U126" s="13" t="s">
        <v>269</v>
      </c>
      <c r="V126" s="13" t="s">
        <v>47</v>
      </c>
      <c r="W126" s="13" t="s">
        <v>270</v>
      </c>
      <c r="X126" s="13" t="s">
        <v>49</v>
      </c>
      <c r="Y126" s="13" t="s">
        <v>50</v>
      </c>
      <c r="Z126" s="13" t="s">
        <v>51</v>
      </c>
      <c r="AA126" s="69"/>
      <c r="AB126" s="69"/>
      <c r="AC126" s="69"/>
      <c r="AD126" s="69"/>
      <c r="AE126" s="13" t="s">
        <v>265</v>
      </c>
      <c r="AF126" s="17">
        <v>3800000</v>
      </c>
      <c r="AG126" s="17">
        <v>22800000</v>
      </c>
      <c r="AH126" s="70" t="e">
        <f>VLOOKUP(A126,'MOD PAA INVERSIÓN 25 DE FEBRERO'!$B:$M,12,0)</f>
        <v>#N/A</v>
      </c>
      <c r="AI126" s="72">
        <f t="shared" si="0"/>
        <v>0</v>
      </c>
      <c r="AJ126" s="72">
        <v>22800000</v>
      </c>
      <c r="AK126" s="70">
        <v>0</v>
      </c>
      <c r="AL126" s="70" t="e">
        <f>VLOOKUP(A126,'MOD PAA INVERSIÓN 25 DE FEBRERO'!$B:$X,23,0)</f>
        <v>#N/A</v>
      </c>
      <c r="AM126" s="13" t="s">
        <v>47</v>
      </c>
      <c r="AN126" s="14">
        <v>8080</v>
      </c>
      <c r="AO126" s="71"/>
      <c r="AP126" s="71">
        <f>SUMIFS('MOD PAA INVERSIÓN'!$M:$M,'MOD PAA INVERSIÓN'!B:B,A126,'MOD PAA INVERSIÓN'!A:A,"Información Actual")</f>
        <v>0</v>
      </c>
      <c r="AQ126" s="71" t="e">
        <f>VLOOKUP(A126,'Copia de MOD PAA INVERSIÓN'!$B:$M,12,0)</f>
        <v>#N/A</v>
      </c>
      <c r="AR126" s="69" t="e">
        <f>VLOOKUP(A126,'SOL INVERSIÒN'!$B:$M,12,0)</f>
        <v>#N/A</v>
      </c>
      <c r="AS126" s="69"/>
      <c r="AT126" s="71"/>
      <c r="AU126" s="71" t="e">
        <f t="shared" si="2"/>
        <v>#N/A</v>
      </c>
      <c r="AV126" s="71"/>
      <c r="AW126" s="71"/>
      <c r="AX126" s="71"/>
    </row>
    <row r="127" spans="1:50" ht="191.25">
      <c r="A127" s="12" t="s">
        <v>314</v>
      </c>
      <c r="B127" s="13" t="s">
        <v>34</v>
      </c>
      <c r="C127" s="13" t="s">
        <v>35</v>
      </c>
      <c r="D127" s="13" t="s">
        <v>263</v>
      </c>
      <c r="E127" s="13" t="s">
        <v>264</v>
      </c>
      <c r="F127" s="14">
        <v>8080</v>
      </c>
      <c r="G127" s="14">
        <v>2024110010212</v>
      </c>
      <c r="H127" s="13" t="s">
        <v>265</v>
      </c>
      <c r="I127" s="13" t="s">
        <v>266</v>
      </c>
      <c r="J127" s="13" t="s">
        <v>267</v>
      </c>
      <c r="K127" s="13">
        <v>80111600</v>
      </c>
      <c r="L127" s="13" t="s">
        <v>315</v>
      </c>
      <c r="M127" s="13" t="s">
        <v>42</v>
      </c>
      <c r="N127" s="13" t="str">
        <f t="shared" si="12"/>
        <v>ENERO</v>
      </c>
      <c r="O127" s="13">
        <v>6</v>
      </c>
      <c r="P127" s="13">
        <v>1</v>
      </c>
      <c r="Q127" s="13" t="s">
        <v>44</v>
      </c>
      <c r="R127" s="17" t="s">
        <v>45</v>
      </c>
      <c r="S127" s="17">
        <v>9000000</v>
      </c>
      <c r="T127" s="17">
        <v>54000000</v>
      </c>
      <c r="U127" s="13" t="s">
        <v>269</v>
      </c>
      <c r="V127" s="13" t="s">
        <v>47</v>
      </c>
      <c r="W127" s="13" t="s">
        <v>270</v>
      </c>
      <c r="X127" s="13" t="s">
        <v>271</v>
      </c>
      <c r="Y127" s="13" t="s">
        <v>50</v>
      </c>
      <c r="Z127" s="13" t="s">
        <v>51</v>
      </c>
      <c r="AA127" s="69"/>
      <c r="AB127" s="69"/>
      <c r="AC127" s="69"/>
      <c r="AD127" s="69"/>
      <c r="AE127" s="13" t="s">
        <v>265</v>
      </c>
      <c r="AF127" s="17">
        <v>9000000</v>
      </c>
      <c r="AG127" s="17">
        <v>54000000</v>
      </c>
      <c r="AH127" s="70" t="e">
        <f>VLOOKUP(A127,'MOD PAA INVERSIÓN 25 DE FEBRERO'!$B:$M,12,0)</f>
        <v>#N/A</v>
      </c>
      <c r="AI127" s="72">
        <f t="shared" si="0"/>
        <v>0</v>
      </c>
      <c r="AJ127" s="72">
        <v>54000000</v>
      </c>
      <c r="AK127" s="70">
        <v>0</v>
      </c>
      <c r="AL127" s="70" t="e">
        <f>VLOOKUP(A127,'MOD PAA INVERSIÓN 25 DE FEBRERO'!$B:$X,23,0)</f>
        <v>#N/A</v>
      </c>
      <c r="AM127" s="13" t="s">
        <v>47</v>
      </c>
      <c r="AN127" s="14">
        <v>8080</v>
      </c>
      <c r="AO127" s="71"/>
      <c r="AP127" s="71">
        <f>SUMIFS('MOD PAA INVERSIÓN'!$M:$M,'MOD PAA INVERSIÓN'!B:B,A127,'MOD PAA INVERSIÓN'!A:A,"Información Actual")</f>
        <v>0</v>
      </c>
      <c r="AQ127" s="71" t="e">
        <f>VLOOKUP(A127,'Copia de MOD PAA INVERSIÓN'!$B:$M,12,0)</f>
        <v>#N/A</v>
      </c>
      <c r="AR127" s="69" t="e">
        <f>VLOOKUP(A127,'SOL INVERSIÒN'!$B:$M,12,0)</f>
        <v>#N/A</v>
      </c>
      <c r="AS127" s="69"/>
      <c r="AT127" s="71"/>
      <c r="AU127" s="71" t="e">
        <f t="shared" si="2"/>
        <v>#N/A</v>
      </c>
      <c r="AV127" s="71"/>
      <c r="AW127" s="71"/>
      <c r="AX127" s="71"/>
    </row>
    <row r="128" spans="1:50" ht="89.25">
      <c r="A128" s="12" t="s">
        <v>316</v>
      </c>
      <c r="B128" s="13" t="s">
        <v>34</v>
      </c>
      <c r="C128" s="13" t="s">
        <v>35</v>
      </c>
      <c r="D128" s="13" t="s">
        <v>263</v>
      </c>
      <c r="E128" s="13" t="s">
        <v>264</v>
      </c>
      <c r="F128" s="14">
        <v>8080</v>
      </c>
      <c r="G128" s="14">
        <v>2024110010212</v>
      </c>
      <c r="H128" s="13" t="s">
        <v>265</v>
      </c>
      <c r="I128" s="13" t="s">
        <v>266</v>
      </c>
      <c r="J128" s="13" t="str">
        <f>VLOOKUP(A128,'MOD PAA INVERSIÓN 25 DE FEBRERO'!$B:$C,2,0)</f>
        <v>1. Formar 120.000 ciudadanos en sus capacidades democráticas para incidir en la construcción de una cultura democrática, ciudadana y de paz</v>
      </c>
      <c r="K128" s="13">
        <f>VLOOKUP(A128,'MOD PAA INVERSIÓN 25 DE FEBRERO'!$B:$D,3,0)</f>
        <v>80111600</v>
      </c>
      <c r="L128" s="13" t="str">
        <f>VLOOKUP(A128,'MOD PAA INVERSIÓN 25 DE FEBRERO'!$B:$E,4,0)</f>
        <v>Prestar servicios profesionales para el diseño y proyeccion de los contenidos pedagogicos de la Gerencia de Escuela de Participación</v>
      </c>
      <c r="M128" s="13" t="str">
        <f>VLOOKUP(A128,'MOD PAA INVERSIÓN 25 DE FEBRERO'!$B:$F,5,0)</f>
        <v>MARZO</v>
      </c>
      <c r="N128" s="14" t="str">
        <f>VLOOKUP(A128,'MOD PAA INVERSIÓN 25 DE FEBRERO'!$B:$G,6,0)</f>
        <v>MARZO</v>
      </c>
      <c r="O128" s="14">
        <f>VLOOKUP(A128,'MOD PAA INVERSIÓN 25 DE FEBRERO'!$B:$H,7,0)</f>
        <v>4</v>
      </c>
      <c r="P128" s="13">
        <f>VLOOKUP(A128,'MOD PAA INVERSIÓN 25 DE FEBRERO'!$B:$I,8,0)</f>
        <v>1</v>
      </c>
      <c r="Q128" s="13" t="str">
        <f>VLOOKUP(A128,'MOD PAA INVERSIÓN 25 DE FEBRERO'!$B:$J,9,0)</f>
        <v>CCE-16 Contratación Directa</v>
      </c>
      <c r="R128" s="15" t="str">
        <f>VLOOKUP(A128,'MOD PAA INVERSIÓN 25 DE FEBRERO'!$B:$K,10,0)</f>
        <v>1-100-F001_VA-Recursos distrito</v>
      </c>
      <c r="S128" s="16">
        <f>VLOOKUP(A128,'MOD PAA INVERSIÓN 25 DE FEBRERO'!$B:$L,11,0)</f>
        <v>4000000</v>
      </c>
      <c r="T128" s="17">
        <v>16000000</v>
      </c>
      <c r="U128" s="13" t="str">
        <f>VLOOKUP(A128,'MOD PAA INVERSIÓN 25 DE FEBRERO'!$B:$N,13,0)</f>
        <v>Gerencia Escuela de la Participación</v>
      </c>
      <c r="V128" s="13" t="str">
        <f>VLOOKUP(A128,'MOD PAA INVERSIÓN 25 DE FEBRERO'!$B:$O,14,0)</f>
        <v>O232020200992913  Servicios de educación para la formación y el trab</v>
      </c>
      <c r="W128" s="13" t="str">
        <f>VLOOKUP(A128,'MOD PAA INVERSIÓN 25 DE FEBRERO'!$B:$P,15,0)</f>
        <v>20/0220/0102/45020340212</v>
      </c>
      <c r="X128" s="13" t="s">
        <v>300</v>
      </c>
      <c r="Y128" s="13" t="s">
        <v>50</v>
      </c>
      <c r="Z128" s="13" t="s">
        <v>51</v>
      </c>
      <c r="AA128" s="69"/>
      <c r="AB128" s="69"/>
      <c r="AC128" s="69"/>
      <c r="AD128" s="69"/>
      <c r="AE128" s="13" t="s">
        <v>265</v>
      </c>
      <c r="AF128" s="17">
        <v>4000000</v>
      </c>
      <c r="AG128" s="17">
        <v>16000000</v>
      </c>
      <c r="AH128" s="70">
        <f>VLOOKUP(A128,'MOD PAA INVERSIÓN 25 DE FEBRERO'!$B:$M,12,0)</f>
        <v>16000000</v>
      </c>
      <c r="AI128" s="70">
        <f t="shared" si="0"/>
        <v>0</v>
      </c>
      <c r="AJ128" s="70">
        <v>16000000</v>
      </c>
      <c r="AK128" s="70">
        <v>1</v>
      </c>
      <c r="AL128" s="70" t="str">
        <f>VLOOKUP(A128,'MOD PAA INVERSIÓN 25 DE FEBRERO'!$B:$X,23,0)</f>
        <v>Modificación propuesta</v>
      </c>
      <c r="AM128" s="13" t="s">
        <v>47</v>
      </c>
      <c r="AN128" s="14">
        <v>8080</v>
      </c>
      <c r="AO128" s="71"/>
      <c r="AP128" s="71">
        <f>SUMIFS('MOD PAA INVERSIÓN'!$M:$M,'MOD PAA INVERSIÓN'!B:B,A128,'MOD PAA INVERSIÓN'!A:A,"Información Actual")</f>
        <v>-16000000</v>
      </c>
      <c r="AQ128" s="71">
        <f>VLOOKUP(A128,'Copia de MOD PAA INVERSIÓN'!$B:$M,12,0)</f>
        <v>16000000</v>
      </c>
      <c r="AR128" s="75">
        <f>VLOOKUP(A128,'SOL INVERSIÒN'!$B:$M,12,0)</f>
        <v>16000000</v>
      </c>
      <c r="AS128" s="69"/>
      <c r="AT128" s="71"/>
      <c r="AU128" s="71">
        <f t="shared" si="2"/>
        <v>0</v>
      </c>
      <c r="AV128" s="71"/>
      <c r="AW128" s="71"/>
      <c r="AX128" s="71"/>
    </row>
    <row r="129" spans="1:50" ht="191.25">
      <c r="A129" s="12" t="s">
        <v>318</v>
      </c>
      <c r="B129" s="13" t="s">
        <v>34</v>
      </c>
      <c r="C129" s="13" t="s">
        <v>35</v>
      </c>
      <c r="D129" s="13" t="s">
        <v>263</v>
      </c>
      <c r="E129" s="13" t="s">
        <v>264</v>
      </c>
      <c r="F129" s="14">
        <v>8080</v>
      </c>
      <c r="G129" s="14">
        <v>2024110010212</v>
      </c>
      <c r="H129" s="13" t="s">
        <v>265</v>
      </c>
      <c r="I129" s="13" t="s">
        <v>266</v>
      </c>
      <c r="J129" s="13" t="str">
        <f>VLOOKUP(A129,'MOD PAA INVERSIÓN 25 DE FEBRERO'!$B:$C,2,0)</f>
        <v>1. Formar 120.000 ciudadanos en sus capacidades democráticas para incidir en la construcción de una cultura democrática, ciudadana y de paz</v>
      </c>
      <c r="K129" s="13">
        <f>VLOOKUP(A129,'MOD PAA INVERSIÓN 25 DE FEBRERO'!$B:$D,3,0)</f>
        <v>80111600</v>
      </c>
      <c r="L129" s="13" t="str">
        <f>VLOOKUP(A129,'MOD PAA INVERSIÓN 25 DE FEBRERO'!$B:$E,4,0)</f>
        <v>Prestar los servicios de profesionales   para gestionar, desarrollar y realizar seguimiento a las alianzas de la Escuela de la Participación.</v>
      </c>
      <c r="M129" s="13" t="str">
        <f>VLOOKUP(A129,'MOD PAA INVERSIÓN 25 DE FEBRERO'!$B:$F,5,0)</f>
        <v>MARZO</v>
      </c>
      <c r="N129" s="14" t="str">
        <f>VLOOKUP(A129,'MOD PAA INVERSIÓN 25 DE FEBRERO'!$B:$G,6,0)</f>
        <v>MARZO</v>
      </c>
      <c r="O129" s="14">
        <f>VLOOKUP(A129,'MOD PAA INVERSIÓN 25 DE FEBRERO'!$B:$H,7,0)</f>
        <v>8</v>
      </c>
      <c r="P129" s="13">
        <f>VLOOKUP(A129,'MOD PAA INVERSIÓN 25 DE FEBRERO'!$B:$I,8,0)</f>
        <v>1</v>
      </c>
      <c r="Q129" s="13" t="str">
        <f>VLOOKUP(A129,'MOD PAA INVERSIÓN 25 DE FEBRERO'!$B:$J,9,0)</f>
        <v>CCE-16 Contratación Directa</v>
      </c>
      <c r="R129" s="15" t="str">
        <f>VLOOKUP(A129,'MOD PAA INVERSIÓN 25 DE FEBRERO'!$B:$K,10,0)</f>
        <v>1-100-F001_VA-Recursos distrito</v>
      </c>
      <c r="S129" s="16">
        <f>VLOOKUP(A129,'MOD PAA INVERSIÓN 25 DE FEBRERO'!$B:$L,11,0)</f>
        <v>7000000</v>
      </c>
      <c r="T129" s="17">
        <v>56000000</v>
      </c>
      <c r="U129" s="13" t="str">
        <f>VLOOKUP(A129,'MOD PAA INVERSIÓN 25 DE FEBRERO'!$B:$N,13,0)</f>
        <v>Gerencia Escuela de la Participación</v>
      </c>
      <c r="V129" s="13" t="str">
        <f>VLOOKUP(A129,'MOD PAA INVERSIÓN 25 DE FEBRERO'!$B:$O,14,0)</f>
        <v>O232020200883990  Otros servicios profesionales, técnicos y empresar</v>
      </c>
      <c r="W129" s="13" t="str">
        <f>VLOOKUP(A129,'MOD PAA INVERSIÓN 25 DE FEBRERO'!$B:$P,15,0)</f>
        <v>20/0220/0102/45020340212</v>
      </c>
      <c r="X129" s="13" t="s">
        <v>271</v>
      </c>
      <c r="Y129" s="13" t="s">
        <v>50</v>
      </c>
      <c r="Z129" s="13" t="s">
        <v>51</v>
      </c>
      <c r="AA129" s="69"/>
      <c r="AB129" s="69"/>
      <c r="AC129" s="69"/>
      <c r="AD129" s="69"/>
      <c r="AE129" s="13" t="s">
        <v>265</v>
      </c>
      <c r="AF129" s="17">
        <v>7000000</v>
      </c>
      <c r="AG129" s="17">
        <v>28000000</v>
      </c>
      <c r="AH129" s="70">
        <f>VLOOKUP(A129,'MOD PAA INVERSIÓN 25 DE FEBRERO'!$B:$M,12,0)</f>
        <v>56000000</v>
      </c>
      <c r="AI129" s="70">
        <f t="shared" si="0"/>
        <v>28000000</v>
      </c>
      <c r="AJ129" s="70">
        <v>56000000</v>
      </c>
      <c r="AK129" s="70">
        <v>4</v>
      </c>
      <c r="AL129" s="70" t="str">
        <f>VLOOKUP(A129,'MOD PAA INVERSIÓN 25 DE FEBRERO'!$B:$X,23,0)</f>
        <v>Modificación propuesta</v>
      </c>
      <c r="AM129" s="13" t="s">
        <v>47</v>
      </c>
      <c r="AN129" s="14">
        <v>8080</v>
      </c>
      <c r="AO129" s="71"/>
      <c r="AP129" s="71">
        <f>SUMIFS('MOD PAA INVERSIÓN'!$M:$M,'MOD PAA INVERSIÓN'!B:B,A129,'MOD PAA INVERSIÓN'!A:A,"Información Actual")</f>
        <v>-28000000</v>
      </c>
      <c r="AQ129" s="71">
        <f>VLOOKUP(A129,'Copia de MOD PAA INVERSIÓN'!$B:$M,12,0)</f>
        <v>56000000</v>
      </c>
      <c r="AR129" s="75">
        <f>VLOOKUP(A129,'SOL INVERSIÒN'!$B:$M,12,0)</f>
        <v>56000000</v>
      </c>
      <c r="AS129" s="69"/>
      <c r="AT129" s="71"/>
      <c r="AU129" s="71">
        <f t="shared" si="2"/>
        <v>0</v>
      </c>
      <c r="AV129" s="71"/>
      <c r="AW129" s="71"/>
      <c r="AX129" s="71"/>
    </row>
    <row r="130" spans="1:50" ht="76.5">
      <c r="A130" s="12" t="s">
        <v>320</v>
      </c>
      <c r="B130" s="13" t="s">
        <v>34</v>
      </c>
      <c r="C130" s="13" t="s">
        <v>35</v>
      </c>
      <c r="D130" s="13" t="s">
        <v>263</v>
      </c>
      <c r="E130" s="13" t="s">
        <v>264</v>
      </c>
      <c r="F130" s="14">
        <v>8080</v>
      </c>
      <c r="G130" s="14">
        <v>2024110010212</v>
      </c>
      <c r="H130" s="13" t="s">
        <v>265</v>
      </c>
      <c r="I130" s="13" t="s">
        <v>266</v>
      </c>
      <c r="J130" s="13" t="s">
        <v>267</v>
      </c>
      <c r="K130" s="13">
        <v>80111600</v>
      </c>
      <c r="L130" s="13" t="s">
        <v>321</v>
      </c>
      <c r="M130" s="13" t="s">
        <v>42</v>
      </c>
      <c r="N130" s="13" t="str">
        <f t="shared" ref="N130:N132" si="13">+M130</f>
        <v>ENERO</v>
      </c>
      <c r="O130" s="13">
        <v>6</v>
      </c>
      <c r="P130" s="13">
        <v>1</v>
      </c>
      <c r="Q130" s="13" t="s">
        <v>44</v>
      </c>
      <c r="R130" s="17" t="s">
        <v>45</v>
      </c>
      <c r="S130" s="17">
        <v>7000000</v>
      </c>
      <c r="T130" s="17">
        <v>42000000</v>
      </c>
      <c r="U130" s="13" t="s">
        <v>269</v>
      </c>
      <c r="V130" s="13" t="s">
        <v>47</v>
      </c>
      <c r="W130" s="13" t="s">
        <v>270</v>
      </c>
      <c r="X130" s="13" t="s">
        <v>49</v>
      </c>
      <c r="Y130" s="13" t="s">
        <v>50</v>
      </c>
      <c r="Z130" s="13" t="s">
        <v>51</v>
      </c>
      <c r="AA130" s="69"/>
      <c r="AB130" s="69"/>
      <c r="AC130" s="69"/>
      <c r="AD130" s="69"/>
      <c r="AE130" s="13" t="s">
        <v>265</v>
      </c>
      <c r="AF130" s="17">
        <v>7000000</v>
      </c>
      <c r="AG130" s="17">
        <v>42000000</v>
      </c>
      <c r="AH130" s="70" t="e">
        <f>VLOOKUP(A130,'MOD PAA INVERSIÓN 25 DE FEBRERO'!$B:$M,12,0)</f>
        <v>#N/A</v>
      </c>
      <c r="AI130" s="72">
        <f t="shared" si="0"/>
        <v>0</v>
      </c>
      <c r="AJ130" s="72">
        <v>42000000</v>
      </c>
      <c r="AK130" s="70">
        <v>0</v>
      </c>
      <c r="AL130" s="70" t="e">
        <f>VLOOKUP(A130,'MOD PAA INVERSIÓN 25 DE FEBRERO'!$B:$X,23,0)</f>
        <v>#N/A</v>
      </c>
      <c r="AM130" s="13" t="s">
        <v>47</v>
      </c>
      <c r="AN130" s="14">
        <v>8080</v>
      </c>
      <c r="AO130" s="71"/>
      <c r="AP130" s="71">
        <f>SUMIFS('MOD PAA INVERSIÓN'!$M:$M,'MOD PAA INVERSIÓN'!B:B,A130,'MOD PAA INVERSIÓN'!A:A,"Información Actual")</f>
        <v>0</v>
      </c>
      <c r="AQ130" s="71" t="e">
        <f>VLOOKUP(A130,'Copia de MOD PAA INVERSIÓN'!$B:$M,12,0)</f>
        <v>#N/A</v>
      </c>
      <c r="AR130" s="69" t="e">
        <f>VLOOKUP(A130,'SOL INVERSIÒN'!$B:$M,12,0)</f>
        <v>#N/A</v>
      </c>
      <c r="AS130" s="69"/>
      <c r="AT130" s="71"/>
      <c r="AU130" s="71" t="e">
        <f t="shared" si="2"/>
        <v>#N/A</v>
      </c>
      <c r="AV130" s="71"/>
      <c r="AW130" s="71"/>
      <c r="AX130" s="71"/>
    </row>
    <row r="131" spans="1:50" ht="191.25">
      <c r="A131" s="12" t="s">
        <v>322</v>
      </c>
      <c r="B131" s="13" t="s">
        <v>34</v>
      </c>
      <c r="C131" s="13" t="s">
        <v>35</v>
      </c>
      <c r="D131" s="13" t="s">
        <v>263</v>
      </c>
      <c r="E131" s="13" t="s">
        <v>264</v>
      </c>
      <c r="F131" s="14">
        <v>8080</v>
      </c>
      <c r="G131" s="14">
        <v>2024110010212</v>
      </c>
      <c r="H131" s="13" t="s">
        <v>265</v>
      </c>
      <c r="I131" s="13" t="s">
        <v>266</v>
      </c>
      <c r="J131" s="13" t="s">
        <v>267</v>
      </c>
      <c r="K131" s="13">
        <v>80111600</v>
      </c>
      <c r="L131" s="13" t="s">
        <v>323</v>
      </c>
      <c r="M131" s="13" t="s">
        <v>42</v>
      </c>
      <c r="N131" s="13" t="str">
        <f t="shared" si="13"/>
        <v>ENERO</v>
      </c>
      <c r="O131" s="13">
        <v>6</v>
      </c>
      <c r="P131" s="13">
        <v>1</v>
      </c>
      <c r="Q131" s="13" t="s">
        <v>44</v>
      </c>
      <c r="R131" s="17" t="s">
        <v>45</v>
      </c>
      <c r="S131" s="17">
        <v>5000000</v>
      </c>
      <c r="T131" s="17">
        <v>30000000</v>
      </c>
      <c r="U131" s="13" t="s">
        <v>269</v>
      </c>
      <c r="V131" s="13" t="s">
        <v>47</v>
      </c>
      <c r="W131" s="13" t="s">
        <v>270</v>
      </c>
      <c r="X131" s="13" t="s">
        <v>271</v>
      </c>
      <c r="Y131" s="13" t="s">
        <v>50</v>
      </c>
      <c r="Z131" s="13" t="s">
        <v>51</v>
      </c>
      <c r="AA131" s="69"/>
      <c r="AB131" s="69"/>
      <c r="AC131" s="69"/>
      <c r="AD131" s="69"/>
      <c r="AE131" s="13" t="s">
        <v>265</v>
      </c>
      <c r="AF131" s="17">
        <v>5000000</v>
      </c>
      <c r="AG131" s="17">
        <v>30000000</v>
      </c>
      <c r="AH131" s="70" t="e">
        <f>VLOOKUP(A131,'MOD PAA INVERSIÓN 25 DE FEBRERO'!$B:$M,12,0)</f>
        <v>#N/A</v>
      </c>
      <c r="AI131" s="72">
        <f t="shared" si="0"/>
        <v>0</v>
      </c>
      <c r="AJ131" s="72">
        <v>30000000</v>
      </c>
      <c r="AK131" s="70">
        <v>0</v>
      </c>
      <c r="AL131" s="70" t="e">
        <f>VLOOKUP(A131,'MOD PAA INVERSIÓN 25 DE FEBRERO'!$B:$X,23,0)</f>
        <v>#N/A</v>
      </c>
      <c r="AM131" s="13" t="s">
        <v>47</v>
      </c>
      <c r="AN131" s="14">
        <v>8080</v>
      </c>
      <c r="AO131" s="71"/>
      <c r="AP131" s="71">
        <f>SUMIFS('MOD PAA INVERSIÓN'!$M:$M,'MOD PAA INVERSIÓN'!B:B,A131,'MOD PAA INVERSIÓN'!A:A,"Información Actual")</f>
        <v>0</v>
      </c>
      <c r="AQ131" s="71" t="e">
        <f>VLOOKUP(A131,'Copia de MOD PAA INVERSIÓN'!$B:$M,12,0)</f>
        <v>#N/A</v>
      </c>
      <c r="AR131" s="69" t="e">
        <f>VLOOKUP(A131,'SOL INVERSIÒN'!$B:$M,12,0)</f>
        <v>#N/A</v>
      </c>
      <c r="AS131" s="69"/>
      <c r="AT131" s="71"/>
      <c r="AU131" s="71" t="e">
        <f t="shared" si="2"/>
        <v>#N/A</v>
      </c>
      <c r="AV131" s="71"/>
      <c r="AW131" s="71"/>
      <c r="AX131" s="71"/>
    </row>
    <row r="132" spans="1:50" ht="76.5">
      <c r="A132" s="12" t="s">
        <v>324</v>
      </c>
      <c r="B132" s="13" t="s">
        <v>34</v>
      </c>
      <c r="C132" s="13" t="s">
        <v>35</v>
      </c>
      <c r="D132" s="13" t="s">
        <v>263</v>
      </c>
      <c r="E132" s="13" t="s">
        <v>264</v>
      </c>
      <c r="F132" s="14">
        <v>8080</v>
      </c>
      <c r="G132" s="14">
        <v>2024110010212</v>
      </c>
      <c r="H132" s="13" t="s">
        <v>265</v>
      </c>
      <c r="I132" s="13" t="s">
        <v>266</v>
      </c>
      <c r="J132" s="13" t="s">
        <v>267</v>
      </c>
      <c r="K132" s="13">
        <v>80111600</v>
      </c>
      <c r="L132" s="13" t="s">
        <v>325</v>
      </c>
      <c r="M132" s="13" t="s">
        <v>42</v>
      </c>
      <c r="N132" s="13" t="str">
        <f t="shared" si="13"/>
        <v>ENERO</v>
      </c>
      <c r="O132" s="13">
        <v>6</v>
      </c>
      <c r="P132" s="13">
        <v>1</v>
      </c>
      <c r="Q132" s="13" t="s">
        <v>44</v>
      </c>
      <c r="R132" s="17" t="s">
        <v>45</v>
      </c>
      <c r="S132" s="17">
        <v>7000000</v>
      </c>
      <c r="T132" s="17">
        <v>42000000</v>
      </c>
      <c r="U132" s="13" t="s">
        <v>269</v>
      </c>
      <c r="V132" s="13" t="s">
        <v>47</v>
      </c>
      <c r="W132" s="13" t="s">
        <v>270</v>
      </c>
      <c r="X132" s="13" t="s">
        <v>49</v>
      </c>
      <c r="Y132" s="13" t="s">
        <v>50</v>
      </c>
      <c r="Z132" s="13" t="s">
        <v>51</v>
      </c>
      <c r="AA132" s="69"/>
      <c r="AB132" s="69"/>
      <c r="AC132" s="69"/>
      <c r="AD132" s="69"/>
      <c r="AE132" s="13" t="s">
        <v>265</v>
      </c>
      <c r="AF132" s="17">
        <v>7000000</v>
      </c>
      <c r="AG132" s="17">
        <v>42000000</v>
      </c>
      <c r="AH132" s="70" t="e">
        <f>VLOOKUP(A132,'MOD PAA INVERSIÓN 25 DE FEBRERO'!$B:$M,12,0)</f>
        <v>#N/A</v>
      </c>
      <c r="AI132" s="72">
        <f t="shared" si="0"/>
        <v>0</v>
      </c>
      <c r="AJ132" s="72">
        <v>42000000</v>
      </c>
      <c r="AK132" s="70">
        <v>0</v>
      </c>
      <c r="AL132" s="70" t="e">
        <f>VLOOKUP(A132,'MOD PAA INVERSIÓN 25 DE FEBRERO'!$B:$X,23,0)</f>
        <v>#N/A</v>
      </c>
      <c r="AM132" s="13" t="s">
        <v>47</v>
      </c>
      <c r="AN132" s="14">
        <v>8080</v>
      </c>
      <c r="AO132" s="71"/>
      <c r="AP132" s="71">
        <f>SUMIFS('MOD PAA INVERSIÓN'!$M:$M,'MOD PAA INVERSIÓN'!B:B,A132,'MOD PAA INVERSIÓN'!A:A,"Información Actual")</f>
        <v>0</v>
      </c>
      <c r="AQ132" s="71" t="e">
        <f>VLOOKUP(A132,'Copia de MOD PAA INVERSIÓN'!$B:$M,12,0)</f>
        <v>#N/A</v>
      </c>
      <c r="AR132" s="69" t="e">
        <f>VLOOKUP(A132,'SOL INVERSIÒN'!$B:$M,12,0)</f>
        <v>#N/A</v>
      </c>
      <c r="AS132" s="69"/>
      <c r="AT132" s="71"/>
      <c r="AU132" s="71" t="e">
        <f t="shared" si="2"/>
        <v>#N/A</v>
      </c>
      <c r="AV132" s="71"/>
      <c r="AW132" s="71"/>
      <c r="AX132" s="71"/>
    </row>
    <row r="133" spans="1:50" ht="191.25">
      <c r="A133" s="12" t="s">
        <v>326</v>
      </c>
      <c r="B133" s="13" t="s">
        <v>34</v>
      </c>
      <c r="C133" s="13" t="s">
        <v>35</v>
      </c>
      <c r="D133" s="13" t="s">
        <v>263</v>
      </c>
      <c r="E133" s="13" t="s">
        <v>264</v>
      </c>
      <c r="F133" s="14">
        <v>8080</v>
      </c>
      <c r="G133" s="14">
        <v>2024110010212</v>
      </c>
      <c r="H133" s="13" t="s">
        <v>265</v>
      </c>
      <c r="I133" s="13" t="s">
        <v>266</v>
      </c>
      <c r="J133" s="13" t="str">
        <f>VLOOKUP(A133,'MOD PAA INVERSIÓN 25 DE FEBRERO'!$B:$C,2,0)</f>
        <v>1. Formar 120.000 ciudadanos en sus capacidades democráticas para incidir en la construcción de una cultura democrática, ciudadana y de paz</v>
      </c>
      <c r="K133" s="13">
        <f>VLOOKUP(A133,'MOD PAA INVERSIÓN 25 DE FEBRERO'!$B:$D,3,0)</f>
        <v>80111600</v>
      </c>
      <c r="L133" s="13" t="str">
        <f>VLOOKUP(A133,'MOD PAA INVERSIÓN 25 DE FEBRERO'!$B:$E,4,0)</f>
        <v>Prestar servicios de apoyo a la gestión  para diseñar e implementar actividades en las diferentes modalidades de formación que brinda la Gerencia de Escuela de la Participación.</v>
      </c>
      <c r="M133" s="13" t="str">
        <f>VLOOKUP(A133,'MOD PAA INVERSIÓN 25 DE FEBRERO'!$B:$F,5,0)</f>
        <v>FEBRERO</v>
      </c>
      <c r="N133" s="14" t="str">
        <f>VLOOKUP(A133,'MOD PAA INVERSIÓN 25 DE FEBRERO'!$B:$G,6,0)</f>
        <v>FEBRERO</v>
      </c>
      <c r="O133" s="14">
        <f>VLOOKUP(A133,'MOD PAA INVERSIÓN 25 DE FEBRERO'!$B:$H,7,0)</f>
        <v>5</v>
      </c>
      <c r="P133" s="13">
        <f>VLOOKUP(A133,'MOD PAA INVERSIÓN 25 DE FEBRERO'!$B:$I,8,0)</f>
        <v>1</v>
      </c>
      <c r="Q133" s="13" t="str">
        <f>VLOOKUP(A133,'MOD PAA INVERSIÓN 25 DE FEBRERO'!$B:$J,9,0)</f>
        <v>CCE-16 Contratación Directa</v>
      </c>
      <c r="R133" s="15" t="str">
        <f>VLOOKUP(A133,'MOD PAA INVERSIÓN 25 DE FEBRERO'!$B:$K,10,0)</f>
        <v>1-100-F001_VA-Recursos distrito</v>
      </c>
      <c r="S133" s="16">
        <f>VLOOKUP(A133,'MOD PAA INVERSIÓN 25 DE FEBRERO'!$B:$L,11,0)</f>
        <v>3600000</v>
      </c>
      <c r="T133" s="17">
        <v>18000000</v>
      </c>
      <c r="U133" s="13" t="str">
        <f>VLOOKUP(A133,'MOD PAA INVERSIÓN 25 DE FEBRERO'!$B:$N,13,0)</f>
        <v>Gerencia Escuela de la Participación</v>
      </c>
      <c r="V133" s="13" t="str">
        <f>VLOOKUP(A133,'MOD PAA INVERSIÓN 25 DE FEBRERO'!$B:$O,14,0)</f>
        <v>O232020200992913  Servicios de educación para la formación y el trab</v>
      </c>
      <c r="W133" s="13" t="str">
        <f>VLOOKUP(A133,'MOD PAA INVERSIÓN 25 DE FEBRERO'!$B:$P,15,0)</f>
        <v>20/0220/0102/45020340212</v>
      </c>
      <c r="X133" s="13" t="s">
        <v>271</v>
      </c>
      <c r="Y133" s="13" t="s">
        <v>50</v>
      </c>
      <c r="Z133" s="13" t="s">
        <v>51</v>
      </c>
      <c r="AA133" s="69"/>
      <c r="AB133" s="69"/>
      <c r="AC133" s="69"/>
      <c r="AD133" s="69"/>
      <c r="AE133" s="13" t="s">
        <v>265</v>
      </c>
      <c r="AF133" s="17">
        <v>3600000</v>
      </c>
      <c r="AG133" s="17">
        <v>18000000</v>
      </c>
      <c r="AH133" s="70">
        <f>VLOOKUP(A133,'MOD PAA INVERSIÓN 25 DE FEBRERO'!$B:$M,12,0)</f>
        <v>18000000</v>
      </c>
      <c r="AI133" s="70">
        <f t="shared" si="0"/>
        <v>0</v>
      </c>
      <c r="AJ133" s="70">
        <v>18000000</v>
      </c>
      <c r="AK133" s="70">
        <v>1</v>
      </c>
      <c r="AL133" s="70" t="str">
        <f>VLOOKUP(A133,'MOD PAA INVERSIÓN 25 DE FEBRERO'!$B:$X,23,0)</f>
        <v>Modificación propuesta</v>
      </c>
      <c r="AM133" s="13" t="s">
        <v>47</v>
      </c>
      <c r="AN133" s="14">
        <v>8080</v>
      </c>
      <c r="AO133" s="71"/>
      <c r="AP133" s="71">
        <f>SUMIFS('MOD PAA INVERSIÓN'!$M:$M,'MOD PAA INVERSIÓN'!B:B,A133,'MOD PAA INVERSIÓN'!A:A,"Información Actual")</f>
        <v>-18000000</v>
      </c>
      <c r="AQ133" s="71">
        <f>VLOOKUP(A133,'Copia de MOD PAA INVERSIÓN'!$B:$M,12,0)</f>
        <v>18000000</v>
      </c>
      <c r="AR133" s="75">
        <f>VLOOKUP(A133,'SOL INVERSIÒN'!$B:$M,12,0)</f>
        <v>18000000</v>
      </c>
      <c r="AS133" s="69"/>
      <c r="AT133" s="71"/>
      <c r="AU133" s="71">
        <f t="shared" si="2"/>
        <v>0</v>
      </c>
      <c r="AV133" s="71"/>
      <c r="AW133" s="71"/>
      <c r="AX133" s="71"/>
    </row>
    <row r="134" spans="1:50" ht="191.25">
      <c r="A134" s="12" t="s">
        <v>328</v>
      </c>
      <c r="B134" s="13" t="s">
        <v>34</v>
      </c>
      <c r="C134" s="13" t="s">
        <v>35</v>
      </c>
      <c r="D134" s="13" t="s">
        <v>263</v>
      </c>
      <c r="E134" s="13" t="s">
        <v>264</v>
      </c>
      <c r="F134" s="14">
        <v>8080</v>
      </c>
      <c r="G134" s="14">
        <v>2024110010212</v>
      </c>
      <c r="H134" s="13" t="s">
        <v>265</v>
      </c>
      <c r="I134" s="13" t="s">
        <v>266</v>
      </c>
      <c r="J134" s="13" t="str">
        <f>VLOOKUP(A134,'MOD PAA INVERSIÓN 25 DE FEBRERO'!$B:$C,2,0)</f>
        <v>1. Formar 120.000 ciudadanos en sus capacidades democráticas para incidir en la construcción de una cultura democrática, ciudadana y de paz</v>
      </c>
      <c r="K134" s="13">
        <f>VLOOKUP(A134,'MOD PAA INVERSIÓN 25 DE FEBRERO'!$B:$D,3,0)</f>
        <v>80111600</v>
      </c>
      <c r="L134" s="13" t="str">
        <f>VLOOKUP(A134,'MOD PAA INVERSIÓN 25 DE FEBRERO'!$B:$E,4,0)</f>
        <v>Prestar los servicios profesionales para realizar el seguimiento, sistematización y reportes requeridos por la Escuela de la Participación.</v>
      </c>
      <c r="M134" s="13" t="str">
        <f>VLOOKUP(A134,'MOD PAA INVERSIÓN 25 DE FEBRERO'!$B:$F,5,0)</f>
        <v>FEBRERO</v>
      </c>
      <c r="N134" s="14" t="str">
        <f>VLOOKUP(A134,'MOD PAA INVERSIÓN 25 DE FEBRERO'!$B:$G,6,0)</f>
        <v>FEBRERO</v>
      </c>
      <c r="O134" s="14">
        <f>VLOOKUP(A134,'MOD PAA INVERSIÓN 25 DE FEBRERO'!$B:$H,7,0)</f>
        <v>5</v>
      </c>
      <c r="P134" s="13">
        <f>VLOOKUP(A134,'MOD PAA INVERSIÓN 25 DE FEBRERO'!$B:$I,8,0)</f>
        <v>1</v>
      </c>
      <c r="Q134" s="13" t="str">
        <f>VLOOKUP(A134,'MOD PAA INVERSIÓN 25 DE FEBRERO'!$B:$J,9,0)</f>
        <v>CCE-16 Contratación Directa</v>
      </c>
      <c r="R134" s="15" t="str">
        <f>VLOOKUP(A134,'MOD PAA INVERSIÓN 25 DE FEBRERO'!$B:$K,10,0)</f>
        <v>1-100-F001_VA-Recursos distrito</v>
      </c>
      <c r="S134" s="16">
        <f>VLOOKUP(A134,'MOD PAA INVERSIÓN 25 DE FEBRERO'!$B:$L,11,0)</f>
        <v>5500000</v>
      </c>
      <c r="T134" s="17">
        <v>27500000</v>
      </c>
      <c r="U134" s="13" t="str">
        <f>VLOOKUP(A134,'MOD PAA INVERSIÓN 25 DE FEBRERO'!$B:$N,13,0)</f>
        <v>Gerencia Escuela de la Participación</v>
      </c>
      <c r="V134" s="13" t="str">
        <f>VLOOKUP(A134,'MOD PAA INVERSIÓN 25 DE FEBRERO'!$B:$O,14,0)</f>
        <v>O232020200991119_Otros servicios de la administración pública n.c.p.</v>
      </c>
      <c r="W134" s="13" t="str">
        <f>VLOOKUP(A134,'MOD PAA INVERSIÓN 25 DE FEBRERO'!$B:$P,15,0)</f>
        <v>20/0220/0102/45020340212</v>
      </c>
      <c r="X134" s="13" t="s">
        <v>271</v>
      </c>
      <c r="Y134" s="13" t="s">
        <v>50</v>
      </c>
      <c r="Z134" s="13" t="s">
        <v>51</v>
      </c>
      <c r="AA134" s="69"/>
      <c r="AB134" s="69"/>
      <c r="AC134" s="69"/>
      <c r="AD134" s="69"/>
      <c r="AE134" s="13" t="s">
        <v>265</v>
      </c>
      <c r="AF134" s="17">
        <v>5500000</v>
      </c>
      <c r="AG134" s="17">
        <v>27500000</v>
      </c>
      <c r="AH134" s="70">
        <f>VLOOKUP(A134,'MOD PAA INVERSIÓN 25 DE FEBRERO'!$B:$M,12,0)</f>
        <v>27500000</v>
      </c>
      <c r="AI134" s="70">
        <f t="shared" si="0"/>
        <v>0</v>
      </c>
      <c r="AJ134" s="70">
        <v>27500000</v>
      </c>
      <c r="AK134" s="70">
        <v>1</v>
      </c>
      <c r="AL134" s="70" t="str">
        <f>VLOOKUP(A134,'MOD PAA INVERSIÓN 25 DE FEBRERO'!$B:$X,23,0)</f>
        <v>Modificación propuesta</v>
      </c>
      <c r="AM134" s="13" t="s">
        <v>47</v>
      </c>
      <c r="AN134" s="14">
        <v>8080</v>
      </c>
      <c r="AO134" s="71"/>
      <c r="AP134" s="71">
        <f>SUMIFS('MOD PAA INVERSIÓN'!$M:$M,'MOD PAA INVERSIÓN'!B:B,A134,'MOD PAA INVERSIÓN'!A:A,"Información Actual")</f>
        <v>-27500000</v>
      </c>
      <c r="AQ134" s="71">
        <f>VLOOKUP(A134,'Copia de MOD PAA INVERSIÓN'!$B:$M,12,0)</f>
        <v>27500000</v>
      </c>
      <c r="AR134" s="75">
        <f>VLOOKUP(A134,'SOL INVERSIÒN'!$B:$M,12,0)</f>
        <v>27500000</v>
      </c>
      <c r="AS134" s="69"/>
      <c r="AT134" s="71"/>
      <c r="AU134" s="71">
        <f t="shared" si="2"/>
        <v>0</v>
      </c>
      <c r="AV134" s="71"/>
      <c r="AW134" s="71"/>
      <c r="AX134" s="71"/>
    </row>
    <row r="135" spans="1:50" ht="191.25">
      <c r="A135" s="12" t="s">
        <v>330</v>
      </c>
      <c r="B135" s="13" t="s">
        <v>34</v>
      </c>
      <c r="C135" s="13" t="s">
        <v>35</v>
      </c>
      <c r="D135" s="13" t="s">
        <v>263</v>
      </c>
      <c r="E135" s="13" t="s">
        <v>264</v>
      </c>
      <c r="F135" s="14">
        <v>8080</v>
      </c>
      <c r="G135" s="14">
        <v>2024110010212</v>
      </c>
      <c r="H135" s="13" t="s">
        <v>265</v>
      </c>
      <c r="I135" s="13" t="s">
        <v>266</v>
      </c>
      <c r="J135" s="13" t="s">
        <v>267</v>
      </c>
      <c r="K135" s="13">
        <v>80111600</v>
      </c>
      <c r="L135" s="13" t="s">
        <v>331</v>
      </c>
      <c r="M135" s="13" t="s">
        <v>43</v>
      </c>
      <c r="N135" s="13" t="str">
        <f>+M135</f>
        <v>FEBRERO</v>
      </c>
      <c r="O135" s="13">
        <v>5</v>
      </c>
      <c r="P135" s="13">
        <v>1</v>
      </c>
      <c r="Q135" s="13" t="s">
        <v>44</v>
      </c>
      <c r="R135" s="17" t="s">
        <v>45</v>
      </c>
      <c r="S135" s="17">
        <v>5000000</v>
      </c>
      <c r="T135" s="17">
        <v>25000000</v>
      </c>
      <c r="U135" s="13" t="s">
        <v>269</v>
      </c>
      <c r="V135" s="13" t="s">
        <v>47</v>
      </c>
      <c r="W135" s="13" t="s">
        <v>270</v>
      </c>
      <c r="X135" s="13" t="s">
        <v>271</v>
      </c>
      <c r="Y135" s="13" t="s">
        <v>50</v>
      </c>
      <c r="Z135" s="13" t="s">
        <v>51</v>
      </c>
      <c r="AA135" s="69"/>
      <c r="AB135" s="69"/>
      <c r="AC135" s="69"/>
      <c r="AD135" s="69"/>
      <c r="AE135" s="13" t="s">
        <v>265</v>
      </c>
      <c r="AF135" s="17">
        <v>5000000</v>
      </c>
      <c r="AG135" s="17">
        <v>25000000</v>
      </c>
      <c r="AH135" s="70" t="e">
        <f>VLOOKUP(A135,'MOD PAA INVERSIÓN 25 DE FEBRERO'!$B:$M,12,0)</f>
        <v>#N/A</v>
      </c>
      <c r="AI135" s="72">
        <f t="shared" si="0"/>
        <v>0</v>
      </c>
      <c r="AJ135" s="72">
        <v>25000000</v>
      </c>
      <c r="AK135" s="70">
        <v>0</v>
      </c>
      <c r="AL135" s="70" t="e">
        <f>VLOOKUP(A135,'MOD PAA INVERSIÓN 25 DE FEBRERO'!$B:$X,23,0)</f>
        <v>#N/A</v>
      </c>
      <c r="AM135" s="13" t="s">
        <v>47</v>
      </c>
      <c r="AN135" s="14">
        <v>8080</v>
      </c>
      <c r="AO135" s="71"/>
      <c r="AP135" s="71">
        <f>SUMIFS('MOD PAA INVERSIÓN'!$M:$M,'MOD PAA INVERSIÓN'!B:B,A135,'MOD PAA INVERSIÓN'!A:A,"Información Actual")</f>
        <v>0</v>
      </c>
      <c r="AQ135" s="71" t="e">
        <f>VLOOKUP(A135,'Copia de MOD PAA INVERSIÓN'!$B:$M,12,0)</f>
        <v>#N/A</v>
      </c>
      <c r="AR135" s="69" t="e">
        <f>VLOOKUP(A135,'SOL INVERSIÒN'!$B:$M,12,0)</f>
        <v>#N/A</v>
      </c>
      <c r="AS135" s="69"/>
      <c r="AT135" s="71"/>
      <c r="AU135" s="71" t="e">
        <f t="shared" si="2"/>
        <v>#N/A</v>
      </c>
      <c r="AV135" s="71"/>
      <c r="AW135" s="71"/>
      <c r="AX135" s="71"/>
    </row>
    <row r="136" spans="1:50" ht="191.25">
      <c r="A136" s="12" t="s">
        <v>332</v>
      </c>
      <c r="B136" s="13" t="s">
        <v>34</v>
      </c>
      <c r="C136" s="13" t="s">
        <v>35</v>
      </c>
      <c r="D136" s="13" t="s">
        <v>263</v>
      </c>
      <c r="E136" s="13" t="s">
        <v>264</v>
      </c>
      <c r="F136" s="14">
        <v>8080</v>
      </c>
      <c r="G136" s="14">
        <v>2024110010212</v>
      </c>
      <c r="H136" s="13" t="s">
        <v>265</v>
      </c>
      <c r="I136" s="13" t="s">
        <v>266</v>
      </c>
      <c r="J136" s="13" t="str">
        <f>VLOOKUP(A136,'MOD PAA INVERSIÓN 25 DE FEBRERO'!$B:$C,2,0)</f>
        <v>1. Formar 120.000 ciudadanos en sus capacidades democráticas para incidir en la construcción de una cultura democrática, ciudadana y de paz</v>
      </c>
      <c r="K136" s="13">
        <f>VLOOKUP(A136,'MOD PAA INVERSIÓN 25 DE FEBRERO'!$B:$D,3,0)</f>
        <v>80111600</v>
      </c>
      <c r="L136" s="13" t="str">
        <f>VLOOKUP(A136,'MOD PAA INVERSIÓN 25 DE FEBRERO'!$B:$E,4,0)</f>
        <v>Prestar los servicios profesionales y  para diseñar y desarrollar contenidos pedagogicos en las diferentes modalidades de formación de la Gerencia de la Escuela de la Participación.</v>
      </c>
      <c r="M136" s="13" t="str">
        <f>VLOOKUP(A136,'MOD PAA INVERSIÓN 25 DE FEBRERO'!$B:$F,5,0)</f>
        <v>FEBRERO</v>
      </c>
      <c r="N136" s="14" t="str">
        <f>VLOOKUP(A136,'MOD PAA INVERSIÓN 25 DE FEBRERO'!$B:$G,6,0)</f>
        <v>FEBRERO</v>
      </c>
      <c r="O136" s="14">
        <f>VLOOKUP(A136,'MOD PAA INVERSIÓN 25 DE FEBRERO'!$B:$H,7,0)</f>
        <v>4</v>
      </c>
      <c r="P136" s="13">
        <f>VLOOKUP(A136,'MOD PAA INVERSIÓN 25 DE FEBRERO'!$B:$I,8,0)</f>
        <v>1</v>
      </c>
      <c r="Q136" s="13" t="str">
        <f>VLOOKUP(A136,'MOD PAA INVERSIÓN 25 DE FEBRERO'!$B:$J,9,0)</f>
        <v>CCE-16 Contratación Directa</v>
      </c>
      <c r="R136" s="15" t="str">
        <f>VLOOKUP(A136,'MOD PAA INVERSIÓN 25 DE FEBRERO'!$B:$K,10,0)</f>
        <v>1-100-F001_VA-Recursos distrito</v>
      </c>
      <c r="S136" s="16">
        <f>VLOOKUP(A136,'MOD PAA INVERSIÓN 25 DE FEBRERO'!$B:$L,11,0)</f>
        <v>4500000</v>
      </c>
      <c r="T136" s="17">
        <v>18000000</v>
      </c>
      <c r="U136" s="13" t="str">
        <f>VLOOKUP(A136,'MOD PAA INVERSIÓN 25 DE FEBRERO'!$B:$N,13,0)</f>
        <v>Gerencia Escuela de la Participación</v>
      </c>
      <c r="V136" s="13" t="str">
        <f>VLOOKUP(A136,'MOD PAA INVERSIÓN 25 DE FEBRERO'!$B:$O,14,0)</f>
        <v>O232020200992913  Servicios de educación para la formación y el trab</v>
      </c>
      <c r="W136" s="13" t="str">
        <f>VLOOKUP(A136,'MOD PAA INVERSIÓN 25 DE FEBRERO'!$B:$P,15,0)</f>
        <v>20/0220/0102/45020340212</v>
      </c>
      <c r="X136" s="13" t="s">
        <v>271</v>
      </c>
      <c r="Y136" s="13" t="s">
        <v>50</v>
      </c>
      <c r="Z136" s="13" t="s">
        <v>51</v>
      </c>
      <c r="AA136" s="69"/>
      <c r="AB136" s="69"/>
      <c r="AC136" s="69"/>
      <c r="AD136" s="69"/>
      <c r="AE136" s="13" t="s">
        <v>265</v>
      </c>
      <c r="AF136" s="17">
        <v>4500000</v>
      </c>
      <c r="AG136" s="17">
        <v>18000000</v>
      </c>
      <c r="AH136" s="70">
        <f>VLOOKUP(A136,'MOD PAA INVERSIÓN 25 DE FEBRERO'!$B:$M,12,0)</f>
        <v>18000000</v>
      </c>
      <c r="AI136" s="70">
        <f t="shared" si="0"/>
        <v>0</v>
      </c>
      <c r="AJ136" s="70">
        <v>18000000</v>
      </c>
      <c r="AK136" s="70">
        <v>1</v>
      </c>
      <c r="AL136" s="70" t="str">
        <f>VLOOKUP(A136,'MOD PAA INVERSIÓN 25 DE FEBRERO'!$B:$X,23,0)</f>
        <v>Modificación propuesta</v>
      </c>
      <c r="AM136" s="13" t="s">
        <v>47</v>
      </c>
      <c r="AN136" s="14">
        <v>8080</v>
      </c>
      <c r="AO136" s="71"/>
      <c r="AP136" s="71">
        <f>SUMIFS('MOD PAA INVERSIÓN'!$M:$M,'MOD PAA INVERSIÓN'!B:B,A136,'MOD PAA INVERSIÓN'!A:A,"Información Actual")</f>
        <v>-18000000</v>
      </c>
      <c r="AQ136" s="71">
        <f>VLOOKUP(A136,'Copia de MOD PAA INVERSIÓN'!$B:$M,12,0)</f>
        <v>18000000</v>
      </c>
      <c r="AR136" s="75">
        <f>VLOOKUP(A136,'SOL INVERSIÒN'!$B:$M,12,0)</f>
        <v>18000000</v>
      </c>
      <c r="AS136" s="69"/>
      <c r="AT136" s="71"/>
      <c r="AU136" s="71">
        <f t="shared" si="2"/>
        <v>0</v>
      </c>
      <c r="AV136" s="71"/>
      <c r="AW136" s="71"/>
      <c r="AX136" s="71"/>
    </row>
    <row r="137" spans="1:50" ht="76.5">
      <c r="A137" s="12" t="s">
        <v>334</v>
      </c>
      <c r="B137" s="13" t="s">
        <v>34</v>
      </c>
      <c r="C137" s="13" t="s">
        <v>35</v>
      </c>
      <c r="D137" s="13" t="s">
        <v>263</v>
      </c>
      <c r="E137" s="13" t="s">
        <v>264</v>
      </c>
      <c r="F137" s="14">
        <v>8080</v>
      </c>
      <c r="G137" s="14">
        <v>2024110010212</v>
      </c>
      <c r="H137" s="13" t="s">
        <v>265</v>
      </c>
      <c r="I137" s="13" t="s">
        <v>266</v>
      </c>
      <c r="J137" s="13" t="str">
        <f>VLOOKUP(A137,'MOD PAA INVERSIÓN 25 DE FEBRERO'!$B:$C,2,0)</f>
        <v>1. Formar 120.000 ciudadanos en sus capacidades democráticas para incidir en la construcción de una cultura democrática, ciudadana y de paz</v>
      </c>
      <c r="K137" s="13">
        <f>VLOOKUP(A137,'MOD PAA INVERSIÓN 25 DE FEBRERO'!$B:$D,3,0)</f>
        <v>80111600</v>
      </c>
      <c r="L137" s="13" t="str">
        <f>VLOOKUP(A137,'MOD PAA INVERSIÓN 25 DE FEBRERO'!$B:$E,4,0)</f>
        <v>Prestar los servicios profesionales  para diseñar, promocionar y comunicar las piezas gráficas requeridas por la Gerencia de Escuela de Participación.</v>
      </c>
      <c r="M137" s="13" t="str">
        <f>VLOOKUP(A137,'MOD PAA INVERSIÓN 25 DE FEBRERO'!$B:$F,5,0)</f>
        <v>FEBRERO</v>
      </c>
      <c r="N137" s="14" t="str">
        <f>VLOOKUP(A137,'MOD PAA INVERSIÓN 25 DE FEBRERO'!$B:$G,6,0)</f>
        <v>FEBRERO</v>
      </c>
      <c r="O137" s="14">
        <f>VLOOKUP(A137,'MOD PAA INVERSIÓN 25 DE FEBRERO'!$B:$H,7,0)</f>
        <v>10</v>
      </c>
      <c r="P137" s="13">
        <f>VLOOKUP(A137,'MOD PAA INVERSIÓN 25 DE FEBRERO'!$B:$I,8,0)</f>
        <v>1</v>
      </c>
      <c r="Q137" s="13" t="str">
        <f>VLOOKUP(A137,'MOD PAA INVERSIÓN 25 DE FEBRERO'!$B:$J,9,0)</f>
        <v>CCE-16 Contratación Directa</v>
      </c>
      <c r="R137" s="15" t="str">
        <f>VLOOKUP(A137,'MOD PAA INVERSIÓN 25 DE FEBRERO'!$B:$K,10,0)</f>
        <v>1-100-F001_VA-Recursos distrito</v>
      </c>
      <c r="S137" s="16">
        <f>VLOOKUP(A137,'MOD PAA INVERSIÓN 25 DE FEBRERO'!$B:$L,11,0)</f>
        <v>6000000</v>
      </c>
      <c r="T137" s="17">
        <v>60000000</v>
      </c>
      <c r="U137" s="13" t="str">
        <f>VLOOKUP(A137,'MOD PAA INVERSIÓN 25 DE FEBRERO'!$B:$N,13,0)</f>
        <v>Gerencia Escuela de la Participación</v>
      </c>
      <c r="V137" s="13" t="str">
        <f>VLOOKUP(A137,'MOD PAA INVERSIÓN 25 DE FEBRERO'!$B:$O,14,0)</f>
        <v>O232020200883990  Otros servicios profesionales, técnicos y empresar</v>
      </c>
      <c r="W137" s="13" t="str">
        <f>VLOOKUP(A137,'MOD PAA INVERSIÓN 25 DE FEBRERO'!$B:$P,15,0)</f>
        <v>20/0220/0102/45020340212</v>
      </c>
      <c r="X137" s="13" t="s">
        <v>49</v>
      </c>
      <c r="Y137" s="13" t="s">
        <v>50</v>
      </c>
      <c r="Z137" s="13" t="s">
        <v>51</v>
      </c>
      <c r="AA137" s="69"/>
      <c r="AB137" s="69"/>
      <c r="AC137" s="69"/>
      <c r="AD137" s="69"/>
      <c r="AE137" s="13" t="s">
        <v>265</v>
      </c>
      <c r="AF137" s="17">
        <v>6000000</v>
      </c>
      <c r="AG137" s="17">
        <v>24000000</v>
      </c>
      <c r="AH137" s="70">
        <f>VLOOKUP(A137,'MOD PAA INVERSIÓN 25 DE FEBRERO'!$B:$M,12,0)</f>
        <v>60000000</v>
      </c>
      <c r="AI137" s="70">
        <f t="shared" si="0"/>
        <v>36000000</v>
      </c>
      <c r="AJ137" s="70">
        <v>60000000</v>
      </c>
      <c r="AK137" s="70">
        <v>1</v>
      </c>
      <c r="AL137" s="70" t="str">
        <f>VLOOKUP(A137,'MOD PAA INVERSIÓN 25 DE FEBRERO'!$B:$X,23,0)</f>
        <v>Modificación propuesta</v>
      </c>
      <c r="AM137" s="13" t="s">
        <v>47</v>
      </c>
      <c r="AN137" s="14">
        <v>8080</v>
      </c>
      <c r="AO137" s="71"/>
      <c r="AP137" s="71">
        <f>SUMIFS('MOD PAA INVERSIÓN'!$M:$M,'MOD PAA INVERSIÓN'!B:B,A137,'MOD PAA INVERSIÓN'!A:A,"Información Actual")</f>
        <v>-24000000</v>
      </c>
      <c r="AQ137" s="71">
        <f>VLOOKUP(A137,'Copia de MOD PAA INVERSIÓN'!$B:$M,12,0)</f>
        <v>60000000</v>
      </c>
      <c r="AR137" s="75">
        <f>VLOOKUP(A137,'SOL INVERSIÒN'!$B:$M,12,0)</f>
        <v>60000000</v>
      </c>
      <c r="AS137" s="75">
        <f>T137+AP137</f>
        <v>36000000</v>
      </c>
      <c r="AT137" s="71"/>
      <c r="AU137" s="71">
        <f t="shared" si="2"/>
        <v>0</v>
      </c>
      <c r="AV137" s="71"/>
      <c r="AW137" s="71"/>
      <c r="AX137" s="71"/>
    </row>
    <row r="138" spans="1:50" ht="89.25">
      <c r="A138" s="12" t="s">
        <v>336</v>
      </c>
      <c r="B138" s="13" t="s">
        <v>34</v>
      </c>
      <c r="C138" s="13" t="s">
        <v>35</v>
      </c>
      <c r="D138" s="13" t="s">
        <v>263</v>
      </c>
      <c r="E138" s="13" t="s">
        <v>264</v>
      </c>
      <c r="F138" s="14">
        <v>8080</v>
      </c>
      <c r="G138" s="14">
        <v>2024110010212</v>
      </c>
      <c r="H138" s="13" t="s">
        <v>265</v>
      </c>
      <c r="I138" s="13" t="s">
        <v>266</v>
      </c>
      <c r="J138" s="13" t="s">
        <v>267</v>
      </c>
      <c r="K138" s="13">
        <v>80111600</v>
      </c>
      <c r="L138" s="13" t="s">
        <v>337</v>
      </c>
      <c r="M138" s="13" t="s">
        <v>43</v>
      </c>
      <c r="N138" s="13" t="str">
        <f>+M138</f>
        <v>FEBRERO</v>
      </c>
      <c r="O138" s="13">
        <v>5</v>
      </c>
      <c r="P138" s="13">
        <v>1</v>
      </c>
      <c r="Q138" s="13" t="s">
        <v>44</v>
      </c>
      <c r="R138" s="17" t="s">
        <v>45</v>
      </c>
      <c r="S138" s="17">
        <v>7000000</v>
      </c>
      <c r="T138" s="17">
        <v>35000000</v>
      </c>
      <c r="U138" s="13" t="s">
        <v>269</v>
      </c>
      <c r="V138" s="13" t="s">
        <v>47</v>
      </c>
      <c r="W138" s="13" t="s">
        <v>270</v>
      </c>
      <c r="X138" s="13" t="s">
        <v>300</v>
      </c>
      <c r="Y138" s="13" t="s">
        <v>50</v>
      </c>
      <c r="Z138" s="13" t="s">
        <v>51</v>
      </c>
      <c r="AA138" s="69"/>
      <c r="AB138" s="69"/>
      <c r="AC138" s="69"/>
      <c r="AD138" s="69"/>
      <c r="AE138" s="13" t="s">
        <v>265</v>
      </c>
      <c r="AF138" s="17">
        <v>7000000</v>
      </c>
      <c r="AG138" s="17">
        <v>35000000</v>
      </c>
      <c r="AH138" s="70" t="e">
        <f>VLOOKUP(A138,'MOD PAA INVERSIÓN 25 DE FEBRERO'!$B:$M,12,0)</f>
        <v>#N/A</v>
      </c>
      <c r="AI138" s="72">
        <f t="shared" si="0"/>
        <v>0</v>
      </c>
      <c r="AJ138" s="72">
        <v>35000000</v>
      </c>
      <c r="AK138" s="70">
        <v>0</v>
      </c>
      <c r="AL138" s="70" t="e">
        <f>VLOOKUP(A138,'MOD PAA INVERSIÓN 25 DE FEBRERO'!$B:$X,23,0)</f>
        <v>#N/A</v>
      </c>
      <c r="AM138" s="13" t="s">
        <v>47</v>
      </c>
      <c r="AN138" s="14">
        <v>8080</v>
      </c>
      <c r="AO138" s="71"/>
      <c r="AP138" s="71">
        <f>SUMIFS('MOD PAA INVERSIÓN'!$M:$M,'MOD PAA INVERSIÓN'!B:B,A138,'MOD PAA INVERSIÓN'!A:A,"Información Actual")</f>
        <v>0</v>
      </c>
      <c r="AQ138" s="71" t="e">
        <f>VLOOKUP(A138,'Copia de MOD PAA INVERSIÓN'!$B:$M,12,0)</f>
        <v>#N/A</v>
      </c>
      <c r="AR138" s="69" t="e">
        <f>VLOOKUP(A138,'SOL INVERSIÒN'!$B:$M,12,0)</f>
        <v>#N/A</v>
      </c>
      <c r="AS138" s="69"/>
      <c r="AT138" s="71"/>
      <c r="AU138" s="71" t="e">
        <f t="shared" si="2"/>
        <v>#N/A</v>
      </c>
      <c r="AV138" s="71"/>
      <c r="AW138" s="71"/>
      <c r="AX138" s="71"/>
    </row>
    <row r="139" spans="1:50" ht="191.25">
      <c r="A139" s="12" t="s">
        <v>338</v>
      </c>
      <c r="B139" s="13" t="s">
        <v>34</v>
      </c>
      <c r="C139" s="13" t="s">
        <v>35</v>
      </c>
      <c r="D139" s="13" t="s">
        <v>263</v>
      </c>
      <c r="E139" s="13" t="s">
        <v>264</v>
      </c>
      <c r="F139" s="14">
        <v>8080</v>
      </c>
      <c r="G139" s="14">
        <v>2024110010212</v>
      </c>
      <c r="H139" s="13" t="s">
        <v>265</v>
      </c>
      <c r="I139" s="13" t="s">
        <v>266</v>
      </c>
      <c r="J139" s="13" t="str">
        <f>VLOOKUP(A139,'MOD PAA INVERSIÓN 25 DE FEBRERO'!$B:$C,2,0)</f>
        <v>1. Formar 120.000 ciudadanos en sus capacidades democráticas para incidir en la construcción de una cultura democrática, ciudadana y de paz</v>
      </c>
      <c r="K139" s="13">
        <f>VLOOKUP(A139,'MOD PAA INVERSIÓN 25 DE FEBRERO'!$B:$D,3,0)</f>
        <v>80111600</v>
      </c>
      <c r="L139" s="13" t="str">
        <f>VLOOKUP(A139,'MOD PAA INVERSIÓN 25 DE FEBRERO'!$B:$E,4,0)</f>
        <v>Prestar servicios de apoyo a la gestión para fortalecer la implementación de actividades en las diferentes modalidades de formación que brinda la Gerencia de Escuela de la Participación.</v>
      </c>
      <c r="M139" s="13" t="str">
        <f>VLOOKUP(A139,'MOD PAA INVERSIÓN 25 DE FEBRERO'!$B:$F,5,0)</f>
        <v>FEBRERO</v>
      </c>
      <c r="N139" s="14" t="str">
        <f>VLOOKUP(A139,'MOD PAA INVERSIÓN 25 DE FEBRERO'!$B:$G,6,0)</f>
        <v>FEBRERO</v>
      </c>
      <c r="O139" s="14">
        <f>VLOOKUP(A139,'MOD PAA INVERSIÓN 25 DE FEBRERO'!$B:$H,7,0)</f>
        <v>5</v>
      </c>
      <c r="P139" s="13">
        <f>VLOOKUP(A139,'MOD PAA INVERSIÓN 25 DE FEBRERO'!$B:$I,8,0)</f>
        <v>1</v>
      </c>
      <c r="Q139" s="13" t="str">
        <f>VLOOKUP(A139,'MOD PAA INVERSIÓN 25 DE FEBRERO'!$B:$J,9,0)</f>
        <v>CCE-16 Contratación Directa</v>
      </c>
      <c r="R139" s="15" t="str">
        <f>VLOOKUP(A139,'MOD PAA INVERSIÓN 25 DE FEBRERO'!$B:$K,10,0)</f>
        <v>1-100-F001_VA-Recursos distrito</v>
      </c>
      <c r="S139" s="16">
        <f>VLOOKUP(A139,'MOD PAA INVERSIÓN 25 DE FEBRERO'!$B:$L,11,0)</f>
        <v>3600000</v>
      </c>
      <c r="T139" s="17">
        <v>18000000</v>
      </c>
      <c r="U139" s="13" t="str">
        <f>VLOOKUP(A139,'MOD PAA INVERSIÓN 25 DE FEBRERO'!$B:$N,13,0)</f>
        <v>Gerencia Escuela de la Participación</v>
      </c>
      <c r="V139" s="13" t="str">
        <f>VLOOKUP(A139,'MOD PAA INVERSIÓN 25 DE FEBRERO'!$B:$O,14,0)</f>
        <v>O232020200992913  Servicios de educación para la formación y el trab</v>
      </c>
      <c r="W139" s="13" t="str">
        <f>VLOOKUP(A139,'MOD PAA INVERSIÓN 25 DE FEBRERO'!$B:$P,15,0)</f>
        <v>20/0220/0102/45020340212</v>
      </c>
      <c r="X139" s="13" t="s">
        <v>271</v>
      </c>
      <c r="Y139" s="13" t="s">
        <v>50</v>
      </c>
      <c r="Z139" s="13" t="s">
        <v>51</v>
      </c>
      <c r="AA139" s="69"/>
      <c r="AB139" s="69"/>
      <c r="AC139" s="69"/>
      <c r="AD139" s="69"/>
      <c r="AE139" s="13" t="s">
        <v>265</v>
      </c>
      <c r="AF139" s="17">
        <v>3600000</v>
      </c>
      <c r="AG139" s="17">
        <v>18000000</v>
      </c>
      <c r="AH139" s="70">
        <f>VLOOKUP(A139,'MOD PAA INVERSIÓN 25 DE FEBRERO'!$B:$M,12,0)</f>
        <v>18000000</v>
      </c>
      <c r="AI139" s="70">
        <f t="shared" si="0"/>
        <v>0</v>
      </c>
      <c r="AJ139" s="70">
        <v>18000000</v>
      </c>
      <c r="AK139" s="70">
        <v>1</v>
      </c>
      <c r="AL139" s="70" t="str">
        <f>VLOOKUP(A139,'MOD PAA INVERSIÓN 25 DE FEBRERO'!$B:$X,23,0)</f>
        <v>Modificación propuesta</v>
      </c>
      <c r="AM139" s="13" t="s">
        <v>47</v>
      </c>
      <c r="AN139" s="14">
        <v>8080</v>
      </c>
      <c r="AO139" s="71"/>
      <c r="AP139" s="71">
        <f>SUMIFS('MOD PAA INVERSIÓN'!$M:$M,'MOD PAA INVERSIÓN'!B:B,A139,'MOD PAA INVERSIÓN'!A:A,"Información Actual")</f>
        <v>-18000000</v>
      </c>
      <c r="AQ139" s="71">
        <f>VLOOKUP(A139,'Copia de MOD PAA INVERSIÓN'!$B:$M,12,0)</f>
        <v>18000000</v>
      </c>
      <c r="AR139" s="75">
        <f>VLOOKUP(A139,'SOL INVERSIÒN'!$B:$M,12,0)</f>
        <v>18000000</v>
      </c>
      <c r="AS139" s="69"/>
      <c r="AT139" s="71"/>
      <c r="AU139" s="71">
        <f t="shared" si="2"/>
        <v>0</v>
      </c>
      <c r="AV139" s="71"/>
      <c r="AW139" s="71"/>
      <c r="AX139" s="71"/>
    </row>
    <row r="140" spans="1:50" ht="191.25">
      <c r="A140" s="12" t="s">
        <v>340</v>
      </c>
      <c r="B140" s="13" t="s">
        <v>34</v>
      </c>
      <c r="C140" s="13" t="s">
        <v>35</v>
      </c>
      <c r="D140" s="13" t="s">
        <v>263</v>
      </c>
      <c r="E140" s="13" t="s">
        <v>264</v>
      </c>
      <c r="F140" s="14">
        <v>8080</v>
      </c>
      <c r="G140" s="14">
        <v>2024110010212</v>
      </c>
      <c r="H140" s="13" t="s">
        <v>265</v>
      </c>
      <c r="I140" s="13" t="s">
        <v>266</v>
      </c>
      <c r="J140" s="13" t="s">
        <v>267</v>
      </c>
      <c r="K140" s="13">
        <v>80111600</v>
      </c>
      <c r="L140" s="13" t="s">
        <v>341</v>
      </c>
      <c r="M140" s="13" t="s">
        <v>42</v>
      </c>
      <c r="N140" s="13" t="str">
        <f>+M140</f>
        <v>ENERO</v>
      </c>
      <c r="O140" s="13">
        <v>6</v>
      </c>
      <c r="P140" s="13">
        <v>1</v>
      </c>
      <c r="Q140" s="13" t="s">
        <v>44</v>
      </c>
      <c r="R140" s="17" t="s">
        <v>45</v>
      </c>
      <c r="S140" s="17">
        <v>9000000</v>
      </c>
      <c r="T140" s="17">
        <v>54000000</v>
      </c>
      <c r="U140" s="13" t="s">
        <v>269</v>
      </c>
      <c r="V140" s="13" t="s">
        <v>47</v>
      </c>
      <c r="W140" s="13" t="s">
        <v>270</v>
      </c>
      <c r="X140" s="13" t="s">
        <v>271</v>
      </c>
      <c r="Y140" s="13" t="s">
        <v>50</v>
      </c>
      <c r="Z140" s="13" t="s">
        <v>51</v>
      </c>
      <c r="AA140" s="69"/>
      <c r="AB140" s="69"/>
      <c r="AC140" s="69"/>
      <c r="AD140" s="69"/>
      <c r="AE140" s="13" t="s">
        <v>265</v>
      </c>
      <c r="AF140" s="17">
        <v>9000000</v>
      </c>
      <c r="AG140" s="17">
        <v>54000000</v>
      </c>
      <c r="AH140" s="70" t="e">
        <f>VLOOKUP(A140,'MOD PAA INVERSIÓN 25 DE FEBRERO'!$B:$M,12,0)</f>
        <v>#N/A</v>
      </c>
      <c r="AI140" s="72">
        <f t="shared" si="0"/>
        <v>0</v>
      </c>
      <c r="AJ140" s="72">
        <v>54000000</v>
      </c>
      <c r="AK140" s="70">
        <v>0</v>
      </c>
      <c r="AL140" s="70" t="e">
        <f>VLOOKUP(A140,'MOD PAA INVERSIÓN 25 DE FEBRERO'!$B:$X,23,0)</f>
        <v>#N/A</v>
      </c>
      <c r="AM140" s="13" t="s">
        <v>47</v>
      </c>
      <c r="AN140" s="14">
        <v>8080</v>
      </c>
      <c r="AO140" s="71"/>
      <c r="AP140" s="71">
        <f>SUMIFS('MOD PAA INVERSIÓN'!$M:$M,'MOD PAA INVERSIÓN'!B:B,A140,'MOD PAA INVERSIÓN'!A:A,"Información Actual")</f>
        <v>0</v>
      </c>
      <c r="AQ140" s="71" t="e">
        <f>VLOOKUP(A140,'Copia de MOD PAA INVERSIÓN'!$B:$M,12,0)</f>
        <v>#N/A</v>
      </c>
      <c r="AR140" s="69" t="e">
        <f>VLOOKUP(A140,'SOL INVERSIÒN'!$B:$M,12,0)</f>
        <v>#N/A</v>
      </c>
      <c r="AS140" s="69"/>
      <c r="AT140" s="71"/>
      <c r="AU140" s="71" t="e">
        <f t="shared" si="2"/>
        <v>#N/A</v>
      </c>
      <c r="AV140" s="71"/>
      <c r="AW140" s="71"/>
      <c r="AX140" s="71"/>
    </row>
    <row r="141" spans="1:50" ht="191.25">
      <c r="A141" s="12" t="s">
        <v>342</v>
      </c>
      <c r="B141" s="13" t="s">
        <v>34</v>
      </c>
      <c r="C141" s="13" t="s">
        <v>35</v>
      </c>
      <c r="D141" s="13" t="s">
        <v>263</v>
      </c>
      <c r="E141" s="13" t="s">
        <v>264</v>
      </c>
      <c r="F141" s="14">
        <v>8080</v>
      </c>
      <c r="G141" s="14">
        <v>2024110010212</v>
      </c>
      <c r="H141" s="13" t="s">
        <v>265</v>
      </c>
      <c r="I141" s="13" t="s">
        <v>266</v>
      </c>
      <c r="J141" s="13" t="str">
        <f>VLOOKUP(A141,'MOD PAA INVERSIÓN 25 DE FEBRERO'!$B:$C,2,0)</f>
        <v>1. Formar 120.000 ciudadanos en sus capacidades democráticas para incidir en la construcción de una cultura democrática, ciudadana y de paz</v>
      </c>
      <c r="K141" s="13">
        <f>VLOOKUP(A141,'MOD PAA INVERSIÓN 25 DE FEBRERO'!$B:$D,3,0)</f>
        <v>80111600</v>
      </c>
      <c r="L141" s="13" t="str">
        <f>VLOOKUP(A141,'MOD PAA INVERSIÓN 25 DE FEBRERO'!$B:$E,4,0)</f>
        <v>Prestar los servicios profesionales   para la implementación de actividades y modalidades de formación que brinda la Gerencia de Escuela de la Participación.</v>
      </c>
      <c r="M141" s="13" t="str">
        <f>VLOOKUP(A141,'MOD PAA INVERSIÓN 25 DE FEBRERO'!$B:$F,5,0)</f>
        <v>MARZO</v>
      </c>
      <c r="N141" s="14" t="str">
        <f>VLOOKUP(A141,'MOD PAA INVERSIÓN 25 DE FEBRERO'!$B:$G,6,0)</f>
        <v>MARZO</v>
      </c>
      <c r="O141" s="14">
        <f>VLOOKUP(A141,'MOD PAA INVERSIÓN 25 DE FEBRERO'!$B:$H,7,0)</f>
        <v>4</v>
      </c>
      <c r="P141" s="13">
        <f>VLOOKUP(A141,'MOD PAA INVERSIÓN 25 DE FEBRERO'!$B:$I,8,0)</f>
        <v>1</v>
      </c>
      <c r="Q141" s="13" t="str">
        <f>VLOOKUP(A141,'MOD PAA INVERSIÓN 25 DE FEBRERO'!$B:$J,9,0)</f>
        <v>CCE-16 Contratación Directa</v>
      </c>
      <c r="R141" s="15" t="str">
        <f>VLOOKUP(A141,'MOD PAA INVERSIÓN 25 DE FEBRERO'!$B:$K,10,0)</f>
        <v>1-100-F001_VA-Recursos distrito</v>
      </c>
      <c r="S141" s="16">
        <f>VLOOKUP(A141,'MOD PAA INVERSIÓN 25 DE FEBRERO'!$B:$L,11,0)</f>
        <v>5000000</v>
      </c>
      <c r="T141" s="17">
        <v>20000000</v>
      </c>
      <c r="U141" s="13" t="str">
        <f>VLOOKUP(A141,'MOD PAA INVERSIÓN 25 DE FEBRERO'!$B:$N,13,0)</f>
        <v>Gerencia Escuela de la Participación</v>
      </c>
      <c r="V141" s="13" t="str">
        <f>VLOOKUP(A141,'MOD PAA INVERSIÓN 25 DE FEBRERO'!$B:$O,14,0)</f>
        <v>O232020200992913  Servicios de educación para la formación y el trab</v>
      </c>
      <c r="W141" s="13" t="str">
        <f>VLOOKUP(A141,'MOD PAA INVERSIÓN 25 DE FEBRERO'!$B:$P,15,0)</f>
        <v>20/0220/0102/45020340212</v>
      </c>
      <c r="X141" s="13" t="s">
        <v>271</v>
      </c>
      <c r="Y141" s="13" t="s">
        <v>50</v>
      </c>
      <c r="Z141" s="13" t="s">
        <v>51</v>
      </c>
      <c r="AA141" s="69"/>
      <c r="AB141" s="69"/>
      <c r="AC141" s="69"/>
      <c r="AD141" s="69"/>
      <c r="AE141" s="13" t="s">
        <v>265</v>
      </c>
      <c r="AF141" s="17">
        <v>5000000</v>
      </c>
      <c r="AG141" s="17">
        <v>20000000</v>
      </c>
      <c r="AH141" s="70">
        <f>VLOOKUP(A141,'MOD PAA INVERSIÓN 25 DE FEBRERO'!$B:$M,12,0)</f>
        <v>20000000</v>
      </c>
      <c r="AI141" s="70">
        <f t="shared" si="0"/>
        <v>0</v>
      </c>
      <c r="AJ141" s="70">
        <v>20000000</v>
      </c>
      <c r="AK141" s="70">
        <v>1</v>
      </c>
      <c r="AL141" s="70" t="str">
        <f>VLOOKUP(A141,'MOD PAA INVERSIÓN 25 DE FEBRERO'!$B:$X,23,0)</f>
        <v>Modificación propuesta</v>
      </c>
      <c r="AM141" s="13" t="s">
        <v>47</v>
      </c>
      <c r="AN141" s="14">
        <v>8080</v>
      </c>
      <c r="AO141" s="71"/>
      <c r="AP141" s="71">
        <f>SUMIFS('MOD PAA INVERSIÓN'!$M:$M,'MOD PAA INVERSIÓN'!B:B,A141,'MOD PAA INVERSIÓN'!A:A,"Información Actual")</f>
        <v>-20000000</v>
      </c>
      <c r="AQ141" s="71">
        <f>VLOOKUP(A141,'Copia de MOD PAA INVERSIÓN'!$B:$M,12,0)</f>
        <v>20000000</v>
      </c>
      <c r="AR141" s="75">
        <f>VLOOKUP(A141,'SOL INVERSIÒN'!$B:$M,12,0)</f>
        <v>20000000</v>
      </c>
      <c r="AS141" s="69"/>
      <c r="AT141" s="71"/>
      <c r="AU141" s="71">
        <f t="shared" si="2"/>
        <v>0</v>
      </c>
      <c r="AV141" s="71"/>
      <c r="AW141" s="71"/>
      <c r="AX141" s="71"/>
    </row>
    <row r="142" spans="1:50" ht="191.25">
      <c r="A142" s="12" t="s">
        <v>343</v>
      </c>
      <c r="B142" s="13" t="s">
        <v>34</v>
      </c>
      <c r="C142" s="13" t="s">
        <v>35</v>
      </c>
      <c r="D142" s="13" t="s">
        <v>263</v>
      </c>
      <c r="E142" s="13" t="s">
        <v>264</v>
      </c>
      <c r="F142" s="14">
        <v>8080</v>
      </c>
      <c r="G142" s="14">
        <v>2024110010212</v>
      </c>
      <c r="H142" s="13" t="s">
        <v>265</v>
      </c>
      <c r="I142" s="13" t="s">
        <v>266</v>
      </c>
      <c r="J142" s="13" t="s">
        <v>267</v>
      </c>
      <c r="K142" s="13">
        <v>80111600</v>
      </c>
      <c r="L142" s="13" t="s">
        <v>344</v>
      </c>
      <c r="M142" s="13" t="s">
        <v>42</v>
      </c>
      <c r="N142" s="13" t="str">
        <f t="shared" ref="N142:N145" si="14">+M142</f>
        <v>ENERO</v>
      </c>
      <c r="O142" s="13">
        <v>6</v>
      </c>
      <c r="P142" s="13">
        <v>1</v>
      </c>
      <c r="Q142" s="13" t="s">
        <v>44</v>
      </c>
      <c r="R142" s="17" t="s">
        <v>45</v>
      </c>
      <c r="S142" s="17">
        <v>7000000</v>
      </c>
      <c r="T142" s="17">
        <v>42000000</v>
      </c>
      <c r="U142" s="13" t="s">
        <v>269</v>
      </c>
      <c r="V142" s="13" t="s">
        <v>47</v>
      </c>
      <c r="W142" s="13" t="s">
        <v>270</v>
      </c>
      <c r="X142" s="13" t="s">
        <v>271</v>
      </c>
      <c r="Y142" s="13" t="s">
        <v>50</v>
      </c>
      <c r="Z142" s="13" t="s">
        <v>51</v>
      </c>
      <c r="AA142" s="69"/>
      <c r="AB142" s="69"/>
      <c r="AC142" s="69"/>
      <c r="AD142" s="69"/>
      <c r="AE142" s="13" t="s">
        <v>265</v>
      </c>
      <c r="AF142" s="17">
        <v>7000000</v>
      </c>
      <c r="AG142" s="17">
        <v>42000000</v>
      </c>
      <c r="AH142" s="70" t="e">
        <f>VLOOKUP(A142,'MOD PAA INVERSIÓN 25 DE FEBRERO'!$B:$M,12,0)</f>
        <v>#N/A</v>
      </c>
      <c r="AI142" s="72">
        <f t="shared" si="0"/>
        <v>0</v>
      </c>
      <c r="AJ142" s="72">
        <v>42000000</v>
      </c>
      <c r="AK142" s="70">
        <v>0</v>
      </c>
      <c r="AL142" s="70" t="e">
        <f>VLOOKUP(A142,'MOD PAA INVERSIÓN 25 DE FEBRERO'!$B:$X,23,0)</f>
        <v>#N/A</v>
      </c>
      <c r="AM142" s="13" t="s">
        <v>47</v>
      </c>
      <c r="AN142" s="14">
        <v>8080</v>
      </c>
      <c r="AO142" s="71"/>
      <c r="AP142" s="71">
        <f>SUMIFS('MOD PAA INVERSIÓN'!$M:$M,'MOD PAA INVERSIÓN'!B:B,A142,'MOD PAA INVERSIÓN'!A:A,"Información Actual")</f>
        <v>0</v>
      </c>
      <c r="AQ142" s="71" t="e">
        <f>VLOOKUP(A142,'Copia de MOD PAA INVERSIÓN'!$B:$M,12,0)</f>
        <v>#N/A</v>
      </c>
      <c r="AR142" s="69" t="e">
        <f>VLOOKUP(A142,'SOL INVERSIÒN'!$B:$M,12,0)</f>
        <v>#N/A</v>
      </c>
      <c r="AS142" s="69"/>
      <c r="AT142" s="71"/>
      <c r="AU142" s="71" t="e">
        <f t="shared" si="2"/>
        <v>#N/A</v>
      </c>
      <c r="AV142" s="71"/>
      <c r="AW142" s="71"/>
      <c r="AX142" s="71"/>
    </row>
    <row r="143" spans="1:50" ht="191.25">
      <c r="A143" s="12" t="s">
        <v>345</v>
      </c>
      <c r="B143" s="13" t="s">
        <v>34</v>
      </c>
      <c r="C143" s="13" t="s">
        <v>35</v>
      </c>
      <c r="D143" s="13" t="s">
        <v>263</v>
      </c>
      <c r="E143" s="13" t="s">
        <v>264</v>
      </c>
      <c r="F143" s="14">
        <v>8080</v>
      </c>
      <c r="G143" s="14">
        <v>2024110010212</v>
      </c>
      <c r="H143" s="13" t="s">
        <v>265</v>
      </c>
      <c r="I143" s="13" t="s">
        <v>266</v>
      </c>
      <c r="J143" s="13" t="s">
        <v>267</v>
      </c>
      <c r="K143" s="13">
        <v>80111600</v>
      </c>
      <c r="L143" s="13" t="s">
        <v>346</v>
      </c>
      <c r="M143" s="13" t="s">
        <v>43</v>
      </c>
      <c r="N143" s="13" t="str">
        <f t="shared" si="14"/>
        <v>FEBRERO</v>
      </c>
      <c r="O143" s="13">
        <v>8</v>
      </c>
      <c r="P143" s="13">
        <v>1</v>
      </c>
      <c r="Q143" s="13" t="s">
        <v>44</v>
      </c>
      <c r="R143" s="17" t="s">
        <v>45</v>
      </c>
      <c r="S143" s="17">
        <v>5000000</v>
      </c>
      <c r="T143" s="17">
        <v>40000000</v>
      </c>
      <c r="U143" s="13" t="s">
        <v>269</v>
      </c>
      <c r="V143" s="13" t="s">
        <v>47</v>
      </c>
      <c r="W143" s="13" t="s">
        <v>270</v>
      </c>
      <c r="X143" s="13" t="s">
        <v>271</v>
      </c>
      <c r="Y143" s="13" t="s">
        <v>50</v>
      </c>
      <c r="Z143" s="13" t="s">
        <v>51</v>
      </c>
      <c r="AA143" s="69"/>
      <c r="AB143" s="69"/>
      <c r="AC143" s="69"/>
      <c r="AD143" s="69"/>
      <c r="AE143" s="13" t="s">
        <v>265</v>
      </c>
      <c r="AF143" s="17">
        <v>5000000</v>
      </c>
      <c r="AG143" s="17">
        <v>40000000</v>
      </c>
      <c r="AH143" s="70" t="e">
        <f>VLOOKUP(A143,'MOD PAA INVERSIÓN 25 DE FEBRERO'!$B:$M,12,0)</f>
        <v>#N/A</v>
      </c>
      <c r="AI143" s="72">
        <f t="shared" si="0"/>
        <v>0</v>
      </c>
      <c r="AJ143" s="72">
        <v>40000000</v>
      </c>
      <c r="AK143" s="70">
        <v>0</v>
      </c>
      <c r="AL143" s="70" t="e">
        <f>VLOOKUP(A143,'MOD PAA INVERSIÓN 25 DE FEBRERO'!$B:$X,23,0)</f>
        <v>#N/A</v>
      </c>
      <c r="AM143" s="13" t="s">
        <v>47</v>
      </c>
      <c r="AN143" s="14">
        <v>8080</v>
      </c>
      <c r="AO143" s="71"/>
      <c r="AP143" s="71">
        <f>SUMIFS('MOD PAA INVERSIÓN'!$M:$M,'MOD PAA INVERSIÓN'!B:B,A143,'MOD PAA INVERSIÓN'!A:A,"Información Actual")</f>
        <v>0</v>
      </c>
      <c r="AQ143" s="71" t="e">
        <f>VLOOKUP(A143,'Copia de MOD PAA INVERSIÓN'!$B:$M,12,0)</f>
        <v>#N/A</v>
      </c>
      <c r="AR143" s="69" t="e">
        <f>VLOOKUP(A143,'SOL INVERSIÒN'!$B:$M,12,0)</f>
        <v>#N/A</v>
      </c>
      <c r="AS143" s="69"/>
      <c r="AT143" s="71"/>
      <c r="AU143" s="71" t="e">
        <f t="shared" si="2"/>
        <v>#N/A</v>
      </c>
      <c r="AV143" s="71"/>
      <c r="AW143" s="71"/>
      <c r="AX143" s="71"/>
    </row>
    <row r="144" spans="1:50" ht="191.25">
      <c r="A144" s="12" t="s">
        <v>347</v>
      </c>
      <c r="B144" s="13" t="s">
        <v>34</v>
      </c>
      <c r="C144" s="13" t="s">
        <v>35</v>
      </c>
      <c r="D144" s="13" t="s">
        <v>263</v>
      </c>
      <c r="E144" s="13" t="s">
        <v>264</v>
      </c>
      <c r="F144" s="14">
        <v>8080</v>
      </c>
      <c r="G144" s="14">
        <v>2024110010212</v>
      </c>
      <c r="H144" s="13" t="s">
        <v>265</v>
      </c>
      <c r="I144" s="13" t="s">
        <v>266</v>
      </c>
      <c r="J144" s="13" t="s">
        <v>267</v>
      </c>
      <c r="K144" s="13">
        <v>80111600</v>
      </c>
      <c r="L144" s="13" t="s">
        <v>348</v>
      </c>
      <c r="M144" s="13" t="s">
        <v>43</v>
      </c>
      <c r="N144" s="13" t="str">
        <f t="shared" si="14"/>
        <v>FEBRERO</v>
      </c>
      <c r="O144" s="13">
        <v>8</v>
      </c>
      <c r="P144" s="13">
        <v>1</v>
      </c>
      <c r="Q144" s="13" t="s">
        <v>44</v>
      </c>
      <c r="R144" s="17" t="s">
        <v>45</v>
      </c>
      <c r="S144" s="17">
        <v>3600000</v>
      </c>
      <c r="T144" s="17">
        <v>28800000</v>
      </c>
      <c r="U144" s="13" t="s">
        <v>269</v>
      </c>
      <c r="V144" s="13" t="s">
        <v>47</v>
      </c>
      <c r="W144" s="13" t="s">
        <v>270</v>
      </c>
      <c r="X144" s="13" t="s">
        <v>271</v>
      </c>
      <c r="Y144" s="13" t="s">
        <v>50</v>
      </c>
      <c r="Z144" s="13" t="s">
        <v>51</v>
      </c>
      <c r="AA144" s="69"/>
      <c r="AB144" s="69"/>
      <c r="AC144" s="69"/>
      <c r="AD144" s="69"/>
      <c r="AE144" s="13" t="s">
        <v>265</v>
      </c>
      <c r="AF144" s="17">
        <v>3600000</v>
      </c>
      <c r="AG144" s="17">
        <v>28800000</v>
      </c>
      <c r="AH144" s="70" t="e">
        <f>VLOOKUP(A144,'MOD PAA INVERSIÓN 25 DE FEBRERO'!$B:$M,12,0)</f>
        <v>#N/A</v>
      </c>
      <c r="AI144" s="72">
        <f t="shared" si="0"/>
        <v>0</v>
      </c>
      <c r="AJ144" s="72">
        <v>28800000</v>
      </c>
      <c r="AK144" s="70">
        <v>0</v>
      </c>
      <c r="AL144" s="70" t="e">
        <f>VLOOKUP(A144,'MOD PAA INVERSIÓN 25 DE FEBRERO'!$B:$X,23,0)</f>
        <v>#N/A</v>
      </c>
      <c r="AM144" s="13" t="s">
        <v>47</v>
      </c>
      <c r="AN144" s="14">
        <v>8080</v>
      </c>
      <c r="AO144" s="71"/>
      <c r="AP144" s="71">
        <f>SUMIFS('MOD PAA INVERSIÓN'!$M:$M,'MOD PAA INVERSIÓN'!B:B,A144,'MOD PAA INVERSIÓN'!A:A,"Información Actual")</f>
        <v>0</v>
      </c>
      <c r="AQ144" s="71" t="e">
        <f>VLOOKUP(A144,'Copia de MOD PAA INVERSIÓN'!$B:$M,12,0)</f>
        <v>#N/A</v>
      </c>
      <c r="AR144" s="69" t="e">
        <f>VLOOKUP(A144,'SOL INVERSIÒN'!$B:$M,12,0)</f>
        <v>#N/A</v>
      </c>
      <c r="AS144" s="69"/>
      <c r="AT144" s="71"/>
      <c r="AU144" s="71" t="e">
        <f t="shared" si="2"/>
        <v>#N/A</v>
      </c>
      <c r="AV144" s="71"/>
      <c r="AW144" s="71"/>
      <c r="AX144" s="71"/>
    </row>
    <row r="145" spans="1:50" ht="191.25">
      <c r="A145" s="12" t="s">
        <v>349</v>
      </c>
      <c r="B145" s="13" t="s">
        <v>34</v>
      </c>
      <c r="C145" s="13" t="s">
        <v>35</v>
      </c>
      <c r="D145" s="13" t="s">
        <v>263</v>
      </c>
      <c r="E145" s="13" t="s">
        <v>264</v>
      </c>
      <c r="F145" s="14">
        <v>8080</v>
      </c>
      <c r="G145" s="14">
        <v>2024110010212</v>
      </c>
      <c r="H145" s="13" t="s">
        <v>265</v>
      </c>
      <c r="I145" s="13" t="s">
        <v>266</v>
      </c>
      <c r="J145" s="13" t="s">
        <v>267</v>
      </c>
      <c r="K145" s="13">
        <v>80111600</v>
      </c>
      <c r="L145" s="13" t="s">
        <v>350</v>
      </c>
      <c r="M145" s="13" t="s">
        <v>42</v>
      </c>
      <c r="N145" s="13" t="str">
        <f t="shared" si="14"/>
        <v>ENERO</v>
      </c>
      <c r="O145" s="13">
        <v>5</v>
      </c>
      <c r="P145" s="13">
        <v>1</v>
      </c>
      <c r="Q145" s="13" t="s">
        <v>44</v>
      </c>
      <c r="R145" s="17" t="s">
        <v>45</v>
      </c>
      <c r="S145" s="17">
        <v>7000000</v>
      </c>
      <c r="T145" s="17">
        <v>35000000</v>
      </c>
      <c r="U145" s="13" t="s">
        <v>269</v>
      </c>
      <c r="V145" s="13" t="s">
        <v>47</v>
      </c>
      <c r="W145" s="13" t="s">
        <v>270</v>
      </c>
      <c r="X145" s="13" t="s">
        <v>271</v>
      </c>
      <c r="Y145" s="13" t="s">
        <v>50</v>
      </c>
      <c r="Z145" s="13" t="s">
        <v>51</v>
      </c>
      <c r="AA145" s="69"/>
      <c r="AB145" s="69"/>
      <c r="AC145" s="69"/>
      <c r="AD145" s="69"/>
      <c r="AE145" s="13" t="s">
        <v>265</v>
      </c>
      <c r="AF145" s="17">
        <v>7000000</v>
      </c>
      <c r="AG145" s="17">
        <v>35000000</v>
      </c>
      <c r="AH145" s="70" t="e">
        <f>VLOOKUP(A145,'MOD PAA INVERSIÓN 25 DE FEBRERO'!$B:$M,12,0)</f>
        <v>#N/A</v>
      </c>
      <c r="AI145" s="72">
        <f t="shared" si="0"/>
        <v>0</v>
      </c>
      <c r="AJ145" s="72">
        <v>35000000</v>
      </c>
      <c r="AK145" s="70">
        <v>0</v>
      </c>
      <c r="AL145" s="70" t="e">
        <f>VLOOKUP(A145,'MOD PAA INVERSIÓN 25 DE FEBRERO'!$B:$X,23,0)</f>
        <v>#N/A</v>
      </c>
      <c r="AM145" s="13" t="s">
        <v>47</v>
      </c>
      <c r="AN145" s="14">
        <v>8080</v>
      </c>
      <c r="AO145" s="71"/>
      <c r="AP145" s="71">
        <f>SUMIFS('MOD PAA INVERSIÓN'!$M:$M,'MOD PAA INVERSIÓN'!B:B,A145,'MOD PAA INVERSIÓN'!A:A,"Información Actual")</f>
        <v>0</v>
      </c>
      <c r="AQ145" s="71" t="e">
        <f>VLOOKUP(A145,'Copia de MOD PAA INVERSIÓN'!$B:$M,12,0)</f>
        <v>#N/A</v>
      </c>
      <c r="AR145" s="69" t="e">
        <f>VLOOKUP(A145,'SOL INVERSIÒN'!$B:$M,12,0)</f>
        <v>#N/A</v>
      </c>
      <c r="AS145" s="69"/>
      <c r="AT145" s="71"/>
      <c r="AU145" s="71" t="e">
        <f t="shared" si="2"/>
        <v>#N/A</v>
      </c>
      <c r="AV145" s="71"/>
      <c r="AW145" s="71"/>
      <c r="AX145" s="71"/>
    </row>
    <row r="146" spans="1:50" ht="89.25">
      <c r="A146" s="12" t="s">
        <v>351</v>
      </c>
      <c r="B146" s="13" t="s">
        <v>34</v>
      </c>
      <c r="C146" s="13" t="s">
        <v>35</v>
      </c>
      <c r="D146" s="13" t="s">
        <v>263</v>
      </c>
      <c r="E146" s="13" t="s">
        <v>264</v>
      </c>
      <c r="F146" s="14">
        <v>8080</v>
      </c>
      <c r="G146" s="14">
        <v>2024110010212</v>
      </c>
      <c r="H146" s="13" t="s">
        <v>265</v>
      </c>
      <c r="I146" s="13" t="s">
        <v>266</v>
      </c>
      <c r="J146" s="13" t="str">
        <f>VLOOKUP(A146,'MOD PAA INVERSIÓN 25 DE FEBRERO'!$B:$C,2,0)</f>
        <v>1. Formar 120.000 ciudadanos en sus capacidades democráticas para incidir en la construcción de una cultura democrática, ciudadana y de paz</v>
      </c>
      <c r="K146" s="13">
        <f>VLOOKUP(A146,'MOD PAA INVERSIÓN 25 DE FEBRERO'!$B:$D,3,0)</f>
        <v>80111600</v>
      </c>
      <c r="L146" s="13" t="str">
        <f>VLOOKUP(A146,'MOD PAA INVERSIÓN 25 DE FEBRERO'!$B:$E,4,0)</f>
        <v>Prestar servicios profesionales para contribuir en el desarrollo e implementación de actividades formativas en todas sus modalidades, así como apoyar las acciones que adelanta el Observatorio de la participación ciudadana</v>
      </c>
      <c r="M146" s="13" t="str">
        <f>VLOOKUP(A146,'MOD PAA INVERSIÓN 25 DE FEBRERO'!$B:$F,5,0)</f>
        <v>FEBRERO</v>
      </c>
      <c r="N146" s="14" t="str">
        <f>VLOOKUP(A146,'MOD PAA INVERSIÓN 25 DE FEBRERO'!$B:$G,6,0)</f>
        <v>FEBRERO</v>
      </c>
      <c r="O146" s="14">
        <f>VLOOKUP(A146,'MOD PAA INVERSIÓN 25 DE FEBRERO'!$B:$H,7,0)</f>
        <v>8</v>
      </c>
      <c r="P146" s="13">
        <f>VLOOKUP(A146,'MOD PAA INVERSIÓN 25 DE FEBRERO'!$B:$I,8,0)</f>
        <v>1</v>
      </c>
      <c r="Q146" s="13" t="str">
        <f>VLOOKUP(A146,'MOD PAA INVERSIÓN 25 DE FEBRERO'!$B:$J,9,0)</f>
        <v>CCE-16 Contratación Directa</v>
      </c>
      <c r="R146" s="15" t="str">
        <f>VLOOKUP(A146,'MOD PAA INVERSIÓN 25 DE FEBRERO'!$B:$K,10,0)</f>
        <v>1-100-F001_VA-Recursos distrito</v>
      </c>
      <c r="S146" s="16">
        <f>VLOOKUP(A146,'MOD PAA INVERSIÓN 25 DE FEBRERO'!$B:$L,11,0)</f>
        <v>7000000</v>
      </c>
      <c r="T146" s="17">
        <v>56000000</v>
      </c>
      <c r="U146" s="13" t="str">
        <f>VLOOKUP(A146,'MOD PAA INVERSIÓN 25 DE FEBRERO'!$B:$N,13,0)</f>
        <v>Gerencia Escuela de la Participación</v>
      </c>
      <c r="V146" s="13" t="str">
        <f>VLOOKUP(A146,'MOD PAA INVERSIÓN 25 DE FEBRERO'!$B:$O,14,0)</f>
        <v>O232020200992913  Servicios de educación para la formación y el trab</v>
      </c>
      <c r="W146" s="13" t="str">
        <f>VLOOKUP(A146,'MOD PAA INVERSIÓN 25 DE FEBRERO'!$B:$P,15,0)</f>
        <v>20/0220/0102/45020340212</v>
      </c>
      <c r="X146" s="13" t="s">
        <v>49</v>
      </c>
      <c r="Y146" s="13" t="s">
        <v>50</v>
      </c>
      <c r="Z146" s="13" t="s">
        <v>51</v>
      </c>
      <c r="AA146" s="69"/>
      <c r="AB146" s="69"/>
      <c r="AC146" s="69"/>
      <c r="AD146" s="69"/>
      <c r="AE146" s="13" t="s">
        <v>265</v>
      </c>
      <c r="AF146" s="17">
        <v>7000000</v>
      </c>
      <c r="AG146" s="17">
        <v>56000000</v>
      </c>
      <c r="AH146" s="70">
        <f>VLOOKUP(A146,'MOD PAA INVERSIÓN 25 DE FEBRERO'!$B:$M,12,0)</f>
        <v>56000000</v>
      </c>
      <c r="AI146" s="70">
        <f t="shared" si="0"/>
        <v>0</v>
      </c>
      <c r="AJ146" s="70">
        <v>56000000</v>
      </c>
      <c r="AK146" s="70">
        <v>1</v>
      </c>
      <c r="AL146" s="70" t="str">
        <f>VLOOKUP(A146,'MOD PAA INVERSIÓN 25 DE FEBRERO'!$B:$X,23,0)</f>
        <v>Modificación propuesta</v>
      </c>
      <c r="AM146" s="13" t="s">
        <v>47</v>
      </c>
      <c r="AN146" s="14">
        <v>8080</v>
      </c>
      <c r="AO146" s="71"/>
      <c r="AP146" s="71">
        <f>SUMIFS('MOD PAA INVERSIÓN'!$M:$M,'MOD PAA INVERSIÓN'!B:B,A146,'MOD PAA INVERSIÓN'!A:A,"Información Actual")</f>
        <v>-56000000</v>
      </c>
      <c r="AQ146" s="71">
        <f>VLOOKUP(A146,'Copia de MOD PAA INVERSIÓN'!$B:$M,12,0)</f>
        <v>56000000</v>
      </c>
      <c r="AR146" s="75">
        <f>VLOOKUP(A146,'SOL INVERSIÒN'!$B:$M,12,0)</f>
        <v>56000000</v>
      </c>
      <c r="AS146" s="69"/>
      <c r="AT146" s="71"/>
      <c r="AU146" s="71">
        <f t="shared" si="2"/>
        <v>0</v>
      </c>
      <c r="AV146" s="71"/>
      <c r="AW146" s="71"/>
      <c r="AX146" s="71"/>
    </row>
    <row r="147" spans="1:50" ht="191.25">
      <c r="A147" s="12" t="s">
        <v>353</v>
      </c>
      <c r="B147" s="13" t="s">
        <v>34</v>
      </c>
      <c r="C147" s="13" t="s">
        <v>35</v>
      </c>
      <c r="D147" s="13" t="s">
        <v>263</v>
      </c>
      <c r="E147" s="13" t="s">
        <v>264</v>
      </c>
      <c r="F147" s="14">
        <v>8080</v>
      </c>
      <c r="G147" s="14">
        <v>2024110010212</v>
      </c>
      <c r="H147" s="13" t="s">
        <v>265</v>
      </c>
      <c r="I147" s="13" t="s">
        <v>266</v>
      </c>
      <c r="J147" s="13" t="str">
        <f>VLOOKUP(A147,'MOD PAA INVERSIÓN 25 DE FEBRERO'!$B:$C,2,0)</f>
        <v>1. Formar 120.000 ciudadanos en sus capacidades democráticas para incidir en la construcción de una cultura democrática, ciudadana y de paz</v>
      </c>
      <c r="K147" s="13">
        <f>VLOOKUP(A147,'MOD PAA INVERSIÓN 25 DE FEBRERO'!$B:$D,3,0)</f>
        <v>80111600</v>
      </c>
      <c r="L147" s="13" t="str">
        <f>VLOOKUP(A147,'MOD PAA INVERSIÓN 25 DE FEBRERO'!$B:$E,4,0)</f>
        <v>Prestar servicios de apoyo a la gestión  para colaborar en la ejecución y desarrollo de las actividades asociadas a las diversas modalidades de formación ofrecidas por la Gerencia de la Escuela de Participación</v>
      </c>
      <c r="M147" s="13" t="str">
        <f>VLOOKUP(A147,'MOD PAA INVERSIÓN 25 DE FEBRERO'!$B:$F,5,0)</f>
        <v>MARZO</v>
      </c>
      <c r="N147" s="14" t="str">
        <f>VLOOKUP(A147,'MOD PAA INVERSIÓN 25 DE FEBRERO'!$B:$G,6,0)</f>
        <v>MARZO</v>
      </c>
      <c r="O147" s="14">
        <f>VLOOKUP(A147,'MOD PAA INVERSIÓN 25 DE FEBRERO'!$B:$H,7,0)</f>
        <v>4</v>
      </c>
      <c r="P147" s="13">
        <f>VLOOKUP(A147,'MOD PAA INVERSIÓN 25 DE FEBRERO'!$B:$I,8,0)</f>
        <v>1</v>
      </c>
      <c r="Q147" s="13" t="str">
        <f>VLOOKUP(A147,'MOD PAA INVERSIÓN 25 DE FEBRERO'!$B:$J,9,0)</f>
        <v>CCE-16 Contratación Directa</v>
      </c>
      <c r="R147" s="15" t="str">
        <f>VLOOKUP(A147,'MOD PAA INVERSIÓN 25 DE FEBRERO'!$B:$K,10,0)</f>
        <v>1-100-F001_VA-Recursos distrito</v>
      </c>
      <c r="S147" s="16">
        <f>VLOOKUP(A147,'MOD PAA INVERSIÓN 25 DE FEBRERO'!$B:$L,11,0)</f>
        <v>2253000</v>
      </c>
      <c r="T147" s="17">
        <v>9012000</v>
      </c>
      <c r="U147" s="13" t="str">
        <f>VLOOKUP(A147,'MOD PAA INVERSIÓN 25 DE FEBRERO'!$B:$N,13,0)</f>
        <v>Gerencia Escuela de la Participación</v>
      </c>
      <c r="V147" s="13" t="str">
        <f>VLOOKUP(A147,'MOD PAA INVERSIÓN 25 DE FEBRERO'!$B:$O,14,0)</f>
        <v>O232020200992913  Servicios de educación para la formación y el trab</v>
      </c>
      <c r="W147" s="13" t="str">
        <f>VLOOKUP(A147,'MOD PAA INVERSIÓN 25 DE FEBRERO'!$B:$P,15,0)</f>
        <v>20/0220/0102/45020340212</v>
      </c>
      <c r="X147" s="13" t="s">
        <v>271</v>
      </c>
      <c r="Y147" s="13" t="s">
        <v>50</v>
      </c>
      <c r="Z147" s="13" t="s">
        <v>51</v>
      </c>
      <c r="AA147" s="69"/>
      <c r="AB147" s="69"/>
      <c r="AC147" s="69"/>
      <c r="AD147" s="69"/>
      <c r="AE147" s="13" t="s">
        <v>265</v>
      </c>
      <c r="AF147" s="17">
        <v>2253000</v>
      </c>
      <c r="AG147" s="17">
        <v>9012000</v>
      </c>
      <c r="AH147" s="70">
        <f>VLOOKUP(A147,'MOD PAA INVERSIÓN 25 DE FEBRERO'!$B:$M,12,0)</f>
        <v>9012000</v>
      </c>
      <c r="AI147" s="70">
        <f t="shared" si="0"/>
        <v>0</v>
      </c>
      <c r="AJ147" s="70">
        <v>9012000</v>
      </c>
      <c r="AK147" s="70">
        <v>1</v>
      </c>
      <c r="AL147" s="70" t="str">
        <f>VLOOKUP(A147,'MOD PAA INVERSIÓN 25 DE FEBRERO'!$B:$X,23,0)</f>
        <v>Modificación propuesta</v>
      </c>
      <c r="AM147" s="13" t="s">
        <v>47</v>
      </c>
      <c r="AN147" s="14">
        <v>8080</v>
      </c>
      <c r="AO147" s="71"/>
      <c r="AP147" s="71">
        <f>SUMIFS('MOD PAA INVERSIÓN'!$M:$M,'MOD PAA INVERSIÓN'!B:B,A147,'MOD PAA INVERSIÓN'!A:A,"Información Actual")</f>
        <v>-9012000</v>
      </c>
      <c r="AQ147" s="71">
        <f>VLOOKUP(A147,'Copia de MOD PAA INVERSIÓN'!$B:$M,12,0)</f>
        <v>9012000</v>
      </c>
      <c r="AR147" s="75">
        <f>VLOOKUP(A147,'SOL INVERSIÒN'!$B:$M,12,0)</f>
        <v>9012000</v>
      </c>
      <c r="AS147" s="69"/>
      <c r="AT147" s="71"/>
      <c r="AU147" s="71">
        <f t="shared" si="2"/>
        <v>0</v>
      </c>
      <c r="AV147" s="71"/>
      <c r="AW147" s="71"/>
      <c r="AX147" s="71"/>
    </row>
    <row r="148" spans="1:50" ht="191.25">
      <c r="A148" s="12" t="s">
        <v>355</v>
      </c>
      <c r="B148" s="13" t="s">
        <v>34</v>
      </c>
      <c r="C148" s="13" t="s">
        <v>35</v>
      </c>
      <c r="D148" s="13" t="s">
        <v>263</v>
      </c>
      <c r="E148" s="13" t="s">
        <v>264</v>
      </c>
      <c r="F148" s="14">
        <v>8080</v>
      </c>
      <c r="G148" s="14">
        <v>2024110010212</v>
      </c>
      <c r="H148" s="13" t="s">
        <v>265</v>
      </c>
      <c r="I148" s="13" t="s">
        <v>266</v>
      </c>
      <c r="J148" s="13" t="str">
        <f>VLOOKUP(A148,'MOD PAA INVERSIÓN 25 DE FEBRERO'!$B:$C,2,0)</f>
        <v>1. Formar 120.000 ciudadanos en sus capacidades democráticas para incidir en la construcción de una cultura democrática, ciudadana y de paz</v>
      </c>
      <c r="K148" s="13">
        <f>VLOOKUP(A148,'MOD PAA INVERSIÓN 25 DE FEBRERO'!$B:$D,3,0)</f>
        <v>80111600</v>
      </c>
      <c r="L148" s="13" t="str">
        <f>VLOOKUP(A148,'MOD PAA INVERSIÓN 25 DE FEBRERO'!$B:$E,4,0)</f>
        <v>Prestar servicios de apoyo a la gestión ejecutar tareas relacionadas con el seguimiento y la gestión operativa de los aspectos contractuales, administrativos y financieros de la Gerencia de la Escuela de Participación</v>
      </c>
      <c r="M148" s="13" t="str">
        <f>VLOOKUP(A148,'MOD PAA INVERSIÓN 25 DE FEBRERO'!$B:$F,5,0)</f>
        <v>MARZO</v>
      </c>
      <c r="N148" s="14" t="str">
        <f>VLOOKUP(A148,'MOD PAA INVERSIÓN 25 DE FEBRERO'!$B:$G,6,0)</f>
        <v>MARZO</v>
      </c>
      <c r="O148" s="14">
        <f>VLOOKUP(A148,'MOD PAA INVERSIÓN 25 DE FEBRERO'!$B:$H,7,0)</f>
        <v>4</v>
      </c>
      <c r="P148" s="13">
        <f>VLOOKUP(A148,'MOD PAA INVERSIÓN 25 DE FEBRERO'!$B:$I,8,0)</f>
        <v>1</v>
      </c>
      <c r="Q148" s="13" t="str">
        <f>VLOOKUP(A148,'MOD PAA INVERSIÓN 25 DE FEBRERO'!$B:$J,9,0)</f>
        <v>CCE-16 Contratación Directa</v>
      </c>
      <c r="R148" s="15" t="str">
        <f>VLOOKUP(A148,'MOD PAA INVERSIÓN 25 DE FEBRERO'!$B:$K,10,0)</f>
        <v>1-100-F001_VA-Recursos distrito</v>
      </c>
      <c r="S148" s="16">
        <f>VLOOKUP(A148,'MOD PAA INVERSIÓN 25 DE FEBRERO'!$B:$L,11,0)</f>
        <v>2253000</v>
      </c>
      <c r="T148" s="17">
        <v>9012000</v>
      </c>
      <c r="U148" s="13" t="str">
        <f>VLOOKUP(A148,'MOD PAA INVERSIÓN 25 DE FEBRERO'!$B:$N,13,0)</f>
        <v>Gerencia Escuela de la Participación</v>
      </c>
      <c r="V148" s="13" t="str">
        <f>VLOOKUP(A148,'MOD PAA INVERSIÓN 25 DE FEBRERO'!$B:$O,14,0)</f>
        <v>O232020200883990  Otros servicios profesionales, técnicos y empresar</v>
      </c>
      <c r="W148" s="13" t="str">
        <f>VLOOKUP(A148,'MOD PAA INVERSIÓN 25 DE FEBRERO'!$B:$P,15,0)</f>
        <v>20/0220/0102/45020340212</v>
      </c>
      <c r="X148" s="13" t="s">
        <v>271</v>
      </c>
      <c r="Y148" s="13" t="s">
        <v>50</v>
      </c>
      <c r="Z148" s="13" t="s">
        <v>51</v>
      </c>
      <c r="AA148" s="69"/>
      <c r="AB148" s="69"/>
      <c r="AC148" s="69"/>
      <c r="AD148" s="69"/>
      <c r="AE148" s="13" t="s">
        <v>265</v>
      </c>
      <c r="AF148" s="17">
        <v>2253000</v>
      </c>
      <c r="AG148" s="17">
        <v>9012000</v>
      </c>
      <c r="AH148" s="70">
        <f>VLOOKUP(A148,'MOD PAA INVERSIÓN 25 DE FEBRERO'!$B:$M,12,0)</f>
        <v>9012000</v>
      </c>
      <c r="AI148" s="70">
        <f t="shared" si="0"/>
        <v>0</v>
      </c>
      <c r="AJ148" s="70">
        <v>9012000</v>
      </c>
      <c r="AK148" s="70">
        <v>1</v>
      </c>
      <c r="AL148" s="70" t="str">
        <f>VLOOKUP(A148,'MOD PAA INVERSIÓN 25 DE FEBRERO'!$B:$X,23,0)</f>
        <v>Modificación propuesta</v>
      </c>
      <c r="AM148" s="13" t="s">
        <v>47</v>
      </c>
      <c r="AN148" s="14">
        <v>8080</v>
      </c>
      <c r="AO148" s="71"/>
      <c r="AP148" s="71">
        <f>SUMIFS('MOD PAA INVERSIÓN'!$M:$M,'MOD PAA INVERSIÓN'!B:B,A148,'MOD PAA INVERSIÓN'!A:A,"Información Actual")</f>
        <v>-9012000</v>
      </c>
      <c r="AQ148" s="71">
        <f>VLOOKUP(A148,'Copia de MOD PAA INVERSIÓN'!$B:$M,12,0)</f>
        <v>9012000</v>
      </c>
      <c r="AR148" s="75">
        <f>VLOOKUP(A148,'SOL INVERSIÒN'!$B:$M,12,0)</f>
        <v>9012000</v>
      </c>
      <c r="AS148" s="69"/>
      <c r="AT148" s="71"/>
      <c r="AU148" s="71">
        <f t="shared" si="2"/>
        <v>0</v>
      </c>
      <c r="AV148" s="71"/>
      <c r="AW148" s="71"/>
      <c r="AX148" s="71"/>
    </row>
    <row r="149" spans="1:50" ht="191.25">
      <c r="A149" s="12" t="s">
        <v>357</v>
      </c>
      <c r="B149" s="13" t="s">
        <v>34</v>
      </c>
      <c r="C149" s="13" t="s">
        <v>35</v>
      </c>
      <c r="D149" s="13" t="s">
        <v>263</v>
      </c>
      <c r="E149" s="13" t="s">
        <v>264</v>
      </c>
      <c r="F149" s="14">
        <v>8080</v>
      </c>
      <c r="G149" s="14">
        <v>2024110010212</v>
      </c>
      <c r="H149" s="13" t="s">
        <v>265</v>
      </c>
      <c r="I149" s="13" t="s">
        <v>266</v>
      </c>
      <c r="J149" s="13" t="s">
        <v>267</v>
      </c>
      <c r="K149" s="13">
        <v>80111600</v>
      </c>
      <c r="L149" s="13" t="s">
        <v>358</v>
      </c>
      <c r="M149" s="13" t="s">
        <v>43</v>
      </c>
      <c r="N149" s="13" t="str">
        <f t="shared" ref="N149:N150" si="15">+M149</f>
        <v>FEBRERO</v>
      </c>
      <c r="O149" s="13">
        <v>4</v>
      </c>
      <c r="P149" s="13">
        <v>1</v>
      </c>
      <c r="Q149" s="13" t="s">
        <v>44</v>
      </c>
      <c r="R149" s="17" t="s">
        <v>45</v>
      </c>
      <c r="S149" s="17">
        <v>5000000</v>
      </c>
      <c r="T149" s="17">
        <v>20000000</v>
      </c>
      <c r="U149" s="13" t="s">
        <v>269</v>
      </c>
      <c r="V149" s="13" t="s">
        <v>47</v>
      </c>
      <c r="W149" s="13" t="s">
        <v>270</v>
      </c>
      <c r="X149" s="13" t="s">
        <v>271</v>
      </c>
      <c r="Y149" s="13" t="s">
        <v>50</v>
      </c>
      <c r="Z149" s="13" t="s">
        <v>51</v>
      </c>
      <c r="AA149" s="69"/>
      <c r="AB149" s="69"/>
      <c r="AC149" s="69"/>
      <c r="AD149" s="69"/>
      <c r="AE149" s="13" t="s">
        <v>265</v>
      </c>
      <c r="AF149" s="17">
        <v>5000000</v>
      </c>
      <c r="AG149" s="17">
        <v>20000000</v>
      </c>
      <c r="AH149" s="70" t="e">
        <f>VLOOKUP(A149,'MOD PAA INVERSIÓN 25 DE FEBRERO'!$B:$M,12,0)</f>
        <v>#N/A</v>
      </c>
      <c r="AI149" s="72">
        <f t="shared" si="0"/>
        <v>0</v>
      </c>
      <c r="AJ149" s="72">
        <v>20000000</v>
      </c>
      <c r="AK149" s="70">
        <v>0</v>
      </c>
      <c r="AL149" s="70" t="e">
        <f>VLOOKUP(A149,'MOD PAA INVERSIÓN 25 DE FEBRERO'!$B:$X,23,0)</f>
        <v>#N/A</v>
      </c>
      <c r="AM149" s="13" t="s">
        <v>47</v>
      </c>
      <c r="AN149" s="14">
        <v>8080</v>
      </c>
      <c r="AO149" s="71"/>
      <c r="AP149" s="71">
        <f>SUMIFS('MOD PAA INVERSIÓN'!$M:$M,'MOD PAA INVERSIÓN'!B:B,A149,'MOD PAA INVERSIÓN'!A:A,"Información Actual")</f>
        <v>0</v>
      </c>
      <c r="AQ149" s="71" t="e">
        <f>VLOOKUP(A149,'Copia de MOD PAA INVERSIÓN'!$B:$M,12,0)</f>
        <v>#N/A</v>
      </c>
      <c r="AR149" s="69" t="e">
        <f>VLOOKUP(A149,'SOL INVERSIÒN'!$B:$M,12,0)</f>
        <v>#N/A</v>
      </c>
      <c r="AS149" s="69"/>
      <c r="AT149" s="71"/>
      <c r="AU149" s="71" t="e">
        <f t="shared" si="2"/>
        <v>#N/A</v>
      </c>
      <c r="AV149" s="71"/>
      <c r="AW149" s="71"/>
      <c r="AX149" s="71"/>
    </row>
    <row r="150" spans="1:50" ht="191.25">
      <c r="A150" s="12" t="s">
        <v>359</v>
      </c>
      <c r="B150" s="13" t="s">
        <v>34</v>
      </c>
      <c r="C150" s="13" t="s">
        <v>35</v>
      </c>
      <c r="D150" s="13" t="s">
        <v>263</v>
      </c>
      <c r="E150" s="13" t="s">
        <v>264</v>
      </c>
      <c r="F150" s="14">
        <v>8080</v>
      </c>
      <c r="G150" s="14">
        <v>2024110010212</v>
      </c>
      <c r="H150" s="13" t="s">
        <v>265</v>
      </c>
      <c r="I150" s="13" t="s">
        <v>266</v>
      </c>
      <c r="J150" s="13" t="s">
        <v>267</v>
      </c>
      <c r="K150" s="13">
        <v>80111600</v>
      </c>
      <c r="L150" s="13" t="s">
        <v>360</v>
      </c>
      <c r="M150" s="13" t="s">
        <v>42</v>
      </c>
      <c r="N150" s="13" t="str">
        <f t="shared" si="15"/>
        <v>ENERO</v>
      </c>
      <c r="O150" s="13">
        <v>6</v>
      </c>
      <c r="P150" s="13">
        <v>1</v>
      </c>
      <c r="Q150" s="13" t="s">
        <v>44</v>
      </c>
      <c r="R150" s="17" t="s">
        <v>45</v>
      </c>
      <c r="S150" s="17">
        <v>4500000</v>
      </c>
      <c r="T150" s="17">
        <v>27000000</v>
      </c>
      <c r="U150" s="13" t="s">
        <v>269</v>
      </c>
      <c r="V150" s="13" t="s">
        <v>47</v>
      </c>
      <c r="W150" s="13" t="s">
        <v>270</v>
      </c>
      <c r="X150" s="13" t="s">
        <v>271</v>
      </c>
      <c r="Y150" s="13" t="s">
        <v>50</v>
      </c>
      <c r="Z150" s="13" t="s">
        <v>51</v>
      </c>
      <c r="AA150" s="69"/>
      <c r="AB150" s="69"/>
      <c r="AC150" s="69"/>
      <c r="AD150" s="69"/>
      <c r="AE150" s="13" t="s">
        <v>265</v>
      </c>
      <c r="AF150" s="17">
        <v>4500000</v>
      </c>
      <c r="AG150" s="17">
        <v>27000000</v>
      </c>
      <c r="AH150" s="70" t="e">
        <f>VLOOKUP(A150,'MOD PAA INVERSIÓN 25 DE FEBRERO'!$B:$M,12,0)</f>
        <v>#N/A</v>
      </c>
      <c r="AI150" s="72">
        <f t="shared" si="0"/>
        <v>0</v>
      </c>
      <c r="AJ150" s="72">
        <v>27000000</v>
      </c>
      <c r="AK150" s="70">
        <v>0</v>
      </c>
      <c r="AL150" s="70" t="e">
        <f>VLOOKUP(A150,'MOD PAA INVERSIÓN 25 DE FEBRERO'!$B:$X,23,0)</f>
        <v>#N/A</v>
      </c>
      <c r="AM150" s="13" t="s">
        <v>47</v>
      </c>
      <c r="AN150" s="14">
        <v>8080</v>
      </c>
      <c r="AO150" s="71"/>
      <c r="AP150" s="71">
        <f>SUMIFS('MOD PAA INVERSIÓN'!$M:$M,'MOD PAA INVERSIÓN'!B:B,A150,'MOD PAA INVERSIÓN'!A:A,"Información Actual")</f>
        <v>0</v>
      </c>
      <c r="AQ150" s="71" t="e">
        <f>VLOOKUP(A150,'Copia de MOD PAA INVERSIÓN'!$B:$M,12,0)</f>
        <v>#N/A</v>
      </c>
      <c r="AR150" s="69" t="e">
        <f>VLOOKUP(A150,'SOL INVERSIÒN'!$B:$M,12,0)</f>
        <v>#N/A</v>
      </c>
      <c r="AS150" s="69"/>
      <c r="AT150" s="71"/>
      <c r="AU150" s="71" t="e">
        <f t="shared" si="2"/>
        <v>#N/A</v>
      </c>
      <c r="AV150" s="71"/>
      <c r="AW150" s="71"/>
      <c r="AX150" s="71"/>
    </row>
    <row r="151" spans="1:50" ht="191.25">
      <c r="A151" s="12" t="s">
        <v>361</v>
      </c>
      <c r="B151" s="13" t="s">
        <v>34</v>
      </c>
      <c r="C151" s="13" t="s">
        <v>35</v>
      </c>
      <c r="D151" s="13" t="s">
        <v>263</v>
      </c>
      <c r="E151" s="13" t="s">
        <v>264</v>
      </c>
      <c r="F151" s="14">
        <v>8080</v>
      </c>
      <c r="G151" s="14">
        <v>2024110010212</v>
      </c>
      <c r="H151" s="13" t="s">
        <v>265</v>
      </c>
      <c r="I151" s="13" t="s">
        <v>266</v>
      </c>
      <c r="J151" s="13" t="str">
        <f>VLOOKUP(A151,'MOD PAA INVERSIÓN 25 DE FEBRERO'!$B:$C,2,0)</f>
        <v>1. Formar 120.000 ciudadanos en sus capacidades democráticas para incidir en la construcción de una cultura democrática, ciudadana y de paz</v>
      </c>
      <c r="K151" s="13">
        <f>VLOOKUP(A151,'MOD PAA INVERSIÓN 25 DE FEBRERO'!$B:$D,3,0)</f>
        <v>80111600</v>
      </c>
      <c r="L151" s="13" t="str">
        <f>VLOOKUP(A151,'MOD PAA INVERSIÓN 25 DE FEBRERO'!$B:$E,4,0)</f>
        <v>Prestar servicios profesionales para la creación y desarrollo de contenidos pedagógicos destinados a los procesos formativos de la Gerencia de la Escuela de Participación</v>
      </c>
      <c r="M151" s="13" t="str">
        <f>VLOOKUP(A151,'MOD PAA INVERSIÓN 25 DE FEBRERO'!$B:$F,5,0)</f>
        <v>FEBRERO</v>
      </c>
      <c r="N151" s="14" t="str">
        <f>VLOOKUP(A151,'MOD PAA INVERSIÓN 25 DE FEBRERO'!$B:$G,6,0)</f>
        <v>FEBRERO</v>
      </c>
      <c r="O151" s="14">
        <f>VLOOKUP(A151,'MOD PAA INVERSIÓN 25 DE FEBRERO'!$B:$H,7,0)</f>
        <v>5</v>
      </c>
      <c r="P151" s="13">
        <f>VLOOKUP(A151,'MOD PAA INVERSIÓN 25 DE FEBRERO'!$B:$I,8,0)</f>
        <v>1</v>
      </c>
      <c r="Q151" s="13" t="str">
        <f>VLOOKUP(A151,'MOD PAA INVERSIÓN 25 DE FEBRERO'!$B:$J,9,0)</f>
        <v>CCE-16 Contratación Directa</v>
      </c>
      <c r="R151" s="15" t="str">
        <f>VLOOKUP(A151,'MOD PAA INVERSIÓN 25 DE FEBRERO'!$B:$K,10,0)</f>
        <v>1-100-F001_VA-Recursos distrito</v>
      </c>
      <c r="S151" s="16">
        <f>VLOOKUP(A151,'MOD PAA INVERSIÓN 25 DE FEBRERO'!$B:$L,11,0)</f>
        <v>7000000</v>
      </c>
      <c r="T151" s="17">
        <v>35000000</v>
      </c>
      <c r="U151" s="13" t="str">
        <f>VLOOKUP(A151,'MOD PAA INVERSIÓN 25 DE FEBRERO'!$B:$N,13,0)</f>
        <v>Gerencia Escuela de la Participación</v>
      </c>
      <c r="V151" s="13" t="str">
        <f>VLOOKUP(A151,'MOD PAA INVERSIÓN 25 DE FEBRERO'!$B:$O,14,0)</f>
        <v>O232020200992913  Servicios de educación para la formación y el trab</v>
      </c>
      <c r="W151" s="13" t="str">
        <f>VLOOKUP(A151,'MOD PAA INVERSIÓN 25 DE FEBRERO'!$B:$P,15,0)</f>
        <v>20/0220/0102/45020340212</v>
      </c>
      <c r="X151" s="13" t="s">
        <v>271</v>
      </c>
      <c r="Y151" s="13" t="s">
        <v>50</v>
      </c>
      <c r="Z151" s="13" t="s">
        <v>51</v>
      </c>
      <c r="AA151" s="69"/>
      <c r="AB151" s="69"/>
      <c r="AC151" s="69"/>
      <c r="AD151" s="69"/>
      <c r="AE151" s="13" t="s">
        <v>265</v>
      </c>
      <c r="AF151" s="17">
        <v>7000000</v>
      </c>
      <c r="AG151" s="17">
        <v>35000000</v>
      </c>
      <c r="AH151" s="70">
        <f>VLOOKUP(A151,'MOD PAA INVERSIÓN 25 DE FEBRERO'!$B:$M,12,0)</f>
        <v>35000000</v>
      </c>
      <c r="AI151" s="70">
        <f t="shared" si="0"/>
        <v>0</v>
      </c>
      <c r="AJ151" s="70">
        <v>35000000</v>
      </c>
      <c r="AK151" s="70">
        <v>1</v>
      </c>
      <c r="AL151" s="70" t="str">
        <f>VLOOKUP(A151,'MOD PAA INVERSIÓN 25 DE FEBRERO'!$B:$X,23,0)</f>
        <v>Modificación propuesta</v>
      </c>
      <c r="AM151" s="13" t="s">
        <v>47</v>
      </c>
      <c r="AN151" s="14">
        <v>8080</v>
      </c>
      <c r="AO151" s="71"/>
      <c r="AP151" s="71">
        <f>SUMIFS('MOD PAA INVERSIÓN'!$M:$M,'MOD PAA INVERSIÓN'!B:B,A151,'MOD PAA INVERSIÓN'!A:A,"Información Actual")</f>
        <v>-35000000</v>
      </c>
      <c r="AQ151" s="71">
        <f>VLOOKUP(A151,'Copia de MOD PAA INVERSIÓN'!$B:$M,12,0)</f>
        <v>35000000</v>
      </c>
      <c r="AR151" s="75">
        <f>VLOOKUP(A151,'SOL INVERSIÒN'!$B:$M,12,0)</f>
        <v>35000000</v>
      </c>
      <c r="AS151" s="69"/>
      <c r="AT151" s="71"/>
      <c r="AU151" s="71">
        <f t="shared" si="2"/>
        <v>0</v>
      </c>
      <c r="AV151" s="71"/>
      <c r="AW151" s="71"/>
      <c r="AX151" s="71"/>
    </row>
    <row r="152" spans="1:50" ht="191.25">
      <c r="A152" s="12" t="s">
        <v>363</v>
      </c>
      <c r="B152" s="13" t="s">
        <v>34</v>
      </c>
      <c r="C152" s="13" t="s">
        <v>35</v>
      </c>
      <c r="D152" s="13" t="s">
        <v>263</v>
      </c>
      <c r="E152" s="13" t="s">
        <v>264</v>
      </c>
      <c r="F152" s="14">
        <v>8080</v>
      </c>
      <c r="G152" s="14">
        <v>2024110010212</v>
      </c>
      <c r="H152" s="13" t="s">
        <v>265</v>
      </c>
      <c r="I152" s="13" t="s">
        <v>266</v>
      </c>
      <c r="J152" s="13" t="str">
        <f>VLOOKUP(A152,'MOD PAA INVERSIÓN 25 DE FEBRERO'!$B:$C,2,0)</f>
        <v>1. Formar 120.000 ciudadanos en sus capacidades democráticas para incidir en la construcción de una cultura democrática, ciudadana y de paz</v>
      </c>
      <c r="K152" s="13">
        <f>VLOOKUP(A152,'MOD PAA INVERSIÓN 25 DE FEBRERO'!$B:$D,3,0)</f>
        <v>80111600</v>
      </c>
      <c r="L152" s="13" t="str">
        <f>VLOOKUP(A152,'MOD PAA INVERSIÓN 25 DE FEBRERO'!$B:$E,4,0)</f>
        <v>Prestar servicios profesionales para apoyar el desarrollo de las actividades de monitoreo, revisión y ajuste de los procesos relacionados con los aspectos contractuales, presupuestales y administrativos que adelanta la Gerencia de la Escuela de Participación</v>
      </c>
      <c r="M152" s="13" t="str">
        <f>VLOOKUP(A152,'MOD PAA INVERSIÓN 25 DE FEBRERO'!$B:$F,5,0)</f>
        <v>FEBRERO</v>
      </c>
      <c r="N152" s="14" t="str">
        <f>VLOOKUP(A152,'MOD PAA INVERSIÓN 25 DE FEBRERO'!$B:$G,6,0)</f>
        <v>FEBRERO</v>
      </c>
      <c r="O152" s="14">
        <f>VLOOKUP(A152,'MOD PAA INVERSIÓN 25 DE FEBRERO'!$B:$H,7,0)</f>
        <v>5</v>
      </c>
      <c r="P152" s="13">
        <f>VLOOKUP(A152,'MOD PAA INVERSIÓN 25 DE FEBRERO'!$B:$I,8,0)</f>
        <v>1</v>
      </c>
      <c r="Q152" s="13" t="str">
        <f>VLOOKUP(A152,'MOD PAA INVERSIÓN 25 DE FEBRERO'!$B:$J,9,0)</f>
        <v>CCE-16 Contratación Directa</v>
      </c>
      <c r="R152" s="15" t="str">
        <f>VLOOKUP(A152,'MOD PAA INVERSIÓN 25 DE FEBRERO'!$B:$K,10,0)</f>
        <v>1-100-F001_VA-Recursos distrito</v>
      </c>
      <c r="S152" s="16">
        <f>VLOOKUP(A152,'MOD PAA INVERSIÓN 25 DE FEBRERO'!$B:$L,11,0)</f>
        <v>5000000</v>
      </c>
      <c r="T152" s="17">
        <v>25000000</v>
      </c>
      <c r="U152" s="13" t="str">
        <f>VLOOKUP(A152,'MOD PAA INVERSIÓN 25 DE FEBRERO'!$B:$N,13,0)</f>
        <v>Gerencia Escuela de la Participación</v>
      </c>
      <c r="V152" s="13" t="str">
        <f>VLOOKUP(A152,'MOD PAA INVERSIÓN 25 DE FEBRERO'!$B:$O,14,0)</f>
        <v>O232020200883990  Otros servicios profesionales, técnicos y empresar</v>
      </c>
      <c r="W152" s="13" t="str">
        <f>VLOOKUP(A152,'MOD PAA INVERSIÓN 25 DE FEBRERO'!$B:$P,15,0)</f>
        <v>20/0220/0102/45020340212</v>
      </c>
      <c r="X152" s="13" t="s">
        <v>271</v>
      </c>
      <c r="Y152" s="13" t="s">
        <v>50</v>
      </c>
      <c r="Z152" s="13" t="s">
        <v>51</v>
      </c>
      <c r="AA152" s="69"/>
      <c r="AB152" s="69"/>
      <c r="AC152" s="69"/>
      <c r="AD152" s="69"/>
      <c r="AE152" s="13" t="s">
        <v>265</v>
      </c>
      <c r="AF152" s="17">
        <v>6000000</v>
      </c>
      <c r="AG152" s="17">
        <v>33000000</v>
      </c>
      <c r="AH152" s="70">
        <f>VLOOKUP(A152,'MOD PAA INVERSIÓN 25 DE FEBRERO'!$B:$M,12,0)</f>
        <v>25000000</v>
      </c>
      <c r="AI152" s="70">
        <f t="shared" si="0"/>
        <v>-8000000</v>
      </c>
      <c r="AJ152" s="70">
        <v>25000000</v>
      </c>
      <c r="AK152" s="70">
        <v>1</v>
      </c>
      <c r="AL152" s="70" t="str">
        <f>VLOOKUP(A152,'MOD PAA INVERSIÓN 25 DE FEBRERO'!$B:$X,23,0)</f>
        <v>Modificación propuesta</v>
      </c>
      <c r="AM152" s="13" t="s">
        <v>47</v>
      </c>
      <c r="AN152" s="14">
        <v>8080</v>
      </c>
      <c r="AO152" s="71"/>
      <c r="AP152" s="71">
        <f>SUMIFS('MOD PAA INVERSIÓN'!$M:$M,'MOD PAA INVERSIÓN'!B:B,A152,'MOD PAA INVERSIÓN'!A:A,"Información Actual")</f>
        <v>-33000000</v>
      </c>
      <c r="AQ152" s="71">
        <f>VLOOKUP(A152,'Copia de MOD PAA INVERSIÓN'!$B:$M,12,0)</f>
        <v>25000000</v>
      </c>
      <c r="AR152" s="75">
        <f>VLOOKUP(A152,'SOL INVERSIÒN'!$B:$M,12,0)</f>
        <v>25000000</v>
      </c>
      <c r="AS152" s="75">
        <f>T152+AP152</f>
        <v>-8000000</v>
      </c>
      <c r="AT152" s="71"/>
      <c r="AU152" s="71">
        <f t="shared" si="2"/>
        <v>0</v>
      </c>
      <c r="AV152" s="71"/>
      <c r="AW152" s="71"/>
      <c r="AX152" s="71"/>
    </row>
    <row r="153" spans="1:50" ht="191.25">
      <c r="A153" s="12" t="s">
        <v>365</v>
      </c>
      <c r="B153" s="13" t="s">
        <v>34</v>
      </c>
      <c r="C153" s="13" t="s">
        <v>35</v>
      </c>
      <c r="D153" s="13" t="s">
        <v>263</v>
      </c>
      <c r="E153" s="13" t="s">
        <v>264</v>
      </c>
      <c r="F153" s="14">
        <v>8080</v>
      </c>
      <c r="G153" s="14">
        <v>2024110010212</v>
      </c>
      <c r="H153" s="13" t="s">
        <v>265</v>
      </c>
      <c r="I153" s="13" t="s">
        <v>266</v>
      </c>
      <c r="J153" s="13" t="str">
        <f>VLOOKUP(A153,'MOD PAA INVERSIÓN 25 DE FEBRERO'!$B:$C,2,0)</f>
        <v>1. Formar 120.000 ciudadanos en sus capacidades democráticas para incidir en la construcción de una cultura democrática, ciudadana y de paz</v>
      </c>
      <c r="K153" s="13">
        <f>VLOOKUP(A153,'MOD PAA INVERSIÓN 25 DE FEBRERO'!$B:$D,3,0)</f>
        <v>80111600</v>
      </c>
      <c r="L153" s="13" t="str">
        <f>VLOOKUP(A153,'MOD PAA INVERSIÓN 25 DE FEBRERO'!$B:$E,4,0)</f>
        <v>Prestar servicios de apoyo a la gestión para coadyuvar en la ejecución de tareas de los procesos relacionados con los aspectos contractuales, presupuestales y administrativos que adelanta la Gerencia de la Escuela de Participación</v>
      </c>
      <c r="M153" s="13" t="str">
        <f>VLOOKUP(A153,'MOD PAA INVERSIÓN 25 DE FEBRERO'!$B:$F,5,0)</f>
        <v>FEBRERO</v>
      </c>
      <c r="N153" s="14" t="str">
        <f>VLOOKUP(A153,'MOD PAA INVERSIÓN 25 DE FEBRERO'!$B:$G,6,0)</f>
        <v>FEBRERO</v>
      </c>
      <c r="O153" s="14">
        <f>VLOOKUP(A153,'MOD PAA INVERSIÓN 25 DE FEBRERO'!$B:$H,7,0)</f>
        <v>5</v>
      </c>
      <c r="P153" s="13">
        <f>VLOOKUP(A153,'MOD PAA INVERSIÓN 25 DE FEBRERO'!$B:$I,8,0)</f>
        <v>1</v>
      </c>
      <c r="Q153" s="13" t="str">
        <f>VLOOKUP(A153,'MOD PAA INVERSIÓN 25 DE FEBRERO'!$B:$J,9,0)</f>
        <v>CCE-16 Contratación Directa</v>
      </c>
      <c r="R153" s="15" t="str">
        <f>VLOOKUP(A153,'MOD PAA INVERSIÓN 25 DE FEBRERO'!$B:$K,10,0)</f>
        <v>1-100-F001_VA-Recursos distrito</v>
      </c>
      <c r="S153" s="16">
        <f>VLOOKUP(A153,'MOD PAA INVERSIÓN 25 DE FEBRERO'!$B:$L,11,0)</f>
        <v>3600000</v>
      </c>
      <c r="T153" s="17">
        <v>18000000</v>
      </c>
      <c r="U153" s="13" t="str">
        <f>VLOOKUP(A153,'MOD PAA INVERSIÓN 25 DE FEBRERO'!$B:$N,13,0)</f>
        <v>Gerencia Escuela de la Participación</v>
      </c>
      <c r="V153" s="13" t="str">
        <f>VLOOKUP(A153,'MOD PAA INVERSIÓN 25 DE FEBRERO'!$B:$O,14,0)</f>
        <v>O232020200991119_Otros servicios de la administración pública n.c.p.</v>
      </c>
      <c r="W153" s="13" t="str">
        <f>VLOOKUP(A153,'MOD PAA INVERSIÓN 25 DE FEBRERO'!$B:$P,15,0)</f>
        <v>20/0220/0102/45020340212</v>
      </c>
      <c r="X153" s="13" t="s">
        <v>271</v>
      </c>
      <c r="Y153" s="13" t="s">
        <v>50</v>
      </c>
      <c r="Z153" s="13" t="s">
        <v>51</v>
      </c>
      <c r="AA153" s="69"/>
      <c r="AB153" s="69"/>
      <c r="AC153" s="69"/>
      <c r="AD153" s="69"/>
      <c r="AE153" s="13" t="s">
        <v>265</v>
      </c>
      <c r="AF153" s="17">
        <v>3600000</v>
      </c>
      <c r="AG153" s="17">
        <v>18000000</v>
      </c>
      <c r="AH153" s="70">
        <f>VLOOKUP(A153,'MOD PAA INVERSIÓN 25 DE FEBRERO'!$B:$M,12,0)</f>
        <v>18000000</v>
      </c>
      <c r="AI153" s="70">
        <f t="shared" si="0"/>
        <v>0</v>
      </c>
      <c r="AJ153" s="70">
        <v>18000000</v>
      </c>
      <c r="AK153" s="70">
        <v>1</v>
      </c>
      <c r="AL153" s="70" t="str">
        <f>VLOOKUP(A153,'MOD PAA INVERSIÓN 25 DE FEBRERO'!$B:$X,23,0)</f>
        <v>Modificación propuesta</v>
      </c>
      <c r="AM153" s="13" t="s">
        <v>47</v>
      </c>
      <c r="AN153" s="14">
        <v>8080</v>
      </c>
      <c r="AO153" s="71"/>
      <c r="AP153" s="71">
        <f>SUMIFS('MOD PAA INVERSIÓN'!$M:$M,'MOD PAA INVERSIÓN'!B:B,A153,'MOD PAA INVERSIÓN'!A:A,"Información Actual")</f>
        <v>-18000000</v>
      </c>
      <c r="AQ153" s="71">
        <f>VLOOKUP(A153,'Copia de MOD PAA INVERSIÓN'!$B:$M,12,0)</f>
        <v>18000000</v>
      </c>
      <c r="AR153" s="75">
        <f>VLOOKUP(A153,'SOL INVERSIÒN'!$B:$M,12,0)</f>
        <v>18000000</v>
      </c>
      <c r="AS153" s="69"/>
      <c r="AT153" s="71"/>
      <c r="AU153" s="71">
        <f t="shared" si="2"/>
        <v>0</v>
      </c>
      <c r="AV153" s="71"/>
      <c r="AW153" s="71"/>
      <c r="AX153" s="71"/>
    </row>
    <row r="154" spans="1:50" ht="76.5">
      <c r="A154" s="12" t="s">
        <v>367</v>
      </c>
      <c r="B154" s="13" t="s">
        <v>34</v>
      </c>
      <c r="C154" s="13" t="s">
        <v>35</v>
      </c>
      <c r="D154" s="13" t="s">
        <v>263</v>
      </c>
      <c r="E154" s="13" t="s">
        <v>264</v>
      </c>
      <c r="F154" s="14">
        <v>8080</v>
      </c>
      <c r="G154" s="14">
        <v>2024110010212</v>
      </c>
      <c r="H154" s="13" t="s">
        <v>265</v>
      </c>
      <c r="I154" s="13" t="s">
        <v>266</v>
      </c>
      <c r="J154" s="13" t="str">
        <f>VLOOKUP(A154,'MOD PAA INVERSIÓN 25 DE FEBRERO'!$B:$C,2,0)</f>
        <v>1. Formar 120.000 ciudadanos en sus capacidades democráticas para incidir en la construcción de una cultura democrática, ciudadana y de paz</v>
      </c>
      <c r="K154" s="13">
        <f>VLOOKUP(A154,'MOD PAA INVERSIÓN 25 DE FEBRERO'!$B:$D,3,0)</f>
        <v>80111600</v>
      </c>
      <c r="L154" s="13" t="str">
        <f>VLOOKUP(A154,'MOD PAA INVERSIÓN 25 DE FEBRERO'!$B:$E,4,0)</f>
        <v>Prestar los servicios profesionales para coadyudar en la implementación de las distintas modalidades de los procesos formativos de la Gerencia de la Escuela de la Participación</v>
      </c>
      <c r="M154" s="13" t="str">
        <f>VLOOKUP(A154,'MOD PAA INVERSIÓN 25 DE FEBRERO'!$B:$F,5,0)</f>
        <v>ENERO</v>
      </c>
      <c r="N154" s="14" t="str">
        <f>VLOOKUP(A154,'MOD PAA INVERSIÓN 25 DE FEBRERO'!$B:$G,6,0)</f>
        <v>ENERO</v>
      </c>
      <c r="O154" s="14">
        <f>VLOOKUP(A154,'MOD PAA INVERSIÓN 25 DE FEBRERO'!$B:$H,7,0)</f>
        <v>6</v>
      </c>
      <c r="P154" s="13">
        <f>VLOOKUP(A154,'MOD PAA INVERSIÓN 25 DE FEBRERO'!$B:$I,8,0)</f>
        <v>1</v>
      </c>
      <c r="Q154" s="13" t="str">
        <f>VLOOKUP(A154,'MOD PAA INVERSIÓN 25 DE FEBRERO'!$B:$J,9,0)</f>
        <v>CCE-16 Contratación Directa</v>
      </c>
      <c r="R154" s="15" t="str">
        <f>VLOOKUP(A154,'MOD PAA INVERSIÓN 25 DE FEBRERO'!$B:$K,10,0)</f>
        <v>1-100-F001_VA-Recursos distrito</v>
      </c>
      <c r="S154" s="16">
        <f>VLOOKUP(A154,'MOD PAA INVERSIÓN 25 DE FEBRERO'!$B:$L,11,0)</f>
        <v>5860000</v>
      </c>
      <c r="T154" s="17">
        <v>35160000</v>
      </c>
      <c r="U154" s="13" t="str">
        <f>VLOOKUP(A154,'MOD PAA INVERSIÓN 25 DE FEBRERO'!$B:$N,13,0)</f>
        <v>Gerencia Escuela de la Participación</v>
      </c>
      <c r="V154" s="13" t="str">
        <f>VLOOKUP(A154,'MOD PAA INVERSIÓN 25 DE FEBRERO'!$B:$O,14,0)</f>
        <v>O232020200992913  Servicios de educación para la formación y el trab</v>
      </c>
      <c r="W154" s="13" t="str">
        <f>VLOOKUP(A154,'MOD PAA INVERSIÓN 25 DE FEBRERO'!$B:$P,15,0)</f>
        <v>20/0220/0102/45020340212</v>
      </c>
      <c r="X154" s="13" t="s">
        <v>49</v>
      </c>
      <c r="Y154" s="13" t="s">
        <v>50</v>
      </c>
      <c r="Z154" s="13" t="s">
        <v>51</v>
      </c>
      <c r="AA154" s="69"/>
      <c r="AB154" s="69"/>
      <c r="AC154" s="69"/>
      <c r="AD154" s="69"/>
      <c r="AE154" s="13" t="s">
        <v>265</v>
      </c>
      <c r="AF154" s="17">
        <v>5860000</v>
      </c>
      <c r="AG154" s="17">
        <v>35160000</v>
      </c>
      <c r="AH154" s="70">
        <f>VLOOKUP(A154,'MOD PAA INVERSIÓN 25 DE FEBRERO'!$B:$M,12,0)</f>
        <v>35160000</v>
      </c>
      <c r="AI154" s="70">
        <f t="shared" si="0"/>
        <v>0</v>
      </c>
      <c r="AJ154" s="70">
        <v>35160000</v>
      </c>
      <c r="AK154" s="70">
        <v>1</v>
      </c>
      <c r="AL154" s="70" t="str">
        <f>VLOOKUP(A154,'MOD PAA INVERSIÓN 25 DE FEBRERO'!$B:$X,23,0)</f>
        <v>Modificación propuesta</v>
      </c>
      <c r="AM154" s="13" t="s">
        <v>47</v>
      </c>
      <c r="AN154" s="14">
        <v>8080</v>
      </c>
      <c r="AO154" s="71"/>
      <c r="AP154" s="71">
        <f>SUMIFS('MOD PAA INVERSIÓN'!$M:$M,'MOD PAA INVERSIÓN'!B:B,A154,'MOD PAA INVERSIÓN'!A:A,"Información Actual")</f>
        <v>-35160000</v>
      </c>
      <c r="AQ154" s="71">
        <f>VLOOKUP(A154,'Copia de MOD PAA INVERSIÓN'!$B:$M,12,0)</f>
        <v>35160000</v>
      </c>
      <c r="AR154" s="75">
        <f>VLOOKUP(A154,'SOL INVERSIÒN'!$B:$M,12,0)</f>
        <v>35160000</v>
      </c>
      <c r="AS154" s="69"/>
      <c r="AT154" s="71"/>
      <c r="AU154" s="71">
        <f t="shared" si="2"/>
        <v>0</v>
      </c>
      <c r="AV154" s="71"/>
      <c r="AW154" s="71"/>
      <c r="AX154" s="71"/>
    </row>
    <row r="155" spans="1:50" ht="191.25">
      <c r="A155" s="12" t="s">
        <v>369</v>
      </c>
      <c r="B155" s="13" t="s">
        <v>34</v>
      </c>
      <c r="C155" s="13" t="s">
        <v>35</v>
      </c>
      <c r="D155" s="13" t="s">
        <v>263</v>
      </c>
      <c r="E155" s="13" t="s">
        <v>264</v>
      </c>
      <c r="F155" s="14">
        <v>8080</v>
      </c>
      <c r="G155" s="14">
        <v>2024110010212</v>
      </c>
      <c r="H155" s="13" t="s">
        <v>265</v>
      </c>
      <c r="I155" s="13" t="s">
        <v>266</v>
      </c>
      <c r="J155" s="13" t="s">
        <v>267</v>
      </c>
      <c r="K155" s="13">
        <v>80111600</v>
      </c>
      <c r="L155" s="13" t="s">
        <v>370</v>
      </c>
      <c r="M155" s="13" t="s">
        <v>42</v>
      </c>
      <c r="N155" s="13" t="str">
        <f>+M155</f>
        <v>ENERO</v>
      </c>
      <c r="O155" s="13">
        <v>6</v>
      </c>
      <c r="P155" s="13">
        <v>1</v>
      </c>
      <c r="Q155" s="13" t="s">
        <v>44</v>
      </c>
      <c r="R155" s="17" t="s">
        <v>45</v>
      </c>
      <c r="S155" s="17">
        <v>3250000</v>
      </c>
      <c r="T155" s="17">
        <v>19500000</v>
      </c>
      <c r="U155" s="13" t="s">
        <v>269</v>
      </c>
      <c r="V155" s="13" t="s">
        <v>47</v>
      </c>
      <c r="W155" s="13" t="s">
        <v>270</v>
      </c>
      <c r="X155" s="13" t="s">
        <v>271</v>
      </c>
      <c r="Y155" s="13" t="s">
        <v>50</v>
      </c>
      <c r="Z155" s="13" t="s">
        <v>51</v>
      </c>
      <c r="AA155" s="69"/>
      <c r="AB155" s="69"/>
      <c r="AC155" s="69"/>
      <c r="AD155" s="69"/>
      <c r="AE155" s="13" t="s">
        <v>265</v>
      </c>
      <c r="AF155" s="17">
        <v>3250000</v>
      </c>
      <c r="AG155" s="17">
        <v>19500000</v>
      </c>
      <c r="AH155" s="70" t="e">
        <f>VLOOKUP(A155,'MOD PAA INVERSIÓN 25 DE FEBRERO'!$B:$M,12,0)</f>
        <v>#N/A</v>
      </c>
      <c r="AI155" s="72">
        <f t="shared" si="0"/>
        <v>0</v>
      </c>
      <c r="AJ155" s="72">
        <v>19500000</v>
      </c>
      <c r="AK155" s="70">
        <v>0</v>
      </c>
      <c r="AL155" s="70" t="e">
        <f>VLOOKUP(A155,'MOD PAA INVERSIÓN 25 DE FEBRERO'!$B:$X,23,0)</f>
        <v>#N/A</v>
      </c>
      <c r="AM155" s="13" t="s">
        <v>47</v>
      </c>
      <c r="AN155" s="14">
        <v>8080</v>
      </c>
      <c r="AO155" s="71"/>
      <c r="AP155" s="71">
        <f>SUMIFS('MOD PAA INVERSIÓN'!$M:$M,'MOD PAA INVERSIÓN'!B:B,A155,'MOD PAA INVERSIÓN'!A:A,"Información Actual")</f>
        <v>0</v>
      </c>
      <c r="AQ155" s="71" t="e">
        <f>VLOOKUP(A155,'Copia de MOD PAA INVERSIÓN'!$B:$M,12,0)</f>
        <v>#N/A</v>
      </c>
      <c r="AR155" s="69" t="e">
        <f>VLOOKUP(A155,'SOL INVERSIÒN'!$B:$M,12,0)</f>
        <v>#N/A</v>
      </c>
      <c r="AS155" s="69"/>
      <c r="AT155" s="71"/>
      <c r="AU155" s="71" t="e">
        <f t="shared" si="2"/>
        <v>#N/A</v>
      </c>
      <c r="AV155" s="71"/>
      <c r="AW155" s="71"/>
      <c r="AX155" s="71"/>
    </row>
    <row r="156" spans="1:50" ht="191.25">
      <c r="A156" s="12" t="s">
        <v>371</v>
      </c>
      <c r="B156" s="13" t="s">
        <v>34</v>
      </c>
      <c r="C156" s="13" t="s">
        <v>35</v>
      </c>
      <c r="D156" s="13" t="s">
        <v>263</v>
      </c>
      <c r="E156" s="13" t="s">
        <v>264</v>
      </c>
      <c r="F156" s="14">
        <v>8080</v>
      </c>
      <c r="G156" s="14">
        <v>2024110010212</v>
      </c>
      <c r="H156" s="13" t="s">
        <v>265</v>
      </c>
      <c r="I156" s="13" t="s">
        <v>266</v>
      </c>
      <c r="J156" s="13" t="str">
        <f>VLOOKUP(A156,'MOD PAA INVERSIÓN 25 DE FEBRERO'!$B:$C,2,0)</f>
        <v>1. Formar 120.000 ciudadanos en sus capacidades democráticas para incidir en la construcción de una cultura democrática, ciudadana y de paz</v>
      </c>
      <c r="K156" s="13">
        <f>VLOOKUP(A156,'MOD PAA INVERSIÓN 25 DE FEBRERO'!$B:$D,3,0)</f>
        <v>80111600</v>
      </c>
      <c r="L156" s="13" t="str">
        <f>VLOOKUP(A156,'MOD PAA INVERSIÓN 25 DE FEBRERO'!$B:$E,4,0)</f>
        <v>Prestar servicios profesionales para proyectar, gestionar y hacer seguimiento a los documentos y actividades propias de los procesos relacionados con los aspectos contractuales, presupuestales y administrativos que requiera la Gerencia de la Escuela de Participación</v>
      </c>
      <c r="M156" s="13" t="str">
        <f>VLOOKUP(A156,'MOD PAA INVERSIÓN 25 DE FEBRERO'!$B:$F,5,0)</f>
        <v>FEBRERO</v>
      </c>
      <c r="N156" s="14" t="str">
        <f>VLOOKUP(A156,'MOD PAA INVERSIÓN 25 DE FEBRERO'!$B:$G,6,0)</f>
        <v>FEBRERO</v>
      </c>
      <c r="O156" s="14">
        <f>VLOOKUP(A156,'MOD PAA INVERSIÓN 25 DE FEBRERO'!$B:$H,7,0)</f>
        <v>5</v>
      </c>
      <c r="P156" s="13">
        <f>VLOOKUP(A156,'MOD PAA INVERSIÓN 25 DE FEBRERO'!$B:$I,8,0)</f>
        <v>1</v>
      </c>
      <c r="Q156" s="13" t="str">
        <f>VLOOKUP(A156,'MOD PAA INVERSIÓN 25 DE FEBRERO'!$B:$J,9,0)</f>
        <v>CCE-16 Contratación Directa</v>
      </c>
      <c r="R156" s="15" t="str">
        <f>VLOOKUP(A156,'MOD PAA INVERSIÓN 25 DE FEBRERO'!$B:$K,10,0)</f>
        <v>1-100-F001_VA-Recursos distrito</v>
      </c>
      <c r="S156" s="16">
        <f>VLOOKUP(A156,'MOD PAA INVERSIÓN 25 DE FEBRERO'!$B:$L,11,0)</f>
        <v>7000000</v>
      </c>
      <c r="T156" s="17">
        <v>35000000</v>
      </c>
      <c r="U156" s="13" t="str">
        <f>VLOOKUP(A156,'MOD PAA INVERSIÓN 25 DE FEBRERO'!$B:$N,13,0)</f>
        <v>Gerencia Escuela de la Participación</v>
      </c>
      <c r="V156" s="13" t="str">
        <f>VLOOKUP(A156,'MOD PAA INVERSIÓN 25 DE FEBRERO'!$B:$O,14,0)</f>
        <v>O232020200991119_Otros servicios de la administración pública n.c.p.</v>
      </c>
      <c r="W156" s="13" t="str">
        <f>VLOOKUP(A156,'MOD PAA INVERSIÓN 25 DE FEBRERO'!$B:$P,15,0)</f>
        <v>20/0220/0102/45020340212</v>
      </c>
      <c r="X156" s="13" t="s">
        <v>271</v>
      </c>
      <c r="Y156" s="13" t="s">
        <v>50</v>
      </c>
      <c r="Z156" s="13" t="s">
        <v>51</v>
      </c>
      <c r="AA156" s="69"/>
      <c r="AB156" s="69"/>
      <c r="AC156" s="69"/>
      <c r="AD156" s="69"/>
      <c r="AE156" s="13" t="s">
        <v>265</v>
      </c>
      <c r="AF156" s="17">
        <v>7000000</v>
      </c>
      <c r="AG156" s="17">
        <v>35000000</v>
      </c>
      <c r="AH156" s="70">
        <f>VLOOKUP(A156,'MOD PAA INVERSIÓN 25 DE FEBRERO'!$B:$M,12,0)</f>
        <v>35000000</v>
      </c>
      <c r="AI156" s="70">
        <f t="shared" si="0"/>
        <v>0</v>
      </c>
      <c r="AJ156" s="70">
        <v>35000000</v>
      </c>
      <c r="AK156" s="70">
        <v>1</v>
      </c>
      <c r="AL156" s="70" t="str">
        <f>VLOOKUP(A156,'MOD PAA INVERSIÓN 25 DE FEBRERO'!$B:$X,23,0)</f>
        <v>Modificación propuesta</v>
      </c>
      <c r="AM156" s="13" t="s">
        <v>47</v>
      </c>
      <c r="AN156" s="14">
        <v>8080</v>
      </c>
      <c r="AO156" s="71"/>
      <c r="AP156" s="71">
        <f>SUMIFS('MOD PAA INVERSIÓN'!$M:$M,'MOD PAA INVERSIÓN'!B:B,A156,'MOD PAA INVERSIÓN'!A:A,"Información Actual")</f>
        <v>-35000000</v>
      </c>
      <c r="AQ156" s="71">
        <f>VLOOKUP(A156,'Copia de MOD PAA INVERSIÓN'!$B:$M,12,0)</f>
        <v>35000000</v>
      </c>
      <c r="AR156" s="75">
        <f>VLOOKUP(A156,'SOL INVERSIÒN'!$B:$M,12,0)</f>
        <v>35000000</v>
      </c>
      <c r="AS156" s="69"/>
      <c r="AT156" s="71"/>
      <c r="AU156" s="71">
        <f t="shared" si="2"/>
        <v>0</v>
      </c>
      <c r="AV156" s="71"/>
      <c r="AW156" s="71"/>
      <c r="AX156" s="71"/>
    </row>
    <row r="157" spans="1:50" ht="191.25">
      <c r="A157" s="12" t="s">
        <v>373</v>
      </c>
      <c r="B157" s="13" t="s">
        <v>34</v>
      </c>
      <c r="C157" s="13" t="s">
        <v>35</v>
      </c>
      <c r="D157" s="13" t="s">
        <v>263</v>
      </c>
      <c r="E157" s="13" t="s">
        <v>264</v>
      </c>
      <c r="F157" s="14">
        <v>8080</v>
      </c>
      <c r="G157" s="14">
        <v>2024110010212</v>
      </c>
      <c r="H157" s="13" t="s">
        <v>265</v>
      </c>
      <c r="I157" s="13" t="s">
        <v>266</v>
      </c>
      <c r="J157" s="13" t="s">
        <v>267</v>
      </c>
      <c r="K157" s="13">
        <v>80111600</v>
      </c>
      <c r="L157" s="13" t="s">
        <v>374</v>
      </c>
      <c r="M157" s="13" t="s">
        <v>280</v>
      </c>
      <c r="N157" s="13" t="str">
        <f>+M157</f>
        <v>MARZO</v>
      </c>
      <c r="O157" s="13">
        <v>4</v>
      </c>
      <c r="P157" s="13">
        <v>1</v>
      </c>
      <c r="Q157" s="13" t="s">
        <v>44</v>
      </c>
      <c r="R157" s="17" t="s">
        <v>45</v>
      </c>
      <c r="S157" s="17">
        <v>4500000</v>
      </c>
      <c r="T157" s="17">
        <v>18000000</v>
      </c>
      <c r="U157" s="13" t="s">
        <v>269</v>
      </c>
      <c r="V157" s="13" t="s">
        <v>47</v>
      </c>
      <c r="W157" s="13" t="s">
        <v>270</v>
      </c>
      <c r="X157" s="13" t="s">
        <v>271</v>
      </c>
      <c r="Y157" s="13" t="s">
        <v>50</v>
      </c>
      <c r="Z157" s="13" t="s">
        <v>51</v>
      </c>
      <c r="AA157" s="69"/>
      <c r="AB157" s="69"/>
      <c r="AC157" s="69"/>
      <c r="AD157" s="69"/>
      <c r="AE157" s="13" t="s">
        <v>265</v>
      </c>
      <c r="AF157" s="17">
        <v>4500000</v>
      </c>
      <c r="AG157" s="17">
        <v>18000000</v>
      </c>
      <c r="AH157" s="70" t="e">
        <f>VLOOKUP(A157,'MOD PAA INVERSIÓN 25 DE FEBRERO'!$B:$M,12,0)</f>
        <v>#N/A</v>
      </c>
      <c r="AI157" s="72">
        <f t="shared" si="0"/>
        <v>0</v>
      </c>
      <c r="AJ157" s="72">
        <v>18000000</v>
      </c>
      <c r="AK157" s="70">
        <v>0</v>
      </c>
      <c r="AL157" s="70" t="e">
        <f>VLOOKUP(A157,'MOD PAA INVERSIÓN 25 DE FEBRERO'!$B:$X,23,0)</f>
        <v>#N/A</v>
      </c>
      <c r="AM157" s="13" t="s">
        <v>47</v>
      </c>
      <c r="AN157" s="14">
        <v>8080</v>
      </c>
      <c r="AO157" s="71"/>
      <c r="AP157" s="71">
        <f>SUMIFS('MOD PAA INVERSIÓN'!$M:$M,'MOD PAA INVERSIÓN'!B:B,A157,'MOD PAA INVERSIÓN'!A:A,"Información Actual")</f>
        <v>0</v>
      </c>
      <c r="AQ157" s="71" t="e">
        <f>VLOOKUP(A157,'Copia de MOD PAA INVERSIÓN'!$B:$M,12,0)</f>
        <v>#N/A</v>
      </c>
      <c r="AR157" s="69" t="e">
        <f>VLOOKUP(A157,'SOL INVERSIÒN'!$B:$M,12,0)</f>
        <v>#N/A</v>
      </c>
      <c r="AS157" s="69"/>
      <c r="AT157" s="71"/>
      <c r="AU157" s="71" t="e">
        <f t="shared" si="2"/>
        <v>#N/A</v>
      </c>
      <c r="AV157" s="71"/>
      <c r="AW157" s="71"/>
      <c r="AX157" s="71"/>
    </row>
    <row r="158" spans="1:50" ht="191.25">
      <c r="A158" s="12" t="s">
        <v>375</v>
      </c>
      <c r="B158" s="13" t="s">
        <v>34</v>
      </c>
      <c r="C158" s="13" t="s">
        <v>35</v>
      </c>
      <c r="D158" s="13" t="s">
        <v>263</v>
      </c>
      <c r="E158" s="13" t="s">
        <v>264</v>
      </c>
      <c r="F158" s="14">
        <v>8080</v>
      </c>
      <c r="G158" s="14">
        <v>2024110010212</v>
      </c>
      <c r="H158" s="13" t="s">
        <v>265</v>
      </c>
      <c r="I158" s="13" t="s">
        <v>266</v>
      </c>
      <c r="J158" s="13" t="str">
        <f>VLOOKUP(A158,'MOD PAA INVERSIÓN 25 DE FEBRERO'!$B:$C,2,0)</f>
        <v>1. Formar 120.000 ciudadanos en sus capacidades democráticas para incidir en la construcción de una cultura democrática, ciudadana y de paz</v>
      </c>
      <c r="K158" s="13">
        <f>VLOOKUP(A158,'MOD PAA INVERSIÓN 25 DE FEBRERO'!$B:$D,3,0)</f>
        <v>80111600</v>
      </c>
      <c r="L158" s="13" t="str">
        <f>VLOOKUP(A158,'MOD PAA INVERSIÓN 25 DE FEBRERO'!$B:$E,4,0)</f>
        <v>Prestar servicios de apoyo para colaborar en la gestión y elaboración de documentos, así como en el desarrollo de actividades propias de los procesos relacionados con los aspectos contractuales, presupuestales y administrativos de la Gerencia de la Escuela de Participación</v>
      </c>
      <c r="M158" s="13" t="str">
        <f>VLOOKUP(A158,'MOD PAA INVERSIÓN 25 DE FEBRERO'!$B:$F,5,0)</f>
        <v>FEBRERO</v>
      </c>
      <c r="N158" s="14" t="str">
        <f>VLOOKUP(A158,'MOD PAA INVERSIÓN 25 DE FEBRERO'!$B:$G,6,0)</f>
        <v>FEBRERO</v>
      </c>
      <c r="O158" s="14">
        <f>VLOOKUP(A158,'MOD PAA INVERSIÓN 25 DE FEBRERO'!$B:$H,7,0)</f>
        <v>5</v>
      </c>
      <c r="P158" s="13">
        <f>VLOOKUP(A158,'MOD PAA INVERSIÓN 25 DE FEBRERO'!$B:$I,8,0)</f>
        <v>1</v>
      </c>
      <c r="Q158" s="13" t="str">
        <f>VLOOKUP(A158,'MOD PAA INVERSIÓN 25 DE FEBRERO'!$B:$J,9,0)</f>
        <v>CCE-16 Contratación Directa</v>
      </c>
      <c r="R158" s="15" t="str">
        <f>VLOOKUP(A158,'MOD PAA INVERSIÓN 25 DE FEBRERO'!$B:$K,10,0)</f>
        <v>1-100-F001_VA-Recursos distrito</v>
      </c>
      <c r="S158" s="16">
        <f>VLOOKUP(A158,'MOD PAA INVERSIÓN 25 DE FEBRERO'!$B:$L,11,0)</f>
        <v>3600000</v>
      </c>
      <c r="T158" s="17">
        <v>18000000</v>
      </c>
      <c r="U158" s="13" t="str">
        <f>VLOOKUP(A158,'MOD PAA INVERSIÓN 25 DE FEBRERO'!$B:$N,13,0)</f>
        <v>Gerencia Escuela de la Participación</v>
      </c>
      <c r="V158" s="13" t="str">
        <f>VLOOKUP(A158,'MOD PAA INVERSIÓN 25 DE FEBRERO'!$B:$O,14,0)</f>
        <v>O232020200991119_Otros servicios de la administración pública n.c.p.</v>
      </c>
      <c r="W158" s="13" t="str">
        <f>VLOOKUP(A158,'MOD PAA INVERSIÓN 25 DE FEBRERO'!$B:$P,15,0)</f>
        <v>20/0220/0102/45020340212</v>
      </c>
      <c r="X158" s="13" t="s">
        <v>271</v>
      </c>
      <c r="Y158" s="13" t="s">
        <v>50</v>
      </c>
      <c r="Z158" s="13" t="s">
        <v>51</v>
      </c>
      <c r="AA158" s="69"/>
      <c r="AB158" s="69"/>
      <c r="AC158" s="69"/>
      <c r="AD158" s="69"/>
      <c r="AE158" s="13" t="s">
        <v>265</v>
      </c>
      <c r="AF158" s="17">
        <v>3600000</v>
      </c>
      <c r="AG158" s="17">
        <v>18000000</v>
      </c>
      <c r="AH158" s="70">
        <f>VLOOKUP(A158,'MOD PAA INVERSIÓN 25 DE FEBRERO'!$B:$M,12,0)</f>
        <v>18000000</v>
      </c>
      <c r="AI158" s="70">
        <f t="shared" si="0"/>
        <v>0</v>
      </c>
      <c r="AJ158" s="70">
        <v>18000000</v>
      </c>
      <c r="AK158" s="70">
        <v>1</v>
      </c>
      <c r="AL158" s="70" t="str">
        <f>VLOOKUP(A158,'MOD PAA INVERSIÓN 25 DE FEBRERO'!$B:$X,23,0)</f>
        <v>Modificación propuesta</v>
      </c>
      <c r="AM158" s="13" t="s">
        <v>47</v>
      </c>
      <c r="AN158" s="14">
        <v>8080</v>
      </c>
      <c r="AO158" s="71"/>
      <c r="AP158" s="71">
        <f>SUMIFS('MOD PAA INVERSIÓN'!$M:$M,'MOD PAA INVERSIÓN'!B:B,A158,'MOD PAA INVERSIÓN'!A:A,"Información Actual")</f>
        <v>-18000000</v>
      </c>
      <c r="AQ158" s="71">
        <f>VLOOKUP(A158,'Copia de MOD PAA INVERSIÓN'!$B:$M,12,0)</f>
        <v>18000000</v>
      </c>
      <c r="AR158" s="75">
        <f>VLOOKUP(A158,'SOL INVERSIÒN'!$B:$M,12,0)</f>
        <v>18000000</v>
      </c>
      <c r="AS158" s="69"/>
      <c r="AT158" s="71"/>
      <c r="AU158" s="71">
        <f t="shared" si="2"/>
        <v>0</v>
      </c>
      <c r="AV158" s="71"/>
      <c r="AW158" s="71"/>
      <c r="AX158" s="71"/>
    </row>
    <row r="159" spans="1:50" ht="191.25">
      <c r="A159" s="12" t="s">
        <v>377</v>
      </c>
      <c r="B159" s="13" t="s">
        <v>34</v>
      </c>
      <c r="C159" s="13" t="s">
        <v>35</v>
      </c>
      <c r="D159" s="13" t="s">
        <v>263</v>
      </c>
      <c r="E159" s="13" t="s">
        <v>264</v>
      </c>
      <c r="F159" s="14">
        <v>8080</v>
      </c>
      <c r="G159" s="14">
        <v>2024110010212</v>
      </c>
      <c r="H159" s="13" t="s">
        <v>265</v>
      </c>
      <c r="I159" s="13" t="s">
        <v>266</v>
      </c>
      <c r="J159" s="13" t="str">
        <f>VLOOKUP(A159,'MOD PAA INVERSIÓN 25 DE FEBRERO'!$B:$C,2,0)</f>
        <v>1. Formar 120.000 ciudadanos en sus capacidades democráticas para incidir en la construcción de una cultura democrática, ciudadana y de paz</v>
      </c>
      <c r="K159" s="13">
        <f>VLOOKUP(A159,'MOD PAA INVERSIÓN 25 DE FEBRERO'!$B:$D,3,0)</f>
        <v>80111600</v>
      </c>
      <c r="L159" s="13" t="str">
        <f>VLOOKUP(A159,'MOD PAA INVERSIÓN 25 DE FEBRERO'!$B:$E,4,0)</f>
        <v>Prestar servicios de apoyo a la gestión para colaborar en la implementación de actividades y el desarrollo logístico de acciones en las diversas modalidades de formación ofrecidas por la Gerencia de la Escuela de Participación</v>
      </c>
      <c r="M159" s="13" t="str">
        <f>VLOOKUP(A159,'MOD PAA INVERSIÓN 25 DE FEBRERO'!$B:$F,5,0)</f>
        <v>FEBRERO</v>
      </c>
      <c r="N159" s="14" t="str">
        <f>VLOOKUP(A159,'MOD PAA INVERSIÓN 25 DE FEBRERO'!$B:$G,6,0)</f>
        <v>FEBRERO</v>
      </c>
      <c r="O159" s="14">
        <f>VLOOKUP(A159,'MOD PAA INVERSIÓN 25 DE FEBRERO'!$B:$H,7,0)</f>
        <v>5</v>
      </c>
      <c r="P159" s="13">
        <f>VLOOKUP(A159,'MOD PAA INVERSIÓN 25 DE FEBRERO'!$B:$I,8,0)</f>
        <v>1</v>
      </c>
      <c r="Q159" s="13" t="str">
        <f>VLOOKUP(A159,'MOD PAA INVERSIÓN 25 DE FEBRERO'!$B:$J,9,0)</f>
        <v>CCE-16 Contratación Directa</v>
      </c>
      <c r="R159" s="15" t="str">
        <f>VLOOKUP(A159,'MOD PAA INVERSIÓN 25 DE FEBRERO'!$B:$K,10,0)</f>
        <v>1-100-F001_VA-Recursos distrito</v>
      </c>
      <c r="S159" s="16">
        <f>VLOOKUP(A159,'MOD PAA INVERSIÓN 25 DE FEBRERO'!$B:$L,11,0)</f>
        <v>2253000</v>
      </c>
      <c r="T159" s="17">
        <v>11265000</v>
      </c>
      <c r="U159" s="13" t="str">
        <f>VLOOKUP(A159,'MOD PAA INVERSIÓN 25 DE FEBRERO'!$B:$N,13,0)</f>
        <v>Gerencia Escuela de la Participación</v>
      </c>
      <c r="V159" s="13" t="str">
        <f>VLOOKUP(A159,'MOD PAA INVERSIÓN 25 DE FEBRERO'!$B:$O,14,0)</f>
        <v>O232020200991119_Otros servicios de la administración pública n.c.p.</v>
      </c>
      <c r="W159" s="13" t="str">
        <f>VLOOKUP(A159,'MOD PAA INVERSIÓN 25 DE FEBRERO'!$B:$P,15,0)</f>
        <v>20/0220/0102/45020340212</v>
      </c>
      <c r="X159" s="13" t="s">
        <v>271</v>
      </c>
      <c r="Y159" s="13" t="s">
        <v>50</v>
      </c>
      <c r="Z159" s="13" t="s">
        <v>51</v>
      </c>
      <c r="AA159" s="69"/>
      <c r="AB159" s="69"/>
      <c r="AC159" s="69"/>
      <c r="AD159" s="69"/>
      <c r="AE159" s="13" t="s">
        <v>265</v>
      </c>
      <c r="AF159" s="17">
        <v>2253000</v>
      </c>
      <c r="AG159" s="17">
        <v>11265000</v>
      </c>
      <c r="AH159" s="70">
        <f>VLOOKUP(A159,'MOD PAA INVERSIÓN 25 DE FEBRERO'!$B:$M,12,0)</f>
        <v>11265000</v>
      </c>
      <c r="AI159" s="70">
        <f t="shared" si="0"/>
        <v>0</v>
      </c>
      <c r="AJ159" s="70">
        <v>11265000</v>
      </c>
      <c r="AK159" s="70">
        <v>1</v>
      </c>
      <c r="AL159" s="70" t="str">
        <f>VLOOKUP(A159,'MOD PAA INVERSIÓN 25 DE FEBRERO'!$B:$X,23,0)</f>
        <v>Modificación propuesta</v>
      </c>
      <c r="AM159" s="13" t="s">
        <v>47</v>
      </c>
      <c r="AN159" s="14">
        <v>8080</v>
      </c>
      <c r="AO159" s="71"/>
      <c r="AP159" s="71">
        <f>SUMIFS('MOD PAA INVERSIÓN'!$M:$M,'MOD PAA INVERSIÓN'!B:B,A159,'MOD PAA INVERSIÓN'!A:A,"Información Actual")</f>
        <v>-11265000</v>
      </c>
      <c r="AQ159" s="71">
        <f>VLOOKUP(A159,'Copia de MOD PAA INVERSIÓN'!$B:$M,12,0)</f>
        <v>11265000</v>
      </c>
      <c r="AR159" s="75">
        <f>VLOOKUP(A159,'SOL INVERSIÒN'!$B:$M,12,0)</f>
        <v>11265000</v>
      </c>
      <c r="AS159" s="69"/>
      <c r="AT159" s="71"/>
      <c r="AU159" s="71">
        <f t="shared" si="2"/>
        <v>0</v>
      </c>
      <c r="AV159" s="71"/>
      <c r="AW159" s="71"/>
      <c r="AX159" s="71"/>
    </row>
    <row r="160" spans="1:50" ht="191.25">
      <c r="A160" s="12" t="s">
        <v>379</v>
      </c>
      <c r="B160" s="13" t="s">
        <v>34</v>
      </c>
      <c r="C160" s="13" t="s">
        <v>35</v>
      </c>
      <c r="D160" s="13" t="s">
        <v>263</v>
      </c>
      <c r="E160" s="13" t="s">
        <v>264</v>
      </c>
      <c r="F160" s="14">
        <v>8080</v>
      </c>
      <c r="G160" s="14">
        <v>2024110010212</v>
      </c>
      <c r="H160" s="13" t="s">
        <v>265</v>
      </c>
      <c r="I160" s="13" t="s">
        <v>266</v>
      </c>
      <c r="J160" s="13" t="str">
        <f>VLOOKUP(A160,'MOD PAA INVERSIÓN 25 DE FEBRERO'!$B:$C,2,0)</f>
        <v>1. Formar 120.000 ciudadanos en sus capacidades democráticas para incidir en la construcción de una cultura democrática, ciudadana y de paz</v>
      </c>
      <c r="K160" s="13">
        <f>VLOOKUP(A160,'MOD PAA INVERSIÓN 25 DE FEBRERO'!$B:$D,3,0)</f>
        <v>80111600</v>
      </c>
      <c r="L160" s="13" t="str">
        <f>VLOOKUP(A160,'MOD PAA INVERSIÓN 25 DE FEBRERO'!$B:$E,4,0)</f>
        <v>Prestar servicios profesionales para diseñar e implementar actividades y diversas modalidades de formación que desarrolla la Gerencia de la Escuela de la Participación</v>
      </c>
      <c r="M160" s="13" t="str">
        <f>VLOOKUP(A160,'MOD PAA INVERSIÓN 25 DE FEBRERO'!$B:$F,5,0)</f>
        <v>FEBRERO</v>
      </c>
      <c r="N160" s="14" t="str">
        <f>VLOOKUP(A160,'MOD PAA INVERSIÓN 25 DE FEBRERO'!$B:$G,6,0)</f>
        <v>FEBRERO</v>
      </c>
      <c r="O160" s="14">
        <f>VLOOKUP(A160,'MOD PAA INVERSIÓN 25 DE FEBRERO'!$B:$H,7,0)</f>
        <v>5</v>
      </c>
      <c r="P160" s="13">
        <f>VLOOKUP(A160,'MOD PAA INVERSIÓN 25 DE FEBRERO'!$B:$I,8,0)</f>
        <v>1</v>
      </c>
      <c r="Q160" s="13" t="str">
        <f>VLOOKUP(A160,'MOD PAA INVERSIÓN 25 DE FEBRERO'!$B:$J,9,0)</f>
        <v>CCE-16 Contratación Directa</v>
      </c>
      <c r="R160" s="15" t="str">
        <f>VLOOKUP(A160,'MOD PAA INVERSIÓN 25 DE FEBRERO'!$B:$K,10,0)</f>
        <v>1-100-F001_VA-Recursos distrito</v>
      </c>
      <c r="S160" s="16">
        <f>VLOOKUP(A160,'MOD PAA INVERSIÓN 25 DE FEBRERO'!$B:$L,11,0)</f>
        <v>4000000</v>
      </c>
      <c r="T160" s="17">
        <v>20000000</v>
      </c>
      <c r="U160" s="13" t="str">
        <f>VLOOKUP(A160,'MOD PAA INVERSIÓN 25 DE FEBRERO'!$B:$N,13,0)</f>
        <v>Gerencia Escuela de la Participación</v>
      </c>
      <c r="V160" s="13" t="str">
        <f>VLOOKUP(A160,'MOD PAA INVERSIÓN 25 DE FEBRERO'!$B:$O,14,0)</f>
        <v>O232020200992913  Servicios de educación para la formación y el trab</v>
      </c>
      <c r="W160" s="13" t="str">
        <f>VLOOKUP(A160,'MOD PAA INVERSIÓN 25 DE FEBRERO'!$B:$P,15,0)</f>
        <v>20/0220/0102/45020340212</v>
      </c>
      <c r="X160" s="13" t="s">
        <v>271</v>
      </c>
      <c r="Y160" s="13" t="s">
        <v>50</v>
      </c>
      <c r="Z160" s="13" t="s">
        <v>51</v>
      </c>
      <c r="AA160" s="69"/>
      <c r="AB160" s="69"/>
      <c r="AC160" s="69"/>
      <c r="AD160" s="69"/>
      <c r="AE160" s="13" t="s">
        <v>265</v>
      </c>
      <c r="AF160" s="17">
        <v>4000000</v>
      </c>
      <c r="AG160" s="17">
        <v>20000000</v>
      </c>
      <c r="AH160" s="70">
        <f>VLOOKUP(A160,'MOD PAA INVERSIÓN 25 DE FEBRERO'!$B:$M,12,0)</f>
        <v>20000000</v>
      </c>
      <c r="AI160" s="70">
        <f t="shared" si="0"/>
        <v>0</v>
      </c>
      <c r="AJ160" s="70">
        <v>20000000</v>
      </c>
      <c r="AK160" s="70">
        <v>1</v>
      </c>
      <c r="AL160" s="70" t="str">
        <f>VLOOKUP(A160,'MOD PAA INVERSIÓN 25 DE FEBRERO'!$B:$X,23,0)</f>
        <v>Modificación propuesta</v>
      </c>
      <c r="AM160" s="13" t="s">
        <v>47</v>
      </c>
      <c r="AN160" s="14">
        <v>8080</v>
      </c>
      <c r="AO160" s="71"/>
      <c r="AP160" s="71">
        <f>SUMIFS('MOD PAA INVERSIÓN'!$M:$M,'MOD PAA INVERSIÓN'!B:B,A160,'MOD PAA INVERSIÓN'!A:A,"Información Actual")</f>
        <v>-20000000</v>
      </c>
      <c r="AQ160" s="71">
        <f>VLOOKUP(A160,'Copia de MOD PAA INVERSIÓN'!$B:$M,12,0)</f>
        <v>20000000</v>
      </c>
      <c r="AR160" s="75">
        <f>VLOOKUP(A160,'SOL INVERSIÒN'!$B:$M,12,0)</f>
        <v>20000000</v>
      </c>
      <c r="AS160" s="69"/>
      <c r="AT160" s="71"/>
      <c r="AU160" s="71">
        <f t="shared" si="2"/>
        <v>0</v>
      </c>
      <c r="AV160" s="71"/>
      <c r="AW160" s="71"/>
      <c r="AX160" s="71"/>
    </row>
    <row r="161" spans="1:50" ht="191.25">
      <c r="A161" s="12" t="s">
        <v>381</v>
      </c>
      <c r="B161" s="13" t="s">
        <v>34</v>
      </c>
      <c r="C161" s="13" t="s">
        <v>35</v>
      </c>
      <c r="D161" s="13" t="s">
        <v>263</v>
      </c>
      <c r="E161" s="13" t="s">
        <v>264</v>
      </c>
      <c r="F161" s="14">
        <v>8080</v>
      </c>
      <c r="G161" s="14">
        <v>2024110010212</v>
      </c>
      <c r="H161" s="13" t="s">
        <v>265</v>
      </c>
      <c r="I161" s="13" t="s">
        <v>266</v>
      </c>
      <c r="J161" s="13" t="str">
        <f>VLOOKUP(A161,'MOD PAA INVERSIÓN 25 DE FEBRERO'!$B:$C,2,0)</f>
        <v>1. Formar 120.000 ciudadanos en sus capacidades democráticas para incidir en la construcción de una cultura democrática, ciudadana y de paz</v>
      </c>
      <c r="K161" s="13">
        <f>VLOOKUP(A161,'MOD PAA INVERSIÓN 25 DE FEBRERO'!$B:$D,3,0)</f>
        <v>80111600</v>
      </c>
      <c r="L161" s="13" t="str">
        <f>VLOOKUP(A161,'MOD PAA INVERSIÓN 25 DE FEBRERO'!$B:$E,4,0)</f>
        <v>Prestar servicios de apoyo a la gestión para para asistir en la ejecución de actividades operativas relacionadas con las diferentes modalidades de formación que se imparten en la Gerencia de la Escuela de Participación</v>
      </c>
      <c r="M161" s="13" t="str">
        <f>VLOOKUP(A161,'MOD PAA INVERSIÓN 25 DE FEBRERO'!$B:$F,5,0)</f>
        <v>Marzo</v>
      </c>
      <c r="N161" s="14" t="str">
        <f>VLOOKUP(A161,'MOD PAA INVERSIÓN 25 DE FEBRERO'!$B:$G,6,0)</f>
        <v>Marzo</v>
      </c>
      <c r="O161" s="14">
        <f>VLOOKUP(A161,'MOD PAA INVERSIÓN 25 DE FEBRERO'!$B:$H,7,0)</f>
        <v>7</v>
      </c>
      <c r="P161" s="13">
        <f>VLOOKUP(A161,'MOD PAA INVERSIÓN 25 DE FEBRERO'!$B:$I,8,0)</f>
        <v>1</v>
      </c>
      <c r="Q161" s="13" t="str">
        <f>VLOOKUP(A161,'MOD PAA INVERSIÓN 25 DE FEBRERO'!$B:$J,9,0)</f>
        <v>CCE-16 Contratación Directa</v>
      </c>
      <c r="R161" s="15" t="str">
        <f>VLOOKUP(A161,'MOD PAA INVERSIÓN 25 DE FEBRERO'!$B:$K,10,0)</f>
        <v>1-100-F001_VA-Recursos distrito</v>
      </c>
      <c r="S161" s="16">
        <f>VLOOKUP(A161,'MOD PAA INVERSIÓN 25 DE FEBRERO'!$B:$L,11,0)</f>
        <v>2500000</v>
      </c>
      <c r="T161" s="17">
        <v>17500000</v>
      </c>
      <c r="U161" s="13" t="str">
        <f>VLOOKUP(A161,'MOD PAA INVERSIÓN 25 DE FEBRERO'!$B:$N,13,0)</f>
        <v>Gerencia Escuela de la Participación</v>
      </c>
      <c r="V161" s="13" t="str">
        <f>VLOOKUP(A161,'MOD PAA INVERSIÓN 25 DE FEBRERO'!$B:$O,14,0)</f>
        <v>O232020200992913  Servicios de educación para la formación y el trab</v>
      </c>
      <c r="W161" s="13" t="str">
        <f>VLOOKUP(A161,'MOD PAA INVERSIÓN 25 DE FEBRERO'!$B:$P,15,0)</f>
        <v>20/0220/0102/45020340212</v>
      </c>
      <c r="X161" s="13" t="s">
        <v>271</v>
      </c>
      <c r="Y161" s="13" t="s">
        <v>50</v>
      </c>
      <c r="Z161" s="13" t="s">
        <v>51</v>
      </c>
      <c r="AA161" s="69"/>
      <c r="AB161" s="69"/>
      <c r="AC161" s="69"/>
      <c r="AD161" s="69"/>
      <c r="AE161" s="13" t="s">
        <v>265</v>
      </c>
      <c r="AF161" s="17">
        <v>2500000</v>
      </c>
      <c r="AG161" s="17">
        <v>10000000</v>
      </c>
      <c r="AH161" s="70">
        <f>VLOOKUP(A161,'MOD PAA INVERSIÓN 25 DE FEBRERO'!$B:$M,12,0)</f>
        <v>17500000</v>
      </c>
      <c r="AI161" s="70">
        <f t="shared" si="0"/>
        <v>7500000</v>
      </c>
      <c r="AJ161" s="70">
        <v>17500000</v>
      </c>
      <c r="AK161" s="70">
        <v>4</v>
      </c>
      <c r="AL161" s="70" t="str">
        <f>VLOOKUP(A161,'MOD PAA INVERSIÓN 25 DE FEBRERO'!$B:$X,23,0)</f>
        <v>Modificación propuesta</v>
      </c>
      <c r="AM161" s="13" t="s">
        <v>47</v>
      </c>
      <c r="AN161" s="14">
        <v>8080</v>
      </c>
      <c r="AO161" s="71"/>
      <c r="AP161" s="71">
        <f>SUMIFS('MOD PAA INVERSIÓN'!$M:$M,'MOD PAA INVERSIÓN'!B:B,A161,'MOD PAA INVERSIÓN'!A:A,"Información Actual")</f>
        <v>-10000000</v>
      </c>
      <c r="AQ161" s="71">
        <f>VLOOKUP(A161,'Copia de MOD PAA INVERSIÓN'!$B:$M,12,0)</f>
        <v>17500000</v>
      </c>
      <c r="AR161" s="75">
        <f>VLOOKUP(A161,'SOL INVERSIÒN'!$B:$M,12,0)</f>
        <v>17500000</v>
      </c>
      <c r="AS161" s="69"/>
      <c r="AT161" s="71"/>
      <c r="AU161" s="71">
        <f t="shared" si="2"/>
        <v>0</v>
      </c>
      <c r="AV161" s="71"/>
      <c r="AW161" s="71"/>
      <c r="AX161" s="71"/>
    </row>
    <row r="162" spans="1:50" ht="76.5">
      <c r="A162" s="12" t="s">
        <v>383</v>
      </c>
      <c r="B162" s="13" t="s">
        <v>34</v>
      </c>
      <c r="C162" s="13" t="s">
        <v>35</v>
      </c>
      <c r="D162" s="13" t="s">
        <v>263</v>
      </c>
      <c r="E162" s="13" t="s">
        <v>264</v>
      </c>
      <c r="F162" s="14">
        <v>8080</v>
      </c>
      <c r="G162" s="14">
        <v>2024110010212</v>
      </c>
      <c r="H162" s="13" t="s">
        <v>265</v>
      </c>
      <c r="I162" s="13" t="s">
        <v>266</v>
      </c>
      <c r="J162" s="13" t="str">
        <f>VLOOKUP(A162,'MOD PAA INVERSIÓN 25 DE FEBRERO'!$B:$C,2,0)</f>
        <v>1. Formar 120.000 ciudadanos en sus capacidades democráticas para incidir en la construcción de una cultura democrática, ciudadana y de paz</v>
      </c>
      <c r="K162" s="13">
        <f>VLOOKUP(A162,'MOD PAA INVERSIÓN 25 DE FEBRERO'!$B:$D,3,0)</f>
        <v>80111600</v>
      </c>
      <c r="L162" s="13" t="str">
        <f>VLOOKUP(A162,'MOD PAA INVERSIÓN 25 DE FEBRERO'!$B:$E,4,0)</f>
        <v>Prestar servicios de apoyo a la gestión para colaborar en la organización y desarrollo de las actividades propias de los procesos formativos que lleva a cabo la Gerencia de la Escuela de Participación</v>
      </c>
      <c r="M162" s="13" t="str">
        <f>VLOOKUP(A162,'MOD PAA INVERSIÓN 25 DE FEBRERO'!$B:$F,5,0)</f>
        <v>FEBRERO</v>
      </c>
      <c r="N162" s="14" t="str">
        <f>VLOOKUP(A162,'MOD PAA INVERSIÓN 25 DE FEBRERO'!$B:$G,6,0)</f>
        <v>FEBRERO</v>
      </c>
      <c r="O162" s="14">
        <f>VLOOKUP(A162,'MOD PAA INVERSIÓN 25 DE FEBRERO'!$B:$H,7,0)</f>
        <v>4</v>
      </c>
      <c r="P162" s="13">
        <f>VLOOKUP(A162,'MOD PAA INVERSIÓN 25 DE FEBRERO'!$B:$I,8,0)</f>
        <v>1</v>
      </c>
      <c r="Q162" s="13" t="str">
        <f>VLOOKUP(A162,'MOD PAA INVERSIÓN 25 DE FEBRERO'!$B:$J,9,0)</f>
        <v>CCE-16 Contratación Directa</v>
      </c>
      <c r="R162" s="15" t="str">
        <f>VLOOKUP(A162,'MOD PAA INVERSIÓN 25 DE FEBRERO'!$B:$K,10,0)</f>
        <v>1-100-F001_VA-Recursos distrito</v>
      </c>
      <c r="S162" s="16">
        <f>VLOOKUP(A162,'MOD PAA INVERSIÓN 25 DE FEBRERO'!$B:$L,11,0)</f>
        <v>3500000</v>
      </c>
      <c r="T162" s="17">
        <v>14000000</v>
      </c>
      <c r="U162" s="13" t="str">
        <f>VLOOKUP(A162,'MOD PAA INVERSIÓN 25 DE FEBRERO'!$B:$N,13,0)</f>
        <v>Gerencia Escuela de la Participación</v>
      </c>
      <c r="V162" s="13" t="str">
        <f>VLOOKUP(A162,'MOD PAA INVERSIÓN 25 DE FEBRERO'!$B:$O,14,0)</f>
        <v>O232020200992913  Servicios de educación para la formación y el trab</v>
      </c>
      <c r="W162" s="13" t="str">
        <f>VLOOKUP(A162,'MOD PAA INVERSIÓN 25 DE FEBRERO'!$B:$P,15,0)</f>
        <v>20/0220/0102/45020340212</v>
      </c>
      <c r="X162" s="13" t="s">
        <v>49</v>
      </c>
      <c r="Y162" s="13" t="s">
        <v>50</v>
      </c>
      <c r="Z162" s="13" t="s">
        <v>51</v>
      </c>
      <c r="AA162" s="69"/>
      <c r="AB162" s="69"/>
      <c r="AC162" s="69"/>
      <c r="AD162" s="69"/>
      <c r="AE162" s="13" t="s">
        <v>265</v>
      </c>
      <c r="AF162" s="17">
        <v>3500000</v>
      </c>
      <c r="AG162" s="17">
        <v>14000000</v>
      </c>
      <c r="AH162" s="70">
        <f>VLOOKUP(A162,'MOD PAA INVERSIÓN 25 DE FEBRERO'!$B:$M,12,0)</f>
        <v>14000000</v>
      </c>
      <c r="AI162" s="70">
        <f t="shared" si="0"/>
        <v>0</v>
      </c>
      <c r="AJ162" s="70">
        <v>14000000</v>
      </c>
      <c r="AK162" s="70">
        <v>1</v>
      </c>
      <c r="AL162" s="70" t="str">
        <f>VLOOKUP(A162,'MOD PAA INVERSIÓN 25 DE FEBRERO'!$B:$X,23,0)</f>
        <v>Modificación propuesta</v>
      </c>
      <c r="AM162" s="13" t="s">
        <v>47</v>
      </c>
      <c r="AN162" s="14">
        <v>8080</v>
      </c>
      <c r="AO162" s="71"/>
      <c r="AP162" s="71">
        <f>SUMIFS('MOD PAA INVERSIÓN'!$M:$M,'MOD PAA INVERSIÓN'!B:B,A162,'MOD PAA INVERSIÓN'!A:A,"Información Actual")</f>
        <v>-14000000</v>
      </c>
      <c r="AQ162" s="71">
        <f>VLOOKUP(A162,'Copia de MOD PAA INVERSIÓN'!$B:$M,12,0)</f>
        <v>14000000</v>
      </c>
      <c r="AR162" s="75">
        <f>VLOOKUP(A162,'SOL INVERSIÒN'!$B:$M,12,0)</f>
        <v>14000000</v>
      </c>
      <c r="AS162" s="69"/>
      <c r="AT162" s="71"/>
      <c r="AU162" s="71">
        <f t="shared" si="2"/>
        <v>0</v>
      </c>
      <c r="AV162" s="71"/>
      <c r="AW162" s="71"/>
      <c r="AX162" s="71"/>
    </row>
    <row r="163" spans="1:50" ht="191.25">
      <c r="A163" s="12" t="s">
        <v>385</v>
      </c>
      <c r="B163" s="13" t="s">
        <v>34</v>
      </c>
      <c r="C163" s="13" t="s">
        <v>35</v>
      </c>
      <c r="D163" s="13" t="s">
        <v>263</v>
      </c>
      <c r="E163" s="13" t="s">
        <v>264</v>
      </c>
      <c r="F163" s="14">
        <v>8080</v>
      </c>
      <c r="G163" s="14">
        <v>2024110010212</v>
      </c>
      <c r="H163" s="13" t="s">
        <v>265</v>
      </c>
      <c r="I163" s="13" t="s">
        <v>266</v>
      </c>
      <c r="J163" s="13" t="s">
        <v>267</v>
      </c>
      <c r="K163" s="13">
        <v>80111600</v>
      </c>
      <c r="L163" s="13" t="s">
        <v>386</v>
      </c>
      <c r="M163" s="13" t="s">
        <v>43</v>
      </c>
      <c r="N163" s="13" t="str">
        <f>+M163</f>
        <v>FEBRERO</v>
      </c>
      <c r="O163" s="13">
        <v>5</v>
      </c>
      <c r="P163" s="13">
        <v>1</v>
      </c>
      <c r="Q163" s="13" t="s">
        <v>44</v>
      </c>
      <c r="R163" s="17" t="s">
        <v>45</v>
      </c>
      <c r="S163" s="17">
        <v>5000000</v>
      </c>
      <c r="T163" s="17">
        <v>25000000</v>
      </c>
      <c r="U163" s="13" t="s">
        <v>269</v>
      </c>
      <c r="V163" s="13" t="s">
        <v>47</v>
      </c>
      <c r="W163" s="13" t="s">
        <v>270</v>
      </c>
      <c r="X163" s="13" t="s">
        <v>271</v>
      </c>
      <c r="Y163" s="13" t="s">
        <v>50</v>
      </c>
      <c r="Z163" s="13" t="s">
        <v>51</v>
      </c>
      <c r="AA163" s="69"/>
      <c r="AB163" s="69"/>
      <c r="AC163" s="69"/>
      <c r="AD163" s="69"/>
      <c r="AE163" s="13" t="s">
        <v>265</v>
      </c>
      <c r="AF163" s="17">
        <v>5000000</v>
      </c>
      <c r="AG163" s="17">
        <v>25000000</v>
      </c>
      <c r="AH163" s="70" t="e">
        <f>VLOOKUP(A163,'MOD PAA INVERSIÓN 25 DE FEBRERO'!$B:$M,12,0)</f>
        <v>#N/A</v>
      </c>
      <c r="AI163" s="72">
        <f t="shared" si="0"/>
        <v>0</v>
      </c>
      <c r="AJ163" s="72">
        <v>25000000</v>
      </c>
      <c r="AK163" s="70">
        <v>0</v>
      </c>
      <c r="AL163" s="70" t="e">
        <f>VLOOKUP(A163,'MOD PAA INVERSIÓN 25 DE FEBRERO'!$B:$X,23,0)</f>
        <v>#N/A</v>
      </c>
      <c r="AM163" s="13" t="s">
        <v>47</v>
      </c>
      <c r="AN163" s="14">
        <v>8080</v>
      </c>
      <c r="AO163" s="71"/>
      <c r="AP163" s="71">
        <f>SUMIFS('MOD PAA INVERSIÓN'!$M:$M,'MOD PAA INVERSIÓN'!B:B,A163,'MOD PAA INVERSIÓN'!A:A,"Información Actual")</f>
        <v>0</v>
      </c>
      <c r="AQ163" s="71" t="e">
        <f>VLOOKUP(A163,'Copia de MOD PAA INVERSIÓN'!$B:$M,12,0)</f>
        <v>#N/A</v>
      </c>
      <c r="AR163" s="69" t="e">
        <f>VLOOKUP(A163,'SOL INVERSIÒN'!$B:$M,12,0)</f>
        <v>#N/A</v>
      </c>
      <c r="AS163" s="69"/>
      <c r="AT163" s="71"/>
      <c r="AU163" s="71" t="e">
        <f t="shared" si="2"/>
        <v>#N/A</v>
      </c>
      <c r="AV163" s="71"/>
      <c r="AW163" s="71"/>
      <c r="AX163" s="71"/>
    </row>
    <row r="164" spans="1:50" ht="89.25">
      <c r="A164" s="12" t="s">
        <v>387</v>
      </c>
      <c r="B164" s="13" t="s">
        <v>34</v>
      </c>
      <c r="C164" s="13" t="s">
        <v>35</v>
      </c>
      <c r="D164" s="13" t="s">
        <v>263</v>
      </c>
      <c r="E164" s="13" t="s">
        <v>264</v>
      </c>
      <c r="F164" s="14">
        <v>8080</v>
      </c>
      <c r="G164" s="14">
        <v>2024110010212</v>
      </c>
      <c r="H164" s="13" t="s">
        <v>265</v>
      </c>
      <c r="I164" s="13" t="s">
        <v>266</v>
      </c>
      <c r="J164" s="13" t="str">
        <f>VLOOKUP(A164,'MOD PAA INVERSIÓN 25 DE FEBRERO'!$B:$C,2,0)</f>
        <v>1. Formar 120.000 ciudadanos en sus capacidades democráticas para incidir en la construcción de una cultura democrática, ciudadana y de paz</v>
      </c>
      <c r="K164" s="13">
        <f>VLOOKUP(A164,'MOD PAA INVERSIÓN 25 DE FEBRERO'!$B:$D,3,0)</f>
        <v>80111600</v>
      </c>
      <c r="L164" s="13" t="str">
        <f>VLOOKUP(A164,'MOD PAA INVERSIÓN 25 DE FEBRERO'!$B:$E,4,0)</f>
        <v>Prestar servicios de apoyo a la gestión para proveer acompañamiento y asistencia en los aspectos operativos de las actividades relacionadas con el desarrollo de los procesos formativos que adelanta la Gerencia de la Escuela de Participación</v>
      </c>
      <c r="M164" s="13" t="str">
        <f>VLOOKUP(A164,'MOD PAA INVERSIÓN 25 DE FEBRERO'!$B:$F,5,0)</f>
        <v>FEBRERO</v>
      </c>
      <c r="N164" s="14" t="str">
        <f>VLOOKUP(A164,'MOD PAA INVERSIÓN 25 DE FEBRERO'!$B:$G,6,0)</f>
        <v>FEBRERO</v>
      </c>
      <c r="O164" s="14">
        <f>VLOOKUP(A164,'MOD PAA INVERSIÓN 25 DE FEBRERO'!$B:$H,7,0)</f>
        <v>5</v>
      </c>
      <c r="P164" s="13">
        <f>VLOOKUP(A164,'MOD PAA INVERSIÓN 25 DE FEBRERO'!$B:$I,8,0)</f>
        <v>1</v>
      </c>
      <c r="Q164" s="13" t="str">
        <f>VLOOKUP(A164,'MOD PAA INVERSIÓN 25 DE FEBRERO'!$B:$J,9,0)</f>
        <v>CCE-16 Contratación Directa</v>
      </c>
      <c r="R164" s="15" t="str">
        <f>VLOOKUP(A164,'MOD PAA INVERSIÓN 25 DE FEBRERO'!$B:$K,10,0)</f>
        <v>1-100-F001_VA-Recursos distrito</v>
      </c>
      <c r="S164" s="16">
        <f>VLOOKUP(A164,'MOD PAA INVERSIÓN 25 DE FEBRERO'!$B:$L,11,0)</f>
        <v>2800000</v>
      </c>
      <c r="T164" s="17">
        <v>14000000</v>
      </c>
      <c r="U164" s="13" t="str">
        <f>VLOOKUP(A164,'MOD PAA INVERSIÓN 25 DE FEBRERO'!$B:$N,13,0)</f>
        <v>Gerencia Escuela de la Participación</v>
      </c>
      <c r="V164" s="13" t="str">
        <f>VLOOKUP(A164,'MOD PAA INVERSIÓN 25 DE FEBRERO'!$B:$O,14,0)</f>
        <v>O232020200992913  Servicios de educación para la formación y el trab</v>
      </c>
      <c r="W164" s="13" t="str">
        <f>VLOOKUP(A164,'MOD PAA INVERSIÓN 25 DE FEBRERO'!$B:$P,15,0)</f>
        <v>20/0220/0102/45020340212</v>
      </c>
      <c r="X164" s="13" t="s">
        <v>49</v>
      </c>
      <c r="Y164" s="13" t="s">
        <v>50</v>
      </c>
      <c r="Z164" s="13" t="s">
        <v>51</v>
      </c>
      <c r="AA164" s="69"/>
      <c r="AB164" s="69"/>
      <c r="AC164" s="69"/>
      <c r="AD164" s="69"/>
      <c r="AE164" s="13" t="s">
        <v>265</v>
      </c>
      <c r="AF164" s="17">
        <v>2800000</v>
      </c>
      <c r="AG164" s="17">
        <v>14000000</v>
      </c>
      <c r="AH164" s="70">
        <f>VLOOKUP(A164,'MOD PAA INVERSIÓN 25 DE FEBRERO'!$B:$M,12,0)</f>
        <v>14000000</v>
      </c>
      <c r="AI164" s="70">
        <f t="shared" si="0"/>
        <v>0</v>
      </c>
      <c r="AJ164" s="70">
        <v>14000000</v>
      </c>
      <c r="AK164" s="70">
        <v>1</v>
      </c>
      <c r="AL164" s="70" t="str">
        <f>VLOOKUP(A164,'MOD PAA INVERSIÓN 25 DE FEBRERO'!$B:$X,23,0)</f>
        <v>Modificación propuesta</v>
      </c>
      <c r="AM164" s="13" t="s">
        <v>47</v>
      </c>
      <c r="AN164" s="14">
        <v>8080</v>
      </c>
      <c r="AO164" s="71"/>
      <c r="AP164" s="71">
        <f>SUMIFS('MOD PAA INVERSIÓN'!$M:$M,'MOD PAA INVERSIÓN'!B:B,A164,'MOD PAA INVERSIÓN'!A:A,"Información Actual")</f>
        <v>-14000000</v>
      </c>
      <c r="AQ164" s="71">
        <f>VLOOKUP(A164,'Copia de MOD PAA INVERSIÓN'!$B:$M,12,0)</f>
        <v>14000000</v>
      </c>
      <c r="AR164" s="75">
        <f>VLOOKUP(A164,'SOL INVERSIÒN'!$B:$M,12,0)</f>
        <v>14000000</v>
      </c>
      <c r="AS164" s="69"/>
      <c r="AT164" s="71"/>
      <c r="AU164" s="71">
        <f t="shared" si="2"/>
        <v>0</v>
      </c>
      <c r="AV164" s="71"/>
      <c r="AW164" s="71"/>
      <c r="AX164" s="71"/>
    </row>
    <row r="165" spans="1:50" ht="76.5">
      <c r="A165" s="12" t="s">
        <v>389</v>
      </c>
      <c r="B165" s="13" t="s">
        <v>34</v>
      </c>
      <c r="C165" s="13" t="s">
        <v>35</v>
      </c>
      <c r="D165" s="13" t="s">
        <v>263</v>
      </c>
      <c r="E165" s="13" t="s">
        <v>264</v>
      </c>
      <c r="F165" s="14">
        <v>8080</v>
      </c>
      <c r="G165" s="14">
        <v>2024110010212</v>
      </c>
      <c r="H165" s="13" t="s">
        <v>265</v>
      </c>
      <c r="I165" s="13" t="s">
        <v>266</v>
      </c>
      <c r="J165" s="13" t="str">
        <f>VLOOKUP(A165,'MOD PAA INVERSIÓN 25 DE FEBRERO'!$B:$C,2,0)</f>
        <v>1. Formar 120.000 ciudadanos en sus capacidades democráticas para incidir en la construcción de una cultura democrática, ciudadana y de paz</v>
      </c>
      <c r="K165" s="13">
        <f>VLOOKUP(A165,'MOD PAA INVERSIÓN 25 DE FEBRERO'!$B:$D,3,0)</f>
        <v>80111600</v>
      </c>
      <c r="L165" s="13" t="str">
        <f>VLOOKUP(A165,'MOD PAA INVERSIÓN 25 DE FEBRERO'!$B:$E,4,0)</f>
        <v>Prestar servicios de apoyo a la gestión para colaborar en desarrollo de las actividades operativas propias de los procesos formativos liderados por la Gerencia de la Escuela de Participación</v>
      </c>
      <c r="M165" s="13" t="str">
        <f>VLOOKUP(A165,'MOD PAA INVERSIÓN 25 DE FEBRERO'!$B:$F,5,0)</f>
        <v>FEBRERO</v>
      </c>
      <c r="N165" s="14" t="str">
        <f>VLOOKUP(A165,'MOD PAA INVERSIÓN 25 DE FEBRERO'!$B:$G,6,0)</f>
        <v>FEBRERO</v>
      </c>
      <c r="O165" s="14">
        <f>VLOOKUP(A165,'MOD PAA INVERSIÓN 25 DE FEBRERO'!$B:$H,7,0)</f>
        <v>5</v>
      </c>
      <c r="P165" s="13">
        <f>VLOOKUP(A165,'MOD PAA INVERSIÓN 25 DE FEBRERO'!$B:$I,8,0)</f>
        <v>1</v>
      </c>
      <c r="Q165" s="13" t="str">
        <f>VLOOKUP(A165,'MOD PAA INVERSIÓN 25 DE FEBRERO'!$B:$J,9,0)</f>
        <v>CCE-16 Contratación Directa</v>
      </c>
      <c r="R165" s="15" t="str">
        <f>VLOOKUP(A165,'MOD PAA INVERSIÓN 25 DE FEBRERO'!$B:$K,10,0)</f>
        <v>1-100-F001_VA-Recursos distrito</v>
      </c>
      <c r="S165" s="16">
        <f>VLOOKUP(A165,'MOD PAA INVERSIÓN 25 DE FEBRERO'!$B:$L,11,0)</f>
        <v>2253000</v>
      </c>
      <c r="T165" s="17">
        <v>11265000</v>
      </c>
      <c r="U165" s="13" t="str">
        <f>VLOOKUP(A165,'MOD PAA INVERSIÓN 25 DE FEBRERO'!$B:$N,13,0)</f>
        <v>Gerencia Escuela de la Participación</v>
      </c>
      <c r="V165" s="13" t="str">
        <f>VLOOKUP(A165,'MOD PAA INVERSIÓN 25 DE FEBRERO'!$B:$O,14,0)</f>
        <v>O232020200992913  Servicios de educación para la formación y el trab</v>
      </c>
      <c r="W165" s="13" t="str">
        <f>VLOOKUP(A165,'MOD PAA INVERSIÓN 25 DE FEBRERO'!$B:$P,15,0)</f>
        <v>20/0220/0102/45020340212</v>
      </c>
      <c r="X165" s="13" t="s">
        <v>49</v>
      </c>
      <c r="Y165" s="13" t="s">
        <v>50</v>
      </c>
      <c r="Z165" s="13" t="s">
        <v>51</v>
      </c>
      <c r="AA165" s="69"/>
      <c r="AB165" s="69"/>
      <c r="AC165" s="69"/>
      <c r="AD165" s="69"/>
      <c r="AE165" s="13" t="s">
        <v>265</v>
      </c>
      <c r="AF165" s="17">
        <v>2253000</v>
      </c>
      <c r="AG165" s="17">
        <v>11265000</v>
      </c>
      <c r="AH165" s="70">
        <f>VLOOKUP(A165,'MOD PAA INVERSIÓN 25 DE FEBRERO'!$B:$M,12,0)</f>
        <v>11265000</v>
      </c>
      <c r="AI165" s="70">
        <f t="shared" si="0"/>
        <v>0</v>
      </c>
      <c r="AJ165" s="70">
        <v>11265000</v>
      </c>
      <c r="AK165" s="70">
        <v>1</v>
      </c>
      <c r="AL165" s="70" t="str">
        <f>VLOOKUP(A165,'MOD PAA INVERSIÓN 25 DE FEBRERO'!$B:$X,23,0)</f>
        <v>Modificación propuesta</v>
      </c>
      <c r="AM165" s="13" t="s">
        <v>47</v>
      </c>
      <c r="AN165" s="14">
        <v>8080</v>
      </c>
      <c r="AO165" s="71"/>
      <c r="AP165" s="71">
        <f>SUMIFS('MOD PAA INVERSIÓN'!$M:$M,'MOD PAA INVERSIÓN'!B:B,A165,'MOD PAA INVERSIÓN'!A:A,"Información Actual")</f>
        <v>-11265000</v>
      </c>
      <c r="AQ165" s="71">
        <f>VLOOKUP(A165,'Copia de MOD PAA INVERSIÓN'!$B:$M,12,0)</f>
        <v>11265000</v>
      </c>
      <c r="AR165" s="75">
        <f>VLOOKUP(A165,'SOL INVERSIÒN'!$B:$M,12,0)</f>
        <v>11265000</v>
      </c>
      <c r="AS165" s="69"/>
      <c r="AT165" s="71"/>
      <c r="AU165" s="71">
        <f t="shared" si="2"/>
        <v>0</v>
      </c>
      <c r="AV165" s="71"/>
      <c r="AW165" s="71"/>
      <c r="AX165" s="71"/>
    </row>
    <row r="166" spans="1:50" ht="191.25">
      <c r="A166" s="12" t="s">
        <v>391</v>
      </c>
      <c r="B166" s="13" t="s">
        <v>34</v>
      </c>
      <c r="C166" s="13" t="s">
        <v>35</v>
      </c>
      <c r="D166" s="13" t="s">
        <v>263</v>
      </c>
      <c r="E166" s="13" t="s">
        <v>264</v>
      </c>
      <c r="F166" s="14">
        <v>8080</v>
      </c>
      <c r="G166" s="14">
        <v>2024110010212</v>
      </c>
      <c r="H166" s="13" t="s">
        <v>265</v>
      </c>
      <c r="I166" s="13" t="s">
        <v>266</v>
      </c>
      <c r="J166" s="13" t="s">
        <v>267</v>
      </c>
      <c r="K166" s="13">
        <v>80111600</v>
      </c>
      <c r="L166" s="13" t="s">
        <v>392</v>
      </c>
      <c r="M166" s="13" t="s">
        <v>43</v>
      </c>
      <c r="N166" s="13" t="str">
        <f>+M166</f>
        <v>FEBRERO</v>
      </c>
      <c r="O166" s="13">
        <v>5</v>
      </c>
      <c r="P166" s="13">
        <v>1</v>
      </c>
      <c r="Q166" s="13" t="s">
        <v>44</v>
      </c>
      <c r="R166" s="17" t="s">
        <v>45</v>
      </c>
      <c r="S166" s="17">
        <v>5000000</v>
      </c>
      <c r="T166" s="17">
        <v>25000000</v>
      </c>
      <c r="U166" s="13" t="s">
        <v>269</v>
      </c>
      <c r="V166" s="13" t="s">
        <v>47</v>
      </c>
      <c r="W166" s="13" t="s">
        <v>270</v>
      </c>
      <c r="X166" s="13" t="s">
        <v>271</v>
      </c>
      <c r="Y166" s="13" t="s">
        <v>50</v>
      </c>
      <c r="Z166" s="13" t="s">
        <v>51</v>
      </c>
      <c r="AA166" s="69"/>
      <c r="AB166" s="69"/>
      <c r="AC166" s="69"/>
      <c r="AD166" s="69"/>
      <c r="AE166" s="13" t="s">
        <v>265</v>
      </c>
      <c r="AF166" s="17">
        <v>5000000</v>
      </c>
      <c r="AG166" s="17">
        <v>25000000</v>
      </c>
      <c r="AH166" s="70" t="e">
        <f>VLOOKUP(A166,'MOD PAA INVERSIÓN 25 DE FEBRERO'!$B:$M,12,0)</f>
        <v>#N/A</v>
      </c>
      <c r="AI166" s="72">
        <f t="shared" si="0"/>
        <v>0</v>
      </c>
      <c r="AJ166" s="72">
        <v>25000000</v>
      </c>
      <c r="AK166" s="70">
        <v>0</v>
      </c>
      <c r="AL166" s="70" t="e">
        <f>VLOOKUP(A166,'MOD PAA INVERSIÓN 25 DE FEBRERO'!$B:$X,23,0)</f>
        <v>#N/A</v>
      </c>
      <c r="AM166" s="13" t="s">
        <v>47</v>
      </c>
      <c r="AN166" s="14">
        <v>8080</v>
      </c>
      <c r="AO166" s="71"/>
      <c r="AP166" s="71">
        <f>SUMIFS('MOD PAA INVERSIÓN'!$M:$M,'MOD PAA INVERSIÓN'!B:B,A166,'MOD PAA INVERSIÓN'!A:A,"Información Actual")</f>
        <v>0</v>
      </c>
      <c r="AQ166" s="71" t="e">
        <f>VLOOKUP(A166,'Copia de MOD PAA INVERSIÓN'!$B:$M,12,0)</f>
        <v>#N/A</v>
      </c>
      <c r="AR166" s="69" t="e">
        <f>VLOOKUP(A166,'SOL INVERSIÒN'!$B:$M,12,0)</f>
        <v>#N/A</v>
      </c>
      <c r="AS166" s="69"/>
      <c r="AT166" s="71"/>
      <c r="AU166" s="71" t="e">
        <f t="shared" si="2"/>
        <v>#N/A</v>
      </c>
      <c r="AV166" s="71"/>
      <c r="AW166" s="71"/>
      <c r="AX166" s="71"/>
    </row>
    <row r="167" spans="1:50" ht="76.5">
      <c r="A167" s="12" t="s">
        <v>393</v>
      </c>
      <c r="B167" s="13" t="s">
        <v>34</v>
      </c>
      <c r="C167" s="13" t="s">
        <v>35</v>
      </c>
      <c r="D167" s="13" t="s">
        <v>263</v>
      </c>
      <c r="E167" s="13" t="s">
        <v>264</v>
      </c>
      <c r="F167" s="14">
        <v>8080</v>
      </c>
      <c r="G167" s="14">
        <v>2024110010212</v>
      </c>
      <c r="H167" s="13" t="s">
        <v>265</v>
      </c>
      <c r="I167" s="13" t="s">
        <v>266</v>
      </c>
      <c r="J167" s="13" t="str">
        <f>VLOOKUP(A167,'MOD PAA INVERSIÓN 25 DE FEBRERO'!$B:$C,2,0)</f>
        <v>1. Formar 120.000 ciudadanos en sus capacidades democráticas para incidir en la construcción de una cultura democrática, ciudadana y de paz</v>
      </c>
      <c r="K167" s="13">
        <f>VLOOKUP(A167,'MOD PAA INVERSIÓN 25 DE FEBRERO'!$B:$D,3,0)</f>
        <v>80111600</v>
      </c>
      <c r="L167" s="13" t="str">
        <f>VLOOKUP(A167,'MOD PAA INVERSIÓN 25 DE FEBRERO'!$B:$E,4,0)</f>
        <v>Prestar servicios de apoyo a la gestión con autonomía técnica y administrativa, para implementar acciones formativas que fortalezcan las competencias y capacidades democráticas de los ciudadanos a los que forma la Escuela</v>
      </c>
      <c r="M167" s="13" t="str">
        <f>VLOOKUP(A167,'MOD PAA INVERSIÓN 25 DE FEBRERO'!$B:$F,5,0)</f>
        <v>MARZO</v>
      </c>
      <c r="N167" s="14" t="str">
        <f>VLOOKUP(A167,'MOD PAA INVERSIÓN 25 DE FEBRERO'!$B:$G,6,0)</f>
        <v>MARZO</v>
      </c>
      <c r="O167" s="14">
        <f>VLOOKUP(A167,'MOD PAA INVERSIÓN 25 DE FEBRERO'!$B:$H,7,0)</f>
        <v>4</v>
      </c>
      <c r="P167" s="13">
        <f>VLOOKUP(A167,'MOD PAA INVERSIÓN 25 DE FEBRERO'!$B:$I,8,0)</f>
        <v>1</v>
      </c>
      <c r="Q167" s="13" t="str">
        <f>VLOOKUP(A167,'MOD PAA INVERSIÓN 25 DE FEBRERO'!$B:$J,9,0)</f>
        <v>CCE-16 Contratación Directa</v>
      </c>
      <c r="R167" s="15" t="str">
        <f>VLOOKUP(A167,'MOD PAA INVERSIÓN 25 DE FEBRERO'!$B:$K,10,0)</f>
        <v>1-100-F001_VA-Recursos distrito</v>
      </c>
      <c r="S167" s="16">
        <f>VLOOKUP(A167,'MOD PAA INVERSIÓN 25 DE FEBRERO'!$B:$L,11,0)</f>
        <v>3000000</v>
      </c>
      <c r="T167" s="17">
        <v>12000000</v>
      </c>
      <c r="U167" s="13" t="str">
        <f>VLOOKUP(A167,'MOD PAA INVERSIÓN 25 DE FEBRERO'!$B:$N,13,0)</f>
        <v>Gerencia Escuela de la Participación</v>
      </c>
      <c r="V167" s="13" t="str">
        <f>VLOOKUP(A167,'MOD PAA INVERSIÓN 25 DE FEBRERO'!$B:$O,14,0)</f>
        <v>O232020200992913  Servicios de educación para la formación y el trab</v>
      </c>
      <c r="W167" s="13" t="str">
        <f>VLOOKUP(A167,'MOD PAA INVERSIÓN 25 DE FEBRERO'!$B:$P,15,0)</f>
        <v>20/0220/0102/45020340212</v>
      </c>
      <c r="X167" s="13" t="s">
        <v>49</v>
      </c>
      <c r="Y167" s="13" t="s">
        <v>50</v>
      </c>
      <c r="Z167" s="13" t="s">
        <v>51</v>
      </c>
      <c r="AA167" s="69"/>
      <c r="AB167" s="69"/>
      <c r="AC167" s="69"/>
      <c r="AD167" s="69"/>
      <c r="AE167" s="13" t="s">
        <v>265</v>
      </c>
      <c r="AF167" s="17">
        <v>3000000</v>
      </c>
      <c r="AG167" s="17">
        <v>12000000</v>
      </c>
      <c r="AH167" s="70">
        <f>VLOOKUP(A167,'MOD PAA INVERSIÓN 25 DE FEBRERO'!$B:$M,12,0)</f>
        <v>12000000</v>
      </c>
      <c r="AI167" s="70">
        <f t="shared" si="0"/>
        <v>0</v>
      </c>
      <c r="AJ167" s="70">
        <v>12000000</v>
      </c>
      <c r="AK167" s="70">
        <v>1</v>
      </c>
      <c r="AL167" s="70" t="str">
        <f>VLOOKUP(A167,'MOD PAA INVERSIÓN 25 DE FEBRERO'!$B:$X,23,0)</f>
        <v>Modificación propuesta</v>
      </c>
      <c r="AM167" s="13" t="s">
        <v>47</v>
      </c>
      <c r="AN167" s="14">
        <v>8080</v>
      </c>
      <c r="AO167" s="71"/>
      <c r="AP167" s="71">
        <f>SUMIFS('MOD PAA INVERSIÓN'!$M:$M,'MOD PAA INVERSIÓN'!B:B,A167,'MOD PAA INVERSIÓN'!A:A,"Información Actual")</f>
        <v>-12000000</v>
      </c>
      <c r="AQ167" s="71">
        <f>VLOOKUP(A167,'Copia de MOD PAA INVERSIÓN'!$B:$M,12,0)</f>
        <v>12000000</v>
      </c>
      <c r="AR167" s="75">
        <f>VLOOKUP(A167,'SOL INVERSIÒN'!$B:$M,12,0)</f>
        <v>12000000</v>
      </c>
      <c r="AS167" s="69"/>
      <c r="AT167" s="71"/>
      <c r="AU167" s="71">
        <f t="shared" si="2"/>
        <v>0</v>
      </c>
      <c r="AV167" s="71"/>
      <c r="AW167" s="71"/>
      <c r="AX167" s="71"/>
    </row>
    <row r="168" spans="1:50" ht="89.25">
      <c r="A168" s="12" t="s">
        <v>395</v>
      </c>
      <c r="B168" s="13" t="s">
        <v>34</v>
      </c>
      <c r="C168" s="13" t="s">
        <v>35</v>
      </c>
      <c r="D168" s="13" t="s">
        <v>263</v>
      </c>
      <c r="E168" s="13" t="s">
        <v>264</v>
      </c>
      <c r="F168" s="14">
        <v>8080</v>
      </c>
      <c r="G168" s="14">
        <v>2024110010212</v>
      </c>
      <c r="H168" s="13" t="s">
        <v>265</v>
      </c>
      <c r="I168" s="13" t="s">
        <v>266</v>
      </c>
      <c r="J168" s="13" t="str">
        <f>VLOOKUP(A168,'MOD PAA INVERSIÓN 25 DE FEBRERO'!$B:$C,2,0)</f>
        <v>1. Formar 120.000 ciudadanos en sus capacidades democráticas para incidir en la construcción de una cultura democrática, ciudadana y de paz</v>
      </c>
      <c r="K168" s="13">
        <f>VLOOKUP(A168,'MOD PAA INVERSIÓN 25 DE FEBRERO'!$B:$D,3,0)</f>
        <v>80111600</v>
      </c>
      <c r="L168" s="13" t="str">
        <f>VLOOKUP(A168,'MOD PAA INVERSIÓN 25 DE FEBRERO'!$B:$E,4,0)</f>
        <v>Prestar servicios profesionales  para diseñar e implementar procesos de formación en sus diversas modalidades, integrando un enfoque de fortalecimiento en cultura democrática, ciudadana y de paz, promovidos por la Gerencia de la Escuela de Participación</v>
      </c>
      <c r="M168" s="13" t="str">
        <f>VLOOKUP(A168,'MOD PAA INVERSIÓN 25 DE FEBRERO'!$B:$F,5,0)</f>
        <v>FEBRERO</v>
      </c>
      <c r="N168" s="14" t="str">
        <f>VLOOKUP(A168,'MOD PAA INVERSIÓN 25 DE FEBRERO'!$B:$G,6,0)</f>
        <v>FEBRERO</v>
      </c>
      <c r="O168" s="14">
        <f>VLOOKUP(A168,'MOD PAA INVERSIÓN 25 DE FEBRERO'!$B:$H,7,0)</f>
        <v>8</v>
      </c>
      <c r="P168" s="13">
        <f>VLOOKUP(A168,'MOD PAA INVERSIÓN 25 DE FEBRERO'!$B:$I,8,0)</f>
        <v>1</v>
      </c>
      <c r="Q168" s="13" t="str">
        <f>VLOOKUP(A168,'MOD PAA INVERSIÓN 25 DE FEBRERO'!$B:$J,9,0)</f>
        <v>CCE-16 Contratación Directa</v>
      </c>
      <c r="R168" s="15" t="str">
        <f>VLOOKUP(A168,'MOD PAA INVERSIÓN 25 DE FEBRERO'!$B:$K,10,0)</f>
        <v>1-100-F001_VA-Recursos distrito</v>
      </c>
      <c r="S168" s="16">
        <f>VLOOKUP(A168,'MOD PAA INVERSIÓN 25 DE FEBRERO'!$B:$L,11,0)</f>
        <v>5500000</v>
      </c>
      <c r="T168" s="17">
        <v>44000000</v>
      </c>
      <c r="U168" s="13" t="str">
        <f>VLOOKUP(A168,'MOD PAA INVERSIÓN 25 DE FEBRERO'!$B:$N,13,0)</f>
        <v>Gerencia Escuela de la Participación</v>
      </c>
      <c r="V168" s="13" t="str">
        <f>VLOOKUP(A168,'MOD PAA INVERSIÓN 25 DE FEBRERO'!$B:$O,14,0)</f>
        <v>O232020200992913  Servicios de educación para la formación y el trab</v>
      </c>
      <c r="W168" s="13" t="str">
        <f>VLOOKUP(A168,'MOD PAA INVERSIÓN 25 DE FEBRERO'!$B:$P,15,0)</f>
        <v>20/0220/0102/45020340212</v>
      </c>
      <c r="X168" s="13" t="s">
        <v>300</v>
      </c>
      <c r="Y168" s="13" t="s">
        <v>50</v>
      </c>
      <c r="Z168" s="13" t="s">
        <v>51</v>
      </c>
      <c r="AA168" s="69"/>
      <c r="AB168" s="69"/>
      <c r="AC168" s="69"/>
      <c r="AD168" s="69"/>
      <c r="AE168" s="13" t="s">
        <v>265</v>
      </c>
      <c r="AF168" s="17">
        <v>5500000</v>
      </c>
      <c r="AG168" s="17">
        <v>44000000</v>
      </c>
      <c r="AH168" s="70">
        <f>VLOOKUP(A168,'MOD PAA INVERSIÓN 25 DE FEBRERO'!$B:$M,12,0)</f>
        <v>44000000</v>
      </c>
      <c r="AI168" s="70">
        <f t="shared" si="0"/>
        <v>0</v>
      </c>
      <c r="AJ168" s="70">
        <v>44000000</v>
      </c>
      <c r="AK168" s="70">
        <v>1</v>
      </c>
      <c r="AL168" s="70" t="str">
        <f>VLOOKUP(A168,'MOD PAA INVERSIÓN 25 DE FEBRERO'!$B:$X,23,0)</f>
        <v>Modificación propuesta</v>
      </c>
      <c r="AM168" s="13" t="s">
        <v>47</v>
      </c>
      <c r="AN168" s="14">
        <v>8080</v>
      </c>
      <c r="AO168" s="71"/>
      <c r="AP168" s="71">
        <f>SUMIFS('MOD PAA INVERSIÓN'!$M:$M,'MOD PAA INVERSIÓN'!B:B,A168,'MOD PAA INVERSIÓN'!A:A,"Información Actual")</f>
        <v>-44000000</v>
      </c>
      <c r="AQ168" s="71">
        <f>VLOOKUP(A168,'Copia de MOD PAA INVERSIÓN'!$B:$M,12,0)</f>
        <v>44000000</v>
      </c>
      <c r="AR168" s="75">
        <f>VLOOKUP(A168,'SOL INVERSIÒN'!$B:$M,12,0)</f>
        <v>44000000</v>
      </c>
      <c r="AS168" s="69"/>
      <c r="AT168" s="71"/>
      <c r="AU168" s="71">
        <f t="shared" si="2"/>
        <v>0</v>
      </c>
      <c r="AV168" s="71"/>
      <c r="AW168" s="71"/>
      <c r="AX168" s="71"/>
    </row>
    <row r="169" spans="1:50" ht="191.25">
      <c r="A169" s="12" t="s">
        <v>397</v>
      </c>
      <c r="B169" s="13" t="s">
        <v>34</v>
      </c>
      <c r="C169" s="13" t="s">
        <v>35</v>
      </c>
      <c r="D169" s="13" t="s">
        <v>263</v>
      </c>
      <c r="E169" s="13" t="s">
        <v>264</v>
      </c>
      <c r="F169" s="14">
        <v>8080</v>
      </c>
      <c r="G169" s="14">
        <v>2024110010212</v>
      </c>
      <c r="H169" s="13" t="s">
        <v>265</v>
      </c>
      <c r="I169" s="13" t="s">
        <v>266</v>
      </c>
      <c r="J169" s="13" t="s">
        <v>267</v>
      </c>
      <c r="K169" s="13">
        <v>80111600</v>
      </c>
      <c r="L169" s="13" t="s">
        <v>398</v>
      </c>
      <c r="M169" s="13" t="s">
        <v>43</v>
      </c>
      <c r="N169" s="13" t="str">
        <f t="shared" ref="N169:N170" si="16">+M169</f>
        <v>FEBRERO</v>
      </c>
      <c r="O169" s="13">
        <v>5</v>
      </c>
      <c r="P169" s="13">
        <v>1</v>
      </c>
      <c r="Q169" s="13" t="s">
        <v>44</v>
      </c>
      <c r="R169" s="17" t="s">
        <v>45</v>
      </c>
      <c r="S169" s="17">
        <v>3600000</v>
      </c>
      <c r="T169" s="17">
        <v>18000000</v>
      </c>
      <c r="U169" s="13" t="s">
        <v>269</v>
      </c>
      <c r="V169" s="13" t="s">
        <v>47</v>
      </c>
      <c r="W169" s="13" t="s">
        <v>270</v>
      </c>
      <c r="X169" s="13" t="s">
        <v>271</v>
      </c>
      <c r="Y169" s="13" t="s">
        <v>50</v>
      </c>
      <c r="Z169" s="13" t="s">
        <v>51</v>
      </c>
      <c r="AA169" s="69"/>
      <c r="AB169" s="69"/>
      <c r="AC169" s="69"/>
      <c r="AD169" s="69"/>
      <c r="AE169" s="13" t="s">
        <v>265</v>
      </c>
      <c r="AF169" s="17">
        <v>3600000</v>
      </c>
      <c r="AG169" s="17">
        <v>18000000</v>
      </c>
      <c r="AH169" s="70" t="e">
        <f>VLOOKUP(A169,'MOD PAA INVERSIÓN 25 DE FEBRERO'!$B:$M,12,0)</f>
        <v>#N/A</v>
      </c>
      <c r="AI169" s="72">
        <f t="shared" si="0"/>
        <v>0</v>
      </c>
      <c r="AJ169" s="72">
        <v>18000000</v>
      </c>
      <c r="AK169" s="70">
        <v>0</v>
      </c>
      <c r="AL169" s="70" t="e">
        <f>VLOOKUP(A169,'MOD PAA INVERSIÓN 25 DE FEBRERO'!$B:$X,23,0)</f>
        <v>#N/A</v>
      </c>
      <c r="AM169" s="13" t="s">
        <v>47</v>
      </c>
      <c r="AN169" s="14">
        <v>8080</v>
      </c>
      <c r="AO169" s="71"/>
      <c r="AP169" s="71">
        <f>SUMIFS('MOD PAA INVERSIÓN'!$M:$M,'MOD PAA INVERSIÓN'!B:B,A169,'MOD PAA INVERSIÓN'!A:A,"Información Actual")</f>
        <v>0</v>
      </c>
      <c r="AQ169" s="71" t="e">
        <f>VLOOKUP(A169,'Copia de MOD PAA INVERSIÓN'!$B:$M,12,0)</f>
        <v>#N/A</v>
      </c>
      <c r="AR169" s="69" t="e">
        <f>VLOOKUP(A169,'SOL INVERSIÒN'!$B:$M,12,0)</f>
        <v>#N/A</v>
      </c>
      <c r="AS169" s="69"/>
      <c r="AT169" s="71"/>
      <c r="AU169" s="71" t="e">
        <f t="shared" si="2"/>
        <v>#N/A</v>
      </c>
      <c r="AV169" s="71"/>
      <c r="AW169" s="71"/>
      <c r="AX169" s="71"/>
    </row>
    <row r="170" spans="1:50" ht="89.25">
      <c r="A170" s="12" t="s">
        <v>399</v>
      </c>
      <c r="B170" s="13" t="s">
        <v>34</v>
      </c>
      <c r="C170" s="13" t="s">
        <v>35</v>
      </c>
      <c r="D170" s="13" t="s">
        <v>263</v>
      </c>
      <c r="E170" s="13" t="s">
        <v>264</v>
      </c>
      <c r="F170" s="14">
        <v>8080</v>
      </c>
      <c r="G170" s="14">
        <v>2024110010212</v>
      </c>
      <c r="H170" s="13" t="s">
        <v>265</v>
      </c>
      <c r="I170" s="13" t="s">
        <v>266</v>
      </c>
      <c r="J170" s="13" t="s">
        <v>267</v>
      </c>
      <c r="K170" s="13">
        <v>80111600</v>
      </c>
      <c r="L170" s="13" t="s">
        <v>400</v>
      </c>
      <c r="M170" s="13" t="s">
        <v>42</v>
      </c>
      <c r="N170" s="13" t="str">
        <f t="shared" si="16"/>
        <v>ENERO</v>
      </c>
      <c r="O170" s="13">
        <v>6</v>
      </c>
      <c r="P170" s="13">
        <v>1</v>
      </c>
      <c r="Q170" s="13" t="s">
        <v>44</v>
      </c>
      <c r="R170" s="17" t="s">
        <v>45</v>
      </c>
      <c r="S170" s="17">
        <v>5500000</v>
      </c>
      <c r="T170" s="17">
        <v>33000000</v>
      </c>
      <c r="U170" s="13" t="s">
        <v>269</v>
      </c>
      <c r="V170" s="13" t="s">
        <v>47</v>
      </c>
      <c r="W170" s="13" t="s">
        <v>270</v>
      </c>
      <c r="X170" s="13" t="s">
        <v>300</v>
      </c>
      <c r="Y170" s="13" t="s">
        <v>50</v>
      </c>
      <c r="Z170" s="13" t="s">
        <v>51</v>
      </c>
      <c r="AA170" s="69"/>
      <c r="AB170" s="69"/>
      <c r="AC170" s="69"/>
      <c r="AD170" s="69"/>
      <c r="AE170" s="13" t="s">
        <v>265</v>
      </c>
      <c r="AF170" s="17">
        <v>5500000</v>
      </c>
      <c r="AG170" s="17">
        <v>33000000</v>
      </c>
      <c r="AH170" s="70" t="e">
        <f>VLOOKUP(A170,'MOD PAA INVERSIÓN 25 DE FEBRERO'!$B:$M,12,0)</f>
        <v>#N/A</v>
      </c>
      <c r="AI170" s="72">
        <f t="shared" si="0"/>
        <v>0</v>
      </c>
      <c r="AJ170" s="72">
        <v>33000000</v>
      </c>
      <c r="AK170" s="70">
        <v>0</v>
      </c>
      <c r="AL170" s="70" t="e">
        <f>VLOOKUP(A170,'MOD PAA INVERSIÓN 25 DE FEBRERO'!$B:$X,23,0)</f>
        <v>#N/A</v>
      </c>
      <c r="AM170" s="13" t="s">
        <v>47</v>
      </c>
      <c r="AN170" s="14">
        <v>8080</v>
      </c>
      <c r="AO170" s="71"/>
      <c r="AP170" s="71">
        <f>SUMIFS('MOD PAA INVERSIÓN'!$M:$M,'MOD PAA INVERSIÓN'!B:B,A170,'MOD PAA INVERSIÓN'!A:A,"Información Actual")</f>
        <v>0</v>
      </c>
      <c r="AQ170" s="71" t="e">
        <f>VLOOKUP(A170,'Copia de MOD PAA INVERSIÓN'!$B:$M,12,0)</f>
        <v>#N/A</v>
      </c>
      <c r="AR170" s="69" t="e">
        <f>VLOOKUP(A170,'SOL INVERSIÒN'!$B:$M,12,0)</f>
        <v>#N/A</v>
      </c>
      <c r="AS170" s="69"/>
      <c r="AT170" s="71"/>
      <c r="AU170" s="71" t="e">
        <f t="shared" si="2"/>
        <v>#N/A</v>
      </c>
      <c r="AV170" s="71"/>
      <c r="AW170" s="71"/>
      <c r="AX170" s="71"/>
    </row>
    <row r="171" spans="1:50" ht="191.25">
      <c r="A171" s="12" t="s">
        <v>401</v>
      </c>
      <c r="B171" s="13" t="s">
        <v>34</v>
      </c>
      <c r="C171" s="13" t="s">
        <v>35</v>
      </c>
      <c r="D171" s="13" t="s">
        <v>263</v>
      </c>
      <c r="E171" s="13" t="s">
        <v>264</v>
      </c>
      <c r="F171" s="14">
        <v>8080</v>
      </c>
      <c r="G171" s="14">
        <v>2024110010212</v>
      </c>
      <c r="H171" s="13" t="s">
        <v>265</v>
      </c>
      <c r="I171" s="13" t="s">
        <v>266</v>
      </c>
      <c r="J171" s="13" t="str">
        <f>VLOOKUP(A171,'MOD PAA INVERSIÓN 25 DE FEBRERO'!$B:$C,2,0)</f>
        <v>1. Formar 120.000 ciudadanos en sus capacidades democráticas para incidir en la construcción de una cultura democrática, ciudadana y de paz</v>
      </c>
      <c r="K171" s="13">
        <f>VLOOKUP(A171,'MOD PAA INVERSIÓN 25 DE FEBRERO'!$B:$D,3,0)</f>
        <v>80111600</v>
      </c>
      <c r="L171" s="13" t="str">
        <f>VLOOKUP(A171,'MOD PAA INVERSIÓN 25 DE FEBRERO'!$B:$E,4,0)</f>
        <v>Prestar servicios profesionales para implementar procesos formativos en diferentes modalidades, de acuerdo con las metas y misionalidad competencia de la Gerencia de la Escuela de Participación</v>
      </c>
      <c r="M171" s="13" t="str">
        <f>VLOOKUP(A171,'MOD PAA INVERSIÓN 25 DE FEBRERO'!$B:$F,5,0)</f>
        <v>MARZO</v>
      </c>
      <c r="N171" s="14" t="str">
        <f>VLOOKUP(A171,'MOD PAA INVERSIÓN 25 DE FEBRERO'!$B:$G,6,0)</f>
        <v>MARZO</v>
      </c>
      <c r="O171" s="14">
        <f>VLOOKUP(A171,'MOD PAA INVERSIÓN 25 DE FEBRERO'!$B:$H,7,0)</f>
        <v>4</v>
      </c>
      <c r="P171" s="13">
        <f>VLOOKUP(A171,'MOD PAA INVERSIÓN 25 DE FEBRERO'!$B:$I,8,0)</f>
        <v>1</v>
      </c>
      <c r="Q171" s="13" t="str">
        <f>VLOOKUP(A171,'MOD PAA INVERSIÓN 25 DE FEBRERO'!$B:$J,9,0)</f>
        <v>CCE-16 Contratación Directa</v>
      </c>
      <c r="R171" s="15" t="str">
        <f>VLOOKUP(A171,'MOD PAA INVERSIÓN 25 DE FEBRERO'!$B:$K,10,0)</f>
        <v>1-100-F001_VA-Recursos distrito</v>
      </c>
      <c r="S171" s="16">
        <f>VLOOKUP(A171,'MOD PAA INVERSIÓN 25 DE FEBRERO'!$B:$L,11,0)</f>
        <v>7000000</v>
      </c>
      <c r="T171" s="17">
        <v>28000000</v>
      </c>
      <c r="U171" s="13" t="str">
        <f>VLOOKUP(A171,'MOD PAA INVERSIÓN 25 DE FEBRERO'!$B:$N,13,0)</f>
        <v>Gerencia Escuela de la Participación</v>
      </c>
      <c r="V171" s="13" t="str">
        <f>VLOOKUP(A171,'MOD PAA INVERSIÓN 25 DE FEBRERO'!$B:$O,14,0)</f>
        <v>O232020200992913  Servicios de educación para la formación y el trab</v>
      </c>
      <c r="W171" s="13" t="str">
        <f>VLOOKUP(A171,'MOD PAA INVERSIÓN 25 DE FEBRERO'!$B:$P,15,0)</f>
        <v>20/0220/0102/45020340212</v>
      </c>
      <c r="X171" s="13" t="s">
        <v>271</v>
      </c>
      <c r="Y171" s="13" t="s">
        <v>50</v>
      </c>
      <c r="Z171" s="13" t="s">
        <v>51</v>
      </c>
      <c r="AA171" s="69"/>
      <c r="AB171" s="69"/>
      <c r="AC171" s="69"/>
      <c r="AD171" s="69"/>
      <c r="AE171" s="13" t="s">
        <v>265</v>
      </c>
      <c r="AF171" s="17">
        <v>7000000</v>
      </c>
      <c r="AG171" s="17">
        <v>28000000</v>
      </c>
      <c r="AH171" s="70">
        <f>VLOOKUP(A171,'MOD PAA INVERSIÓN 25 DE FEBRERO'!$B:$M,12,0)</f>
        <v>28000000</v>
      </c>
      <c r="AI171" s="70">
        <f t="shared" si="0"/>
        <v>0</v>
      </c>
      <c r="AJ171" s="70">
        <v>28000000</v>
      </c>
      <c r="AK171" s="70">
        <v>1</v>
      </c>
      <c r="AL171" s="70" t="str">
        <f>VLOOKUP(A171,'MOD PAA INVERSIÓN 25 DE FEBRERO'!$B:$X,23,0)</f>
        <v>Modificación propuesta</v>
      </c>
      <c r="AM171" s="13" t="s">
        <v>47</v>
      </c>
      <c r="AN171" s="14">
        <v>8080</v>
      </c>
      <c r="AO171" s="71"/>
      <c r="AP171" s="71">
        <f>SUMIFS('MOD PAA INVERSIÓN'!$M:$M,'MOD PAA INVERSIÓN'!B:B,A171,'MOD PAA INVERSIÓN'!A:A,"Información Actual")</f>
        <v>-28000000</v>
      </c>
      <c r="AQ171" s="71">
        <f>VLOOKUP(A171,'Copia de MOD PAA INVERSIÓN'!$B:$M,12,0)</f>
        <v>28000000</v>
      </c>
      <c r="AR171" s="75">
        <f>VLOOKUP(A171,'SOL INVERSIÒN'!$B:$M,12,0)</f>
        <v>28000000</v>
      </c>
      <c r="AS171" s="69"/>
      <c r="AT171" s="71"/>
      <c r="AU171" s="71">
        <f t="shared" si="2"/>
        <v>0</v>
      </c>
      <c r="AV171" s="71"/>
      <c r="AW171" s="71"/>
      <c r="AX171" s="71"/>
    </row>
    <row r="172" spans="1:50" ht="191.25">
      <c r="A172" s="12" t="s">
        <v>403</v>
      </c>
      <c r="B172" s="13" t="s">
        <v>34</v>
      </c>
      <c r="C172" s="13" t="s">
        <v>35</v>
      </c>
      <c r="D172" s="13" t="s">
        <v>263</v>
      </c>
      <c r="E172" s="13" t="s">
        <v>264</v>
      </c>
      <c r="F172" s="14">
        <v>8080</v>
      </c>
      <c r="G172" s="14">
        <v>2024110010212</v>
      </c>
      <c r="H172" s="13" t="s">
        <v>265</v>
      </c>
      <c r="I172" s="13" t="s">
        <v>266</v>
      </c>
      <c r="J172" s="13" t="str">
        <f>VLOOKUP(A172,'MOD PAA INVERSIÓN 25 DE FEBRERO'!$B:$C,2,0)</f>
        <v>1. Formar 120.000 ciudadanos en sus capacidades democráticas para incidir en la construcción de una cultura democrática, ciudadana y de paz</v>
      </c>
      <c r="K172" s="13">
        <f>VLOOKUP(A172,'MOD PAA INVERSIÓN 25 DE FEBRERO'!$B:$D,3,0)</f>
        <v>80111600</v>
      </c>
      <c r="L172" s="13" t="str">
        <f>VLOOKUP(A172,'MOD PAA INVERSIÓN 25 DE FEBRERO'!$B:$E,4,0)</f>
        <v>Prestar servicios profesionales para desarrollar procesos de formación en diversas modalidades, alineados con los objetivos y funciones de la Gerencia de la Escuela de Participación</v>
      </c>
      <c r="M172" s="13" t="str">
        <f>VLOOKUP(A172,'MOD PAA INVERSIÓN 25 DE FEBRERO'!$B:$F,5,0)</f>
        <v>MARZO</v>
      </c>
      <c r="N172" s="14" t="str">
        <f>VLOOKUP(A172,'MOD PAA INVERSIÓN 25 DE FEBRERO'!$B:$G,6,0)</f>
        <v>MARZO</v>
      </c>
      <c r="O172" s="14">
        <f>VLOOKUP(A172,'MOD PAA INVERSIÓN 25 DE FEBRERO'!$B:$H,7,0)</f>
        <v>4</v>
      </c>
      <c r="P172" s="13">
        <f>VLOOKUP(A172,'MOD PAA INVERSIÓN 25 DE FEBRERO'!$B:$I,8,0)</f>
        <v>1</v>
      </c>
      <c r="Q172" s="13" t="str">
        <f>VLOOKUP(A172,'MOD PAA INVERSIÓN 25 DE FEBRERO'!$B:$J,9,0)</f>
        <v>CCE-16 Contratación Directa</v>
      </c>
      <c r="R172" s="15" t="str">
        <f>VLOOKUP(A172,'MOD PAA INVERSIÓN 25 DE FEBRERO'!$B:$K,10,0)</f>
        <v>1-100-F001_VA-Recursos distrito</v>
      </c>
      <c r="S172" s="16">
        <f>VLOOKUP(A172,'MOD PAA INVERSIÓN 25 DE FEBRERO'!$B:$L,11,0)</f>
        <v>5000000</v>
      </c>
      <c r="T172" s="17">
        <v>20000000</v>
      </c>
      <c r="U172" s="13" t="str">
        <f>VLOOKUP(A172,'MOD PAA INVERSIÓN 25 DE FEBRERO'!$B:$N,13,0)</f>
        <v>Gerencia Escuela de la Participación</v>
      </c>
      <c r="V172" s="13" t="str">
        <f>VLOOKUP(A172,'MOD PAA INVERSIÓN 25 DE FEBRERO'!$B:$O,14,0)</f>
        <v>O232020200992913  Servicios de educación para la formación y el trab</v>
      </c>
      <c r="W172" s="13" t="str">
        <f>VLOOKUP(A172,'MOD PAA INVERSIÓN 25 DE FEBRERO'!$B:$P,15,0)</f>
        <v>20/0220/0102/45020340212</v>
      </c>
      <c r="X172" s="13" t="s">
        <v>271</v>
      </c>
      <c r="Y172" s="13" t="s">
        <v>50</v>
      </c>
      <c r="Z172" s="13" t="s">
        <v>51</v>
      </c>
      <c r="AA172" s="69"/>
      <c r="AB172" s="69"/>
      <c r="AC172" s="69"/>
      <c r="AD172" s="69"/>
      <c r="AE172" s="13" t="s">
        <v>265</v>
      </c>
      <c r="AF172" s="17">
        <v>5000000</v>
      </c>
      <c r="AG172" s="17">
        <v>20000000</v>
      </c>
      <c r="AH172" s="70">
        <f>VLOOKUP(A172,'MOD PAA INVERSIÓN 25 DE FEBRERO'!$B:$M,12,0)</f>
        <v>20000000</v>
      </c>
      <c r="AI172" s="70">
        <f t="shared" si="0"/>
        <v>0</v>
      </c>
      <c r="AJ172" s="70">
        <v>20000000</v>
      </c>
      <c r="AK172" s="70">
        <v>1</v>
      </c>
      <c r="AL172" s="70" t="str">
        <f>VLOOKUP(A172,'MOD PAA INVERSIÓN 25 DE FEBRERO'!$B:$X,23,0)</f>
        <v>Modificación propuesta</v>
      </c>
      <c r="AM172" s="13" t="s">
        <v>47</v>
      </c>
      <c r="AN172" s="14">
        <v>8080</v>
      </c>
      <c r="AO172" s="71"/>
      <c r="AP172" s="71">
        <f>SUMIFS('MOD PAA INVERSIÓN'!$M:$M,'MOD PAA INVERSIÓN'!B:B,A172,'MOD PAA INVERSIÓN'!A:A,"Información Actual")</f>
        <v>-20000000</v>
      </c>
      <c r="AQ172" s="71">
        <f>VLOOKUP(A172,'Copia de MOD PAA INVERSIÓN'!$B:$M,12,0)</f>
        <v>20000000</v>
      </c>
      <c r="AR172" s="75">
        <f>VLOOKUP(A172,'SOL INVERSIÒN'!$B:$M,12,0)</f>
        <v>20000000</v>
      </c>
      <c r="AS172" s="69"/>
      <c r="AT172" s="71"/>
      <c r="AU172" s="71">
        <f t="shared" si="2"/>
        <v>0</v>
      </c>
      <c r="AV172" s="71"/>
      <c r="AW172" s="71"/>
      <c r="AX172" s="71"/>
    </row>
    <row r="173" spans="1:50" ht="191.25">
      <c r="A173" s="12" t="s">
        <v>405</v>
      </c>
      <c r="B173" s="13" t="s">
        <v>34</v>
      </c>
      <c r="C173" s="13" t="s">
        <v>35</v>
      </c>
      <c r="D173" s="13" t="s">
        <v>263</v>
      </c>
      <c r="E173" s="13" t="s">
        <v>264</v>
      </c>
      <c r="F173" s="14">
        <v>8080</v>
      </c>
      <c r="G173" s="14">
        <v>2024110010212</v>
      </c>
      <c r="H173" s="13" t="s">
        <v>265</v>
      </c>
      <c r="I173" s="13" t="s">
        <v>266</v>
      </c>
      <c r="J173" s="13" t="s">
        <v>267</v>
      </c>
      <c r="K173" s="13">
        <v>80111600</v>
      </c>
      <c r="L173" s="13" t="s">
        <v>406</v>
      </c>
      <c r="M173" s="13" t="s">
        <v>42</v>
      </c>
      <c r="N173" s="13" t="str">
        <f>+M173</f>
        <v>ENERO</v>
      </c>
      <c r="O173" s="13">
        <v>11</v>
      </c>
      <c r="P173" s="13">
        <v>1</v>
      </c>
      <c r="Q173" s="13" t="s">
        <v>44</v>
      </c>
      <c r="R173" s="17" t="s">
        <v>45</v>
      </c>
      <c r="S173" s="17">
        <v>9000000</v>
      </c>
      <c r="T173" s="17">
        <v>99000000</v>
      </c>
      <c r="U173" s="13" t="s">
        <v>269</v>
      </c>
      <c r="V173" s="13" t="s">
        <v>47</v>
      </c>
      <c r="W173" s="13" t="s">
        <v>270</v>
      </c>
      <c r="X173" s="13" t="s">
        <v>271</v>
      </c>
      <c r="Y173" s="13" t="s">
        <v>50</v>
      </c>
      <c r="Z173" s="13" t="s">
        <v>51</v>
      </c>
      <c r="AA173" s="69"/>
      <c r="AB173" s="69"/>
      <c r="AC173" s="69"/>
      <c r="AD173" s="69"/>
      <c r="AE173" s="13" t="s">
        <v>265</v>
      </c>
      <c r="AF173" s="17">
        <v>9000000</v>
      </c>
      <c r="AG173" s="17">
        <v>99000000</v>
      </c>
      <c r="AH173" s="70" t="e">
        <f>VLOOKUP(A173,'MOD PAA INVERSIÓN 25 DE FEBRERO'!$B:$M,12,0)</f>
        <v>#N/A</v>
      </c>
      <c r="AI173" s="72">
        <f t="shared" si="0"/>
        <v>0</v>
      </c>
      <c r="AJ173" s="72">
        <v>99000000</v>
      </c>
      <c r="AK173" s="70">
        <v>0</v>
      </c>
      <c r="AL173" s="70" t="e">
        <f>VLOOKUP(A173,'MOD PAA INVERSIÓN 25 DE FEBRERO'!$B:$X,23,0)</f>
        <v>#N/A</v>
      </c>
      <c r="AM173" s="13" t="s">
        <v>47</v>
      </c>
      <c r="AN173" s="14">
        <v>8080</v>
      </c>
      <c r="AO173" s="71"/>
      <c r="AP173" s="71">
        <f>SUMIFS('MOD PAA INVERSIÓN'!$M:$M,'MOD PAA INVERSIÓN'!B:B,A173,'MOD PAA INVERSIÓN'!A:A,"Información Actual")</f>
        <v>0</v>
      </c>
      <c r="AQ173" s="71" t="e">
        <f>VLOOKUP(A173,'Copia de MOD PAA INVERSIÓN'!$B:$M,12,0)</f>
        <v>#N/A</v>
      </c>
      <c r="AR173" s="69" t="e">
        <f>VLOOKUP(A173,'SOL INVERSIÒN'!$B:$M,12,0)</f>
        <v>#N/A</v>
      </c>
      <c r="AS173" s="69"/>
      <c r="AT173" s="71"/>
      <c r="AU173" s="71" t="e">
        <f t="shared" si="2"/>
        <v>#N/A</v>
      </c>
      <c r="AV173" s="71"/>
      <c r="AW173" s="71"/>
      <c r="AX173" s="71"/>
    </row>
    <row r="174" spans="1:50" ht="191.25">
      <c r="A174" s="12" t="s">
        <v>407</v>
      </c>
      <c r="B174" s="13" t="s">
        <v>34</v>
      </c>
      <c r="C174" s="13" t="s">
        <v>35</v>
      </c>
      <c r="D174" s="13" t="s">
        <v>263</v>
      </c>
      <c r="E174" s="13" t="s">
        <v>264</v>
      </c>
      <c r="F174" s="14">
        <v>8080</v>
      </c>
      <c r="G174" s="14">
        <v>2024110010212</v>
      </c>
      <c r="H174" s="13" t="s">
        <v>265</v>
      </c>
      <c r="I174" s="13" t="s">
        <v>266</v>
      </c>
      <c r="J174" s="13" t="str">
        <f>VLOOKUP(A174,'MOD PAA INVERSIÓN 25 DE FEBRERO'!$B:$C,2,0)</f>
        <v>1. Formar 120.000 ciudadanos en sus capacidades democráticas para incidir en la construcción de una cultura democrática, ciudadana y de paz</v>
      </c>
      <c r="K174" s="13">
        <f>VLOOKUP(A174,'MOD PAA INVERSIÓN 25 DE FEBRERO'!$B:$D,3,0)</f>
        <v>80111600</v>
      </c>
      <c r="L174" s="13" t="str">
        <f>VLOOKUP(A174,'MOD PAA INVERSIÓN 25 DE FEBRERO'!$B:$E,4,0)</f>
        <v>Prestar servicios profesionales para adelantar procesos de formación, conforme a la misión, metas y objetivos institucionales de la Gerencia de la Escuela de Participación, en materia de cultura democrática, ciudadana y de paz</v>
      </c>
      <c r="M174" s="13" t="str">
        <f>VLOOKUP(A174,'MOD PAA INVERSIÓN 25 DE FEBRERO'!$B:$F,5,0)</f>
        <v>ENERO</v>
      </c>
      <c r="N174" s="14" t="str">
        <f>VLOOKUP(A174,'MOD PAA INVERSIÓN 25 DE FEBRERO'!$B:$G,6,0)</f>
        <v>ENERO</v>
      </c>
      <c r="O174" s="14">
        <f>VLOOKUP(A174,'MOD PAA INVERSIÓN 25 DE FEBRERO'!$B:$H,7,0)</f>
        <v>6</v>
      </c>
      <c r="P174" s="13">
        <f>VLOOKUP(A174,'MOD PAA INVERSIÓN 25 DE FEBRERO'!$B:$I,8,0)</f>
        <v>1</v>
      </c>
      <c r="Q174" s="13" t="str">
        <f>VLOOKUP(A174,'MOD PAA INVERSIÓN 25 DE FEBRERO'!$B:$J,9,0)</f>
        <v>CCE-16 Contratación Directa</v>
      </c>
      <c r="R174" s="15" t="str">
        <f>VLOOKUP(A174,'MOD PAA INVERSIÓN 25 DE FEBRERO'!$B:$K,10,0)</f>
        <v>1-100-F001_VA-Recursos distrito</v>
      </c>
      <c r="S174" s="16">
        <f>VLOOKUP(A174,'MOD PAA INVERSIÓN 25 DE FEBRERO'!$B:$L,11,0)</f>
        <v>7000000</v>
      </c>
      <c r="T174" s="17">
        <v>42000000</v>
      </c>
      <c r="U174" s="13" t="str">
        <f>VLOOKUP(A174,'MOD PAA INVERSIÓN 25 DE FEBRERO'!$B:$N,13,0)</f>
        <v>Gerencia Escuela de la Participación</v>
      </c>
      <c r="V174" s="13" t="str">
        <f>VLOOKUP(A174,'MOD PAA INVERSIÓN 25 DE FEBRERO'!$B:$O,14,0)</f>
        <v>O232020200992913  Servicios de educación para la formación y el trab</v>
      </c>
      <c r="W174" s="13" t="str">
        <f>VLOOKUP(A174,'MOD PAA INVERSIÓN 25 DE FEBRERO'!$B:$P,15,0)</f>
        <v>20/0220/0102/45020340212</v>
      </c>
      <c r="X174" s="13" t="s">
        <v>271</v>
      </c>
      <c r="Y174" s="13" t="s">
        <v>50</v>
      </c>
      <c r="Z174" s="13" t="s">
        <v>51</v>
      </c>
      <c r="AA174" s="69"/>
      <c r="AB174" s="69"/>
      <c r="AC174" s="69"/>
      <c r="AD174" s="69"/>
      <c r="AE174" s="13" t="s">
        <v>265</v>
      </c>
      <c r="AF174" s="17">
        <v>7000000</v>
      </c>
      <c r="AG174" s="17">
        <v>42000000</v>
      </c>
      <c r="AH174" s="70">
        <f>VLOOKUP(A174,'MOD PAA INVERSIÓN 25 DE FEBRERO'!$B:$M,12,0)</f>
        <v>42000000</v>
      </c>
      <c r="AI174" s="70">
        <f t="shared" si="0"/>
        <v>0</v>
      </c>
      <c r="AJ174" s="70">
        <v>42000000</v>
      </c>
      <c r="AK174" s="70">
        <v>1</v>
      </c>
      <c r="AL174" s="70" t="str">
        <f>VLOOKUP(A174,'MOD PAA INVERSIÓN 25 DE FEBRERO'!$B:$X,23,0)</f>
        <v>Modificación propuesta</v>
      </c>
      <c r="AM174" s="13" t="s">
        <v>47</v>
      </c>
      <c r="AN174" s="14">
        <v>8080</v>
      </c>
      <c r="AO174" s="71"/>
      <c r="AP174" s="71">
        <f>SUMIFS('MOD PAA INVERSIÓN'!$M:$M,'MOD PAA INVERSIÓN'!B:B,A174,'MOD PAA INVERSIÓN'!A:A,"Información Actual")</f>
        <v>-42000000</v>
      </c>
      <c r="AQ174" s="71">
        <f>VLOOKUP(A174,'Copia de MOD PAA INVERSIÓN'!$B:$M,12,0)</f>
        <v>42000000</v>
      </c>
      <c r="AR174" s="75">
        <f>VLOOKUP(A174,'SOL INVERSIÒN'!$B:$M,12,0)</f>
        <v>42000000</v>
      </c>
      <c r="AS174" s="69"/>
      <c r="AT174" s="71"/>
      <c r="AU174" s="71">
        <f t="shared" si="2"/>
        <v>0</v>
      </c>
      <c r="AV174" s="71"/>
      <c r="AW174" s="71"/>
      <c r="AX174" s="71"/>
    </row>
    <row r="175" spans="1:50" ht="191.25">
      <c r="A175" s="12" t="s">
        <v>409</v>
      </c>
      <c r="B175" s="13" t="s">
        <v>34</v>
      </c>
      <c r="C175" s="13" t="s">
        <v>35</v>
      </c>
      <c r="D175" s="13" t="s">
        <v>263</v>
      </c>
      <c r="E175" s="13" t="s">
        <v>264</v>
      </c>
      <c r="F175" s="14">
        <v>8080</v>
      </c>
      <c r="G175" s="14">
        <v>2024110010212</v>
      </c>
      <c r="H175" s="13" t="s">
        <v>265</v>
      </c>
      <c r="I175" s="13" t="s">
        <v>266</v>
      </c>
      <c r="J175" s="13" t="str">
        <f>VLOOKUP(A175,'MOD PAA INVERSIÓN 25 DE FEBRERO'!$B:$C,2,0)</f>
        <v>1. Formar 120.000 ciudadanos en sus capacidades democráticas para incidir en la construcción de una cultura democrática, ciudadana y de paz</v>
      </c>
      <c r="K175" s="13">
        <f>VLOOKUP(A175,'MOD PAA INVERSIÓN 25 DE FEBRERO'!$B:$D,3,0)</f>
        <v>80111600</v>
      </c>
      <c r="L175" s="13" t="str">
        <f>VLOOKUP(A175,'MOD PAA INVERSIÓN 25 DE FEBRERO'!$B:$E,4,0)</f>
        <v>Prestar servicios profesionales para contribuir al desarrollo de procesos formativos con enfoque en cultura democrática, ciudadana y de paz, mediante las diferentes modalidades implementadas por la Gerencia de la Escuela de Participación</v>
      </c>
      <c r="M175" s="13" t="str">
        <f>VLOOKUP(A175,'MOD PAA INVERSIÓN 25 DE FEBRERO'!$B:$F,5,0)</f>
        <v>FEBRERO</v>
      </c>
      <c r="N175" s="14" t="str">
        <f>VLOOKUP(A175,'MOD PAA INVERSIÓN 25 DE FEBRERO'!$B:$G,6,0)</f>
        <v>FEBRERO</v>
      </c>
      <c r="O175" s="14">
        <f>VLOOKUP(A175,'MOD PAA INVERSIÓN 25 DE FEBRERO'!$B:$H,7,0)</f>
        <v>6</v>
      </c>
      <c r="P175" s="13">
        <f>VLOOKUP(A175,'MOD PAA INVERSIÓN 25 DE FEBRERO'!$B:$I,8,0)</f>
        <v>1</v>
      </c>
      <c r="Q175" s="13" t="str">
        <f>VLOOKUP(A175,'MOD PAA INVERSIÓN 25 DE FEBRERO'!$B:$J,9,0)</f>
        <v>CCE-16 Contratación Directa</v>
      </c>
      <c r="R175" s="15" t="str">
        <f>VLOOKUP(A175,'MOD PAA INVERSIÓN 25 DE FEBRERO'!$B:$K,10,0)</f>
        <v>1-100-F001_VA-Recursos distrito</v>
      </c>
      <c r="S175" s="16">
        <f>VLOOKUP(A175,'MOD PAA INVERSIÓN 25 DE FEBRERO'!$B:$L,11,0)</f>
        <v>9000000</v>
      </c>
      <c r="T175" s="17">
        <v>54000000</v>
      </c>
      <c r="U175" s="13" t="str">
        <f>VLOOKUP(A175,'MOD PAA INVERSIÓN 25 DE FEBRERO'!$B:$N,13,0)</f>
        <v>Gerencia Escuela de la Participación</v>
      </c>
      <c r="V175" s="13" t="str">
        <f>VLOOKUP(A175,'MOD PAA INVERSIÓN 25 DE FEBRERO'!$B:$O,14,0)</f>
        <v>O232020200992913  Servicios de educación para la formación y el trab</v>
      </c>
      <c r="W175" s="13" t="str">
        <f>VLOOKUP(A175,'MOD PAA INVERSIÓN 25 DE FEBRERO'!$B:$P,15,0)</f>
        <v>20/0220/0102/45020340212</v>
      </c>
      <c r="X175" s="13" t="s">
        <v>271</v>
      </c>
      <c r="Y175" s="13" t="s">
        <v>50</v>
      </c>
      <c r="Z175" s="13" t="s">
        <v>51</v>
      </c>
      <c r="AA175" s="69"/>
      <c r="AB175" s="69"/>
      <c r="AC175" s="69"/>
      <c r="AD175" s="69"/>
      <c r="AE175" s="13" t="s">
        <v>265</v>
      </c>
      <c r="AF175" s="17">
        <v>9000000</v>
      </c>
      <c r="AG175" s="17">
        <v>54000000</v>
      </c>
      <c r="AH175" s="70">
        <f>VLOOKUP(A175,'MOD PAA INVERSIÓN 25 DE FEBRERO'!$B:$M,12,0)</f>
        <v>54000000</v>
      </c>
      <c r="AI175" s="70">
        <f t="shared" si="0"/>
        <v>0</v>
      </c>
      <c r="AJ175" s="70">
        <v>54000000</v>
      </c>
      <c r="AK175" s="70">
        <v>1</v>
      </c>
      <c r="AL175" s="70" t="str">
        <f>VLOOKUP(A175,'MOD PAA INVERSIÓN 25 DE FEBRERO'!$B:$X,23,0)</f>
        <v>Modificación propuesta</v>
      </c>
      <c r="AM175" s="13" t="s">
        <v>47</v>
      </c>
      <c r="AN175" s="14">
        <v>8080</v>
      </c>
      <c r="AO175" s="71"/>
      <c r="AP175" s="71">
        <f>SUMIFS('MOD PAA INVERSIÓN'!$M:$M,'MOD PAA INVERSIÓN'!B:B,A175,'MOD PAA INVERSIÓN'!A:A,"Información Actual")</f>
        <v>-54000000</v>
      </c>
      <c r="AQ175" s="71">
        <f>VLOOKUP(A175,'Copia de MOD PAA INVERSIÓN'!$B:$M,12,0)</f>
        <v>54000000</v>
      </c>
      <c r="AR175" s="75">
        <f>VLOOKUP(A175,'SOL INVERSIÒN'!$B:$M,12,0)</f>
        <v>54000000</v>
      </c>
      <c r="AS175" s="69"/>
      <c r="AT175" s="71"/>
      <c r="AU175" s="71">
        <f t="shared" si="2"/>
        <v>0</v>
      </c>
      <c r="AV175" s="71"/>
      <c r="AW175" s="71"/>
      <c r="AX175" s="71"/>
    </row>
    <row r="176" spans="1:50" ht="76.5">
      <c r="A176" s="12" t="s">
        <v>411</v>
      </c>
      <c r="B176" s="13" t="s">
        <v>34</v>
      </c>
      <c r="C176" s="13" t="s">
        <v>35</v>
      </c>
      <c r="D176" s="13" t="s">
        <v>263</v>
      </c>
      <c r="E176" s="13" t="s">
        <v>264</v>
      </c>
      <c r="F176" s="14">
        <v>8080</v>
      </c>
      <c r="G176" s="14">
        <v>2024110010212</v>
      </c>
      <c r="H176" s="13" t="s">
        <v>265</v>
      </c>
      <c r="I176" s="13" t="s">
        <v>266</v>
      </c>
      <c r="J176" s="13" t="s">
        <v>267</v>
      </c>
      <c r="K176" s="13">
        <v>80111600</v>
      </c>
      <c r="L176" s="13" t="s">
        <v>412</v>
      </c>
      <c r="M176" s="13" t="s">
        <v>43</v>
      </c>
      <c r="N176" s="13" t="str">
        <f t="shared" ref="N176:N179" si="17">+M176</f>
        <v>FEBRERO</v>
      </c>
      <c r="O176" s="13">
        <v>6</v>
      </c>
      <c r="P176" s="13">
        <v>1</v>
      </c>
      <c r="Q176" s="13" t="s">
        <v>44</v>
      </c>
      <c r="R176" s="17" t="s">
        <v>45</v>
      </c>
      <c r="S176" s="17">
        <v>7000000</v>
      </c>
      <c r="T176" s="17">
        <v>42000000</v>
      </c>
      <c r="U176" s="13" t="s">
        <v>269</v>
      </c>
      <c r="V176" s="13" t="s">
        <v>47</v>
      </c>
      <c r="W176" s="13" t="s">
        <v>270</v>
      </c>
      <c r="X176" s="13" t="s">
        <v>49</v>
      </c>
      <c r="Y176" s="13" t="s">
        <v>50</v>
      </c>
      <c r="Z176" s="13" t="s">
        <v>51</v>
      </c>
      <c r="AA176" s="69"/>
      <c r="AB176" s="69"/>
      <c r="AC176" s="69"/>
      <c r="AD176" s="69"/>
      <c r="AE176" s="13" t="s">
        <v>265</v>
      </c>
      <c r="AF176" s="17">
        <v>7000000</v>
      </c>
      <c r="AG176" s="17">
        <v>42000000</v>
      </c>
      <c r="AH176" s="70" t="e">
        <f>VLOOKUP(A176,'MOD PAA INVERSIÓN 25 DE FEBRERO'!$B:$M,12,0)</f>
        <v>#N/A</v>
      </c>
      <c r="AI176" s="72">
        <f t="shared" si="0"/>
        <v>0</v>
      </c>
      <c r="AJ176" s="72">
        <v>42000000</v>
      </c>
      <c r="AK176" s="70">
        <v>0</v>
      </c>
      <c r="AL176" s="70" t="e">
        <f>VLOOKUP(A176,'MOD PAA INVERSIÓN 25 DE FEBRERO'!$B:$X,23,0)</f>
        <v>#N/A</v>
      </c>
      <c r="AM176" s="13" t="s">
        <v>47</v>
      </c>
      <c r="AN176" s="14">
        <v>8080</v>
      </c>
      <c r="AO176" s="71"/>
      <c r="AP176" s="71">
        <f>SUMIFS('MOD PAA INVERSIÓN'!$M:$M,'MOD PAA INVERSIÓN'!B:B,A176,'MOD PAA INVERSIÓN'!A:A,"Información Actual")</f>
        <v>0</v>
      </c>
      <c r="AQ176" s="71" t="e">
        <f>VLOOKUP(A176,'Copia de MOD PAA INVERSIÓN'!$B:$M,12,0)</f>
        <v>#N/A</v>
      </c>
      <c r="AR176" s="69" t="e">
        <f>VLOOKUP(A176,'SOL INVERSIÒN'!$B:$M,12,0)</f>
        <v>#N/A</v>
      </c>
      <c r="AS176" s="69"/>
      <c r="AT176" s="71"/>
      <c r="AU176" s="71" t="e">
        <f t="shared" si="2"/>
        <v>#N/A</v>
      </c>
      <c r="AV176" s="71"/>
      <c r="AW176" s="71"/>
      <c r="AX176" s="71"/>
    </row>
    <row r="177" spans="1:50" ht="89.25">
      <c r="A177" s="12" t="s">
        <v>413</v>
      </c>
      <c r="B177" s="13" t="s">
        <v>34</v>
      </c>
      <c r="C177" s="13" t="s">
        <v>35</v>
      </c>
      <c r="D177" s="13" t="s">
        <v>263</v>
      </c>
      <c r="E177" s="13" t="s">
        <v>264</v>
      </c>
      <c r="F177" s="14">
        <v>8080</v>
      </c>
      <c r="G177" s="14">
        <v>2024110010212</v>
      </c>
      <c r="H177" s="13" t="s">
        <v>265</v>
      </c>
      <c r="I177" s="13" t="s">
        <v>266</v>
      </c>
      <c r="J177" s="13" t="s">
        <v>267</v>
      </c>
      <c r="K177" s="13">
        <v>80111600</v>
      </c>
      <c r="L177" s="13" t="s">
        <v>414</v>
      </c>
      <c r="M177" s="13" t="s">
        <v>43</v>
      </c>
      <c r="N177" s="13" t="str">
        <f t="shared" si="17"/>
        <v>FEBRERO</v>
      </c>
      <c r="O177" s="13">
        <v>5</v>
      </c>
      <c r="P177" s="13">
        <v>1</v>
      </c>
      <c r="Q177" s="13" t="s">
        <v>44</v>
      </c>
      <c r="R177" s="17" t="s">
        <v>45</v>
      </c>
      <c r="S177" s="17">
        <v>8000000</v>
      </c>
      <c r="T177" s="17">
        <v>40000000</v>
      </c>
      <c r="U177" s="13" t="s">
        <v>269</v>
      </c>
      <c r="V177" s="13" t="s">
        <v>47</v>
      </c>
      <c r="W177" s="13" t="s">
        <v>270</v>
      </c>
      <c r="X177" s="13" t="s">
        <v>300</v>
      </c>
      <c r="Y177" s="13" t="s">
        <v>50</v>
      </c>
      <c r="Z177" s="13" t="s">
        <v>51</v>
      </c>
      <c r="AA177" s="69"/>
      <c r="AB177" s="69"/>
      <c r="AC177" s="69"/>
      <c r="AD177" s="69"/>
      <c r="AE177" s="13" t="s">
        <v>265</v>
      </c>
      <c r="AF177" s="17">
        <v>8000000</v>
      </c>
      <c r="AG177" s="17">
        <v>40000000</v>
      </c>
      <c r="AH177" s="70" t="e">
        <f>VLOOKUP(A177,'MOD PAA INVERSIÓN 25 DE FEBRERO'!$B:$M,12,0)</f>
        <v>#N/A</v>
      </c>
      <c r="AI177" s="72">
        <f t="shared" si="0"/>
        <v>0</v>
      </c>
      <c r="AJ177" s="72">
        <v>40000000</v>
      </c>
      <c r="AK177" s="70">
        <v>0</v>
      </c>
      <c r="AL177" s="70" t="e">
        <f>VLOOKUP(A177,'MOD PAA INVERSIÓN 25 DE FEBRERO'!$B:$X,23,0)</f>
        <v>#N/A</v>
      </c>
      <c r="AM177" s="13" t="s">
        <v>47</v>
      </c>
      <c r="AN177" s="14">
        <v>8080</v>
      </c>
      <c r="AO177" s="71"/>
      <c r="AP177" s="71">
        <f>SUMIFS('MOD PAA INVERSIÓN'!$M:$M,'MOD PAA INVERSIÓN'!B:B,A177,'MOD PAA INVERSIÓN'!A:A,"Información Actual")</f>
        <v>0</v>
      </c>
      <c r="AQ177" s="71" t="e">
        <f>VLOOKUP(A177,'Copia de MOD PAA INVERSIÓN'!$B:$M,12,0)</f>
        <v>#N/A</v>
      </c>
      <c r="AR177" s="69" t="e">
        <f>VLOOKUP(A177,'SOL INVERSIÒN'!$B:$M,12,0)</f>
        <v>#N/A</v>
      </c>
      <c r="AS177" s="69"/>
      <c r="AT177" s="71"/>
      <c r="AU177" s="71" t="e">
        <f t="shared" si="2"/>
        <v>#N/A</v>
      </c>
      <c r="AV177" s="71"/>
      <c r="AW177" s="71"/>
      <c r="AX177" s="71"/>
    </row>
    <row r="178" spans="1:50" ht="191.25">
      <c r="A178" s="12" t="s">
        <v>415</v>
      </c>
      <c r="B178" s="13" t="s">
        <v>34</v>
      </c>
      <c r="C178" s="13" t="s">
        <v>35</v>
      </c>
      <c r="D178" s="13" t="s">
        <v>263</v>
      </c>
      <c r="E178" s="13" t="s">
        <v>264</v>
      </c>
      <c r="F178" s="14">
        <v>8080</v>
      </c>
      <c r="G178" s="14">
        <v>2024110010212</v>
      </c>
      <c r="H178" s="13" t="s">
        <v>265</v>
      </c>
      <c r="I178" s="13" t="s">
        <v>266</v>
      </c>
      <c r="J178" s="13" t="s">
        <v>267</v>
      </c>
      <c r="K178" s="13" t="s">
        <v>416</v>
      </c>
      <c r="L178" s="13" t="s">
        <v>417</v>
      </c>
      <c r="M178" s="13" t="s">
        <v>418</v>
      </c>
      <c r="N178" s="13" t="str">
        <f t="shared" si="17"/>
        <v>Enero</v>
      </c>
      <c r="O178" s="13">
        <v>1</v>
      </c>
      <c r="P178" s="13">
        <v>1</v>
      </c>
      <c r="Q178" s="13" t="s">
        <v>419</v>
      </c>
      <c r="R178" s="17" t="s">
        <v>45</v>
      </c>
      <c r="S178" s="17">
        <v>228000000</v>
      </c>
      <c r="T178" s="17">
        <v>228000000</v>
      </c>
      <c r="U178" s="13" t="s">
        <v>269</v>
      </c>
      <c r="V178" s="13" t="s">
        <v>47</v>
      </c>
      <c r="W178" s="13" t="s">
        <v>270</v>
      </c>
      <c r="X178" s="13" t="s">
        <v>271</v>
      </c>
      <c r="Y178" s="13" t="s">
        <v>50</v>
      </c>
      <c r="Z178" s="13" t="s">
        <v>51</v>
      </c>
      <c r="AA178" s="69"/>
      <c r="AB178" s="69"/>
      <c r="AC178" s="69"/>
      <c r="AD178" s="69"/>
      <c r="AE178" s="13" t="s">
        <v>265</v>
      </c>
      <c r="AF178" s="17">
        <v>228000000</v>
      </c>
      <c r="AG178" s="17">
        <v>228000000</v>
      </c>
      <c r="AH178" s="70" t="e">
        <f>VLOOKUP(A178,'MOD PAA INVERSIÓN 25 DE FEBRERO'!$B:$M,12,0)</f>
        <v>#N/A</v>
      </c>
      <c r="AI178" s="72">
        <f t="shared" si="0"/>
        <v>0</v>
      </c>
      <c r="AJ178" s="72">
        <v>228000000</v>
      </c>
      <c r="AK178" s="70">
        <v>0</v>
      </c>
      <c r="AL178" s="70" t="e">
        <f>VLOOKUP(A178,'MOD PAA INVERSIÓN 25 DE FEBRERO'!$B:$X,23,0)</f>
        <v>#N/A</v>
      </c>
      <c r="AM178" s="13" t="s">
        <v>47</v>
      </c>
      <c r="AN178" s="14">
        <v>8080</v>
      </c>
      <c r="AO178" s="71"/>
      <c r="AP178" s="71">
        <f>SUMIFS('MOD PAA INVERSIÓN'!$M:$M,'MOD PAA INVERSIÓN'!B:B,A178,'MOD PAA INVERSIÓN'!A:A,"Información Actual")</f>
        <v>0</v>
      </c>
      <c r="AQ178" s="71" t="e">
        <f>VLOOKUP(A178,'Copia de MOD PAA INVERSIÓN'!$B:$M,12,0)</f>
        <v>#N/A</v>
      </c>
      <c r="AR178" s="69" t="e">
        <f>VLOOKUP(A178,'SOL INVERSIÒN'!$B:$M,12,0)</f>
        <v>#N/A</v>
      </c>
      <c r="AS178" s="69"/>
      <c r="AT178" s="71"/>
      <c r="AU178" s="71" t="e">
        <f t="shared" si="2"/>
        <v>#N/A</v>
      </c>
      <c r="AV178" s="71"/>
      <c r="AW178" s="71"/>
      <c r="AX178" s="71"/>
    </row>
    <row r="179" spans="1:50" ht="89.25">
      <c r="A179" s="12" t="s">
        <v>420</v>
      </c>
      <c r="B179" s="13" t="s">
        <v>34</v>
      </c>
      <c r="C179" s="13" t="s">
        <v>35</v>
      </c>
      <c r="D179" s="13" t="s">
        <v>263</v>
      </c>
      <c r="E179" s="13" t="s">
        <v>264</v>
      </c>
      <c r="F179" s="14">
        <v>8080</v>
      </c>
      <c r="G179" s="14">
        <v>2024110010212</v>
      </c>
      <c r="H179" s="13" t="s">
        <v>265</v>
      </c>
      <c r="I179" s="13" t="s">
        <v>266</v>
      </c>
      <c r="J179" s="13" t="s">
        <v>267</v>
      </c>
      <c r="K179" s="13" t="s">
        <v>416</v>
      </c>
      <c r="L179" s="13" t="s">
        <v>421</v>
      </c>
      <c r="M179" s="13" t="s">
        <v>418</v>
      </c>
      <c r="N179" s="13" t="str">
        <f t="shared" si="17"/>
        <v>Enero</v>
      </c>
      <c r="O179" s="13">
        <v>1</v>
      </c>
      <c r="P179" s="13">
        <v>1</v>
      </c>
      <c r="Q179" s="13" t="s">
        <v>419</v>
      </c>
      <c r="R179" s="17" t="s">
        <v>45</v>
      </c>
      <c r="S179" s="17">
        <v>180000000</v>
      </c>
      <c r="T179" s="17">
        <v>180000000</v>
      </c>
      <c r="U179" s="13" t="s">
        <v>269</v>
      </c>
      <c r="V179" s="13" t="s">
        <v>47</v>
      </c>
      <c r="W179" s="13" t="s">
        <v>270</v>
      </c>
      <c r="X179" s="13" t="s">
        <v>300</v>
      </c>
      <c r="Y179" s="13" t="s">
        <v>50</v>
      </c>
      <c r="Z179" s="13" t="s">
        <v>51</v>
      </c>
      <c r="AA179" s="69"/>
      <c r="AB179" s="69"/>
      <c r="AC179" s="69"/>
      <c r="AD179" s="69"/>
      <c r="AE179" s="13" t="s">
        <v>265</v>
      </c>
      <c r="AF179" s="17">
        <v>180000000</v>
      </c>
      <c r="AG179" s="17">
        <v>180000000</v>
      </c>
      <c r="AH179" s="70" t="e">
        <f>VLOOKUP(A179,'MOD PAA INVERSIÓN 25 DE FEBRERO'!$B:$M,12,0)</f>
        <v>#N/A</v>
      </c>
      <c r="AI179" s="72">
        <f t="shared" si="0"/>
        <v>0</v>
      </c>
      <c r="AJ179" s="72">
        <v>180000000</v>
      </c>
      <c r="AK179" s="70">
        <v>0</v>
      </c>
      <c r="AL179" s="70" t="e">
        <f>VLOOKUP(A179,'MOD PAA INVERSIÓN 25 DE FEBRERO'!$B:$X,23,0)</f>
        <v>#N/A</v>
      </c>
      <c r="AM179" s="13" t="s">
        <v>47</v>
      </c>
      <c r="AN179" s="14">
        <v>8080</v>
      </c>
      <c r="AO179" s="71"/>
      <c r="AP179" s="71">
        <f>SUMIFS('MOD PAA INVERSIÓN'!$M:$M,'MOD PAA INVERSIÓN'!B:B,A179,'MOD PAA INVERSIÓN'!A:A,"Información Actual")</f>
        <v>0</v>
      </c>
      <c r="AQ179" s="71" t="e">
        <f>VLOOKUP(A179,'Copia de MOD PAA INVERSIÓN'!$B:$M,12,0)</f>
        <v>#N/A</v>
      </c>
      <c r="AR179" s="69" t="e">
        <f>VLOOKUP(A179,'SOL INVERSIÒN'!$B:$M,12,0)</f>
        <v>#N/A</v>
      </c>
      <c r="AS179" s="69"/>
      <c r="AT179" s="71"/>
      <c r="AU179" s="71" t="e">
        <f t="shared" si="2"/>
        <v>#N/A</v>
      </c>
      <c r="AV179" s="71"/>
      <c r="AW179" s="71"/>
      <c r="AX179" s="71"/>
    </row>
    <row r="180" spans="1:50" ht="89.25">
      <c r="A180" s="12" t="s">
        <v>422</v>
      </c>
      <c r="B180" s="13" t="s">
        <v>34</v>
      </c>
      <c r="C180" s="13" t="s">
        <v>35</v>
      </c>
      <c r="D180" s="13" t="s">
        <v>263</v>
      </c>
      <c r="E180" s="13" t="s">
        <v>264</v>
      </c>
      <c r="F180" s="14">
        <v>8080</v>
      </c>
      <c r="G180" s="14">
        <v>2024110010212</v>
      </c>
      <c r="H180" s="13" t="s">
        <v>265</v>
      </c>
      <c r="I180" s="13" t="s">
        <v>266</v>
      </c>
      <c r="J180" s="13" t="str">
        <f>VLOOKUP(A180,'MOD PAA INVERSIÓN 25 DE FEBRERO'!$B:$C,2,0)</f>
        <v>1. Formar 120.000 ciudadanos en sus capacidades democráticas para incidir en la construcción de una cultura democrática, ciudadana y de paz</v>
      </c>
      <c r="K180" s="13">
        <f>VLOOKUP(A180,'MOD PAA INVERSIÓN 25 DE FEBRERO'!$B:$D,3,0)</f>
        <v>80111671</v>
      </c>
      <c r="L180" s="13" t="str">
        <f>VLOOKUP(A180,'MOD PAA INVERSIÓN 25 DE FEBRERO'!$B:$E,4,0)</f>
        <v>Otras necesidades de contratación de la escuela de la Participación</v>
      </c>
      <c r="M180" s="13" t="str">
        <f>VLOOKUP(A180,'MOD PAA INVERSIÓN 25 DE FEBRERO'!$B:$F,5,0)</f>
        <v>Enero</v>
      </c>
      <c r="N180" s="14" t="str">
        <f>VLOOKUP(A180,'MOD PAA INVERSIÓN 25 DE FEBRERO'!$B:$G,6,0)</f>
        <v>Enero</v>
      </c>
      <c r="O180" s="14">
        <f>VLOOKUP(A180,'MOD PAA INVERSIÓN 25 DE FEBRERO'!$B:$H,7,0)</f>
        <v>1</v>
      </c>
      <c r="P180" s="13">
        <f>VLOOKUP(A180,'MOD PAA INVERSIÓN 25 DE FEBRERO'!$B:$I,8,0)</f>
        <v>1</v>
      </c>
      <c r="Q180" s="13" t="str">
        <f>VLOOKUP(A180,'MOD PAA INVERSIÓN 25 DE FEBRERO'!$B:$J,9,0)</f>
        <v>CCE-16 Contratación Directa</v>
      </c>
      <c r="R180" s="15" t="str">
        <f>VLOOKUP(A180,'MOD PAA INVERSIÓN 25 DE FEBRERO'!$B:$K,10,0)</f>
        <v>1-100-F001_VA-Recursos distrito</v>
      </c>
      <c r="S180" s="16">
        <f>VLOOKUP(A180,'MOD PAA INVERSIÓN 25 DE FEBRERO'!$B:$L,11,0)</f>
        <v>210486000</v>
      </c>
      <c r="T180" s="17">
        <v>210486000</v>
      </c>
      <c r="U180" s="13" t="str">
        <f>VLOOKUP(A180,'MOD PAA INVERSIÓN 25 DE FEBRERO'!$B:$N,13,0)</f>
        <v>Gerencia Escuela de la Participación</v>
      </c>
      <c r="V180" s="13" t="str">
        <f>VLOOKUP(A180,'MOD PAA INVERSIÓN 25 DE FEBRERO'!$B:$O,14,0)</f>
        <v>O232020200991119_Otros servicios de la administración pública n.c.p.</v>
      </c>
      <c r="W180" s="13" t="str">
        <f>VLOOKUP(A180,'MOD PAA INVERSIÓN 25 DE FEBRERO'!$B:$P,15,0)</f>
        <v>20/0220/0102/45020340212</v>
      </c>
      <c r="X180" s="13" t="s">
        <v>300</v>
      </c>
      <c r="Y180" s="13" t="s">
        <v>50</v>
      </c>
      <c r="Z180" s="13" t="s">
        <v>51</v>
      </c>
      <c r="AA180" s="69"/>
      <c r="AB180" s="69"/>
      <c r="AC180" s="69"/>
      <c r="AD180" s="69"/>
      <c r="AE180" s="13" t="s">
        <v>265</v>
      </c>
      <c r="AF180" s="17">
        <v>418986000</v>
      </c>
      <c r="AG180" s="17">
        <v>418986000</v>
      </c>
      <c r="AH180" s="70">
        <f>VLOOKUP(A180,'MOD PAA INVERSIÓN 25 DE FEBRERO'!$B:$M,12,0)</f>
        <v>210486000</v>
      </c>
      <c r="AI180" s="70">
        <f t="shared" si="0"/>
        <v>-208500000</v>
      </c>
      <c r="AJ180" s="70">
        <v>210486000</v>
      </c>
      <c r="AK180" s="70">
        <v>1</v>
      </c>
      <c r="AL180" s="70" t="str">
        <f>VLOOKUP(A180,'MOD PAA INVERSIÓN 25 DE FEBRERO'!$B:$X,23,0)</f>
        <v>Modificación propuesta</v>
      </c>
      <c r="AM180" s="13" t="s">
        <v>47</v>
      </c>
      <c r="AN180" s="14">
        <v>8080</v>
      </c>
      <c r="AO180" s="71"/>
      <c r="AP180" s="71">
        <f>SUMIFS('MOD PAA INVERSIÓN'!$M:$M,'MOD PAA INVERSIÓN'!B:B,A180,'MOD PAA INVERSIÓN'!A:A,"Información Actual")</f>
        <v>-418986000</v>
      </c>
      <c r="AQ180" s="71">
        <f>VLOOKUP(A180,'Copia de MOD PAA INVERSIÓN'!$B:$M,12,0)</f>
        <v>210486000</v>
      </c>
      <c r="AR180" s="76">
        <f>VLOOKUP(A180,'SOL INVERSIÒN'!$B:$M,12,0)</f>
        <v>210486000</v>
      </c>
      <c r="AS180" s="75">
        <f t="shared" ref="AS180:AS181" si="18">T180+AP180</f>
        <v>-208500000</v>
      </c>
      <c r="AT180" s="71"/>
      <c r="AU180" s="71">
        <f t="shared" si="2"/>
        <v>0</v>
      </c>
      <c r="AV180" s="71"/>
      <c r="AW180" s="71"/>
      <c r="AX180" s="71"/>
    </row>
    <row r="181" spans="1:50" ht="89.25">
      <c r="A181" s="12" t="s">
        <v>424</v>
      </c>
      <c r="B181" s="13" t="s">
        <v>34</v>
      </c>
      <c r="C181" s="13" t="s">
        <v>35</v>
      </c>
      <c r="D181" s="13" t="s">
        <v>263</v>
      </c>
      <c r="E181" s="13" t="s">
        <v>264</v>
      </c>
      <c r="F181" s="14">
        <v>8080</v>
      </c>
      <c r="G181" s="14">
        <v>2024110010212</v>
      </c>
      <c r="H181" s="13" t="s">
        <v>265</v>
      </c>
      <c r="I181" s="13" t="s">
        <v>425</v>
      </c>
      <c r="J181" s="13" t="str">
        <f>VLOOKUP(A181,'MOD PAA INVERSIÓN 25 DE FEBRERO'!$B:$C,2,0)</f>
        <v>2. Implementar 35 iniciativas de producción de información pertinente para el análisis y divulgación de información sobre participación ciudadana</v>
      </c>
      <c r="K181" s="13">
        <f>VLOOKUP(A181,'MOD PAA INVERSIÓN 25 DE FEBRERO'!$B:$D,3,0)</f>
        <v>80111600</v>
      </c>
      <c r="L181" s="13" t="str">
        <f>VLOOKUP(A181,'MOD PAA INVERSIÓN 25 DE FEBRERO'!$B:$E,4,0)</f>
        <v>Prestar servicios profesionales para realizar acciones de comunicación y/o divulgación de las iniciativas de la Escuela de Participación y el Observatorio</v>
      </c>
      <c r="M181" s="13" t="str">
        <f>VLOOKUP(A181,'MOD PAA INVERSIÓN 25 DE FEBRERO'!$B:$F,5,0)</f>
        <v>MARZO</v>
      </c>
      <c r="N181" s="14" t="str">
        <f>VLOOKUP(A181,'MOD PAA INVERSIÓN 25 DE FEBRERO'!$B:$G,6,0)</f>
        <v>MARZO</v>
      </c>
      <c r="O181" s="14">
        <f>VLOOKUP(A181,'MOD PAA INVERSIÓN 25 DE FEBRERO'!$B:$H,7,0)</f>
        <v>6</v>
      </c>
      <c r="P181" s="13">
        <f>VLOOKUP(A181,'MOD PAA INVERSIÓN 25 DE FEBRERO'!$B:$I,8,0)</f>
        <v>1</v>
      </c>
      <c r="Q181" s="13" t="str">
        <f>VLOOKUP(A181,'MOD PAA INVERSIÓN 25 DE FEBRERO'!$B:$J,9,0)</f>
        <v>CCE-16 Contratación Directa</v>
      </c>
      <c r="R181" s="15" t="str">
        <f>VLOOKUP(A181,'MOD PAA INVERSIÓN 25 DE FEBRERO'!$B:$K,10,0)</f>
        <v>1-100-F001_VA-Recursos distrito</v>
      </c>
      <c r="S181" s="16">
        <f>VLOOKUP(A181,'MOD PAA INVERSIÓN 25 DE FEBRERO'!$B:$L,11,0)</f>
        <v>5000000</v>
      </c>
      <c r="T181" s="17">
        <v>30000000</v>
      </c>
      <c r="U181" s="13" t="str">
        <f>VLOOKUP(A181,'MOD PAA INVERSIÓN 25 DE FEBRERO'!$B:$N,13,0)</f>
        <v>Gerencia Escuela de la Participación</v>
      </c>
      <c r="V181" s="13" t="str">
        <f>VLOOKUP(A181,'MOD PAA INVERSIÓN 25 DE FEBRERO'!$B:$O,14,0)</f>
        <v>O232020200883990  Otros servicios profesionales, técnicos y empresar</v>
      </c>
      <c r="W181" s="13" t="str">
        <f>VLOOKUP(A181,'MOD PAA INVERSIÓN 25 DE FEBRERO'!$B:$P,15,0)</f>
        <v>20/0220/0102/45020340212</v>
      </c>
      <c r="X181" s="13" t="s">
        <v>300</v>
      </c>
      <c r="Y181" s="13" t="s">
        <v>50</v>
      </c>
      <c r="Z181" s="13" t="s">
        <v>51</v>
      </c>
      <c r="AA181" s="69"/>
      <c r="AB181" s="69"/>
      <c r="AC181" s="69"/>
      <c r="AD181" s="69"/>
      <c r="AE181" s="13" t="s">
        <v>265</v>
      </c>
      <c r="AF181" s="17">
        <v>5000000</v>
      </c>
      <c r="AG181" s="17">
        <v>20000000</v>
      </c>
      <c r="AH181" s="70">
        <f>VLOOKUP(A181,'MOD PAA INVERSIÓN 25 DE FEBRERO'!$B:$M,12,0)</f>
        <v>30000000</v>
      </c>
      <c r="AI181" s="70">
        <f t="shared" si="0"/>
        <v>10000000</v>
      </c>
      <c r="AJ181" s="70">
        <v>30000000</v>
      </c>
      <c r="AK181" s="70">
        <v>4</v>
      </c>
      <c r="AL181" s="70" t="str">
        <f>VLOOKUP(A181,'MOD PAA INVERSIÓN 25 DE FEBRERO'!$B:$X,23,0)</f>
        <v>Modificación propuesta</v>
      </c>
      <c r="AM181" s="13" t="s">
        <v>47</v>
      </c>
      <c r="AN181" s="14">
        <v>8080</v>
      </c>
      <c r="AO181" s="71"/>
      <c r="AP181" s="71">
        <f>SUMIFS('MOD PAA INVERSIÓN'!$M:$M,'MOD PAA INVERSIÓN'!B:B,A181,'MOD PAA INVERSIÓN'!A:A,"Información Actual")</f>
        <v>-20000000</v>
      </c>
      <c r="AQ181" s="71">
        <f>VLOOKUP(A181,'Copia de MOD PAA INVERSIÓN'!$B:$M,12,0)</f>
        <v>30000000</v>
      </c>
      <c r="AR181" s="75">
        <f>VLOOKUP(A181,'SOL INVERSIÒN'!$B:$M,12,0)</f>
        <v>30000000</v>
      </c>
      <c r="AS181" s="75">
        <f t="shared" si="18"/>
        <v>10000000</v>
      </c>
      <c r="AT181" s="71"/>
      <c r="AU181" s="71">
        <f t="shared" si="2"/>
        <v>0</v>
      </c>
      <c r="AV181" s="71"/>
      <c r="AW181" s="71"/>
      <c r="AX181" s="71"/>
    </row>
    <row r="182" spans="1:50" ht="89.25">
      <c r="A182" s="12" t="s">
        <v>427</v>
      </c>
      <c r="B182" s="13" t="s">
        <v>34</v>
      </c>
      <c r="C182" s="13" t="s">
        <v>35</v>
      </c>
      <c r="D182" s="13" t="s">
        <v>263</v>
      </c>
      <c r="E182" s="13" t="s">
        <v>264</v>
      </c>
      <c r="F182" s="14">
        <v>8080</v>
      </c>
      <c r="G182" s="14">
        <v>2024110010212</v>
      </c>
      <c r="H182" s="13" t="s">
        <v>265</v>
      </c>
      <c r="I182" s="13" t="s">
        <v>425</v>
      </c>
      <c r="J182" s="13" t="str">
        <f>VLOOKUP(A182,'MOD PAA INVERSIÓN 25 DE FEBRERO'!$B:$C,2,0)</f>
        <v>2. Implementar 35 iniciativas de producción de información pertinente para el análisis y divulgación de información sobre participación ciudadana</v>
      </c>
      <c r="K182" s="13">
        <f>VLOOKUP(A182,'MOD PAA INVERSIÓN 25 DE FEBRERO'!$B:$D,3,0)</f>
        <v>80111600</v>
      </c>
      <c r="L182" s="13" t="str">
        <f>VLOOKUP(A182,'MOD PAA INVERSIÓN 25 DE FEBRERO'!$B:$E,4,0)</f>
        <v>Prestar servicios profesionales para apoyar en el equipo técnico y administrativo del Observatorio de la participación ciudadana</v>
      </c>
      <c r="M182" s="13" t="str">
        <f>VLOOKUP(A182,'MOD PAA INVERSIÓN 25 DE FEBRERO'!$B:$F,5,0)</f>
        <v>FEBRERO</v>
      </c>
      <c r="N182" s="14" t="str">
        <f>VLOOKUP(A182,'MOD PAA INVERSIÓN 25 DE FEBRERO'!$B:$G,6,0)</f>
        <v>FEBRERO</v>
      </c>
      <c r="O182" s="14">
        <f>VLOOKUP(A182,'MOD PAA INVERSIÓN 25 DE FEBRERO'!$B:$H,7,0)</f>
        <v>5</v>
      </c>
      <c r="P182" s="13">
        <f>VLOOKUP(A182,'MOD PAA INVERSIÓN 25 DE FEBRERO'!$B:$I,8,0)</f>
        <v>1</v>
      </c>
      <c r="Q182" s="13" t="str">
        <f>VLOOKUP(A182,'MOD PAA INVERSIÓN 25 DE FEBRERO'!$B:$J,9,0)</f>
        <v>CCE-16 Contratación Directa</v>
      </c>
      <c r="R182" s="15" t="str">
        <f>VLOOKUP(A182,'MOD PAA INVERSIÓN 25 DE FEBRERO'!$B:$K,10,0)</f>
        <v>1-100-F001_VA-Recursos distrito</v>
      </c>
      <c r="S182" s="16">
        <f>VLOOKUP(A182,'MOD PAA INVERSIÓN 25 DE FEBRERO'!$B:$L,11,0)</f>
        <v>8000000</v>
      </c>
      <c r="T182" s="17">
        <v>40000000</v>
      </c>
      <c r="U182" s="13" t="str">
        <f>VLOOKUP(A182,'MOD PAA INVERSIÓN 25 DE FEBRERO'!$B:$N,13,0)</f>
        <v>Gerencia Escuela de la Participación</v>
      </c>
      <c r="V182" s="13" t="str">
        <f>VLOOKUP(A182,'MOD PAA INVERSIÓN 25 DE FEBRERO'!$B:$O,14,0)</f>
        <v>O232020200991119_Otros servicios de la administración pública n.c.p.</v>
      </c>
      <c r="W182" s="13" t="str">
        <f>VLOOKUP(A182,'MOD PAA INVERSIÓN 25 DE FEBRERO'!$B:$P,15,0)</f>
        <v>20/0220/0102/45020340212</v>
      </c>
      <c r="X182" s="13" t="s">
        <v>300</v>
      </c>
      <c r="Y182" s="13" t="s">
        <v>50</v>
      </c>
      <c r="Z182" s="13" t="s">
        <v>51</v>
      </c>
      <c r="AA182" s="69"/>
      <c r="AB182" s="69"/>
      <c r="AC182" s="69"/>
      <c r="AD182" s="69"/>
      <c r="AE182" s="13" t="s">
        <v>265</v>
      </c>
      <c r="AF182" s="17">
        <v>8000000</v>
      </c>
      <c r="AG182" s="17">
        <v>40000000</v>
      </c>
      <c r="AH182" s="70">
        <f>VLOOKUP(A182,'MOD PAA INVERSIÓN 25 DE FEBRERO'!$B:$M,12,0)</f>
        <v>40000000</v>
      </c>
      <c r="AI182" s="70">
        <f t="shared" si="0"/>
        <v>0</v>
      </c>
      <c r="AJ182" s="70">
        <v>40000000</v>
      </c>
      <c r="AK182" s="70">
        <v>1</v>
      </c>
      <c r="AL182" s="70" t="str">
        <f>VLOOKUP(A182,'MOD PAA INVERSIÓN 25 DE FEBRERO'!$B:$X,23,0)</f>
        <v>Modificación propuesta</v>
      </c>
      <c r="AM182" s="13" t="s">
        <v>47</v>
      </c>
      <c r="AN182" s="14">
        <v>8080</v>
      </c>
      <c r="AO182" s="71"/>
      <c r="AP182" s="71">
        <f>SUMIFS('MOD PAA INVERSIÓN'!$M:$M,'MOD PAA INVERSIÓN'!B:B,A182,'MOD PAA INVERSIÓN'!A:A,"Información Actual")</f>
        <v>-40000000</v>
      </c>
      <c r="AQ182" s="71">
        <f>VLOOKUP(A182,'Copia de MOD PAA INVERSIÓN'!$B:$M,12,0)</f>
        <v>40000000</v>
      </c>
      <c r="AR182" s="75">
        <f>VLOOKUP(A182,'SOL INVERSIÒN'!$B:$M,12,0)</f>
        <v>40000000</v>
      </c>
      <c r="AS182" s="69"/>
      <c r="AT182" s="71"/>
      <c r="AU182" s="71">
        <f t="shared" si="2"/>
        <v>0</v>
      </c>
      <c r="AV182" s="71"/>
      <c r="AW182" s="71"/>
      <c r="AX182" s="71"/>
    </row>
    <row r="183" spans="1:50" ht="89.25">
      <c r="A183" s="12" t="s">
        <v>429</v>
      </c>
      <c r="B183" s="13" t="s">
        <v>34</v>
      </c>
      <c r="C183" s="13" t="s">
        <v>35</v>
      </c>
      <c r="D183" s="13" t="s">
        <v>263</v>
      </c>
      <c r="E183" s="13" t="s">
        <v>264</v>
      </c>
      <c r="F183" s="14">
        <v>8080</v>
      </c>
      <c r="G183" s="14">
        <v>2024110010212</v>
      </c>
      <c r="H183" s="13" t="s">
        <v>265</v>
      </c>
      <c r="I183" s="13" t="s">
        <v>425</v>
      </c>
      <c r="J183" s="13" t="str">
        <f>VLOOKUP(A183,'MOD PAA INVERSIÓN 25 DE FEBRERO'!$B:$C,2,0)</f>
        <v>2. Implementar 35 iniciativas de producción de información pertinente para el análisis y divulgación de información sobre participación ciudadana</v>
      </c>
      <c r="K183" s="13">
        <f>VLOOKUP(A183,'MOD PAA INVERSIÓN 25 DE FEBRERO'!$B:$D,3,0)</f>
        <v>80111600</v>
      </c>
      <c r="L183" s="13" t="str">
        <f>VLOOKUP(A183,'MOD PAA INVERSIÓN 25 DE FEBRERO'!$B:$E,4,0)</f>
        <v>Prestar servicios profesionales para la creación de contenidos relacionados con las tendencias de participación desarroladas por el Observatorio de Participación Ciudadana</v>
      </c>
      <c r="M183" s="13" t="str">
        <f>VLOOKUP(A183,'MOD PAA INVERSIÓN 25 DE FEBRERO'!$B:$F,5,0)</f>
        <v>MARZO</v>
      </c>
      <c r="N183" s="14" t="str">
        <f>VLOOKUP(A183,'MOD PAA INVERSIÓN 25 DE FEBRERO'!$B:$G,6,0)</f>
        <v>MARZO</v>
      </c>
      <c r="O183" s="14">
        <f>VLOOKUP(A183,'MOD PAA INVERSIÓN 25 DE FEBRERO'!$B:$H,7,0)</f>
        <v>4</v>
      </c>
      <c r="P183" s="13">
        <f>VLOOKUP(A183,'MOD PAA INVERSIÓN 25 DE FEBRERO'!$B:$I,8,0)</f>
        <v>1</v>
      </c>
      <c r="Q183" s="13" t="str">
        <f>VLOOKUP(A183,'MOD PAA INVERSIÓN 25 DE FEBRERO'!$B:$J,9,0)</f>
        <v>CCE-16 Contratación Directa</v>
      </c>
      <c r="R183" s="15" t="str">
        <f>VLOOKUP(A183,'MOD PAA INVERSIÓN 25 DE FEBRERO'!$B:$K,10,0)</f>
        <v>1-100-F001_VA-Recursos distrito</v>
      </c>
      <c r="S183" s="16">
        <f>VLOOKUP(A183,'MOD PAA INVERSIÓN 25 DE FEBRERO'!$B:$L,11,0)</f>
        <v>6400000</v>
      </c>
      <c r="T183" s="17">
        <v>25600000</v>
      </c>
      <c r="U183" s="13" t="str">
        <f>VLOOKUP(A183,'MOD PAA INVERSIÓN 25 DE FEBRERO'!$B:$N,13,0)</f>
        <v>Gerencia Escuela de la Participación</v>
      </c>
      <c r="V183" s="13" t="str">
        <f>VLOOKUP(A183,'MOD PAA INVERSIÓN 25 DE FEBRERO'!$B:$O,14,0)</f>
        <v>O232020200883990  Otros servicios profesionales, técnicos y empresar</v>
      </c>
      <c r="W183" s="13" t="str">
        <f>VLOOKUP(A183,'MOD PAA INVERSIÓN 25 DE FEBRERO'!$B:$P,15,0)</f>
        <v>20/0220/0102/45020340212</v>
      </c>
      <c r="X183" s="13" t="s">
        <v>300</v>
      </c>
      <c r="Y183" s="13" t="s">
        <v>50</v>
      </c>
      <c r="Z183" s="13" t="s">
        <v>51</v>
      </c>
      <c r="AA183" s="69"/>
      <c r="AB183" s="69"/>
      <c r="AC183" s="69"/>
      <c r="AD183" s="69"/>
      <c r="AE183" s="13" t="s">
        <v>265</v>
      </c>
      <c r="AF183" s="17">
        <v>6400000</v>
      </c>
      <c r="AG183" s="17">
        <v>25600000</v>
      </c>
      <c r="AH183" s="70">
        <f>VLOOKUP(A183,'MOD PAA INVERSIÓN 25 DE FEBRERO'!$B:$M,12,0)</f>
        <v>25600000</v>
      </c>
      <c r="AI183" s="70">
        <f t="shared" si="0"/>
        <v>0</v>
      </c>
      <c r="AJ183" s="70">
        <v>25600000</v>
      </c>
      <c r="AK183" s="70">
        <v>1</v>
      </c>
      <c r="AL183" s="70" t="str">
        <f>VLOOKUP(A183,'MOD PAA INVERSIÓN 25 DE FEBRERO'!$B:$X,23,0)</f>
        <v>Modificación propuesta</v>
      </c>
      <c r="AM183" s="13" t="s">
        <v>47</v>
      </c>
      <c r="AN183" s="14">
        <v>8080</v>
      </c>
      <c r="AO183" s="71"/>
      <c r="AP183" s="71">
        <f>SUMIFS('MOD PAA INVERSIÓN'!$M:$M,'MOD PAA INVERSIÓN'!B:B,A183,'MOD PAA INVERSIÓN'!A:A,"Información Actual")</f>
        <v>-25600000</v>
      </c>
      <c r="AQ183" s="71">
        <f>VLOOKUP(A183,'Copia de MOD PAA INVERSIÓN'!$B:$M,12,0)</f>
        <v>25600000</v>
      </c>
      <c r="AR183" s="75">
        <f>VLOOKUP(A183,'SOL INVERSIÒN'!$B:$M,12,0)</f>
        <v>25600000</v>
      </c>
      <c r="AS183" s="69"/>
      <c r="AT183" s="71"/>
      <c r="AU183" s="71">
        <f t="shared" si="2"/>
        <v>0</v>
      </c>
      <c r="AV183" s="71"/>
      <c r="AW183" s="71"/>
      <c r="AX183" s="71"/>
    </row>
    <row r="184" spans="1:50" ht="191.25">
      <c r="A184" s="12" t="s">
        <v>431</v>
      </c>
      <c r="B184" s="13" t="s">
        <v>34</v>
      </c>
      <c r="C184" s="13" t="s">
        <v>35</v>
      </c>
      <c r="D184" s="13" t="s">
        <v>263</v>
      </c>
      <c r="E184" s="13" t="s">
        <v>264</v>
      </c>
      <c r="F184" s="14">
        <v>8080</v>
      </c>
      <c r="G184" s="14">
        <v>2024110010212</v>
      </c>
      <c r="H184" s="13" t="s">
        <v>265</v>
      </c>
      <c r="I184" s="13" t="s">
        <v>425</v>
      </c>
      <c r="J184" s="13" t="s">
        <v>426</v>
      </c>
      <c r="K184" s="13">
        <v>80111600</v>
      </c>
      <c r="L184" s="13" t="s">
        <v>432</v>
      </c>
      <c r="M184" s="13" t="s">
        <v>42</v>
      </c>
      <c r="N184" s="13" t="str">
        <f>+M184</f>
        <v>ENERO</v>
      </c>
      <c r="O184" s="13">
        <v>6</v>
      </c>
      <c r="P184" s="13">
        <v>1</v>
      </c>
      <c r="Q184" s="13" t="s">
        <v>44</v>
      </c>
      <c r="R184" s="17" t="s">
        <v>45</v>
      </c>
      <c r="S184" s="17">
        <v>6400000</v>
      </c>
      <c r="T184" s="17">
        <v>38400000</v>
      </c>
      <c r="U184" s="13" t="s">
        <v>269</v>
      </c>
      <c r="V184" s="13" t="s">
        <v>47</v>
      </c>
      <c r="W184" s="13" t="s">
        <v>270</v>
      </c>
      <c r="X184" s="13" t="s">
        <v>271</v>
      </c>
      <c r="Y184" s="13" t="s">
        <v>50</v>
      </c>
      <c r="Z184" s="13" t="s">
        <v>51</v>
      </c>
      <c r="AA184" s="69"/>
      <c r="AB184" s="69"/>
      <c r="AC184" s="69"/>
      <c r="AD184" s="69"/>
      <c r="AE184" s="13" t="s">
        <v>265</v>
      </c>
      <c r="AF184" s="17">
        <v>6400000</v>
      </c>
      <c r="AG184" s="17">
        <v>38400000</v>
      </c>
      <c r="AH184" s="70" t="e">
        <f>VLOOKUP(A184,'MOD PAA INVERSIÓN 25 DE FEBRERO'!$B:$M,12,0)</f>
        <v>#N/A</v>
      </c>
      <c r="AI184" s="72">
        <f t="shared" si="0"/>
        <v>0</v>
      </c>
      <c r="AJ184" s="72">
        <v>38400000</v>
      </c>
      <c r="AK184" s="70">
        <v>0</v>
      </c>
      <c r="AL184" s="70" t="e">
        <f>VLOOKUP(A184,'MOD PAA INVERSIÓN 25 DE FEBRERO'!$B:$X,23,0)</f>
        <v>#N/A</v>
      </c>
      <c r="AM184" s="13" t="s">
        <v>47</v>
      </c>
      <c r="AN184" s="14">
        <v>8080</v>
      </c>
      <c r="AO184" s="71"/>
      <c r="AP184" s="71">
        <f>SUMIFS('MOD PAA INVERSIÓN'!$M:$M,'MOD PAA INVERSIÓN'!B:B,A184,'MOD PAA INVERSIÓN'!A:A,"Información Actual")</f>
        <v>0</v>
      </c>
      <c r="AQ184" s="71" t="e">
        <f>VLOOKUP(A184,'Copia de MOD PAA INVERSIÓN'!$B:$M,12,0)</f>
        <v>#N/A</v>
      </c>
      <c r="AR184" s="69" t="e">
        <f>VLOOKUP(A184,'SOL INVERSIÒN'!$B:$M,12,0)</f>
        <v>#N/A</v>
      </c>
      <c r="AS184" s="69"/>
      <c r="AT184" s="71"/>
      <c r="AU184" s="71" t="e">
        <f t="shared" si="2"/>
        <v>#N/A</v>
      </c>
      <c r="AV184" s="71"/>
      <c r="AW184" s="71"/>
      <c r="AX184" s="71"/>
    </row>
    <row r="185" spans="1:50" ht="89.25">
      <c r="A185" s="12" t="s">
        <v>433</v>
      </c>
      <c r="B185" s="13" t="s">
        <v>34</v>
      </c>
      <c r="C185" s="13" t="s">
        <v>35</v>
      </c>
      <c r="D185" s="13" t="s">
        <v>263</v>
      </c>
      <c r="E185" s="13" t="s">
        <v>264</v>
      </c>
      <c r="F185" s="14">
        <v>8080</v>
      </c>
      <c r="G185" s="14">
        <v>2024110010212</v>
      </c>
      <c r="H185" s="13" t="s">
        <v>265</v>
      </c>
      <c r="I185" s="13" t="s">
        <v>425</v>
      </c>
      <c r="J185" s="13" t="str">
        <f>VLOOKUP(A185,'MOD PAA INVERSIÓN 25 DE FEBRERO'!$B:$C,2,0)</f>
        <v>2. Implementar 35 iniciativas de producción de información pertinente para el análisis y divulgación de información sobre participación ciudadana</v>
      </c>
      <c r="K185" s="13">
        <f>VLOOKUP(A185,'MOD PAA INVERSIÓN 25 DE FEBRERO'!$B:$D,3,0)</f>
        <v>80111600</v>
      </c>
      <c r="L185" s="13" t="str">
        <f>VLOOKUP(A185,'MOD PAA INVERSIÓN 25 DE FEBRERO'!$B:$E,4,0)</f>
        <v>Prestar servicios profesionales para desarrollar labores administrativas del Observatorio y la Gerencia Escuela de Participación</v>
      </c>
      <c r="M185" s="13" t="str">
        <f>VLOOKUP(A185,'MOD PAA INVERSIÓN 25 DE FEBRERO'!$B:$F,5,0)</f>
        <v>MARZO</v>
      </c>
      <c r="N185" s="14" t="str">
        <f>VLOOKUP(A185,'MOD PAA INVERSIÓN 25 DE FEBRERO'!$B:$G,6,0)</f>
        <v>MARZO</v>
      </c>
      <c r="O185" s="14">
        <f>VLOOKUP(A185,'MOD PAA INVERSIÓN 25 DE FEBRERO'!$B:$H,7,0)</f>
        <v>5</v>
      </c>
      <c r="P185" s="13">
        <f>VLOOKUP(A185,'MOD PAA INVERSIÓN 25 DE FEBRERO'!$B:$I,8,0)</f>
        <v>1</v>
      </c>
      <c r="Q185" s="13" t="str">
        <f>VLOOKUP(A185,'MOD PAA INVERSIÓN 25 DE FEBRERO'!$B:$J,9,0)</f>
        <v>CCE-16 Contratación Directa</v>
      </c>
      <c r="R185" s="15" t="str">
        <f>VLOOKUP(A185,'MOD PAA INVERSIÓN 25 DE FEBRERO'!$B:$K,10,0)</f>
        <v>1-100-F001_VA-Recursos distrito</v>
      </c>
      <c r="S185" s="16">
        <f>VLOOKUP(A185,'MOD PAA INVERSIÓN 25 DE FEBRERO'!$B:$L,11,0)</f>
        <v>4000000</v>
      </c>
      <c r="T185" s="17">
        <v>20000000</v>
      </c>
      <c r="U185" s="13" t="str">
        <f>VLOOKUP(A185,'MOD PAA INVERSIÓN 25 DE FEBRERO'!$B:$N,13,0)</f>
        <v>Gerencia Escuela de la Participación</v>
      </c>
      <c r="V185" s="13" t="str">
        <f>VLOOKUP(A185,'MOD PAA INVERSIÓN 25 DE FEBRERO'!$B:$O,14,0)</f>
        <v>O232020200883990  Otros servicios profesionales, técnicos y empresar</v>
      </c>
      <c r="W185" s="13" t="str">
        <f>VLOOKUP(A185,'MOD PAA INVERSIÓN 25 DE FEBRERO'!$B:$P,15,0)</f>
        <v>20/0220/0102/45020340212</v>
      </c>
      <c r="X185" s="13" t="s">
        <v>300</v>
      </c>
      <c r="Y185" s="13" t="s">
        <v>50</v>
      </c>
      <c r="Z185" s="13" t="s">
        <v>51</v>
      </c>
      <c r="AA185" s="69"/>
      <c r="AB185" s="69"/>
      <c r="AC185" s="69"/>
      <c r="AD185" s="69"/>
      <c r="AE185" s="13" t="s">
        <v>265</v>
      </c>
      <c r="AF185" s="17">
        <v>4000000</v>
      </c>
      <c r="AG185" s="17">
        <v>16000000</v>
      </c>
      <c r="AH185" s="70">
        <f>VLOOKUP(A185,'MOD PAA INVERSIÓN 25 DE FEBRERO'!$B:$M,12,0)</f>
        <v>20000000</v>
      </c>
      <c r="AI185" s="70">
        <f t="shared" si="0"/>
        <v>4000000</v>
      </c>
      <c r="AJ185" s="70">
        <v>20000000</v>
      </c>
      <c r="AK185" s="70">
        <v>4</v>
      </c>
      <c r="AL185" s="70" t="str">
        <f>VLOOKUP(A185,'MOD PAA INVERSIÓN 25 DE FEBRERO'!$B:$X,23,0)</f>
        <v>Modificación propuesta</v>
      </c>
      <c r="AM185" s="13" t="s">
        <v>47</v>
      </c>
      <c r="AN185" s="14">
        <v>8080</v>
      </c>
      <c r="AO185" s="71"/>
      <c r="AP185" s="71">
        <f>SUMIFS('MOD PAA INVERSIÓN'!$M:$M,'MOD PAA INVERSIÓN'!B:B,A185,'MOD PAA INVERSIÓN'!A:A,"Información Actual")</f>
        <v>-16000000</v>
      </c>
      <c r="AQ185" s="71">
        <f>VLOOKUP(A185,'Copia de MOD PAA INVERSIÓN'!$B:$M,12,0)</f>
        <v>20000000</v>
      </c>
      <c r="AR185" s="75">
        <f>VLOOKUP(A185,'SOL INVERSIÒN'!$B:$M,12,0)</f>
        <v>20000000</v>
      </c>
      <c r="AS185" s="69"/>
      <c r="AT185" s="71"/>
      <c r="AU185" s="71">
        <f t="shared" si="2"/>
        <v>0</v>
      </c>
      <c r="AV185" s="71"/>
      <c r="AW185" s="71"/>
      <c r="AX185" s="71"/>
    </row>
    <row r="186" spans="1:50" ht="89.25">
      <c r="A186" s="12" t="s">
        <v>435</v>
      </c>
      <c r="B186" s="13" t="s">
        <v>34</v>
      </c>
      <c r="C186" s="13" t="s">
        <v>35</v>
      </c>
      <c r="D186" s="13" t="s">
        <v>263</v>
      </c>
      <c r="E186" s="13" t="s">
        <v>264</v>
      </c>
      <c r="F186" s="14">
        <v>8080</v>
      </c>
      <c r="G186" s="14">
        <v>2024110010212</v>
      </c>
      <c r="H186" s="13" t="s">
        <v>265</v>
      </c>
      <c r="I186" s="13" t="s">
        <v>425</v>
      </c>
      <c r="J186" s="13" t="str">
        <f>VLOOKUP(A186,'MOD PAA INVERSIÓN 25 DE FEBRERO'!$B:$C,2,0)</f>
        <v>2. Implementar 35 iniciativas de producción de información pertinente para el análisis y divulgación de información sobre participación ciudadana</v>
      </c>
      <c r="K186" s="13">
        <f>VLOOKUP(A186,'MOD PAA INVERSIÓN 25 DE FEBRERO'!$B:$D,3,0)</f>
        <v>80111600</v>
      </c>
      <c r="L186" s="13" t="str">
        <f>VLOOKUP(A186,'MOD PAA INVERSIÓN 25 DE FEBRERO'!$B:$E,4,0)</f>
        <v>Prestar servicios profesionales para la producción, analísis y visualización de datos y contenidos del Observatorio de Participación Ciudadana</v>
      </c>
      <c r="M186" s="13" t="str">
        <f>VLOOKUP(A186,'MOD PAA INVERSIÓN 25 DE FEBRERO'!$B:$F,5,0)</f>
        <v>FEBRERO</v>
      </c>
      <c r="N186" s="14" t="str">
        <f>VLOOKUP(A186,'MOD PAA INVERSIÓN 25 DE FEBRERO'!$B:$G,6,0)</f>
        <v>FEBRERO</v>
      </c>
      <c r="O186" s="14">
        <f>VLOOKUP(A186,'MOD PAA INVERSIÓN 25 DE FEBRERO'!$B:$H,7,0)</f>
        <v>5</v>
      </c>
      <c r="P186" s="13">
        <f>VLOOKUP(A186,'MOD PAA INVERSIÓN 25 DE FEBRERO'!$B:$I,8,0)</f>
        <v>1</v>
      </c>
      <c r="Q186" s="13" t="str">
        <f>VLOOKUP(A186,'MOD PAA INVERSIÓN 25 DE FEBRERO'!$B:$J,9,0)</f>
        <v>CCE-16 Contratación Directa</v>
      </c>
      <c r="R186" s="15" t="str">
        <f>VLOOKUP(A186,'MOD PAA INVERSIÓN 25 DE FEBRERO'!$B:$K,10,0)</f>
        <v>1-100-F001_VA-Recursos distrito</v>
      </c>
      <c r="S186" s="16">
        <f>VLOOKUP(A186,'MOD PAA INVERSIÓN 25 DE FEBRERO'!$B:$L,11,0)</f>
        <v>6400000</v>
      </c>
      <c r="T186" s="17">
        <v>32000000</v>
      </c>
      <c r="U186" s="13" t="str">
        <f>VLOOKUP(A186,'MOD PAA INVERSIÓN 25 DE FEBRERO'!$B:$N,13,0)</f>
        <v>Gerencia Escuela de la Participación</v>
      </c>
      <c r="V186" s="13" t="str">
        <f>VLOOKUP(A186,'MOD PAA INVERSIÓN 25 DE FEBRERO'!$B:$O,14,0)</f>
        <v>O232020200991119_Otros servicios de la administración pública n.c.p.</v>
      </c>
      <c r="W186" s="13" t="str">
        <f>VLOOKUP(A186,'MOD PAA INVERSIÓN 25 DE FEBRERO'!$B:$P,15,0)</f>
        <v>20/0220/0102/45020340212</v>
      </c>
      <c r="X186" s="13" t="s">
        <v>300</v>
      </c>
      <c r="Y186" s="13" t="s">
        <v>50</v>
      </c>
      <c r="Z186" s="13" t="s">
        <v>51</v>
      </c>
      <c r="AA186" s="69"/>
      <c r="AB186" s="69"/>
      <c r="AC186" s="69"/>
      <c r="AD186" s="69"/>
      <c r="AE186" s="13" t="s">
        <v>265</v>
      </c>
      <c r="AF186" s="17">
        <v>6400000</v>
      </c>
      <c r="AG186" s="17">
        <v>32000000</v>
      </c>
      <c r="AH186" s="70">
        <f>VLOOKUP(A186,'MOD PAA INVERSIÓN 25 DE FEBRERO'!$B:$M,12,0)</f>
        <v>32000000</v>
      </c>
      <c r="AI186" s="70">
        <f t="shared" si="0"/>
        <v>0</v>
      </c>
      <c r="AJ186" s="70">
        <v>32000000</v>
      </c>
      <c r="AK186" s="70">
        <v>1</v>
      </c>
      <c r="AL186" s="70" t="str">
        <f>VLOOKUP(A186,'MOD PAA INVERSIÓN 25 DE FEBRERO'!$B:$X,23,0)</f>
        <v>Modificación propuesta</v>
      </c>
      <c r="AM186" s="13" t="s">
        <v>47</v>
      </c>
      <c r="AN186" s="14">
        <v>8080</v>
      </c>
      <c r="AO186" s="71"/>
      <c r="AP186" s="71">
        <f>SUMIFS('MOD PAA INVERSIÓN'!$M:$M,'MOD PAA INVERSIÓN'!B:B,A186,'MOD PAA INVERSIÓN'!A:A,"Información Actual")</f>
        <v>-32000000</v>
      </c>
      <c r="AQ186" s="71">
        <f>VLOOKUP(A186,'Copia de MOD PAA INVERSIÓN'!$B:$M,12,0)</f>
        <v>32000000</v>
      </c>
      <c r="AR186" s="75">
        <f>VLOOKUP(A186,'SOL INVERSIÒN'!$B:$M,12,0)</f>
        <v>32000000</v>
      </c>
      <c r="AS186" s="69"/>
      <c r="AT186" s="71"/>
      <c r="AU186" s="71">
        <f t="shared" si="2"/>
        <v>0</v>
      </c>
      <c r="AV186" s="71"/>
      <c r="AW186" s="71"/>
      <c r="AX186" s="71"/>
    </row>
    <row r="187" spans="1:50" ht="89.25">
      <c r="A187" s="12" t="s">
        <v>437</v>
      </c>
      <c r="B187" s="13" t="s">
        <v>34</v>
      </c>
      <c r="C187" s="13" t="s">
        <v>35</v>
      </c>
      <c r="D187" s="13" t="s">
        <v>263</v>
      </c>
      <c r="E187" s="13" t="s">
        <v>264</v>
      </c>
      <c r="F187" s="14">
        <v>8080</v>
      </c>
      <c r="G187" s="14">
        <v>2024110010212</v>
      </c>
      <c r="H187" s="13" t="s">
        <v>265</v>
      </c>
      <c r="I187" s="13" t="s">
        <v>425</v>
      </c>
      <c r="J187" s="13" t="str">
        <f>VLOOKUP(A187,'MOD PAA INVERSIÓN 25 DE FEBRERO'!$B:$C,2,0)</f>
        <v>2. Implementar 35 iniciativas de producción de información pertinente para el análisis y divulgación de información sobre participación ciudadana</v>
      </c>
      <c r="K187" s="13">
        <f>VLOOKUP(A187,'MOD PAA INVERSIÓN 25 DE FEBRERO'!$B:$D,3,0)</f>
        <v>80111600</v>
      </c>
      <c r="L187" s="13" t="str">
        <f>VLOOKUP(A187,'MOD PAA INVERSIÓN 25 DE FEBRERO'!$B:$E,4,0)</f>
        <v>Prestar servicios profesionales para la creación de contenidos relacionados con las dinámicas de participación desaroladas por el Observatorio de Participación Ciudadana</v>
      </c>
      <c r="M187" s="13" t="str">
        <f>VLOOKUP(A187,'MOD PAA INVERSIÓN 25 DE FEBRERO'!$B:$F,5,0)</f>
        <v>FEBRERO</v>
      </c>
      <c r="N187" s="14" t="str">
        <f>VLOOKUP(A187,'MOD PAA INVERSIÓN 25 DE FEBRERO'!$B:$G,6,0)</f>
        <v>FEBRERO</v>
      </c>
      <c r="O187" s="14">
        <f>VLOOKUP(A187,'MOD PAA INVERSIÓN 25 DE FEBRERO'!$B:$H,7,0)</f>
        <v>5</v>
      </c>
      <c r="P187" s="13">
        <f>VLOOKUP(A187,'MOD PAA INVERSIÓN 25 DE FEBRERO'!$B:$I,8,0)</f>
        <v>1</v>
      </c>
      <c r="Q187" s="13" t="str">
        <f>VLOOKUP(A187,'MOD PAA INVERSIÓN 25 DE FEBRERO'!$B:$J,9,0)</f>
        <v>CCE-16 Contratación Directa</v>
      </c>
      <c r="R187" s="15" t="str">
        <f>VLOOKUP(A187,'MOD PAA INVERSIÓN 25 DE FEBRERO'!$B:$K,10,0)</f>
        <v>1-100-F001_VA-Recursos distrito</v>
      </c>
      <c r="S187" s="16">
        <f>VLOOKUP(A187,'MOD PAA INVERSIÓN 25 DE FEBRERO'!$B:$L,11,0)</f>
        <v>8000000</v>
      </c>
      <c r="T187" s="17">
        <v>40000000</v>
      </c>
      <c r="U187" s="13" t="str">
        <f>VLOOKUP(A187,'MOD PAA INVERSIÓN 25 DE FEBRERO'!$B:$N,13,0)</f>
        <v>Gerencia Escuela de la Participación</v>
      </c>
      <c r="V187" s="13" t="str">
        <f>VLOOKUP(A187,'MOD PAA INVERSIÓN 25 DE FEBRERO'!$B:$O,14,0)</f>
        <v>O232020200991119_Otros servicios de la administración pública n.c.p.</v>
      </c>
      <c r="W187" s="13" t="str">
        <f>VLOOKUP(A187,'MOD PAA INVERSIÓN 25 DE FEBRERO'!$B:$P,15,0)</f>
        <v>20/0220/0102/45020340212</v>
      </c>
      <c r="X187" s="13" t="s">
        <v>300</v>
      </c>
      <c r="Y187" s="13" t="s">
        <v>50</v>
      </c>
      <c r="Z187" s="13" t="s">
        <v>51</v>
      </c>
      <c r="AA187" s="69"/>
      <c r="AB187" s="69"/>
      <c r="AC187" s="69"/>
      <c r="AD187" s="69"/>
      <c r="AE187" s="13" t="s">
        <v>265</v>
      </c>
      <c r="AF187" s="17">
        <v>8000000</v>
      </c>
      <c r="AG187" s="17">
        <v>40000000</v>
      </c>
      <c r="AH187" s="70">
        <f>VLOOKUP(A187,'MOD PAA INVERSIÓN 25 DE FEBRERO'!$B:$M,12,0)</f>
        <v>40000000</v>
      </c>
      <c r="AI187" s="70">
        <f t="shared" si="0"/>
        <v>0</v>
      </c>
      <c r="AJ187" s="70">
        <v>40000000</v>
      </c>
      <c r="AK187" s="70">
        <v>1</v>
      </c>
      <c r="AL187" s="70" t="str">
        <f>VLOOKUP(A187,'MOD PAA INVERSIÓN 25 DE FEBRERO'!$B:$X,23,0)</f>
        <v>Modificación propuesta</v>
      </c>
      <c r="AM187" s="13" t="s">
        <v>47</v>
      </c>
      <c r="AN187" s="14">
        <v>8080</v>
      </c>
      <c r="AO187" s="71"/>
      <c r="AP187" s="71">
        <f>SUMIFS('MOD PAA INVERSIÓN'!$M:$M,'MOD PAA INVERSIÓN'!B:B,A187,'MOD PAA INVERSIÓN'!A:A,"Información Actual")</f>
        <v>-40000000</v>
      </c>
      <c r="AQ187" s="71">
        <f>VLOOKUP(A187,'Copia de MOD PAA INVERSIÓN'!$B:$M,12,0)</f>
        <v>40000000</v>
      </c>
      <c r="AR187" s="75">
        <f>VLOOKUP(A187,'SOL INVERSIÒN'!$B:$M,12,0)</f>
        <v>40000000</v>
      </c>
      <c r="AS187" s="69"/>
      <c r="AT187" s="71"/>
      <c r="AU187" s="71">
        <f t="shared" si="2"/>
        <v>0</v>
      </c>
      <c r="AV187" s="71"/>
      <c r="AW187" s="71"/>
      <c r="AX187" s="71"/>
    </row>
    <row r="188" spans="1:50" ht="191.25">
      <c r="A188" s="12" t="s">
        <v>439</v>
      </c>
      <c r="B188" s="13" t="s">
        <v>34</v>
      </c>
      <c r="C188" s="13" t="s">
        <v>35</v>
      </c>
      <c r="D188" s="13" t="s">
        <v>263</v>
      </c>
      <c r="E188" s="13" t="s">
        <v>264</v>
      </c>
      <c r="F188" s="14">
        <v>8080</v>
      </c>
      <c r="G188" s="14">
        <v>2024110010212</v>
      </c>
      <c r="H188" s="13" t="s">
        <v>265</v>
      </c>
      <c r="I188" s="13" t="s">
        <v>425</v>
      </c>
      <c r="J188" s="13" t="s">
        <v>426</v>
      </c>
      <c r="K188" s="13">
        <v>80111600</v>
      </c>
      <c r="L188" s="13" t="s">
        <v>440</v>
      </c>
      <c r="M188" s="13" t="s">
        <v>42</v>
      </c>
      <c r="N188" s="13" t="str">
        <f>+M188</f>
        <v>ENERO</v>
      </c>
      <c r="O188" s="13">
        <v>6</v>
      </c>
      <c r="P188" s="13">
        <v>1</v>
      </c>
      <c r="Q188" s="13" t="s">
        <v>44</v>
      </c>
      <c r="R188" s="17" t="s">
        <v>45</v>
      </c>
      <c r="S188" s="17">
        <v>3600000</v>
      </c>
      <c r="T188" s="17">
        <v>21600000</v>
      </c>
      <c r="U188" s="13" t="s">
        <v>269</v>
      </c>
      <c r="V188" s="13" t="s">
        <v>47</v>
      </c>
      <c r="W188" s="13" t="s">
        <v>270</v>
      </c>
      <c r="X188" s="13" t="s">
        <v>271</v>
      </c>
      <c r="Y188" s="13" t="s">
        <v>50</v>
      </c>
      <c r="Z188" s="13" t="s">
        <v>51</v>
      </c>
      <c r="AA188" s="69"/>
      <c r="AB188" s="69"/>
      <c r="AC188" s="69"/>
      <c r="AD188" s="69"/>
      <c r="AE188" s="13" t="s">
        <v>265</v>
      </c>
      <c r="AF188" s="17">
        <v>3600000</v>
      </c>
      <c r="AG188" s="17">
        <v>21600000</v>
      </c>
      <c r="AH188" s="70" t="e">
        <f>VLOOKUP(A188,'MOD PAA INVERSIÓN 25 DE FEBRERO'!$B:$M,12,0)</f>
        <v>#N/A</v>
      </c>
      <c r="AI188" s="72">
        <f t="shared" si="0"/>
        <v>0</v>
      </c>
      <c r="AJ188" s="72">
        <v>21600000</v>
      </c>
      <c r="AK188" s="70">
        <v>0</v>
      </c>
      <c r="AL188" s="70" t="e">
        <f>VLOOKUP(A188,'MOD PAA INVERSIÓN 25 DE FEBRERO'!$B:$X,23,0)</f>
        <v>#N/A</v>
      </c>
      <c r="AM188" s="13" t="s">
        <v>47</v>
      </c>
      <c r="AN188" s="14">
        <v>8080</v>
      </c>
      <c r="AO188" s="71"/>
      <c r="AP188" s="71">
        <f>SUMIFS('MOD PAA INVERSIÓN'!$M:$M,'MOD PAA INVERSIÓN'!B:B,A188,'MOD PAA INVERSIÓN'!A:A,"Información Actual")</f>
        <v>0</v>
      </c>
      <c r="AQ188" s="71" t="e">
        <f>VLOOKUP(A188,'Copia de MOD PAA INVERSIÓN'!$B:$M,12,0)</f>
        <v>#N/A</v>
      </c>
      <c r="AR188" s="69" t="e">
        <f>VLOOKUP(A188,'SOL INVERSIÒN'!$B:$M,12,0)</f>
        <v>#N/A</v>
      </c>
      <c r="AS188" s="69"/>
      <c r="AT188" s="71"/>
      <c r="AU188" s="71" t="e">
        <f t="shared" si="2"/>
        <v>#N/A</v>
      </c>
      <c r="AV188" s="71"/>
      <c r="AW188" s="71"/>
      <c r="AX188" s="71"/>
    </row>
    <row r="189" spans="1:50" ht="191.25">
      <c r="A189" s="12" t="s">
        <v>441</v>
      </c>
      <c r="B189" s="13" t="s">
        <v>34</v>
      </c>
      <c r="C189" s="13" t="s">
        <v>35</v>
      </c>
      <c r="D189" s="13" t="s">
        <v>263</v>
      </c>
      <c r="E189" s="13" t="s">
        <v>264</v>
      </c>
      <c r="F189" s="14">
        <v>8080</v>
      </c>
      <c r="G189" s="14">
        <v>2024110010212</v>
      </c>
      <c r="H189" s="13" t="s">
        <v>265</v>
      </c>
      <c r="I189" s="13" t="s">
        <v>425</v>
      </c>
      <c r="J189" s="13" t="str">
        <f>VLOOKUP(A189,'MOD PAA INVERSIÓN 25 DE FEBRERO'!$B:$C,2,0)</f>
        <v>2. Implementar 35 iniciativas de producción de información pertinente para el análisis y divulgación de información sobre participación ciudadana</v>
      </c>
      <c r="K189" s="13">
        <f>VLOOKUP(A189,'MOD PAA INVERSIÓN 25 DE FEBRERO'!$B:$D,3,0)</f>
        <v>80111600</v>
      </c>
      <c r="L189" s="13" t="str">
        <f>VLOOKUP(A189,'MOD PAA INVERSIÓN 25 DE FEBRERO'!$B:$E,4,0)</f>
        <v>Prestar los servicios profesionales para la recolección de insumos que soportan el análisis de datos de los procesos que adelanta la Gerencia de Escuela de la Participación</v>
      </c>
      <c r="M189" s="13" t="str">
        <f>VLOOKUP(A189,'MOD PAA INVERSIÓN 25 DE FEBRERO'!$B:$F,5,0)</f>
        <v>MARZO</v>
      </c>
      <c r="N189" s="14" t="str">
        <f>VLOOKUP(A189,'MOD PAA INVERSIÓN 25 DE FEBRERO'!$B:$G,6,0)</f>
        <v>MARZO</v>
      </c>
      <c r="O189" s="14">
        <f>VLOOKUP(A189,'MOD PAA INVERSIÓN 25 DE FEBRERO'!$B:$H,7,0)</f>
        <v>4</v>
      </c>
      <c r="P189" s="13">
        <f>VLOOKUP(A189,'MOD PAA INVERSIÓN 25 DE FEBRERO'!$B:$I,8,0)</f>
        <v>1</v>
      </c>
      <c r="Q189" s="13" t="str">
        <f>VLOOKUP(A189,'MOD PAA INVERSIÓN 25 DE FEBRERO'!$B:$J,9,0)</f>
        <v>CCE-16 Contratación Directa</v>
      </c>
      <c r="R189" s="15" t="str">
        <f>VLOOKUP(A189,'MOD PAA INVERSIÓN 25 DE FEBRERO'!$B:$K,10,0)</f>
        <v>1-100-F001_VA-Recursos distrito</v>
      </c>
      <c r="S189" s="16">
        <f>VLOOKUP(A189,'MOD PAA INVERSIÓN 25 DE FEBRERO'!$B:$L,11,0)</f>
        <v>4500000</v>
      </c>
      <c r="T189" s="17">
        <v>18000000</v>
      </c>
      <c r="U189" s="13" t="str">
        <f>VLOOKUP(A189,'MOD PAA INVERSIÓN 25 DE FEBRERO'!$B:$N,13,0)</f>
        <v>Gerencia Escuela de la Participación</v>
      </c>
      <c r="V189" s="13" t="str">
        <f>VLOOKUP(A189,'MOD PAA INVERSIÓN 25 DE FEBRERO'!$B:$O,14,0)</f>
        <v>O232020200883990  Otros servicios profesionales, técnicos y empresar</v>
      </c>
      <c r="W189" s="13" t="str">
        <f>VLOOKUP(A189,'MOD PAA INVERSIÓN 25 DE FEBRERO'!$B:$P,15,0)</f>
        <v>20/0220/0102/45020340212</v>
      </c>
      <c r="X189" s="13" t="s">
        <v>271</v>
      </c>
      <c r="Y189" s="13" t="s">
        <v>50</v>
      </c>
      <c r="Z189" s="13" t="s">
        <v>51</v>
      </c>
      <c r="AA189" s="69"/>
      <c r="AB189" s="69"/>
      <c r="AC189" s="69"/>
      <c r="AD189" s="69"/>
      <c r="AE189" s="13" t="s">
        <v>265</v>
      </c>
      <c r="AF189" s="17">
        <v>4500000</v>
      </c>
      <c r="AG189" s="17">
        <v>18000000</v>
      </c>
      <c r="AH189" s="70">
        <f>VLOOKUP(A189,'MOD PAA INVERSIÓN 25 DE FEBRERO'!$B:$M,12,0)</f>
        <v>18000000</v>
      </c>
      <c r="AI189" s="70">
        <f t="shared" si="0"/>
        <v>0</v>
      </c>
      <c r="AJ189" s="70">
        <v>18000000</v>
      </c>
      <c r="AK189" s="70">
        <v>1</v>
      </c>
      <c r="AL189" s="70" t="str">
        <f>VLOOKUP(A189,'MOD PAA INVERSIÓN 25 DE FEBRERO'!$B:$X,23,0)</f>
        <v>Modificación propuesta</v>
      </c>
      <c r="AM189" s="13" t="s">
        <v>47</v>
      </c>
      <c r="AN189" s="14">
        <v>8080</v>
      </c>
      <c r="AO189" s="71"/>
      <c r="AP189" s="71">
        <f>SUMIFS('MOD PAA INVERSIÓN'!$M:$M,'MOD PAA INVERSIÓN'!B:B,A189,'MOD PAA INVERSIÓN'!A:A,"Información Actual")</f>
        <v>-18000000</v>
      </c>
      <c r="AQ189" s="71">
        <f>VLOOKUP(A189,'Copia de MOD PAA INVERSIÓN'!$B:$M,12,0)</f>
        <v>18000000</v>
      </c>
      <c r="AR189" s="75">
        <f>VLOOKUP(A189,'SOL INVERSIÒN'!$B:$M,12,0)</f>
        <v>18000000</v>
      </c>
      <c r="AS189" s="69"/>
      <c r="AT189" s="71"/>
      <c r="AU189" s="71">
        <f t="shared" si="2"/>
        <v>0</v>
      </c>
      <c r="AV189" s="71"/>
      <c r="AW189" s="71"/>
      <c r="AX189" s="71"/>
    </row>
    <row r="190" spans="1:50" ht="89.25">
      <c r="A190" s="12" t="s">
        <v>443</v>
      </c>
      <c r="B190" s="13" t="s">
        <v>34</v>
      </c>
      <c r="C190" s="13" t="s">
        <v>35</v>
      </c>
      <c r="D190" s="13" t="s">
        <v>263</v>
      </c>
      <c r="E190" s="13" t="s">
        <v>264</v>
      </c>
      <c r="F190" s="14">
        <v>8080</v>
      </c>
      <c r="G190" s="14">
        <v>2024110010212</v>
      </c>
      <c r="H190" s="13" t="s">
        <v>265</v>
      </c>
      <c r="I190" s="13" t="s">
        <v>425</v>
      </c>
      <c r="J190" s="13" t="str">
        <f>VLOOKUP(A190,'MOD PAA INVERSIÓN 25 DE FEBRERO'!$B:$C,2,0)</f>
        <v>2. Implementar 35 iniciativas de producción de información pertinente para el análisis y divulgación de información sobre participación ciudadana</v>
      </c>
      <c r="K190" s="13">
        <f>VLOOKUP(A190,'MOD PAA INVERSIÓN 25 DE FEBRERO'!$B:$D,3,0)</f>
        <v>80111600</v>
      </c>
      <c r="L190" s="13" t="str">
        <f>VLOOKUP(A190,'MOD PAA INVERSIÓN 25 DE FEBRERO'!$B:$E,4,0)</f>
        <v>Prestar los servicios profesionales para la articulación y enlace entre planeación y la administración de la entidad y el Observatorio de Gerencia de Escuela de la Participación</v>
      </c>
      <c r="M190" s="13" t="str">
        <f>VLOOKUP(A190,'MOD PAA INVERSIÓN 25 DE FEBRERO'!$B:$F,5,0)</f>
        <v>MARZO</v>
      </c>
      <c r="N190" s="14" t="str">
        <f>VLOOKUP(A190,'MOD PAA INVERSIÓN 25 DE FEBRERO'!$B:$G,6,0)</f>
        <v>MARZO</v>
      </c>
      <c r="O190" s="14">
        <f>VLOOKUP(A190,'MOD PAA INVERSIÓN 25 DE FEBRERO'!$B:$H,7,0)</f>
        <v>4</v>
      </c>
      <c r="P190" s="13">
        <f>VLOOKUP(A190,'MOD PAA INVERSIÓN 25 DE FEBRERO'!$B:$I,8,0)</f>
        <v>1</v>
      </c>
      <c r="Q190" s="13" t="str">
        <f>VLOOKUP(A190,'MOD PAA INVERSIÓN 25 DE FEBRERO'!$B:$J,9,0)</f>
        <v>CCE-16 Contratación Directa</v>
      </c>
      <c r="R190" s="15" t="str">
        <f>VLOOKUP(A190,'MOD PAA INVERSIÓN 25 DE FEBRERO'!$B:$K,10,0)</f>
        <v>1-100-F001_VA-Recursos distrito</v>
      </c>
      <c r="S190" s="16">
        <f>VLOOKUP(A190,'MOD PAA INVERSIÓN 25 DE FEBRERO'!$B:$L,11,0)</f>
        <v>6500000</v>
      </c>
      <c r="T190" s="17">
        <v>26000000</v>
      </c>
      <c r="U190" s="13" t="str">
        <f>VLOOKUP(A190,'MOD PAA INVERSIÓN 25 DE FEBRERO'!$B:$N,13,0)</f>
        <v>Gerencia Escuela de la Participación</v>
      </c>
      <c r="V190" s="13" t="str">
        <f>VLOOKUP(A190,'MOD PAA INVERSIÓN 25 DE FEBRERO'!$B:$O,14,0)</f>
        <v>O232020200883990  Otros servicios profesionales, técnicos y empresar</v>
      </c>
      <c r="W190" s="13" t="str">
        <f>VLOOKUP(A190,'MOD PAA INVERSIÓN 25 DE FEBRERO'!$B:$P,15,0)</f>
        <v>20/0220/0102/45020340212</v>
      </c>
      <c r="X190" s="13" t="s">
        <v>49</v>
      </c>
      <c r="Y190" s="13" t="s">
        <v>50</v>
      </c>
      <c r="Z190" s="13" t="s">
        <v>51</v>
      </c>
      <c r="AA190" s="69"/>
      <c r="AB190" s="69"/>
      <c r="AC190" s="69"/>
      <c r="AD190" s="69"/>
      <c r="AE190" s="13" t="s">
        <v>265</v>
      </c>
      <c r="AF190" s="17">
        <v>6500000</v>
      </c>
      <c r="AG190" s="17">
        <v>26000000</v>
      </c>
      <c r="AH190" s="70">
        <f>VLOOKUP(A190,'MOD PAA INVERSIÓN 25 DE FEBRERO'!$B:$M,12,0)</f>
        <v>26000000</v>
      </c>
      <c r="AI190" s="70">
        <f t="shared" si="0"/>
        <v>0</v>
      </c>
      <c r="AJ190" s="70">
        <v>26000000</v>
      </c>
      <c r="AK190" s="70">
        <v>1</v>
      </c>
      <c r="AL190" s="70" t="str">
        <f>VLOOKUP(A190,'MOD PAA INVERSIÓN 25 DE FEBRERO'!$B:$X,23,0)</f>
        <v>Modificación propuesta</v>
      </c>
      <c r="AM190" s="13" t="s">
        <v>47</v>
      </c>
      <c r="AN190" s="14">
        <v>8080</v>
      </c>
      <c r="AO190" s="71"/>
      <c r="AP190" s="71">
        <f>SUMIFS('MOD PAA INVERSIÓN'!$M:$M,'MOD PAA INVERSIÓN'!B:B,A190,'MOD PAA INVERSIÓN'!A:A,"Información Actual")</f>
        <v>-26000000</v>
      </c>
      <c r="AQ190" s="71">
        <f>VLOOKUP(A190,'Copia de MOD PAA INVERSIÓN'!$B:$M,12,0)</f>
        <v>26000000</v>
      </c>
      <c r="AR190" s="75">
        <f>VLOOKUP(A190,'SOL INVERSIÒN'!$B:$M,12,0)</f>
        <v>26000000</v>
      </c>
      <c r="AS190" s="69"/>
      <c r="AT190" s="71"/>
      <c r="AU190" s="71">
        <f t="shared" si="2"/>
        <v>0</v>
      </c>
      <c r="AV190" s="71"/>
      <c r="AW190" s="71"/>
      <c r="AX190" s="71"/>
    </row>
    <row r="191" spans="1:50" ht="191.25">
      <c r="A191" s="12" t="s">
        <v>445</v>
      </c>
      <c r="B191" s="13" t="s">
        <v>34</v>
      </c>
      <c r="C191" s="13" t="s">
        <v>35</v>
      </c>
      <c r="D191" s="13" t="s">
        <v>263</v>
      </c>
      <c r="E191" s="13" t="s">
        <v>264</v>
      </c>
      <c r="F191" s="14">
        <v>8080</v>
      </c>
      <c r="G191" s="14">
        <v>2024110010212</v>
      </c>
      <c r="H191" s="13" t="s">
        <v>265</v>
      </c>
      <c r="I191" s="13" t="s">
        <v>425</v>
      </c>
      <c r="J191" s="13" t="s">
        <v>426</v>
      </c>
      <c r="K191" s="13">
        <v>80111600</v>
      </c>
      <c r="L191" s="13" t="s">
        <v>446</v>
      </c>
      <c r="M191" s="13" t="s">
        <v>42</v>
      </c>
      <c r="N191" s="13" t="str">
        <f>+M191</f>
        <v>ENERO</v>
      </c>
      <c r="O191" s="13">
        <v>6</v>
      </c>
      <c r="P191" s="13">
        <v>1</v>
      </c>
      <c r="Q191" s="13" t="s">
        <v>44</v>
      </c>
      <c r="R191" s="17" t="s">
        <v>45</v>
      </c>
      <c r="S191" s="17">
        <v>6000000</v>
      </c>
      <c r="T191" s="17">
        <v>36000000</v>
      </c>
      <c r="U191" s="13" t="s">
        <v>269</v>
      </c>
      <c r="V191" s="13" t="s">
        <v>47</v>
      </c>
      <c r="W191" s="13" t="s">
        <v>270</v>
      </c>
      <c r="X191" s="13" t="s">
        <v>271</v>
      </c>
      <c r="Y191" s="13" t="s">
        <v>50</v>
      </c>
      <c r="Z191" s="13" t="s">
        <v>51</v>
      </c>
      <c r="AA191" s="69"/>
      <c r="AB191" s="69"/>
      <c r="AC191" s="69"/>
      <c r="AD191" s="69"/>
      <c r="AE191" s="13" t="s">
        <v>265</v>
      </c>
      <c r="AF191" s="17">
        <v>6000000</v>
      </c>
      <c r="AG191" s="17">
        <v>36000000</v>
      </c>
      <c r="AH191" s="70" t="e">
        <f>VLOOKUP(A191,'MOD PAA INVERSIÓN 25 DE FEBRERO'!$B:$M,12,0)</f>
        <v>#N/A</v>
      </c>
      <c r="AI191" s="72">
        <f t="shared" si="0"/>
        <v>0</v>
      </c>
      <c r="AJ191" s="72">
        <v>36000000</v>
      </c>
      <c r="AK191" s="70">
        <v>0</v>
      </c>
      <c r="AL191" s="70" t="e">
        <f>VLOOKUP(A191,'MOD PAA INVERSIÓN 25 DE FEBRERO'!$B:$X,23,0)</f>
        <v>#N/A</v>
      </c>
      <c r="AM191" s="13" t="s">
        <v>47</v>
      </c>
      <c r="AN191" s="14">
        <v>8080</v>
      </c>
      <c r="AO191" s="71"/>
      <c r="AP191" s="71">
        <f>SUMIFS('MOD PAA INVERSIÓN'!$M:$M,'MOD PAA INVERSIÓN'!B:B,A191,'MOD PAA INVERSIÓN'!A:A,"Información Actual")</f>
        <v>0</v>
      </c>
      <c r="AQ191" s="71" t="e">
        <f>VLOOKUP(A191,'Copia de MOD PAA INVERSIÓN'!$B:$M,12,0)</f>
        <v>#N/A</v>
      </c>
      <c r="AR191" s="69" t="e">
        <f>VLOOKUP(A191,'SOL INVERSIÒN'!$B:$M,12,0)</f>
        <v>#N/A</v>
      </c>
      <c r="AS191" s="69"/>
      <c r="AT191" s="71"/>
      <c r="AU191" s="71" t="e">
        <f t="shared" si="2"/>
        <v>#N/A</v>
      </c>
      <c r="AV191" s="71"/>
      <c r="AW191" s="71"/>
      <c r="AX191" s="71"/>
    </row>
    <row r="192" spans="1:50" ht="89.25">
      <c r="A192" s="12" t="s">
        <v>447</v>
      </c>
      <c r="B192" s="13" t="s">
        <v>34</v>
      </c>
      <c r="C192" s="13" t="s">
        <v>35</v>
      </c>
      <c r="D192" s="13" t="s">
        <v>263</v>
      </c>
      <c r="E192" s="13" t="s">
        <v>264</v>
      </c>
      <c r="F192" s="14">
        <v>8080</v>
      </c>
      <c r="G192" s="14">
        <v>2024110010212</v>
      </c>
      <c r="H192" s="13" t="s">
        <v>265</v>
      </c>
      <c r="I192" s="13" t="s">
        <v>425</v>
      </c>
      <c r="J192" s="13" t="str">
        <f>VLOOKUP(A192,'MOD PAA INVERSIÓN 25 DE FEBRERO'!$B:$C,2,0)</f>
        <v>2. Implementar 35 iniciativas de producción de información pertinente para el análisis y divulgación de información sobre participación ciudadana</v>
      </c>
      <c r="K192" s="13">
        <f>VLOOKUP(A192,'MOD PAA INVERSIÓN 25 DE FEBRERO'!$B:$D,3,0)</f>
        <v>80111600</v>
      </c>
      <c r="L192" s="13" t="str">
        <f>VLOOKUP(A192,'MOD PAA INVERSIÓN 25 DE FEBRERO'!$B:$E,4,0)</f>
        <v>Prestar los servicios profesionales para desarrollar actividades presenciales de territorialización de los servicios del Observatorio y de la Gerencia de Escuela</v>
      </c>
      <c r="M192" s="13" t="str">
        <f>VLOOKUP(A192,'MOD PAA INVERSIÓN 25 DE FEBRERO'!$B:$F,5,0)</f>
        <v>MARZO</v>
      </c>
      <c r="N192" s="14" t="str">
        <f>VLOOKUP(A192,'MOD PAA INVERSIÓN 25 DE FEBRERO'!$B:$G,6,0)</f>
        <v>MARZO</v>
      </c>
      <c r="O192" s="14">
        <f>VLOOKUP(A192,'MOD PAA INVERSIÓN 25 DE FEBRERO'!$B:$H,7,0)</f>
        <v>6</v>
      </c>
      <c r="P192" s="13">
        <f>VLOOKUP(A192,'MOD PAA INVERSIÓN 25 DE FEBRERO'!$B:$I,8,0)</f>
        <v>1</v>
      </c>
      <c r="Q192" s="13" t="str">
        <f>VLOOKUP(A192,'MOD PAA INVERSIÓN 25 DE FEBRERO'!$B:$J,9,0)</f>
        <v>CCE-16 Contratación Directa</v>
      </c>
      <c r="R192" s="15" t="str">
        <f>VLOOKUP(A192,'MOD PAA INVERSIÓN 25 DE FEBRERO'!$B:$K,10,0)</f>
        <v>1-100-F001_VA-Recursos distrito</v>
      </c>
      <c r="S192" s="16">
        <f>VLOOKUP(A192,'MOD PAA INVERSIÓN 25 DE FEBRERO'!$B:$L,11,0)</f>
        <v>6000000</v>
      </c>
      <c r="T192" s="17">
        <v>36000000</v>
      </c>
      <c r="U192" s="13" t="str">
        <f>VLOOKUP(A192,'MOD PAA INVERSIÓN 25 DE FEBRERO'!$B:$N,13,0)</f>
        <v>Gerencia Escuela de la Participación</v>
      </c>
      <c r="V192" s="13" t="str">
        <f>VLOOKUP(A192,'MOD PAA INVERSIÓN 25 DE FEBRERO'!$B:$O,14,0)</f>
        <v>O232020200883990  Otros servicios profesionales, técnicos y empresar</v>
      </c>
      <c r="W192" s="13" t="str">
        <f>VLOOKUP(A192,'MOD PAA INVERSIÓN 25 DE FEBRERO'!$B:$P,15,0)</f>
        <v>20/0220/0102/45020340212</v>
      </c>
      <c r="X192" s="13" t="s">
        <v>300</v>
      </c>
      <c r="Y192" s="13" t="s">
        <v>50</v>
      </c>
      <c r="Z192" s="13" t="s">
        <v>51</v>
      </c>
      <c r="AA192" s="69"/>
      <c r="AB192" s="69"/>
      <c r="AC192" s="69"/>
      <c r="AD192" s="69"/>
      <c r="AE192" s="13" t="s">
        <v>265</v>
      </c>
      <c r="AF192" s="17">
        <v>5300000</v>
      </c>
      <c r="AG192" s="17">
        <v>21200000</v>
      </c>
      <c r="AH192" s="70">
        <f>VLOOKUP(A192,'MOD PAA INVERSIÓN 25 DE FEBRERO'!$B:$M,12,0)</f>
        <v>36000000</v>
      </c>
      <c r="AI192" s="70">
        <f t="shared" si="0"/>
        <v>14800000</v>
      </c>
      <c r="AJ192" s="70">
        <v>36000000</v>
      </c>
      <c r="AK192" s="70">
        <v>4</v>
      </c>
      <c r="AL192" s="70" t="str">
        <f>VLOOKUP(A192,'MOD PAA INVERSIÓN 25 DE FEBRERO'!$B:$X,23,0)</f>
        <v>Modificación propuesta</v>
      </c>
      <c r="AM192" s="13" t="s">
        <v>47</v>
      </c>
      <c r="AN192" s="14">
        <v>8080</v>
      </c>
      <c r="AO192" s="71"/>
      <c r="AP192" s="71">
        <f>SUMIFS('MOD PAA INVERSIÓN'!$M:$M,'MOD PAA INVERSIÓN'!B:B,A192,'MOD PAA INVERSIÓN'!A:A,"Información Actual")</f>
        <v>-21200000</v>
      </c>
      <c r="AQ192" s="71">
        <f>VLOOKUP(A192,'Copia de MOD PAA INVERSIÓN'!$B:$M,12,0)</f>
        <v>33000000</v>
      </c>
      <c r="AR192" s="75">
        <f>VLOOKUP(A192,'SOL INVERSIÒN'!$B:$M,12,0)</f>
        <v>36000000</v>
      </c>
      <c r="AS192" s="69"/>
      <c r="AT192" s="71"/>
      <c r="AU192" s="71">
        <f t="shared" si="2"/>
        <v>0</v>
      </c>
      <c r="AV192" s="71"/>
      <c r="AW192" s="71"/>
      <c r="AX192" s="71"/>
    </row>
    <row r="193" spans="1:50" ht="191.25">
      <c r="A193" s="12" t="s">
        <v>449</v>
      </c>
      <c r="B193" s="13" t="s">
        <v>34</v>
      </c>
      <c r="C193" s="13" t="s">
        <v>35</v>
      </c>
      <c r="D193" s="13" t="s">
        <v>263</v>
      </c>
      <c r="E193" s="13" t="s">
        <v>264</v>
      </c>
      <c r="F193" s="14">
        <v>8080</v>
      </c>
      <c r="G193" s="14">
        <v>2024110010212</v>
      </c>
      <c r="H193" s="13" t="s">
        <v>265</v>
      </c>
      <c r="I193" s="13" t="s">
        <v>425</v>
      </c>
      <c r="J193" s="13" t="str">
        <f>VLOOKUP(A193,'MOD PAA INVERSIÓN 25 DE FEBRERO'!$B:$C,2,0)</f>
        <v>2. Implementar 35 iniciativas de producción de información pertinente para el análisis y divulgación de información sobre participación ciudadana</v>
      </c>
      <c r="K193" s="13">
        <f>VLOOKUP(A193,'MOD PAA INVERSIÓN 25 DE FEBRERO'!$B:$D,3,0)</f>
        <v>80111600</v>
      </c>
      <c r="L193" s="13" t="str">
        <f>VLOOKUP(A193,'MOD PAA INVERSIÓN 25 DE FEBRERO'!$B:$E,4,0)</f>
        <v>Prestar los servicios profesionales para realizar el seguimiento, sistematización y reporte de las actividades y tareas adelantadas por el Observatorio de Participación Ciudadana.</v>
      </c>
      <c r="M193" s="13" t="str">
        <f>VLOOKUP(A193,'MOD PAA INVERSIÓN 25 DE FEBRERO'!$B:$F,5,0)</f>
        <v>MARZO</v>
      </c>
      <c r="N193" s="14" t="str">
        <f>VLOOKUP(A193,'MOD PAA INVERSIÓN 25 DE FEBRERO'!$B:$G,6,0)</f>
        <v>MARZO</v>
      </c>
      <c r="O193" s="14">
        <f>VLOOKUP(A193,'MOD PAA INVERSIÓN 25 DE FEBRERO'!$B:$H,7,0)</f>
        <v>4</v>
      </c>
      <c r="P193" s="13">
        <f>VLOOKUP(A193,'MOD PAA INVERSIÓN 25 DE FEBRERO'!$B:$I,8,0)</f>
        <v>1</v>
      </c>
      <c r="Q193" s="13" t="str">
        <f>VLOOKUP(A193,'MOD PAA INVERSIÓN 25 DE FEBRERO'!$B:$J,9,0)</f>
        <v>CCE-16 Contratación Directa</v>
      </c>
      <c r="R193" s="15" t="str">
        <f>VLOOKUP(A193,'MOD PAA INVERSIÓN 25 DE FEBRERO'!$B:$K,10,0)</f>
        <v>1-100-F001_VA-Recursos distrito</v>
      </c>
      <c r="S193" s="16">
        <f>VLOOKUP(A193,'MOD PAA INVERSIÓN 25 DE FEBRERO'!$B:$L,11,0)</f>
        <v>4500000</v>
      </c>
      <c r="T193" s="17">
        <v>18000000</v>
      </c>
      <c r="U193" s="13" t="str">
        <f>VLOOKUP(A193,'MOD PAA INVERSIÓN 25 DE FEBRERO'!$B:$N,13,0)</f>
        <v>Gerencia Escuela de la Participación</v>
      </c>
      <c r="V193" s="13" t="str">
        <f>VLOOKUP(A193,'MOD PAA INVERSIÓN 25 DE FEBRERO'!$B:$O,14,0)</f>
        <v>O232020200991119_Otros servicios de la administración pública n.c.p.</v>
      </c>
      <c r="W193" s="13" t="str">
        <f>VLOOKUP(A193,'MOD PAA INVERSIÓN 25 DE FEBRERO'!$B:$P,15,0)</f>
        <v>20/0220/0102/45020340212</v>
      </c>
      <c r="X193" s="13" t="s">
        <v>271</v>
      </c>
      <c r="Y193" s="13" t="s">
        <v>50</v>
      </c>
      <c r="Z193" s="13" t="s">
        <v>51</v>
      </c>
      <c r="AA193" s="69"/>
      <c r="AB193" s="69"/>
      <c r="AC193" s="69"/>
      <c r="AD193" s="69"/>
      <c r="AE193" s="13" t="s">
        <v>265</v>
      </c>
      <c r="AF193" s="17">
        <v>4500000</v>
      </c>
      <c r="AG193" s="17">
        <v>18000000</v>
      </c>
      <c r="AH193" s="70">
        <f>VLOOKUP(A193,'MOD PAA INVERSIÓN 25 DE FEBRERO'!$B:$M,12,0)</f>
        <v>18000000</v>
      </c>
      <c r="AI193" s="70">
        <f t="shared" si="0"/>
        <v>0</v>
      </c>
      <c r="AJ193" s="70">
        <v>18000000</v>
      </c>
      <c r="AK193" s="70">
        <v>1</v>
      </c>
      <c r="AL193" s="70" t="str">
        <f>VLOOKUP(A193,'MOD PAA INVERSIÓN 25 DE FEBRERO'!$B:$X,23,0)</f>
        <v>Modificación propuesta</v>
      </c>
      <c r="AM193" s="13" t="s">
        <v>47</v>
      </c>
      <c r="AN193" s="14">
        <v>8080</v>
      </c>
      <c r="AO193" s="71"/>
      <c r="AP193" s="71">
        <f>SUMIFS('MOD PAA INVERSIÓN'!$M:$M,'MOD PAA INVERSIÓN'!B:B,A193,'MOD PAA INVERSIÓN'!A:A,"Información Actual")</f>
        <v>-18000000</v>
      </c>
      <c r="AQ193" s="71">
        <f>VLOOKUP(A193,'Copia de MOD PAA INVERSIÓN'!$B:$M,12,0)</f>
        <v>18000000</v>
      </c>
      <c r="AR193" s="75">
        <f>VLOOKUP(A193,'SOL INVERSIÒN'!$B:$M,12,0)</f>
        <v>18000000</v>
      </c>
      <c r="AS193" s="69"/>
      <c r="AT193" s="71"/>
      <c r="AU193" s="71">
        <f t="shared" si="2"/>
        <v>0</v>
      </c>
      <c r="AV193" s="71"/>
      <c r="AW193" s="71"/>
      <c r="AX193" s="71"/>
    </row>
    <row r="194" spans="1:50" ht="191.25">
      <c r="A194" s="12" t="s">
        <v>451</v>
      </c>
      <c r="B194" s="13" t="s">
        <v>34</v>
      </c>
      <c r="C194" s="13" t="s">
        <v>35</v>
      </c>
      <c r="D194" s="13" t="s">
        <v>263</v>
      </c>
      <c r="E194" s="13" t="s">
        <v>264</v>
      </c>
      <c r="F194" s="14">
        <v>8080</v>
      </c>
      <c r="G194" s="14">
        <v>2024110010212</v>
      </c>
      <c r="H194" s="13" t="s">
        <v>265</v>
      </c>
      <c r="I194" s="13" t="s">
        <v>425</v>
      </c>
      <c r="J194" s="13" t="str">
        <f>VLOOKUP(A194,'MOD PAA INVERSIÓN 25 DE FEBRERO'!$B:$C,2,0)</f>
        <v>2. Implementar 35 iniciativas de producción de información pertinente para el análisis y divulgación de información sobre participación ciudadana</v>
      </c>
      <c r="K194" s="13">
        <f>VLOOKUP(A194,'MOD PAA INVERSIÓN 25 DE FEBRERO'!$B:$D,3,0)</f>
        <v>80111600</v>
      </c>
      <c r="L194" s="13" t="str">
        <f>VLOOKUP(A194,'MOD PAA INVERSIÓN 25 DE FEBRERO'!$B:$E,4,0)</f>
        <v>Prestar los servicios profesionales para la construcción y análisis de datos de información geográfica, así como la generación de contenidos para el Observatorio de Participación Ciudadana.</v>
      </c>
      <c r="M194" s="13" t="str">
        <f>VLOOKUP(A194,'MOD PAA INVERSIÓN 25 DE FEBRERO'!$B:$F,5,0)</f>
        <v>ENERO</v>
      </c>
      <c r="N194" s="14" t="str">
        <f>VLOOKUP(A194,'MOD PAA INVERSIÓN 25 DE FEBRERO'!$B:$G,6,0)</f>
        <v>ENERO</v>
      </c>
      <c r="O194" s="14">
        <f>VLOOKUP(A194,'MOD PAA INVERSIÓN 25 DE FEBRERO'!$B:$H,7,0)</f>
        <v>4</v>
      </c>
      <c r="P194" s="13">
        <f>VLOOKUP(A194,'MOD PAA INVERSIÓN 25 DE FEBRERO'!$B:$I,8,0)</f>
        <v>1</v>
      </c>
      <c r="Q194" s="13" t="str">
        <f>VLOOKUP(A194,'MOD PAA INVERSIÓN 25 DE FEBRERO'!$B:$J,9,0)</f>
        <v>CCE-16 Contratación Directa</v>
      </c>
      <c r="R194" s="15" t="str">
        <f>VLOOKUP(A194,'MOD PAA INVERSIÓN 25 DE FEBRERO'!$B:$K,10,0)</f>
        <v>1-100-F001_VA-Recursos distrito</v>
      </c>
      <c r="S194" s="16">
        <f>VLOOKUP(A194,'MOD PAA INVERSIÓN 25 DE FEBRERO'!$B:$L,11,0)</f>
        <v>5000000</v>
      </c>
      <c r="T194" s="17">
        <v>20000000</v>
      </c>
      <c r="U194" s="13" t="str">
        <f>VLOOKUP(A194,'MOD PAA INVERSIÓN 25 DE FEBRERO'!$B:$N,13,0)</f>
        <v>Gerencia Escuela de la Participación</v>
      </c>
      <c r="V194" s="13" t="str">
        <f>VLOOKUP(A194,'MOD PAA INVERSIÓN 25 DE FEBRERO'!$B:$O,14,0)</f>
        <v>O232020200991119_Otros servicios de la administración pública n.c.p.</v>
      </c>
      <c r="W194" s="13" t="str">
        <f>VLOOKUP(A194,'MOD PAA INVERSIÓN 25 DE FEBRERO'!$B:$P,15,0)</f>
        <v>20/0220/0102/45020340212</v>
      </c>
      <c r="X194" s="13" t="s">
        <v>271</v>
      </c>
      <c r="Y194" s="13" t="s">
        <v>50</v>
      </c>
      <c r="Z194" s="13" t="s">
        <v>51</v>
      </c>
      <c r="AA194" s="69"/>
      <c r="AB194" s="69"/>
      <c r="AC194" s="69"/>
      <c r="AD194" s="69"/>
      <c r="AE194" s="13" t="s">
        <v>265</v>
      </c>
      <c r="AF194" s="17">
        <v>5000000</v>
      </c>
      <c r="AG194" s="17">
        <v>20000000</v>
      </c>
      <c r="AH194" s="70">
        <f>VLOOKUP(A194,'MOD PAA INVERSIÓN 25 DE FEBRERO'!$B:$M,12,0)</f>
        <v>20000000</v>
      </c>
      <c r="AI194" s="70">
        <f t="shared" si="0"/>
        <v>0</v>
      </c>
      <c r="AJ194" s="70">
        <v>20000000</v>
      </c>
      <c r="AK194" s="70">
        <v>1</v>
      </c>
      <c r="AL194" s="70" t="str">
        <f>VLOOKUP(A194,'MOD PAA INVERSIÓN 25 DE FEBRERO'!$B:$X,23,0)</f>
        <v>Modificación propuesta</v>
      </c>
      <c r="AM194" s="13" t="s">
        <v>47</v>
      </c>
      <c r="AN194" s="14">
        <v>8080</v>
      </c>
      <c r="AO194" s="71"/>
      <c r="AP194" s="71">
        <f>SUMIFS('MOD PAA INVERSIÓN'!$M:$M,'MOD PAA INVERSIÓN'!B:B,A194,'MOD PAA INVERSIÓN'!A:A,"Información Actual")</f>
        <v>-20000000</v>
      </c>
      <c r="AQ194" s="71">
        <f>VLOOKUP(A194,'Copia de MOD PAA INVERSIÓN'!$B:$M,12,0)</f>
        <v>20000000</v>
      </c>
      <c r="AR194" s="75">
        <f>VLOOKUP(A194,'SOL INVERSIÒN'!$B:$M,12,0)</f>
        <v>20000000</v>
      </c>
      <c r="AS194" s="69"/>
      <c r="AT194" s="71"/>
      <c r="AU194" s="71">
        <f t="shared" si="2"/>
        <v>0</v>
      </c>
      <c r="AV194" s="71"/>
      <c r="AW194" s="71"/>
      <c r="AX194" s="71"/>
    </row>
    <row r="195" spans="1:50" ht="191.25">
      <c r="A195" s="12" t="s">
        <v>453</v>
      </c>
      <c r="B195" s="13" t="s">
        <v>34</v>
      </c>
      <c r="C195" s="13" t="s">
        <v>35</v>
      </c>
      <c r="D195" s="13" t="s">
        <v>263</v>
      </c>
      <c r="E195" s="13" t="s">
        <v>264</v>
      </c>
      <c r="F195" s="14">
        <v>8080</v>
      </c>
      <c r="G195" s="14">
        <v>2024110010212</v>
      </c>
      <c r="H195" s="13" t="s">
        <v>265</v>
      </c>
      <c r="I195" s="13" t="s">
        <v>425</v>
      </c>
      <c r="J195" s="13" t="s">
        <v>426</v>
      </c>
      <c r="K195" s="13">
        <v>80111600</v>
      </c>
      <c r="L195" s="13" t="s">
        <v>454</v>
      </c>
      <c r="M195" s="13" t="s">
        <v>43</v>
      </c>
      <c r="N195" s="13" t="str">
        <f>+M195</f>
        <v>FEBRERO</v>
      </c>
      <c r="O195" s="13">
        <v>5</v>
      </c>
      <c r="P195" s="13">
        <v>1</v>
      </c>
      <c r="Q195" s="13" t="s">
        <v>44</v>
      </c>
      <c r="R195" s="17" t="s">
        <v>45</v>
      </c>
      <c r="S195" s="17">
        <v>6500000</v>
      </c>
      <c r="T195" s="17">
        <v>32500000</v>
      </c>
      <c r="U195" s="13" t="s">
        <v>269</v>
      </c>
      <c r="V195" s="13" t="s">
        <v>47</v>
      </c>
      <c r="W195" s="13" t="s">
        <v>270</v>
      </c>
      <c r="X195" s="13" t="s">
        <v>271</v>
      </c>
      <c r="Y195" s="13" t="s">
        <v>50</v>
      </c>
      <c r="Z195" s="13" t="s">
        <v>51</v>
      </c>
      <c r="AA195" s="69"/>
      <c r="AB195" s="69"/>
      <c r="AC195" s="69"/>
      <c r="AD195" s="69"/>
      <c r="AE195" s="13" t="s">
        <v>265</v>
      </c>
      <c r="AF195" s="17">
        <v>6500000</v>
      </c>
      <c r="AG195" s="17">
        <v>32500000</v>
      </c>
      <c r="AH195" s="70" t="e">
        <f>VLOOKUP(A195,'MOD PAA INVERSIÓN 25 DE FEBRERO'!$B:$M,12,0)</f>
        <v>#N/A</v>
      </c>
      <c r="AI195" s="72">
        <f t="shared" si="0"/>
        <v>0</v>
      </c>
      <c r="AJ195" s="72">
        <v>32500000</v>
      </c>
      <c r="AK195" s="70">
        <v>0</v>
      </c>
      <c r="AL195" s="70" t="e">
        <f>VLOOKUP(A195,'MOD PAA INVERSIÓN 25 DE FEBRERO'!$B:$X,23,0)</f>
        <v>#N/A</v>
      </c>
      <c r="AM195" s="13" t="s">
        <v>47</v>
      </c>
      <c r="AN195" s="14">
        <v>8080</v>
      </c>
      <c r="AO195" s="71"/>
      <c r="AP195" s="71">
        <f>SUMIFS('MOD PAA INVERSIÓN'!$M:$M,'MOD PAA INVERSIÓN'!B:B,A195,'MOD PAA INVERSIÓN'!A:A,"Información Actual")</f>
        <v>0</v>
      </c>
      <c r="AQ195" s="71" t="e">
        <f>VLOOKUP(A195,'Copia de MOD PAA INVERSIÓN'!$B:$M,12,0)</f>
        <v>#N/A</v>
      </c>
      <c r="AR195" s="69" t="e">
        <f>VLOOKUP(A195,'SOL INVERSIÒN'!$B:$M,12,0)</f>
        <v>#N/A</v>
      </c>
      <c r="AS195" s="69"/>
      <c r="AT195" s="71"/>
      <c r="AU195" s="71" t="e">
        <f t="shared" si="2"/>
        <v>#N/A</v>
      </c>
      <c r="AV195" s="71"/>
      <c r="AW195" s="71"/>
      <c r="AX195" s="71"/>
    </row>
    <row r="196" spans="1:50" ht="89.25">
      <c r="A196" s="12" t="s">
        <v>455</v>
      </c>
      <c r="B196" s="13" t="s">
        <v>34</v>
      </c>
      <c r="C196" s="13" t="s">
        <v>35</v>
      </c>
      <c r="D196" s="13" t="s">
        <v>263</v>
      </c>
      <c r="E196" s="13" t="s">
        <v>264</v>
      </c>
      <c r="F196" s="14">
        <v>8080</v>
      </c>
      <c r="G196" s="14">
        <v>2024110010212</v>
      </c>
      <c r="H196" s="13" t="s">
        <v>265</v>
      </c>
      <c r="I196" s="13" t="s">
        <v>425</v>
      </c>
      <c r="J196" s="13" t="str">
        <f>VLOOKUP(A196,'MOD PAA INVERSIÓN 25 DE FEBRERO'!$B:$C,2,0)</f>
        <v>2. Implementar 35 iniciativas de producción de información pertinente para el análisis y divulgación de información sobre participación ciudadana</v>
      </c>
      <c r="K196" s="13">
        <f>VLOOKUP(A196,'MOD PAA INVERSIÓN 25 DE FEBRERO'!$B:$D,3,0)</f>
        <v>80111600</v>
      </c>
      <c r="L196" s="13" t="str">
        <f>VLOOKUP(A196,'MOD PAA INVERSIÓN 25 DE FEBRERO'!$B:$E,4,0)</f>
        <v>Prestar los servicios profesionales para desarrollar tareas administrativas y financieras del Observatorio y la Gerencia Escuela</v>
      </c>
      <c r="M196" s="13" t="str">
        <f>VLOOKUP(A196,'MOD PAA INVERSIÓN 25 DE FEBRERO'!$B:$F,5,0)</f>
        <v>MARZO</v>
      </c>
      <c r="N196" s="14" t="str">
        <f>VLOOKUP(A196,'MOD PAA INVERSIÓN 25 DE FEBRERO'!$B:$G,6,0)</f>
        <v>MARZO</v>
      </c>
      <c r="O196" s="14">
        <f>VLOOKUP(A196,'MOD PAA INVERSIÓN 25 DE FEBRERO'!$B:$H,7,0)</f>
        <v>5</v>
      </c>
      <c r="P196" s="13">
        <f>VLOOKUP(A196,'MOD PAA INVERSIÓN 25 DE FEBRERO'!$B:$I,8,0)</f>
        <v>1</v>
      </c>
      <c r="Q196" s="13" t="str">
        <f>VLOOKUP(A196,'MOD PAA INVERSIÓN 25 DE FEBRERO'!$B:$J,9,0)</f>
        <v>CCE-16 Contratación Directa</v>
      </c>
      <c r="R196" s="15" t="str">
        <f>VLOOKUP(A196,'MOD PAA INVERSIÓN 25 DE FEBRERO'!$B:$K,10,0)</f>
        <v>1-100-F001_VA-Recursos distrito</v>
      </c>
      <c r="S196" s="16">
        <f>VLOOKUP(A196,'MOD PAA INVERSIÓN 25 DE FEBRERO'!$B:$L,11,0)</f>
        <v>4500000</v>
      </c>
      <c r="T196" s="17">
        <v>22500000</v>
      </c>
      <c r="U196" s="13" t="str">
        <f>VLOOKUP(A196,'MOD PAA INVERSIÓN 25 DE FEBRERO'!$B:$N,13,0)</f>
        <v>Gerencia Escuela de la Participación</v>
      </c>
      <c r="V196" s="13" t="str">
        <f>VLOOKUP(A196,'MOD PAA INVERSIÓN 25 DE FEBRERO'!$B:$O,14,0)</f>
        <v>O232020200991119_Otros servicios de la administración pública n.c.p.</v>
      </c>
      <c r="W196" s="13" t="str">
        <f>VLOOKUP(A196,'MOD PAA INVERSIÓN 25 DE FEBRERO'!$B:$P,15,0)</f>
        <v>20/0220/0102/45020340212</v>
      </c>
      <c r="X196" s="13" t="s">
        <v>49</v>
      </c>
      <c r="Y196" s="13" t="s">
        <v>50</v>
      </c>
      <c r="Z196" s="13" t="s">
        <v>51</v>
      </c>
      <c r="AA196" s="69"/>
      <c r="AB196" s="69"/>
      <c r="AC196" s="69"/>
      <c r="AD196" s="69"/>
      <c r="AE196" s="13" t="s">
        <v>265</v>
      </c>
      <c r="AF196" s="17">
        <v>4500000</v>
      </c>
      <c r="AG196" s="17">
        <v>22500000</v>
      </c>
      <c r="AH196" s="70">
        <f>VLOOKUP(A196,'MOD PAA INVERSIÓN 25 DE FEBRERO'!$B:$M,12,0)</f>
        <v>22500000</v>
      </c>
      <c r="AI196" s="70">
        <f t="shared" si="0"/>
        <v>0</v>
      </c>
      <c r="AJ196" s="70">
        <v>22500000</v>
      </c>
      <c r="AK196" s="70">
        <v>1</v>
      </c>
      <c r="AL196" s="70" t="str">
        <f>VLOOKUP(A196,'MOD PAA INVERSIÓN 25 DE FEBRERO'!$B:$X,23,0)</f>
        <v>Modificación propuesta</v>
      </c>
      <c r="AM196" s="13" t="s">
        <v>47</v>
      </c>
      <c r="AN196" s="14">
        <v>8080</v>
      </c>
      <c r="AO196" s="71"/>
      <c r="AP196" s="71">
        <f>SUMIFS('MOD PAA INVERSIÓN'!$M:$M,'MOD PAA INVERSIÓN'!B:B,A196,'MOD PAA INVERSIÓN'!A:A,"Información Actual")</f>
        <v>-22500000</v>
      </c>
      <c r="AQ196" s="71">
        <f>VLOOKUP(A196,'Copia de MOD PAA INVERSIÓN'!$B:$M,12,0)</f>
        <v>22500000</v>
      </c>
      <c r="AR196" s="75">
        <f>VLOOKUP(A196,'SOL INVERSIÒN'!$B:$M,12,0)</f>
        <v>22500000</v>
      </c>
      <c r="AS196" s="69"/>
      <c r="AT196" s="71"/>
      <c r="AU196" s="71">
        <f t="shared" si="2"/>
        <v>0</v>
      </c>
      <c r="AV196" s="71"/>
      <c r="AW196" s="71"/>
      <c r="AX196" s="71"/>
    </row>
    <row r="197" spans="1:50" ht="89.25">
      <c r="A197" s="12" t="s">
        <v>457</v>
      </c>
      <c r="B197" s="13" t="s">
        <v>34</v>
      </c>
      <c r="C197" s="13" t="s">
        <v>35</v>
      </c>
      <c r="D197" s="13" t="s">
        <v>263</v>
      </c>
      <c r="E197" s="13" t="s">
        <v>264</v>
      </c>
      <c r="F197" s="14">
        <v>8080</v>
      </c>
      <c r="G197" s="14">
        <v>2024110010212</v>
      </c>
      <c r="H197" s="13" t="s">
        <v>265</v>
      </c>
      <c r="I197" s="13" t="s">
        <v>425</v>
      </c>
      <c r="J197" s="13" t="s">
        <v>426</v>
      </c>
      <c r="K197" s="13">
        <v>80111600</v>
      </c>
      <c r="L197" s="13" t="s">
        <v>458</v>
      </c>
      <c r="M197" s="13" t="s">
        <v>280</v>
      </c>
      <c r="N197" s="13" t="str">
        <f>+M197</f>
        <v>MARZO</v>
      </c>
      <c r="O197" s="13">
        <v>4</v>
      </c>
      <c r="P197" s="13">
        <v>1</v>
      </c>
      <c r="Q197" s="13" t="s">
        <v>44</v>
      </c>
      <c r="R197" s="17" t="s">
        <v>45</v>
      </c>
      <c r="S197" s="17">
        <v>7000000</v>
      </c>
      <c r="T197" s="17">
        <v>28000000</v>
      </c>
      <c r="U197" s="13" t="s">
        <v>269</v>
      </c>
      <c r="V197" s="13" t="s">
        <v>47</v>
      </c>
      <c r="W197" s="13" t="s">
        <v>270</v>
      </c>
      <c r="X197" s="13" t="s">
        <v>300</v>
      </c>
      <c r="Y197" s="13" t="s">
        <v>50</v>
      </c>
      <c r="Z197" s="13" t="s">
        <v>51</v>
      </c>
      <c r="AA197" s="69"/>
      <c r="AB197" s="69"/>
      <c r="AC197" s="69"/>
      <c r="AD197" s="69"/>
      <c r="AE197" s="13" t="s">
        <v>265</v>
      </c>
      <c r="AF197" s="17">
        <v>7000000</v>
      </c>
      <c r="AG197" s="17">
        <v>28000000</v>
      </c>
      <c r="AH197" s="70" t="e">
        <f>VLOOKUP(A197,'MOD PAA INVERSIÓN 25 DE FEBRERO'!$B:$M,12,0)</f>
        <v>#N/A</v>
      </c>
      <c r="AI197" s="72">
        <f t="shared" si="0"/>
        <v>0</v>
      </c>
      <c r="AJ197" s="72">
        <v>28000000</v>
      </c>
      <c r="AK197" s="70">
        <v>0</v>
      </c>
      <c r="AL197" s="70" t="e">
        <f>VLOOKUP(A197,'MOD PAA INVERSIÓN 25 DE FEBRERO'!$B:$X,23,0)</f>
        <v>#N/A</v>
      </c>
      <c r="AM197" s="13" t="s">
        <v>47</v>
      </c>
      <c r="AN197" s="14">
        <v>8080</v>
      </c>
      <c r="AO197" s="71"/>
      <c r="AP197" s="71">
        <f>SUMIFS('MOD PAA INVERSIÓN'!$M:$M,'MOD PAA INVERSIÓN'!B:B,A197,'MOD PAA INVERSIÓN'!A:A,"Información Actual")</f>
        <v>0</v>
      </c>
      <c r="AQ197" s="71" t="e">
        <f>VLOOKUP(A197,'Copia de MOD PAA INVERSIÓN'!$B:$M,12,0)</f>
        <v>#N/A</v>
      </c>
      <c r="AR197" s="69" t="e">
        <f>VLOOKUP(A197,'SOL INVERSIÒN'!$B:$M,12,0)</f>
        <v>#N/A</v>
      </c>
      <c r="AS197" s="69"/>
      <c r="AT197" s="71"/>
      <c r="AU197" s="71" t="e">
        <f t="shared" si="2"/>
        <v>#N/A</v>
      </c>
      <c r="AV197" s="71"/>
      <c r="AW197" s="71"/>
      <c r="AX197" s="71"/>
    </row>
    <row r="198" spans="1:50" ht="191.25">
      <c r="A198" s="12" t="s">
        <v>459</v>
      </c>
      <c r="B198" s="13" t="s">
        <v>34</v>
      </c>
      <c r="C198" s="13" t="s">
        <v>35</v>
      </c>
      <c r="D198" s="13" t="s">
        <v>263</v>
      </c>
      <c r="E198" s="13" t="s">
        <v>264</v>
      </c>
      <c r="F198" s="14">
        <v>8080</v>
      </c>
      <c r="G198" s="14">
        <v>2024110010212</v>
      </c>
      <c r="H198" s="13" t="s">
        <v>265</v>
      </c>
      <c r="I198" s="13" t="s">
        <v>425</v>
      </c>
      <c r="J198" s="13" t="str">
        <f>VLOOKUP(A198,'MOD PAA INVERSIÓN 25 DE FEBRERO'!$B:$C,2,0)</f>
        <v>2. Implementar 35 iniciativas de producción de información pertinente para el análisis y divulgación de información sobre participación ciudadana</v>
      </c>
      <c r="K198" s="13">
        <f>VLOOKUP(A198,'MOD PAA INVERSIÓN 25 DE FEBRERO'!$B:$D,3,0)</f>
        <v>80111600</v>
      </c>
      <c r="L198" s="13" t="str">
        <f>VLOOKUP(A198,'MOD PAA INVERSIÓN 25 DE FEBRERO'!$B:$E,4,0)</f>
        <v>Prestar los servicios profesionales  para gestionar desde el componente jurídico actividades contractuales y administrativas del Observatorio y la Gerencia Escuela</v>
      </c>
      <c r="M198" s="13" t="str">
        <f>VLOOKUP(A198,'MOD PAA INVERSIÓN 25 DE FEBRERO'!$B:$F,5,0)</f>
        <v>FEBRERO</v>
      </c>
      <c r="N198" s="14" t="str">
        <f>VLOOKUP(A198,'MOD PAA INVERSIÓN 25 DE FEBRERO'!$B:$G,6,0)</f>
        <v>FEBRERO</v>
      </c>
      <c r="O198" s="14">
        <f>VLOOKUP(A198,'MOD PAA INVERSIÓN 25 DE FEBRERO'!$B:$H,7,0)</f>
        <v>4</v>
      </c>
      <c r="P198" s="13">
        <f>VLOOKUP(A198,'MOD PAA INVERSIÓN 25 DE FEBRERO'!$B:$I,8,0)</f>
        <v>1</v>
      </c>
      <c r="Q198" s="13" t="str">
        <f>VLOOKUP(A198,'MOD PAA INVERSIÓN 25 DE FEBRERO'!$B:$J,9,0)</f>
        <v>CCE-16 Contratación Directa</v>
      </c>
      <c r="R198" s="15" t="str">
        <f>VLOOKUP(A198,'MOD PAA INVERSIÓN 25 DE FEBRERO'!$B:$K,10,0)</f>
        <v>1-100-F001_VA-Recursos distrito</v>
      </c>
      <c r="S198" s="16">
        <f>VLOOKUP(A198,'MOD PAA INVERSIÓN 25 DE FEBRERO'!$B:$L,11,0)</f>
        <v>7000000</v>
      </c>
      <c r="T198" s="17">
        <v>28000000</v>
      </c>
      <c r="U198" s="13" t="str">
        <f>VLOOKUP(A198,'MOD PAA INVERSIÓN 25 DE FEBRERO'!$B:$N,13,0)</f>
        <v>Gerencia Escuela de la Participación</v>
      </c>
      <c r="V198" s="13" t="str">
        <f>VLOOKUP(A198,'MOD PAA INVERSIÓN 25 DE FEBRERO'!$B:$O,14,0)</f>
        <v>O232020200991119_Otros servicios de la administración pública n.c.p.</v>
      </c>
      <c r="W198" s="13" t="str">
        <f>VLOOKUP(A198,'MOD PAA INVERSIÓN 25 DE FEBRERO'!$B:$P,15,0)</f>
        <v>20/0220/0102/45020340212</v>
      </c>
      <c r="X198" s="13" t="s">
        <v>271</v>
      </c>
      <c r="Y198" s="13" t="s">
        <v>50</v>
      </c>
      <c r="Z198" s="13" t="s">
        <v>51</v>
      </c>
      <c r="AA198" s="69"/>
      <c r="AB198" s="69"/>
      <c r="AC198" s="69"/>
      <c r="AD198" s="69"/>
      <c r="AE198" s="13" t="s">
        <v>265</v>
      </c>
      <c r="AF198" s="17">
        <v>7000000</v>
      </c>
      <c r="AG198" s="17">
        <v>28000000</v>
      </c>
      <c r="AH198" s="70">
        <f>VLOOKUP(A198,'MOD PAA INVERSIÓN 25 DE FEBRERO'!$B:$M,12,0)</f>
        <v>28000000</v>
      </c>
      <c r="AI198" s="70">
        <f t="shared" si="0"/>
        <v>0</v>
      </c>
      <c r="AJ198" s="70">
        <v>28000000</v>
      </c>
      <c r="AK198" s="70">
        <v>1</v>
      </c>
      <c r="AL198" s="70" t="str">
        <f>VLOOKUP(A198,'MOD PAA INVERSIÓN 25 DE FEBRERO'!$B:$X,23,0)</f>
        <v>Modificación propuesta</v>
      </c>
      <c r="AM198" s="13" t="s">
        <v>47</v>
      </c>
      <c r="AN198" s="14">
        <v>8080</v>
      </c>
      <c r="AO198" s="71"/>
      <c r="AP198" s="71">
        <f>SUMIFS('MOD PAA INVERSIÓN'!$M:$M,'MOD PAA INVERSIÓN'!B:B,A198,'MOD PAA INVERSIÓN'!A:A,"Información Actual")</f>
        <v>-28000000</v>
      </c>
      <c r="AQ198" s="71">
        <f>VLOOKUP(A198,'Copia de MOD PAA INVERSIÓN'!$B:$M,12,0)</f>
        <v>28000000</v>
      </c>
      <c r="AR198" s="75">
        <f>VLOOKUP(A198,'SOL INVERSIÒN'!$B:$M,12,0)</f>
        <v>28000000</v>
      </c>
      <c r="AS198" s="69"/>
      <c r="AT198" s="71"/>
      <c r="AU198" s="71">
        <f t="shared" si="2"/>
        <v>0</v>
      </c>
      <c r="AV198" s="71"/>
      <c r="AW198" s="71"/>
      <c r="AX198" s="71"/>
    </row>
    <row r="199" spans="1:50" ht="89.25">
      <c r="A199" s="12" t="s">
        <v>461</v>
      </c>
      <c r="B199" s="13" t="s">
        <v>34</v>
      </c>
      <c r="C199" s="13" t="s">
        <v>35</v>
      </c>
      <c r="D199" s="13" t="s">
        <v>263</v>
      </c>
      <c r="E199" s="13" t="s">
        <v>264</v>
      </c>
      <c r="F199" s="14">
        <v>8080</v>
      </c>
      <c r="G199" s="14">
        <v>2024110010212</v>
      </c>
      <c r="H199" s="13" t="s">
        <v>265</v>
      </c>
      <c r="I199" s="13" t="s">
        <v>425</v>
      </c>
      <c r="J199" s="13" t="str">
        <f>VLOOKUP(A199,'MOD PAA INVERSIÓN 25 DE FEBRERO'!$B:$C,2,0)</f>
        <v>2. Implementar 35 iniciativas de producción de información pertinente para el análisis y divulgación de información sobre participación ciudadana</v>
      </c>
      <c r="K199" s="13">
        <f>VLOOKUP(A199,'MOD PAA INVERSIÓN 25 DE FEBRERO'!$B:$D,3,0)</f>
        <v>80111600</v>
      </c>
      <c r="L199" s="13" t="str">
        <f>VLOOKUP(A199,'MOD PAA INVERSIÓN 25 DE FEBRERO'!$B:$E,4,0)</f>
        <v>Prestar los servicios profesionales para fortalecer en territorio la oferta de servicios del Observatorio y de la Gerencia Escuela</v>
      </c>
      <c r="M199" s="13" t="str">
        <f>VLOOKUP(A199,'MOD PAA INVERSIÓN 25 DE FEBRERO'!$B:$F,5,0)</f>
        <v>FEBRERO</v>
      </c>
      <c r="N199" s="14" t="str">
        <f>VLOOKUP(A199,'MOD PAA INVERSIÓN 25 DE FEBRERO'!$B:$G,6,0)</f>
        <v>FEBRERO</v>
      </c>
      <c r="O199" s="14">
        <f>VLOOKUP(A199,'MOD PAA INVERSIÓN 25 DE FEBRERO'!$B:$H,7,0)</f>
        <v>5</v>
      </c>
      <c r="P199" s="13">
        <f>VLOOKUP(A199,'MOD PAA INVERSIÓN 25 DE FEBRERO'!$B:$I,8,0)</f>
        <v>1</v>
      </c>
      <c r="Q199" s="13" t="str">
        <f>VLOOKUP(A199,'MOD PAA INVERSIÓN 25 DE FEBRERO'!$B:$J,9,0)</f>
        <v>CCE-16 Contratación Directa</v>
      </c>
      <c r="R199" s="15" t="str">
        <f>VLOOKUP(A199,'MOD PAA INVERSIÓN 25 DE FEBRERO'!$B:$K,10,0)</f>
        <v>1-100-F001_VA-Recursos distrito</v>
      </c>
      <c r="S199" s="16">
        <f>VLOOKUP(A199,'MOD PAA INVERSIÓN 25 DE FEBRERO'!$B:$L,11,0)</f>
        <v>5000000</v>
      </c>
      <c r="T199" s="17">
        <v>25000000</v>
      </c>
      <c r="U199" s="13" t="str">
        <f>VLOOKUP(A199,'MOD PAA INVERSIÓN 25 DE FEBRERO'!$B:$N,13,0)</f>
        <v>Gerencia Escuela de la Participación</v>
      </c>
      <c r="V199" s="13" t="str">
        <f>VLOOKUP(A199,'MOD PAA INVERSIÓN 25 DE FEBRERO'!$B:$O,14,0)</f>
        <v>O232020200883990  Otros servicios profesionales, técnicos y empresar</v>
      </c>
      <c r="W199" s="13" t="str">
        <f>VLOOKUP(A199,'MOD PAA INVERSIÓN 25 DE FEBRERO'!$B:$P,15,0)</f>
        <v>20/0220/0102/45020340212</v>
      </c>
      <c r="X199" s="13" t="s">
        <v>49</v>
      </c>
      <c r="Y199" s="13" t="s">
        <v>50</v>
      </c>
      <c r="Z199" s="13" t="s">
        <v>51</v>
      </c>
      <c r="AA199" s="69"/>
      <c r="AB199" s="69"/>
      <c r="AC199" s="69"/>
      <c r="AD199" s="69"/>
      <c r="AE199" s="13" t="s">
        <v>265</v>
      </c>
      <c r="AF199" s="17">
        <v>5000000</v>
      </c>
      <c r="AG199" s="17">
        <v>25000000</v>
      </c>
      <c r="AH199" s="70">
        <f>VLOOKUP(A199,'MOD PAA INVERSIÓN 25 DE FEBRERO'!$B:$M,12,0)</f>
        <v>25000000</v>
      </c>
      <c r="AI199" s="70">
        <f t="shared" si="0"/>
        <v>0</v>
      </c>
      <c r="AJ199" s="70">
        <v>25000000</v>
      </c>
      <c r="AK199" s="70">
        <v>1</v>
      </c>
      <c r="AL199" s="70" t="str">
        <f>VLOOKUP(A199,'MOD PAA INVERSIÓN 25 DE FEBRERO'!$B:$X,23,0)</f>
        <v>Modificación propuesta</v>
      </c>
      <c r="AM199" s="13" t="s">
        <v>47</v>
      </c>
      <c r="AN199" s="14">
        <v>8080</v>
      </c>
      <c r="AO199" s="71"/>
      <c r="AP199" s="71">
        <f>SUMIFS('MOD PAA INVERSIÓN'!$M:$M,'MOD PAA INVERSIÓN'!B:B,A199,'MOD PAA INVERSIÓN'!A:A,"Información Actual")</f>
        <v>-25000000</v>
      </c>
      <c r="AQ199" s="71">
        <f>VLOOKUP(A199,'Copia de MOD PAA INVERSIÓN'!$B:$M,12,0)</f>
        <v>25000000</v>
      </c>
      <c r="AR199" s="75">
        <f>VLOOKUP(A199,'SOL INVERSIÒN'!$B:$M,12,0)</f>
        <v>25000000</v>
      </c>
      <c r="AS199" s="69"/>
      <c r="AT199" s="71"/>
      <c r="AU199" s="71">
        <f t="shared" si="2"/>
        <v>0</v>
      </c>
      <c r="AV199" s="71"/>
      <c r="AW199" s="71"/>
      <c r="AX199" s="71"/>
    </row>
    <row r="200" spans="1:50" ht="89.25">
      <c r="A200" s="12" t="s">
        <v>463</v>
      </c>
      <c r="B200" s="13" t="s">
        <v>34</v>
      </c>
      <c r="C200" s="13" t="s">
        <v>35</v>
      </c>
      <c r="D200" s="13" t="s">
        <v>263</v>
      </c>
      <c r="E200" s="13" t="s">
        <v>264</v>
      </c>
      <c r="F200" s="14">
        <v>8080</v>
      </c>
      <c r="G200" s="14">
        <v>2024110010212</v>
      </c>
      <c r="H200" s="13" t="s">
        <v>265</v>
      </c>
      <c r="I200" s="13" t="s">
        <v>425</v>
      </c>
      <c r="J200" s="13" t="s">
        <v>426</v>
      </c>
      <c r="K200" s="13">
        <v>80111600</v>
      </c>
      <c r="L200" s="13" t="s">
        <v>464</v>
      </c>
      <c r="M200" s="13" t="s">
        <v>43</v>
      </c>
      <c r="N200" s="13" t="str">
        <f t="shared" ref="N200:N202" si="19">+M200</f>
        <v>FEBRERO</v>
      </c>
      <c r="O200" s="13">
        <v>5</v>
      </c>
      <c r="P200" s="13">
        <v>1</v>
      </c>
      <c r="Q200" s="13" t="s">
        <v>44</v>
      </c>
      <c r="R200" s="17" t="s">
        <v>45</v>
      </c>
      <c r="S200" s="17">
        <v>9000000</v>
      </c>
      <c r="T200" s="17">
        <v>45000000</v>
      </c>
      <c r="U200" s="13" t="s">
        <v>269</v>
      </c>
      <c r="V200" s="13" t="s">
        <v>47</v>
      </c>
      <c r="W200" s="13" t="s">
        <v>270</v>
      </c>
      <c r="X200" s="13" t="s">
        <v>49</v>
      </c>
      <c r="Y200" s="13" t="s">
        <v>50</v>
      </c>
      <c r="Z200" s="13" t="s">
        <v>51</v>
      </c>
      <c r="AA200" s="69"/>
      <c r="AB200" s="69"/>
      <c r="AC200" s="69"/>
      <c r="AD200" s="69"/>
      <c r="AE200" s="13" t="s">
        <v>265</v>
      </c>
      <c r="AF200" s="17">
        <v>9000000</v>
      </c>
      <c r="AG200" s="17">
        <v>45000000</v>
      </c>
      <c r="AH200" s="70" t="e">
        <f>VLOOKUP(A200,'MOD PAA INVERSIÓN 25 DE FEBRERO'!$B:$M,12,0)</f>
        <v>#N/A</v>
      </c>
      <c r="AI200" s="72">
        <f t="shared" si="0"/>
        <v>0</v>
      </c>
      <c r="AJ200" s="72">
        <v>45000000</v>
      </c>
      <c r="AK200" s="70">
        <v>0</v>
      </c>
      <c r="AL200" s="70" t="e">
        <f>VLOOKUP(A200,'MOD PAA INVERSIÓN 25 DE FEBRERO'!$B:$X,23,0)</f>
        <v>#N/A</v>
      </c>
      <c r="AM200" s="13" t="s">
        <v>47</v>
      </c>
      <c r="AN200" s="14">
        <v>8080</v>
      </c>
      <c r="AO200" s="71"/>
      <c r="AP200" s="71">
        <f>SUMIFS('MOD PAA INVERSIÓN'!$M:$M,'MOD PAA INVERSIÓN'!B:B,A200,'MOD PAA INVERSIÓN'!A:A,"Información Actual")</f>
        <v>0</v>
      </c>
      <c r="AQ200" s="71" t="e">
        <f>VLOOKUP(A200,'Copia de MOD PAA INVERSIÓN'!$B:$M,12,0)</f>
        <v>#N/A</v>
      </c>
      <c r="AR200" s="69" t="e">
        <f>VLOOKUP(A200,'SOL INVERSIÒN'!$B:$M,12,0)</f>
        <v>#N/A</v>
      </c>
      <c r="AS200" s="69"/>
      <c r="AT200" s="71"/>
      <c r="AU200" s="71" t="e">
        <f t="shared" si="2"/>
        <v>#N/A</v>
      </c>
      <c r="AV200" s="71"/>
      <c r="AW200" s="71"/>
      <c r="AX200" s="71"/>
    </row>
    <row r="201" spans="1:50" ht="89.25">
      <c r="A201" s="12" t="s">
        <v>465</v>
      </c>
      <c r="B201" s="13" t="s">
        <v>34</v>
      </c>
      <c r="C201" s="13" t="s">
        <v>35</v>
      </c>
      <c r="D201" s="13" t="s">
        <v>263</v>
      </c>
      <c r="E201" s="13" t="s">
        <v>264</v>
      </c>
      <c r="F201" s="14">
        <v>8080</v>
      </c>
      <c r="G201" s="14">
        <v>2024110010212</v>
      </c>
      <c r="H201" s="13" t="s">
        <v>265</v>
      </c>
      <c r="I201" s="13" t="s">
        <v>425</v>
      </c>
      <c r="J201" s="13" t="s">
        <v>426</v>
      </c>
      <c r="K201" s="13">
        <v>80111600</v>
      </c>
      <c r="L201" s="13" t="s">
        <v>466</v>
      </c>
      <c r="M201" s="13" t="s">
        <v>43</v>
      </c>
      <c r="N201" s="13" t="str">
        <f t="shared" si="19"/>
        <v>FEBRERO</v>
      </c>
      <c r="O201" s="13">
        <v>5</v>
      </c>
      <c r="P201" s="13">
        <v>1</v>
      </c>
      <c r="Q201" s="13" t="s">
        <v>44</v>
      </c>
      <c r="R201" s="17" t="s">
        <v>45</v>
      </c>
      <c r="S201" s="17">
        <v>9000000</v>
      </c>
      <c r="T201" s="17">
        <v>45000000</v>
      </c>
      <c r="U201" s="13" t="s">
        <v>269</v>
      </c>
      <c r="V201" s="13" t="s">
        <v>47</v>
      </c>
      <c r="W201" s="13" t="s">
        <v>270</v>
      </c>
      <c r="X201" s="13" t="s">
        <v>49</v>
      </c>
      <c r="Y201" s="13" t="s">
        <v>50</v>
      </c>
      <c r="Z201" s="13" t="s">
        <v>51</v>
      </c>
      <c r="AA201" s="69"/>
      <c r="AB201" s="69"/>
      <c r="AC201" s="69"/>
      <c r="AD201" s="69"/>
      <c r="AE201" s="13" t="s">
        <v>265</v>
      </c>
      <c r="AF201" s="17">
        <v>9000000</v>
      </c>
      <c r="AG201" s="17">
        <v>45000000</v>
      </c>
      <c r="AH201" s="70" t="e">
        <f>VLOOKUP(A201,'MOD PAA INVERSIÓN 25 DE FEBRERO'!$B:$M,12,0)</f>
        <v>#N/A</v>
      </c>
      <c r="AI201" s="72">
        <f t="shared" si="0"/>
        <v>0</v>
      </c>
      <c r="AJ201" s="72">
        <v>45000000</v>
      </c>
      <c r="AK201" s="70">
        <v>0</v>
      </c>
      <c r="AL201" s="70" t="e">
        <f>VLOOKUP(A201,'MOD PAA INVERSIÓN 25 DE FEBRERO'!$B:$X,23,0)</f>
        <v>#N/A</v>
      </c>
      <c r="AM201" s="13" t="s">
        <v>47</v>
      </c>
      <c r="AN201" s="14">
        <v>8080</v>
      </c>
      <c r="AO201" s="71"/>
      <c r="AP201" s="71">
        <f>SUMIFS('MOD PAA INVERSIÓN'!$M:$M,'MOD PAA INVERSIÓN'!B:B,A201,'MOD PAA INVERSIÓN'!A:A,"Información Actual")</f>
        <v>0</v>
      </c>
      <c r="AQ201" s="71" t="e">
        <f>VLOOKUP(A201,'Copia de MOD PAA INVERSIÓN'!$B:$M,12,0)</f>
        <v>#N/A</v>
      </c>
      <c r="AR201" s="69" t="e">
        <f>VLOOKUP(A201,'SOL INVERSIÒN'!$B:$M,12,0)</f>
        <v>#N/A</v>
      </c>
      <c r="AS201" s="69"/>
      <c r="AT201" s="71"/>
      <c r="AU201" s="71" t="e">
        <f t="shared" si="2"/>
        <v>#N/A</v>
      </c>
      <c r="AV201" s="71"/>
      <c r="AW201" s="71"/>
      <c r="AX201" s="71"/>
    </row>
    <row r="202" spans="1:50" ht="191.25">
      <c r="A202" s="12" t="s">
        <v>467</v>
      </c>
      <c r="B202" s="13" t="s">
        <v>34</v>
      </c>
      <c r="C202" s="13" t="s">
        <v>35</v>
      </c>
      <c r="D202" s="13" t="s">
        <v>263</v>
      </c>
      <c r="E202" s="13" t="s">
        <v>264</v>
      </c>
      <c r="F202" s="14">
        <v>8080</v>
      </c>
      <c r="G202" s="14">
        <v>2024110010212</v>
      </c>
      <c r="H202" s="13" t="s">
        <v>265</v>
      </c>
      <c r="I202" s="13" t="s">
        <v>425</v>
      </c>
      <c r="J202" s="13" t="s">
        <v>426</v>
      </c>
      <c r="K202" s="13">
        <v>80111600</v>
      </c>
      <c r="L202" s="13" t="s">
        <v>468</v>
      </c>
      <c r="M202" s="13" t="s">
        <v>43</v>
      </c>
      <c r="N202" s="13" t="str">
        <f t="shared" si="19"/>
        <v>FEBRERO</v>
      </c>
      <c r="O202" s="13">
        <v>5</v>
      </c>
      <c r="P202" s="13">
        <v>1</v>
      </c>
      <c r="Q202" s="13" t="s">
        <v>44</v>
      </c>
      <c r="R202" s="17" t="s">
        <v>45</v>
      </c>
      <c r="S202" s="17">
        <v>4500000</v>
      </c>
      <c r="T202" s="17">
        <v>22500000</v>
      </c>
      <c r="U202" s="13" t="s">
        <v>269</v>
      </c>
      <c r="V202" s="13" t="s">
        <v>47</v>
      </c>
      <c r="W202" s="13" t="s">
        <v>270</v>
      </c>
      <c r="X202" s="13" t="s">
        <v>271</v>
      </c>
      <c r="Y202" s="13" t="s">
        <v>50</v>
      </c>
      <c r="Z202" s="13" t="s">
        <v>51</v>
      </c>
      <c r="AA202" s="69"/>
      <c r="AB202" s="69"/>
      <c r="AC202" s="69"/>
      <c r="AD202" s="69"/>
      <c r="AE202" s="13" t="s">
        <v>265</v>
      </c>
      <c r="AF202" s="17">
        <v>4500000</v>
      </c>
      <c r="AG202" s="17">
        <v>22500000</v>
      </c>
      <c r="AH202" s="70" t="e">
        <f>VLOOKUP(A202,'MOD PAA INVERSIÓN 25 DE FEBRERO'!$B:$M,12,0)</f>
        <v>#N/A</v>
      </c>
      <c r="AI202" s="72">
        <f t="shared" si="0"/>
        <v>0</v>
      </c>
      <c r="AJ202" s="72">
        <v>22500000</v>
      </c>
      <c r="AK202" s="70">
        <v>0</v>
      </c>
      <c r="AL202" s="70" t="e">
        <f>VLOOKUP(A202,'MOD PAA INVERSIÓN 25 DE FEBRERO'!$B:$X,23,0)</f>
        <v>#N/A</v>
      </c>
      <c r="AM202" s="13" t="s">
        <v>47</v>
      </c>
      <c r="AN202" s="14">
        <v>8080</v>
      </c>
      <c r="AO202" s="71"/>
      <c r="AP202" s="71">
        <f>SUMIFS('MOD PAA INVERSIÓN'!$M:$M,'MOD PAA INVERSIÓN'!B:B,A202,'MOD PAA INVERSIÓN'!A:A,"Información Actual")</f>
        <v>0</v>
      </c>
      <c r="AQ202" s="71" t="e">
        <f>VLOOKUP(A202,'Copia de MOD PAA INVERSIÓN'!$B:$M,12,0)</f>
        <v>#N/A</v>
      </c>
      <c r="AR202" s="69" t="e">
        <f>VLOOKUP(A202,'SOL INVERSIÒN'!$B:$M,12,0)</f>
        <v>#N/A</v>
      </c>
      <c r="AS202" s="69"/>
      <c r="AT202" s="71"/>
      <c r="AU202" s="71" t="e">
        <f t="shared" si="2"/>
        <v>#N/A</v>
      </c>
      <c r="AV202" s="71"/>
      <c r="AW202" s="71"/>
      <c r="AX202" s="71"/>
    </row>
    <row r="203" spans="1:50" ht="89.25">
      <c r="A203" s="12" t="s">
        <v>469</v>
      </c>
      <c r="B203" s="13" t="s">
        <v>34</v>
      </c>
      <c r="C203" s="13" t="s">
        <v>35</v>
      </c>
      <c r="D203" s="13" t="s">
        <v>263</v>
      </c>
      <c r="E203" s="13" t="s">
        <v>264</v>
      </c>
      <c r="F203" s="14">
        <v>8080</v>
      </c>
      <c r="G203" s="14">
        <v>2024110010212</v>
      </c>
      <c r="H203" s="13" t="s">
        <v>265</v>
      </c>
      <c r="I203" s="13" t="s">
        <v>425</v>
      </c>
      <c r="J203" s="13" t="str">
        <f>VLOOKUP(A203,'MOD PAA INVERSIÓN 25 DE FEBRERO'!$B:$C,2,0)</f>
        <v>2. Implementar 35 iniciativas de producción de información pertinente para el análisis y divulgación de información sobre participación ciudadana</v>
      </c>
      <c r="K203" s="13">
        <f>VLOOKUP(A203,'MOD PAA INVERSIÓN 25 DE FEBRERO'!$B:$D,3,0)</f>
        <v>80111600</v>
      </c>
      <c r="L203" s="13" t="str">
        <f>VLOOKUP(A203,'MOD PAA INVERSIÓN 25 DE FEBRERO'!$B:$E,4,0)</f>
        <v>Otras necesidades de contratación del observatorio</v>
      </c>
      <c r="M203" s="13" t="str">
        <f>VLOOKUP(A203,'MOD PAA INVERSIÓN 25 DE FEBRERO'!$B:$F,5,0)</f>
        <v>Enero</v>
      </c>
      <c r="N203" s="14" t="str">
        <f>VLOOKUP(A203,'MOD PAA INVERSIÓN 25 DE FEBRERO'!$B:$G,6,0)</f>
        <v>Enero</v>
      </c>
      <c r="O203" s="14">
        <f>VLOOKUP(A203,'MOD PAA INVERSIÓN 25 DE FEBRERO'!$B:$H,7,0)</f>
        <v>1</v>
      </c>
      <c r="P203" s="13">
        <f>VLOOKUP(A203,'MOD PAA INVERSIÓN 25 DE FEBRERO'!$B:$I,8,0)</f>
        <v>1</v>
      </c>
      <c r="Q203" s="13" t="str">
        <f>VLOOKUP(A203,'MOD PAA INVERSIÓN 25 DE FEBRERO'!$B:$J,9,0)</f>
        <v>CCE-16 Contratación Directa</v>
      </c>
      <c r="R203" s="15" t="str">
        <f>VLOOKUP(A203,'MOD PAA INVERSIÓN 25 DE FEBRERO'!$B:$K,10,0)</f>
        <v>1-100-F001_VA-Recursos distrito</v>
      </c>
      <c r="S203" s="16">
        <f>VLOOKUP(A203,'MOD PAA INVERSIÓN 25 DE FEBRERO'!$B:$L,11,0)</f>
        <v>41900000</v>
      </c>
      <c r="T203" s="17">
        <v>41900000</v>
      </c>
      <c r="U203" s="13" t="str">
        <f>VLOOKUP(A203,'MOD PAA INVERSIÓN 25 DE FEBRERO'!$B:$N,13,0)</f>
        <v>Gerencia Escuela de la Participación</v>
      </c>
      <c r="V203" s="13" t="str">
        <f>VLOOKUP(A203,'MOD PAA INVERSIÓN 25 DE FEBRERO'!$B:$O,14,0)</f>
        <v>O232020200991119_Otros servicios de la administración pública n.c.p.</v>
      </c>
      <c r="W203" s="13" t="str">
        <f>VLOOKUP(A203,'MOD PAA INVERSIÓN 25 DE FEBRERO'!$B:$P,15,0)</f>
        <v>20/0220/0102/45020340212</v>
      </c>
      <c r="X203" s="13" t="s">
        <v>300</v>
      </c>
      <c r="Y203" s="13" t="s">
        <v>50</v>
      </c>
      <c r="Z203" s="13" t="s">
        <v>51</v>
      </c>
      <c r="AA203" s="69"/>
      <c r="AB203" s="69"/>
      <c r="AC203" s="69"/>
      <c r="AD203" s="69"/>
      <c r="AE203" s="13" t="s">
        <v>265</v>
      </c>
      <c r="AF203" s="17">
        <v>94700000</v>
      </c>
      <c r="AG203" s="17">
        <v>94700000</v>
      </c>
      <c r="AH203" s="70">
        <f>VLOOKUP(A203,'MOD PAA INVERSIÓN 25 DE FEBRERO'!$B:$M,12,0)</f>
        <v>41900000</v>
      </c>
      <c r="AI203" s="70">
        <f t="shared" si="0"/>
        <v>-52800000</v>
      </c>
      <c r="AJ203" s="70">
        <v>41900000</v>
      </c>
      <c r="AK203" s="70">
        <v>1</v>
      </c>
      <c r="AL203" s="70" t="str">
        <f>VLOOKUP(A203,'MOD PAA INVERSIÓN 25 DE FEBRERO'!$B:$X,23,0)</f>
        <v>Modificación propuesta</v>
      </c>
      <c r="AM203" s="13" t="s">
        <v>47</v>
      </c>
      <c r="AN203" s="14">
        <v>8080</v>
      </c>
      <c r="AO203" s="71"/>
      <c r="AP203" s="71">
        <f>SUMIFS('MOD PAA INVERSIÓN'!$M:$M,'MOD PAA INVERSIÓN'!B:B,A203,'MOD PAA INVERSIÓN'!A:A,"Información Actual")</f>
        <v>-94700000</v>
      </c>
      <c r="AQ203" s="71">
        <f>VLOOKUP(A203,'Copia de MOD PAA INVERSIÓN'!$B:$M,12,0)</f>
        <v>42400000</v>
      </c>
      <c r="AR203" s="75">
        <f>VLOOKUP(A203,'SOL INVERSIÒN'!$B:$M,12,0)</f>
        <v>41900000</v>
      </c>
      <c r="AS203" s="75">
        <f>T203+AP203</f>
        <v>-52800000</v>
      </c>
      <c r="AT203" s="71"/>
      <c r="AU203" s="71">
        <f t="shared" si="2"/>
        <v>0</v>
      </c>
      <c r="AV203" s="71"/>
      <c r="AW203" s="71"/>
      <c r="AX203" s="71"/>
    </row>
    <row r="204" spans="1:50" ht="153">
      <c r="A204" s="12" t="s">
        <v>471</v>
      </c>
      <c r="B204" s="13" t="s">
        <v>34</v>
      </c>
      <c r="C204" s="13" t="s">
        <v>35</v>
      </c>
      <c r="D204" s="13" t="s">
        <v>472</v>
      </c>
      <c r="E204" s="13" t="s">
        <v>473</v>
      </c>
      <c r="F204" s="14">
        <v>8131</v>
      </c>
      <c r="G204" s="14">
        <v>2024110010238</v>
      </c>
      <c r="H204" s="13" t="s">
        <v>474</v>
      </c>
      <c r="I204" s="13" t="s">
        <v>475</v>
      </c>
      <c r="J204" s="13" t="str">
        <f>VLOOKUP(A204,'MOD PAA INVERSIÓN 25 DE FEBRERO'!$B:$C,2,0)</f>
        <v>3. Aplicar a 2000 organizaciones sociales, comunales, medios comunitarios, de propiedad horizontal el modelo de fortalecimiento</v>
      </c>
      <c r="K204" s="13">
        <f>VLOOKUP(A204,'MOD PAA INVERSIÓN 25 DE FEBRERO'!$B:$D,3,0)</f>
        <v>80111600</v>
      </c>
      <c r="L204" s="13" t="str">
        <f>VLOOKUP(A204,'MOD PAA INVERSIÓN 25 DE FEBRERO'!$B:$E,4,0)</f>
        <v>Prestar los servicios profesionales    para acompañar las labores administrativas y de seguimiento del presupuesto del proyecto de inversión de la SFOS.</v>
      </c>
      <c r="M204" s="13" t="str">
        <f>VLOOKUP(A204,'MOD PAA INVERSIÓN 25 DE FEBRERO'!$B:$F,5,0)</f>
        <v>Febrero</v>
      </c>
      <c r="N204" s="14" t="str">
        <f>VLOOKUP(A204,'MOD PAA INVERSIÓN 25 DE FEBRERO'!$B:$G,6,0)</f>
        <v>Febrero</v>
      </c>
      <c r="O204" s="14">
        <f>VLOOKUP(A204,'MOD PAA INVERSIÓN 25 DE FEBRERO'!$B:$H,7,0)</f>
        <v>6</v>
      </c>
      <c r="P204" s="13">
        <f>VLOOKUP(A204,'MOD PAA INVERSIÓN 25 DE FEBRERO'!$B:$I,8,0)</f>
        <v>1</v>
      </c>
      <c r="Q204" s="13" t="str">
        <f>VLOOKUP(A204,'MOD PAA INVERSIÓN 25 DE FEBRERO'!$B:$J,9,0)</f>
        <v>CCE-16 Contratación Directa</v>
      </c>
      <c r="R204" s="15" t="str">
        <f>VLOOKUP(A204,'MOD PAA INVERSIÓN 25 DE FEBRERO'!$B:$K,10,0)</f>
        <v>1-100-F001_VA-Recursos distrito</v>
      </c>
      <c r="S204" s="16">
        <f>VLOOKUP(A204,'MOD PAA INVERSIÓN 25 DE FEBRERO'!$B:$L,11,0)</f>
        <v>4766308</v>
      </c>
      <c r="T204" s="17">
        <v>28597848</v>
      </c>
      <c r="U204" s="13" t="str">
        <f>VLOOKUP(A204,'MOD PAA INVERSIÓN 25 DE FEBRERO'!$B:$N,13,0)</f>
        <v>Subdirección de Fortalecimiento de la  Organización Social</v>
      </c>
      <c r="V204" s="13" t="str">
        <f>VLOOKUP(A204,'MOD PAA INVERSIÓN 25 DE FEBRERO'!$B:$O,14,0)</f>
        <v>O232020200883990_Otros servicios profesionales, técnicos y empresariales n.c.p.</v>
      </c>
      <c r="W204" s="13" t="str">
        <f>VLOOKUP(A204,'MOD PAA INVERSIÓN 25 DE FEBRERO'!$B:$P,15,0)</f>
        <v>20/0220/0106/45020220238</v>
      </c>
      <c r="X204" s="13" t="s">
        <v>482</v>
      </c>
      <c r="Y204" s="13" t="s">
        <v>50</v>
      </c>
      <c r="Z204" s="13" t="s">
        <v>51</v>
      </c>
      <c r="AA204" s="69"/>
      <c r="AB204" s="69"/>
      <c r="AC204" s="69"/>
      <c r="AD204" s="69"/>
      <c r="AE204" s="13" t="s">
        <v>474</v>
      </c>
      <c r="AF204" s="24">
        <v>5454880</v>
      </c>
      <c r="AG204" s="25">
        <v>43639040</v>
      </c>
      <c r="AH204" s="70">
        <f>VLOOKUP(A204,'MOD PAA INVERSIÓN 25 DE FEBRERO'!$B:$M,12,0)</f>
        <v>28597848</v>
      </c>
      <c r="AI204" s="70">
        <f t="shared" si="0"/>
        <v>-15041192</v>
      </c>
      <c r="AJ204" s="70">
        <v>28597848</v>
      </c>
      <c r="AK204" s="70">
        <v>7</v>
      </c>
      <c r="AL204" s="70" t="str">
        <f>VLOOKUP(A204,'MOD PAA INVERSIÓN 25 DE FEBRERO'!$B:$X,23,0)</f>
        <v>Modificación propuesta</v>
      </c>
      <c r="AM204" s="13" t="s">
        <v>92</v>
      </c>
      <c r="AN204" s="14">
        <v>8131</v>
      </c>
      <c r="AO204" s="71"/>
      <c r="AP204" s="71">
        <f>SUMIFS('MOD PAA INVERSIÓN'!$M:$M,'MOD PAA INVERSIÓN'!B:B,A204,'MOD PAA INVERSIÓN'!A:A,"Información Actual")</f>
        <v>43639040</v>
      </c>
      <c r="AQ204" s="71">
        <f>VLOOKUP(A204,'Copia de MOD PAA INVERSIÓN'!$B:$M,12,0)</f>
        <v>28597848</v>
      </c>
      <c r="AR204" s="77">
        <f>VLOOKUP(A204,'SOL INVERSIÒN'!$B:$M,12,0)</f>
        <v>28597848</v>
      </c>
      <c r="AS204" s="69"/>
      <c r="AT204" s="71"/>
      <c r="AU204" s="71">
        <f t="shared" si="2"/>
        <v>0</v>
      </c>
      <c r="AV204" s="71"/>
      <c r="AW204" s="71"/>
      <c r="AX204" s="71"/>
    </row>
    <row r="205" spans="1:50" ht="153">
      <c r="A205" s="12" t="s">
        <v>483</v>
      </c>
      <c r="B205" s="13" t="s">
        <v>34</v>
      </c>
      <c r="C205" s="13" t="s">
        <v>35</v>
      </c>
      <c r="D205" s="13" t="s">
        <v>472</v>
      </c>
      <c r="E205" s="13" t="s">
        <v>473</v>
      </c>
      <c r="F205" s="14">
        <v>8131</v>
      </c>
      <c r="G205" s="14">
        <v>2024110010238</v>
      </c>
      <c r="H205" s="13" t="s">
        <v>474</v>
      </c>
      <c r="I205" s="13" t="s">
        <v>475</v>
      </c>
      <c r="J205" s="13" t="s">
        <v>484</v>
      </c>
      <c r="K205" s="13">
        <v>80111600</v>
      </c>
      <c r="L205" s="13" t="s">
        <v>485</v>
      </c>
      <c r="M205" s="13" t="s">
        <v>478</v>
      </c>
      <c r="N205" s="13" t="s">
        <v>479</v>
      </c>
      <c r="O205" s="13">
        <v>6</v>
      </c>
      <c r="P205" s="12">
        <v>1</v>
      </c>
      <c r="Q205" s="13" t="s">
        <v>44</v>
      </c>
      <c r="R205" s="24" t="s">
        <v>45</v>
      </c>
      <c r="S205" s="24">
        <v>5860000</v>
      </c>
      <c r="T205" s="17">
        <v>35160000</v>
      </c>
      <c r="U205" s="13" t="s">
        <v>480</v>
      </c>
      <c r="V205" s="13" t="s">
        <v>47</v>
      </c>
      <c r="W205" s="13" t="s">
        <v>481</v>
      </c>
      <c r="X205" s="13" t="s">
        <v>482</v>
      </c>
      <c r="Y205" s="13" t="s">
        <v>50</v>
      </c>
      <c r="Z205" s="13" t="s">
        <v>51</v>
      </c>
      <c r="AA205" s="69"/>
      <c r="AB205" s="69"/>
      <c r="AC205" s="69"/>
      <c r="AD205" s="69"/>
      <c r="AE205" s="13" t="s">
        <v>474</v>
      </c>
      <c r="AF205" s="24">
        <v>5860000</v>
      </c>
      <c r="AG205" s="25">
        <v>35160000</v>
      </c>
      <c r="AH205" s="70" t="e">
        <f>VLOOKUP(A205,'MOD PAA INVERSIÓN 25 DE FEBRERO'!$B:$M,12,0)</f>
        <v>#N/A</v>
      </c>
      <c r="AI205" s="78">
        <f t="shared" si="0"/>
        <v>0</v>
      </c>
      <c r="AJ205" s="78">
        <v>35160000</v>
      </c>
      <c r="AK205" s="70">
        <v>0</v>
      </c>
      <c r="AL205" s="70" t="e">
        <f>VLOOKUP(A205,'MOD PAA INVERSIÓN 25 DE FEBRERO'!$B:$X,23,0)</f>
        <v>#N/A</v>
      </c>
      <c r="AM205" s="13" t="s">
        <v>47</v>
      </c>
      <c r="AN205" s="14">
        <v>8131</v>
      </c>
      <c r="AO205" s="71"/>
      <c r="AP205" s="71">
        <f>SUMIFS('MOD PAA INVERSIÓN'!$M:$M,'MOD PAA INVERSIÓN'!B:B,A205,'MOD PAA INVERSIÓN'!A:A,"Información Actual")</f>
        <v>0</v>
      </c>
      <c r="AQ205" s="71" t="e">
        <f>VLOOKUP(A205,'Copia de MOD PAA INVERSIÓN'!$B:$M,12,0)</f>
        <v>#N/A</v>
      </c>
      <c r="AR205" s="69" t="e">
        <f>VLOOKUP(A205,'SOL INVERSIÒN'!$B:$M,12,0)</f>
        <v>#N/A</v>
      </c>
      <c r="AS205" s="69"/>
      <c r="AT205" s="71"/>
      <c r="AU205" s="71" t="e">
        <f t="shared" si="2"/>
        <v>#N/A</v>
      </c>
      <c r="AV205" s="71"/>
      <c r="AW205" s="71"/>
      <c r="AX205" s="71"/>
    </row>
    <row r="206" spans="1:50" ht="153">
      <c r="A206" s="12" t="s">
        <v>486</v>
      </c>
      <c r="B206" s="13" t="s">
        <v>34</v>
      </c>
      <c r="C206" s="13" t="s">
        <v>35</v>
      </c>
      <c r="D206" s="13" t="s">
        <v>472</v>
      </c>
      <c r="E206" s="13" t="s">
        <v>473</v>
      </c>
      <c r="F206" s="14">
        <v>8131</v>
      </c>
      <c r="G206" s="14">
        <v>2024110010238</v>
      </c>
      <c r="H206" s="13" t="s">
        <v>474</v>
      </c>
      <c r="I206" s="13" t="s">
        <v>475</v>
      </c>
      <c r="J206" s="13" t="s">
        <v>484</v>
      </c>
      <c r="K206" s="13">
        <v>80111600</v>
      </c>
      <c r="L206" s="13" t="s">
        <v>487</v>
      </c>
      <c r="M206" s="13" t="s">
        <v>478</v>
      </c>
      <c r="N206" s="13" t="s">
        <v>479</v>
      </c>
      <c r="O206" s="13">
        <v>6</v>
      </c>
      <c r="P206" s="12">
        <v>1</v>
      </c>
      <c r="Q206" s="13" t="s">
        <v>44</v>
      </c>
      <c r="R206" s="24" t="s">
        <v>45</v>
      </c>
      <c r="S206" s="24">
        <v>6200000</v>
      </c>
      <c r="T206" s="17">
        <v>37200000</v>
      </c>
      <c r="U206" s="13" t="s">
        <v>480</v>
      </c>
      <c r="V206" s="13" t="s">
        <v>92</v>
      </c>
      <c r="W206" s="13" t="s">
        <v>481</v>
      </c>
      <c r="X206" s="13" t="s">
        <v>482</v>
      </c>
      <c r="Y206" s="13" t="s">
        <v>50</v>
      </c>
      <c r="Z206" s="13" t="s">
        <v>51</v>
      </c>
      <c r="AA206" s="69"/>
      <c r="AB206" s="69"/>
      <c r="AC206" s="69"/>
      <c r="AD206" s="69"/>
      <c r="AE206" s="13" t="s">
        <v>474</v>
      </c>
      <c r="AF206" s="24">
        <v>6200000</v>
      </c>
      <c r="AG206" s="25">
        <v>37200000</v>
      </c>
      <c r="AH206" s="70" t="e">
        <f>VLOOKUP(A206,'MOD PAA INVERSIÓN 25 DE FEBRERO'!$B:$M,12,0)</f>
        <v>#N/A</v>
      </c>
      <c r="AI206" s="78">
        <f t="shared" si="0"/>
        <v>0</v>
      </c>
      <c r="AJ206" s="78">
        <v>37200000</v>
      </c>
      <c r="AK206" s="70">
        <v>0</v>
      </c>
      <c r="AL206" s="70" t="e">
        <f>VLOOKUP(A206,'MOD PAA INVERSIÓN 25 DE FEBRERO'!$B:$X,23,0)</f>
        <v>#N/A</v>
      </c>
      <c r="AM206" s="13" t="s">
        <v>92</v>
      </c>
      <c r="AN206" s="14">
        <v>8131</v>
      </c>
      <c r="AO206" s="71"/>
      <c r="AP206" s="71">
        <f>SUMIFS('MOD PAA INVERSIÓN'!$M:$M,'MOD PAA INVERSIÓN'!B:B,A206,'MOD PAA INVERSIÓN'!A:A,"Información Actual")</f>
        <v>0</v>
      </c>
      <c r="AQ206" s="71" t="e">
        <f>VLOOKUP(A206,'Copia de MOD PAA INVERSIÓN'!$B:$M,12,0)</f>
        <v>#N/A</v>
      </c>
      <c r="AR206" s="69" t="e">
        <f>VLOOKUP(A206,'SOL INVERSIÒN'!$B:$M,12,0)</f>
        <v>#N/A</v>
      </c>
      <c r="AS206" s="69"/>
      <c r="AT206" s="71"/>
      <c r="AU206" s="71" t="e">
        <f t="shared" si="2"/>
        <v>#N/A</v>
      </c>
      <c r="AV206" s="71"/>
      <c r="AW206" s="71"/>
      <c r="AX206" s="71"/>
    </row>
    <row r="207" spans="1:50" ht="153">
      <c r="A207" s="12" t="s">
        <v>488</v>
      </c>
      <c r="B207" s="13" t="s">
        <v>34</v>
      </c>
      <c r="C207" s="13" t="s">
        <v>35</v>
      </c>
      <c r="D207" s="13" t="s">
        <v>472</v>
      </c>
      <c r="E207" s="13" t="s">
        <v>473</v>
      </c>
      <c r="F207" s="14">
        <v>8131</v>
      </c>
      <c r="G207" s="14">
        <v>2024110010238</v>
      </c>
      <c r="H207" s="13" t="s">
        <v>474</v>
      </c>
      <c r="I207" s="13" t="s">
        <v>475</v>
      </c>
      <c r="J207" s="13" t="s">
        <v>484</v>
      </c>
      <c r="K207" s="13">
        <v>80111600</v>
      </c>
      <c r="L207" s="13" t="s">
        <v>489</v>
      </c>
      <c r="M207" s="13" t="s">
        <v>478</v>
      </c>
      <c r="N207" s="13" t="s">
        <v>479</v>
      </c>
      <c r="O207" s="13">
        <v>6</v>
      </c>
      <c r="P207" s="13">
        <v>1</v>
      </c>
      <c r="Q207" s="13" t="s">
        <v>44</v>
      </c>
      <c r="R207" s="24" t="s">
        <v>45</v>
      </c>
      <c r="S207" s="24">
        <v>4500000</v>
      </c>
      <c r="T207" s="17">
        <v>27000000</v>
      </c>
      <c r="U207" s="13" t="s">
        <v>480</v>
      </c>
      <c r="V207" s="13" t="s">
        <v>92</v>
      </c>
      <c r="W207" s="13" t="s">
        <v>481</v>
      </c>
      <c r="X207" s="13" t="s">
        <v>482</v>
      </c>
      <c r="Y207" s="13" t="s">
        <v>50</v>
      </c>
      <c r="Z207" s="13" t="s">
        <v>51</v>
      </c>
      <c r="AA207" s="69"/>
      <c r="AB207" s="69"/>
      <c r="AC207" s="69"/>
      <c r="AD207" s="69"/>
      <c r="AE207" s="13" t="s">
        <v>474</v>
      </c>
      <c r="AF207" s="24">
        <v>4500000</v>
      </c>
      <c r="AG207" s="25">
        <v>27000000</v>
      </c>
      <c r="AH207" s="70" t="e">
        <f>VLOOKUP(A207,'MOD PAA INVERSIÓN 25 DE FEBRERO'!$B:$M,12,0)</f>
        <v>#N/A</v>
      </c>
      <c r="AI207" s="78">
        <f t="shared" si="0"/>
        <v>0</v>
      </c>
      <c r="AJ207" s="78">
        <v>27000000</v>
      </c>
      <c r="AK207" s="70">
        <v>0</v>
      </c>
      <c r="AL207" s="70" t="e">
        <f>VLOOKUP(A207,'MOD PAA INVERSIÓN 25 DE FEBRERO'!$B:$X,23,0)</f>
        <v>#N/A</v>
      </c>
      <c r="AM207" s="13" t="s">
        <v>92</v>
      </c>
      <c r="AN207" s="14">
        <v>8131</v>
      </c>
      <c r="AO207" s="71"/>
      <c r="AP207" s="71">
        <f>SUMIFS('MOD PAA INVERSIÓN'!$M:$M,'MOD PAA INVERSIÓN'!B:B,A207,'MOD PAA INVERSIÓN'!A:A,"Información Actual")</f>
        <v>0</v>
      </c>
      <c r="AQ207" s="71" t="e">
        <f>VLOOKUP(A207,'Copia de MOD PAA INVERSIÓN'!$B:$M,12,0)</f>
        <v>#N/A</v>
      </c>
      <c r="AR207" s="69" t="e">
        <f>VLOOKUP(A207,'SOL INVERSIÒN'!$B:$M,12,0)</f>
        <v>#N/A</v>
      </c>
      <c r="AS207" s="69"/>
      <c r="AT207" s="71"/>
      <c r="AU207" s="71" t="e">
        <f t="shared" si="2"/>
        <v>#N/A</v>
      </c>
      <c r="AV207" s="71"/>
      <c r="AW207" s="71"/>
      <c r="AX207" s="71"/>
    </row>
    <row r="208" spans="1:50" ht="153">
      <c r="A208" s="12" t="s">
        <v>490</v>
      </c>
      <c r="B208" s="13" t="s">
        <v>34</v>
      </c>
      <c r="C208" s="13" t="s">
        <v>35</v>
      </c>
      <c r="D208" s="13" t="s">
        <v>472</v>
      </c>
      <c r="E208" s="13" t="s">
        <v>473</v>
      </c>
      <c r="F208" s="14">
        <v>8131</v>
      </c>
      <c r="G208" s="14">
        <v>2024110010238</v>
      </c>
      <c r="H208" s="13" t="s">
        <v>474</v>
      </c>
      <c r="I208" s="13" t="s">
        <v>475</v>
      </c>
      <c r="J208" s="13" t="s">
        <v>476</v>
      </c>
      <c r="K208" s="13">
        <v>80111600</v>
      </c>
      <c r="L208" s="13" t="s">
        <v>491</v>
      </c>
      <c r="M208" s="13" t="s">
        <v>478</v>
      </c>
      <c r="N208" s="13" t="s">
        <v>479</v>
      </c>
      <c r="O208" s="13">
        <v>6</v>
      </c>
      <c r="P208" s="13">
        <v>1</v>
      </c>
      <c r="Q208" s="13" t="s">
        <v>44</v>
      </c>
      <c r="R208" s="24" t="s">
        <v>45</v>
      </c>
      <c r="S208" s="24">
        <v>5454880</v>
      </c>
      <c r="T208" s="17">
        <v>32729280</v>
      </c>
      <c r="U208" s="13" t="s">
        <v>480</v>
      </c>
      <c r="V208" s="13" t="s">
        <v>92</v>
      </c>
      <c r="W208" s="13" t="s">
        <v>481</v>
      </c>
      <c r="X208" s="13" t="s">
        <v>492</v>
      </c>
      <c r="Y208" s="13" t="s">
        <v>50</v>
      </c>
      <c r="Z208" s="13" t="s">
        <v>51</v>
      </c>
      <c r="AA208" s="69"/>
      <c r="AB208" s="69"/>
      <c r="AC208" s="69"/>
      <c r="AD208" s="69"/>
      <c r="AE208" s="13" t="s">
        <v>474</v>
      </c>
      <c r="AF208" s="24">
        <v>5454880</v>
      </c>
      <c r="AG208" s="25">
        <v>32729280</v>
      </c>
      <c r="AH208" s="70" t="e">
        <f>VLOOKUP(A208,'MOD PAA INVERSIÓN 25 DE FEBRERO'!$B:$M,12,0)</f>
        <v>#N/A</v>
      </c>
      <c r="AI208" s="78">
        <f t="shared" si="0"/>
        <v>0</v>
      </c>
      <c r="AJ208" s="78">
        <v>32729280</v>
      </c>
      <c r="AK208" s="70">
        <v>0</v>
      </c>
      <c r="AL208" s="70" t="e">
        <f>VLOOKUP(A208,'MOD PAA INVERSIÓN 25 DE FEBRERO'!$B:$X,23,0)</f>
        <v>#N/A</v>
      </c>
      <c r="AM208" s="13" t="s">
        <v>92</v>
      </c>
      <c r="AN208" s="14">
        <v>8131</v>
      </c>
      <c r="AO208" s="71"/>
      <c r="AP208" s="71">
        <f>SUMIFS('MOD PAA INVERSIÓN'!$M:$M,'MOD PAA INVERSIÓN'!B:B,A208,'MOD PAA INVERSIÓN'!A:A,"Información Actual")</f>
        <v>0</v>
      </c>
      <c r="AQ208" s="71" t="e">
        <f>VLOOKUP(A208,'Copia de MOD PAA INVERSIÓN'!$B:$M,12,0)</f>
        <v>#N/A</v>
      </c>
      <c r="AR208" s="69" t="e">
        <f>VLOOKUP(A208,'SOL INVERSIÒN'!$B:$M,12,0)</f>
        <v>#N/A</v>
      </c>
      <c r="AS208" s="69"/>
      <c r="AT208" s="71"/>
      <c r="AU208" s="71" t="e">
        <f t="shared" si="2"/>
        <v>#N/A</v>
      </c>
      <c r="AV208" s="71"/>
      <c r="AW208" s="71"/>
      <c r="AX208" s="71"/>
    </row>
    <row r="209" spans="1:50" ht="153">
      <c r="A209" s="12" t="s">
        <v>493</v>
      </c>
      <c r="B209" s="13" t="s">
        <v>34</v>
      </c>
      <c r="C209" s="13" t="s">
        <v>35</v>
      </c>
      <c r="D209" s="13" t="s">
        <v>472</v>
      </c>
      <c r="E209" s="13" t="s">
        <v>473</v>
      </c>
      <c r="F209" s="14">
        <v>8131</v>
      </c>
      <c r="G209" s="14">
        <v>2024110010238</v>
      </c>
      <c r="H209" s="13" t="s">
        <v>474</v>
      </c>
      <c r="I209" s="13" t="s">
        <v>475</v>
      </c>
      <c r="J209" s="13" t="s">
        <v>476</v>
      </c>
      <c r="K209" s="13">
        <v>80111600</v>
      </c>
      <c r="L209" s="13" t="s">
        <v>494</v>
      </c>
      <c r="M209" s="13" t="s">
        <v>478</v>
      </c>
      <c r="N209" s="13" t="s">
        <v>479</v>
      </c>
      <c r="O209" s="13">
        <v>7</v>
      </c>
      <c r="P209" s="13">
        <v>1</v>
      </c>
      <c r="Q209" s="13" t="s">
        <v>44</v>
      </c>
      <c r="R209" s="24" t="s">
        <v>45</v>
      </c>
      <c r="S209" s="24">
        <v>6500000</v>
      </c>
      <c r="T209" s="17">
        <v>45500000</v>
      </c>
      <c r="U209" s="13" t="s">
        <v>480</v>
      </c>
      <c r="V209" s="13" t="s">
        <v>92</v>
      </c>
      <c r="W209" s="13" t="s">
        <v>481</v>
      </c>
      <c r="X209" s="13" t="s">
        <v>492</v>
      </c>
      <c r="Y209" s="13" t="s">
        <v>50</v>
      </c>
      <c r="Z209" s="13" t="s">
        <v>51</v>
      </c>
      <c r="AA209" s="69"/>
      <c r="AB209" s="69"/>
      <c r="AC209" s="69"/>
      <c r="AD209" s="69"/>
      <c r="AE209" s="13" t="s">
        <v>474</v>
      </c>
      <c r="AF209" s="24">
        <v>6500000</v>
      </c>
      <c r="AG209" s="25">
        <v>45500000</v>
      </c>
      <c r="AH209" s="70" t="e">
        <f>VLOOKUP(A209,'MOD PAA INVERSIÓN 25 DE FEBRERO'!$B:$M,12,0)</f>
        <v>#N/A</v>
      </c>
      <c r="AI209" s="78">
        <f t="shared" si="0"/>
        <v>0</v>
      </c>
      <c r="AJ209" s="78">
        <v>45500000</v>
      </c>
      <c r="AK209" s="70">
        <v>0</v>
      </c>
      <c r="AL209" s="70" t="e">
        <f>VLOOKUP(A209,'MOD PAA INVERSIÓN 25 DE FEBRERO'!$B:$X,23,0)</f>
        <v>#N/A</v>
      </c>
      <c r="AM209" s="13" t="s">
        <v>92</v>
      </c>
      <c r="AN209" s="14">
        <v>8131</v>
      </c>
      <c r="AO209" s="71"/>
      <c r="AP209" s="71">
        <f>SUMIFS('MOD PAA INVERSIÓN'!$M:$M,'MOD PAA INVERSIÓN'!B:B,A209,'MOD PAA INVERSIÓN'!A:A,"Información Actual")</f>
        <v>0</v>
      </c>
      <c r="AQ209" s="71" t="e">
        <f>VLOOKUP(A209,'Copia de MOD PAA INVERSIÓN'!$B:$M,12,0)</f>
        <v>#N/A</v>
      </c>
      <c r="AR209" s="69" t="e">
        <f>VLOOKUP(A209,'SOL INVERSIÒN'!$B:$M,12,0)</f>
        <v>#N/A</v>
      </c>
      <c r="AS209" s="69"/>
      <c r="AT209" s="71"/>
      <c r="AU209" s="71" t="e">
        <f t="shared" si="2"/>
        <v>#N/A</v>
      </c>
      <c r="AV209" s="71"/>
      <c r="AW209" s="71"/>
      <c r="AX209" s="71"/>
    </row>
    <row r="210" spans="1:50" ht="127.5">
      <c r="A210" s="12" t="s">
        <v>495</v>
      </c>
      <c r="B210" s="13" t="s">
        <v>34</v>
      </c>
      <c r="C210" s="13" t="s">
        <v>35</v>
      </c>
      <c r="D210" s="13" t="s">
        <v>496</v>
      </c>
      <c r="E210" s="13" t="s">
        <v>473</v>
      </c>
      <c r="F210" s="14">
        <v>8131</v>
      </c>
      <c r="G210" s="14">
        <v>2024110010238</v>
      </c>
      <c r="H210" s="13" t="s">
        <v>474</v>
      </c>
      <c r="I210" s="13" t="s">
        <v>497</v>
      </c>
      <c r="J210" s="13" t="s">
        <v>476</v>
      </c>
      <c r="K210" s="13">
        <v>80111600</v>
      </c>
      <c r="L210" s="13" t="s">
        <v>498</v>
      </c>
      <c r="M210" s="13" t="s">
        <v>478</v>
      </c>
      <c r="N210" s="13" t="s">
        <v>479</v>
      </c>
      <c r="O210" s="13">
        <v>6</v>
      </c>
      <c r="P210" s="13">
        <v>1</v>
      </c>
      <c r="Q210" s="13" t="s">
        <v>44</v>
      </c>
      <c r="R210" s="24" t="s">
        <v>45</v>
      </c>
      <c r="S210" s="24">
        <v>4000000</v>
      </c>
      <c r="T210" s="17">
        <v>24000000</v>
      </c>
      <c r="U210" s="13" t="s">
        <v>480</v>
      </c>
      <c r="V210" s="13" t="s">
        <v>47</v>
      </c>
      <c r="W210" s="13" t="s">
        <v>499</v>
      </c>
      <c r="X210" s="13" t="s">
        <v>500</v>
      </c>
      <c r="Y210" s="13" t="s">
        <v>50</v>
      </c>
      <c r="Z210" s="13" t="s">
        <v>51</v>
      </c>
      <c r="AA210" s="69"/>
      <c r="AB210" s="69"/>
      <c r="AC210" s="69"/>
      <c r="AD210" s="69"/>
      <c r="AE210" s="13" t="s">
        <v>474</v>
      </c>
      <c r="AF210" s="24">
        <v>4000000</v>
      </c>
      <c r="AG210" s="25">
        <v>24000000</v>
      </c>
      <c r="AH210" s="70" t="e">
        <f>VLOOKUP(A210,'MOD PAA INVERSIÓN 25 DE FEBRERO'!$B:$M,12,0)</f>
        <v>#N/A</v>
      </c>
      <c r="AI210" s="78">
        <f t="shared" si="0"/>
        <v>0</v>
      </c>
      <c r="AJ210" s="78">
        <v>24000000</v>
      </c>
      <c r="AK210" s="70">
        <v>0</v>
      </c>
      <c r="AL210" s="70" t="e">
        <f>VLOOKUP(A210,'MOD PAA INVERSIÓN 25 DE FEBRERO'!$B:$X,23,0)</f>
        <v>#N/A</v>
      </c>
      <c r="AM210" s="13" t="s">
        <v>47</v>
      </c>
      <c r="AN210" s="14">
        <v>8131</v>
      </c>
      <c r="AO210" s="71"/>
      <c r="AP210" s="71">
        <f>SUMIFS('MOD PAA INVERSIÓN'!$M:$M,'MOD PAA INVERSIÓN'!B:B,A210,'MOD PAA INVERSIÓN'!A:A,"Información Actual")</f>
        <v>0</v>
      </c>
      <c r="AQ210" s="71" t="e">
        <f>VLOOKUP(A210,'Copia de MOD PAA INVERSIÓN'!$B:$M,12,0)</f>
        <v>#N/A</v>
      </c>
      <c r="AR210" s="69" t="e">
        <f>VLOOKUP(A210,'SOL INVERSIÒN'!$B:$M,12,0)</f>
        <v>#N/A</v>
      </c>
      <c r="AS210" s="69"/>
      <c r="AT210" s="71"/>
      <c r="AU210" s="71" t="e">
        <f t="shared" si="2"/>
        <v>#N/A</v>
      </c>
      <c r="AV210" s="71"/>
      <c r="AW210" s="71"/>
      <c r="AX210" s="71"/>
    </row>
    <row r="211" spans="1:50" ht="127.5">
      <c r="A211" s="12" t="s">
        <v>501</v>
      </c>
      <c r="B211" s="13" t="s">
        <v>34</v>
      </c>
      <c r="C211" s="13" t="s">
        <v>35</v>
      </c>
      <c r="D211" s="13" t="s">
        <v>496</v>
      </c>
      <c r="E211" s="13" t="s">
        <v>473</v>
      </c>
      <c r="F211" s="14">
        <v>8131</v>
      </c>
      <c r="G211" s="14">
        <v>2024110010238</v>
      </c>
      <c r="H211" s="13" t="s">
        <v>474</v>
      </c>
      <c r="I211" s="13" t="s">
        <v>475</v>
      </c>
      <c r="J211" s="13" t="s">
        <v>476</v>
      </c>
      <c r="K211" s="13">
        <v>80111600</v>
      </c>
      <c r="L211" s="13" t="s">
        <v>502</v>
      </c>
      <c r="M211" s="13" t="s">
        <v>478</v>
      </c>
      <c r="N211" s="13" t="s">
        <v>479</v>
      </c>
      <c r="O211" s="13">
        <v>6</v>
      </c>
      <c r="P211" s="13">
        <v>1</v>
      </c>
      <c r="Q211" s="13" t="s">
        <v>44</v>
      </c>
      <c r="R211" s="24" t="s">
        <v>45</v>
      </c>
      <c r="S211" s="24">
        <v>7100000</v>
      </c>
      <c r="T211" s="17">
        <v>42600000</v>
      </c>
      <c r="U211" s="13" t="s">
        <v>480</v>
      </c>
      <c r="V211" s="13" t="s">
        <v>47</v>
      </c>
      <c r="W211" s="13" t="s">
        <v>499</v>
      </c>
      <c r="X211" s="13" t="s">
        <v>500</v>
      </c>
      <c r="Y211" s="13" t="s">
        <v>50</v>
      </c>
      <c r="Z211" s="13" t="s">
        <v>51</v>
      </c>
      <c r="AA211" s="69"/>
      <c r="AB211" s="69"/>
      <c r="AC211" s="69"/>
      <c r="AD211" s="69"/>
      <c r="AE211" s="13" t="s">
        <v>474</v>
      </c>
      <c r="AF211" s="24">
        <v>7100000</v>
      </c>
      <c r="AG211" s="25">
        <v>42600000</v>
      </c>
      <c r="AH211" s="70" t="e">
        <f>VLOOKUP(A211,'MOD PAA INVERSIÓN 25 DE FEBRERO'!$B:$M,12,0)</f>
        <v>#N/A</v>
      </c>
      <c r="AI211" s="78">
        <f t="shared" si="0"/>
        <v>0</v>
      </c>
      <c r="AJ211" s="78">
        <v>42600000</v>
      </c>
      <c r="AK211" s="70">
        <v>0</v>
      </c>
      <c r="AL211" s="70" t="e">
        <f>VLOOKUP(A211,'MOD PAA INVERSIÓN 25 DE FEBRERO'!$B:$X,23,0)</f>
        <v>#N/A</v>
      </c>
      <c r="AM211" s="13" t="s">
        <v>47</v>
      </c>
      <c r="AN211" s="14">
        <v>8131</v>
      </c>
      <c r="AO211" s="71"/>
      <c r="AP211" s="71">
        <f>SUMIFS('MOD PAA INVERSIÓN'!$M:$M,'MOD PAA INVERSIÓN'!B:B,A211,'MOD PAA INVERSIÓN'!A:A,"Información Actual")</f>
        <v>0</v>
      </c>
      <c r="AQ211" s="71" t="e">
        <f>VLOOKUP(A211,'Copia de MOD PAA INVERSIÓN'!$B:$M,12,0)</f>
        <v>#N/A</v>
      </c>
      <c r="AR211" s="69" t="e">
        <f>VLOOKUP(A211,'SOL INVERSIÒN'!$B:$M,12,0)</f>
        <v>#N/A</v>
      </c>
      <c r="AS211" s="69"/>
      <c r="AT211" s="71"/>
      <c r="AU211" s="71" t="e">
        <f t="shared" si="2"/>
        <v>#N/A</v>
      </c>
      <c r="AV211" s="71"/>
      <c r="AW211" s="71"/>
      <c r="AX211" s="71"/>
    </row>
    <row r="212" spans="1:50" ht="127.5">
      <c r="A212" s="12" t="s">
        <v>503</v>
      </c>
      <c r="B212" s="13" t="s">
        <v>34</v>
      </c>
      <c r="C212" s="13" t="s">
        <v>35</v>
      </c>
      <c r="D212" s="13" t="s">
        <v>496</v>
      </c>
      <c r="E212" s="13" t="s">
        <v>473</v>
      </c>
      <c r="F212" s="14">
        <v>8131</v>
      </c>
      <c r="G212" s="14">
        <v>2024110010238</v>
      </c>
      <c r="H212" s="13" t="s">
        <v>474</v>
      </c>
      <c r="I212" s="13" t="s">
        <v>475</v>
      </c>
      <c r="J212" s="13" t="s">
        <v>476</v>
      </c>
      <c r="K212" s="13">
        <v>80111600</v>
      </c>
      <c r="L212" s="13" t="s">
        <v>504</v>
      </c>
      <c r="M212" s="13" t="s">
        <v>478</v>
      </c>
      <c r="N212" s="13" t="s">
        <v>479</v>
      </c>
      <c r="O212" s="13">
        <v>6</v>
      </c>
      <c r="P212" s="13">
        <v>1</v>
      </c>
      <c r="Q212" s="13" t="s">
        <v>44</v>
      </c>
      <c r="R212" s="24" t="s">
        <v>45</v>
      </c>
      <c r="S212" s="24">
        <v>3606000</v>
      </c>
      <c r="T212" s="17">
        <v>21636000</v>
      </c>
      <c r="U212" s="13" t="s">
        <v>480</v>
      </c>
      <c r="V212" s="13" t="s">
        <v>47</v>
      </c>
      <c r="W212" s="13" t="s">
        <v>499</v>
      </c>
      <c r="X212" s="13" t="s">
        <v>500</v>
      </c>
      <c r="Y212" s="13" t="s">
        <v>50</v>
      </c>
      <c r="Z212" s="13" t="s">
        <v>51</v>
      </c>
      <c r="AA212" s="69"/>
      <c r="AB212" s="69"/>
      <c r="AC212" s="69"/>
      <c r="AD212" s="69"/>
      <c r="AE212" s="13" t="s">
        <v>474</v>
      </c>
      <c r="AF212" s="24">
        <v>3606000</v>
      </c>
      <c r="AG212" s="25">
        <v>21636000</v>
      </c>
      <c r="AH212" s="70" t="e">
        <f>VLOOKUP(A212,'MOD PAA INVERSIÓN 25 DE FEBRERO'!$B:$M,12,0)</f>
        <v>#N/A</v>
      </c>
      <c r="AI212" s="78">
        <f t="shared" si="0"/>
        <v>0</v>
      </c>
      <c r="AJ212" s="78">
        <v>21636000</v>
      </c>
      <c r="AK212" s="70">
        <v>0</v>
      </c>
      <c r="AL212" s="70" t="e">
        <f>VLOOKUP(A212,'MOD PAA INVERSIÓN 25 DE FEBRERO'!$B:$X,23,0)</f>
        <v>#N/A</v>
      </c>
      <c r="AM212" s="13" t="s">
        <v>47</v>
      </c>
      <c r="AN212" s="14">
        <v>8131</v>
      </c>
      <c r="AO212" s="71"/>
      <c r="AP212" s="71">
        <f>SUMIFS('MOD PAA INVERSIÓN'!$M:$M,'MOD PAA INVERSIÓN'!B:B,A212,'MOD PAA INVERSIÓN'!A:A,"Información Actual")</f>
        <v>0</v>
      </c>
      <c r="AQ212" s="71" t="e">
        <f>VLOOKUP(A212,'Copia de MOD PAA INVERSIÓN'!$B:$M,12,0)</f>
        <v>#N/A</v>
      </c>
      <c r="AR212" s="69" t="e">
        <f>VLOOKUP(A212,'SOL INVERSIÒN'!$B:$M,12,0)</f>
        <v>#N/A</v>
      </c>
      <c r="AS212" s="69"/>
      <c r="AT212" s="71"/>
      <c r="AU212" s="71" t="e">
        <f t="shared" si="2"/>
        <v>#N/A</v>
      </c>
      <c r="AV212" s="71"/>
      <c r="AW212" s="71"/>
      <c r="AX212" s="71"/>
    </row>
    <row r="213" spans="1:50" ht="127.5">
      <c r="A213" s="12" t="s">
        <v>505</v>
      </c>
      <c r="B213" s="13" t="s">
        <v>34</v>
      </c>
      <c r="C213" s="13" t="s">
        <v>35</v>
      </c>
      <c r="D213" s="13" t="s">
        <v>496</v>
      </c>
      <c r="E213" s="13" t="s">
        <v>473</v>
      </c>
      <c r="F213" s="14">
        <v>8131</v>
      </c>
      <c r="G213" s="14">
        <v>2024110010238</v>
      </c>
      <c r="H213" s="13" t="s">
        <v>474</v>
      </c>
      <c r="I213" s="13" t="s">
        <v>475</v>
      </c>
      <c r="J213" s="13" t="s">
        <v>476</v>
      </c>
      <c r="K213" s="13">
        <v>80111600</v>
      </c>
      <c r="L213" s="13" t="s">
        <v>498</v>
      </c>
      <c r="M213" s="13" t="s">
        <v>418</v>
      </c>
      <c r="N213" s="13" t="s">
        <v>479</v>
      </c>
      <c r="O213" s="13">
        <v>6</v>
      </c>
      <c r="P213" s="13">
        <v>1</v>
      </c>
      <c r="Q213" s="13" t="s">
        <v>44</v>
      </c>
      <c r="R213" s="24" t="s">
        <v>45</v>
      </c>
      <c r="S213" s="24">
        <v>4000000</v>
      </c>
      <c r="T213" s="17">
        <v>24000000</v>
      </c>
      <c r="U213" s="13" t="s">
        <v>480</v>
      </c>
      <c r="V213" s="13" t="s">
        <v>47</v>
      </c>
      <c r="W213" s="13" t="s">
        <v>499</v>
      </c>
      <c r="X213" s="13" t="s">
        <v>500</v>
      </c>
      <c r="Y213" s="13" t="s">
        <v>50</v>
      </c>
      <c r="Z213" s="13" t="s">
        <v>51</v>
      </c>
      <c r="AA213" s="69"/>
      <c r="AB213" s="69"/>
      <c r="AC213" s="69"/>
      <c r="AD213" s="69"/>
      <c r="AE213" s="13" t="s">
        <v>474</v>
      </c>
      <c r="AF213" s="24">
        <v>4000000</v>
      </c>
      <c r="AG213" s="25">
        <v>24000000</v>
      </c>
      <c r="AH213" s="70" t="e">
        <f>VLOOKUP(A213,'MOD PAA INVERSIÓN 25 DE FEBRERO'!$B:$M,12,0)</f>
        <v>#N/A</v>
      </c>
      <c r="AI213" s="78">
        <f t="shared" si="0"/>
        <v>0</v>
      </c>
      <c r="AJ213" s="78">
        <v>24000000</v>
      </c>
      <c r="AK213" s="70">
        <v>0</v>
      </c>
      <c r="AL213" s="70" t="e">
        <f>VLOOKUP(A213,'MOD PAA INVERSIÓN 25 DE FEBRERO'!$B:$X,23,0)</f>
        <v>#N/A</v>
      </c>
      <c r="AM213" s="13" t="s">
        <v>47</v>
      </c>
      <c r="AN213" s="14">
        <v>8131</v>
      </c>
      <c r="AO213" s="71"/>
      <c r="AP213" s="71">
        <f>SUMIFS('MOD PAA INVERSIÓN'!$M:$M,'MOD PAA INVERSIÓN'!B:B,A213,'MOD PAA INVERSIÓN'!A:A,"Información Actual")</f>
        <v>0</v>
      </c>
      <c r="AQ213" s="71" t="e">
        <f>VLOOKUP(A213,'Copia de MOD PAA INVERSIÓN'!$B:$M,12,0)</f>
        <v>#N/A</v>
      </c>
      <c r="AR213" s="69" t="e">
        <f>VLOOKUP(A213,'SOL INVERSIÒN'!$B:$M,12,0)</f>
        <v>#N/A</v>
      </c>
      <c r="AS213" s="69"/>
      <c r="AT213" s="71"/>
      <c r="AU213" s="71" t="e">
        <f t="shared" si="2"/>
        <v>#N/A</v>
      </c>
      <c r="AV213" s="71"/>
      <c r="AW213" s="71"/>
      <c r="AX213" s="71"/>
    </row>
    <row r="214" spans="1:50" ht="127.5">
      <c r="A214" s="12" t="s">
        <v>506</v>
      </c>
      <c r="B214" s="13" t="s">
        <v>34</v>
      </c>
      <c r="C214" s="13" t="s">
        <v>35</v>
      </c>
      <c r="D214" s="13" t="s">
        <v>496</v>
      </c>
      <c r="E214" s="13" t="s">
        <v>473</v>
      </c>
      <c r="F214" s="14">
        <v>8131</v>
      </c>
      <c r="G214" s="14">
        <v>2024110010238</v>
      </c>
      <c r="H214" s="13" t="s">
        <v>474</v>
      </c>
      <c r="I214" s="13" t="s">
        <v>475</v>
      </c>
      <c r="J214" s="13" t="s">
        <v>476</v>
      </c>
      <c r="K214" s="13">
        <v>80111600</v>
      </c>
      <c r="L214" s="13" t="s">
        <v>498</v>
      </c>
      <c r="M214" s="13" t="s">
        <v>418</v>
      </c>
      <c r="N214" s="13" t="s">
        <v>479</v>
      </c>
      <c r="O214" s="13">
        <v>6</v>
      </c>
      <c r="P214" s="13">
        <v>1</v>
      </c>
      <c r="Q214" s="13" t="s">
        <v>44</v>
      </c>
      <c r="R214" s="24" t="s">
        <v>45</v>
      </c>
      <c r="S214" s="24">
        <v>4000000</v>
      </c>
      <c r="T214" s="17">
        <v>24000000</v>
      </c>
      <c r="U214" s="13" t="s">
        <v>480</v>
      </c>
      <c r="V214" s="13" t="s">
        <v>47</v>
      </c>
      <c r="W214" s="13" t="s">
        <v>499</v>
      </c>
      <c r="X214" s="13" t="s">
        <v>500</v>
      </c>
      <c r="Y214" s="13" t="s">
        <v>50</v>
      </c>
      <c r="Z214" s="13" t="s">
        <v>51</v>
      </c>
      <c r="AA214" s="69"/>
      <c r="AB214" s="69"/>
      <c r="AC214" s="69"/>
      <c r="AD214" s="69"/>
      <c r="AE214" s="13" t="s">
        <v>474</v>
      </c>
      <c r="AF214" s="24">
        <v>4000000</v>
      </c>
      <c r="AG214" s="25">
        <v>24000000</v>
      </c>
      <c r="AH214" s="70" t="e">
        <f>VLOOKUP(A214,'MOD PAA INVERSIÓN 25 DE FEBRERO'!$B:$M,12,0)</f>
        <v>#N/A</v>
      </c>
      <c r="AI214" s="78">
        <f t="shared" si="0"/>
        <v>0</v>
      </c>
      <c r="AJ214" s="78">
        <v>24000000</v>
      </c>
      <c r="AK214" s="70">
        <v>0</v>
      </c>
      <c r="AL214" s="70" t="e">
        <f>VLOOKUP(A214,'MOD PAA INVERSIÓN 25 DE FEBRERO'!$B:$X,23,0)</f>
        <v>#N/A</v>
      </c>
      <c r="AM214" s="13" t="s">
        <v>47</v>
      </c>
      <c r="AN214" s="14">
        <v>8131</v>
      </c>
      <c r="AO214" s="71"/>
      <c r="AP214" s="71">
        <f>SUMIFS('MOD PAA INVERSIÓN'!$M:$M,'MOD PAA INVERSIÓN'!B:B,A214,'MOD PAA INVERSIÓN'!A:A,"Información Actual")</f>
        <v>0</v>
      </c>
      <c r="AQ214" s="71" t="e">
        <f>VLOOKUP(A214,'Copia de MOD PAA INVERSIÓN'!$B:$M,12,0)</f>
        <v>#N/A</v>
      </c>
      <c r="AR214" s="69" t="e">
        <f>VLOOKUP(A214,'SOL INVERSIÒN'!$B:$M,12,0)</f>
        <v>#N/A</v>
      </c>
      <c r="AS214" s="69"/>
      <c r="AT214" s="71"/>
      <c r="AU214" s="71" t="e">
        <f t="shared" si="2"/>
        <v>#N/A</v>
      </c>
      <c r="AV214" s="71"/>
      <c r="AW214" s="71"/>
      <c r="AX214" s="71"/>
    </row>
    <row r="215" spans="1:50" ht="89.25">
      <c r="A215" s="12" t="s">
        <v>507</v>
      </c>
      <c r="B215" s="13" t="s">
        <v>34</v>
      </c>
      <c r="C215" s="13" t="s">
        <v>35</v>
      </c>
      <c r="D215" s="13" t="s">
        <v>496</v>
      </c>
      <c r="E215" s="13" t="s">
        <v>473</v>
      </c>
      <c r="F215" s="14">
        <v>8131</v>
      </c>
      <c r="G215" s="14">
        <v>2024110010238</v>
      </c>
      <c r="H215" s="13" t="s">
        <v>474</v>
      </c>
      <c r="I215" s="13" t="s">
        <v>475</v>
      </c>
      <c r="J215" s="13" t="s">
        <v>476</v>
      </c>
      <c r="K215" s="13">
        <v>80111600</v>
      </c>
      <c r="L215" s="13" t="s">
        <v>508</v>
      </c>
      <c r="M215" s="13" t="s">
        <v>418</v>
      </c>
      <c r="N215" s="13" t="s">
        <v>479</v>
      </c>
      <c r="O215" s="13">
        <v>6</v>
      </c>
      <c r="P215" s="13">
        <v>1</v>
      </c>
      <c r="Q215" s="13" t="s">
        <v>44</v>
      </c>
      <c r="R215" s="24" t="s">
        <v>45</v>
      </c>
      <c r="S215" s="24">
        <v>4178710</v>
      </c>
      <c r="T215" s="17">
        <v>25072260</v>
      </c>
      <c r="U215" s="13" t="s">
        <v>480</v>
      </c>
      <c r="V215" s="13" t="s">
        <v>47</v>
      </c>
      <c r="W215" s="13" t="s">
        <v>499</v>
      </c>
      <c r="X215" s="13" t="s">
        <v>509</v>
      </c>
      <c r="Y215" s="13" t="s">
        <v>50</v>
      </c>
      <c r="Z215" s="13" t="s">
        <v>51</v>
      </c>
      <c r="AA215" s="69"/>
      <c r="AB215" s="69"/>
      <c r="AC215" s="69"/>
      <c r="AD215" s="69"/>
      <c r="AE215" s="13" t="s">
        <v>474</v>
      </c>
      <c r="AF215" s="24">
        <v>4178710</v>
      </c>
      <c r="AG215" s="25">
        <v>25072260</v>
      </c>
      <c r="AH215" s="70" t="e">
        <f>VLOOKUP(A215,'MOD PAA INVERSIÓN 25 DE FEBRERO'!$B:$M,12,0)</f>
        <v>#N/A</v>
      </c>
      <c r="AI215" s="78">
        <f t="shared" si="0"/>
        <v>0</v>
      </c>
      <c r="AJ215" s="78">
        <v>25072260</v>
      </c>
      <c r="AK215" s="70">
        <v>0</v>
      </c>
      <c r="AL215" s="70" t="e">
        <f>VLOOKUP(A215,'MOD PAA INVERSIÓN 25 DE FEBRERO'!$B:$X,23,0)</f>
        <v>#N/A</v>
      </c>
      <c r="AM215" s="13" t="s">
        <v>47</v>
      </c>
      <c r="AN215" s="14">
        <v>8131</v>
      </c>
      <c r="AO215" s="71"/>
      <c r="AP215" s="71">
        <f>SUMIFS('MOD PAA INVERSIÓN'!$M:$M,'MOD PAA INVERSIÓN'!B:B,A215,'MOD PAA INVERSIÓN'!A:A,"Información Actual")</f>
        <v>0</v>
      </c>
      <c r="AQ215" s="71" t="e">
        <f>VLOOKUP(A215,'Copia de MOD PAA INVERSIÓN'!$B:$M,12,0)</f>
        <v>#N/A</v>
      </c>
      <c r="AR215" s="69" t="e">
        <f>VLOOKUP(A215,'SOL INVERSIÒN'!$B:$M,12,0)</f>
        <v>#N/A</v>
      </c>
      <c r="AS215" s="69"/>
      <c r="AT215" s="71"/>
      <c r="AU215" s="71" t="e">
        <f t="shared" si="2"/>
        <v>#N/A</v>
      </c>
      <c r="AV215" s="71"/>
      <c r="AW215" s="71"/>
      <c r="AX215" s="71"/>
    </row>
    <row r="216" spans="1:50" ht="89.25">
      <c r="A216" s="12" t="s">
        <v>510</v>
      </c>
      <c r="B216" s="13" t="s">
        <v>34</v>
      </c>
      <c r="C216" s="13" t="s">
        <v>35</v>
      </c>
      <c r="D216" s="13" t="s">
        <v>496</v>
      </c>
      <c r="E216" s="13" t="s">
        <v>473</v>
      </c>
      <c r="F216" s="14">
        <v>8131</v>
      </c>
      <c r="G216" s="14">
        <v>2024110010238</v>
      </c>
      <c r="H216" s="13" t="s">
        <v>474</v>
      </c>
      <c r="I216" s="13" t="s">
        <v>475</v>
      </c>
      <c r="J216" s="13" t="s">
        <v>476</v>
      </c>
      <c r="K216" s="13">
        <v>80111600</v>
      </c>
      <c r="L216" s="13" t="s">
        <v>508</v>
      </c>
      <c r="M216" s="13" t="s">
        <v>418</v>
      </c>
      <c r="N216" s="13" t="s">
        <v>479</v>
      </c>
      <c r="O216" s="13">
        <v>6</v>
      </c>
      <c r="P216" s="13">
        <v>1</v>
      </c>
      <c r="Q216" s="13" t="s">
        <v>44</v>
      </c>
      <c r="R216" s="24" t="s">
        <v>45</v>
      </c>
      <c r="S216" s="24">
        <v>5500000</v>
      </c>
      <c r="T216" s="17">
        <v>33000000</v>
      </c>
      <c r="U216" s="13" t="s">
        <v>480</v>
      </c>
      <c r="V216" s="13" t="s">
        <v>47</v>
      </c>
      <c r="W216" s="13" t="s">
        <v>499</v>
      </c>
      <c r="X216" s="13" t="s">
        <v>509</v>
      </c>
      <c r="Y216" s="13" t="s">
        <v>50</v>
      </c>
      <c r="Z216" s="13" t="s">
        <v>51</v>
      </c>
      <c r="AA216" s="69"/>
      <c r="AB216" s="69"/>
      <c r="AC216" s="69"/>
      <c r="AD216" s="69"/>
      <c r="AE216" s="13" t="s">
        <v>474</v>
      </c>
      <c r="AF216" s="24">
        <v>5500000</v>
      </c>
      <c r="AG216" s="25">
        <v>33000000</v>
      </c>
      <c r="AH216" s="70" t="e">
        <f>VLOOKUP(A216,'MOD PAA INVERSIÓN 25 DE FEBRERO'!$B:$M,12,0)</f>
        <v>#N/A</v>
      </c>
      <c r="AI216" s="78">
        <f t="shared" si="0"/>
        <v>0</v>
      </c>
      <c r="AJ216" s="78">
        <v>33000000</v>
      </c>
      <c r="AK216" s="70">
        <v>0</v>
      </c>
      <c r="AL216" s="70" t="e">
        <f>VLOOKUP(A216,'MOD PAA INVERSIÓN 25 DE FEBRERO'!$B:$X,23,0)</f>
        <v>#N/A</v>
      </c>
      <c r="AM216" s="13" t="s">
        <v>47</v>
      </c>
      <c r="AN216" s="14">
        <v>8131</v>
      </c>
      <c r="AO216" s="71"/>
      <c r="AP216" s="71">
        <f>SUMIFS('MOD PAA INVERSIÓN'!$M:$M,'MOD PAA INVERSIÓN'!B:B,A216,'MOD PAA INVERSIÓN'!A:A,"Información Actual")</f>
        <v>0</v>
      </c>
      <c r="AQ216" s="71" t="e">
        <f>VLOOKUP(A216,'Copia de MOD PAA INVERSIÓN'!$B:$M,12,0)</f>
        <v>#N/A</v>
      </c>
      <c r="AR216" s="69" t="e">
        <f>VLOOKUP(A216,'SOL INVERSIÒN'!$B:$M,12,0)</f>
        <v>#N/A</v>
      </c>
      <c r="AS216" s="69"/>
      <c r="AT216" s="71"/>
      <c r="AU216" s="71" t="e">
        <f t="shared" si="2"/>
        <v>#N/A</v>
      </c>
      <c r="AV216" s="71"/>
      <c r="AW216" s="71"/>
      <c r="AX216" s="71"/>
    </row>
    <row r="217" spans="1:50" ht="153">
      <c r="A217" s="12" t="s">
        <v>511</v>
      </c>
      <c r="B217" s="13" t="s">
        <v>34</v>
      </c>
      <c r="C217" s="13" t="s">
        <v>35</v>
      </c>
      <c r="D217" s="13" t="s">
        <v>472</v>
      </c>
      <c r="E217" s="13" t="s">
        <v>473</v>
      </c>
      <c r="F217" s="14">
        <v>8131</v>
      </c>
      <c r="G217" s="14">
        <v>2024110010238</v>
      </c>
      <c r="H217" s="13" t="s">
        <v>474</v>
      </c>
      <c r="I217" s="13" t="s">
        <v>475</v>
      </c>
      <c r="J217" s="13" t="s">
        <v>484</v>
      </c>
      <c r="K217" s="13">
        <v>80111600</v>
      </c>
      <c r="L217" s="13" t="s">
        <v>512</v>
      </c>
      <c r="M217" s="13" t="s">
        <v>418</v>
      </c>
      <c r="N217" s="13" t="s">
        <v>479</v>
      </c>
      <c r="O217" s="13">
        <v>6</v>
      </c>
      <c r="P217" s="13">
        <v>1</v>
      </c>
      <c r="Q217" s="13" t="s">
        <v>44</v>
      </c>
      <c r="R217" s="24" t="s">
        <v>45</v>
      </c>
      <c r="S217" s="24">
        <v>5500000</v>
      </c>
      <c r="T217" s="17">
        <v>33000000</v>
      </c>
      <c r="U217" s="13" t="s">
        <v>480</v>
      </c>
      <c r="V217" s="13" t="s">
        <v>92</v>
      </c>
      <c r="W217" s="13" t="s">
        <v>481</v>
      </c>
      <c r="X217" s="13" t="s">
        <v>492</v>
      </c>
      <c r="Y217" s="13" t="s">
        <v>50</v>
      </c>
      <c r="Z217" s="13" t="s">
        <v>51</v>
      </c>
      <c r="AA217" s="69"/>
      <c r="AB217" s="69"/>
      <c r="AC217" s="69"/>
      <c r="AD217" s="69"/>
      <c r="AE217" s="13" t="s">
        <v>474</v>
      </c>
      <c r="AF217" s="24">
        <v>5500000</v>
      </c>
      <c r="AG217" s="25">
        <v>33000000</v>
      </c>
      <c r="AH217" s="70" t="e">
        <f>VLOOKUP(A217,'MOD PAA INVERSIÓN 25 DE FEBRERO'!$B:$M,12,0)</f>
        <v>#N/A</v>
      </c>
      <c r="AI217" s="78">
        <f t="shared" si="0"/>
        <v>0</v>
      </c>
      <c r="AJ217" s="78">
        <v>33000000</v>
      </c>
      <c r="AK217" s="70">
        <v>0</v>
      </c>
      <c r="AL217" s="70" t="e">
        <f>VLOOKUP(A217,'MOD PAA INVERSIÓN 25 DE FEBRERO'!$B:$X,23,0)</f>
        <v>#N/A</v>
      </c>
      <c r="AM217" s="13" t="s">
        <v>92</v>
      </c>
      <c r="AN217" s="14">
        <v>8131</v>
      </c>
      <c r="AO217" s="71"/>
      <c r="AP217" s="71">
        <f>SUMIFS('MOD PAA INVERSIÓN'!$M:$M,'MOD PAA INVERSIÓN'!B:B,A217,'MOD PAA INVERSIÓN'!A:A,"Información Actual")</f>
        <v>0</v>
      </c>
      <c r="AQ217" s="71" t="e">
        <f>VLOOKUP(A217,'Copia de MOD PAA INVERSIÓN'!$B:$M,12,0)</f>
        <v>#N/A</v>
      </c>
      <c r="AR217" s="69" t="e">
        <f>VLOOKUP(A217,'SOL INVERSIÒN'!$B:$M,12,0)</f>
        <v>#N/A</v>
      </c>
      <c r="AS217" s="69"/>
      <c r="AT217" s="71"/>
      <c r="AU217" s="71" t="e">
        <f t="shared" si="2"/>
        <v>#N/A</v>
      </c>
      <c r="AV217" s="71"/>
      <c r="AW217" s="71"/>
      <c r="AX217" s="71"/>
    </row>
    <row r="218" spans="1:50" ht="153">
      <c r="A218" s="12" t="s">
        <v>513</v>
      </c>
      <c r="B218" s="13" t="s">
        <v>34</v>
      </c>
      <c r="C218" s="13" t="s">
        <v>35</v>
      </c>
      <c r="D218" s="13" t="s">
        <v>496</v>
      </c>
      <c r="E218" s="13" t="s">
        <v>473</v>
      </c>
      <c r="F218" s="14">
        <v>8131</v>
      </c>
      <c r="G218" s="14">
        <v>2024110010238</v>
      </c>
      <c r="H218" s="13" t="s">
        <v>474</v>
      </c>
      <c r="I218" s="13" t="s">
        <v>475</v>
      </c>
      <c r="J218" s="13" t="s">
        <v>476</v>
      </c>
      <c r="K218" s="13">
        <v>80111600</v>
      </c>
      <c r="L218" s="13" t="s">
        <v>514</v>
      </c>
      <c r="M218" s="13" t="s">
        <v>418</v>
      </c>
      <c r="N218" s="13" t="s">
        <v>479</v>
      </c>
      <c r="O218" s="13">
        <v>6</v>
      </c>
      <c r="P218" s="13">
        <v>1</v>
      </c>
      <c r="Q218" s="13" t="s">
        <v>44</v>
      </c>
      <c r="R218" s="24" t="s">
        <v>45</v>
      </c>
      <c r="S218" s="24">
        <v>4200000</v>
      </c>
      <c r="T218" s="17">
        <v>25200000</v>
      </c>
      <c r="U218" s="13" t="s">
        <v>480</v>
      </c>
      <c r="V218" s="13" t="s">
        <v>47</v>
      </c>
      <c r="W218" s="13" t="s">
        <v>499</v>
      </c>
      <c r="X218" s="13" t="s">
        <v>492</v>
      </c>
      <c r="Y218" s="13" t="s">
        <v>50</v>
      </c>
      <c r="Z218" s="13" t="s">
        <v>51</v>
      </c>
      <c r="AA218" s="69"/>
      <c r="AB218" s="69"/>
      <c r="AC218" s="69"/>
      <c r="AD218" s="69"/>
      <c r="AE218" s="13" t="s">
        <v>474</v>
      </c>
      <c r="AF218" s="24">
        <v>4200000</v>
      </c>
      <c r="AG218" s="25">
        <v>25200000</v>
      </c>
      <c r="AH218" s="70" t="e">
        <f>VLOOKUP(A218,'MOD PAA INVERSIÓN 25 DE FEBRERO'!$B:$M,12,0)</f>
        <v>#N/A</v>
      </c>
      <c r="AI218" s="78">
        <f t="shared" si="0"/>
        <v>0</v>
      </c>
      <c r="AJ218" s="78">
        <v>25200000</v>
      </c>
      <c r="AK218" s="70">
        <v>0</v>
      </c>
      <c r="AL218" s="70" t="e">
        <f>VLOOKUP(A218,'MOD PAA INVERSIÓN 25 DE FEBRERO'!$B:$X,23,0)</f>
        <v>#N/A</v>
      </c>
      <c r="AM218" s="13" t="s">
        <v>47</v>
      </c>
      <c r="AN218" s="14">
        <v>8131</v>
      </c>
      <c r="AO218" s="71"/>
      <c r="AP218" s="71">
        <f>SUMIFS('MOD PAA INVERSIÓN'!$M:$M,'MOD PAA INVERSIÓN'!B:B,A218,'MOD PAA INVERSIÓN'!A:A,"Información Actual")</f>
        <v>0</v>
      </c>
      <c r="AQ218" s="71" t="e">
        <f>VLOOKUP(A218,'Copia de MOD PAA INVERSIÓN'!$B:$M,12,0)</f>
        <v>#N/A</v>
      </c>
      <c r="AR218" s="69" t="e">
        <f>VLOOKUP(A218,'SOL INVERSIÒN'!$B:$M,12,0)</f>
        <v>#N/A</v>
      </c>
      <c r="AS218" s="69"/>
      <c r="AT218" s="71"/>
      <c r="AU218" s="71" t="e">
        <f t="shared" si="2"/>
        <v>#N/A</v>
      </c>
      <c r="AV218" s="71"/>
      <c r="AW218" s="71"/>
      <c r="AX218" s="71"/>
    </row>
    <row r="219" spans="1:50" ht="89.25">
      <c r="A219" s="12" t="s">
        <v>515</v>
      </c>
      <c r="B219" s="13" t="s">
        <v>34</v>
      </c>
      <c r="C219" s="13" t="s">
        <v>35</v>
      </c>
      <c r="D219" s="13" t="s">
        <v>496</v>
      </c>
      <c r="E219" s="13" t="s">
        <v>473</v>
      </c>
      <c r="F219" s="14">
        <v>8131</v>
      </c>
      <c r="G219" s="14">
        <v>2024110010238</v>
      </c>
      <c r="H219" s="13" t="s">
        <v>474</v>
      </c>
      <c r="I219" s="13" t="s">
        <v>475</v>
      </c>
      <c r="J219" s="13" t="s">
        <v>476</v>
      </c>
      <c r="K219" s="13">
        <v>80111600</v>
      </c>
      <c r="L219" s="13" t="s">
        <v>516</v>
      </c>
      <c r="M219" s="13" t="s">
        <v>418</v>
      </c>
      <c r="N219" s="13" t="s">
        <v>479</v>
      </c>
      <c r="O219" s="13">
        <v>6</v>
      </c>
      <c r="P219" s="13">
        <v>1</v>
      </c>
      <c r="Q219" s="13" t="s">
        <v>44</v>
      </c>
      <c r="R219" s="24" t="s">
        <v>45</v>
      </c>
      <c r="S219" s="24">
        <v>4500000</v>
      </c>
      <c r="T219" s="17">
        <v>27000000</v>
      </c>
      <c r="U219" s="13" t="s">
        <v>480</v>
      </c>
      <c r="V219" s="13" t="s">
        <v>47</v>
      </c>
      <c r="W219" s="13" t="s">
        <v>499</v>
      </c>
      <c r="X219" s="13" t="s">
        <v>509</v>
      </c>
      <c r="Y219" s="13" t="s">
        <v>50</v>
      </c>
      <c r="Z219" s="13" t="s">
        <v>51</v>
      </c>
      <c r="AA219" s="69"/>
      <c r="AB219" s="69"/>
      <c r="AC219" s="69"/>
      <c r="AD219" s="69"/>
      <c r="AE219" s="13" t="s">
        <v>474</v>
      </c>
      <c r="AF219" s="24">
        <v>4500000</v>
      </c>
      <c r="AG219" s="25">
        <v>27000000</v>
      </c>
      <c r="AH219" s="70" t="e">
        <f>VLOOKUP(A219,'MOD PAA INVERSIÓN 25 DE FEBRERO'!$B:$M,12,0)</f>
        <v>#N/A</v>
      </c>
      <c r="AI219" s="78">
        <f t="shared" si="0"/>
        <v>0</v>
      </c>
      <c r="AJ219" s="78">
        <v>27000000</v>
      </c>
      <c r="AK219" s="70">
        <v>0</v>
      </c>
      <c r="AL219" s="70" t="e">
        <f>VLOOKUP(A219,'MOD PAA INVERSIÓN 25 DE FEBRERO'!$B:$X,23,0)</f>
        <v>#N/A</v>
      </c>
      <c r="AM219" s="13" t="s">
        <v>47</v>
      </c>
      <c r="AN219" s="14">
        <v>8131</v>
      </c>
      <c r="AO219" s="71"/>
      <c r="AP219" s="71">
        <f>SUMIFS('MOD PAA INVERSIÓN'!$M:$M,'MOD PAA INVERSIÓN'!B:B,A219,'MOD PAA INVERSIÓN'!A:A,"Información Actual")</f>
        <v>0</v>
      </c>
      <c r="AQ219" s="71" t="e">
        <f>VLOOKUP(A219,'Copia de MOD PAA INVERSIÓN'!$B:$M,12,0)</f>
        <v>#N/A</v>
      </c>
      <c r="AR219" s="69" t="e">
        <f>VLOOKUP(A219,'SOL INVERSIÒN'!$B:$M,12,0)</f>
        <v>#N/A</v>
      </c>
      <c r="AS219" s="69"/>
      <c r="AT219" s="71"/>
      <c r="AU219" s="71" t="e">
        <f t="shared" si="2"/>
        <v>#N/A</v>
      </c>
      <c r="AV219" s="71"/>
      <c r="AW219" s="71"/>
      <c r="AX219" s="71"/>
    </row>
    <row r="220" spans="1:50" ht="76.5">
      <c r="A220" s="12" t="s">
        <v>517</v>
      </c>
      <c r="B220" s="13" t="s">
        <v>34</v>
      </c>
      <c r="C220" s="13" t="s">
        <v>35</v>
      </c>
      <c r="D220" s="13" t="s">
        <v>496</v>
      </c>
      <c r="E220" s="13" t="s">
        <v>473</v>
      </c>
      <c r="F220" s="14">
        <v>8131</v>
      </c>
      <c r="G220" s="14">
        <v>2024110010238</v>
      </c>
      <c r="H220" s="13" t="s">
        <v>474</v>
      </c>
      <c r="I220" s="13" t="s">
        <v>475</v>
      </c>
      <c r="J220" s="13" t="s">
        <v>476</v>
      </c>
      <c r="K220" s="13">
        <v>80111600</v>
      </c>
      <c r="L220" s="13" t="s">
        <v>518</v>
      </c>
      <c r="M220" s="13" t="s">
        <v>418</v>
      </c>
      <c r="N220" s="13" t="s">
        <v>479</v>
      </c>
      <c r="O220" s="13">
        <v>6</v>
      </c>
      <c r="P220" s="12">
        <v>1</v>
      </c>
      <c r="Q220" s="13" t="s">
        <v>44</v>
      </c>
      <c r="R220" s="24" t="s">
        <v>45</v>
      </c>
      <c r="S220" s="24">
        <v>5000000</v>
      </c>
      <c r="T220" s="17">
        <v>30000000</v>
      </c>
      <c r="U220" s="13" t="s">
        <v>480</v>
      </c>
      <c r="V220" s="13" t="s">
        <v>47</v>
      </c>
      <c r="W220" s="13" t="s">
        <v>499</v>
      </c>
      <c r="X220" s="13" t="s">
        <v>509</v>
      </c>
      <c r="Y220" s="13" t="s">
        <v>50</v>
      </c>
      <c r="Z220" s="13" t="s">
        <v>51</v>
      </c>
      <c r="AA220" s="69"/>
      <c r="AB220" s="69"/>
      <c r="AC220" s="69"/>
      <c r="AD220" s="69"/>
      <c r="AE220" s="13" t="s">
        <v>474</v>
      </c>
      <c r="AF220" s="24">
        <v>5000000</v>
      </c>
      <c r="AG220" s="25">
        <v>30000000</v>
      </c>
      <c r="AH220" s="70" t="e">
        <f>VLOOKUP(A220,'MOD PAA INVERSIÓN 25 DE FEBRERO'!$B:$M,12,0)</f>
        <v>#N/A</v>
      </c>
      <c r="AI220" s="78">
        <f t="shared" si="0"/>
        <v>0</v>
      </c>
      <c r="AJ220" s="78">
        <v>30000000</v>
      </c>
      <c r="AK220" s="70">
        <v>0</v>
      </c>
      <c r="AL220" s="70" t="e">
        <f>VLOOKUP(A220,'MOD PAA INVERSIÓN 25 DE FEBRERO'!$B:$X,23,0)</f>
        <v>#N/A</v>
      </c>
      <c r="AM220" s="13" t="s">
        <v>47</v>
      </c>
      <c r="AN220" s="14">
        <v>8131</v>
      </c>
      <c r="AO220" s="71"/>
      <c r="AP220" s="71">
        <f>SUMIFS('MOD PAA INVERSIÓN'!$M:$M,'MOD PAA INVERSIÓN'!B:B,A220,'MOD PAA INVERSIÓN'!A:A,"Información Actual")</f>
        <v>0</v>
      </c>
      <c r="AQ220" s="71" t="e">
        <f>VLOOKUP(A220,'Copia de MOD PAA INVERSIÓN'!$B:$M,12,0)</f>
        <v>#N/A</v>
      </c>
      <c r="AR220" s="69" t="e">
        <f>VLOOKUP(A220,'SOL INVERSIÒN'!$B:$M,12,0)</f>
        <v>#N/A</v>
      </c>
      <c r="AS220" s="69"/>
      <c r="AT220" s="71"/>
      <c r="AU220" s="71" t="e">
        <f t="shared" si="2"/>
        <v>#N/A</v>
      </c>
      <c r="AV220" s="71"/>
      <c r="AW220" s="71"/>
      <c r="AX220" s="71"/>
    </row>
    <row r="221" spans="1:50" ht="102">
      <c r="A221" s="12" t="s">
        <v>519</v>
      </c>
      <c r="B221" s="13" t="s">
        <v>34</v>
      </c>
      <c r="C221" s="13" t="s">
        <v>35</v>
      </c>
      <c r="D221" s="13" t="s">
        <v>496</v>
      </c>
      <c r="E221" s="13" t="s">
        <v>473</v>
      </c>
      <c r="F221" s="14">
        <v>8131</v>
      </c>
      <c r="G221" s="14">
        <v>2024110010238</v>
      </c>
      <c r="H221" s="13" t="s">
        <v>474</v>
      </c>
      <c r="I221" s="13" t="s">
        <v>475</v>
      </c>
      <c r="J221" s="13" t="s">
        <v>476</v>
      </c>
      <c r="K221" s="13">
        <v>80111600</v>
      </c>
      <c r="L221" s="13" t="s">
        <v>520</v>
      </c>
      <c r="M221" s="13" t="s">
        <v>418</v>
      </c>
      <c r="N221" s="13" t="s">
        <v>479</v>
      </c>
      <c r="O221" s="12">
        <v>6</v>
      </c>
      <c r="P221" s="12">
        <v>1</v>
      </c>
      <c r="Q221" s="13" t="s">
        <v>44</v>
      </c>
      <c r="R221" s="24" t="s">
        <v>45</v>
      </c>
      <c r="S221" s="24">
        <v>3156000</v>
      </c>
      <c r="T221" s="17">
        <v>18936000</v>
      </c>
      <c r="U221" s="13" t="s">
        <v>480</v>
      </c>
      <c r="V221" s="13" t="s">
        <v>47</v>
      </c>
      <c r="W221" s="13" t="s">
        <v>499</v>
      </c>
      <c r="X221" s="13" t="s">
        <v>509</v>
      </c>
      <c r="Y221" s="12" t="s">
        <v>50</v>
      </c>
      <c r="Z221" s="13" t="s">
        <v>51</v>
      </c>
      <c r="AA221" s="69"/>
      <c r="AB221" s="69"/>
      <c r="AC221" s="69"/>
      <c r="AD221" s="69"/>
      <c r="AE221" s="13" t="s">
        <v>474</v>
      </c>
      <c r="AF221" s="24">
        <v>3156000</v>
      </c>
      <c r="AG221" s="25">
        <v>18936000</v>
      </c>
      <c r="AH221" s="70" t="e">
        <f>VLOOKUP(A221,'MOD PAA INVERSIÓN 25 DE FEBRERO'!$B:$M,12,0)</f>
        <v>#N/A</v>
      </c>
      <c r="AI221" s="78">
        <f t="shared" si="0"/>
        <v>0</v>
      </c>
      <c r="AJ221" s="78">
        <v>18936000</v>
      </c>
      <c r="AK221" s="70">
        <v>0</v>
      </c>
      <c r="AL221" s="70" t="e">
        <f>VLOOKUP(A221,'MOD PAA INVERSIÓN 25 DE FEBRERO'!$B:$X,23,0)</f>
        <v>#N/A</v>
      </c>
      <c r="AM221" s="13" t="s">
        <v>47</v>
      </c>
      <c r="AN221" s="14">
        <v>8131</v>
      </c>
      <c r="AO221" s="71"/>
      <c r="AP221" s="71">
        <f>SUMIFS('MOD PAA INVERSIÓN'!$M:$M,'MOD PAA INVERSIÓN'!B:B,A221,'MOD PAA INVERSIÓN'!A:A,"Información Actual")</f>
        <v>0</v>
      </c>
      <c r="AQ221" s="71" t="e">
        <f>VLOOKUP(A221,'Copia de MOD PAA INVERSIÓN'!$B:$M,12,0)</f>
        <v>#N/A</v>
      </c>
      <c r="AR221" s="69" t="e">
        <f>VLOOKUP(A221,'SOL INVERSIÒN'!$B:$M,12,0)</f>
        <v>#N/A</v>
      </c>
      <c r="AS221" s="69"/>
      <c r="AT221" s="71"/>
      <c r="AU221" s="71" t="e">
        <f t="shared" si="2"/>
        <v>#N/A</v>
      </c>
      <c r="AV221" s="71"/>
      <c r="AW221" s="71"/>
      <c r="AX221" s="71"/>
    </row>
    <row r="222" spans="1:50" ht="204">
      <c r="A222" s="12" t="s">
        <v>521</v>
      </c>
      <c r="B222" s="13" t="s">
        <v>34</v>
      </c>
      <c r="C222" s="13" t="s">
        <v>35</v>
      </c>
      <c r="D222" s="13" t="s">
        <v>472</v>
      </c>
      <c r="E222" s="13" t="s">
        <v>473</v>
      </c>
      <c r="F222" s="14">
        <v>8131</v>
      </c>
      <c r="G222" s="14">
        <v>2024110010238</v>
      </c>
      <c r="H222" s="13" t="s">
        <v>474</v>
      </c>
      <c r="I222" s="13" t="s">
        <v>475</v>
      </c>
      <c r="J222" s="13" t="s">
        <v>476</v>
      </c>
      <c r="K222" s="13">
        <v>80111600</v>
      </c>
      <c r="L222" s="13" t="s">
        <v>522</v>
      </c>
      <c r="M222" s="13" t="s">
        <v>418</v>
      </c>
      <c r="N222" s="13" t="s">
        <v>479</v>
      </c>
      <c r="O222" s="13">
        <v>7</v>
      </c>
      <c r="P222" s="12">
        <v>1</v>
      </c>
      <c r="Q222" s="13" t="s">
        <v>44</v>
      </c>
      <c r="R222" s="24" t="s">
        <v>45</v>
      </c>
      <c r="S222" s="24">
        <v>7000000</v>
      </c>
      <c r="T222" s="17">
        <v>49000000</v>
      </c>
      <c r="U222" s="13" t="s">
        <v>480</v>
      </c>
      <c r="V222" s="13" t="s">
        <v>92</v>
      </c>
      <c r="W222" s="13" t="s">
        <v>481</v>
      </c>
      <c r="X222" s="13" t="s">
        <v>523</v>
      </c>
      <c r="Y222" s="12" t="s">
        <v>50</v>
      </c>
      <c r="Z222" s="13" t="s">
        <v>51</v>
      </c>
      <c r="AA222" s="69"/>
      <c r="AB222" s="69"/>
      <c r="AC222" s="69"/>
      <c r="AD222" s="69"/>
      <c r="AE222" s="13" t="s">
        <v>474</v>
      </c>
      <c r="AF222" s="24">
        <v>7000000</v>
      </c>
      <c r="AG222" s="25">
        <v>49000000</v>
      </c>
      <c r="AH222" s="70" t="e">
        <f>VLOOKUP(A222,'MOD PAA INVERSIÓN 25 DE FEBRERO'!$B:$M,12,0)</f>
        <v>#N/A</v>
      </c>
      <c r="AI222" s="78">
        <f t="shared" si="0"/>
        <v>0</v>
      </c>
      <c r="AJ222" s="78">
        <v>49000000</v>
      </c>
      <c r="AK222" s="70">
        <v>0</v>
      </c>
      <c r="AL222" s="70" t="e">
        <f>VLOOKUP(A222,'MOD PAA INVERSIÓN 25 DE FEBRERO'!$B:$X,23,0)</f>
        <v>#N/A</v>
      </c>
      <c r="AM222" s="13" t="s">
        <v>92</v>
      </c>
      <c r="AN222" s="14">
        <v>8131</v>
      </c>
      <c r="AO222" s="71"/>
      <c r="AP222" s="71">
        <f>SUMIFS('MOD PAA INVERSIÓN'!$M:$M,'MOD PAA INVERSIÓN'!B:B,A222,'MOD PAA INVERSIÓN'!A:A,"Información Actual")</f>
        <v>0</v>
      </c>
      <c r="AQ222" s="71" t="e">
        <f>VLOOKUP(A222,'Copia de MOD PAA INVERSIÓN'!$B:$M,12,0)</f>
        <v>#N/A</v>
      </c>
      <c r="AR222" s="69" t="e">
        <f>VLOOKUP(A222,'SOL INVERSIÒN'!$B:$M,12,0)</f>
        <v>#N/A</v>
      </c>
      <c r="AS222" s="69"/>
      <c r="AT222" s="71"/>
      <c r="AU222" s="71" t="e">
        <f t="shared" si="2"/>
        <v>#N/A</v>
      </c>
      <c r="AV222" s="71"/>
      <c r="AW222" s="71"/>
      <c r="AX222" s="71"/>
    </row>
    <row r="223" spans="1:50" ht="204">
      <c r="A223" s="12" t="s">
        <v>524</v>
      </c>
      <c r="B223" s="13" t="s">
        <v>34</v>
      </c>
      <c r="C223" s="13" t="s">
        <v>35</v>
      </c>
      <c r="D223" s="13" t="s">
        <v>472</v>
      </c>
      <c r="E223" s="13" t="s">
        <v>473</v>
      </c>
      <c r="F223" s="14">
        <v>8131</v>
      </c>
      <c r="G223" s="14">
        <v>2024110010238</v>
      </c>
      <c r="H223" s="13" t="s">
        <v>474</v>
      </c>
      <c r="I223" s="13" t="s">
        <v>475</v>
      </c>
      <c r="J223" s="13" t="s">
        <v>476</v>
      </c>
      <c r="K223" s="13">
        <v>80111600</v>
      </c>
      <c r="L223" s="13" t="s">
        <v>525</v>
      </c>
      <c r="M223" s="13" t="s">
        <v>418</v>
      </c>
      <c r="N223" s="13" t="s">
        <v>479</v>
      </c>
      <c r="O223" s="13">
        <v>7</v>
      </c>
      <c r="P223" s="12">
        <v>1</v>
      </c>
      <c r="Q223" s="13" t="s">
        <v>44</v>
      </c>
      <c r="R223" s="24" t="s">
        <v>45</v>
      </c>
      <c r="S223" s="24">
        <v>7500000</v>
      </c>
      <c r="T223" s="17">
        <v>52500000</v>
      </c>
      <c r="U223" s="13" t="s">
        <v>480</v>
      </c>
      <c r="V223" s="13" t="s">
        <v>92</v>
      </c>
      <c r="W223" s="13" t="s">
        <v>481</v>
      </c>
      <c r="X223" s="13" t="s">
        <v>523</v>
      </c>
      <c r="Y223" s="12" t="s">
        <v>50</v>
      </c>
      <c r="Z223" s="13" t="s">
        <v>51</v>
      </c>
      <c r="AA223" s="69"/>
      <c r="AB223" s="69"/>
      <c r="AC223" s="69"/>
      <c r="AD223" s="69"/>
      <c r="AE223" s="13" t="s">
        <v>474</v>
      </c>
      <c r="AF223" s="24">
        <v>7500000</v>
      </c>
      <c r="AG223" s="25">
        <v>52500000</v>
      </c>
      <c r="AH223" s="70" t="e">
        <f>VLOOKUP(A223,'MOD PAA INVERSIÓN 25 DE FEBRERO'!$B:$M,12,0)</f>
        <v>#N/A</v>
      </c>
      <c r="AI223" s="78">
        <f t="shared" si="0"/>
        <v>0</v>
      </c>
      <c r="AJ223" s="78">
        <v>52500000</v>
      </c>
      <c r="AK223" s="70">
        <v>0</v>
      </c>
      <c r="AL223" s="70" t="e">
        <f>VLOOKUP(A223,'MOD PAA INVERSIÓN 25 DE FEBRERO'!$B:$X,23,0)</f>
        <v>#N/A</v>
      </c>
      <c r="AM223" s="13" t="s">
        <v>92</v>
      </c>
      <c r="AN223" s="14">
        <v>8131</v>
      </c>
      <c r="AO223" s="71"/>
      <c r="AP223" s="71">
        <f>SUMIFS('MOD PAA INVERSIÓN'!$M:$M,'MOD PAA INVERSIÓN'!B:B,A223,'MOD PAA INVERSIÓN'!A:A,"Información Actual")</f>
        <v>0</v>
      </c>
      <c r="AQ223" s="71" t="e">
        <f>VLOOKUP(A223,'Copia de MOD PAA INVERSIÓN'!$B:$M,12,0)</f>
        <v>#N/A</v>
      </c>
      <c r="AR223" s="69" t="e">
        <f>VLOOKUP(A223,'SOL INVERSIÒN'!$B:$M,12,0)</f>
        <v>#N/A</v>
      </c>
      <c r="AS223" s="69"/>
      <c r="AT223" s="71"/>
      <c r="AU223" s="71" t="e">
        <f t="shared" si="2"/>
        <v>#N/A</v>
      </c>
      <c r="AV223" s="71"/>
      <c r="AW223" s="71"/>
      <c r="AX223" s="71"/>
    </row>
    <row r="224" spans="1:50" ht="153">
      <c r="A224" s="12" t="s">
        <v>526</v>
      </c>
      <c r="B224" s="13" t="s">
        <v>34</v>
      </c>
      <c r="C224" s="13" t="s">
        <v>35</v>
      </c>
      <c r="D224" s="13" t="s">
        <v>472</v>
      </c>
      <c r="E224" s="13" t="s">
        <v>473</v>
      </c>
      <c r="F224" s="14">
        <v>8131</v>
      </c>
      <c r="G224" s="14">
        <v>2024110010238</v>
      </c>
      <c r="H224" s="13" t="s">
        <v>474</v>
      </c>
      <c r="I224" s="13" t="s">
        <v>475</v>
      </c>
      <c r="J224" s="13" t="s">
        <v>476</v>
      </c>
      <c r="K224" s="13">
        <v>80111600</v>
      </c>
      <c r="L224" s="13" t="s">
        <v>527</v>
      </c>
      <c r="M224" s="13" t="s">
        <v>418</v>
      </c>
      <c r="N224" s="13" t="s">
        <v>479</v>
      </c>
      <c r="O224" s="13">
        <v>6</v>
      </c>
      <c r="P224" s="12">
        <v>1</v>
      </c>
      <c r="Q224" s="13" t="s">
        <v>44</v>
      </c>
      <c r="R224" s="24" t="s">
        <v>45</v>
      </c>
      <c r="S224" s="24">
        <v>6500000</v>
      </c>
      <c r="T224" s="17">
        <v>39000000</v>
      </c>
      <c r="U224" s="13" t="s">
        <v>480</v>
      </c>
      <c r="V224" s="13" t="s">
        <v>47</v>
      </c>
      <c r="W224" s="13" t="s">
        <v>481</v>
      </c>
      <c r="X224" s="13" t="s">
        <v>482</v>
      </c>
      <c r="Y224" s="12" t="s">
        <v>50</v>
      </c>
      <c r="Z224" s="13" t="s">
        <v>51</v>
      </c>
      <c r="AA224" s="69"/>
      <c r="AB224" s="69"/>
      <c r="AC224" s="69"/>
      <c r="AD224" s="69"/>
      <c r="AE224" s="13" t="s">
        <v>474</v>
      </c>
      <c r="AF224" s="24">
        <v>6500000</v>
      </c>
      <c r="AG224" s="25">
        <v>39000000</v>
      </c>
      <c r="AH224" s="70" t="e">
        <f>VLOOKUP(A224,'MOD PAA INVERSIÓN 25 DE FEBRERO'!$B:$M,12,0)</f>
        <v>#N/A</v>
      </c>
      <c r="AI224" s="78">
        <f t="shared" si="0"/>
        <v>0</v>
      </c>
      <c r="AJ224" s="78">
        <v>39000000</v>
      </c>
      <c r="AK224" s="70">
        <v>0</v>
      </c>
      <c r="AL224" s="70" t="e">
        <f>VLOOKUP(A224,'MOD PAA INVERSIÓN 25 DE FEBRERO'!$B:$X,23,0)</f>
        <v>#N/A</v>
      </c>
      <c r="AM224" s="13" t="s">
        <v>47</v>
      </c>
      <c r="AN224" s="14">
        <v>8131</v>
      </c>
      <c r="AO224" s="71"/>
      <c r="AP224" s="71">
        <f>SUMIFS('MOD PAA INVERSIÓN'!$M:$M,'MOD PAA INVERSIÓN'!B:B,A224,'MOD PAA INVERSIÓN'!A:A,"Información Actual")</f>
        <v>0</v>
      </c>
      <c r="AQ224" s="71" t="e">
        <f>VLOOKUP(A224,'Copia de MOD PAA INVERSIÓN'!$B:$M,12,0)</f>
        <v>#N/A</v>
      </c>
      <c r="AR224" s="69" t="e">
        <f>VLOOKUP(A224,'SOL INVERSIÒN'!$B:$M,12,0)</f>
        <v>#N/A</v>
      </c>
      <c r="AS224" s="69"/>
      <c r="AT224" s="71"/>
      <c r="AU224" s="71" t="e">
        <f t="shared" si="2"/>
        <v>#N/A</v>
      </c>
      <c r="AV224" s="71"/>
      <c r="AW224" s="71"/>
      <c r="AX224" s="71"/>
    </row>
    <row r="225" spans="1:50" ht="153">
      <c r="A225" s="12" t="s">
        <v>528</v>
      </c>
      <c r="B225" s="13" t="s">
        <v>34</v>
      </c>
      <c r="C225" s="13" t="s">
        <v>35</v>
      </c>
      <c r="D225" s="13" t="s">
        <v>472</v>
      </c>
      <c r="E225" s="13" t="s">
        <v>473</v>
      </c>
      <c r="F225" s="14">
        <v>8131</v>
      </c>
      <c r="G225" s="14">
        <v>2024110010238</v>
      </c>
      <c r="H225" s="13" t="s">
        <v>474</v>
      </c>
      <c r="I225" s="13" t="s">
        <v>475</v>
      </c>
      <c r="J225" s="13" t="s">
        <v>476</v>
      </c>
      <c r="K225" s="13">
        <v>80111600</v>
      </c>
      <c r="L225" s="13" t="s">
        <v>529</v>
      </c>
      <c r="M225" s="13" t="s">
        <v>418</v>
      </c>
      <c r="N225" s="13" t="s">
        <v>479</v>
      </c>
      <c r="O225" s="13">
        <v>7</v>
      </c>
      <c r="P225" s="12">
        <v>1</v>
      </c>
      <c r="Q225" s="13" t="s">
        <v>44</v>
      </c>
      <c r="R225" s="24" t="s">
        <v>45</v>
      </c>
      <c r="S225" s="24">
        <v>4766308</v>
      </c>
      <c r="T225" s="17">
        <v>33364156</v>
      </c>
      <c r="U225" s="13" t="s">
        <v>480</v>
      </c>
      <c r="V225" s="13" t="s">
        <v>92</v>
      </c>
      <c r="W225" s="13" t="s">
        <v>481</v>
      </c>
      <c r="X225" s="13" t="s">
        <v>482</v>
      </c>
      <c r="Y225" s="12" t="s">
        <v>50</v>
      </c>
      <c r="Z225" s="13" t="s">
        <v>51</v>
      </c>
      <c r="AA225" s="69"/>
      <c r="AB225" s="69"/>
      <c r="AC225" s="69"/>
      <c r="AD225" s="69"/>
      <c r="AE225" s="13" t="s">
        <v>474</v>
      </c>
      <c r="AF225" s="24">
        <v>4766308</v>
      </c>
      <c r="AG225" s="25">
        <v>33364156</v>
      </c>
      <c r="AH225" s="70" t="e">
        <f>VLOOKUP(A225,'MOD PAA INVERSIÓN 25 DE FEBRERO'!$B:$M,12,0)</f>
        <v>#N/A</v>
      </c>
      <c r="AI225" s="78">
        <f t="shared" si="0"/>
        <v>0</v>
      </c>
      <c r="AJ225" s="78">
        <v>33364156</v>
      </c>
      <c r="AK225" s="70">
        <v>0</v>
      </c>
      <c r="AL225" s="70" t="e">
        <f>VLOOKUP(A225,'MOD PAA INVERSIÓN 25 DE FEBRERO'!$B:$X,23,0)</f>
        <v>#N/A</v>
      </c>
      <c r="AM225" s="13" t="s">
        <v>92</v>
      </c>
      <c r="AN225" s="14">
        <v>8131</v>
      </c>
      <c r="AO225" s="71"/>
      <c r="AP225" s="71">
        <f>SUMIFS('MOD PAA INVERSIÓN'!$M:$M,'MOD PAA INVERSIÓN'!B:B,A225,'MOD PAA INVERSIÓN'!A:A,"Información Actual")</f>
        <v>0</v>
      </c>
      <c r="AQ225" s="71" t="e">
        <f>VLOOKUP(A225,'Copia de MOD PAA INVERSIÓN'!$B:$M,12,0)</f>
        <v>#N/A</v>
      </c>
      <c r="AR225" s="69" t="e">
        <f>VLOOKUP(A225,'SOL INVERSIÒN'!$B:$M,12,0)</f>
        <v>#N/A</v>
      </c>
      <c r="AS225" s="69"/>
      <c r="AT225" s="71"/>
      <c r="AU225" s="71" t="e">
        <f t="shared" si="2"/>
        <v>#N/A</v>
      </c>
      <c r="AV225" s="71"/>
      <c r="AW225" s="71"/>
      <c r="AX225" s="71"/>
    </row>
    <row r="226" spans="1:50" ht="153">
      <c r="A226" s="12" t="s">
        <v>530</v>
      </c>
      <c r="B226" s="13" t="s">
        <v>34</v>
      </c>
      <c r="C226" s="13" t="s">
        <v>35</v>
      </c>
      <c r="D226" s="13" t="s">
        <v>472</v>
      </c>
      <c r="E226" s="13" t="s">
        <v>473</v>
      </c>
      <c r="F226" s="14">
        <v>8131</v>
      </c>
      <c r="G226" s="14">
        <v>2024110010238</v>
      </c>
      <c r="H226" s="13" t="s">
        <v>474</v>
      </c>
      <c r="I226" s="13" t="s">
        <v>475</v>
      </c>
      <c r="J226" s="13" t="s">
        <v>476</v>
      </c>
      <c r="K226" s="13">
        <v>80111600</v>
      </c>
      <c r="L226" s="13" t="s">
        <v>531</v>
      </c>
      <c r="M226" s="13" t="s">
        <v>418</v>
      </c>
      <c r="N226" s="13" t="s">
        <v>479</v>
      </c>
      <c r="O226" s="13">
        <v>6</v>
      </c>
      <c r="P226" s="12">
        <v>1</v>
      </c>
      <c r="Q226" s="13" t="s">
        <v>44</v>
      </c>
      <c r="R226" s="24" t="s">
        <v>45</v>
      </c>
      <c r="S226" s="24">
        <v>5000000</v>
      </c>
      <c r="T226" s="17">
        <v>30000000</v>
      </c>
      <c r="U226" s="13" t="s">
        <v>480</v>
      </c>
      <c r="V226" s="13" t="s">
        <v>92</v>
      </c>
      <c r="W226" s="13" t="s">
        <v>481</v>
      </c>
      <c r="X226" s="13" t="s">
        <v>532</v>
      </c>
      <c r="Y226" s="12" t="s">
        <v>50</v>
      </c>
      <c r="Z226" s="13" t="s">
        <v>51</v>
      </c>
      <c r="AA226" s="69"/>
      <c r="AB226" s="69"/>
      <c r="AC226" s="69"/>
      <c r="AD226" s="69"/>
      <c r="AE226" s="13" t="s">
        <v>474</v>
      </c>
      <c r="AF226" s="24">
        <v>5000000</v>
      </c>
      <c r="AG226" s="25">
        <v>30000000</v>
      </c>
      <c r="AH226" s="70" t="e">
        <f>VLOOKUP(A226,'MOD PAA INVERSIÓN 25 DE FEBRERO'!$B:$M,12,0)</f>
        <v>#N/A</v>
      </c>
      <c r="AI226" s="78">
        <f t="shared" si="0"/>
        <v>0</v>
      </c>
      <c r="AJ226" s="78">
        <v>30000000</v>
      </c>
      <c r="AK226" s="70">
        <v>0</v>
      </c>
      <c r="AL226" s="70" t="e">
        <f>VLOOKUP(A226,'MOD PAA INVERSIÓN 25 DE FEBRERO'!$B:$X,23,0)</f>
        <v>#N/A</v>
      </c>
      <c r="AM226" s="13" t="s">
        <v>92</v>
      </c>
      <c r="AN226" s="14">
        <v>8131</v>
      </c>
      <c r="AO226" s="71"/>
      <c r="AP226" s="71">
        <f>SUMIFS('MOD PAA INVERSIÓN'!$M:$M,'MOD PAA INVERSIÓN'!B:B,A226,'MOD PAA INVERSIÓN'!A:A,"Información Actual")</f>
        <v>0</v>
      </c>
      <c r="AQ226" s="71" t="e">
        <f>VLOOKUP(A226,'Copia de MOD PAA INVERSIÓN'!$B:$M,12,0)</f>
        <v>#N/A</v>
      </c>
      <c r="AR226" s="69" t="e">
        <f>VLOOKUP(A226,'SOL INVERSIÒN'!$B:$M,12,0)</f>
        <v>#N/A</v>
      </c>
      <c r="AS226" s="69"/>
      <c r="AT226" s="71"/>
      <c r="AU226" s="71" t="e">
        <f t="shared" si="2"/>
        <v>#N/A</v>
      </c>
      <c r="AV226" s="71"/>
      <c r="AW226" s="71"/>
      <c r="AX226" s="71"/>
    </row>
    <row r="227" spans="1:50" ht="51">
      <c r="A227" s="12" t="s">
        <v>533</v>
      </c>
      <c r="B227" s="13" t="s">
        <v>34</v>
      </c>
      <c r="C227" s="13" t="s">
        <v>35</v>
      </c>
      <c r="D227" s="13" t="s">
        <v>472</v>
      </c>
      <c r="E227" s="13" t="s">
        <v>473</v>
      </c>
      <c r="F227" s="14">
        <v>8131</v>
      </c>
      <c r="G227" s="14">
        <v>2024110010238</v>
      </c>
      <c r="H227" s="13" t="s">
        <v>474</v>
      </c>
      <c r="I227" s="13" t="s">
        <v>475</v>
      </c>
      <c r="J227" s="13" t="s">
        <v>476</v>
      </c>
      <c r="K227" s="13">
        <v>80111600</v>
      </c>
      <c r="L227" s="13" t="s">
        <v>534</v>
      </c>
      <c r="M227" s="13" t="s">
        <v>418</v>
      </c>
      <c r="N227" s="13" t="s">
        <v>479</v>
      </c>
      <c r="O227" s="13">
        <v>6</v>
      </c>
      <c r="P227" s="12">
        <v>1</v>
      </c>
      <c r="Q227" s="13" t="s">
        <v>44</v>
      </c>
      <c r="R227" s="24" t="s">
        <v>45</v>
      </c>
      <c r="S227" s="24">
        <v>5000000</v>
      </c>
      <c r="T227" s="17">
        <v>30000000</v>
      </c>
      <c r="U227" s="13" t="s">
        <v>480</v>
      </c>
      <c r="V227" s="13" t="s">
        <v>92</v>
      </c>
      <c r="W227" s="13" t="s">
        <v>481</v>
      </c>
      <c r="X227" s="13" t="s">
        <v>509</v>
      </c>
      <c r="Y227" s="12" t="s">
        <v>50</v>
      </c>
      <c r="Z227" s="13" t="s">
        <v>51</v>
      </c>
      <c r="AA227" s="69"/>
      <c r="AB227" s="69"/>
      <c r="AC227" s="69"/>
      <c r="AD227" s="69"/>
      <c r="AE227" s="13" t="s">
        <v>474</v>
      </c>
      <c r="AF227" s="24">
        <v>5000000</v>
      </c>
      <c r="AG227" s="25">
        <v>30000000</v>
      </c>
      <c r="AH227" s="70" t="e">
        <f>VLOOKUP(A227,'MOD PAA INVERSIÓN 25 DE FEBRERO'!$B:$M,12,0)</f>
        <v>#N/A</v>
      </c>
      <c r="AI227" s="78">
        <f t="shared" si="0"/>
        <v>0</v>
      </c>
      <c r="AJ227" s="78">
        <v>30000000</v>
      </c>
      <c r="AK227" s="70">
        <v>0</v>
      </c>
      <c r="AL227" s="70" t="e">
        <f>VLOOKUP(A227,'MOD PAA INVERSIÓN 25 DE FEBRERO'!$B:$X,23,0)</f>
        <v>#N/A</v>
      </c>
      <c r="AM227" s="13" t="s">
        <v>92</v>
      </c>
      <c r="AN227" s="14">
        <v>8131</v>
      </c>
      <c r="AO227" s="71"/>
      <c r="AP227" s="71">
        <f>SUMIFS('MOD PAA INVERSIÓN'!$M:$M,'MOD PAA INVERSIÓN'!B:B,A227,'MOD PAA INVERSIÓN'!A:A,"Información Actual")</f>
        <v>0</v>
      </c>
      <c r="AQ227" s="71" t="e">
        <f>VLOOKUP(A227,'Copia de MOD PAA INVERSIÓN'!$B:$M,12,0)</f>
        <v>#N/A</v>
      </c>
      <c r="AR227" s="69" t="e">
        <f>VLOOKUP(A227,'SOL INVERSIÒN'!$B:$M,12,0)</f>
        <v>#N/A</v>
      </c>
      <c r="AS227" s="69"/>
      <c r="AT227" s="71"/>
      <c r="AU227" s="71" t="e">
        <f t="shared" si="2"/>
        <v>#N/A</v>
      </c>
      <c r="AV227" s="71"/>
      <c r="AW227" s="71"/>
      <c r="AX227" s="71"/>
    </row>
    <row r="228" spans="1:50" ht="102">
      <c r="A228" s="12" t="s">
        <v>535</v>
      </c>
      <c r="B228" s="13" t="s">
        <v>34</v>
      </c>
      <c r="C228" s="13" t="s">
        <v>35</v>
      </c>
      <c r="D228" s="13" t="s">
        <v>472</v>
      </c>
      <c r="E228" s="13" t="s">
        <v>473</v>
      </c>
      <c r="F228" s="14">
        <v>8131</v>
      </c>
      <c r="G228" s="14">
        <v>2024110010238</v>
      </c>
      <c r="H228" s="13" t="s">
        <v>474</v>
      </c>
      <c r="I228" s="13" t="s">
        <v>475</v>
      </c>
      <c r="J228" s="13" t="str">
        <f>VLOOKUP(A228,'MOD PAA INVERSIÓN 25 DE FEBRERO'!$B:$C,2,0)</f>
        <v>3. Aplicar a 2000 organizaciones sociales, comunales, medios comunitarios, de propiedad horizontal el modelo de fortalecimiento</v>
      </c>
      <c r="K228" s="13">
        <f>VLOOKUP(A228,'MOD PAA INVERSIÓN 25 DE FEBRERO'!$B:$D,3,0)</f>
        <v>80111600</v>
      </c>
      <c r="L228" s="13" t="str">
        <f>VLOOKUP(A228,'MOD PAA INVERSIÓN 25 DE FEBRERO'!$B:$E,4,0)</f>
        <v>Prestar los servicios profesionales  para desarrollar las acciones requeridas para la ejecución, desarrollo seguimiento y reporte de las las actividades, de la Subdirección relacionadas con el modelo de fortalecimiento, las políticas públicas y los eventos y actividades logísticas de la SFOS.</v>
      </c>
      <c r="M228" s="13" t="str">
        <f>VLOOKUP(A228,'MOD PAA INVERSIÓN 25 DE FEBRERO'!$B:$F,5,0)</f>
        <v>febrero</v>
      </c>
      <c r="N228" s="14" t="str">
        <f>VLOOKUP(A228,'MOD PAA INVERSIÓN 25 DE FEBRERO'!$B:$G,6,0)</f>
        <v>marzo</v>
      </c>
      <c r="O228" s="14">
        <f>VLOOKUP(A228,'MOD PAA INVERSIÓN 25 DE FEBRERO'!$B:$H,7,0)</f>
        <v>8</v>
      </c>
      <c r="P228" s="13">
        <f>VLOOKUP(A228,'MOD PAA INVERSIÓN 25 DE FEBRERO'!$B:$I,8,0)</f>
        <v>1</v>
      </c>
      <c r="Q228" s="13" t="str">
        <f>VLOOKUP(A228,'MOD PAA INVERSIÓN 25 DE FEBRERO'!$B:$J,9,0)</f>
        <v>CCE-16 Contratación Directa</v>
      </c>
      <c r="R228" s="15" t="str">
        <f>VLOOKUP(A228,'MOD PAA INVERSIÓN 25 DE FEBRERO'!$B:$K,10,0)</f>
        <v>1-100-F001_VA-Recursos distrito</v>
      </c>
      <c r="S228" s="16">
        <f>VLOOKUP(A228,'MOD PAA INVERSIÓN 25 DE FEBRERO'!$B:$L,11,0)</f>
        <v>4766308</v>
      </c>
      <c r="T228" s="17">
        <v>38130464</v>
      </c>
      <c r="U228" s="13" t="str">
        <f>VLOOKUP(A228,'MOD PAA INVERSIÓN 25 DE FEBRERO'!$B:$N,13,0)</f>
        <v>Subdirección de Fortalecimiento de la  Organización Social</v>
      </c>
      <c r="V228" s="13" t="str">
        <f>VLOOKUP(A228,'MOD PAA INVERSIÓN 25 DE FEBRERO'!$B:$O,14,0)</f>
        <v>O232020200991119_Otros servicios de la administración pública n.c.p.</v>
      </c>
      <c r="W228" s="13" t="str">
        <f>VLOOKUP(A228,'MOD PAA INVERSIÓN 25 DE FEBRERO'!$B:$P,15,0)</f>
        <v>20/0220/0106/45020220238</v>
      </c>
      <c r="X228" s="13" t="s">
        <v>509</v>
      </c>
      <c r="Y228" s="12" t="s">
        <v>50</v>
      </c>
      <c r="Z228" s="13" t="s">
        <v>51</v>
      </c>
      <c r="AA228" s="69"/>
      <c r="AB228" s="69"/>
      <c r="AC228" s="69"/>
      <c r="AD228" s="69"/>
      <c r="AE228" s="13" t="s">
        <v>474</v>
      </c>
      <c r="AF228" s="24">
        <v>6500000</v>
      </c>
      <c r="AG228" s="25">
        <v>39000000</v>
      </c>
      <c r="AH228" s="70">
        <f>VLOOKUP(A228,'MOD PAA INVERSIÓN 25 DE FEBRERO'!$B:$M,12,0)</f>
        <v>38130464</v>
      </c>
      <c r="AI228" s="70">
        <f t="shared" si="0"/>
        <v>-869536</v>
      </c>
      <c r="AJ228" s="70">
        <v>38130464</v>
      </c>
      <c r="AK228" s="70">
        <v>7</v>
      </c>
      <c r="AL228" s="70" t="str">
        <f>VLOOKUP(A228,'MOD PAA INVERSIÓN 25 DE FEBRERO'!$B:$X,23,0)</f>
        <v>Modificación propuesta</v>
      </c>
      <c r="AM228" s="13" t="s">
        <v>47</v>
      </c>
      <c r="AN228" s="14">
        <v>8131</v>
      </c>
      <c r="AO228" s="71"/>
      <c r="AP228" s="71">
        <f>SUMIFS('MOD PAA INVERSIÓN'!$M:$M,'MOD PAA INVERSIÓN'!B:B,A228,'MOD PAA INVERSIÓN'!A:A,"Información Actual")</f>
        <v>39000000</v>
      </c>
      <c r="AQ228" s="71">
        <f>VLOOKUP(A228,'Copia de MOD PAA INVERSIÓN'!$B:$M,12,0)</f>
        <v>38130464</v>
      </c>
      <c r="AR228" s="77">
        <f>VLOOKUP(A228,'SOL INVERSIÒN'!$B:$M,12,0)</f>
        <v>38130464</v>
      </c>
      <c r="AS228" s="69"/>
      <c r="AT228" s="71"/>
      <c r="AU228" s="71">
        <f t="shared" si="2"/>
        <v>0</v>
      </c>
      <c r="AV228" s="71"/>
      <c r="AW228" s="71"/>
      <c r="AX228" s="71"/>
    </row>
    <row r="229" spans="1:50" ht="63.75">
      <c r="A229" s="12" t="s">
        <v>537</v>
      </c>
      <c r="B229" s="13" t="s">
        <v>34</v>
      </c>
      <c r="C229" s="13" t="s">
        <v>35</v>
      </c>
      <c r="D229" s="13" t="s">
        <v>472</v>
      </c>
      <c r="E229" s="13" t="s">
        <v>473</v>
      </c>
      <c r="F229" s="14">
        <v>8131</v>
      </c>
      <c r="G229" s="14">
        <v>2024110010238</v>
      </c>
      <c r="H229" s="13" t="s">
        <v>474</v>
      </c>
      <c r="I229" s="13" t="s">
        <v>475</v>
      </c>
      <c r="J229" s="13" t="str">
        <f>VLOOKUP(A229,'MOD PAA INVERSIÓN 25 DE FEBRERO'!$B:$C,2,0)</f>
        <v>3. Aplicar a 2000 organizaciones sociales, comunales, medios comunitarios, de propiedad horizontal el modelo de fortalecimiento</v>
      </c>
      <c r="K229" s="13">
        <f>VLOOKUP(A229,'MOD PAA INVERSIÓN 25 DE FEBRERO'!$B:$D,3,0)</f>
        <v>80111600</v>
      </c>
      <c r="L229" s="13" t="str">
        <f>VLOOKUP(A229,'MOD PAA INVERSIÓN 25 DE FEBRERO'!$B:$E,4,0)</f>
        <v>Prestar los servicios profesionales  para  gestionar y realizar seguimiento a las acciones orientadas al fortalecimiento de  medios comunitarios y alternativos del distrito capital.</v>
      </c>
      <c r="M229" s="79" t="str">
        <f>VLOOKUP(A229,'MOD PAA INVERSIÓN 25 DE FEBRERO'!$B:$F,5,0)</f>
        <v>FEBRERO</v>
      </c>
      <c r="N229" s="14" t="str">
        <f>VLOOKUP(A229,'MOD PAA INVERSIÓN 25 DE FEBRERO'!$B:$G,6,0)</f>
        <v>FEBRERO</v>
      </c>
      <c r="O229" s="14">
        <f>VLOOKUP(A229,'MOD PAA INVERSIÓN 25 DE FEBRERO'!$B:$H,7,0)</f>
        <v>5</v>
      </c>
      <c r="P229" s="13">
        <f>VLOOKUP(A229,'MOD PAA INVERSIÓN 25 DE FEBRERO'!$B:$I,8,0)</f>
        <v>1</v>
      </c>
      <c r="Q229" s="13" t="str">
        <f>VLOOKUP(A229,'MOD PAA INVERSIÓN 25 DE FEBRERO'!$B:$J,9,0)</f>
        <v>CCE-16 Contratación Directa</v>
      </c>
      <c r="R229" s="15" t="str">
        <f>VLOOKUP(A229,'MOD PAA INVERSIÓN 25 DE FEBRERO'!$B:$K,10,0)</f>
        <v>1-100-F001_VA-Recursos distrito</v>
      </c>
      <c r="S229" s="16">
        <f>VLOOKUP(A229,'MOD PAA INVERSIÓN 25 DE FEBRERO'!$B:$L,11,0)</f>
        <v>7000000</v>
      </c>
      <c r="T229" s="17">
        <v>35000000</v>
      </c>
      <c r="U229" s="13" t="str">
        <f>VLOOKUP(A229,'MOD PAA INVERSIÓN 25 DE FEBRERO'!$B:$N,13,0)</f>
        <v>Subdirección de Fortalecimiento de la  Organización Social</v>
      </c>
      <c r="V229" s="13" t="str">
        <f>VLOOKUP(A229,'MOD PAA INVERSIÓN 25 DE FEBRERO'!$B:$O,14,0)</f>
        <v>O232020200991119_Otros servicios de la administración pública n.c.p.</v>
      </c>
      <c r="W229" s="13" t="str">
        <f>VLOOKUP(A229,'MOD PAA INVERSIÓN 25 DE FEBRERO'!$B:$P,15,0)</f>
        <v>20/0220/0106/45020220238</v>
      </c>
      <c r="X229" s="13" t="s">
        <v>509</v>
      </c>
      <c r="Y229" s="12" t="s">
        <v>50</v>
      </c>
      <c r="Z229" s="13" t="s">
        <v>51</v>
      </c>
      <c r="AA229" s="69"/>
      <c r="AB229" s="69"/>
      <c r="AC229" s="69"/>
      <c r="AD229" s="69"/>
      <c r="AE229" s="13" t="s">
        <v>474</v>
      </c>
      <c r="AF229" s="24">
        <v>5200000</v>
      </c>
      <c r="AG229" s="25">
        <v>31200000</v>
      </c>
      <c r="AH229" s="70">
        <f>VLOOKUP(A229,'MOD PAA INVERSIÓN 25 DE FEBRERO'!$B:$M,12,0)</f>
        <v>35000000</v>
      </c>
      <c r="AI229" s="70">
        <f t="shared" si="0"/>
        <v>3800000</v>
      </c>
      <c r="AJ229" s="70">
        <v>35000000</v>
      </c>
      <c r="AK229" s="70">
        <v>7</v>
      </c>
      <c r="AL229" s="70" t="str">
        <f>VLOOKUP(A229,'MOD PAA INVERSIÓN 25 DE FEBRERO'!$B:$X,23,0)</f>
        <v>Modificación propuesta</v>
      </c>
      <c r="AM229" s="13" t="s">
        <v>47</v>
      </c>
      <c r="AN229" s="14">
        <v>8131</v>
      </c>
      <c r="AO229" s="71"/>
      <c r="AP229" s="71">
        <f>SUMIFS('MOD PAA INVERSIÓN'!$M:$M,'MOD PAA INVERSIÓN'!B:B,A229,'MOD PAA INVERSIÓN'!A:A,"Información Actual")</f>
        <v>31200000</v>
      </c>
      <c r="AQ229" s="71">
        <f>VLOOKUP(A229,'Copia de MOD PAA INVERSIÓN'!$B:$M,12,0)</f>
        <v>35000000</v>
      </c>
      <c r="AR229" s="77">
        <f>VLOOKUP(A229,'SOL INVERSIÒN'!$B:$M,12,0)</f>
        <v>35000000</v>
      </c>
      <c r="AS229" s="69"/>
      <c r="AT229" s="71"/>
      <c r="AU229" s="71">
        <f t="shared" si="2"/>
        <v>0</v>
      </c>
      <c r="AV229" s="71"/>
      <c r="AW229" s="71"/>
      <c r="AX229" s="71"/>
    </row>
    <row r="230" spans="1:50" ht="63.75">
      <c r="A230" s="12" t="s">
        <v>539</v>
      </c>
      <c r="B230" s="13" t="s">
        <v>34</v>
      </c>
      <c r="C230" s="13" t="s">
        <v>35</v>
      </c>
      <c r="D230" s="13" t="s">
        <v>472</v>
      </c>
      <c r="E230" s="13" t="s">
        <v>473</v>
      </c>
      <c r="F230" s="14">
        <v>8131</v>
      </c>
      <c r="G230" s="14">
        <v>2024110010238</v>
      </c>
      <c r="H230" s="13" t="s">
        <v>474</v>
      </c>
      <c r="I230" s="13" t="s">
        <v>475</v>
      </c>
      <c r="J230" s="13" t="s">
        <v>476</v>
      </c>
      <c r="K230" s="13">
        <v>80111600</v>
      </c>
      <c r="L230" s="13" t="s">
        <v>540</v>
      </c>
      <c r="M230" s="13" t="s">
        <v>418</v>
      </c>
      <c r="N230" s="13" t="s">
        <v>479</v>
      </c>
      <c r="O230" s="13">
        <v>6</v>
      </c>
      <c r="P230" s="12">
        <v>1</v>
      </c>
      <c r="Q230" s="13" t="s">
        <v>44</v>
      </c>
      <c r="R230" s="24" t="s">
        <v>45</v>
      </c>
      <c r="S230" s="24">
        <v>5200000</v>
      </c>
      <c r="T230" s="17">
        <v>31200000</v>
      </c>
      <c r="U230" s="13" t="s">
        <v>480</v>
      </c>
      <c r="V230" s="13" t="s">
        <v>47</v>
      </c>
      <c r="W230" s="13" t="s">
        <v>481</v>
      </c>
      <c r="X230" s="13" t="s">
        <v>509</v>
      </c>
      <c r="Y230" s="12" t="s">
        <v>50</v>
      </c>
      <c r="Z230" s="13" t="s">
        <v>51</v>
      </c>
      <c r="AA230" s="69"/>
      <c r="AB230" s="69"/>
      <c r="AC230" s="69"/>
      <c r="AD230" s="69"/>
      <c r="AE230" s="13" t="s">
        <v>474</v>
      </c>
      <c r="AF230" s="24">
        <v>5200000</v>
      </c>
      <c r="AG230" s="25">
        <v>31200000</v>
      </c>
      <c r="AH230" s="70" t="e">
        <f>VLOOKUP(A230,'MOD PAA INVERSIÓN 25 DE FEBRERO'!$B:$M,12,0)</f>
        <v>#N/A</v>
      </c>
      <c r="AI230" s="78">
        <f t="shared" si="0"/>
        <v>0</v>
      </c>
      <c r="AJ230" s="78">
        <v>31200000</v>
      </c>
      <c r="AK230" s="70">
        <v>0</v>
      </c>
      <c r="AL230" s="70" t="e">
        <f>VLOOKUP(A230,'MOD PAA INVERSIÓN 25 DE FEBRERO'!$B:$X,23,0)</f>
        <v>#N/A</v>
      </c>
      <c r="AM230" s="13" t="s">
        <v>47</v>
      </c>
      <c r="AN230" s="14">
        <v>8131</v>
      </c>
      <c r="AO230" s="71"/>
      <c r="AP230" s="71">
        <f>SUMIFS('MOD PAA INVERSIÓN'!$M:$M,'MOD PAA INVERSIÓN'!B:B,A230,'MOD PAA INVERSIÓN'!A:A,"Información Actual")</f>
        <v>0</v>
      </c>
      <c r="AQ230" s="71" t="e">
        <f>VLOOKUP(A230,'Copia de MOD PAA INVERSIÓN'!$B:$M,12,0)</f>
        <v>#N/A</v>
      </c>
      <c r="AR230" s="69" t="e">
        <f>VLOOKUP(A230,'SOL INVERSIÒN'!$B:$M,12,0)</f>
        <v>#N/A</v>
      </c>
      <c r="AS230" s="69"/>
      <c r="AT230" s="71"/>
      <c r="AU230" s="71" t="e">
        <f t="shared" si="2"/>
        <v>#N/A</v>
      </c>
      <c r="AV230" s="71"/>
      <c r="AW230" s="71"/>
      <c r="AX230" s="71"/>
    </row>
    <row r="231" spans="1:50" ht="63.75">
      <c r="A231" s="12" t="s">
        <v>541</v>
      </c>
      <c r="B231" s="13" t="s">
        <v>34</v>
      </c>
      <c r="C231" s="13" t="s">
        <v>35</v>
      </c>
      <c r="D231" s="13" t="s">
        <v>472</v>
      </c>
      <c r="E231" s="13" t="s">
        <v>473</v>
      </c>
      <c r="F231" s="14">
        <v>8131</v>
      </c>
      <c r="G231" s="14">
        <v>2024110010238</v>
      </c>
      <c r="H231" s="13" t="s">
        <v>474</v>
      </c>
      <c r="I231" s="13" t="s">
        <v>475</v>
      </c>
      <c r="J231" s="13" t="str">
        <f>VLOOKUP(A231,'MOD PAA INVERSIÓN 25 DE FEBRERO'!$B:$C,2,0)</f>
        <v>3. Aplicar a 2000 organizaciones sociales, comunales, medios comunitarios, de propiedad horizontal el modelo de fortalecimiento</v>
      </c>
      <c r="K231" s="13">
        <f>VLOOKUP(A231,'MOD PAA INVERSIÓN 25 DE FEBRERO'!$B:$D,3,0)</f>
        <v>80111600</v>
      </c>
      <c r="L231" s="13" t="str">
        <f>VLOOKUP(A231,'MOD PAA INVERSIÓN 25 DE FEBRERO'!$B:$E,4,0)</f>
        <v>Prestar los servicios profesionales para el acompañamiento a los medios comunitarios y alternativos, en la implementación del modelo de fortalecimiento..</v>
      </c>
      <c r="M231" s="13" t="str">
        <f>VLOOKUP(A231,'MOD PAA INVERSIÓN 25 DE FEBRERO'!$B:$F,5,0)</f>
        <v>FEBRERO</v>
      </c>
      <c r="N231" s="14" t="str">
        <f>VLOOKUP(A231,'MOD PAA INVERSIÓN 25 DE FEBRERO'!$B:$G,6,0)</f>
        <v>FEBRERO</v>
      </c>
      <c r="O231" s="14">
        <f>VLOOKUP(A231,'MOD PAA INVERSIÓN 25 DE FEBRERO'!$B:$H,7,0)</f>
        <v>10</v>
      </c>
      <c r="P231" s="13">
        <f>VLOOKUP(A231,'MOD PAA INVERSIÓN 25 DE FEBRERO'!$B:$I,8,0)</f>
        <v>1</v>
      </c>
      <c r="Q231" s="13" t="str">
        <f>VLOOKUP(A231,'MOD PAA INVERSIÓN 25 DE FEBRERO'!$B:$J,9,0)</f>
        <v>CCE-16 Contratación Directa</v>
      </c>
      <c r="R231" s="15" t="str">
        <f>VLOOKUP(A231,'MOD PAA INVERSIÓN 25 DE FEBRERO'!$B:$K,10,0)</f>
        <v>1-100-F001_VA-Recursos distrito</v>
      </c>
      <c r="S231" s="16">
        <f>VLOOKUP(A231,'MOD PAA INVERSIÓN 25 DE FEBRERO'!$B:$L,11,0)</f>
        <v>5000000</v>
      </c>
      <c r="T231" s="17">
        <v>50000000</v>
      </c>
      <c r="U231" s="13" t="str">
        <f>VLOOKUP(A231,'MOD PAA INVERSIÓN 25 DE FEBRERO'!$B:$N,13,0)</f>
        <v>Subdirección de Fortalecimiento de la  Organización Social</v>
      </c>
      <c r="V231" s="13" t="str">
        <f>VLOOKUP(A231,'MOD PAA INVERSIÓN 25 DE FEBRERO'!$B:$O,14,0)</f>
        <v>O232020200991119_Otros servicios de la administración pública n.c.p.</v>
      </c>
      <c r="W231" s="13" t="str">
        <f>VLOOKUP(A231,'MOD PAA INVERSIÓN 25 DE FEBRERO'!$B:$P,15,0)</f>
        <v>20/0220/0106/45020220238</v>
      </c>
      <c r="X231" s="13" t="s">
        <v>509</v>
      </c>
      <c r="Y231" s="12" t="s">
        <v>50</v>
      </c>
      <c r="Z231" s="13" t="s">
        <v>51</v>
      </c>
      <c r="AA231" s="69"/>
      <c r="AB231" s="69"/>
      <c r="AC231" s="69"/>
      <c r="AD231" s="69"/>
      <c r="AE231" s="13" t="s">
        <v>474</v>
      </c>
      <c r="AF231" s="24">
        <v>5000000</v>
      </c>
      <c r="AG231" s="25">
        <v>30000000</v>
      </c>
      <c r="AH231" s="70">
        <f>VLOOKUP(A231,'MOD PAA INVERSIÓN 25 DE FEBRERO'!$B:$M,12,0)</f>
        <v>50000000</v>
      </c>
      <c r="AI231" s="70">
        <f t="shared" si="0"/>
        <v>20000000</v>
      </c>
      <c r="AJ231" s="70">
        <v>50000000</v>
      </c>
      <c r="AK231" s="70">
        <v>7</v>
      </c>
      <c r="AL231" s="70" t="str">
        <f>VLOOKUP(A231,'MOD PAA INVERSIÓN 25 DE FEBRERO'!$B:$X,23,0)</f>
        <v>Modificación propuesta</v>
      </c>
      <c r="AM231" s="13" t="s">
        <v>47</v>
      </c>
      <c r="AN231" s="14">
        <v>8131</v>
      </c>
      <c r="AO231" s="71"/>
      <c r="AP231" s="71">
        <f>SUMIFS('MOD PAA INVERSIÓN'!$M:$M,'MOD PAA INVERSIÓN'!B:B,A231,'MOD PAA INVERSIÓN'!A:A,"Información Actual")</f>
        <v>30000000</v>
      </c>
      <c r="AQ231" s="71">
        <f>VLOOKUP(A231,'Copia de MOD PAA INVERSIÓN'!$B:$M,12,0)</f>
        <v>50000000</v>
      </c>
      <c r="AR231" s="77">
        <f>VLOOKUP(A231,'SOL INVERSIÒN'!$B:$M,12,0)</f>
        <v>50000000</v>
      </c>
      <c r="AS231" s="69"/>
      <c r="AT231" s="71"/>
      <c r="AU231" s="71">
        <f t="shared" si="2"/>
        <v>0</v>
      </c>
      <c r="AV231" s="71"/>
      <c r="AW231" s="71"/>
      <c r="AX231" s="71"/>
    </row>
    <row r="232" spans="1:50" ht="114.75">
      <c r="A232" s="12" t="s">
        <v>543</v>
      </c>
      <c r="B232" s="13" t="s">
        <v>34</v>
      </c>
      <c r="C232" s="13" t="s">
        <v>35</v>
      </c>
      <c r="D232" s="13" t="s">
        <v>472</v>
      </c>
      <c r="E232" s="13" t="s">
        <v>473</v>
      </c>
      <c r="F232" s="14">
        <v>8131</v>
      </c>
      <c r="G232" s="14">
        <v>2024110010238</v>
      </c>
      <c r="H232" s="13" t="s">
        <v>474</v>
      </c>
      <c r="I232" s="13" t="s">
        <v>475</v>
      </c>
      <c r="J232" s="13" t="s">
        <v>476</v>
      </c>
      <c r="K232" s="13">
        <v>80111600</v>
      </c>
      <c r="L232" s="13" t="s">
        <v>544</v>
      </c>
      <c r="M232" s="13" t="s">
        <v>418</v>
      </c>
      <c r="N232" s="13" t="s">
        <v>479</v>
      </c>
      <c r="O232" s="13">
        <v>6</v>
      </c>
      <c r="P232" s="12">
        <v>1</v>
      </c>
      <c r="Q232" s="13" t="s">
        <v>44</v>
      </c>
      <c r="R232" s="24" t="s">
        <v>45</v>
      </c>
      <c r="S232" s="24">
        <v>4650000</v>
      </c>
      <c r="T232" s="17">
        <v>27900000</v>
      </c>
      <c r="U232" s="13" t="s">
        <v>480</v>
      </c>
      <c r="V232" s="13" t="s">
        <v>47</v>
      </c>
      <c r="W232" s="13" t="s">
        <v>481</v>
      </c>
      <c r="X232" s="13" t="s">
        <v>509</v>
      </c>
      <c r="Y232" s="12" t="s">
        <v>50</v>
      </c>
      <c r="Z232" s="13" t="s">
        <v>51</v>
      </c>
      <c r="AA232" s="69"/>
      <c r="AB232" s="69"/>
      <c r="AC232" s="69"/>
      <c r="AD232" s="69"/>
      <c r="AE232" s="13" t="s">
        <v>474</v>
      </c>
      <c r="AF232" s="24">
        <v>4650000</v>
      </c>
      <c r="AG232" s="25">
        <v>27900000</v>
      </c>
      <c r="AH232" s="70" t="e">
        <f>VLOOKUP(A232,'MOD PAA INVERSIÓN 25 DE FEBRERO'!$B:$M,12,0)</f>
        <v>#N/A</v>
      </c>
      <c r="AI232" s="78">
        <f t="shared" si="0"/>
        <v>0</v>
      </c>
      <c r="AJ232" s="78">
        <v>27900000</v>
      </c>
      <c r="AK232" s="70">
        <v>0</v>
      </c>
      <c r="AL232" s="70" t="e">
        <f>VLOOKUP(A232,'MOD PAA INVERSIÓN 25 DE FEBRERO'!$B:$X,23,0)</f>
        <v>#N/A</v>
      </c>
      <c r="AM232" s="13" t="s">
        <v>47</v>
      </c>
      <c r="AN232" s="14">
        <v>8131</v>
      </c>
      <c r="AO232" s="71"/>
      <c r="AP232" s="71">
        <f>SUMIFS('MOD PAA INVERSIÓN'!$M:$M,'MOD PAA INVERSIÓN'!B:B,A232,'MOD PAA INVERSIÓN'!A:A,"Información Actual")</f>
        <v>0</v>
      </c>
      <c r="AQ232" s="71" t="e">
        <f>VLOOKUP(A232,'Copia de MOD PAA INVERSIÓN'!$B:$M,12,0)</f>
        <v>#N/A</v>
      </c>
      <c r="AR232" s="69" t="e">
        <f>VLOOKUP(A232,'SOL INVERSIÒN'!$B:$M,12,0)</f>
        <v>#N/A</v>
      </c>
      <c r="AS232" s="69"/>
      <c r="AT232" s="71"/>
      <c r="AU232" s="71" t="e">
        <f t="shared" si="2"/>
        <v>#N/A</v>
      </c>
      <c r="AV232" s="71"/>
      <c r="AW232" s="71"/>
      <c r="AX232" s="71"/>
    </row>
    <row r="233" spans="1:50" ht="153">
      <c r="A233" s="12" t="s">
        <v>545</v>
      </c>
      <c r="B233" s="13" t="s">
        <v>34</v>
      </c>
      <c r="C233" s="13" t="s">
        <v>35</v>
      </c>
      <c r="D233" s="13" t="s">
        <v>472</v>
      </c>
      <c r="E233" s="13" t="s">
        <v>473</v>
      </c>
      <c r="F233" s="14">
        <v>8131</v>
      </c>
      <c r="G233" s="14">
        <v>2024110010238</v>
      </c>
      <c r="H233" s="13" t="s">
        <v>474</v>
      </c>
      <c r="I233" s="13" t="s">
        <v>475</v>
      </c>
      <c r="J233" s="13" t="s">
        <v>476</v>
      </c>
      <c r="K233" s="13">
        <v>80111600</v>
      </c>
      <c r="L233" s="13" t="s">
        <v>546</v>
      </c>
      <c r="M233" s="13" t="s">
        <v>418</v>
      </c>
      <c r="N233" s="13" t="s">
        <v>479</v>
      </c>
      <c r="O233" s="13">
        <v>6</v>
      </c>
      <c r="P233" s="12">
        <v>1</v>
      </c>
      <c r="Q233" s="13" t="s">
        <v>44</v>
      </c>
      <c r="R233" s="24" t="s">
        <v>45</v>
      </c>
      <c r="S233" s="24">
        <v>4400000</v>
      </c>
      <c r="T233" s="17">
        <v>26400000</v>
      </c>
      <c r="U233" s="13" t="s">
        <v>480</v>
      </c>
      <c r="V233" s="13" t="s">
        <v>47</v>
      </c>
      <c r="W233" s="13" t="s">
        <v>481</v>
      </c>
      <c r="X233" s="13" t="s">
        <v>482</v>
      </c>
      <c r="Y233" s="12" t="s">
        <v>50</v>
      </c>
      <c r="Z233" s="13" t="s">
        <v>51</v>
      </c>
      <c r="AA233" s="69"/>
      <c r="AB233" s="69"/>
      <c r="AC233" s="69"/>
      <c r="AD233" s="69"/>
      <c r="AE233" s="13" t="s">
        <v>474</v>
      </c>
      <c r="AF233" s="24">
        <v>4400000</v>
      </c>
      <c r="AG233" s="25">
        <v>26400000</v>
      </c>
      <c r="AH233" s="70" t="e">
        <f>VLOOKUP(A233,'MOD PAA INVERSIÓN 25 DE FEBRERO'!$B:$M,12,0)</f>
        <v>#N/A</v>
      </c>
      <c r="AI233" s="78">
        <f t="shared" si="0"/>
        <v>0</v>
      </c>
      <c r="AJ233" s="78">
        <v>26400000</v>
      </c>
      <c r="AK233" s="70">
        <v>0</v>
      </c>
      <c r="AL233" s="70" t="e">
        <f>VLOOKUP(A233,'MOD PAA INVERSIÓN 25 DE FEBRERO'!$B:$X,23,0)</f>
        <v>#N/A</v>
      </c>
      <c r="AM233" s="13" t="s">
        <v>47</v>
      </c>
      <c r="AN233" s="14">
        <v>8131</v>
      </c>
      <c r="AO233" s="71"/>
      <c r="AP233" s="71">
        <f>SUMIFS('MOD PAA INVERSIÓN'!$M:$M,'MOD PAA INVERSIÓN'!B:B,A233,'MOD PAA INVERSIÓN'!A:A,"Información Actual")</f>
        <v>0</v>
      </c>
      <c r="AQ233" s="71" t="e">
        <f>VLOOKUP(A233,'Copia de MOD PAA INVERSIÓN'!$B:$M,12,0)</f>
        <v>#N/A</v>
      </c>
      <c r="AR233" s="69" t="e">
        <f>VLOOKUP(A233,'SOL INVERSIÒN'!$B:$M,12,0)</f>
        <v>#N/A</v>
      </c>
      <c r="AS233" s="69"/>
      <c r="AT233" s="71"/>
      <c r="AU233" s="71" t="e">
        <f t="shared" si="2"/>
        <v>#N/A</v>
      </c>
      <c r="AV233" s="71"/>
      <c r="AW233" s="71"/>
      <c r="AX233" s="71"/>
    </row>
    <row r="234" spans="1:50" ht="153">
      <c r="A234" s="12" t="s">
        <v>547</v>
      </c>
      <c r="B234" s="13" t="s">
        <v>34</v>
      </c>
      <c r="C234" s="13" t="s">
        <v>35</v>
      </c>
      <c r="D234" s="13" t="s">
        <v>472</v>
      </c>
      <c r="E234" s="13" t="s">
        <v>473</v>
      </c>
      <c r="F234" s="14">
        <v>8131</v>
      </c>
      <c r="G234" s="14">
        <v>2024110010238</v>
      </c>
      <c r="H234" s="13" t="s">
        <v>474</v>
      </c>
      <c r="I234" s="13" t="s">
        <v>475</v>
      </c>
      <c r="J234" s="13" t="s">
        <v>476</v>
      </c>
      <c r="K234" s="13">
        <v>80111600</v>
      </c>
      <c r="L234" s="13" t="s">
        <v>548</v>
      </c>
      <c r="M234" s="13" t="s">
        <v>418</v>
      </c>
      <c r="N234" s="13" t="s">
        <v>479</v>
      </c>
      <c r="O234" s="13">
        <v>6</v>
      </c>
      <c r="P234" s="12">
        <v>1</v>
      </c>
      <c r="Q234" s="13" t="s">
        <v>44</v>
      </c>
      <c r="R234" s="24" t="s">
        <v>45</v>
      </c>
      <c r="S234" s="24">
        <v>4400000</v>
      </c>
      <c r="T234" s="17">
        <v>26400000</v>
      </c>
      <c r="U234" s="13" t="s">
        <v>480</v>
      </c>
      <c r="V234" s="13" t="s">
        <v>47</v>
      </c>
      <c r="W234" s="13" t="s">
        <v>481</v>
      </c>
      <c r="X234" s="13" t="s">
        <v>482</v>
      </c>
      <c r="Y234" s="12" t="s">
        <v>50</v>
      </c>
      <c r="Z234" s="13" t="s">
        <v>51</v>
      </c>
      <c r="AA234" s="69"/>
      <c r="AB234" s="69"/>
      <c r="AC234" s="69"/>
      <c r="AD234" s="69"/>
      <c r="AE234" s="13" t="s">
        <v>474</v>
      </c>
      <c r="AF234" s="24">
        <v>4400000</v>
      </c>
      <c r="AG234" s="25">
        <v>26400000</v>
      </c>
      <c r="AH234" s="70" t="e">
        <f>VLOOKUP(A234,'MOD PAA INVERSIÓN 25 DE FEBRERO'!$B:$M,12,0)</f>
        <v>#N/A</v>
      </c>
      <c r="AI234" s="78">
        <f t="shared" si="0"/>
        <v>0</v>
      </c>
      <c r="AJ234" s="78">
        <v>26400000</v>
      </c>
      <c r="AK234" s="70">
        <v>0</v>
      </c>
      <c r="AL234" s="70" t="e">
        <f>VLOOKUP(A234,'MOD PAA INVERSIÓN 25 DE FEBRERO'!$B:$X,23,0)</f>
        <v>#N/A</v>
      </c>
      <c r="AM234" s="13" t="s">
        <v>47</v>
      </c>
      <c r="AN234" s="14">
        <v>8131</v>
      </c>
      <c r="AO234" s="71"/>
      <c r="AP234" s="71">
        <f>SUMIFS('MOD PAA INVERSIÓN'!$M:$M,'MOD PAA INVERSIÓN'!B:B,A234,'MOD PAA INVERSIÓN'!A:A,"Información Actual")</f>
        <v>0</v>
      </c>
      <c r="AQ234" s="71" t="e">
        <f>VLOOKUP(A234,'Copia de MOD PAA INVERSIÓN'!$B:$M,12,0)</f>
        <v>#N/A</v>
      </c>
      <c r="AR234" s="69" t="e">
        <f>VLOOKUP(A234,'SOL INVERSIÒN'!$B:$M,12,0)</f>
        <v>#N/A</v>
      </c>
      <c r="AS234" s="69"/>
      <c r="AT234" s="71"/>
      <c r="AU234" s="71" t="e">
        <f t="shared" si="2"/>
        <v>#N/A</v>
      </c>
      <c r="AV234" s="71"/>
      <c r="AW234" s="71"/>
      <c r="AX234" s="71"/>
    </row>
    <row r="235" spans="1:50" ht="153">
      <c r="A235" s="12" t="s">
        <v>549</v>
      </c>
      <c r="B235" s="13" t="s">
        <v>34</v>
      </c>
      <c r="C235" s="13" t="s">
        <v>35</v>
      </c>
      <c r="D235" s="13" t="s">
        <v>472</v>
      </c>
      <c r="E235" s="13" t="s">
        <v>473</v>
      </c>
      <c r="F235" s="14">
        <v>8131</v>
      </c>
      <c r="G235" s="14">
        <v>2024110010238</v>
      </c>
      <c r="H235" s="13" t="s">
        <v>474</v>
      </c>
      <c r="I235" s="13" t="s">
        <v>475</v>
      </c>
      <c r="J235" s="13" t="s">
        <v>476</v>
      </c>
      <c r="K235" s="13">
        <v>80111600</v>
      </c>
      <c r="L235" s="13" t="s">
        <v>548</v>
      </c>
      <c r="M235" s="13" t="s">
        <v>418</v>
      </c>
      <c r="N235" s="13" t="s">
        <v>479</v>
      </c>
      <c r="O235" s="13">
        <v>6</v>
      </c>
      <c r="P235" s="12">
        <v>1</v>
      </c>
      <c r="Q235" s="13" t="s">
        <v>44</v>
      </c>
      <c r="R235" s="24" t="s">
        <v>45</v>
      </c>
      <c r="S235" s="24">
        <v>4500000</v>
      </c>
      <c r="T235" s="17">
        <v>27000000</v>
      </c>
      <c r="U235" s="13" t="s">
        <v>480</v>
      </c>
      <c r="V235" s="13" t="s">
        <v>47</v>
      </c>
      <c r="W235" s="13" t="s">
        <v>481</v>
      </c>
      <c r="X235" s="13" t="s">
        <v>482</v>
      </c>
      <c r="Y235" s="12" t="s">
        <v>50</v>
      </c>
      <c r="Z235" s="13" t="s">
        <v>51</v>
      </c>
      <c r="AA235" s="69"/>
      <c r="AB235" s="69"/>
      <c r="AC235" s="69"/>
      <c r="AD235" s="69"/>
      <c r="AE235" s="13" t="s">
        <v>474</v>
      </c>
      <c r="AF235" s="24">
        <v>4500000</v>
      </c>
      <c r="AG235" s="25">
        <v>27000000</v>
      </c>
      <c r="AH235" s="70" t="e">
        <f>VLOOKUP(A235,'MOD PAA INVERSIÓN 25 DE FEBRERO'!$B:$M,12,0)</f>
        <v>#N/A</v>
      </c>
      <c r="AI235" s="78">
        <f t="shared" si="0"/>
        <v>0</v>
      </c>
      <c r="AJ235" s="78">
        <v>27000000</v>
      </c>
      <c r="AK235" s="70">
        <v>0</v>
      </c>
      <c r="AL235" s="70" t="e">
        <f>VLOOKUP(A235,'MOD PAA INVERSIÓN 25 DE FEBRERO'!$B:$X,23,0)</f>
        <v>#N/A</v>
      </c>
      <c r="AM235" s="13" t="s">
        <v>47</v>
      </c>
      <c r="AN235" s="14">
        <v>8131</v>
      </c>
      <c r="AO235" s="71"/>
      <c r="AP235" s="71">
        <f>SUMIFS('MOD PAA INVERSIÓN'!$M:$M,'MOD PAA INVERSIÓN'!B:B,A235,'MOD PAA INVERSIÓN'!A:A,"Información Actual")</f>
        <v>0</v>
      </c>
      <c r="AQ235" s="71" t="e">
        <f>VLOOKUP(A235,'Copia de MOD PAA INVERSIÓN'!$B:$M,12,0)</f>
        <v>#N/A</v>
      </c>
      <c r="AR235" s="69" t="e">
        <f>VLOOKUP(A235,'SOL INVERSIÒN'!$B:$M,12,0)</f>
        <v>#N/A</v>
      </c>
      <c r="AS235" s="69"/>
      <c r="AT235" s="71"/>
      <c r="AU235" s="71" t="e">
        <f t="shared" si="2"/>
        <v>#N/A</v>
      </c>
      <c r="AV235" s="71"/>
      <c r="AW235" s="71"/>
      <c r="AX235" s="71"/>
    </row>
    <row r="236" spans="1:50" ht="153">
      <c r="A236" s="12" t="s">
        <v>550</v>
      </c>
      <c r="B236" s="13" t="s">
        <v>34</v>
      </c>
      <c r="C236" s="13" t="s">
        <v>35</v>
      </c>
      <c r="D236" s="13" t="s">
        <v>472</v>
      </c>
      <c r="E236" s="13" t="s">
        <v>473</v>
      </c>
      <c r="F236" s="14">
        <v>8131</v>
      </c>
      <c r="G236" s="14">
        <v>2024110010238</v>
      </c>
      <c r="H236" s="13" t="s">
        <v>474</v>
      </c>
      <c r="I236" s="13" t="s">
        <v>475</v>
      </c>
      <c r="J236" s="13" t="s">
        <v>476</v>
      </c>
      <c r="K236" s="13">
        <v>80111600</v>
      </c>
      <c r="L236" s="13" t="s">
        <v>548</v>
      </c>
      <c r="M236" s="13" t="s">
        <v>418</v>
      </c>
      <c r="N236" s="13" t="s">
        <v>479</v>
      </c>
      <c r="O236" s="13">
        <v>6</v>
      </c>
      <c r="P236" s="12">
        <v>1</v>
      </c>
      <c r="Q236" s="13" t="s">
        <v>44</v>
      </c>
      <c r="R236" s="24" t="s">
        <v>45</v>
      </c>
      <c r="S236" s="24">
        <v>4400000</v>
      </c>
      <c r="T236" s="17">
        <v>26400000</v>
      </c>
      <c r="U236" s="13" t="s">
        <v>480</v>
      </c>
      <c r="V236" s="13" t="s">
        <v>47</v>
      </c>
      <c r="W236" s="13" t="s">
        <v>481</v>
      </c>
      <c r="X236" s="13" t="s">
        <v>482</v>
      </c>
      <c r="Y236" s="12" t="s">
        <v>50</v>
      </c>
      <c r="Z236" s="13" t="s">
        <v>51</v>
      </c>
      <c r="AA236" s="69"/>
      <c r="AB236" s="69"/>
      <c r="AC236" s="69"/>
      <c r="AD236" s="69"/>
      <c r="AE236" s="13" t="s">
        <v>474</v>
      </c>
      <c r="AF236" s="24">
        <v>4400000</v>
      </c>
      <c r="AG236" s="25">
        <v>26400000</v>
      </c>
      <c r="AH236" s="70" t="e">
        <f>VLOOKUP(A236,'MOD PAA INVERSIÓN 25 DE FEBRERO'!$B:$M,12,0)</f>
        <v>#N/A</v>
      </c>
      <c r="AI236" s="78">
        <f t="shared" si="0"/>
        <v>0</v>
      </c>
      <c r="AJ236" s="78">
        <v>26400000</v>
      </c>
      <c r="AK236" s="70">
        <v>0</v>
      </c>
      <c r="AL236" s="70" t="e">
        <f>VLOOKUP(A236,'MOD PAA INVERSIÓN 25 DE FEBRERO'!$B:$X,23,0)</f>
        <v>#N/A</v>
      </c>
      <c r="AM236" s="13" t="s">
        <v>47</v>
      </c>
      <c r="AN236" s="14">
        <v>8131</v>
      </c>
      <c r="AO236" s="71"/>
      <c r="AP236" s="71">
        <f>SUMIFS('MOD PAA INVERSIÓN'!$M:$M,'MOD PAA INVERSIÓN'!B:B,A236,'MOD PAA INVERSIÓN'!A:A,"Información Actual")</f>
        <v>0</v>
      </c>
      <c r="AQ236" s="71" t="e">
        <f>VLOOKUP(A236,'Copia de MOD PAA INVERSIÓN'!$B:$M,12,0)</f>
        <v>#N/A</v>
      </c>
      <c r="AR236" s="69" t="e">
        <f>VLOOKUP(A236,'SOL INVERSIÒN'!$B:$M,12,0)</f>
        <v>#N/A</v>
      </c>
      <c r="AS236" s="69"/>
      <c r="AT236" s="71"/>
      <c r="AU236" s="71" t="e">
        <f t="shared" si="2"/>
        <v>#N/A</v>
      </c>
      <c r="AV236" s="71"/>
      <c r="AW236" s="71"/>
      <c r="AX236" s="71"/>
    </row>
    <row r="237" spans="1:50" ht="153">
      <c r="A237" s="12" t="s">
        <v>551</v>
      </c>
      <c r="B237" s="13" t="s">
        <v>34</v>
      </c>
      <c r="C237" s="13" t="s">
        <v>35</v>
      </c>
      <c r="D237" s="13" t="s">
        <v>472</v>
      </c>
      <c r="E237" s="13" t="s">
        <v>473</v>
      </c>
      <c r="F237" s="14">
        <v>8131</v>
      </c>
      <c r="G237" s="14">
        <v>2024110010238</v>
      </c>
      <c r="H237" s="13" t="s">
        <v>474</v>
      </c>
      <c r="I237" s="13" t="s">
        <v>475</v>
      </c>
      <c r="J237" s="13" t="s">
        <v>476</v>
      </c>
      <c r="K237" s="13">
        <v>80111600</v>
      </c>
      <c r="L237" s="13" t="s">
        <v>548</v>
      </c>
      <c r="M237" s="13" t="s">
        <v>418</v>
      </c>
      <c r="N237" s="13" t="s">
        <v>479</v>
      </c>
      <c r="O237" s="13">
        <v>6</v>
      </c>
      <c r="P237" s="12">
        <v>1</v>
      </c>
      <c r="Q237" s="13" t="s">
        <v>44</v>
      </c>
      <c r="R237" s="24" t="s">
        <v>45</v>
      </c>
      <c r="S237" s="24">
        <v>4650000</v>
      </c>
      <c r="T237" s="17">
        <v>27900000</v>
      </c>
      <c r="U237" s="13" t="s">
        <v>480</v>
      </c>
      <c r="V237" s="13" t="s">
        <v>47</v>
      </c>
      <c r="W237" s="13" t="s">
        <v>481</v>
      </c>
      <c r="X237" s="13" t="s">
        <v>482</v>
      </c>
      <c r="Y237" s="12" t="s">
        <v>50</v>
      </c>
      <c r="Z237" s="13" t="s">
        <v>51</v>
      </c>
      <c r="AA237" s="69"/>
      <c r="AB237" s="69"/>
      <c r="AC237" s="69"/>
      <c r="AD237" s="69"/>
      <c r="AE237" s="13" t="s">
        <v>474</v>
      </c>
      <c r="AF237" s="24">
        <v>4650000</v>
      </c>
      <c r="AG237" s="25">
        <v>27900000</v>
      </c>
      <c r="AH237" s="70" t="e">
        <f>VLOOKUP(A237,'MOD PAA INVERSIÓN 25 DE FEBRERO'!$B:$M,12,0)</f>
        <v>#N/A</v>
      </c>
      <c r="AI237" s="78">
        <f t="shared" si="0"/>
        <v>0</v>
      </c>
      <c r="AJ237" s="78">
        <v>27900000</v>
      </c>
      <c r="AK237" s="70">
        <v>0</v>
      </c>
      <c r="AL237" s="70" t="e">
        <f>VLOOKUP(A237,'MOD PAA INVERSIÓN 25 DE FEBRERO'!$B:$X,23,0)</f>
        <v>#N/A</v>
      </c>
      <c r="AM237" s="13" t="s">
        <v>47</v>
      </c>
      <c r="AN237" s="14">
        <v>8131</v>
      </c>
      <c r="AO237" s="71"/>
      <c r="AP237" s="71">
        <f>SUMIFS('MOD PAA INVERSIÓN'!$M:$M,'MOD PAA INVERSIÓN'!B:B,A237,'MOD PAA INVERSIÓN'!A:A,"Información Actual")</f>
        <v>0</v>
      </c>
      <c r="AQ237" s="71" t="e">
        <f>VLOOKUP(A237,'Copia de MOD PAA INVERSIÓN'!$B:$M,12,0)</f>
        <v>#N/A</v>
      </c>
      <c r="AR237" s="69" t="e">
        <f>VLOOKUP(A237,'SOL INVERSIÒN'!$B:$M,12,0)</f>
        <v>#N/A</v>
      </c>
      <c r="AS237" s="69"/>
      <c r="AT237" s="71"/>
      <c r="AU237" s="71" t="e">
        <f t="shared" si="2"/>
        <v>#N/A</v>
      </c>
      <c r="AV237" s="71"/>
      <c r="AW237" s="71"/>
      <c r="AX237" s="71"/>
    </row>
    <row r="238" spans="1:50" ht="114.75">
      <c r="A238" s="12" t="s">
        <v>552</v>
      </c>
      <c r="B238" s="13" t="s">
        <v>34</v>
      </c>
      <c r="C238" s="13" t="s">
        <v>35</v>
      </c>
      <c r="D238" s="13" t="s">
        <v>472</v>
      </c>
      <c r="E238" s="13" t="s">
        <v>473</v>
      </c>
      <c r="F238" s="14">
        <v>8131</v>
      </c>
      <c r="G238" s="14">
        <v>2024110010238</v>
      </c>
      <c r="H238" s="13" t="s">
        <v>474</v>
      </c>
      <c r="I238" s="13" t="s">
        <v>475</v>
      </c>
      <c r="J238" s="13" t="s">
        <v>476</v>
      </c>
      <c r="K238" s="13">
        <v>80111600</v>
      </c>
      <c r="L238" s="13" t="s">
        <v>553</v>
      </c>
      <c r="M238" s="13" t="s">
        <v>418</v>
      </c>
      <c r="N238" s="13" t="s">
        <v>479</v>
      </c>
      <c r="O238" s="13">
        <v>6</v>
      </c>
      <c r="P238" s="12">
        <v>1</v>
      </c>
      <c r="Q238" s="13" t="s">
        <v>44</v>
      </c>
      <c r="R238" s="24" t="s">
        <v>45</v>
      </c>
      <c r="S238" s="24">
        <v>3606000</v>
      </c>
      <c r="T238" s="17">
        <v>21636000</v>
      </c>
      <c r="U238" s="13" t="s">
        <v>480</v>
      </c>
      <c r="V238" s="13" t="s">
        <v>47</v>
      </c>
      <c r="W238" s="13" t="s">
        <v>481</v>
      </c>
      <c r="X238" s="13" t="s">
        <v>509</v>
      </c>
      <c r="Y238" s="12" t="s">
        <v>50</v>
      </c>
      <c r="Z238" s="13" t="s">
        <v>51</v>
      </c>
      <c r="AA238" s="69"/>
      <c r="AB238" s="69"/>
      <c r="AC238" s="69"/>
      <c r="AD238" s="69"/>
      <c r="AE238" s="13" t="s">
        <v>474</v>
      </c>
      <c r="AF238" s="24">
        <v>3606000</v>
      </c>
      <c r="AG238" s="25">
        <v>21636000</v>
      </c>
      <c r="AH238" s="70" t="e">
        <f>VLOOKUP(A238,'MOD PAA INVERSIÓN 25 DE FEBRERO'!$B:$M,12,0)</f>
        <v>#N/A</v>
      </c>
      <c r="AI238" s="78">
        <f t="shared" si="0"/>
        <v>0</v>
      </c>
      <c r="AJ238" s="78">
        <v>21636000</v>
      </c>
      <c r="AK238" s="70">
        <v>0</v>
      </c>
      <c r="AL238" s="70" t="e">
        <f>VLOOKUP(A238,'MOD PAA INVERSIÓN 25 DE FEBRERO'!$B:$X,23,0)</f>
        <v>#N/A</v>
      </c>
      <c r="AM238" s="13" t="s">
        <v>47</v>
      </c>
      <c r="AN238" s="14">
        <v>8131</v>
      </c>
      <c r="AO238" s="71"/>
      <c r="AP238" s="71">
        <f>SUMIFS('MOD PAA INVERSIÓN'!$M:$M,'MOD PAA INVERSIÓN'!B:B,A238,'MOD PAA INVERSIÓN'!A:A,"Información Actual")</f>
        <v>0</v>
      </c>
      <c r="AQ238" s="71" t="e">
        <f>VLOOKUP(A238,'Copia de MOD PAA INVERSIÓN'!$B:$M,12,0)</f>
        <v>#N/A</v>
      </c>
      <c r="AR238" s="69" t="e">
        <f>VLOOKUP(A238,'SOL INVERSIÒN'!$B:$M,12,0)</f>
        <v>#N/A</v>
      </c>
      <c r="AS238" s="69"/>
      <c r="AT238" s="71"/>
      <c r="AU238" s="71" t="e">
        <f t="shared" si="2"/>
        <v>#N/A</v>
      </c>
      <c r="AV238" s="71"/>
      <c r="AW238" s="71"/>
      <c r="AX238" s="71"/>
    </row>
    <row r="239" spans="1:50" ht="153">
      <c r="A239" s="12" t="s">
        <v>554</v>
      </c>
      <c r="B239" s="13" t="s">
        <v>34</v>
      </c>
      <c r="C239" s="13" t="s">
        <v>35</v>
      </c>
      <c r="D239" s="13" t="s">
        <v>472</v>
      </c>
      <c r="E239" s="13" t="s">
        <v>473</v>
      </c>
      <c r="F239" s="14">
        <v>8131</v>
      </c>
      <c r="G239" s="14">
        <v>2024110010238</v>
      </c>
      <c r="H239" s="13" t="s">
        <v>474</v>
      </c>
      <c r="I239" s="13" t="s">
        <v>475</v>
      </c>
      <c r="J239" s="13" t="s">
        <v>476</v>
      </c>
      <c r="K239" s="13">
        <v>80111600</v>
      </c>
      <c r="L239" s="13" t="s">
        <v>548</v>
      </c>
      <c r="M239" s="13" t="s">
        <v>418</v>
      </c>
      <c r="N239" s="13" t="s">
        <v>479</v>
      </c>
      <c r="O239" s="13">
        <v>6</v>
      </c>
      <c r="P239" s="12">
        <v>1</v>
      </c>
      <c r="Q239" s="13" t="s">
        <v>44</v>
      </c>
      <c r="R239" s="24" t="s">
        <v>45</v>
      </c>
      <c r="S239" s="24">
        <v>4400000</v>
      </c>
      <c r="T239" s="17">
        <v>26400000</v>
      </c>
      <c r="U239" s="13" t="s">
        <v>480</v>
      </c>
      <c r="V239" s="13" t="s">
        <v>47</v>
      </c>
      <c r="W239" s="13" t="s">
        <v>481</v>
      </c>
      <c r="X239" s="13" t="s">
        <v>482</v>
      </c>
      <c r="Y239" s="12" t="s">
        <v>50</v>
      </c>
      <c r="Z239" s="13" t="s">
        <v>51</v>
      </c>
      <c r="AA239" s="69"/>
      <c r="AB239" s="69"/>
      <c r="AC239" s="69"/>
      <c r="AD239" s="69"/>
      <c r="AE239" s="13" t="s">
        <v>474</v>
      </c>
      <c r="AF239" s="24">
        <v>4400000</v>
      </c>
      <c r="AG239" s="25">
        <v>26400000</v>
      </c>
      <c r="AH239" s="70" t="e">
        <f>VLOOKUP(A239,'MOD PAA INVERSIÓN 25 DE FEBRERO'!$B:$M,12,0)</f>
        <v>#N/A</v>
      </c>
      <c r="AI239" s="78">
        <f t="shared" si="0"/>
        <v>0</v>
      </c>
      <c r="AJ239" s="78">
        <v>26400000</v>
      </c>
      <c r="AK239" s="70">
        <v>0</v>
      </c>
      <c r="AL239" s="70" t="e">
        <f>VLOOKUP(A239,'MOD PAA INVERSIÓN 25 DE FEBRERO'!$B:$X,23,0)</f>
        <v>#N/A</v>
      </c>
      <c r="AM239" s="13" t="s">
        <v>47</v>
      </c>
      <c r="AN239" s="14">
        <v>8131</v>
      </c>
      <c r="AO239" s="71"/>
      <c r="AP239" s="71">
        <f>SUMIFS('MOD PAA INVERSIÓN'!$M:$M,'MOD PAA INVERSIÓN'!B:B,A239,'MOD PAA INVERSIÓN'!A:A,"Información Actual")</f>
        <v>0</v>
      </c>
      <c r="AQ239" s="71" t="e">
        <f>VLOOKUP(A239,'Copia de MOD PAA INVERSIÓN'!$B:$M,12,0)</f>
        <v>#N/A</v>
      </c>
      <c r="AR239" s="69" t="e">
        <f>VLOOKUP(A239,'SOL INVERSIÒN'!$B:$M,12,0)</f>
        <v>#N/A</v>
      </c>
      <c r="AS239" s="69"/>
      <c r="AT239" s="71"/>
      <c r="AU239" s="71" t="e">
        <f t="shared" si="2"/>
        <v>#N/A</v>
      </c>
      <c r="AV239" s="71"/>
      <c r="AW239" s="71"/>
      <c r="AX239" s="71"/>
    </row>
    <row r="240" spans="1:50" ht="153">
      <c r="A240" s="12" t="s">
        <v>555</v>
      </c>
      <c r="B240" s="13" t="s">
        <v>34</v>
      </c>
      <c r="C240" s="13" t="s">
        <v>35</v>
      </c>
      <c r="D240" s="13" t="s">
        <v>472</v>
      </c>
      <c r="E240" s="13" t="s">
        <v>473</v>
      </c>
      <c r="F240" s="14">
        <v>8131</v>
      </c>
      <c r="G240" s="14">
        <v>2024110010238</v>
      </c>
      <c r="H240" s="13" t="s">
        <v>474</v>
      </c>
      <c r="I240" s="13" t="s">
        <v>475</v>
      </c>
      <c r="J240" s="13" t="s">
        <v>476</v>
      </c>
      <c r="K240" s="13">
        <v>80111600</v>
      </c>
      <c r="L240" s="13" t="s">
        <v>556</v>
      </c>
      <c r="M240" s="13" t="s">
        <v>418</v>
      </c>
      <c r="N240" s="13" t="s">
        <v>479</v>
      </c>
      <c r="O240" s="13">
        <v>6</v>
      </c>
      <c r="P240" s="12">
        <v>1</v>
      </c>
      <c r="Q240" s="13" t="s">
        <v>44</v>
      </c>
      <c r="R240" s="24" t="s">
        <v>45</v>
      </c>
      <c r="S240" s="24">
        <v>6000000</v>
      </c>
      <c r="T240" s="17">
        <v>36000000</v>
      </c>
      <c r="U240" s="13" t="s">
        <v>480</v>
      </c>
      <c r="V240" s="13" t="s">
        <v>92</v>
      </c>
      <c r="W240" s="13" t="s">
        <v>481</v>
      </c>
      <c r="X240" s="13" t="s">
        <v>557</v>
      </c>
      <c r="Y240" s="12" t="s">
        <v>50</v>
      </c>
      <c r="Z240" s="13" t="s">
        <v>51</v>
      </c>
      <c r="AA240" s="69"/>
      <c r="AB240" s="69"/>
      <c r="AC240" s="69"/>
      <c r="AD240" s="69"/>
      <c r="AE240" s="13" t="s">
        <v>474</v>
      </c>
      <c r="AF240" s="24">
        <v>6000000</v>
      </c>
      <c r="AG240" s="25">
        <v>36000000</v>
      </c>
      <c r="AH240" s="70" t="e">
        <f>VLOOKUP(A240,'MOD PAA INVERSIÓN 25 DE FEBRERO'!$B:$M,12,0)</f>
        <v>#N/A</v>
      </c>
      <c r="AI240" s="78">
        <f t="shared" si="0"/>
        <v>0</v>
      </c>
      <c r="AJ240" s="78">
        <v>36000000</v>
      </c>
      <c r="AK240" s="70">
        <v>0</v>
      </c>
      <c r="AL240" s="70" t="e">
        <f>VLOOKUP(A240,'MOD PAA INVERSIÓN 25 DE FEBRERO'!$B:$X,23,0)</f>
        <v>#N/A</v>
      </c>
      <c r="AM240" s="13" t="s">
        <v>92</v>
      </c>
      <c r="AN240" s="14">
        <v>8131</v>
      </c>
      <c r="AO240" s="71"/>
      <c r="AP240" s="71">
        <f>SUMIFS('MOD PAA INVERSIÓN'!$M:$M,'MOD PAA INVERSIÓN'!B:B,A240,'MOD PAA INVERSIÓN'!A:A,"Información Actual")</f>
        <v>0</v>
      </c>
      <c r="AQ240" s="71" t="e">
        <f>VLOOKUP(A240,'Copia de MOD PAA INVERSIÓN'!$B:$M,12,0)</f>
        <v>#N/A</v>
      </c>
      <c r="AR240" s="69" t="e">
        <f>VLOOKUP(A240,'SOL INVERSIÒN'!$B:$M,12,0)</f>
        <v>#N/A</v>
      </c>
      <c r="AS240" s="69"/>
      <c r="AT240" s="71"/>
      <c r="AU240" s="71" t="e">
        <f t="shared" si="2"/>
        <v>#N/A</v>
      </c>
      <c r="AV240" s="71"/>
      <c r="AW240" s="71"/>
      <c r="AX240" s="71"/>
    </row>
    <row r="241" spans="1:50" ht="153">
      <c r="A241" s="12" t="s">
        <v>558</v>
      </c>
      <c r="B241" s="13" t="s">
        <v>34</v>
      </c>
      <c r="C241" s="13" t="s">
        <v>35</v>
      </c>
      <c r="D241" s="13" t="s">
        <v>472</v>
      </c>
      <c r="E241" s="13" t="s">
        <v>473</v>
      </c>
      <c r="F241" s="14">
        <v>8131</v>
      </c>
      <c r="G241" s="14">
        <v>2024110010238</v>
      </c>
      <c r="H241" s="13" t="s">
        <v>474</v>
      </c>
      <c r="I241" s="13" t="s">
        <v>475</v>
      </c>
      <c r="J241" s="13" t="str">
        <f>VLOOKUP(A241,'MOD PAA INVERSIÓN 25 DE FEBRERO'!$B:$C,2,0)</f>
        <v>3. Aplicar a 2000 organizaciones sociales, comunales, medios comunitarios, de propiedad horizontal el modelo de fortalecimiento</v>
      </c>
      <c r="K241" s="13">
        <f>VLOOKUP(A241,'MOD PAA INVERSIÓN 25 DE FEBRERO'!$B:$D,3,0)</f>
        <v>80111600</v>
      </c>
      <c r="L241" s="13" t="str">
        <f>VLOOKUP(A241,'MOD PAA INVERSIÓN 25 DE FEBRERO'!$B:$E,4,0)</f>
        <v>Prestar los servicios profesionales para el acompañamiento a las organizaciones sociales en el equipo de nuevas expresiones implementando la Política Pública correspondiente, aplicando herramientas que con lleven a la identificación, caracterización, vinculación y participación de esta población.</v>
      </c>
      <c r="M241" s="13" t="str">
        <f>VLOOKUP(A241,'MOD PAA INVERSIÓN 25 DE FEBRERO'!$B:$F,5,0)</f>
        <v>FEBRERO</v>
      </c>
      <c r="N241" s="14" t="str">
        <f>VLOOKUP(A241,'MOD PAA INVERSIÓN 25 DE FEBRERO'!$B:$G,6,0)</f>
        <v>FEBRERO</v>
      </c>
      <c r="O241" s="14">
        <f>VLOOKUP(A241,'MOD PAA INVERSIÓN 25 DE FEBRERO'!$B:$H,7,0)</f>
        <v>6</v>
      </c>
      <c r="P241" s="13">
        <f>VLOOKUP(A241,'MOD PAA INVERSIÓN 25 DE FEBRERO'!$B:$I,8,0)</f>
        <v>1</v>
      </c>
      <c r="Q241" s="13" t="str">
        <f>VLOOKUP(A241,'MOD PAA INVERSIÓN 25 DE FEBRERO'!$B:$J,9,0)</f>
        <v>CCE-16 Contratación Directa</v>
      </c>
      <c r="R241" s="15" t="str">
        <f>VLOOKUP(A241,'MOD PAA INVERSIÓN 25 DE FEBRERO'!$B:$K,10,0)</f>
        <v>1-100-F001_VA-Recursos distrito</v>
      </c>
      <c r="S241" s="16">
        <f>VLOOKUP(A241,'MOD PAA INVERSIÓN 25 DE FEBRERO'!$B:$L,11,0)</f>
        <v>4400000</v>
      </c>
      <c r="T241" s="17">
        <v>26400000</v>
      </c>
      <c r="U241" s="13" t="str">
        <f>VLOOKUP(A241,'MOD PAA INVERSIÓN 25 DE FEBRERO'!$B:$N,13,0)</f>
        <v>Subdirección de Fortalecimiento de la  Organización Social</v>
      </c>
      <c r="V241" s="13" t="str">
        <f>VLOOKUP(A241,'MOD PAA INVERSIÓN 25 DE FEBRERO'!$B:$O,14,0)</f>
        <v>O232020200991119_Otros servicios de la administración pública n.c.p.</v>
      </c>
      <c r="W241" s="13" t="str">
        <f>VLOOKUP(A241,'MOD PAA INVERSIÓN 25 DE FEBRERO'!$B:$P,15,0)</f>
        <v>20/0220/0106/45020220238</v>
      </c>
      <c r="X241" s="13" t="s">
        <v>482</v>
      </c>
      <c r="Y241" s="12" t="s">
        <v>50</v>
      </c>
      <c r="Z241" s="13" t="s">
        <v>51</v>
      </c>
      <c r="AA241" s="69"/>
      <c r="AB241" s="69"/>
      <c r="AC241" s="69"/>
      <c r="AD241" s="69"/>
      <c r="AE241" s="13" t="s">
        <v>474</v>
      </c>
      <c r="AF241" s="24">
        <v>4400000</v>
      </c>
      <c r="AG241" s="25">
        <v>26400000</v>
      </c>
      <c r="AH241" s="70">
        <f>VLOOKUP(A241,'MOD PAA INVERSIÓN 25 DE FEBRERO'!$B:$M,12,0)</f>
        <v>26400000</v>
      </c>
      <c r="AI241" s="78">
        <f t="shared" si="0"/>
        <v>0</v>
      </c>
      <c r="AJ241" s="78">
        <v>26400000</v>
      </c>
      <c r="AK241" s="70">
        <v>7</v>
      </c>
      <c r="AL241" s="70" t="str">
        <f>VLOOKUP(A241,'MOD PAA INVERSIÓN 25 DE FEBRERO'!$B:$X,23,0)</f>
        <v>Modificación propuesta</v>
      </c>
      <c r="AM241" s="13" t="s">
        <v>47</v>
      </c>
      <c r="AN241" s="14">
        <v>8131</v>
      </c>
      <c r="AO241" s="71"/>
      <c r="AP241" s="71">
        <f>SUMIFS('MOD PAA INVERSIÓN'!$M:$M,'MOD PAA INVERSIÓN'!B:B,A241,'MOD PAA INVERSIÓN'!A:A,"Información Actual")</f>
        <v>26400000</v>
      </c>
      <c r="AQ241" s="71">
        <f>VLOOKUP(A241,'Copia de MOD PAA INVERSIÓN'!$B:$M,12,0)</f>
        <v>26400000</v>
      </c>
      <c r="AR241" s="80">
        <f>VLOOKUP(A241,'SOL INVERSIÒN'!$B:$M,12,0)</f>
        <v>26400000</v>
      </c>
      <c r="AS241" s="69"/>
      <c r="AT241" s="71"/>
      <c r="AU241" s="71">
        <f t="shared" si="2"/>
        <v>0</v>
      </c>
      <c r="AV241" s="71"/>
      <c r="AW241" s="71"/>
      <c r="AX241" s="71"/>
    </row>
    <row r="242" spans="1:50" ht="89.25">
      <c r="A242" s="12" t="s">
        <v>559</v>
      </c>
      <c r="B242" s="13" t="s">
        <v>34</v>
      </c>
      <c r="C242" s="13" t="s">
        <v>35</v>
      </c>
      <c r="D242" s="13" t="s">
        <v>472</v>
      </c>
      <c r="E242" s="13" t="s">
        <v>473</v>
      </c>
      <c r="F242" s="14">
        <v>8131</v>
      </c>
      <c r="G242" s="14">
        <v>2024110010238</v>
      </c>
      <c r="H242" s="13" t="s">
        <v>474</v>
      </c>
      <c r="I242" s="13" t="s">
        <v>475</v>
      </c>
      <c r="J242" s="13" t="s">
        <v>476</v>
      </c>
      <c r="K242" s="13">
        <v>80111600</v>
      </c>
      <c r="L242" s="13" t="s">
        <v>560</v>
      </c>
      <c r="M242" s="13" t="s">
        <v>418</v>
      </c>
      <c r="N242" s="13" t="s">
        <v>479</v>
      </c>
      <c r="O242" s="13">
        <v>6</v>
      </c>
      <c r="P242" s="13">
        <v>1</v>
      </c>
      <c r="Q242" s="13" t="s">
        <v>44</v>
      </c>
      <c r="R242" s="15" t="s">
        <v>45</v>
      </c>
      <c r="S242" s="16">
        <v>10000000</v>
      </c>
      <c r="T242" s="17">
        <v>60000000</v>
      </c>
      <c r="U242" s="13" t="s">
        <v>480</v>
      </c>
      <c r="V242" s="13" t="s">
        <v>92</v>
      </c>
      <c r="W242" s="13" t="s">
        <v>481</v>
      </c>
      <c r="X242" s="13" t="s">
        <v>509</v>
      </c>
      <c r="Y242" s="13" t="s">
        <v>50</v>
      </c>
      <c r="Z242" s="13" t="s">
        <v>51</v>
      </c>
      <c r="AA242" s="69"/>
      <c r="AB242" s="69"/>
      <c r="AC242" s="69"/>
      <c r="AD242" s="69"/>
      <c r="AE242" s="13" t="s">
        <v>474</v>
      </c>
      <c r="AF242" s="16">
        <v>10000000</v>
      </c>
      <c r="AG242" s="25">
        <v>60000000</v>
      </c>
      <c r="AH242" s="70" t="e">
        <f>VLOOKUP(A242,'MOD PAA INVERSIÓN 25 DE FEBRERO'!$B:$M,12,0)</f>
        <v>#N/A</v>
      </c>
      <c r="AI242" s="78">
        <f t="shared" si="0"/>
        <v>0</v>
      </c>
      <c r="AJ242" s="78">
        <v>60000000</v>
      </c>
      <c r="AK242" s="70">
        <v>0</v>
      </c>
      <c r="AL242" s="70" t="e">
        <f>VLOOKUP(A242,'MOD PAA INVERSIÓN 25 DE FEBRERO'!$B:$X,23,0)</f>
        <v>#N/A</v>
      </c>
      <c r="AM242" s="13" t="s">
        <v>92</v>
      </c>
      <c r="AN242" s="14">
        <v>8131</v>
      </c>
      <c r="AO242" s="71"/>
      <c r="AP242" s="71">
        <f>SUMIFS('MOD PAA INVERSIÓN'!$M:$M,'MOD PAA INVERSIÓN'!B:B,A242,'MOD PAA INVERSIÓN'!A:A,"Información Actual")</f>
        <v>0</v>
      </c>
      <c r="AQ242" s="71" t="e">
        <f>VLOOKUP(A242,'Copia de MOD PAA INVERSIÓN'!$B:$M,12,0)</f>
        <v>#N/A</v>
      </c>
      <c r="AR242" s="69" t="e">
        <f>VLOOKUP(A242,'SOL INVERSIÒN'!$B:$M,12,0)</f>
        <v>#N/A</v>
      </c>
      <c r="AS242" s="69"/>
      <c r="AT242" s="71"/>
      <c r="AU242" s="71" t="e">
        <f t="shared" si="2"/>
        <v>#N/A</v>
      </c>
      <c r="AV242" s="71"/>
      <c r="AW242" s="71"/>
      <c r="AX242" s="71"/>
    </row>
    <row r="243" spans="1:50" ht="153">
      <c r="A243" s="12" t="s">
        <v>561</v>
      </c>
      <c r="B243" s="13" t="s">
        <v>34</v>
      </c>
      <c r="C243" s="13" t="s">
        <v>35</v>
      </c>
      <c r="D243" s="13" t="s">
        <v>472</v>
      </c>
      <c r="E243" s="13" t="s">
        <v>473</v>
      </c>
      <c r="F243" s="14">
        <v>8131</v>
      </c>
      <c r="G243" s="14">
        <v>2024110010238</v>
      </c>
      <c r="H243" s="13" t="s">
        <v>474</v>
      </c>
      <c r="I243" s="13" t="s">
        <v>475</v>
      </c>
      <c r="J243" s="13" t="s">
        <v>476</v>
      </c>
      <c r="K243" s="13">
        <v>80111600</v>
      </c>
      <c r="L243" s="13" t="s">
        <v>562</v>
      </c>
      <c r="M243" s="13" t="s">
        <v>418</v>
      </c>
      <c r="N243" s="13" t="s">
        <v>479</v>
      </c>
      <c r="O243" s="13">
        <v>5</v>
      </c>
      <c r="P243" s="13">
        <v>1</v>
      </c>
      <c r="Q243" s="13" t="s">
        <v>44</v>
      </c>
      <c r="R243" s="15" t="s">
        <v>45</v>
      </c>
      <c r="S243" s="16">
        <v>6000000</v>
      </c>
      <c r="T243" s="17">
        <v>30000000</v>
      </c>
      <c r="U243" s="13" t="s">
        <v>480</v>
      </c>
      <c r="V243" s="13" t="s">
        <v>92</v>
      </c>
      <c r="W243" s="13" t="s">
        <v>481</v>
      </c>
      <c r="X243" s="13" t="s">
        <v>482</v>
      </c>
      <c r="Y243" s="12" t="s">
        <v>50</v>
      </c>
      <c r="Z243" s="13" t="s">
        <v>51</v>
      </c>
      <c r="AA243" s="69"/>
      <c r="AB243" s="69"/>
      <c r="AC243" s="69"/>
      <c r="AD243" s="69"/>
      <c r="AE243" s="13" t="s">
        <v>474</v>
      </c>
      <c r="AF243" s="16">
        <v>6000000</v>
      </c>
      <c r="AG243" s="25">
        <v>30000000</v>
      </c>
      <c r="AH243" s="70" t="e">
        <f>VLOOKUP(A243,'MOD PAA INVERSIÓN 25 DE FEBRERO'!$B:$M,12,0)</f>
        <v>#N/A</v>
      </c>
      <c r="AI243" s="78">
        <f t="shared" si="0"/>
        <v>0</v>
      </c>
      <c r="AJ243" s="78">
        <v>30000000</v>
      </c>
      <c r="AK243" s="70">
        <v>0</v>
      </c>
      <c r="AL243" s="70" t="e">
        <f>VLOOKUP(A243,'MOD PAA INVERSIÓN 25 DE FEBRERO'!$B:$X,23,0)</f>
        <v>#N/A</v>
      </c>
      <c r="AM243" s="13" t="s">
        <v>92</v>
      </c>
      <c r="AN243" s="14">
        <v>8131</v>
      </c>
      <c r="AO243" s="71"/>
      <c r="AP243" s="71">
        <f>SUMIFS('MOD PAA INVERSIÓN'!$M:$M,'MOD PAA INVERSIÓN'!B:B,A243,'MOD PAA INVERSIÓN'!A:A,"Información Actual")</f>
        <v>0</v>
      </c>
      <c r="AQ243" s="71" t="e">
        <f>VLOOKUP(A243,'Copia de MOD PAA INVERSIÓN'!$B:$M,12,0)</f>
        <v>#N/A</v>
      </c>
      <c r="AR243" s="69" t="e">
        <f>VLOOKUP(A243,'SOL INVERSIÒN'!$B:$M,12,0)</f>
        <v>#N/A</v>
      </c>
      <c r="AS243" s="69"/>
      <c r="AT243" s="71"/>
      <c r="AU243" s="71" t="e">
        <f t="shared" si="2"/>
        <v>#N/A</v>
      </c>
      <c r="AV243" s="71"/>
      <c r="AW243" s="71"/>
      <c r="AX243" s="71"/>
    </row>
    <row r="244" spans="1:50" ht="114.75">
      <c r="A244" s="12" t="s">
        <v>563</v>
      </c>
      <c r="B244" s="13" t="s">
        <v>34</v>
      </c>
      <c r="C244" s="13" t="s">
        <v>35</v>
      </c>
      <c r="D244" s="13" t="s">
        <v>472</v>
      </c>
      <c r="E244" s="13" t="s">
        <v>473</v>
      </c>
      <c r="F244" s="14">
        <v>8131</v>
      </c>
      <c r="G244" s="14">
        <v>2024110010238</v>
      </c>
      <c r="H244" s="13" t="s">
        <v>474</v>
      </c>
      <c r="I244" s="13" t="s">
        <v>475</v>
      </c>
      <c r="J244" s="13" t="s">
        <v>476</v>
      </c>
      <c r="K244" s="13">
        <v>80111600</v>
      </c>
      <c r="L244" s="13" t="s">
        <v>548</v>
      </c>
      <c r="M244" s="13" t="s">
        <v>418</v>
      </c>
      <c r="N244" s="13" t="s">
        <v>479</v>
      </c>
      <c r="O244" s="13">
        <v>6</v>
      </c>
      <c r="P244" s="12">
        <v>1</v>
      </c>
      <c r="Q244" s="13" t="s">
        <v>44</v>
      </c>
      <c r="R244" s="24" t="s">
        <v>45</v>
      </c>
      <c r="S244" s="24">
        <v>5000000</v>
      </c>
      <c r="T244" s="17">
        <v>30000000</v>
      </c>
      <c r="U244" s="13" t="s">
        <v>480</v>
      </c>
      <c r="V244" s="13" t="s">
        <v>47</v>
      </c>
      <c r="W244" s="13" t="s">
        <v>481</v>
      </c>
      <c r="X244" s="13" t="s">
        <v>564</v>
      </c>
      <c r="Y244" s="12" t="s">
        <v>50</v>
      </c>
      <c r="Z244" s="13" t="s">
        <v>51</v>
      </c>
      <c r="AA244" s="69"/>
      <c r="AB244" s="69"/>
      <c r="AC244" s="69"/>
      <c r="AD244" s="69"/>
      <c r="AE244" s="13" t="s">
        <v>474</v>
      </c>
      <c r="AF244" s="24">
        <v>5000000</v>
      </c>
      <c r="AG244" s="25">
        <v>30000000</v>
      </c>
      <c r="AH244" s="70" t="e">
        <f>VLOOKUP(A244,'MOD PAA INVERSIÓN 25 DE FEBRERO'!$B:$M,12,0)</f>
        <v>#N/A</v>
      </c>
      <c r="AI244" s="78">
        <f t="shared" si="0"/>
        <v>0</v>
      </c>
      <c r="AJ244" s="78">
        <v>30000000</v>
      </c>
      <c r="AK244" s="70">
        <v>0</v>
      </c>
      <c r="AL244" s="70" t="e">
        <f>VLOOKUP(A244,'MOD PAA INVERSIÓN 25 DE FEBRERO'!$B:$X,23,0)</f>
        <v>#N/A</v>
      </c>
      <c r="AM244" s="13" t="s">
        <v>47</v>
      </c>
      <c r="AN244" s="14">
        <v>8131</v>
      </c>
      <c r="AO244" s="71"/>
      <c r="AP244" s="71">
        <f>SUMIFS('MOD PAA INVERSIÓN'!$M:$M,'MOD PAA INVERSIÓN'!B:B,A244,'MOD PAA INVERSIÓN'!A:A,"Información Actual")</f>
        <v>0</v>
      </c>
      <c r="AQ244" s="71" t="e">
        <f>VLOOKUP(A244,'Copia de MOD PAA INVERSIÓN'!$B:$M,12,0)</f>
        <v>#N/A</v>
      </c>
      <c r="AR244" s="69" t="e">
        <f>VLOOKUP(A244,'SOL INVERSIÒN'!$B:$M,12,0)</f>
        <v>#N/A</v>
      </c>
      <c r="AS244" s="69"/>
      <c r="AT244" s="71"/>
      <c r="AU244" s="71" t="e">
        <f t="shared" si="2"/>
        <v>#N/A</v>
      </c>
      <c r="AV244" s="71"/>
      <c r="AW244" s="71"/>
      <c r="AX244" s="71"/>
    </row>
    <row r="245" spans="1:50" ht="153">
      <c r="A245" s="12" t="s">
        <v>565</v>
      </c>
      <c r="B245" s="13" t="s">
        <v>34</v>
      </c>
      <c r="C245" s="13" t="s">
        <v>35</v>
      </c>
      <c r="D245" s="13" t="s">
        <v>472</v>
      </c>
      <c r="E245" s="13" t="s">
        <v>473</v>
      </c>
      <c r="F245" s="14">
        <v>8131</v>
      </c>
      <c r="G245" s="14">
        <v>2024110010238</v>
      </c>
      <c r="H245" s="13" t="s">
        <v>474</v>
      </c>
      <c r="I245" s="13" t="s">
        <v>475</v>
      </c>
      <c r="J245" s="13" t="s">
        <v>476</v>
      </c>
      <c r="K245" s="13">
        <v>80111600</v>
      </c>
      <c r="L245" s="13" t="s">
        <v>548</v>
      </c>
      <c r="M245" s="13" t="s">
        <v>418</v>
      </c>
      <c r="N245" s="13" t="s">
        <v>479</v>
      </c>
      <c r="O245" s="13">
        <v>6</v>
      </c>
      <c r="P245" s="12">
        <v>1</v>
      </c>
      <c r="Q245" s="13" t="s">
        <v>44</v>
      </c>
      <c r="R245" s="24" t="s">
        <v>45</v>
      </c>
      <c r="S245" s="24">
        <v>5000000</v>
      </c>
      <c r="T245" s="17">
        <v>30000000</v>
      </c>
      <c r="U245" s="13" t="s">
        <v>480</v>
      </c>
      <c r="V245" s="13" t="s">
        <v>47</v>
      </c>
      <c r="W245" s="13" t="s">
        <v>481</v>
      </c>
      <c r="X245" s="13" t="s">
        <v>532</v>
      </c>
      <c r="Y245" s="12" t="s">
        <v>50</v>
      </c>
      <c r="Z245" s="13" t="s">
        <v>51</v>
      </c>
      <c r="AA245" s="69"/>
      <c r="AB245" s="69"/>
      <c r="AC245" s="69"/>
      <c r="AD245" s="69"/>
      <c r="AE245" s="13" t="s">
        <v>474</v>
      </c>
      <c r="AF245" s="24">
        <v>5000000</v>
      </c>
      <c r="AG245" s="25">
        <v>30000000</v>
      </c>
      <c r="AH245" s="70" t="e">
        <f>VLOOKUP(A245,'MOD PAA INVERSIÓN 25 DE FEBRERO'!$B:$M,12,0)</f>
        <v>#N/A</v>
      </c>
      <c r="AI245" s="78">
        <f t="shared" si="0"/>
        <v>0</v>
      </c>
      <c r="AJ245" s="78">
        <v>30000000</v>
      </c>
      <c r="AK245" s="70">
        <v>0</v>
      </c>
      <c r="AL245" s="70" t="e">
        <f>VLOOKUP(A245,'MOD PAA INVERSIÓN 25 DE FEBRERO'!$B:$X,23,0)</f>
        <v>#N/A</v>
      </c>
      <c r="AM245" s="13" t="s">
        <v>47</v>
      </c>
      <c r="AN245" s="14">
        <v>8131</v>
      </c>
      <c r="AO245" s="71"/>
      <c r="AP245" s="71">
        <f>SUMIFS('MOD PAA INVERSIÓN'!$M:$M,'MOD PAA INVERSIÓN'!B:B,A245,'MOD PAA INVERSIÓN'!A:A,"Información Actual")</f>
        <v>0</v>
      </c>
      <c r="AQ245" s="71" t="e">
        <f>VLOOKUP(A245,'Copia de MOD PAA INVERSIÓN'!$B:$M,12,0)</f>
        <v>#N/A</v>
      </c>
      <c r="AR245" s="69" t="e">
        <f>VLOOKUP(A245,'SOL INVERSIÒN'!$B:$M,12,0)</f>
        <v>#N/A</v>
      </c>
      <c r="AS245" s="69"/>
      <c r="AT245" s="71"/>
      <c r="AU245" s="71" t="e">
        <f t="shared" si="2"/>
        <v>#N/A</v>
      </c>
      <c r="AV245" s="71"/>
      <c r="AW245" s="71"/>
      <c r="AX245" s="71"/>
    </row>
    <row r="246" spans="1:50" ht="153">
      <c r="A246" s="12" t="s">
        <v>566</v>
      </c>
      <c r="B246" s="13" t="s">
        <v>34</v>
      </c>
      <c r="C246" s="13" t="s">
        <v>35</v>
      </c>
      <c r="D246" s="13" t="s">
        <v>472</v>
      </c>
      <c r="E246" s="13" t="s">
        <v>473</v>
      </c>
      <c r="F246" s="14">
        <v>8131</v>
      </c>
      <c r="G246" s="14">
        <v>2024110010238</v>
      </c>
      <c r="H246" s="13" t="s">
        <v>474</v>
      </c>
      <c r="I246" s="13" t="s">
        <v>475</v>
      </c>
      <c r="J246" s="13" t="s">
        <v>476</v>
      </c>
      <c r="K246" s="13">
        <v>80111600</v>
      </c>
      <c r="L246" s="13" t="s">
        <v>567</v>
      </c>
      <c r="M246" s="13" t="s">
        <v>418</v>
      </c>
      <c r="N246" s="13" t="s">
        <v>479</v>
      </c>
      <c r="O246" s="13">
        <v>6</v>
      </c>
      <c r="P246" s="12">
        <v>1</v>
      </c>
      <c r="Q246" s="13" t="s">
        <v>44</v>
      </c>
      <c r="R246" s="24" t="s">
        <v>45</v>
      </c>
      <c r="S246" s="24">
        <v>5000000</v>
      </c>
      <c r="T246" s="17">
        <v>30000000</v>
      </c>
      <c r="U246" s="13" t="s">
        <v>480</v>
      </c>
      <c r="V246" s="13" t="s">
        <v>47</v>
      </c>
      <c r="W246" s="13" t="s">
        <v>481</v>
      </c>
      <c r="X246" s="13" t="s">
        <v>532</v>
      </c>
      <c r="Y246" s="12" t="s">
        <v>50</v>
      </c>
      <c r="Z246" s="13" t="s">
        <v>51</v>
      </c>
      <c r="AA246" s="69"/>
      <c r="AB246" s="69"/>
      <c r="AC246" s="69"/>
      <c r="AD246" s="69"/>
      <c r="AE246" s="13" t="s">
        <v>474</v>
      </c>
      <c r="AF246" s="24">
        <v>5000000</v>
      </c>
      <c r="AG246" s="25">
        <v>30000000</v>
      </c>
      <c r="AH246" s="70" t="e">
        <f>VLOOKUP(A246,'MOD PAA INVERSIÓN 25 DE FEBRERO'!$B:$M,12,0)</f>
        <v>#N/A</v>
      </c>
      <c r="AI246" s="78">
        <f t="shared" si="0"/>
        <v>0</v>
      </c>
      <c r="AJ246" s="78">
        <v>30000000</v>
      </c>
      <c r="AK246" s="70">
        <v>0</v>
      </c>
      <c r="AL246" s="70" t="e">
        <f>VLOOKUP(A246,'MOD PAA INVERSIÓN 25 DE FEBRERO'!$B:$X,23,0)</f>
        <v>#N/A</v>
      </c>
      <c r="AM246" s="13" t="s">
        <v>47</v>
      </c>
      <c r="AN246" s="14">
        <v>8131</v>
      </c>
      <c r="AO246" s="71"/>
      <c r="AP246" s="71">
        <f>SUMIFS('MOD PAA INVERSIÓN'!$M:$M,'MOD PAA INVERSIÓN'!B:B,A246,'MOD PAA INVERSIÓN'!A:A,"Información Actual")</f>
        <v>0</v>
      </c>
      <c r="AQ246" s="71" t="e">
        <f>VLOOKUP(A246,'Copia de MOD PAA INVERSIÓN'!$B:$M,12,0)</f>
        <v>#N/A</v>
      </c>
      <c r="AR246" s="69" t="e">
        <f>VLOOKUP(A246,'SOL INVERSIÒN'!$B:$M,12,0)</f>
        <v>#N/A</v>
      </c>
      <c r="AS246" s="69"/>
      <c r="AT246" s="71"/>
      <c r="AU246" s="71" t="e">
        <f t="shared" si="2"/>
        <v>#N/A</v>
      </c>
      <c r="AV246" s="71"/>
      <c r="AW246" s="71"/>
      <c r="AX246" s="71"/>
    </row>
    <row r="247" spans="1:50" ht="153">
      <c r="A247" s="12" t="s">
        <v>568</v>
      </c>
      <c r="B247" s="13" t="s">
        <v>34</v>
      </c>
      <c r="C247" s="13" t="s">
        <v>35</v>
      </c>
      <c r="D247" s="13" t="s">
        <v>472</v>
      </c>
      <c r="E247" s="13" t="s">
        <v>473</v>
      </c>
      <c r="F247" s="14">
        <v>8131</v>
      </c>
      <c r="G247" s="14">
        <v>2024110010238</v>
      </c>
      <c r="H247" s="13" t="s">
        <v>474</v>
      </c>
      <c r="I247" s="13" t="s">
        <v>475</v>
      </c>
      <c r="J247" s="13" t="str">
        <f>VLOOKUP(A247,'MOD PAA INVERSIÓN 25 DE FEBRERO'!$B:$C,2,0)</f>
        <v>3. Aplicar a 2000 organizaciones sociales, comunales, medios comunitarios, de propiedad horizontal el modelo de fortalecimiento</v>
      </c>
      <c r="K247" s="13" t="str">
        <f>VLOOKUP(A247,'MOD PAA INVERSIÓN 25 DE FEBRERO'!$B:$D,3,0)</f>
        <v>80141600;80141900;80111600;81141600;30111900;72103300;72102900</v>
      </c>
      <c r="L247" s="13" t="str">
        <f>VLOOKUP(A247,'MOD PAA INVERSIÓN 25 DE FEBRERO'!$B:$E,4,0)</f>
        <v>PRESTAR LOS SERVICIOS LOGÍSTICOS Y OPERATIVOS NECESARIOS, PARA LA
ORGANIZACIÓN Y EJECUCIÓN DE ACTIVIDADES Y EVENTOS INSTITUCIONALES
REALIZADOS POR EL IDPAC</v>
      </c>
      <c r="M247" s="13" t="str">
        <f>VLOOKUP(A247,'MOD PAA INVERSIÓN 25 DE FEBRERO'!$B:$F,5,0)</f>
        <v xml:space="preserve">MARZO </v>
      </c>
      <c r="N247" s="14" t="str">
        <f>VLOOKUP(A247,'MOD PAA INVERSIÓN 25 DE FEBRERO'!$B:$G,6,0)</f>
        <v xml:space="preserve">MARZO </v>
      </c>
      <c r="O247" s="14">
        <f>VLOOKUP(A247,'MOD PAA INVERSIÓN 25 DE FEBRERO'!$B:$H,7,0)</f>
        <v>9</v>
      </c>
      <c r="P247" s="13">
        <f>VLOOKUP(A247,'MOD PAA INVERSIÓN 25 DE FEBRERO'!$B:$I,8,0)</f>
        <v>1</v>
      </c>
      <c r="Q247" s="13" t="str">
        <f>VLOOKUP(A247,'MOD PAA INVERSIÓN 25 DE FEBRERO'!$B:$J,9,0)</f>
        <v>CCE-06 Selección Abreviada Menor Cuantía</v>
      </c>
      <c r="R247" s="15" t="str">
        <f>VLOOKUP(A247,'MOD PAA INVERSIÓN 25 DE FEBRERO'!$B:$K,10,0)</f>
        <v>1-100-F001_VA-Recursos distrito</v>
      </c>
      <c r="S247" s="16">
        <f>VLOOKUP(A247,'MOD PAA INVERSIÓN 25 DE FEBRERO'!$B:$L,11,0)</f>
        <v>0</v>
      </c>
      <c r="T247" s="17">
        <v>316377036</v>
      </c>
      <c r="U247" s="13" t="str">
        <f>VLOOKUP(A247,'MOD PAA INVERSIÓN 25 DE FEBRERO'!$B:$N,13,0)</f>
        <v>Subdirección de Fortalecimiento de la  Organización Social</v>
      </c>
      <c r="V247" s="13" t="str">
        <f>VLOOKUP(A247,'MOD PAA INVERSIÓN 25 DE FEBRERO'!$B:$O,14,0)</f>
        <v>O232020200991119_Otros servicios de la administración pública n.c.p.</v>
      </c>
      <c r="W247" s="13" t="str">
        <f>VLOOKUP(A247,'MOD PAA INVERSIÓN 25 DE FEBRERO'!$B:$P,15,0)</f>
        <v>20/0220/0106/45020220238</v>
      </c>
      <c r="X247" s="13" t="s">
        <v>532</v>
      </c>
      <c r="Y247" s="12" t="s">
        <v>50</v>
      </c>
      <c r="Z247" s="13" t="s">
        <v>51</v>
      </c>
      <c r="AA247" s="69"/>
      <c r="AB247" s="69"/>
      <c r="AC247" s="69"/>
      <c r="AD247" s="69"/>
      <c r="AE247" s="13" t="s">
        <v>474</v>
      </c>
      <c r="AF247" s="30"/>
      <c r="AG247" s="31">
        <v>324266308</v>
      </c>
      <c r="AH247" s="70">
        <f>VLOOKUP(A247,'MOD PAA INVERSIÓN 25 DE FEBRERO'!$B:$M,12,0)</f>
        <v>316377036</v>
      </c>
      <c r="AI247" s="70">
        <f t="shared" si="0"/>
        <v>-7889272</v>
      </c>
      <c r="AJ247" s="70">
        <v>316377036</v>
      </c>
      <c r="AK247" s="70">
        <v>7</v>
      </c>
      <c r="AL247" s="70" t="str">
        <f>VLOOKUP(A247,'MOD PAA INVERSIÓN 25 DE FEBRERO'!$B:$X,23,0)</f>
        <v>Modificación propuesta</v>
      </c>
      <c r="AM247" s="13" t="s">
        <v>47</v>
      </c>
      <c r="AN247" s="14">
        <v>8131</v>
      </c>
      <c r="AO247" s="71"/>
      <c r="AP247" s="71">
        <f>SUMIFS('MOD PAA INVERSIÓN'!$M:$M,'MOD PAA INVERSIÓN'!B:B,A247,'MOD PAA INVERSIÓN'!A:A,"Información Actual")</f>
        <v>324266308</v>
      </c>
      <c r="AQ247" s="71">
        <f>VLOOKUP(A247,'Copia de MOD PAA INVERSIÓN'!$B:$M,12,0)</f>
        <v>316377036</v>
      </c>
      <c r="AR247" s="81">
        <f>VLOOKUP(A247,'SOL INVERSIÒN'!$B:$M,12,0)</f>
        <v>316377036</v>
      </c>
      <c r="AS247" s="69"/>
      <c r="AT247" s="71"/>
      <c r="AU247" s="71">
        <f t="shared" si="2"/>
        <v>0</v>
      </c>
      <c r="AV247" s="71"/>
      <c r="AW247" s="71"/>
      <c r="AX247" s="71"/>
    </row>
    <row r="248" spans="1:50" ht="153">
      <c r="A248" s="12" t="s">
        <v>570</v>
      </c>
      <c r="B248" s="13" t="s">
        <v>34</v>
      </c>
      <c r="C248" s="13" t="s">
        <v>35</v>
      </c>
      <c r="D248" s="13" t="s">
        <v>472</v>
      </c>
      <c r="E248" s="13" t="s">
        <v>473</v>
      </c>
      <c r="F248" s="14">
        <v>8131</v>
      </c>
      <c r="G248" s="14">
        <v>2024110010238</v>
      </c>
      <c r="H248" s="13" t="s">
        <v>474</v>
      </c>
      <c r="I248" s="13" t="s">
        <v>475</v>
      </c>
      <c r="J248" s="13" t="s">
        <v>476</v>
      </c>
      <c r="K248" s="13">
        <v>80111600</v>
      </c>
      <c r="L248" s="13" t="s">
        <v>571</v>
      </c>
      <c r="M248" s="12" t="s">
        <v>150</v>
      </c>
      <c r="N248" s="12" t="s">
        <v>572</v>
      </c>
      <c r="O248" s="12">
        <v>1</v>
      </c>
      <c r="P248" s="12">
        <v>1</v>
      </c>
      <c r="Q248" s="13" t="s">
        <v>44</v>
      </c>
      <c r="R248" s="13" t="s">
        <v>45</v>
      </c>
      <c r="S248" s="32"/>
      <c r="T248" s="17">
        <v>40532511</v>
      </c>
      <c r="U248" s="13" t="s">
        <v>480</v>
      </c>
      <c r="V248" s="13" t="s">
        <v>47</v>
      </c>
      <c r="W248" s="13" t="s">
        <v>481</v>
      </c>
      <c r="X248" s="13" t="s">
        <v>532</v>
      </c>
      <c r="Y248" s="12" t="s">
        <v>50</v>
      </c>
      <c r="Z248" s="13" t="s">
        <v>51</v>
      </c>
      <c r="AA248" s="69"/>
      <c r="AB248" s="69"/>
      <c r="AC248" s="69"/>
      <c r="AD248" s="69"/>
      <c r="AE248" s="13" t="s">
        <v>474</v>
      </c>
      <c r="AF248" s="32"/>
      <c r="AG248" s="31">
        <v>40532511</v>
      </c>
      <c r="AH248" s="70" t="e">
        <f>VLOOKUP(A248,'MOD PAA INVERSIÓN 25 DE FEBRERO'!$B:$M,12,0)</f>
        <v>#N/A</v>
      </c>
      <c r="AI248" s="78">
        <f t="shared" si="0"/>
        <v>0</v>
      </c>
      <c r="AJ248" s="78">
        <v>40532511</v>
      </c>
      <c r="AK248" s="70">
        <v>0</v>
      </c>
      <c r="AL248" s="70" t="e">
        <f>VLOOKUP(A248,'MOD PAA INVERSIÓN 25 DE FEBRERO'!$B:$X,23,0)</f>
        <v>#N/A</v>
      </c>
      <c r="AM248" s="13" t="s">
        <v>47</v>
      </c>
      <c r="AN248" s="14">
        <v>8131</v>
      </c>
      <c r="AO248" s="71"/>
      <c r="AP248" s="71">
        <f>SUMIFS('MOD PAA INVERSIÓN'!$M:$M,'MOD PAA INVERSIÓN'!B:B,A248,'MOD PAA INVERSIÓN'!A:A,"Información Actual")</f>
        <v>0</v>
      </c>
      <c r="AQ248" s="71" t="e">
        <f>VLOOKUP(A248,'Copia de MOD PAA INVERSIÓN'!$B:$M,12,0)</f>
        <v>#N/A</v>
      </c>
      <c r="AR248" s="69" t="e">
        <f>VLOOKUP(A248,'SOL INVERSIÒN'!$B:$M,12,0)</f>
        <v>#N/A</v>
      </c>
      <c r="AS248" s="69"/>
      <c r="AT248" s="71"/>
      <c r="AU248" s="71" t="e">
        <f t="shared" si="2"/>
        <v>#N/A</v>
      </c>
      <c r="AV248" s="71"/>
      <c r="AW248" s="71"/>
      <c r="AX248" s="71"/>
    </row>
    <row r="249" spans="1:50" ht="153">
      <c r="A249" s="12" t="s">
        <v>573</v>
      </c>
      <c r="B249" s="13" t="s">
        <v>34</v>
      </c>
      <c r="C249" s="13" t="s">
        <v>35</v>
      </c>
      <c r="D249" s="13" t="s">
        <v>472</v>
      </c>
      <c r="E249" s="13" t="s">
        <v>473</v>
      </c>
      <c r="F249" s="14">
        <v>8131</v>
      </c>
      <c r="G249" s="14">
        <v>2024110010238</v>
      </c>
      <c r="H249" s="13" t="s">
        <v>474</v>
      </c>
      <c r="I249" s="13" t="s">
        <v>475</v>
      </c>
      <c r="J249" s="13" t="s">
        <v>476</v>
      </c>
      <c r="K249" s="13" t="s">
        <v>574</v>
      </c>
      <c r="L249" s="13" t="s">
        <v>575</v>
      </c>
      <c r="M249" s="12" t="s">
        <v>576</v>
      </c>
      <c r="N249" s="12" t="s">
        <v>576</v>
      </c>
      <c r="O249" s="12">
        <v>1</v>
      </c>
      <c r="P249" s="12">
        <v>1</v>
      </c>
      <c r="Q249" s="13" t="s">
        <v>577</v>
      </c>
      <c r="R249" s="13" t="s">
        <v>45</v>
      </c>
      <c r="S249" s="32"/>
      <c r="T249" s="17">
        <v>1638000000</v>
      </c>
      <c r="U249" s="13" t="s">
        <v>480</v>
      </c>
      <c r="V249" s="13" t="s">
        <v>47</v>
      </c>
      <c r="W249" s="13" t="s">
        <v>481</v>
      </c>
      <c r="X249" s="13" t="s">
        <v>532</v>
      </c>
      <c r="Y249" s="415"/>
      <c r="Z249" s="13" t="s">
        <v>51</v>
      </c>
      <c r="AA249" s="69"/>
      <c r="AB249" s="69"/>
      <c r="AC249" s="69"/>
      <c r="AD249" s="69"/>
      <c r="AE249" s="13" t="s">
        <v>474</v>
      </c>
      <c r="AF249" s="32"/>
      <c r="AG249" s="31">
        <v>1638000000</v>
      </c>
      <c r="AH249" s="70" t="e">
        <f>VLOOKUP(A249,'MOD PAA INVERSIÓN 25 DE FEBRERO'!$B:$M,12,0)</f>
        <v>#N/A</v>
      </c>
      <c r="AI249" s="78">
        <f t="shared" si="0"/>
        <v>0</v>
      </c>
      <c r="AJ249" s="78">
        <v>1638000000</v>
      </c>
      <c r="AK249" s="70">
        <v>0</v>
      </c>
      <c r="AL249" s="70" t="e">
        <f>VLOOKUP(A249,'MOD PAA INVERSIÓN 25 DE FEBRERO'!$B:$X,23,0)</f>
        <v>#N/A</v>
      </c>
      <c r="AM249" s="13" t="s">
        <v>47</v>
      </c>
      <c r="AN249" s="14">
        <v>8131</v>
      </c>
      <c r="AO249" s="71"/>
      <c r="AP249" s="71">
        <f>SUMIFS('MOD PAA INVERSIÓN'!$M:$M,'MOD PAA INVERSIÓN'!B:B,A249,'MOD PAA INVERSIÓN'!A:A,"Información Actual")</f>
        <v>0</v>
      </c>
      <c r="AQ249" s="71" t="e">
        <f>VLOOKUP(A249,'Copia de MOD PAA INVERSIÓN'!$B:$M,12,0)</f>
        <v>#N/A</v>
      </c>
      <c r="AR249" s="69" t="e">
        <f>VLOOKUP(A249,'SOL INVERSIÒN'!$B:$M,12,0)</f>
        <v>#N/A</v>
      </c>
      <c r="AS249" s="69"/>
      <c r="AT249" s="71"/>
      <c r="AU249" s="71" t="e">
        <f t="shared" si="2"/>
        <v>#N/A</v>
      </c>
      <c r="AV249" s="71"/>
      <c r="AW249" s="71"/>
      <c r="AX249" s="71"/>
    </row>
    <row r="250" spans="1:50" ht="204">
      <c r="A250" s="12" t="s">
        <v>578</v>
      </c>
      <c r="B250" s="13" t="s">
        <v>34</v>
      </c>
      <c r="C250" s="13" t="s">
        <v>35</v>
      </c>
      <c r="D250" s="13" t="s">
        <v>472</v>
      </c>
      <c r="E250" s="13" t="s">
        <v>473</v>
      </c>
      <c r="F250" s="14">
        <v>8131</v>
      </c>
      <c r="G250" s="14">
        <v>2024110010238</v>
      </c>
      <c r="H250" s="13" t="s">
        <v>474</v>
      </c>
      <c r="I250" s="13" t="s">
        <v>475</v>
      </c>
      <c r="J250" s="13" t="s">
        <v>476</v>
      </c>
      <c r="K250" s="13">
        <v>80111600</v>
      </c>
      <c r="L250" s="13" t="s">
        <v>579</v>
      </c>
      <c r="M250" s="13" t="s">
        <v>43</v>
      </c>
      <c r="N250" s="33" t="s">
        <v>43</v>
      </c>
      <c r="O250" s="33">
        <v>3</v>
      </c>
      <c r="P250" s="12">
        <v>1</v>
      </c>
      <c r="Q250" s="13" t="s">
        <v>44</v>
      </c>
      <c r="R250" s="17" t="s">
        <v>45</v>
      </c>
      <c r="S250" s="34">
        <v>4450000</v>
      </c>
      <c r="T250" s="17">
        <v>15575000</v>
      </c>
      <c r="U250" s="13" t="s">
        <v>580</v>
      </c>
      <c r="V250" s="13" t="s">
        <v>47</v>
      </c>
      <c r="W250" s="13" t="s">
        <v>481</v>
      </c>
      <c r="X250" s="13" t="s">
        <v>523</v>
      </c>
      <c r="Y250" s="13" t="s">
        <v>50</v>
      </c>
      <c r="Z250" s="13" t="s">
        <v>51</v>
      </c>
      <c r="AA250" s="69"/>
      <c r="AB250" s="69"/>
      <c r="AC250" s="69"/>
      <c r="AD250" s="69"/>
      <c r="AE250" s="13" t="s">
        <v>474</v>
      </c>
      <c r="AF250" s="34">
        <v>4450000</v>
      </c>
      <c r="AG250" s="31">
        <v>15575000</v>
      </c>
      <c r="AH250" s="70" t="e">
        <f>VLOOKUP(A250,'MOD PAA INVERSIÓN 25 DE FEBRERO'!$B:$M,12,0)</f>
        <v>#N/A</v>
      </c>
      <c r="AI250" s="78">
        <f t="shared" si="0"/>
        <v>0</v>
      </c>
      <c r="AJ250" s="78">
        <v>15575000</v>
      </c>
      <c r="AK250" s="70">
        <v>0</v>
      </c>
      <c r="AL250" s="70" t="e">
        <f>VLOOKUP(A250,'MOD PAA INVERSIÓN 25 DE FEBRERO'!$B:$X,23,0)</f>
        <v>#N/A</v>
      </c>
      <c r="AM250" s="13" t="s">
        <v>47</v>
      </c>
      <c r="AN250" s="14">
        <v>8131</v>
      </c>
      <c r="AO250" s="71"/>
      <c r="AP250" s="71">
        <f>SUMIFS('MOD PAA INVERSIÓN'!$M:$M,'MOD PAA INVERSIÓN'!B:B,A250,'MOD PAA INVERSIÓN'!A:A,"Información Actual")</f>
        <v>0</v>
      </c>
      <c r="AQ250" s="71" t="e">
        <f>VLOOKUP(A250,'Copia de MOD PAA INVERSIÓN'!$B:$M,12,0)</f>
        <v>#N/A</v>
      </c>
      <c r="AR250" s="69" t="e">
        <f>VLOOKUP(A250,'SOL INVERSIÒN'!$B:$M,12,0)</f>
        <v>#N/A</v>
      </c>
      <c r="AS250" s="69"/>
      <c r="AT250" s="71"/>
      <c r="AU250" s="71" t="e">
        <f t="shared" si="2"/>
        <v>#N/A</v>
      </c>
      <c r="AV250" s="71"/>
      <c r="AW250" s="71"/>
      <c r="AX250" s="71"/>
    </row>
    <row r="251" spans="1:50" ht="204">
      <c r="A251" s="12" t="s">
        <v>581</v>
      </c>
      <c r="B251" s="13" t="s">
        <v>34</v>
      </c>
      <c r="C251" s="13" t="s">
        <v>35</v>
      </c>
      <c r="D251" s="13" t="s">
        <v>472</v>
      </c>
      <c r="E251" s="13" t="s">
        <v>473</v>
      </c>
      <c r="F251" s="14">
        <v>8131</v>
      </c>
      <c r="G251" s="14">
        <v>2024110010238</v>
      </c>
      <c r="H251" s="13" t="s">
        <v>474</v>
      </c>
      <c r="I251" s="13" t="s">
        <v>475</v>
      </c>
      <c r="J251" s="13" t="s">
        <v>476</v>
      </c>
      <c r="K251" s="13">
        <v>80111600</v>
      </c>
      <c r="L251" s="13" t="s">
        <v>582</v>
      </c>
      <c r="M251" s="13" t="s">
        <v>43</v>
      </c>
      <c r="N251" s="33" t="s">
        <v>43</v>
      </c>
      <c r="O251" s="33">
        <v>3</v>
      </c>
      <c r="P251" s="12">
        <v>1</v>
      </c>
      <c r="Q251" s="13" t="s">
        <v>44</v>
      </c>
      <c r="R251" s="17" t="s">
        <v>45</v>
      </c>
      <c r="S251" s="34">
        <v>4450000</v>
      </c>
      <c r="T251" s="17">
        <v>15575000</v>
      </c>
      <c r="U251" s="13" t="s">
        <v>580</v>
      </c>
      <c r="V251" s="13" t="s">
        <v>47</v>
      </c>
      <c r="W251" s="13" t="s">
        <v>481</v>
      </c>
      <c r="X251" s="13" t="s">
        <v>523</v>
      </c>
      <c r="Y251" s="13" t="s">
        <v>50</v>
      </c>
      <c r="Z251" s="13" t="s">
        <v>51</v>
      </c>
      <c r="AA251" s="69"/>
      <c r="AB251" s="69"/>
      <c r="AC251" s="69"/>
      <c r="AD251" s="69"/>
      <c r="AE251" s="13" t="s">
        <v>474</v>
      </c>
      <c r="AF251" s="34">
        <v>4450000</v>
      </c>
      <c r="AG251" s="31">
        <v>15575000</v>
      </c>
      <c r="AH251" s="70" t="e">
        <f>VLOOKUP(A251,'MOD PAA INVERSIÓN 25 DE FEBRERO'!$B:$M,12,0)</f>
        <v>#N/A</v>
      </c>
      <c r="AI251" s="78">
        <f t="shared" si="0"/>
        <v>0</v>
      </c>
      <c r="AJ251" s="78">
        <v>15575000</v>
      </c>
      <c r="AK251" s="70">
        <v>0</v>
      </c>
      <c r="AL251" s="70" t="e">
        <f>VLOOKUP(A251,'MOD PAA INVERSIÓN 25 DE FEBRERO'!$B:$X,23,0)</f>
        <v>#N/A</v>
      </c>
      <c r="AM251" s="13" t="s">
        <v>47</v>
      </c>
      <c r="AN251" s="14">
        <v>8131</v>
      </c>
      <c r="AO251" s="71"/>
      <c r="AP251" s="71">
        <f>SUMIFS('MOD PAA INVERSIÓN'!$M:$M,'MOD PAA INVERSIÓN'!B:B,A251,'MOD PAA INVERSIÓN'!A:A,"Información Actual")</f>
        <v>0</v>
      </c>
      <c r="AQ251" s="71" t="e">
        <f>VLOOKUP(A251,'Copia de MOD PAA INVERSIÓN'!$B:$M,12,0)</f>
        <v>#N/A</v>
      </c>
      <c r="AR251" s="69" t="e">
        <f>VLOOKUP(A251,'SOL INVERSIÒN'!$B:$M,12,0)</f>
        <v>#N/A</v>
      </c>
      <c r="AS251" s="69"/>
      <c r="AT251" s="71"/>
      <c r="AU251" s="71" t="e">
        <f t="shared" si="2"/>
        <v>#N/A</v>
      </c>
      <c r="AV251" s="71"/>
      <c r="AW251" s="71"/>
      <c r="AX251" s="71"/>
    </row>
    <row r="252" spans="1:50" ht="204">
      <c r="A252" s="12" t="s">
        <v>583</v>
      </c>
      <c r="B252" s="13" t="s">
        <v>34</v>
      </c>
      <c r="C252" s="13" t="s">
        <v>35</v>
      </c>
      <c r="D252" s="13" t="s">
        <v>472</v>
      </c>
      <c r="E252" s="13" t="s">
        <v>473</v>
      </c>
      <c r="F252" s="14">
        <v>8131</v>
      </c>
      <c r="G252" s="14">
        <v>2024110010238</v>
      </c>
      <c r="H252" s="13" t="s">
        <v>474</v>
      </c>
      <c r="I252" s="13" t="s">
        <v>475</v>
      </c>
      <c r="J252" s="13" t="s">
        <v>476</v>
      </c>
      <c r="K252" s="13">
        <v>80111600</v>
      </c>
      <c r="L252" s="13" t="s">
        <v>584</v>
      </c>
      <c r="M252" s="13" t="s">
        <v>43</v>
      </c>
      <c r="N252" s="33" t="s">
        <v>43</v>
      </c>
      <c r="O252" s="33">
        <v>3</v>
      </c>
      <c r="P252" s="12">
        <v>1</v>
      </c>
      <c r="Q252" s="13" t="s">
        <v>44</v>
      </c>
      <c r="R252" s="17" t="s">
        <v>45</v>
      </c>
      <c r="S252" s="34">
        <v>4450000</v>
      </c>
      <c r="T252" s="17">
        <v>15575000</v>
      </c>
      <c r="U252" s="13" t="s">
        <v>580</v>
      </c>
      <c r="V252" s="13" t="s">
        <v>47</v>
      </c>
      <c r="W252" s="13" t="s">
        <v>481</v>
      </c>
      <c r="X252" s="13" t="s">
        <v>523</v>
      </c>
      <c r="Y252" s="13" t="s">
        <v>50</v>
      </c>
      <c r="Z252" s="13" t="s">
        <v>51</v>
      </c>
      <c r="AA252" s="69"/>
      <c r="AB252" s="69"/>
      <c r="AC252" s="69"/>
      <c r="AD252" s="69"/>
      <c r="AE252" s="13" t="s">
        <v>474</v>
      </c>
      <c r="AF252" s="34">
        <v>4450000</v>
      </c>
      <c r="AG252" s="31">
        <v>15575000</v>
      </c>
      <c r="AH252" s="70" t="e">
        <f>VLOOKUP(A252,'MOD PAA INVERSIÓN 25 DE FEBRERO'!$B:$M,12,0)</f>
        <v>#N/A</v>
      </c>
      <c r="AI252" s="78">
        <f t="shared" si="0"/>
        <v>0</v>
      </c>
      <c r="AJ252" s="78">
        <v>15575000</v>
      </c>
      <c r="AK252" s="70">
        <v>0</v>
      </c>
      <c r="AL252" s="70" t="e">
        <f>VLOOKUP(A252,'MOD PAA INVERSIÓN 25 DE FEBRERO'!$B:$X,23,0)</f>
        <v>#N/A</v>
      </c>
      <c r="AM252" s="13" t="s">
        <v>47</v>
      </c>
      <c r="AN252" s="14">
        <v>8131</v>
      </c>
      <c r="AO252" s="71"/>
      <c r="AP252" s="71">
        <f>SUMIFS('MOD PAA INVERSIÓN'!$M:$M,'MOD PAA INVERSIÓN'!B:B,A252,'MOD PAA INVERSIÓN'!A:A,"Información Actual")</f>
        <v>0</v>
      </c>
      <c r="AQ252" s="71" t="e">
        <f>VLOOKUP(A252,'Copia de MOD PAA INVERSIÓN'!$B:$M,12,0)</f>
        <v>#N/A</v>
      </c>
      <c r="AR252" s="69" t="e">
        <f>VLOOKUP(A252,'SOL INVERSIÒN'!$B:$M,12,0)</f>
        <v>#N/A</v>
      </c>
      <c r="AS252" s="69"/>
      <c r="AT252" s="71"/>
      <c r="AU252" s="71" t="e">
        <f t="shared" si="2"/>
        <v>#N/A</v>
      </c>
      <c r="AV252" s="71"/>
      <c r="AW252" s="71"/>
      <c r="AX252" s="71"/>
    </row>
    <row r="253" spans="1:50" ht="204">
      <c r="A253" s="12" t="s">
        <v>585</v>
      </c>
      <c r="B253" s="13" t="s">
        <v>34</v>
      </c>
      <c r="C253" s="13" t="s">
        <v>35</v>
      </c>
      <c r="D253" s="13" t="s">
        <v>472</v>
      </c>
      <c r="E253" s="13" t="s">
        <v>473</v>
      </c>
      <c r="F253" s="14">
        <v>8131</v>
      </c>
      <c r="G253" s="14">
        <v>2024110010238</v>
      </c>
      <c r="H253" s="13" t="s">
        <v>474</v>
      </c>
      <c r="I253" s="13" t="s">
        <v>475</v>
      </c>
      <c r="J253" s="13" t="s">
        <v>476</v>
      </c>
      <c r="K253" s="13">
        <v>80111600</v>
      </c>
      <c r="L253" s="13" t="s">
        <v>586</v>
      </c>
      <c r="M253" s="13" t="s">
        <v>43</v>
      </c>
      <c r="N253" s="33" t="s">
        <v>43</v>
      </c>
      <c r="O253" s="33">
        <v>3</v>
      </c>
      <c r="P253" s="12">
        <v>1</v>
      </c>
      <c r="Q253" s="13" t="s">
        <v>44</v>
      </c>
      <c r="R253" s="17" t="s">
        <v>45</v>
      </c>
      <c r="S253" s="35">
        <v>4630000</v>
      </c>
      <c r="T253" s="17">
        <v>13890000</v>
      </c>
      <c r="U253" s="13" t="s">
        <v>580</v>
      </c>
      <c r="V253" s="13" t="s">
        <v>47</v>
      </c>
      <c r="W253" s="13" t="s">
        <v>481</v>
      </c>
      <c r="X253" s="13" t="s">
        <v>523</v>
      </c>
      <c r="Y253" s="13" t="s">
        <v>50</v>
      </c>
      <c r="Z253" s="13" t="s">
        <v>51</v>
      </c>
      <c r="AA253" s="69"/>
      <c r="AB253" s="69"/>
      <c r="AC253" s="69"/>
      <c r="AD253" s="69"/>
      <c r="AE253" s="13" t="s">
        <v>474</v>
      </c>
      <c r="AF253" s="35">
        <v>4630000</v>
      </c>
      <c r="AG253" s="31">
        <v>13890000</v>
      </c>
      <c r="AH253" s="70" t="e">
        <f>VLOOKUP(A253,'MOD PAA INVERSIÓN 25 DE FEBRERO'!$B:$M,12,0)</f>
        <v>#N/A</v>
      </c>
      <c r="AI253" s="78">
        <f t="shared" si="0"/>
        <v>0</v>
      </c>
      <c r="AJ253" s="78">
        <v>13890000</v>
      </c>
      <c r="AK253" s="70">
        <v>0</v>
      </c>
      <c r="AL253" s="70" t="e">
        <f>VLOOKUP(A253,'MOD PAA INVERSIÓN 25 DE FEBRERO'!$B:$X,23,0)</f>
        <v>#N/A</v>
      </c>
      <c r="AM253" s="13" t="s">
        <v>47</v>
      </c>
      <c r="AN253" s="14">
        <v>8131</v>
      </c>
      <c r="AO253" s="71"/>
      <c r="AP253" s="71">
        <f>SUMIFS('MOD PAA INVERSIÓN'!$M:$M,'MOD PAA INVERSIÓN'!B:B,A253,'MOD PAA INVERSIÓN'!A:A,"Información Actual")</f>
        <v>0</v>
      </c>
      <c r="AQ253" s="71" t="e">
        <f>VLOOKUP(A253,'Copia de MOD PAA INVERSIÓN'!$B:$M,12,0)</f>
        <v>#N/A</v>
      </c>
      <c r="AR253" s="69" t="e">
        <f>VLOOKUP(A253,'SOL INVERSIÒN'!$B:$M,12,0)</f>
        <v>#N/A</v>
      </c>
      <c r="AS253" s="69"/>
      <c r="AT253" s="71"/>
      <c r="AU253" s="71" t="e">
        <f t="shared" si="2"/>
        <v>#N/A</v>
      </c>
      <c r="AV253" s="71"/>
      <c r="AW253" s="71"/>
      <c r="AX253" s="71"/>
    </row>
    <row r="254" spans="1:50" ht="204">
      <c r="A254" s="12" t="s">
        <v>587</v>
      </c>
      <c r="B254" s="13" t="s">
        <v>34</v>
      </c>
      <c r="C254" s="13" t="s">
        <v>35</v>
      </c>
      <c r="D254" s="13" t="s">
        <v>472</v>
      </c>
      <c r="E254" s="13" t="s">
        <v>473</v>
      </c>
      <c r="F254" s="14">
        <v>8131</v>
      </c>
      <c r="G254" s="14">
        <v>2024110010238</v>
      </c>
      <c r="H254" s="13" t="s">
        <v>474</v>
      </c>
      <c r="I254" s="13" t="s">
        <v>475</v>
      </c>
      <c r="J254" s="13" t="s">
        <v>588</v>
      </c>
      <c r="K254" s="13">
        <v>80111600</v>
      </c>
      <c r="L254" s="13" t="s">
        <v>589</v>
      </c>
      <c r="M254" s="13" t="s">
        <v>43</v>
      </c>
      <c r="N254" s="33" t="s">
        <v>43</v>
      </c>
      <c r="O254" s="33">
        <v>3</v>
      </c>
      <c r="P254" s="12">
        <v>1</v>
      </c>
      <c r="Q254" s="13" t="s">
        <v>44</v>
      </c>
      <c r="R254" s="17" t="s">
        <v>45</v>
      </c>
      <c r="S254" s="35">
        <v>4630000</v>
      </c>
      <c r="T254" s="17">
        <v>13890000</v>
      </c>
      <c r="U254" s="13" t="s">
        <v>580</v>
      </c>
      <c r="V254" s="13" t="s">
        <v>47</v>
      </c>
      <c r="W254" s="13" t="s">
        <v>481</v>
      </c>
      <c r="X254" s="13" t="s">
        <v>523</v>
      </c>
      <c r="Y254" s="13" t="s">
        <v>50</v>
      </c>
      <c r="Z254" s="13" t="s">
        <v>51</v>
      </c>
      <c r="AA254" s="69"/>
      <c r="AB254" s="69"/>
      <c r="AC254" s="69"/>
      <c r="AD254" s="69"/>
      <c r="AE254" s="13" t="s">
        <v>474</v>
      </c>
      <c r="AF254" s="35">
        <v>4630000</v>
      </c>
      <c r="AG254" s="31">
        <v>13890000</v>
      </c>
      <c r="AH254" s="70" t="e">
        <f>VLOOKUP(A254,'MOD PAA INVERSIÓN 25 DE FEBRERO'!$B:$M,12,0)</f>
        <v>#N/A</v>
      </c>
      <c r="AI254" s="78">
        <f t="shared" si="0"/>
        <v>0</v>
      </c>
      <c r="AJ254" s="78">
        <v>13890000</v>
      </c>
      <c r="AK254" s="70">
        <v>0</v>
      </c>
      <c r="AL254" s="70" t="e">
        <f>VLOOKUP(A254,'MOD PAA INVERSIÓN 25 DE FEBRERO'!$B:$X,23,0)</f>
        <v>#N/A</v>
      </c>
      <c r="AM254" s="13" t="s">
        <v>47</v>
      </c>
      <c r="AN254" s="14">
        <v>8131</v>
      </c>
      <c r="AO254" s="71"/>
      <c r="AP254" s="71">
        <f>SUMIFS('MOD PAA INVERSIÓN'!$M:$M,'MOD PAA INVERSIÓN'!B:B,A254,'MOD PAA INVERSIÓN'!A:A,"Información Actual")</f>
        <v>0</v>
      </c>
      <c r="AQ254" s="71" t="e">
        <f>VLOOKUP(A254,'Copia de MOD PAA INVERSIÓN'!$B:$M,12,0)</f>
        <v>#N/A</v>
      </c>
      <c r="AR254" s="69" t="e">
        <f>VLOOKUP(A254,'SOL INVERSIÒN'!$B:$M,12,0)</f>
        <v>#N/A</v>
      </c>
      <c r="AS254" s="69"/>
      <c r="AT254" s="71"/>
      <c r="AU254" s="71" t="e">
        <f t="shared" si="2"/>
        <v>#N/A</v>
      </c>
      <c r="AV254" s="71"/>
      <c r="AW254" s="71"/>
      <c r="AX254" s="71"/>
    </row>
    <row r="255" spans="1:50" ht="204">
      <c r="A255" s="12" t="s">
        <v>590</v>
      </c>
      <c r="B255" s="13" t="s">
        <v>34</v>
      </c>
      <c r="C255" s="13" t="s">
        <v>35</v>
      </c>
      <c r="D255" s="13" t="s">
        <v>472</v>
      </c>
      <c r="E255" s="13" t="s">
        <v>473</v>
      </c>
      <c r="F255" s="14">
        <v>8131</v>
      </c>
      <c r="G255" s="14">
        <v>2024110010238</v>
      </c>
      <c r="H255" s="13" t="s">
        <v>474</v>
      </c>
      <c r="I255" s="13" t="s">
        <v>475</v>
      </c>
      <c r="J255" s="13" t="str">
        <f>VLOOKUP(A255,'MOD PAA INVERSIÓN 25 DE FEBRERO'!$B:$C,2,0)</f>
        <v>2. Fortalecer 450 instancias formales y no formales de participación aplicando el modelo de fortalecimiento</v>
      </c>
      <c r="K255" s="13">
        <f>VLOOKUP(A255,'MOD PAA INVERSIÓN 25 DE FEBRERO'!$B:$D,3,0)</f>
        <v>80111600</v>
      </c>
      <c r="L255" s="13" t="str">
        <f>VLOOKUP(A255,'MOD PAA INVERSIÓN 25 DE FEBRERO'!$B:$E,4,0)</f>
        <v>Prestación de servicios de apoyo a la gestión, para desarrollar procesos de participación, Organización y fortalecimiento  de las comunidades Negras / Afrocolombianos de las localidades que sean asignadas por el supervisor.</v>
      </c>
      <c r="M255" s="13" t="str">
        <f>VLOOKUP(A255,'MOD PAA INVERSIÓN 25 DE FEBRERO'!$B:$F,5,0)</f>
        <v>Febrero</v>
      </c>
      <c r="N255" s="14" t="str">
        <f>VLOOKUP(A255,'MOD PAA INVERSIÓN 25 DE FEBRERO'!$B:$G,6,0)</f>
        <v>FEBRERO</v>
      </c>
      <c r="O255" s="14">
        <f>VLOOKUP(A255,'MOD PAA INVERSIÓN 25 DE FEBRERO'!$B:$H,7,0)</f>
        <v>5</v>
      </c>
      <c r="P255" s="13">
        <f>VLOOKUP(A255,'MOD PAA INVERSIÓN 25 DE FEBRERO'!$B:$I,8,0)</f>
        <v>1</v>
      </c>
      <c r="Q255" s="13" t="str">
        <f>VLOOKUP(A255,'MOD PAA INVERSIÓN 25 DE FEBRERO'!$B:$J,9,0)</f>
        <v>CCE-16 Contratación Directa</v>
      </c>
      <c r="R255" s="15" t="str">
        <f>VLOOKUP(A255,'MOD PAA INVERSIÓN 25 DE FEBRERO'!$B:$K,10,0)</f>
        <v>1-100-F001_VA-Recursos distrito</v>
      </c>
      <c r="S255" s="16">
        <f>VLOOKUP(A255,'MOD PAA INVERSIÓN 25 DE FEBRERO'!$B:$L,11,0)</f>
        <v>2300000</v>
      </c>
      <c r="T255" s="17">
        <v>11500000</v>
      </c>
      <c r="U255" s="13" t="str">
        <f>VLOOKUP(A255,'MOD PAA INVERSIÓN 25 DE FEBRERO'!$B:$N,13,0)</f>
        <v>Gerencia de Etnias</v>
      </c>
      <c r="V255" s="13" t="str">
        <f>VLOOKUP(A255,'MOD PAA INVERSIÓN 25 DE FEBRERO'!$B:$O,14,0)</f>
        <v>O232020200991119_Otros servicios de la administración pública n.c.p.</v>
      </c>
      <c r="W255" s="13" t="str">
        <f>VLOOKUP(A255,'MOD PAA INVERSIÓN 25 DE FEBRERO'!$B:$P,15,0)</f>
        <v>20/0220/0106/45020220238</v>
      </c>
      <c r="X255" s="13" t="s">
        <v>523</v>
      </c>
      <c r="Y255" s="13" t="s">
        <v>50</v>
      </c>
      <c r="Z255" s="13" t="s">
        <v>51</v>
      </c>
      <c r="AA255" s="69"/>
      <c r="AB255" s="69"/>
      <c r="AC255" s="69"/>
      <c r="AD255" s="69"/>
      <c r="AE255" s="13" t="s">
        <v>474</v>
      </c>
      <c r="AF255" s="35">
        <v>2650000</v>
      </c>
      <c r="AG255" s="31">
        <v>10600000</v>
      </c>
      <c r="AH255" s="70">
        <f>VLOOKUP(A255,'MOD PAA INVERSIÓN 25 DE FEBRERO'!$B:$M,12,0)</f>
        <v>11500000</v>
      </c>
      <c r="AI255" s="70">
        <f t="shared" si="0"/>
        <v>900000</v>
      </c>
      <c r="AJ255" s="70">
        <v>11500000</v>
      </c>
      <c r="AK255" s="70">
        <v>7</v>
      </c>
      <c r="AL255" s="70" t="str">
        <f>VLOOKUP(A255,'MOD PAA INVERSIÓN 25 DE FEBRERO'!$B:$X,23,0)</f>
        <v>Modificación propuesta</v>
      </c>
      <c r="AM255" s="13" t="s">
        <v>47</v>
      </c>
      <c r="AN255" s="14">
        <v>8131</v>
      </c>
      <c r="AO255" s="71"/>
      <c r="AP255" s="71">
        <f>SUMIFS('MOD PAA INVERSIÓN'!$M:$M,'MOD PAA INVERSIÓN'!B:B,A255,'MOD PAA INVERSIÓN'!A:A,"Información Actual")</f>
        <v>10600000</v>
      </c>
      <c r="AQ255" s="71">
        <f>VLOOKUP(A255,'Copia de MOD PAA INVERSIÓN'!$B:$M,12,0)</f>
        <v>11500000</v>
      </c>
      <c r="AR255" s="77">
        <f>VLOOKUP(A255,'SOL INVERSIÒN'!$B:$M,12,0)</f>
        <v>11500000</v>
      </c>
      <c r="AS255" s="69"/>
      <c r="AT255" s="71"/>
      <c r="AU255" s="71">
        <f t="shared" si="2"/>
        <v>0</v>
      </c>
      <c r="AV255" s="71"/>
      <c r="AW255" s="71"/>
      <c r="AX255" s="71"/>
    </row>
    <row r="256" spans="1:50" ht="204">
      <c r="A256" s="12" t="s">
        <v>592</v>
      </c>
      <c r="B256" s="13" t="s">
        <v>34</v>
      </c>
      <c r="C256" s="13" t="s">
        <v>35</v>
      </c>
      <c r="D256" s="13" t="s">
        <v>472</v>
      </c>
      <c r="E256" s="13" t="s">
        <v>473</v>
      </c>
      <c r="F256" s="14">
        <v>8131</v>
      </c>
      <c r="G256" s="14">
        <v>2024110010238</v>
      </c>
      <c r="H256" s="13" t="s">
        <v>474</v>
      </c>
      <c r="I256" s="13" t="s">
        <v>475</v>
      </c>
      <c r="J256" s="13" t="str">
        <f>VLOOKUP(A256,'MOD PAA INVERSIÓN 25 DE FEBRERO'!$B:$C,2,0)</f>
        <v>2. Fortalecer 450 instancias formales y no formales de participación aplicando el modelo de fortalecimiento</v>
      </c>
      <c r="K256" s="13">
        <f>VLOOKUP(A256,'MOD PAA INVERSIÓN 25 DE FEBRERO'!$B:$D,3,0)</f>
        <v>80111600</v>
      </c>
      <c r="L256" s="13" t="str">
        <f>VLOOKUP(A256,'MOD PAA INVERSIÓN 25 DE FEBRERO'!$B:$E,4,0)</f>
        <v>Prestación de servicios de apoyo a la gestión, para desarrollar procesos de participación, Organización y fortalecimiento  de las comunidades Negras / Afrocolombianos de las localidades que sean asignadas por el supervisor.</v>
      </c>
      <c r="M256" s="13" t="str">
        <f>VLOOKUP(A256,'MOD PAA INVERSIÓN 25 DE FEBRERO'!$B:$F,5,0)</f>
        <v>Febrero</v>
      </c>
      <c r="N256" s="14" t="str">
        <f>VLOOKUP(A256,'MOD PAA INVERSIÓN 25 DE FEBRERO'!$B:$G,6,0)</f>
        <v>FEBRERO</v>
      </c>
      <c r="O256" s="14">
        <f>VLOOKUP(A256,'MOD PAA INVERSIÓN 25 DE FEBRERO'!$B:$H,7,0)</f>
        <v>5</v>
      </c>
      <c r="P256" s="13">
        <f>VLOOKUP(A256,'MOD PAA INVERSIÓN 25 DE FEBRERO'!$B:$I,8,0)</f>
        <v>1</v>
      </c>
      <c r="Q256" s="13" t="str">
        <f>VLOOKUP(A256,'MOD PAA INVERSIÓN 25 DE FEBRERO'!$B:$J,9,0)</f>
        <v>CCE-16 Contratación Directa</v>
      </c>
      <c r="R256" s="15" t="str">
        <f>VLOOKUP(A256,'MOD PAA INVERSIÓN 25 DE FEBRERO'!$B:$K,10,0)</f>
        <v>1-100-F001_VA-Recursos distrito</v>
      </c>
      <c r="S256" s="16">
        <f>VLOOKUP(A256,'MOD PAA INVERSIÓN 25 DE FEBRERO'!$B:$L,11,0)</f>
        <v>2650000</v>
      </c>
      <c r="T256" s="17">
        <v>13250000</v>
      </c>
      <c r="U256" s="13" t="str">
        <f>VLOOKUP(A256,'MOD PAA INVERSIÓN 25 DE FEBRERO'!$B:$N,13,0)</f>
        <v>Gerencia de Etnias</v>
      </c>
      <c r="V256" s="13" t="str">
        <f>VLOOKUP(A256,'MOD PAA INVERSIÓN 25 DE FEBRERO'!$B:$O,14,0)</f>
        <v>O232020200991119_Otros servicios de la administración pública n.c.p.</v>
      </c>
      <c r="W256" s="13" t="str">
        <f>VLOOKUP(A256,'MOD PAA INVERSIÓN 25 DE FEBRERO'!$B:$P,15,0)</f>
        <v>20/0220/0106/45020220238</v>
      </c>
      <c r="X256" s="13" t="s">
        <v>523</v>
      </c>
      <c r="Y256" s="13" t="s">
        <v>50</v>
      </c>
      <c r="Z256" s="13" t="s">
        <v>51</v>
      </c>
      <c r="AA256" s="69"/>
      <c r="AB256" s="69"/>
      <c r="AC256" s="69"/>
      <c r="AD256" s="69"/>
      <c r="AE256" s="13" t="s">
        <v>474</v>
      </c>
      <c r="AF256" s="35">
        <v>2650000</v>
      </c>
      <c r="AG256" s="31">
        <v>10600000</v>
      </c>
      <c r="AH256" s="70">
        <f>VLOOKUP(A256,'MOD PAA INVERSIÓN 25 DE FEBRERO'!$B:$M,12,0)</f>
        <v>13250000</v>
      </c>
      <c r="AI256" s="70">
        <f t="shared" si="0"/>
        <v>2650000</v>
      </c>
      <c r="AJ256" s="70">
        <v>13250000</v>
      </c>
      <c r="AK256" s="70">
        <v>7</v>
      </c>
      <c r="AL256" s="70" t="str">
        <f>VLOOKUP(A256,'MOD PAA INVERSIÓN 25 DE FEBRERO'!$B:$X,23,0)</f>
        <v>Modificación propuesta</v>
      </c>
      <c r="AM256" s="13" t="s">
        <v>47</v>
      </c>
      <c r="AN256" s="14">
        <v>8131</v>
      </c>
      <c r="AO256" s="71"/>
      <c r="AP256" s="71">
        <f>SUMIFS('MOD PAA INVERSIÓN'!$M:$M,'MOD PAA INVERSIÓN'!B:B,A256,'MOD PAA INVERSIÓN'!A:A,"Información Actual")</f>
        <v>10600000</v>
      </c>
      <c r="AQ256" s="71">
        <f>VLOOKUP(A256,'Copia de MOD PAA INVERSIÓN'!$B:$M,12,0)</f>
        <v>13250000</v>
      </c>
      <c r="AR256" s="77">
        <f>VLOOKUP(A256,'SOL INVERSIÒN'!$B:$M,12,0)</f>
        <v>13250000</v>
      </c>
      <c r="AS256" s="69"/>
      <c r="AT256" s="71"/>
      <c r="AU256" s="71">
        <f t="shared" si="2"/>
        <v>0</v>
      </c>
      <c r="AV256" s="71"/>
      <c r="AW256" s="71"/>
      <c r="AX256" s="71"/>
    </row>
    <row r="257" spans="1:50" ht="204">
      <c r="A257" s="12" t="s">
        <v>594</v>
      </c>
      <c r="B257" s="13" t="s">
        <v>34</v>
      </c>
      <c r="C257" s="13" t="s">
        <v>35</v>
      </c>
      <c r="D257" s="13" t="s">
        <v>472</v>
      </c>
      <c r="E257" s="13" t="s">
        <v>473</v>
      </c>
      <c r="F257" s="14">
        <v>8131</v>
      </c>
      <c r="G257" s="14">
        <v>2024110010238</v>
      </c>
      <c r="H257" s="13" t="s">
        <v>474</v>
      </c>
      <c r="I257" s="13" t="s">
        <v>475</v>
      </c>
      <c r="J257" s="13" t="s">
        <v>588</v>
      </c>
      <c r="K257" s="13">
        <v>80111600</v>
      </c>
      <c r="L257" s="13" t="s">
        <v>595</v>
      </c>
      <c r="M257" s="13" t="s">
        <v>43</v>
      </c>
      <c r="N257" s="33" t="s">
        <v>43</v>
      </c>
      <c r="O257" s="33">
        <v>4</v>
      </c>
      <c r="P257" s="12">
        <v>1</v>
      </c>
      <c r="Q257" s="13" t="s">
        <v>44</v>
      </c>
      <c r="R257" s="17" t="s">
        <v>45</v>
      </c>
      <c r="S257" s="35">
        <v>2650000</v>
      </c>
      <c r="T257" s="17">
        <v>10600000</v>
      </c>
      <c r="U257" s="13" t="s">
        <v>580</v>
      </c>
      <c r="V257" s="13" t="s">
        <v>47</v>
      </c>
      <c r="W257" s="13" t="s">
        <v>481</v>
      </c>
      <c r="X257" s="13" t="s">
        <v>523</v>
      </c>
      <c r="Y257" s="13" t="s">
        <v>50</v>
      </c>
      <c r="Z257" s="13" t="s">
        <v>51</v>
      </c>
      <c r="AA257" s="69"/>
      <c r="AB257" s="69"/>
      <c r="AC257" s="69"/>
      <c r="AD257" s="69"/>
      <c r="AE257" s="13" t="s">
        <v>474</v>
      </c>
      <c r="AF257" s="35">
        <v>2650000</v>
      </c>
      <c r="AG257" s="31">
        <v>10600000</v>
      </c>
      <c r="AH257" s="70" t="e">
        <f>VLOOKUP(A257,'MOD PAA INVERSIÓN 25 DE FEBRERO'!$B:$M,12,0)</f>
        <v>#N/A</v>
      </c>
      <c r="AI257" s="78">
        <f t="shared" ref="AI257:AI511" si="20">AJ257-AG257</f>
        <v>0</v>
      </c>
      <c r="AJ257" s="78">
        <v>10600000</v>
      </c>
      <c r="AK257" s="70">
        <v>0</v>
      </c>
      <c r="AL257" s="70" t="e">
        <f>VLOOKUP(A257,'MOD PAA INVERSIÓN 25 DE FEBRERO'!$B:$X,23,0)</f>
        <v>#N/A</v>
      </c>
      <c r="AM257" s="13" t="s">
        <v>47</v>
      </c>
      <c r="AN257" s="14">
        <v>8131</v>
      </c>
      <c r="AO257" s="71"/>
      <c r="AP257" s="71">
        <f>SUMIFS('MOD PAA INVERSIÓN'!$M:$M,'MOD PAA INVERSIÓN'!B:B,A257,'MOD PAA INVERSIÓN'!A:A,"Información Actual")</f>
        <v>0</v>
      </c>
      <c r="AQ257" s="71" t="e">
        <f>VLOOKUP(A257,'Copia de MOD PAA INVERSIÓN'!$B:$M,12,0)</f>
        <v>#N/A</v>
      </c>
      <c r="AR257" s="69" t="e">
        <f>VLOOKUP(A257,'SOL INVERSIÒN'!$B:$M,12,0)</f>
        <v>#N/A</v>
      </c>
      <c r="AS257" s="69"/>
      <c r="AT257" s="71"/>
      <c r="AU257" s="71" t="e">
        <f t="shared" ref="AU257:AU511" si="21">T257-AH257</f>
        <v>#N/A</v>
      </c>
      <c r="AV257" s="71"/>
      <c r="AW257" s="71"/>
      <c r="AX257" s="71"/>
    </row>
    <row r="258" spans="1:50" ht="204">
      <c r="A258" s="12" t="s">
        <v>596</v>
      </c>
      <c r="B258" s="13" t="s">
        <v>34</v>
      </c>
      <c r="C258" s="13" t="s">
        <v>35</v>
      </c>
      <c r="D258" s="13" t="s">
        <v>472</v>
      </c>
      <c r="E258" s="13" t="s">
        <v>473</v>
      </c>
      <c r="F258" s="14">
        <v>8131</v>
      </c>
      <c r="G258" s="14">
        <v>2024110010238</v>
      </c>
      <c r="H258" s="13" t="s">
        <v>474</v>
      </c>
      <c r="I258" s="13" t="s">
        <v>475</v>
      </c>
      <c r="J258" s="13" t="str">
        <f>VLOOKUP(A258,'MOD PAA INVERSIÓN 25 DE FEBRERO'!$B:$C,2,0)</f>
        <v>2. Fortalecer 450 instancias formales y no formales de participación aplicando el modelo de fortalecimiento</v>
      </c>
      <c r="K258" s="13">
        <f>VLOOKUP(A258,'MOD PAA INVERSIÓN 25 DE FEBRERO'!$B:$D,3,0)</f>
        <v>80111600</v>
      </c>
      <c r="L258" s="13" t="str">
        <f>VLOOKUP(A258,'MOD PAA INVERSIÓN 25 DE FEBRERO'!$B:$E,4,0)</f>
        <v>Prestación de servicios de apoyo a la gestión, para desarrollar procesos de participación, Organización y fortalecimiento  de las comunidades Negras / Afrocolombianos de las localidades que sean asignadas por el supervisor.</v>
      </c>
      <c r="M258" s="13" t="str">
        <f>VLOOKUP(A258,'MOD PAA INVERSIÓN 25 DE FEBRERO'!$B:$F,5,0)</f>
        <v>Febrero</v>
      </c>
      <c r="N258" s="14" t="str">
        <f>VLOOKUP(A258,'MOD PAA INVERSIÓN 25 DE FEBRERO'!$B:$G,6,0)</f>
        <v>FEBRERO</v>
      </c>
      <c r="O258" s="14">
        <f>VLOOKUP(A258,'MOD PAA INVERSIÓN 25 DE FEBRERO'!$B:$H,7,0)</f>
        <v>7</v>
      </c>
      <c r="P258" s="13">
        <f>VLOOKUP(A258,'MOD PAA INVERSIÓN 25 DE FEBRERO'!$B:$I,8,0)</f>
        <v>1</v>
      </c>
      <c r="Q258" s="13" t="str">
        <f>VLOOKUP(A258,'MOD PAA INVERSIÓN 25 DE FEBRERO'!$B:$J,9,0)</f>
        <v>CCE-16 Contratación Directa</v>
      </c>
      <c r="R258" s="15" t="str">
        <f>VLOOKUP(A258,'MOD PAA INVERSIÓN 25 DE FEBRERO'!$B:$K,10,0)</f>
        <v>1-100-F001_VA-Recursos distrito</v>
      </c>
      <c r="S258" s="16">
        <f>VLOOKUP(A258,'MOD PAA INVERSIÓN 25 DE FEBRERO'!$B:$L,11,0)</f>
        <v>2500000</v>
      </c>
      <c r="T258" s="17">
        <v>17500000</v>
      </c>
      <c r="U258" s="13" t="str">
        <f>VLOOKUP(A258,'MOD PAA INVERSIÓN 25 DE FEBRERO'!$B:$N,13,0)</f>
        <v>Gerencia de Etnias</v>
      </c>
      <c r="V258" s="13" t="str">
        <f>VLOOKUP(A258,'MOD PAA INVERSIÓN 25 DE FEBRERO'!$B:$O,14,0)</f>
        <v>O232020200991119_Otros servicios de la administración pública n.c.p.</v>
      </c>
      <c r="W258" s="13" t="str">
        <f>VLOOKUP(A258,'MOD PAA INVERSIÓN 25 DE FEBRERO'!$B:$P,15,0)</f>
        <v>20/0220/0106/45020220238</v>
      </c>
      <c r="X258" s="13" t="s">
        <v>523</v>
      </c>
      <c r="Y258" s="13" t="s">
        <v>50</v>
      </c>
      <c r="Z258" s="13" t="s">
        <v>51</v>
      </c>
      <c r="AA258" s="69"/>
      <c r="AB258" s="69"/>
      <c r="AC258" s="69"/>
      <c r="AD258" s="69"/>
      <c r="AE258" s="13" t="s">
        <v>474</v>
      </c>
      <c r="AF258" s="35">
        <v>2650000</v>
      </c>
      <c r="AG258" s="31">
        <v>10600000</v>
      </c>
      <c r="AH258" s="70">
        <f>VLOOKUP(A258,'MOD PAA INVERSIÓN 25 DE FEBRERO'!$B:$M,12,0)</f>
        <v>17500000</v>
      </c>
      <c r="AI258" s="70">
        <f t="shared" si="20"/>
        <v>6900000</v>
      </c>
      <c r="AJ258" s="70">
        <v>17500000</v>
      </c>
      <c r="AK258" s="70">
        <v>7</v>
      </c>
      <c r="AL258" s="70" t="str">
        <f>VLOOKUP(A258,'MOD PAA INVERSIÓN 25 DE FEBRERO'!$B:$X,23,0)</f>
        <v>Modificación propuesta</v>
      </c>
      <c r="AM258" s="13" t="s">
        <v>47</v>
      </c>
      <c r="AN258" s="14">
        <v>8131</v>
      </c>
      <c r="AO258" s="71"/>
      <c r="AP258" s="71">
        <f>SUMIFS('MOD PAA INVERSIÓN'!$M:$M,'MOD PAA INVERSIÓN'!B:B,A258,'MOD PAA INVERSIÓN'!A:A,"Información Actual")</f>
        <v>10600000</v>
      </c>
      <c r="AQ258" s="71">
        <f>VLOOKUP(A258,'Copia de MOD PAA INVERSIÓN'!$B:$M,12,0)</f>
        <v>17500000</v>
      </c>
      <c r="AR258" s="77">
        <f>VLOOKUP(A258,'SOL INVERSIÒN'!$B:$M,12,0)</f>
        <v>17500000</v>
      </c>
      <c r="AS258" s="69"/>
      <c r="AT258" s="71"/>
      <c r="AU258" s="71">
        <f t="shared" si="21"/>
        <v>0</v>
      </c>
      <c r="AV258" s="71"/>
      <c r="AW258" s="71"/>
      <c r="AX258" s="71"/>
    </row>
    <row r="259" spans="1:50" ht="204">
      <c r="A259" s="12" t="s">
        <v>598</v>
      </c>
      <c r="B259" s="13" t="s">
        <v>34</v>
      </c>
      <c r="C259" s="13" t="s">
        <v>35</v>
      </c>
      <c r="D259" s="13" t="s">
        <v>472</v>
      </c>
      <c r="E259" s="13" t="s">
        <v>473</v>
      </c>
      <c r="F259" s="14">
        <v>8131</v>
      </c>
      <c r="G259" s="14">
        <v>2024110010238</v>
      </c>
      <c r="H259" s="13" t="s">
        <v>474</v>
      </c>
      <c r="I259" s="13" t="s">
        <v>475</v>
      </c>
      <c r="J259" s="13" t="str">
        <f>VLOOKUP(A259,'MOD PAA INVERSIÓN 25 DE FEBRERO'!$B:$C,2,0)</f>
        <v>2. Fortalecer 450 instancias formales y no formales de participación aplicando el modelo de fortalecimiento</v>
      </c>
      <c r="K259" s="13">
        <f>VLOOKUP(A259,'MOD PAA INVERSIÓN 25 DE FEBRERO'!$B:$D,3,0)</f>
        <v>80111600</v>
      </c>
      <c r="L259" s="13" t="str">
        <f>VLOOKUP(A259,'MOD PAA INVERSIÓN 25 DE FEBRERO'!$B:$E,4,0)</f>
        <v>Prestación de servicios de apoyo a la gestión, para desarrollar procesos de participación, Organización y fortalecimiento  de las comunidades Negras / Afrocolombianos de las localidades que sean asignadas por el supervisor.</v>
      </c>
      <c r="M259" s="13" t="str">
        <f>VLOOKUP(A259,'MOD PAA INVERSIÓN 25 DE FEBRERO'!$B:$F,5,0)</f>
        <v>Febrero</v>
      </c>
      <c r="N259" s="14" t="str">
        <f>VLOOKUP(A259,'MOD PAA INVERSIÓN 25 DE FEBRERO'!$B:$G,6,0)</f>
        <v>FEBRERO</v>
      </c>
      <c r="O259" s="14">
        <f>VLOOKUP(A259,'MOD PAA INVERSIÓN 25 DE FEBRERO'!$B:$H,7,0)</f>
        <v>5</v>
      </c>
      <c r="P259" s="13">
        <f>VLOOKUP(A259,'MOD PAA INVERSIÓN 25 DE FEBRERO'!$B:$I,8,0)</f>
        <v>1</v>
      </c>
      <c r="Q259" s="13" t="str">
        <f>VLOOKUP(A259,'MOD PAA INVERSIÓN 25 DE FEBRERO'!$B:$J,9,0)</f>
        <v>CCE-16 Contratación Directa</v>
      </c>
      <c r="R259" s="15" t="str">
        <f>VLOOKUP(A259,'MOD PAA INVERSIÓN 25 DE FEBRERO'!$B:$K,10,0)</f>
        <v>1-100-F001_VA-Recursos distrito</v>
      </c>
      <c r="S259" s="16">
        <f>VLOOKUP(A259,'MOD PAA INVERSIÓN 25 DE FEBRERO'!$B:$L,11,0)</f>
        <v>3100000</v>
      </c>
      <c r="T259" s="17">
        <v>15500000</v>
      </c>
      <c r="U259" s="13" t="str">
        <f>VLOOKUP(A259,'MOD PAA INVERSIÓN 25 DE FEBRERO'!$B:$N,13,0)</f>
        <v>Gerencia de Etnias</v>
      </c>
      <c r="V259" s="13" t="str">
        <f>VLOOKUP(A259,'MOD PAA INVERSIÓN 25 DE FEBRERO'!$B:$O,14,0)</f>
        <v>O232020200991119_Otros servicios de la administración pública n.c.p.</v>
      </c>
      <c r="W259" s="13" t="str">
        <f>VLOOKUP(A259,'MOD PAA INVERSIÓN 25 DE FEBRERO'!$B:$P,15,0)</f>
        <v>20/0220/0106/45020220238</v>
      </c>
      <c r="X259" s="13" t="s">
        <v>523</v>
      </c>
      <c r="Y259" s="13" t="s">
        <v>50</v>
      </c>
      <c r="Z259" s="13" t="s">
        <v>51</v>
      </c>
      <c r="AA259" s="69"/>
      <c r="AB259" s="69"/>
      <c r="AC259" s="69"/>
      <c r="AD259" s="69"/>
      <c r="AE259" s="13" t="s">
        <v>474</v>
      </c>
      <c r="AF259" s="35">
        <v>2650000</v>
      </c>
      <c r="AG259" s="31">
        <v>10600000</v>
      </c>
      <c r="AH259" s="70">
        <f>VLOOKUP(A259,'MOD PAA INVERSIÓN 25 DE FEBRERO'!$B:$M,12,0)</f>
        <v>15500000</v>
      </c>
      <c r="AI259" s="70">
        <f t="shared" si="20"/>
        <v>4900000</v>
      </c>
      <c r="AJ259" s="70">
        <v>15500000</v>
      </c>
      <c r="AK259" s="70">
        <v>7</v>
      </c>
      <c r="AL259" s="70" t="str">
        <f>VLOOKUP(A259,'MOD PAA INVERSIÓN 25 DE FEBRERO'!$B:$X,23,0)</f>
        <v>Modificación propuesta</v>
      </c>
      <c r="AM259" s="13" t="s">
        <v>47</v>
      </c>
      <c r="AN259" s="14">
        <v>8131</v>
      </c>
      <c r="AO259" s="71"/>
      <c r="AP259" s="71">
        <f>SUMIFS('MOD PAA INVERSIÓN'!$M:$M,'MOD PAA INVERSIÓN'!B:B,A259,'MOD PAA INVERSIÓN'!A:A,"Información Actual")</f>
        <v>10600000</v>
      </c>
      <c r="AQ259" s="71">
        <f>VLOOKUP(A259,'Copia de MOD PAA INVERSIÓN'!$B:$M,12,0)</f>
        <v>15500000</v>
      </c>
      <c r="AR259" s="77">
        <f>VLOOKUP(A259,'SOL INVERSIÒN'!$B:$M,12,0)</f>
        <v>15500000</v>
      </c>
      <c r="AS259" s="69"/>
      <c r="AT259" s="71"/>
      <c r="AU259" s="71">
        <f t="shared" si="21"/>
        <v>0</v>
      </c>
      <c r="AV259" s="71"/>
      <c r="AW259" s="71"/>
      <c r="AX259" s="71"/>
    </row>
    <row r="260" spans="1:50" ht="204">
      <c r="A260" s="12" t="s">
        <v>600</v>
      </c>
      <c r="B260" s="13" t="s">
        <v>34</v>
      </c>
      <c r="C260" s="13" t="s">
        <v>35</v>
      </c>
      <c r="D260" s="13" t="s">
        <v>472</v>
      </c>
      <c r="E260" s="13" t="s">
        <v>473</v>
      </c>
      <c r="F260" s="14">
        <v>8131</v>
      </c>
      <c r="G260" s="14">
        <v>2024110010238</v>
      </c>
      <c r="H260" s="13" t="s">
        <v>474</v>
      </c>
      <c r="I260" s="13" t="s">
        <v>475</v>
      </c>
      <c r="J260" s="13" t="s">
        <v>588</v>
      </c>
      <c r="K260" s="13">
        <v>80111600</v>
      </c>
      <c r="L260" s="13" t="s">
        <v>601</v>
      </c>
      <c r="M260" s="13" t="s">
        <v>43</v>
      </c>
      <c r="N260" s="33" t="s">
        <v>43</v>
      </c>
      <c r="O260" s="33">
        <v>4</v>
      </c>
      <c r="P260" s="12">
        <v>1</v>
      </c>
      <c r="Q260" s="13" t="s">
        <v>44</v>
      </c>
      <c r="R260" s="17" t="s">
        <v>45</v>
      </c>
      <c r="S260" s="35">
        <v>3710000</v>
      </c>
      <c r="T260" s="17">
        <v>14840000</v>
      </c>
      <c r="U260" s="13" t="s">
        <v>580</v>
      </c>
      <c r="V260" s="13" t="s">
        <v>47</v>
      </c>
      <c r="W260" s="13" t="s">
        <v>481</v>
      </c>
      <c r="X260" s="13" t="s">
        <v>523</v>
      </c>
      <c r="Y260" s="13" t="s">
        <v>50</v>
      </c>
      <c r="Z260" s="13" t="s">
        <v>51</v>
      </c>
      <c r="AA260" s="69"/>
      <c r="AB260" s="69"/>
      <c r="AC260" s="69"/>
      <c r="AD260" s="69"/>
      <c r="AE260" s="13" t="s">
        <v>474</v>
      </c>
      <c r="AF260" s="35">
        <v>3710000</v>
      </c>
      <c r="AG260" s="31">
        <v>14840000</v>
      </c>
      <c r="AH260" s="70" t="e">
        <f>VLOOKUP(A260,'MOD PAA INVERSIÓN 25 DE FEBRERO'!$B:$M,12,0)</f>
        <v>#N/A</v>
      </c>
      <c r="AI260" s="78">
        <f t="shared" si="20"/>
        <v>0</v>
      </c>
      <c r="AJ260" s="78">
        <v>14840000</v>
      </c>
      <c r="AK260" s="70">
        <v>0</v>
      </c>
      <c r="AL260" s="70" t="e">
        <f>VLOOKUP(A260,'MOD PAA INVERSIÓN 25 DE FEBRERO'!$B:$X,23,0)</f>
        <v>#N/A</v>
      </c>
      <c r="AM260" s="13" t="s">
        <v>47</v>
      </c>
      <c r="AN260" s="14">
        <v>8131</v>
      </c>
      <c r="AO260" s="71"/>
      <c r="AP260" s="71">
        <f>SUMIFS('MOD PAA INVERSIÓN'!$M:$M,'MOD PAA INVERSIÓN'!B:B,A260,'MOD PAA INVERSIÓN'!A:A,"Información Actual")</f>
        <v>0</v>
      </c>
      <c r="AQ260" s="71" t="e">
        <f>VLOOKUP(A260,'Copia de MOD PAA INVERSIÓN'!$B:$M,12,0)</f>
        <v>#N/A</v>
      </c>
      <c r="AR260" s="69" t="e">
        <f>VLOOKUP(A260,'SOL INVERSIÒN'!$B:$M,12,0)</f>
        <v>#N/A</v>
      </c>
      <c r="AS260" s="69"/>
      <c r="AT260" s="71"/>
      <c r="AU260" s="71" t="e">
        <f t="shared" si="21"/>
        <v>#N/A</v>
      </c>
      <c r="AV260" s="71"/>
      <c r="AW260" s="71"/>
      <c r="AX260" s="71"/>
    </row>
    <row r="261" spans="1:50" ht="204">
      <c r="A261" s="12" t="s">
        <v>602</v>
      </c>
      <c r="B261" s="13" t="s">
        <v>34</v>
      </c>
      <c r="C261" s="13" t="s">
        <v>35</v>
      </c>
      <c r="D261" s="13" t="s">
        <v>472</v>
      </c>
      <c r="E261" s="13" t="s">
        <v>473</v>
      </c>
      <c r="F261" s="14">
        <v>8131</v>
      </c>
      <c r="G261" s="14">
        <v>2024110010238</v>
      </c>
      <c r="H261" s="13" t="s">
        <v>474</v>
      </c>
      <c r="I261" s="13" t="s">
        <v>475</v>
      </c>
      <c r="J261" s="13" t="s">
        <v>588</v>
      </c>
      <c r="K261" s="13">
        <v>80111600</v>
      </c>
      <c r="L261" s="13" t="s">
        <v>603</v>
      </c>
      <c r="M261" s="13" t="s">
        <v>43</v>
      </c>
      <c r="N261" s="33" t="s">
        <v>43</v>
      </c>
      <c r="O261" s="33">
        <v>4</v>
      </c>
      <c r="P261" s="12">
        <v>1</v>
      </c>
      <c r="Q261" s="13" t="s">
        <v>44</v>
      </c>
      <c r="R261" s="17" t="s">
        <v>45</v>
      </c>
      <c r="S261" s="35">
        <v>3710000</v>
      </c>
      <c r="T261" s="17">
        <v>14840000</v>
      </c>
      <c r="U261" s="13" t="s">
        <v>580</v>
      </c>
      <c r="V261" s="13" t="s">
        <v>47</v>
      </c>
      <c r="W261" s="13" t="s">
        <v>481</v>
      </c>
      <c r="X261" s="13" t="s">
        <v>523</v>
      </c>
      <c r="Y261" s="13" t="s">
        <v>50</v>
      </c>
      <c r="Z261" s="13" t="s">
        <v>51</v>
      </c>
      <c r="AA261" s="69"/>
      <c r="AB261" s="69"/>
      <c r="AC261" s="69"/>
      <c r="AD261" s="69"/>
      <c r="AE261" s="13" t="s">
        <v>474</v>
      </c>
      <c r="AF261" s="35">
        <v>3710000</v>
      </c>
      <c r="AG261" s="31">
        <v>14840000</v>
      </c>
      <c r="AH261" s="70" t="e">
        <f>VLOOKUP(A261,'MOD PAA INVERSIÓN 25 DE FEBRERO'!$B:$M,12,0)</f>
        <v>#N/A</v>
      </c>
      <c r="AI261" s="78">
        <f t="shared" si="20"/>
        <v>0</v>
      </c>
      <c r="AJ261" s="78">
        <v>14840000</v>
      </c>
      <c r="AK261" s="70">
        <v>0</v>
      </c>
      <c r="AL261" s="70" t="e">
        <f>VLOOKUP(A261,'MOD PAA INVERSIÓN 25 DE FEBRERO'!$B:$X,23,0)</f>
        <v>#N/A</v>
      </c>
      <c r="AM261" s="13" t="s">
        <v>47</v>
      </c>
      <c r="AN261" s="14">
        <v>8131</v>
      </c>
      <c r="AO261" s="71"/>
      <c r="AP261" s="71">
        <f>SUMIFS('MOD PAA INVERSIÓN'!$M:$M,'MOD PAA INVERSIÓN'!B:B,A261,'MOD PAA INVERSIÓN'!A:A,"Información Actual")</f>
        <v>0</v>
      </c>
      <c r="AQ261" s="71" t="e">
        <f>VLOOKUP(A261,'Copia de MOD PAA INVERSIÓN'!$B:$M,12,0)</f>
        <v>#N/A</v>
      </c>
      <c r="AR261" s="69" t="e">
        <f>VLOOKUP(A261,'SOL INVERSIÒN'!$B:$M,12,0)</f>
        <v>#N/A</v>
      </c>
      <c r="AS261" s="69"/>
      <c r="AT261" s="71"/>
      <c r="AU261" s="71" t="e">
        <f t="shared" si="21"/>
        <v>#N/A</v>
      </c>
      <c r="AV261" s="71"/>
      <c r="AW261" s="71"/>
      <c r="AX261" s="71"/>
    </row>
    <row r="262" spans="1:50" ht="204">
      <c r="A262" s="12" t="s">
        <v>604</v>
      </c>
      <c r="B262" s="13" t="s">
        <v>34</v>
      </c>
      <c r="C262" s="13" t="s">
        <v>35</v>
      </c>
      <c r="D262" s="13" t="s">
        <v>472</v>
      </c>
      <c r="E262" s="13" t="s">
        <v>473</v>
      </c>
      <c r="F262" s="14">
        <v>8131</v>
      </c>
      <c r="G262" s="14">
        <v>2024110010238</v>
      </c>
      <c r="H262" s="13" t="s">
        <v>474</v>
      </c>
      <c r="I262" s="13" t="s">
        <v>475</v>
      </c>
      <c r="J262" s="13" t="str">
        <f>VLOOKUP(A262,'MOD PAA INVERSIÓN 25 DE FEBRERO'!$B:$C,2,0)</f>
        <v>2. Fortalecer 450 instancias formales y no formales de participación aplicando el modelo de fortalecimiento</v>
      </c>
      <c r="K262" s="13">
        <f>VLOOKUP(A262,'MOD PAA INVERSIÓN 25 DE FEBRERO'!$B:$D,3,0)</f>
        <v>80111600</v>
      </c>
      <c r="L262" s="13" t="str">
        <f>VLOOKUP(A262,'MOD PAA INVERSIÓN 25 DE FEBRERO'!$B:$E,4,0)</f>
        <v>Prestación de servicios de apoyo a la gestión, para desarrollar procesos de participación, Organización, fortalecimiento  e instancias con la comunidad raizal residente en Bogotá y  en las localidades Chapinero,  Teusaquillo, Engativa  y/o las que sean asignadas por el supervisor.</v>
      </c>
      <c r="M262" s="13" t="str">
        <f>VLOOKUP(A262,'MOD PAA INVERSIÓN 25 DE FEBRERO'!$B:$F,5,0)</f>
        <v>Febrero</v>
      </c>
      <c r="N262" s="14" t="str">
        <f>VLOOKUP(A262,'MOD PAA INVERSIÓN 25 DE FEBRERO'!$B:$G,6,0)</f>
        <v>FEBRERO</v>
      </c>
      <c r="O262" s="14">
        <f>VLOOKUP(A262,'MOD PAA INVERSIÓN 25 DE FEBRERO'!$B:$H,7,0)</f>
        <v>6</v>
      </c>
      <c r="P262" s="13">
        <f>VLOOKUP(A262,'MOD PAA INVERSIÓN 25 DE FEBRERO'!$B:$I,8,0)</f>
        <v>1</v>
      </c>
      <c r="Q262" s="13" t="str">
        <f>VLOOKUP(A262,'MOD PAA INVERSIÓN 25 DE FEBRERO'!$B:$J,9,0)</f>
        <v>CCE-16 Contratación Directa</v>
      </c>
      <c r="R262" s="15" t="str">
        <f>VLOOKUP(A262,'MOD PAA INVERSIÓN 25 DE FEBRERO'!$B:$K,10,0)</f>
        <v>1-100-F001_VA-Recursos distrito</v>
      </c>
      <c r="S262" s="16">
        <f>VLOOKUP(A262,'MOD PAA INVERSIÓN 25 DE FEBRERO'!$B:$L,11,0)</f>
        <v>3710000</v>
      </c>
      <c r="T262" s="17">
        <v>0</v>
      </c>
      <c r="U262" s="13" t="str">
        <f>VLOOKUP(A262,'MOD PAA INVERSIÓN 25 DE FEBRERO'!$B:$N,13,0)</f>
        <v>Gerencia de Etnias</v>
      </c>
      <c r="V262" s="13" t="str">
        <f>VLOOKUP(A262,'MOD PAA INVERSIÓN 25 DE FEBRERO'!$B:$O,14,0)</f>
        <v>O232020200991119_Otros servicios de la administración pública n.c.p.</v>
      </c>
      <c r="W262" s="13" t="str">
        <f>VLOOKUP(A262,'MOD PAA INVERSIÓN 25 DE FEBRERO'!$B:$P,15,0)</f>
        <v>20/0220/0106/45020220238</v>
      </c>
      <c r="X262" s="13" t="s">
        <v>523</v>
      </c>
      <c r="Y262" s="13" t="s">
        <v>50</v>
      </c>
      <c r="Z262" s="13" t="s">
        <v>51</v>
      </c>
      <c r="AA262" s="69"/>
      <c r="AB262" s="69"/>
      <c r="AC262" s="69"/>
      <c r="AD262" s="69"/>
      <c r="AE262" s="13" t="s">
        <v>474</v>
      </c>
      <c r="AF262" s="35">
        <v>3710000</v>
      </c>
      <c r="AG262" s="31">
        <v>29680000</v>
      </c>
      <c r="AH262" s="70">
        <f>VLOOKUP(A262,'MOD PAA INVERSIÓN 25 DE FEBRERO'!$B:$M,12,0)</f>
        <v>29680000</v>
      </c>
      <c r="AI262" s="70">
        <f t="shared" si="20"/>
        <v>-29680000</v>
      </c>
      <c r="AJ262" s="70">
        <v>0</v>
      </c>
      <c r="AK262" s="70">
        <v>7</v>
      </c>
      <c r="AL262" s="70" t="str">
        <f>VLOOKUP(A262,'MOD PAA INVERSIÓN 25 DE FEBRERO'!$B:$X,23,0)</f>
        <v>Eliminación de Concepto</v>
      </c>
      <c r="AM262" s="13" t="s">
        <v>47</v>
      </c>
      <c r="AN262" s="14">
        <v>8131</v>
      </c>
      <c r="AO262" s="71"/>
      <c r="AP262" s="71">
        <f>SUMIFS('MOD PAA INVERSIÓN'!$M:$M,'MOD PAA INVERSIÓN'!B:B,A262,'MOD PAA INVERSIÓN'!A:A,"Información Actual")</f>
        <v>0</v>
      </c>
      <c r="AQ262" s="71">
        <f>VLOOKUP(A262,'Copia de MOD PAA INVERSIÓN'!$B:$M,12,0)</f>
        <v>29680000</v>
      </c>
      <c r="AR262" s="77">
        <f>VLOOKUP(A262,'SOL INVERSIÒN'!$B:$M,12,0)</f>
        <v>29680000</v>
      </c>
      <c r="AS262" s="69"/>
      <c r="AT262" s="71"/>
      <c r="AU262" s="71">
        <f t="shared" si="21"/>
        <v>-29680000</v>
      </c>
      <c r="AV262" s="71"/>
      <c r="AW262" s="71"/>
      <c r="AX262" s="71"/>
    </row>
    <row r="263" spans="1:50" ht="204">
      <c r="A263" s="12" t="s">
        <v>606</v>
      </c>
      <c r="B263" s="13" t="s">
        <v>34</v>
      </c>
      <c r="C263" s="13" t="s">
        <v>35</v>
      </c>
      <c r="D263" s="13" t="s">
        <v>472</v>
      </c>
      <c r="E263" s="13" t="s">
        <v>473</v>
      </c>
      <c r="F263" s="14">
        <v>8131</v>
      </c>
      <c r="G263" s="14">
        <v>2024110010238</v>
      </c>
      <c r="H263" s="13" t="s">
        <v>474</v>
      </c>
      <c r="I263" s="13" t="s">
        <v>475</v>
      </c>
      <c r="J263" s="13" t="s">
        <v>588</v>
      </c>
      <c r="K263" s="13">
        <v>80111600</v>
      </c>
      <c r="L263" s="13" t="s">
        <v>607</v>
      </c>
      <c r="M263" s="13" t="s">
        <v>43</v>
      </c>
      <c r="N263" s="33" t="s">
        <v>43</v>
      </c>
      <c r="O263" s="33">
        <v>4</v>
      </c>
      <c r="P263" s="12">
        <v>1</v>
      </c>
      <c r="Q263" s="13" t="s">
        <v>44</v>
      </c>
      <c r="R263" s="17" t="s">
        <v>45</v>
      </c>
      <c r="S263" s="35">
        <v>3710000</v>
      </c>
      <c r="T263" s="17">
        <v>14840000</v>
      </c>
      <c r="U263" s="13" t="s">
        <v>580</v>
      </c>
      <c r="V263" s="13" t="s">
        <v>47</v>
      </c>
      <c r="W263" s="13" t="s">
        <v>481</v>
      </c>
      <c r="X263" s="13" t="s">
        <v>523</v>
      </c>
      <c r="Y263" s="13" t="s">
        <v>50</v>
      </c>
      <c r="Z263" s="13" t="s">
        <v>51</v>
      </c>
      <c r="AA263" s="69"/>
      <c r="AB263" s="69"/>
      <c r="AC263" s="69"/>
      <c r="AD263" s="69"/>
      <c r="AE263" s="13" t="s">
        <v>474</v>
      </c>
      <c r="AF263" s="35">
        <v>3710000</v>
      </c>
      <c r="AG263" s="31">
        <v>14840000</v>
      </c>
      <c r="AH263" s="70" t="e">
        <f>VLOOKUP(A263,'MOD PAA INVERSIÓN 25 DE FEBRERO'!$B:$M,12,0)</f>
        <v>#N/A</v>
      </c>
      <c r="AI263" s="78">
        <f t="shared" si="20"/>
        <v>0</v>
      </c>
      <c r="AJ263" s="78">
        <v>14840000</v>
      </c>
      <c r="AK263" s="70">
        <v>0</v>
      </c>
      <c r="AL263" s="70" t="e">
        <f>VLOOKUP(A263,'MOD PAA INVERSIÓN 25 DE FEBRERO'!$B:$X,23,0)</f>
        <v>#N/A</v>
      </c>
      <c r="AM263" s="13" t="s">
        <v>47</v>
      </c>
      <c r="AN263" s="14">
        <v>8131</v>
      </c>
      <c r="AO263" s="71"/>
      <c r="AP263" s="71">
        <f>SUMIFS('MOD PAA INVERSIÓN'!$M:$M,'MOD PAA INVERSIÓN'!B:B,A263,'MOD PAA INVERSIÓN'!A:A,"Información Actual")</f>
        <v>0</v>
      </c>
      <c r="AQ263" s="71" t="e">
        <f>VLOOKUP(A263,'Copia de MOD PAA INVERSIÓN'!$B:$M,12,0)</f>
        <v>#N/A</v>
      </c>
      <c r="AR263" s="69" t="e">
        <f>VLOOKUP(A263,'SOL INVERSIÒN'!$B:$M,12,0)</f>
        <v>#N/A</v>
      </c>
      <c r="AS263" s="69"/>
      <c r="AT263" s="71"/>
      <c r="AU263" s="71" t="e">
        <f t="shared" si="21"/>
        <v>#N/A</v>
      </c>
      <c r="AV263" s="71"/>
      <c r="AW263" s="71"/>
      <c r="AX263" s="71"/>
    </row>
    <row r="264" spans="1:50" ht="204">
      <c r="A264" s="12" t="s">
        <v>608</v>
      </c>
      <c r="B264" s="13" t="s">
        <v>34</v>
      </c>
      <c r="C264" s="13" t="s">
        <v>35</v>
      </c>
      <c r="D264" s="13" t="s">
        <v>472</v>
      </c>
      <c r="E264" s="13" t="s">
        <v>473</v>
      </c>
      <c r="F264" s="14">
        <v>8131</v>
      </c>
      <c r="G264" s="14">
        <v>2024110010238</v>
      </c>
      <c r="H264" s="13" t="s">
        <v>474</v>
      </c>
      <c r="I264" s="13" t="s">
        <v>475</v>
      </c>
      <c r="J264" s="13" t="s">
        <v>588</v>
      </c>
      <c r="K264" s="13">
        <v>80111600</v>
      </c>
      <c r="L264" s="13" t="s">
        <v>609</v>
      </c>
      <c r="M264" s="13" t="s">
        <v>43</v>
      </c>
      <c r="N264" s="33" t="s">
        <v>43</v>
      </c>
      <c r="O264" s="33">
        <v>4</v>
      </c>
      <c r="P264" s="12">
        <v>1</v>
      </c>
      <c r="Q264" s="13" t="s">
        <v>44</v>
      </c>
      <c r="R264" s="17" t="s">
        <v>45</v>
      </c>
      <c r="S264" s="35">
        <v>3710000</v>
      </c>
      <c r="T264" s="17">
        <v>14840000</v>
      </c>
      <c r="U264" s="13" t="s">
        <v>580</v>
      </c>
      <c r="V264" s="13" t="s">
        <v>47</v>
      </c>
      <c r="W264" s="13" t="s">
        <v>481</v>
      </c>
      <c r="X264" s="13" t="s">
        <v>523</v>
      </c>
      <c r="Y264" s="13" t="s">
        <v>50</v>
      </c>
      <c r="Z264" s="13" t="s">
        <v>51</v>
      </c>
      <c r="AA264" s="69"/>
      <c r="AB264" s="69"/>
      <c r="AC264" s="69"/>
      <c r="AD264" s="69"/>
      <c r="AE264" s="13" t="s">
        <v>474</v>
      </c>
      <c r="AF264" s="35">
        <v>3710000</v>
      </c>
      <c r="AG264" s="31">
        <v>14840000</v>
      </c>
      <c r="AH264" s="70" t="e">
        <f>VLOOKUP(A264,'MOD PAA INVERSIÓN 25 DE FEBRERO'!$B:$M,12,0)</f>
        <v>#N/A</v>
      </c>
      <c r="AI264" s="78">
        <f t="shared" si="20"/>
        <v>0</v>
      </c>
      <c r="AJ264" s="78">
        <v>14840000</v>
      </c>
      <c r="AK264" s="70">
        <v>0</v>
      </c>
      <c r="AL264" s="70" t="e">
        <f>VLOOKUP(A264,'MOD PAA INVERSIÓN 25 DE FEBRERO'!$B:$X,23,0)</f>
        <v>#N/A</v>
      </c>
      <c r="AM264" s="13" t="s">
        <v>47</v>
      </c>
      <c r="AN264" s="14">
        <v>8131</v>
      </c>
      <c r="AO264" s="71"/>
      <c r="AP264" s="71">
        <f>SUMIFS('MOD PAA INVERSIÓN'!$M:$M,'MOD PAA INVERSIÓN'!B:B,A264,'MOD PAA INVERSIÓN'!A:A,"Información Actual")</f>
        <v>0</v>
      </c>
      <c r="AQ264" s="71" t="e">
        <f>VLOOKUP(A264,'Copia de MOD PAA INVERSIÓN'!$B:$M,12,0)</f>
        <v>#N/A</v>
      </c>
      <c r="AR264" s="69" t="e">
        <f>VLOOKUP(A264,'SOL INVERSIÒN'!$B:$M,12,0)</f>
        <v>#N/A</v>
      </c>
      <c r="AS264" s="69"/>
      <c r="AT264" s="71"/>
      <c r="AU264" s="71" t="e">
        <f t="shared" si="21"/>
        <v>#N/A</v>
      </c>
      <c r="AV264" s="71"/>
      <c r="AW264" s="71"/>
      <c r="AX264" s="71"/>
    </row>
    <row r="265" spans="1:50" ht="204">
      <c r="A265" s="12" t="s">
        <v>610</v>
      </c>
      <c r="B265" s="13" t="s">
        <v>34</v>
      </c>
      <c r="C265" s="13" t="s">
        <v>35</v>
      </c>
      <c r="D265" s="13" t="s">
        <v>472</v>
      </c>
      <c r="E265" s="13" t="s">
        <v>473</v>
      </c>
      <c r="F265" s="14">
        <v>8131</v>
      </c>
      <c r="G265" s="14">
        <v>2024110010238</v>
      </c>
      <c r="H265" s="13" t="s">
        <v>474</v>
      </c>
      <c r="I265" s="13" t="s">
        <v>475</v>
      </c>
      <c r="J265" s="13" t="s">
        <v>588</v>
      </c>
      <c r="K265" s="13">
        <v>80111600</v>
      </c>
      <c r="L265" s="13" t="s">
        <v>611</v>
      </c>
      <c r="M265" s="13" t="s">
        <v>43</v>
      </c>
      <c r="N265" s="33" t="s">
        <v>43</v>
      </c>
      <c r="O265" s="33">
        <v>4</v>
      </c>
      <c r="P265" s="12">
        <v>1</v>
      </c>
      <c r="Q265" s="13" t="s">
        <v>44</v>
      </c>
      <c r="R265" s="17" t="s">
        <v>45</v>
      </c>
      <c r="S265" s="35">
        <v>3710000</v>
      </c>
      <c r="T265" s="17">
        <v>14840000</v>
      </c>
      <c r="U265" s="13" t="s">
        <v>580</v>
      </c>
      <c r="V265" s="13" t="s">
        <v>47</v>
      </c>
      <c r="W265" s="13" t="s">
        <v>481</v>
      </c>
      <c r="X265" s="13" t="s">
        <v>523</v>
      </c>
      <c r="Y265" s="13" t="s">
        <v>50</v>
      </c>
      <c r="Z265" s="13" t="s">
        <v>51</v>
      </c>
      <c r="AA265" s="69"/>
      <c r="AB265" s="69"/>
      <c r="AC265" s="69"/>
      <c r="AD265" s="69"/>
      <c r="AE265" s="13" t="s">
        <v>474</v>
      </c>
      <c r="AF265" s="35">
        <v>3710000</v>
      </c>
      <c r="AG265" s="31">
        <v>14840000</v>
      </c>
      <c r="AH265" s="70" t="e">
        <f>VLOOKUP(A265,'MOD PAA INVERSIÓN 25 DE FEBRERO'!$B:$M,12,0)</f>
        <v>#N/A</v>
      </c>
      <c r="AI265" s="78">
        <f t="shared" si="20"/>
        <v>0</v>
      </c>
      <c r="AJ265" s="78">
        <v>14840000</v>
      </c>
      <c r="AK265" s="70">
        <v>0</v>
      </c>
      <c r="AL265" s="70" t="e">
        <f>VLOOKUP(A265,'MOD PAA INVERSIÓN 25 DE FEBRERO'!$B:$X,23,0)</f>
        <v>#N/A</v>
      </c>
      <c r="AM265" s="13" t="s">
        <v>47</v>
      </c>
      <c r="AN265" s="14">
        <v>8131</v>
      </c>
      <c r="AO265" s="71"/>
      <c r="AP265" s="71">
        <f>SUMIFS('MOD PAA INVERSIÓN'!$M:$M,'MOD PAA INVERSIÓN'!B:B,A265,'MOD PAA INVERSIÓN'!A:A,"Información Actual")</f>
        <v>0</v>
      </c>
      <c r="AQ265" s="71" t="e">
        <f>VLOOKUP(A265,'Copia de MOD PAA INVERSIÓN'!$B:$M,12,0)</f>
        <v>#N/A</v>
      </c>
      <c r="AR265" s="69" t="e">
        <f>VLOOKUP(A265,'SOL INVERSIÒN'!$B:$M,12,0)</f>
        <v>#N/A</v>
      </c>
      <c r="AS265" s="69"/>
      <c r="AT265" s="71"/>
      <c r="AU265" s="71" t="e">
        <f t="shared" si="21"/>
        <v>#N/A</v>
      </c>
      <c r="AV265" s="71"/>
      <c r="AW265" s="71"/>
      <c r="AX265" s="71"/>
    </row>
    <row r="266" spans="1:50" ht="204">
      <c r="A266" s="12" t="s">
        <v>612</v>
      </c>
      <c r="B266" s="13" t="s">
        <v>34</v>
      </c>
      <c r="C266" s="13" t="s">
        <v>35</v>
      </c>
      <c r="D266" s="13" t="s">
        <v>472</v>
      </c>
      <c r="E266" s="13" t="s">
        <v>473</v>
      </c>
      <c r="F266" s="14">
        <v>8131</v>
      </c>
      <c r="G266" s="14">
        <v>2024110010238</v>
      </c>
      <c r="H266" s="13" t="s">
        <v>474</v>
      </c>
      <c r="I266" s="13" t="s">
        <v>475</v>
      </c>
      <c r="J266" s="13" t="s">
        <v>588</v>
      </c>
      <c r="K266" s="13">
        <v>80111600</v>
      </c>
      <c r="L266" s="13" t="s">
        <v>613</v>
      </c>
      <c r="M266" s="13" t="s">
        <v>43</v>
      </c>
      <c r="N266" s="33" t="s">
        <v>43</v>
      </c>
      <c r="O266" s="33">
        <v>4</v>
      </c>
      <c r="P266" s="12">
        <v>1</v>
      </c>
      <c r="Q266" s="13" t="s">
        <v>44</v>
      </c>
      <c r="R266" s="17" t="s">
        <v>45</v>
      </c>
      <c r="S266" s="35">
        <v>3710000</v>
      </c>
      <c r="T266" s="17">
        <v>14840000</v>
      </c>
      <c r="U266" s="13" t="s">
        <v>580</v>
      </c>
      <c r="V266" s="13" t="s">
        <v>47</v>
      </c>
      <c r="W266" s="13" t="s">
        <v>481</v>
      </c>
      <c r="X266" s="13" t="s">
        <v>523</v>
      </c>
      <c r="Y266" s="13" t="s">
        <v>50</v>
      </c>
      <c r="Z266" s="13" t="s">
        <v>51</v>
      </c>
      <c r="AA266" s="69"/>
      <c r="AB266" s="69"/>
      <c r="AC266" s="69"/>
      <c r="AD266" s="69"/>
      <c r="AE266" s="13" t="s">
        <v>474</v>
      </c>
      <c r="AF266" s="35">
        <v>3710000</v>
      </c>
      <c r="AG266" s="31">
        <v>14840000</v>
      </c>
      <c r="AH266" s="70" t="e">
        <f>VLOOKUP(A266,'MOD PAA INVERSIÓN 25 DE FEBRERO'!$B:$M,12,0)</f>
        <v>#N/A</v>
      </c>
      <c r="AI266" s="78">
        <f t="shared" si="20"/>
        <v>0</v>
      </c>
      <c r="AJ266" s="78">
        <v>14840000</v>
      </c>
      <c r="AK266" s="70">
        <v>0</v>
      </c>
      <c r="AL266" s="70" t="e">
        <f>VLOOKUP(A266,'MOD PAA INVERSIÓN 25 DE FEBRERO'!$B:$X,23,0)</f>
        <v>#N/A</v>
      </c>
      <c r="AM266" s="13" t="s">
        <v>47</v>
      </c>
      <c r="AN266" s="14">
        <v>8131</v>
      </c>
      <c r="AO266" s="71"/>
      <c r="AP266" s="71">
        <f>SUMIFS('MOD PAA INVERSIÓN'!$M:$M,'MOD PAA INVERSIÓN'!B:B,A266,'MOD PAA INVERSIÓN'!A:A,"Información Actual")</f>
        <v>0</v>
      </c>
      <c r="AQ266" s="71" t="e">
        <f>VLOOKUP(A266,'Copia de MOD PAA INVERSIÓN'!$B:$M,12,0)</f>
        <v>#N/A</v>
      </c>
      <c r="AR266" s="69" t="e">
        <f>VLOOKUP(A266,'SOL INVERSIÒN'!$B:$M,12,0)</f>
        <v>#N/A</v>
      </c>
      <c r="AS266" s="69"/>
      <c r="AT266" s="71"/>
      <c r="AU266" s="71" t="e">
        <f t="shared" si="21"/>
        <v>#N/A</v>
      </c>
      <c r="AV266" s="71"/>
      <c r="AW266" s="71"/>
      <c r="AX266" s="71"/>
    </row>
    <row r="267" spans="1:50" ht="204">
      <c r="A267" s="12" t="s">
        <v>614</v>
      </c>
      <c r="B267" s="13" t="s">
        <v>34</v>
      </c>
      <c r="C267" s="13" t="s">
        <v>35</v>
      </c>
      <c r="D267" s="13" t="s">
        <v>472</v>
      </c>
      <c r="E267" s="13" t="s">
        <v>473</v>
      </c>
      <c r="F267" s="14">
        <v>8131</v>
      </c>
      <c r="G267" s="14">
        <v>2024110010238</v>
      </c>
      <c r="H267" s="13" t="s">
        <v>474</v>
      </c>
      <c r="I267" s="13" t="s">
        <v>475</v>
      </c>
      <c r="J267" s="13" t="s">
        <v>588</v>
      </c>
      <c r="K267" s="13">
        <v>80111600</v>
      </c>
      <c r="L267" s="13" t="s">
        <v>615</v>
      </c>
      <c r="M267" s="13" t="s">
        <v>43</v>
      </c>
      <c r="N267" s="33" t="s">
        <v>43</v>
      </c>
      <c r="O267" s="33">
        <v>4</v>
      </c>
      <c r="P267" s="12">
        <v>1</v>
      </c>
      <c r="Q267" s="13" t="s">
        <v>44</v>
      </c>
      <c r="R267" s="17" t="s">
        <v>45</v>
      </c>
      <c r="S267" s="35">
        <v>3710000</v>
      </c>
      <c r="T267" s="17">
        <v>14840000</v>
      </c>
      <c r="U267" s="13" t="s">
        <v>580</v>
      </c>
      <c r="V267" s="13" t="s">
        <v>47</v>
      </c>
      <c r="W267" s="13" t="s">
        <v>481</v>
      </c>
      <c r="X267" s="13" t="s">
        <v>523</v>
      </c>
      <c r="Y267" s="13" t="s">
        <v>50</v>
      </c>
      <c r="Z267" s="13" t="s">
        <v>51</v>
      </c>
      <c r="AA267" s="69"/>
      <c r="AB267" s="69"/>
      <c r="AC267" s="69"/>
      <c r="AD267" s="69"/>
      <c r="AE267" s="13" t="s">
        <v>474</v>
      </c>
      <c r="AF267" s="35">
        <v>3710000</v>
      </c>
      <c r="AG267" s="31">
        <v>14840000</v>
      </c>
      <c r="AH267" s="70" t="e">
        <f>VLOOKUP(A267,'MOD PAA INVERSIÓN 25 DE FEBRERO'!$B:$M,12,0)</f>
        <v>#N/A</v>
      </c>
      <c r="AI267" s="78">
        <f t="shared" si="20"/>
        <v>0</v>
      </c>
      <c r="AJ267" s="78">
        <v>14840000</v>
      </c>
      <c r="AK267" s="70">
        <v>0</v>
      </c>
      <c r="AL267" s="70" t="e">
        <f>VLOOKUP(A267,'MOD PAA INVERSIÓN 25 DE FEBRERO'!$B:$X,23,0)</f>
        <v>#N/A</v>
      </c>
      <c r="AM267" s="13" t="s">
        <v>47</v>
      </c>
      <c r="AN267" s="14">
        <v>8131</v>
      </c>
      <c r="AO267" s="71"/>
      <c r="AP267" s="71">
        <f>SUMIFS('MOD PAA INVERSIÓN'!$M:$M,'MOD PAA INVERSIÓN'!B:B,A267,'MOD PAA INVERSIÓN'!A:A,"Información Actual")</f>
        <v>0</v>
      </c>
      <c r="AQ267" s="71" t="e">
        <f>VLOOKUP(A267,'Copia de MOD PAA INVERSIÓN'!$B:$M,12,0)</f>
        <v>#N/A</v>
      </c>
      <c r="AR267" s="69" t="e">
        <f>VLOOKUP(A267,'SOL INVERSIÒN'!$B:$M,12,0)</f>
        <v>#N/A</v>
      </c>
      <c r="AS267" s="69"/>
      <c r="AT267" s="71"/>
      <c r="AU267" s="71" t="e">
        <f t="shared" si="21"/>
        <v>#N/A</v>
      </c>
      <c r="AV267" s="71"/>
      <c r="AW267" s="71"/>
      <c r="AX267" s="71"/>
    </row>
    <row r="268" spans="1:50" ht="204">
      <c r="A268" s="12" t="s">
        <v>616</v>
      </c>
      <c r="B268" s="13" t="s">
        <v>34</v>
      </c>
      <c r="C268" s="13" t="s">
        <v>35</v>
      </c>
      <c r="D268" s="13" t="s">
        <v>472</v>
      </c>
      <c r="E268" s="13" t="s">
        <v>473</v>
      </c>
      <c r="F268" s="14">
        <v>8131</v>
      </c>
      <c r="G268" s="14">
        <v>2024110010238</v>
      </c>
      <c r="H268" s="13" t="s">
        <v>474</v>
      </c>
      <c r="I268" s="13" t="s">
        <v>475</v>
      </c>
      <c r="J268" s="13" t="s">
        <v>588</v>
      </c>
      <c r="K268" s="13">
        <v>80111600</v>
      </c>
      <c r="L268" s="13" t="s">
        <v>617</v>
      </c>
      <c r="M268" s="13" t="s">
        <v>43</v>
      </c>
      <c r="N268" s="33" t="s">
        <v>43</v>
      </c>
      <c r="O268" s="33">
        <v>4</v>
      </c>
      <c r="P268" s="12">
        <v>1</v>
      </c>
      <c r="Q268" s="13" t="s">
        <v>44</v>
      </c>
      <c r="R268" s="17" t="s">
        <v>45</v>
      </c>
      <c r="S268" s="35">
        <v>3710000</v>
      </c>
      <c r="T268" s="17">
        <v>14840000</v>
      </c>
      <c r="U268" s="13" t="s">
        <v>580</v>
      </c>
      <c r="V268" s="13" t="s">
        <v>47</v>
      </c>
      <c r="W268" s="13" t="s">
        <v>481</v>
      </c>
      <c r="X268" s="13" t="s">
        <v>523</v>
      </c>
      <c r="Y268" s="13" t="s">
        <v>50</v>
      </c>
      <c r="Z268" s="13" t="s">
        <v>51</v>
      </c>
      <c r="AA268" s="69"/>
      <c r="AB268" s="69"/>
      <c r="AC268" s="69"/>
      <c r="AD268" s="69"/>
      <c r="AE268" s="13" t="s">
        <v>474</v>
      </c>
      <c r="AF268" s="35">
        <v>3710000</v>
      </c>
      <c r="AG268" s="31">
        <v>14840000</v>
      </c>
      <c r="AH268" s="70" t="e">
        <f>VLOOKUP(A268,'MOD PAA INVERSIÓN 25 DE FEBRERO'!$B:$M,12,0)</f>
        <v>#N/A</v>
      </c>
      <c r="AI268" s="78">
        <f t="shared" si="20"/>
        <v>0</v>
      </c>
      <c r="AJ268" s="78">
        <v>14840000</v>
      </c>
      <c r="AK268" s="70">
        <v>0</v>
      </c>
      <c r="AL268" s="70" t="e">
        <f>VLOOKUP(A268,'MOD PAA INVERSIÓN 25 DE FEBRERO'!$B:$X,23,0)</f>
        <v>#N/A</v>
      </c>
      <c r="AM268" s="13" t="s">
        <v>47</v>
      </c>
      <c r="AN268" s="14">
        <v>8131</v>
      </c>
      <c r="AO268" s="71"/>
      <c r="AP268" s="71">
        <f>SUMIFS('MOD PAA INVERSIÓN'!$M:$M,'MOD PAA INVERSIÓN'!B:B,A268,'MOD PAA INVERSIÓN'!A:A,"Información Actual")</f>
        <v>0</v>
      </c>
      <c r="AQ268" s="71" t="e">
        <f>VLOOKUP(A268,'Copia de MOD PAA INVERSIÓN'!$B:$M,12,0)</f>
        <v>#N/A</v>
      </c>
      <c r="AR268" s="69" t="e">
        <f>VLOOKUP(A268,'SOL INVERSIÒN'!$B:$M,12,0)</f>
        <v>#N/A</v>
      </c>
      <c r="AS268" s="69"/>
      <c r="AT268" s="71"/>
      <c r="AU268" s="71" t="e">
        <f t="shared" si="21"/>
        <v>#N/A</v>
      </c>
      <c r="AV268" s="71"/>
      <c r="AW268" s="71"/>
      <c r="AX268" s="71"/>
    </row>
    <row r="269" spans="1:50" ht="204">
      <c r="A269" s="12" t="s">
        <v>618</v>
      </c>
      <c r="B269" s="13" t="s">
        <v>34</v>
      </c>
      <c r="C269" s="13" t="s">
        <v>35</v>
      </c>
      <c r="D269" s="13" t="s">
        <v>472</v>
      </c>
      <c r="E269" s="13" t="s">
        <v>473</v>
      </c>
      <c r="F269" s="14">
        <v>8131</v>
      </c>
      <c r="G269" s="14">
        <v>2024110010238</v>
      </c>
      <c r="H269" s="13" t="s">
        <v>474</v>
      </c>
      <c r="I269" s="13" t="s">
        <v>475</v>
      </c>
      <c r="J269" s="13" t="s">
        <v>588</v>
      </c>
      <c r="K269" s="13">
        <v>80111600</v>
      </c>
      <c r="L269" s="13" t="s">
        <v>619</v>
      </c>
      <c r="M269" s="13" t="s">
        <v>43</v>
      </c>
      <c r="N269" s="33" t="s">
        <v>43</v>
      </c>
      <c r="O269" s="33">
        <v>4</v>
      </c>
      <c r="P269" s="12">
        <v>1</v>
      </c>
      <c r="Q269" s="13" t="s">
        <v>44</v>
      </c>
      <c r="R269" s="17" t="s">
        <v>45</v>
      </c>
      <c r="S269" s="35">
        <v>3710000</v>
      </c>
      <c r="T269" s="17">
        <v>14840000</v>
      </c>
      <c r="U269" s="13" t="s">
        <v>580</v>
      </c>
      <c r="V269" s="13" t="s">
        <v>47</v>
      </c>
      <c r="W269" s="13" t="s">
        <v>481</v>
      </c>
      <c r="X269" s="13" t="s">
        <v>523</v>
      </c>
      <c r="Y269" s="13" t="s">
        <v>50</v>
      </c>
      <c r="Z269" s="13" t="s">
        <v>51</v>
      </c>
      <c r="AA269" s="69"/>
      <c r="AB269" s="69"/>
      <c r="AC269" s="69"/>
      <c r="AD269" s="69"/>
      <c r="AE269" s="13" t="s">
        <v>474</v>
      </c>
      <c r="AF269" s="35">
        <v>3710000</v>
      </c>
      <c r="AG269" s="31">
        <v>14840000</v>
      </c>
      <c r="AH269" s="70" t="e">
        <f>VLOOKUP(A269,'MOD PAA INVERSIÓN 25 DE FEBRERO'!$B:$M,12,0)</f>
        <v>#N/A</v>
      </c>
      <c r="AI269" s="78">
        <f t="shared" si="20"/>
        <v>0</v>
      </c>
      <c r="AJ269" s="78">
        <v>14840000</v>
      </c>
      <c r="AK269" s="70">
        <v>0</v>
      </c>
      <c r="AL269" s="70" t="e">
        <f>VLOOKUP(A269,'MOD PAA INVERSIÓN 25 DE FEBRERO'!$B:$X,23,0)</f>
        <v>#N/A</v>
      </c>
      <c r="AM269" s="13" t="s">
        <v>47</v>
      </c>
      <c r="AN269" s="14">
        <v>8131</v>
      </c>
      <c r="AO269" s="71"/>
      <c r="AP269" s="71">
        <f>SUMIFS('MOD PAA INVERSIÓN'!$M:$M,'MOD PAA INVERSIÓN'!B:B,A269,'MOD PAA INVERSIÓN'!A:A,"Información Actual")</f>
        <v>0</v>
      </c>
      <c r="AQ269" s="71" t="e">
        <f>VLOOKUP(A269,'Copia de MOD PAA INVERSIÓN'!$B:$M,12,0)</f>
        <v>#N/A</v>
      </c>
      <c r="AR269" s="69" t="e">
        <f>VLOOKUP(A269,'SOL INVERSIÒN'!$B:$M,12,0)</f>
        <v>#N/A</v>
      </c>
      <c r="AS269" s="69"/>
      <c r="AT269" s="71"/>
      <c r="AU269" s="71" t="e">
        <f t="shared" si="21"/>
        <v>#N/A</v>
      </c>
      <c r="AV269" s="71"/>
      <c r="AW269" s="71"/>
      <c r="AX269" s="71"/>
    </row>
    <row r="270" spans="1:50" ht="204">
      <c r="A270" s="12" t="s">
        <v>620</v>
      </c>
      <c r="B270" s="13" t="s">
        <v>34</v>
      </c>
      <c r="C270" s="13" t="s">
        <v>35</v>
      </c>
      <c r="D270" s="13" t="s">
        <v>472</v>
      </c>
      <c r="E270" s="13" t="s">
        <v>473</v>
      </c>
      <c r="F270" s="14">
        <v>8131</v>
      </c>
      <c r="G270" s="14">
        <v>2024110010238</v>
      </c>
      <c r="H270" s="13" t="s">
        <v>474</v>
      </c>
      <c r="I270" s="13" t="s">
        <v>475</v>
      </c>
      <c r="J270" s="13" t="s">
        <v>588</v>
      </c>
      <c r="K270" s="13">
        <v>80111600</v>
      </c>
      <c r="L270" s="13" t="s">
        <v>621</v>
      </c>
      <c r="M270" s="13" t="s">
        <v>43</v>
      </c>
      <c r="N270" s="33" t="s">
        <v>43</v>
      </c>
      <c r="O270" s="33">
        <v>4</v>
      </c>
      <c r="P270" s="12">
        <v>1</v>
      </c>
      <c r="Q270" s="13" t="s">
        <v>44</v>
      </c>
      <c r="R270" s="17" t="s">
        <v>45</v>
      </c>
      <c r="S270" s="35">
        <v>3710000</v>
      </c>
      <c r="T270" s="17">
        <v>14840000</v>
      </c>
      <c r="U270" s="13" t="s">
        <v>580</v>
      </c>
      <c r="V270" s="13" t="s">
        <v>47</v>
      </c>
      <c r="W270" s="13" t="s">
        <v>481</v>
      </c>
      <c r="X270" s="13" t="s">
        <v>523</v>
      </c>
      <c r="Y270" s="13" t="s">
        <v>50</v>
      </c>
      <c r="Z270" s="13" t="s">
        <v>51</v>
      </c>
      <c r="AA270" s="69"/>
      <c r="AB270" s="69"/>
      <c r="AC270" s="69"/>
      <c r="AD270" s="69"/>
      <c r="AE270" s="13" t="s">
        <v>474</v>
      </c>
      <c r="AF270" s="35">
        <v>3710000</v>
      </c>
      <c r="AG270" s="31">
        <v>14840000</v>
      </c>
      <c r="AH270" s="70" t="e">
        <f>VLOOKUP(A270,'MOD PAA INVERSIÓN 25 DE FEBRERO'!$B:$M,12,0)</f>
        <v>#N/A</v>
      </c>
      <c r="AI270" s="78">
        <f t="shared" si="20"/>
        <v>0</v>
      </c>
      <c r="AJ270" s="78">
        <v>14840000</v>
      </c>
      <c r="AK270" s="70">
        <v>0</v>
      </c>
      <c r="AL270" s="70" t="e">
        <f>VLOOKUP(A270,'MOD PAA INVERSIÓN 25 DE FEBRERO'!$B:$X,23,0)</f>
        <v>#N/A</v>
      </c>
      <c r="AM270" s="13" t="s">
        <v>47</v>
      </c>
      <c r="AN270" s="14">
        <v>8131</v>
      </c>
      <c r="AO270" s="71"/>
      <c r="AP270" s="71">
        <f>SUMIFS('MOD PAA INVERSIÓN'!$M:$M,'MOD PAA INVERSIÓN'!B:B,A270,'MOD PAA INVERSIÓN'!A:A,"Información Actual")</f>
        <v>0</v>
      </c>
      <c r="AQ270" s="71" t="e">
        <f>VLOOKUP(A270,'Copia de MOD PAA INVERSIÓN'!$B:$M,12,0)</f>
        <v>#N/A</v>
      </c>
      <c r="AR270" s="69" t="e">
        <f>VLOOKUP(A270,'SOL INVERSIÒN'!$B:$M,12,0)</f>
        <v>#N/A</v>
      </c>
      <c r="AS270" s="69"/>
      <c r="AT270" s="71"/>
      <c r="AU270" s="71" t="e">
        <f t="shared" si="21"/>
        <v>#N/A</v>
      </c>
      <c r="AV270" s="71"/>
      <c r="AW270" s="71"/>
      <c r="AX270" s="71"/>
    </row>
    <row r="271" spans="1:50" ht="204">
      <c r="A271" s="12" t="s">
        <v>622</v>
      </c>
      <c r="B271" s="13" t="s">
        <v>34</v>
      </c>
      <c r="C271" s="13" t="s">
        <v>35</v>
      </c>
      <c r="D271" s="13" t="s">
        <v>472</v>
      </c>
      <c r="E271" s="13" t="s">
        <v>473</v>
      </c>
      <c r="F271" s="14">
        <v>8131</v>
      </c>
      <c r="G271" s="14">
        <v>2024110010238</v>
      </c>
      <c r="H271" s="13" t="s">
        <v>474</v>
      </c>
      <c r="I271" s="13" t="s">
        <v>475</v>
      </c>
      <c r="J271" s="13" t="s">
        <v>588</v>
      </c>
      <c r="K271" s="13">
        <v>80111600</v>
      </c>
      <c r="L271" s="13" t="s">
        <v>623</v>
      </c>
      <c r="M271" s="13" t="s">
        <v>43</v>
      </c>
      <c r="N271" s="33" t="s">
        <v>43</v>
      </c>
      <c r="O271" s="33">
        <v>4</v>
      </c>
      <c r="P271" s="12">
        <v>1</v>
      </c>
      <c r="Q271" s="13" t="s">
        <v>44</v>
      </c>
      <c r="R271" s="17" t="s">
        <v>45</v>
      </c>
      <c r="S271" s="35">
        <v>3800000</v>
      </c>
      <c r="T271" s="17">
        <v>15200000</v>
      </c>
      <c r="U271" s="13" t="s">
        <v>580</v>
      </c>
      <c r="V271" s="13" t="s">
        <v>47</v>
      </c>
      <c r="W271" s="13" t="s">
        <v>481</v>
      </c>
      <c r="X271" s="13" t="s">
        <v>523</v>
      </c>
      <c r="Y271" s="13" t="s">
        <v>50</v>
      </c>
      <c r="Z271" s="13" t="s">
        <v>51</v>
      </c>
      <c r="AA271" s="69"/>
      <c r="AB271" s="69"/>
      <c r="AC271" s="69"/>
      <c r="AD271" s="69"/>
      <c r="AE271" s="13" t="s">
        <v>474</v>
      </c>
      <c r="AF271" s="35">
        <v>3800000</v>
      </c>
      <c r="AG271" s="31">
        <v>15200000</v>
      </c>
      <c r="AH271" s="70" t="e">
        <f>VLOOKUP(A271,'MOD PAA INVERSIÓN 25 DE FEBRERO'!$B:$M,12,0)</f>
        <v>#N/A</v>
      </c>
      <c r="AI271" s="78">
        <f t="shared" si="20"/>
        <v>0</v>
      </c>
      <c r="AJ271" s="78">
        <v>15200000</v>
      </c>
      <c r="AK271" s="70">
        <v>0</v>
      </c>
      <c r="AL271" s="70" t="e">
        <f>VLOOKUP(A271,'MOD PAA INVERSIÓN 25 DE FEBRERO'!$B:$X,23,0)</f>
        <v>#N/A</v>
      </c>
      <c r="AM271" s="13" t="s">
        <v>47</v>
      </c>
      <c r="AN271" s="14">
        <v>8131</v>
      </c>
      <c r="AO271" s="71"/>
      <c r="AP271" s="71">
        <f>SUMIFS('MOD PAA INVERSIÓN'!$M:$M,'MOD PAA INVERSIÓN'!B:B,A271,'MOD PAA INVERSIÓN'!A:A,"Información Actual")</f>
        <v>0</v>
      </c>
      <c r="AQ271" s="71" t="e">
        <f>VLOOKUP(A271,'Copia de MOD PAA INVERSIÓN'!$B:$M,12,0)</f>
        <v>#N/A</v>
      </c>
      <c r="AR271" s="69" t="e">
        <f>VLOOKUP(A271,'SOL INVERSIÒN'!$B:$M,12,0)</f>
        <v>#N/A</v>
      </c>
      <c r="AS271" s="69"/>
      <c r="AT271" s="71"/>
      <c r="AU271" s="71" t="e">
        <f t="shared" si="21"/>
        <v>#N/A</v>
      </c>
      <c r="AV271" s="71"/>
      <c r="AW271" s="71"/>
      <c r="AX271" s="71"/>
    </row>
    <row r="272" spans="1:50" ht="204">
      <c r="A272" s="12" t="s">
        <v>624</v>
      </c>
      <c r="B272" s="13" t="s">
        <v>34</v>
      </c>
      <c r="C272" s="13" t="s">
        <v>35</v>
      </c>
      <c r="D272" s="13" t="s">
        <v>472</v>
      </c>
      <c r="E272" s="13" t="s">
        <v>473</v>
      </c>
      <c r="F272" s="14">
        <v>8131</v>
      </c>
      <c r="G272" s="14">
        <v>2024110010238</v>
      </c>
      <c r="H272" s="13" t="s">
        <v>474</v>
      </c>
      <c r="I272" s="13" t="s">
        <v>475</v>
      </c>
      <c r="J272" s="13" t="s">
        <v>588</v>
      </c>
      <c r="K272" s="13">
        <v>80111600</v>
      </c>
      <c r="L272" s="13" t="s">
        <v>625</v>
      </c>
      <c r="M272" s="13" t="s">
        <v>43</v>
      </c>
      <c r="N272" s="33" t="s">
        <v>43</v>
      </c>
      <c r="O272" s="33">
        <v>4</v>
      </c>
      <c r="P272" s="12">
        <v>1</v>
      </c>
      <c r="Q272" s="13" t="s">
        <v>44</v>
      </c>
      <c r="R272" s="17" t="s">
        <v>45</v>
      </c>
      <c r="S272" s="35">
        <v>3800000</v>
      </c>
      <c r="T272" s="17">
        <v>15200000</v>
      </c>
      <c r="U272" s="13" t="s">
        <v>580</v>
      </c>
      <c r="V272" s="13" t="s">
        <v>47</v>
      </c>
      <c r="W272" s="13" t="s">
        <v>481</v>
      </c>
      <c r="X272" s="13" t="s">
        <v>523</v>
      </c>
      <c r="Y272" s="13" t="s">
        <v>50</v>
      </c>
      <c r="Z272" s="13" t="s">
        <v>51</v>
      </c>
      <c r="AA272" s="69"/>
      <c r="AB272" s="69"/>
      <c r="AC272" s="69"/>
      <c r="AD272" s="69"/>
      <c r="AE272" s="13" t="s">
        <v>474</v>
      </c>
      <c r="AF272" s="35">
        <v>3800000</v>
      </c>
      <c r="AG272" s="31">
        <v>15200000</v>
      </c>
      <c r="AH272" s="70" t="e">
        <f>VLOOKUP(A272,'MOD PAA INVERSIÓN 25 DE FEBRERO'!$B:$M,12,0)</f>
        <v>#N/A</v>
      </c>
      <c r="AI272" s="78">
        <f t="shared" si="20"/>
        <v>0</v>
      </c>
      <c r="AJ272" s="78">
        <v>15200000</v>
      </c>
      <c r="AK272" s="70">
        <v>0</v>
      </c>
      <c r="AL272" s="70" t="e">
        <f>VLOOKUP(A272,'MOD PAA INVERSIÓN 25 DE FEBRERO'!$B:$X,23,0)</f>
        <v>#N/A</v>
      </c>
      <c r="AM272" s="13" t="s">
        <v>47</v>
      </c>
      <c r="AN272" s="14">
        <v>8131</v>
      </c>
      <c r="AO272" s="71"/>
      <c r="AP272" s="71">
        <f>SUMIFS('MOD PAA INVERSIÓN'!$M:$M,'MOD PAA INVERSIÓN'!B:B,A272,'MOD PAA INVERSIÓN'!A:A,"Información Actual")</f>
        <v>0</v>
      </c>
      <c r="AQ272" s="71" t="e">
        <f>VLOOKUP(A272,'Copia de MOD PAA INVERSIÓN'!$B:$M,12,0)</f>
        <v>#N/A</v>
      </c>
      <c r="AR272" s="69" t="e">
        <f>VLOOKUP(A272,'SOL INVERSIÒN'!$B:$M,12,0)</f>
        <v>#N/A</v>
      </c>
      <c r="AS272" s="69"/>
      <c r="AT272" s="71"/>
      <c r="AU272" s="71" t="e">
        <f t="shared" si="21"/>
        <v>#N/A</v>
      </c>
      <c r="AV272" s="71"/>
      <c r="AW272" s="71"/>
      <c r="AX272" s="71"/>
    </row>
    <row r="273" spans="1:50" ht="204">
      <c r="A273" s="12" t="s">
        <v>626</v>
      </c>
      <c r="B273" s="13" t="s">
        <v>34</v>
      </c>
      <c r="C273" s="13" t="s">
        <v>35</v>
      </c>
      <c r="D273" s="13" t="s">
        <v>472</v>
      </c>
      <c r="E273" s="13" t="s">
        <v>473</v>
      </c>
      <c r="F273" s="14">
        <v>8131</v>
      </c>
      <c r="G273" s="14">
        <v>2024110010238</v>
      </c>
      <c r="H273" s="13" t="s">
        <v>474</v>
      </c>
      <c r="I273" s="13" t="s">
        <v>475</v>
      </c>
      <c r="J273" s="13" t="s">
        <v>588</v>
      </c>
      <c r="K273" s="13">
        <v>80111600</v>
      </c>
      <c r="L273" s="13" t="s">
        <v>627</v>
      </c>
      <c r="M273" s="13" t="s">
        <v>43</v>
      </c>
      <c r="N273" s="33" t="s">
        <v>43</v>
      </c>
      <c r="O273" s="33">
        <v>4</v>
      </c>
      <c r="P273" s="12">
        <v>1</v>
      </c>
      <c r="Q273" s="13" t="s">
        <v>44</v>
      </c>
      <c r="R273" s="17" t="s">
        <v>45</v>
      </c>
      <c r="S273" s="35">
        <v>3800000</v>
      </c>
      <c r="T273" s="17">
        <v>15200000</v>
      </c>
      <c r="U273" s="13" t="s">
        <v>580</v>
      </c>
      <c r="V273" s="13" t="s">
        <v>47</v>
      </c>
      <c r="W273" s="13" t="s">
        <v>481</v>
      </c>
      <c r="X273" s="13" t="s">
        <v>523</v>
      </c>
      <c r="Y273" s="13" t="s">
        <v>50</v>
      </c>
      <c r="Z273" s="13" t="s">
        <v>51</v>
      </c>
      <c r="AA273" s="69"/>
      <c r="AB273" s="69"/>
      <c r="AC273" s="69"/>
      <c r="AD273" s="69"/>
      <c r="AE273" s="13" t="s">
        <v>474</v>
      </c>
      <c r="AF273" s="35">
        <v>3800000</v>
      </c>
      <c r="AG273" s="31">
        <v>15200000</v>
      </c>
      <c r="AH273" s="70" t="e">
        <f>VLOOKUP(A273,'MOD PAA INVERSIÓN 25 DE FEBRERO'!$B:$M,12,0)</f>
        <v>#N/A</v>
      </c>
      <c r="AI273" s="78">
        <f t="shared" si="20"/>
        <v>0</v>
      </c>
      <c r="AJ273" s="78">
        <v>15200000</v>
      </c>
      <c r="AK273" s="70">
        <v>0</v>
      </c>
      <c r="AL273" s="70" t="e">
        <f>VLOOKUP(A273,'MOD PAA INVERSIÓN 25 DE FEBRERO'!$B:$X,23,0)</f>
        <v>#N/A</v>
      </c>
      <c r="AM273" s="13" t="s">
        <v>47</v>
      </c>
      <c r="AN273" s="14">
        <v>8131</v>
      </c>
      <c r="AO273" s="71"/>
      <c r="AP273" s="71">
        <f>SUMIFS('MOD PAA INVERSIÓN'!$M:$M,'MOD PAA INVERSIÓN'!B:B,A273,'MOD PAA INVERSIÓN'!A:A,"Información Actual")</f>
        <v>0</v>
      </c>
      <c r="AQ273" s="71" t="e">
        <f>VLOOKUP(A273,'Copia de MOD PAA INVERSIÓN'!$B:$M,12,0)</f>
        <v>#N/A</v>
      </c>
      <c r="AR273" s="69" t="e">
        <f>VLOOKUP(A273,'SOL INVERSIÒN'!$B:$M,12,0)</f>
        <v>#N/A</v>
      </c>
      <c r="AS273" s="69"/>
      <c r="AT273" s="71"/>
      <c r="AU273" s="71" t="e">
        <f t="shared" si="21"/>
        <v>#N/A</v>
      </c>
      <c r="AV273" s="71"/>
      <c r="AW273" s="71"/>
      <c r="AX273" s="71"/>
    </row>
    <row r="274" spans="1:50" ht="204">
      <c r="A274" s="12" t="s">
        <v>628</v>
      </c>
      <c r="B274" s="13" t="s">
        <v>34</v>
      </c>
      <c r="C274" s="13" t="s">
        <v>35</v>
      </c>
      <c r="D274" s="13" t="s">
        <v>472</v>
      </c>
      <c r="E274" s="13" t="s">
        <v>473</v>
      </c>
      <c r="F274" s="14">
        <v>8131</v>
      </c>
      <c r="G274" s="14">
        <v>2024110010238</v>
      </c>
      <c r="H274" s="13" t="s">
        <v>474</v>
      </c>
      <c r="I274" s="13" t="s">
        <v>475</v>
      </c>
      <c r="J274" s="13" t="s">
        <v>588</v>
      </c>
      <c r="K274" s="13">
        <v>80111600</v>
      </c>
      <c r="L274" s="13" t="s">
        <v>629</v>
      </c>
      <c r="M274" s="13" t="s">
        <v>43</v>
      </c>
      <c r="N274" s="33" t="s">
        <v>43</v>
      </c>
      <c r="O274" s="33">
        <v>4</v>
      </c>
      <c r="P274" s="12">
        <v>1</v>
      </c>
      <c r="Q274" s="13" t="s">
        <v>44</v>
      </c>
      <c r="R274" s="17" t="s">
        <v>45</v>
      </c>
      <c r="S274" s="35">
        <v>3800000</v>
      </c>
      <c r="T274" s="17">
        <v>15200000</v>
      </c>
      <c r="U274" s="13" t="s">
        <v>580</v>
      </c>
      <c r="V274" s="13" t="s">
        <v>47</v>
      </c>
      <c r="W274" s="13" t="s">
        <v>481</v>
      </c>
      <c r="X274" s="13" t="s">
        <v>523</v>
      </c>
      <c r="Y274" s="13" t="s">
        <v>50</v>
      </c>
      <c r="Z274" s="13" t="s">
        <v>51</v>
      </c>
      <c r="AA274" s="69"/>
      <c r="AB274" s="69"/>
      <c r="AC274" s="69"/>
      <c r="AD274" s="69"/>
      <c r="AE274" s="13" t="s">
        <v>474</v>
      </c>
      <c r="AF274" s="35">
        <v>3800000</v>
      </c>
      <c r="AG274" s="31">
        <v>15200000</v>
      </c>
      <c r="AH274" s="70" t="e">
        <f>VLOOKUP(A274,'MOD PAA INVERSIÓN 25 DE FEBRERO'!$B:$M,12,0)</f>
        <v>#N/A</v>
      </c>
      <c r="AI274" s="78">
        <f t="shared" si="20"/>
        <v>0</v>
      </c>
      <c r="AJ274" s="78">
        <v>15200000</v>
      </c>
      <c r="AK274" s="70">
        <v>0</v>
      </c>
      <c r="AL274" s="70" t="e">
        <f>VLOOKUP(A274,'MOD PAA INVERSIÓN 25 DE FEBRERO'!$B:$X,23,0)</f>
        <v>#N/A</v>
      </c>
      <c r="AM274" s="13" t="s">
        <v>47</v>
      </c>
      <c r="AN274" s="14">
        <v>8131</v>
      </c>
      <c r="AO274" s="71"/>
      <c r="AP274" s="71">
        <f>SUMIFS('MOD PAA INVERSIÓN'!$M:$M,'MOD PAA INVERSIÓN'!B:B,A274,'MOD PAA INVERSIÓN'!A:A,"Información Actual")</f>
        <v>0</v>
      </c>
      <c r="AQ274" s="71" t="e">
        <f>VLOOKUP(A274,'Copia de MOD PAA INVERSIÓN'!$B:$M,12,0)</f>
        <v>#N/A</v>
      </c>
      <c r="AR274" s="69" t="e">
        <f>VLOOKUP(A274,'SOL INVERSIÒN'!$B:$M,12,0)</f>
        <v>#N/A</v>
      </c>
      <c r="AS274" s="69"/>
      <c r="AT274" s="71"/>
      <c r="AU274" s="71" t="e">
        <f t="shared" si="21"/>
        <v>#N/A</v>
      </c>
      <c r="AV274" s="71"/>
      <c r="AW274" s="71"/>
      <c r="AX274" s="71"/>
    </row>
    <row r="275" spans="1:50" ht="204">
      <c r="A275" s="12" t="s">
        <v>630</v>
      </c>
      <c r="B275" s="13" t="s">
        <v>34</v>
      </c>
      <c r="C275" s="13" t="s">
        <v>35</v>
      </c>
      <c r="D275" s="13" t="s">
        <v>472</v>
      </c>
      <c r="E275" s="13" t="s">
        <v>473</v>
      </c>
      <c r="F275" s="14">
        <v>8131</v>
      </c>
      <c r="G275" s="14">
        <v>2024110010238</v>
      </c>
      <c r="H275" s="13" t="s">
        <v>474</v>
      </c>
      <c r="I275" s="13" t="s">
        <v>475</v>
      </c>
      <c r="J275" s="13" t="s">
        <v>588</v>
      </c>
      <c r="K275" s="13">
        <v>80111600</v>
      </c>
      <c r="L275" s="13" t="s">
        <v>631</v>
      </c>
      <c r="M275" s="13" t="s">
        <v>43</v>
      </c>
      <c r="N275" s="33" t="s">
        <v>43</v>
      </c>
      <c r="O275" s="33">
        <v>4</v>
      </c>
      <c r="P275" s="12">
        <v>1</v>
      </c>
      <c r="Q275" s="13" t="s">
        <v>44</v>
      </c>
      <c r="R275" s="17" t="s">
        <v>45</v>
      </c>
      <c r="S275" s="35">
        <v>3800000</v>
      </c>
      <c r="T275" s="17">
        <v>15200000</v>
      </c>
      <c r="U275" s="13" t="s">
        <v>580</v>
      </c>
      <c r="V275" s="13" t="s">
        <v>47</v>
      </c>
      <c r="W275" s="13" t="s">
        <v>481</v>
      </c>
      <c r="X275" s="13" t="s">
        <v>523</v>
      </c>
      <c r="Y275" s="13" t="s">
        <v>50</v>
      </c>
      <c r="Z275" s="13" t="s">
        <v>51</v>
      </c>
      <c r="AA275" s="69"/>
      <c r="AB275" s="69"/>
      <c r="AC275" s="69"/>
      <c r="AD275" s="69"/>
      <c r="AE275" s="13" t="s">
        <v>474</v>
      </c>
      <c r="AF275" s="35">
        <v>3800000</v>
      </c>
      <c r="AG275" s="31">
        <v>15200000</v>
      </c>
      <c r="AH275" s="70" t="e">
        <f>VLOOKUP(A275,'MOD PAA INVERSIÓN 25 DE FEBRERO'!$B:$M,12,0)</f>
        <v>#N/A</v>
      </c>
      <c r="AI275" s="78">
        <f t="shared" si="20"/>
        <v>0</v>
      </c>
      <c r="AJ275" s="78">
        <v>15200000</v>
      </c>
      <c r="AK275" s="70">
        <v>0</v>
      </c>
      <c r="AL275" s="70" t="e">
        <f>VLOOKUP(A275,'MOD PAA INVERSIÓN 25 DE FEBRERO'!$B:$X,23,0)</f>
        <v>#N/A</v>
      </c>
      <c r="AM275" s="13" t="s">
        <v>47</v>
      </c>
      <c r="AN275" s="14">
        <v>8131</v>
      </c>
      <c r="AO275" s="71"/>
      <c r="AP275" s="71">
        <f>SUMIFS('MOD PAA INVERSIÓN'!$M:$M,'MOD PAA INVERSIÓN'!B:B,A275,'MOD PAA INVERSIÓN'!A:A,"Información Actual")</f>
        <v>0</v>
      </c>
      <c r="AQ275" s="71" t="e">
        <f>VLOOKUP(A275,'Copia de MOD PAA INVERSIÓN'!$B:$M,12,0)</f>
        <v>#N/A</v>
      </c>
      <c r="AR275" s="69" t="e">
        <f>VLOOKUP(A275,'SOL INVERSIÒN'!$B:$M,12,0)</f>
        <v>#N/A</v>
      </c>
      <c r="AS275" s="69"/>
      <c r="AT275" s="71"/>
      <c r="AU275" s="71" t="e">
        <f t="shared" si="21"/>
        <v>#N/A</v>
      </c>
      <c r="AV275" s="71"/>
      <c r="AW275" s="71"/>
      <c r="AX275" s="71"/>
    </row>
    <row r="276" spans="1:50" ht="204">
      <c r="A276" s="12" t="s">
        <v>632</v>
      </c>
      <c r="B276" s="13" t="s">
        <v>34</v>
      </c>
      <c r="C276" s="13" t="s">
        <v>35</v>
      </c>
      <c r="D276" s="13" t="s">
        <v>472</v>
      </c>
      <c r="E276" s="13" t="s">
        <v>473</v>
      </c>
      <c r="F276" s="14">
        <v>8131</v>
      </c>
      <c r="G276" s="14">
        <v>2024110010238</v>
      </c>
      <c r="H276" s="13" t="s">
        <v>474</v>
      </c>
      <c r="I276" s="13" t="s">
        <v>475</v>
      </c>
      <c r="J276" s="13" t="s">
        <v>588</v>
      </c>
      <c r="K276" s="13">
        <v>80111600</v>
      </c>
      <c r="L276" s="13" t="s">
        <v>633</v>
      </c>
      <c r="M276" s="13" t="s">
        <v>43</v>
      </c>
      <c r="N276" s="33" t="s">
        <v>43</v>
      </c>
      <c r="O276" s="33">
        <v>4</v>
      </c>
      <c r="P276" s="12">
        <v>1</v>
      </c>
      <c r="Q276" s="13" t="s">
        <v>44</v>
      </c>
      <c r="R276" s="17" t="s">
        <v>45</v>
      </c>
      <c r="S276" s="35">
        <v>4450000</v>
      </c>
      <c r="T276" s="17">
        <v>17800000</v>
      </c>
      <c r="U276" s="13" t="s">
        <v>580</v>
      </c>
      <c r="V276" s="13" t="s">
        <v>47</v>
      </c>
      <c r="W276" s="13" t="s">
        <v>481</v>
      </c>
      <c r="X276" s="13" t="s">
        <v>523</v>
      </c>
      <c r="Y276" s="13" t="s">
        <v>50</v>
      </c>
      <c r="Z276" s="13" t="s">
        <v>51</v>
      </c>
      <c r="AA276" s="69"/>
      <c r="AB276" s="69"/>
      <c r="AC276" s="69"/>
      <c r="AD276" s="69"/>
      <c r="AE276" s="13" t="s">
        <v>474</v>
      </c>
      <c r="AF276" s="35">
        <v>4450000</v>
      </c>
      <c r="AG276" s="31">
        <v>17800000</v>
      </c>
      <c r="AH276" s="70" t="e">
        <f>VLOOKUP(A276,'MOD PAA INVERSIÓN 25 DE FEBRERO'!$B:$M,12,0)</f>
        <v>#N/A</v>
      </c>
      <c r="AI276" s="78">
        <f t="shared" si="20"/>
        <v>0</v>
      </c>
      <c r="AJ276" s="78">
        <v>17800000</v>
      </c>
      <c r="AK276" s="70">
        <v>0</v>
      </c>
      <c r="AL276" s="70" t="e">
        <f>VLOOKUP(A276,'MOD PAA INVERSIÓN 25 DE FEBRERO'!$B:$X,23,0)</f>
        <v>#N/A</v>
      </c>
      <c r="AM276" s="13" t="s">
        <v>47</v>
      </c>
      <c r="AN276" s="14">
        <v>8131</v>
      </c>
      <c r="AO276" s="71"/>
      <c r="AP276" s="71">
        <f>SUMIFS('MOD PAA INVERSIÓN'!$M:$M,'MOD PAA INVERSIÓN'!B:B,A276,'MOD PAA INVERSIÓN'!A:A,"Información Actual")</f>
        <v>0</v>
      </c>
      <c r="AQ276" s="71" t="e">
        <f>VLOOKUP(A276,'Copia de MOD PAA INVERSIÓN'!$B:$M,12,0)</f>
        <v>#N/A</v>
      </c>
      <c r="AR276" s="69" t="e">
        <f>VLOOKUP(A276,'SOL INVERSIÒN'!$B:$M,12,0)</f>
        <v>#N/A</v>
      </c>
      <c r="AS276" s="69"/>
      <c r="AT276" s="71"/>
      <c r="AU276" s="71" t="e">
        <f t="shared" si="21"/>
        <v>#N/A</v>
      </c>
      <c r="AV276" s="71"/>
      <c r="AW276" s="71"/>
      <c r="AX276" s="71"/>
    </row>
    <row r="277" spans="1:50" ht="204">
      <c r="A277" s="12" t="s">
        <v>634</v>
      </c>
      <c r="B277" s="13" t="s">
        <v>34</v>
      </c>
      <c r="C277" s="13" t="s">
        <v>35</v>
      </c>
      <c r="D277" s="13" t="s">
        <v>472</v>
      </c>
      <c r="E277" s="13" t="s">
        <v>473</v>
      </c>
      <c r="F277" s="14">
        <v>8131</v>
      </c>
      <c r="G277" s="14">
        <v>2024110010238</v>
      </c>
      <c r="H277" s="13" t="s">
        <v>474</v>
      </c>
      <c r="I277" s="13" t="s">
        <v>475</v>
      </c>
      <c r="J277" s="13" t="str">
        <f>VLOOKUP(A277,'MOD PAA INVERSIÓN 25 DE FEBRERO'!$B:$C,2,0)</f>
        <v>2. Fortalecer 450 instancias formales y no formales de participación aplicando el modelo de fortalecimiento</v>
      </c>
      <c r="K277" s="13">
        <f>VLOOKUP(A277,'MOD PAA INVERSIÓN 25 DE FEBRERO'!$B:$D,3,0)</f>
        <v>80111600</v>
      </c>
      <c r="L277" s="13" t="str">
        <f>VLOOKUP(A277,'MOD PAA INVERSIÓN 25 DE FEBRERO'!$B:$E,4,0)</f>
        <v xml:space="preserve">Recurso para cumplir con los objetivos de la gerencia de etnias </v>
      </c>
      <c r="M277" s="13">
        <f>VLOOKUP(A277,'MOD PAA INVERSIÓN 25 DE FEBRERO'!$B:$F,5,0)</f>
        <v>0</v>
      </c>
      <c r="N277" s="14">
        <f>VLOOKUP(A277,'MOD PAA INVERSIÓN 25 DE FEBRERO'!$B:$G,6,0)</f>
        <v>0</v>
      </c>
      <c r="O277" s="14">
        <f>VLOOKUP(A277,'MOD PAA INVERSIÓN 25 DE FEBRERO'!$B:$H,7,0)</f>
        <v>0</v>
      </c>
      <c r="P277" s="13">
        <f>VLOOKUP(A277,'MOD PAA INVERSIÓN 25 DE FEBRERO'!$B:$I,8,0)</f>
        <v>0</v>
      </c>
      <c r="Q277" s="13" t="str">
        <f>VLOOKUP(A277,'MOD PAA INVERSIÓN 25 DE FEBRERO'!$B:$J,9,0)</f>
        <v>CCE-16 Contratación Directa</v>
      </c>
      <c r="R277" s="15" t="str">
        <f>VLOOKUP(A277,'MOD PAA INVERSIÓN 25 DE FEBRERO'!$B:$K,10,0)</f>
        <v>1-100-F001_VA-Recursos distrito</v>
      </c>
      <c r="S277" s="16">
        <f>VLOOKUP(A277,'MOD PAA INVERSIÓN 25 DE FEBRERO'!$B:$L,11,0)</f>
        <v>0</v>
      </c>
      <c r="T277" s="17">
        <v>12130000</v>
      </c>
      <c r="U277" s="13" t="str">
        <f>VLOOKUP(A277,'MOD PAA INVERSIÓN 25 DE FEBRERO'!$B:$N,13,0)</f>
        <v>Gerencia de Etnias</v>
      </c>
      <c r="V277" s="13" t="str">
        <f>VLOOKUP(A277,'MOD PAA INVERSIÓN 25 DE FEBRERO'!$B:$O,14,0)</f>
        <v>O232020200991119_Otros servicios de la administración pública n.c.p.</v>
      </c>
      <c r="W277" s="13" t="str">
        <f>VLOOKUP(A277,'MOD PAA INVERSIÓN 25 DE FEBRERO'!$B:$P,15,0)</f>
        <v>20/0220/0106/45020220238</v>
      </c>
      <c r="X277" s="13" t="s">
        <v>523</v>
      </c>
      <c r="Y277" s="13" t="s">
        <v>50</v>
      </c>
      <c r="Z277" s="13" t="s">
        <v>51</v>
      </c>
      <c r="AA277" s="69"/>
      <c r="AB277" s="69"/>
      <c r="AC277" s="69"/>
      <c r="AD277" s="69"/>
      <c r="AE277" s="13" t="s">
        <v>474</v>
      </c>
      <c r="AF277" s="35">
        <v>4450000</v>
      </c>
      <c r="AG277" s="31">
        <v>17800000</v>
      </c>
      <c r="AH277" s="70">
        <f>VLOOKUP(A277,'MOD PAA INVERSIÓN 25 DE FEBRERO'!$B:$M,12,0)</f>
        <v>12130000</v>
      </c>
      <c r="AI277" s="70">
        <f t="shared" si="20"/>
        <v>-5670000</v>
      </c>
      <c r="AJ277" s="70">
        <v>12130000</v>
      </c>
      <c r="AK277" s="70">
        <v>7</v>
      </c>
      <c r="AL277" s="70" t="str">
        <f>VLOOKUP(A277,'MOD PAA INVERSIÓN 25 DE FEBRERO'!$B:$X,23,0)</f>
        <v>Modificación propuesta</v>
      </c>
      <c r="AM277" s="13" t="s">
        <v>47</v>
      </c>
      <c r="AN277" s="14">
        <v>8131</v>
      </c>
      <c r="AO277" s="71"/>
      <c r="AP277" s="71">
        <f>SUMIFS('MOD PAA INVERSIÓN'!$M:$M,'MOD PAA INVERSIÓN'!B:B,A277,'MOD PAA INVERSIÓN'!A:A,"Información Actual")</f>
        <v>17800000</v>
      </c>
      <c r="AQ277" s="71">
        <f>VLOOKUP(A277,'Copia de MOD PAA INVERSIÓN'!$B:$M,12,0)</f>
        <v>12130000</v>
      </c>
      <c r="AR277" s="77">
        <f>VLOOKUP(A277,'SOL INVERSIÒN'!$B:$M,12,0)</f>
        <v>12130000</v>
      </c>
      <c r="AS277" s="69"/>
      <c r="AT277" s="71"/>
      <c r="AU277" s="71">
        <f t="shared" si="21"/>
        <v>0</v>
      </c>
      <c r="AV277" s="71"/>
      <c r="AW277" s="71"/>
      <c r="AX277" s="71"/>
    </row>
    <row r="278" spans="1:50" ht="204">
      <c r="A278" s="12" t="s">
        <v>636</v>
      </c>
      <c r="B278" s="13" t="s">
        <v>34</v>
      </c>
      <c r="C278" s="13" t="s">
        <v>35</v>
      </c>
      <c r="D278" s="13" t="s">
        <v>472</v>
      </c>
      <c r="E278" s="13" t="s">
        <v>473</v>
      </c>
      <c r="F278" s="14">
        <v>8131</v>
      </c>
      <c r="G278" s="14">
        <v>2024110010238</v>
      </c>
      <c r="H278" s="13" t="s">
        <v>474</v>
      </c>
      <c r="I278" s="13" t="s">
        <v>475</v>
      </c>
      <c r="J278" s="13" t="s">
        <v>588</v>
      </c>
      <c r="K278" s="13">
        <v>80111600</v>
      </c>
      <c r="L278" s="13" t="s">
        <v>637</v>
      </c>
      <c r="M278" s="13" t="s">
        <v>43</v>
      </c>
      <c r="N278" s="33" t="s">
        <v>43</v>
      </c>
      <c r="O278" s="33">
        <v>4</v>
      </c>
      <c r="P278" s="12">
        <v>1</v>
      </c>
      <c r="Q278" s="13" t="s">
        <v>44</v>
      </c>
      <c r="R278" s="17" t="s">
        <v>45</v>
      </c>
      <c r="S278" s="35">
        <v>4450000</v>
      </c>
      <c r="T278" s="17">
        <v>17800000</v>
      </c>
      <c r="U278" s="13" t="s">
        <v>580</v>
      </c>
      <c r="V278" s="13" t="s">
        <v>47</v>
      </c>
      <c r="W278" s="13" t="s">
        <v>481</v>
      </c>
      <c r="X278" s="13" t="s">
        <v>523</v>
      </c>
      <c r="Y278" s="13" t="s">
        <v>50</v>
      </c>
      <c r="Z278" s="13" t="s">
        <v>51</v>
      </c>
      <c r="AA278" s="69"/>
      <c r="AB278" s="69"/>
      <c r="AC278" s="69"/>
      <c r="AD278" s="69"/>
      <c r="AE278" s="13" t="s">
        <v>474</v>
      </c>
      <c r="AF278" s="35">
        <v>4450000</v>
      </c>
      <c r="AG278" s="31">
        <v>17800000</v>
      </c>
      <c r="AH278" s="70" t="e">
        <f>VLOOKUP(A278,'MOD PAA INVERSIÓN 25 DE FEBRERO'!$B:$M,12,0)</f>
        <v>#N/A</v>
      </c>
      <c r="AI278" s="78">
        <f t="shared" si="20"/>
        <v>0</v>
      </c>
      <c r="AJ278" s="78">
        <v>17800000</v>
      </c>
      <c r="AK278" s="70">
        <v>0</v>
      </c>
      <c r="AL278" s="70" t="e">
        <f>VLOOKUP(A278,'MOD PAA INVERSIÓN 25 DE FEBRERO'!$B:$X,23,0)</f>
        <v>#N/A</v>
      </c>
      <c r="AM278" s="13" t="s">
        <v>47</v>
      </c>
      <c r="AN278" s="14">
        <v>8131</v>
      </c>
      <c r="AO278" s="71"/>
      <c r="AP278" s="71">
        <f>SUMIFS('MOD PAA INVERSIÓN'!$M:$M,'MOD PAA INVERSIÓN'!B:B,A278,'MOD PAA INVERSIÓN'!A:A,"Información Actual")</f>
        <v>0</v>
      </c>
      <c r="AQ278" s="71" t="e">
        <f>VLOOKUP(A278,'Copia de MOD PAA INVERSIÓN'!$B:$M,12,0)</f>
        <v>#N/A</v>
      </c>
      <c r="AR278" s="69" t="e">
        <f>VLOOKUP(A278,'SOL INVERSIÒN'!$B:$M,12,0)</f>
        <v>#N/A</v>
      </c>
      <c r="AS278" s="69"/>
      <c r="AT278" s="71"/>
      <c r="AU278" s="71" t="e">
        <f t="shared" si="21"/>
        <v>#N/A</v>
      </c>
      <c r="AV278" s="71"/>
      <c r="AW278" s="71"/>
      <c r="AX278" s="71"/>
    </row>
    <row r="279" spans="1:50" ht="204">
      <c r="A279" s="12" t="s">
        <v>638</v>
      </c>
      <c r="B279" s="13" t="s">
        <v>34</v>
      </c>
      <c r="C279" s="13" t="s">
        <v>35</v>
      </c>
      <c r="D279" s="13" t="s">
        <v>472</v>
      </c>
      <c r="E279" s="13" t="s">
        <v>473</v>
      </c>
      <c r="F279" s="14">
        <v>8131</v>
      </c>
      <c r="G279" s="14">
        <v>2024110010238</v>
      </c>
      <c r="H279" s="13" t="s">
        <v>474</v>
      </c>
      <c r="I279" s="13" t="s">
        <v>475</v>
      </c>
      <c r="J279" s="13" t="str">
        <f>VLOOKUP(A279,'MOD PAA INVERSIÓN 25 DE FEBRERO'!$B:$C,2,0)</f>
        <v>2. Fortalecer 450 instancias formales y no formales de participación aplicando el modelo de fortalecimiento</v>
      </c>
      <c r="K279" s="13">
        <f>VLOOKUP(A279,'MOD PAA INVERSIÓN 25 DE FEBRERO'!$B:$D,3,0)</f>
        <v>80111600</v>
      </c>
      <c r="L279" s="13" t="str">
        <f>VLOOKUP(A279,'MOD PAA INVERSIÓN 25 DE FEBRERO'!$B:$E,4,0)</f>
        <v xml:space="preserve">Prestación de servicios profesionales para el apoyo jurídico, desde la perspectiva intercultural, y el fortalecimiento en las diferentes organizaciones sociales  poblacionales, para el fortalecimiento de la comunidad etnica residente en Bogota. </v>
      </c>
      <c r="M279" s="13" t="str">
        <f>VLOOKUP(A279,'MOD PAA INVERSIÓN 25 DE FEBRERO'!$B:$F,5,0)</f>
        <v>Febrero</v>
      </c>
      <c r="N279" s="14" t="str">
        <f>VLOOKUP(A279,'MOD PAA INVERSIÓN 25 DE FEBRERO'!$B:$G,6,0)</f>
        <v>FEBRERO</v>
      </c>
      <c r="O279" s="14">
        <f>VLOOKUP(A279,'MOD PAA INVERSIÓN 25 DE FEBRERO'!$B:$H,7,0)</f>
        <v>5</v>
      </c>
      <c r="P279" s="13">
        <f>VLOOKUP(A279,'MOD PAA INVERSIÓN 25 DE FEBRERO'!$B:$I,8,0)</f>
        <v>1</v>
      </c>
      <c r="Q279" s="13" t="str">
        <f>VLOOKUP(A279,'MOD PAA INVERSIÓN 25 DE FEBRERO'!$B:$J,9,0)</f>
        <v>CCE-16 Contratación Directa</v>
      </c>
      <c r="R279" s="15" t="str">
        <f>VLOOKUP(A279,'MOD PAA INVERSIÓN 25 DE FEBRERO'!$B:$K,10,0)</f>
        <v>1-100-F001_VA-Recursos distrito</v>
      </c>
      <c r="S279" s="16">
        <f>VLOOKUP(A279,'MOD PAA INVERSIÓN 25 DE FEBRERO'!$B:$L,11,0)</f>
        <v>4700000</v>
      </c>
      <c r="T279" s="17">
        <v>23500000</v>
      </c>
      <c r="U279" s="13" t="str">
        <f>VLOOKUP(A279,'MOD PAA INVERSIÓN 25 DE FEBRERO'!$B:$N,13,0)</f>
        <v>Gerencia de Etnias</v>
      </c>
      <c r="V279" s="13" t="str">
        <f>VLOOKUP(A279,'MOD PAA INVERSIÓN 25 DE FEBRERO'!$B:$O,14,0)</f>
        <v>O232020200991119_Otros servicios de la administración pública n.c.p.</v>
      </c>
      <c r="W279" s="13" t="str">
        <f>VLOOKUP(A279,'MOD PAA INVERSIÓN 25 DE FEBRERO'!$B:$P,15,0)</f>
        <v>20/0220/0106/45020220238</v>
      </c>
      <c r="X279" s="13" t="s">
        <v>523</v>
      </c>
      <c r="Y279" s="13" t="s">
        <v>50</v>
      </c>
      <c r="Z279" s="13" t="s">
        <v>51</v>
      </c>
      <c r="AA279" s="69"/>
      <c r="AB279" s="69"/>
      <c r="AC279" s="69"/>
      <c r="AD279" s="69"/>
      <c r="AE279" s="13" t="s">
        <v>474</v>
      </c>
      <c r="AF279" s="35">
        <v>4500000</v>
      </c>
      <c r="AG279" s="31">
        <v>13500000</v>
      </c>
      <c r="AH279" s="70">
        <f>VLOOKUP(A279,'MOD PAA INVERSIÓN 25 DE FEBRERO'!$B:$M,12,0)</f>
        <v>23500000</v>
      </c>
      <c r="AI279" s="70">
        <f t="shared" si="20"/>
        <v>10000000</v>
      </c>
      <c r="AJ279" s="70">
        <v>23500000</v>
      </c>
      <c r="AK279" s="70">
        <v>7</v>
      </c>
      <c r="AL279" s="70" t="str">
        <f>VLOOKUP(A279,'MOD PAA INVERSIÓN 25 DE FEBRERO'!$B:$X,23,0)</f>
        <v>Modificación propuesta</v>
      </c>
      <c r="AM279" s="13" t="s">
        <v>47</v>
      </c>
      <c r="AN279" s="14">
        <v>8131</v>
      </c>
      <c r="AO279" s="71"/>
      <c r="AP279" s="71">
        <f>SUMIFS('MOD PAA INVERSIÓN'!$M:$M,'MOD PAA INVERSIÓN'!B:B,A279,'MOD PAA INVERSIÓN'!A:A,"Información Actual")</f>
        <v>13500000</v>
      </c>
      <c r="AQ279" s="71">
        <f>VLOOKUP(A279,'Copia de MOD PAA INVERSIÓN'!$B:$M,12,0)</f>
        <v>23500000</v>
      </c>
      <c r="AR279" s="77">
        <f>VLOOKUP(A279,'SOL INVERSIÒN'!$B:$M,12,0)</f>
        <v>23500000</v>
      </c>
      <c r="AS279" s="69"/>
      <c r="AT279" s="71"/>
      <c r="AU279" s="71">
        <f t="shared" si="21"/>
        <v>0</v>
      </c>
      <c r="AV279" s="71"/>
      <c r="AW279" s="71"/>
      <c r="AX279" s="71"/>
    </row>
    <row r="280" spans="1:50" ht="204">
      <c r="A280" s="12" t="s">
        <v>640</v>
      </c>
      <c r="B280" s="13" t="s">
        <v>34</v>
      </c>
      <c r="C280" s="13" t="s">
        <v>35</v>
      </c>
      <c r="D280" s="13" t="s">
        <v>472</v>
      </c>
      <c r="E280" s="13" t="s">
        <v>473</v>
      </c>
      <c r="F280" s="14">
        <v>8131</v>
      </c>
      <c r="G280" s="14">
        <v>2024110010238</v>
      </c>
      <c r="H280" s="13" t="s">
        <v>474</v>
      </c>
      <c r="I280" s="13" t="s">
        <v>475</v>
      </c>
      <c r="J280" s="13" t="str">
        <f>VLOOKUP(A280,'MOD PAA INVERSIÓN 25 DE FEBRERO'!$B:$C,2,0)</f>
        <v>2. Fortalecer 450 instancias formales y no formales de participación aplicando el modelo de fortalecimiento</v>
      </c>
      <c r="K280" s="13">
        <f>VLOOKUP(A280,'MOD PAA INVERSIÓN 25 DE FEBRERO'!$B:$D,3,0)</f>
        <v>80111600</v>
      </c>
      <c r="L280" s="13" t="str">
        <f>VLOOKUP(A280,'MOD PAA INVERSIÓN 25 DE FEBRERO'!$B:$E,4,0)</f>
        <v>Prestación de servicios profesionales para acompañar las acciones de fortalecimiento de las organizaciones sociales y demás procesos operativos que se requieran en el marco del proceso de participación de las comunidades étnicas en las 20 localidades de Bogotá </v>
      </c>
      <c r="M280" s="13" t="str">
        <f>VLOOKUP(A280,'MOD PAA INVERSIÓN 25 DE FEBRERO'!$B:$F,5,0)</f>
        <v>Febrero</v>
      </c>
      <c r="N280" s="14" t="str">
        <f>VLOOKUP(A280,'MOD PAA INVERSIÓN 25 DE FEBRERO'!$B:$G,6,0)</f>
        <v>FEBRERO</v>
      </c>
      <c r="O280" s="14">
        <f>VLOOKUP(A280,'MOD PAA INVERSIÓN 25 DE FEBRERO'!$B:$H,7,0)</f>
        <v>5</v>
      </c>
      <c r="P280" s="13">
        <f>VLOOKUP(A280,'MOD PAA INVERSIÓN 25 DE FEBRERO'!$B:$I,8,0)</f>
        <v>1</v>
      </c>
      <c r="Q280" s="13" t="str">
        <f>VLOOKUP(A280,'MOD PAA INVERSIÓN 25 DE FEBRERO'!$B:$J,9,0)</f>
        <v>CCE-16 Contratación Directa</v>
      </c>
      <c r="R280" s="15" t="str">
        <f>VLOOKUP(A280,'MOD PAA INVERSIÓN 25 DE FEBRERO'!$B:$K,10,0)</f>
        <v>1-100-F001_VA-Recursos distrito</v>
      </c>
      <c r="S280" s="16">
        <f>VLOOKUP(A280,'MOD PAA INVERSIÓN 25 DE FEBRERO'!$B:$L,11,0)</f>
        <v>4700000</v>
      </c>
      <c r="T280" s="17">
        <v>23500000</v>
      </c>
      <c r="U280" s="13" t="str">
        <f>VLOOKUP(A280,'MOD PAA INVERSIÓN 25 DE FEBRERO'!$B:$N,13,0)</f>
        <v>Gerencia de Etnias</v>
      </c>
      <c r="V280" s="13" t="str">
        <f>VLOOKUP(A280,'MOD PAA INVERSIÓN 25 DE FEBRERO'!$B:$O,14,0)</f>
        <v>O232020200991119_Otros servicios de la administración pública n.c.p.</v>
      </c>
      <c r="W280" s="13" t="str">
        <f>VLOOKUP(A280,'MOD PAA INVERSIÓN 25 DE FEBRERO'!$B:$P,15,0)</f>
        <v>20/0220/0106/45020220238</v>
      </c>
      <c r="X280" s="13" t="s">
        <v>523</v>
      </c>
      <c r="Y280" s="13" t="s">
        <v>50</v>
      </c>
      <c r="Z280" s="13" t="s">
        <v>51</v>
      </c>
      <c r="AA280" s="69"/>
      <c r="AB280" s="69"/>
      <c r="AC280" s="69"/>
      <c r="AD280" s="69"/>
      <c r="AE280" s="13" t="s">
        <v>474</v>
      </c>
      <c r="AF280" s="35">
        <v>4500000</v>
      </c>
      <c r="AG280" s="31">
        <v>13500000</v>
      </c>
      <c r="AH280" s="70">
        <f>VLOOKUP(A280,'MOD PAA INVERSIÓN 25 DE FEBRERO'!$B:$M,12,0)</f>
        <v>23500000</v>
      </c>
      <c r="AI280" s="70">
        <f t="shared" si="20"/>
        <v>10000000</v>
      </c>
      <c r="AJ280" s="70">
        <v>23500000</v>
      </c>
      <c r="AK280" s="70">
        <v>7</v>
      </c>
      <c r="AL280" s="70" t="str">
        <f>VLOOKUP(A280,'MOD PAA INVERSIÓN 25 DE FEBRERO'!$B:$X,23,0)</f>
        <v>Modificación propuesta</v>
      </c>
      <c r="AM280" s="13" t="s">
        <v>47</v>
      </c>
      <c r="AN280" s="14">
        <v>8131</v>
      </c>
      <c r="AO280" s="71"/>
      <c r="AP280" s="71">
        <f>SUMIFS('MOD PAA INVERSIÓN'!$M:$M,'MOD PAA INVERSIÓN'!B:B,A280,'MOD PAA INVERSIÓN'!A:A,"Información Actual")</f>
        <v>13500000</v>
      </c>
      <c r="AQ280" s="71">
        <f>VLOOKUP(A280,'Copia de MOD PAA INVERSIÓN'!$B:$M,12,0)</f>
        <v>23500000</v>
      </c>
      <c r="AR280" s="77">
        <f>VLOOKUP(A280,'SOL INVERSIÒN'!$B:$M,12,0)</f>
        <v>23500000</v>
      </c>
      <c r="AS280" s="69"/>
      <c r="AT280" s="71"/>
      <c r="AU280" s="71">
        <f t="shared" si="21"/>
        <v>0</v>
      </c>
      <c r="AV280" s="71"/>
      <c r="AW280" s="71"/>
      <c r="AX280" s="71"/>
    </row>
    <row r="281" spans="1:50" ht="204">
      <c r="A281" s="12" t="s">
        <v>642</v>
      </c>
      <c r="B281" s="13" t="s">
        <v>34</v>
      </c>
      <c r="C281" s="13" t="s">
        <v>35</v>
      </c>
      <c r="D281" s="13" t="s">
        <v>472</v>
      </c>
      <c r="E281" s="13" t="s">
        <v>473</v>
      </c>
      <c r="F281" s="14">
        <v>8131</v>
      </c>
      <c r="G281" s="14">
        <v>2024110010238</v>
      </c>
      <c r="H281" s="13" t="s">
        <v>474</v>
      </c>
      <c r="I281" s="13" t="s">
        <v>475</v>
      </c>
      <c r="J281" s="13" t="s">
        <v>588</v>
      </c>
      <c r="K281" s="13">
        <v>80111600</v>
      </c>
      <c r="L281" s="13" t="s">
        <v>643</v>
      </c>
      <c r="M281" s="13" t="s">
        <v>43</v>
      </c>
      <c r="N281" s="33" t="s">
        <v>43</v>
      </c>
      <c r="O281" s="33">
        <v>1</v>
      </c>
      <c r="P281" s="12">
        <v>1</v>
      </c>
      <c r="Q281" s="13" t="s">
        <v>44</v>
      </c>
      <c r="R281" s="13" t="s">
        <v>45</v>
      </c>
      <c r="S281" s="36">
        <v>0</v>
      </c>
      <c r="T281" s="17">
        <v>30000000</v>
      </c>
      <c r="U281" s="13" t="s">
        <v>580</v>
      </c>
      <c r="V281" s="13" t="s">
        <v>47</v>
      </c>
      <c r="W281" s="13" t="s">
        <v>481</v>
      </c>
      <c r="X281" s="13" t="s">
        <v>523</v>
      </c>
      <c r="Y281" s="13" t="s">
        <v>50</v>
      </c>
      <c r="Z281" s="13" t="s">
        <v>51</v>
      </c>
      <c r="AA281" s="69"/>
      <c r="AB281" s="69"/>
      <c r="AC281" s="69"/>
      <c r="AD281" s="69"/>
      <c r="AE281" s="13" t="s">
        <v>474</v>
      </c>
      <c r="AF281" s="36">
        <v>0</v>
      </c>
      <c r="AG281" s="31">
        <v>30000000</v>
      </c>
      <c r="AH281" s="70" t="e">
        <f>VLOOKUP(A281,'MOD PAA INVERSIÓN 25 DE FEBRERO'!$B:$M,12,0)</f>
        <v>#N/A</v>
      </c>
      <c r="AI281" s="78">
        <f t="shared" si="20"/>
        <v>0</v>
      </c>
      <c r="AJ281" s="78">
        <v>30000000</v>
      </c>
      <c r="AK281" s="70">
        <v>0</v>
      </c>
      <c r="AL281" s="70" t="e">
        <f>VLOOKUP(A281,'MOD PAA INVERSIÓN 25 DE FEBRERO'!$B:$X,23,0)</f>
        <v>#N/A</v>
      </c>
      <c r="AM281" s="13" t="s">
        <v>47</v>
      </c>
      <c r="AN281" s="14">
        <v>8131</v>
      </c>
      <c r="AO281" s="71"/>
      <c r="AP281" s="71">
        <f>SUMIFS('MOD PAA INVERSIÓN'!$M:$M,'MOD PAA INVERSIÓN'!B:B,A281,'MOD PAA INVERSIÓN'!A:A,"Información Actual")</f>
        <v>0</v>
      </c>
      <c r="AQ281" s="71" t="e">
        <f>VLOOKUP(A281,'Copia de MOD PAA INVERSIÓN'!$B:$M,12,0)</f>
        <v>#N/A</v>
      </c>
      <c r="AR281" s="69" t="e">
        <f>VLOOKUP(A281,'SOL INVERSIÒN'!$B:$M,12,0)</f>
        <v>#N/A</v>
      </c>
      <c r="AS281" s="69"/>
      <c r="AT281" s="71"/>
      <c r="AU281" s="71" t="e">
        <f t="shared" si="21"/>
        <v>#N/A</v>
      </c>
      <c r="AV281" s="71"/>
      <c r="AW281" s="71"/>
      <c r="AX281" s="71"/>
    </row>
    <row r="282" spans="1:50" ht="204">
      <c r="A282" s="12" t="s">
        <v>644</v>
      </c>
      <c r="B282" s="13" t="s">
        <v>34</v>
      </c>
      <c r="C282" s="13" t="s">
        <v>35</v>
      </c>
      <c r="D282" s="13" t="s">
        <v>472</v>
      </c>
      <c r="E282" s="13" t="s">
        <v>473</v>
      </c>
      <c r="F282" s="14">
        <v>8131</v>
      </c>
      <c r="G282" s="14">
        <v>2024110010238</v>
      </c>
      <c r="H282" s="13" t="s">
        <v>474</v>
      </c>
      <c r="I282" s="13" t="s">
        <v>475</v>
      </c>
      <c r="J282" s="13" t="s">
        <v>588</v>
      </c>
      <c r="K282" s="13">
        <v>80111600</v>
      </c>
      <c r="L282" s="13" t="s">
        <v>645</v>
      </c>
      <c r="M282" s="13" t="s">
        <v>43</v>
      </c>
      <c r="N282" s="33" t="s">
        <v>43</v>
      </c>
      <c r="O282" s="33">
        <v>1</v>
      </c>
      <c r="P282" s="12">
        <v>1</v>
      </c>
      <c r="Q282" s="13" t="s">
        <v>44</v>
      </c>
      <c r="R282" s="13" t="s">
        <v>45</v>
      </c>
      <c r="S282" s="36">
        <v>0</v>
      </c>
      <c r="T282" s="17">
        <v>30000000</v>
      </c>
      <c r="U282" s="13" t="s">
        <v>580</v>
      </c>
      <c r="V282" s="13" t="s">
        <v>47</v>
      </c>
      <c r="W282" s="13" t="s">
        <v>481</v>
      </c>
      <c r="X282" s="13" t="s">
        <v>523</v>
      </c>
      <c r="Y282" s="13" t="s">
        <v>50</v>
      </c>
      <c r="Z282" s="13" t="s">
        <v>51</v>
      </c>
      <c r="AA282" s="69"/>
      <c r="AB282" s="69"/>
      <c r="AC282" s="69"/>
      <c r="AD282" s="69"/>
      <c r="AE282" s="13" t="s">
        <v>474</v>
      </c>
      <c r="AF282" s="36">
        <v>0</v>
      </c>
      <c r="AG282" s="31">
        <v>30000000</v>
      </c>
      <c r="AH282" s="70" t="e">
        <f>VLOOKUP(A282,'MOD PAA INVERSIÓN 25 DE FEBRERO'!$B:$M,12,0)</f>
        <v>#N/A</v>
      </c>
      <c r="AI282" s="78">
        <f t="shared" si="20"/>
        <v>0</v>
      </c>
      <c r="AJ282" s="78">
        <v>30000000</v>
      </c>
      <c r="AK282" s="70">
        <v>0</v>
      </c>
      <c r="AL282" s="70" t="e">
        <f>VLOOKUP(A282,'MOD PAA INVERSIÓN 25 DE FEBRERO'!$B:$X,23,0)</f>
        <v>#N/A</v>
      </c>
      <c r="AM282" s="13" t="s">
        <v>47</v>
      </c>
      <c r="AN282" s="14">
        <v>8131</v>
      </c>
      <c r="AO282" s="71"/>
      <c r="AP282" s="71">
        <f>SUMIFS('MOD PAA INVERSIÓN'!$M:$M,'MOD PAA INVERSIÓN'!B:B,A282,'MOD PAA INVERSIÓN'!A:A,"Información Actual")</f>
        <v>0</v>
      </c>
      <c r="AQ282" s="71" t="e">
        <f>VLOOKUP(A282,'Copia de MOD PAA INVERSIÓN'!$B:$M,12,0)</f>
        <v>#N/A</v>
      </c>
      <c r="AR282" s="69" t="e">
        <f>VLOOKUP(A282,'SOL INVERSIÒN'!$B:$M,12,0)</f>
        <v>#N/A</v>
      </c>
      <c r="AS282" s="69"/>
      <c r="AT282" s="71"/>
      <c r="AU282" s="71" t="e">
        <f t="shared" si="21"/>
        <v>#N/A</v>
      </c>
      <c r="AV282" s="71"/>
      <c r="AW282" s="71"/>
      <c r="AX282" s="71"/>
    </row>
    <row r="283" spans="1:50" ht="204">
      <c r="A283" s="12" t="s">
        <v>646</v>
      </c>
      <c r="B283" s="13" t="s">
        <v>34</v>
      </c>
      <c r="C283" s="13" t="s">
        <v>35</v>
      </c>
      <c r="D283" s="13" t="s">
        <v>472</v>
      </c>
      <c r="E283" s="13" t="s">
        <v>473</v>
      </c>
      <c r="F283" s="14">
        <v>8131</v>
      </c>
      <c r="G283" s="14">
        <v>2024110010238</v>
      </c>
      <c r="H283" s="13" t="s">
        <v>474</v>
      </c>
      <c r="I283" s="13" t="s">
        <v>475</v>
      </c>
      <c r="J283" s="13" t="s">
        <v>588</v>
      </c>
      <c r="K283" s="13">
        <v>80111600</v>
      </c>
      <c r="L283" s="13" t="s">
        <v>647</v>
      </c>
      <c r="M283" s="13" t="s">
        <v>43</v>
      </c>
      <c r="N283" s="33" t="s">
        <v>43</v>
      </c>
      <c r="O283" s="33">
        <v>1</v>
      </c>
      <c r="P283" s="12">
        <v>1</v>
      </c>
      <c r="Q283" s="13" t="s">
        <v>44</v>
      </c>
      <c r="R283" s="13" t="s">
        <v>45</v>
      </c>
      <c r="S283" s="36">
        <v>0</v>
      </c>
      <c r="T283" s="17">
        <v>20000000</v>
      </c>
      <c r="U283" s="13" t="s">
        <v>580</v>
      </c>
      <c r="V283" s="13" t="s">
        <v>47</v>
      </c>
      <c r="W283" s="13" t="s">
        <v>481</v>
      </c>
      <c r="X283" s="13" t="s">
        <v>523</v>
      </c>
      <c r="Y283" s="13" t="s">
        <v>50</v>
      </c>
      <c r="Z283" s="13" t="s">
        <v>51</v>
      </c>
      <c r="AA283" s="69"/>
      <c r="AB283" s="69"/>
      <c r="AC283" s="69"/>
      <c r="AD283" s="69"/>
      <c r="AE283" s="13" t="s">
        <v>474</v>
      </c>
      <c r="AF283" s="36">
        <v>0</v>
      </c>
      <c r="AG283" s="31">
        <v>20000000</v>
      </c>
      <c r="AH283" s="70" t="e">
        <f>VLOOKUP(A283,'MOD PAA INVERSIÓN 25 DE FEBRERO'!$B:$M,12,0)</f>
        <v>#N/A</v>
      </c>
      <c r="AI283" s="78">
        <f t="shared" si="20"/>
        <v>0</v>
      </c>
      <c r="AJ283" s="78">
        <v>20000000</v>
      </c>
      <c r="AK283" s="70">
        <v>0</v>
      </c>
      <c r="AL283" s="70" t="e">
        <f>VLOOKUP(A283,'MOD PAA INVERSIÓN 25 DE FEBRERO'!$B:$X,23,0)</f>
        <v>#N/A</v>
      </c>
      <c r="AM283" s="13" t="s">
        <v>47</v>
      </c>
      <c r="AN283" s="14">
        <v>8131</v>
      </c>
      <c r="AO283" s="71"/>
      <c r="AP283" s="71">
        <f>SUMIFS('MOD PAA INVERSIÓN'!$M:$M,'MOD PAA INVERSIÓN'!B:B,A283,'MOD PAA INVERSIÓN'!A:A,"Información Actual")</f>
        <v>0</v>
      </c>
      <c r="AQ283" s="71" t="e">
        <f>VLOOKUP(A283,'Copia de MOD PAA INVERSIÓN'!$B:$M,12,0)</f>
        <v>#N/A</v>
      </c>
      <c r="AR283" s="69" t="e">
        <f>VLOOKUP(A283,'SOL INVERSIÒN'!$B:$M,12,0)</f>
        <v>#N/A</v>
      </c>
      <c r="AS283" s="69"/>
      <c r="AT283" s="71"/>
      <c r="AU283" s="71" t="e">
        <f t="shared" si="21"/>
        <v>#N/A</v>
      </c>
      <c r="AV283" s="71"/>
      <c r="AW283" s="71"/>
      <c r="AX283" s="71"/>
    </row>
    <row r="284" spans="1:50" ht="204">
      <c r="A284" s="12" t="s">
        <v>648</v>
      </c>
      <c r="B284" s="13" t="s">
        <v>34</v>
      </c>
      <c r="C284" s="13" t="s">
        <v>35</v>
      </c>
      <c r="D284" s="13" t="s">
        <v>472</v>
      </c>
      <c r="E284" s="13" t="s">
        <v>473</v>
      </c>
      <c r="F284" s="14">
        <v>8131</v>
      </c>
      <c r="G284" s="14">
        <v>2024110010238</v>
      </c>
      <c r="H284" s="13" t="s">
        <v>474</v>
      </c>
      <c r="I284" s="13" t="s">
        <v>475</v>
      </c>
      <c r="J284" s="13" t="s">
        <v>588</v>
      </c>
      <c r="K284" s="13">
        <v>80111600</v>
      </c>
      <c r="L284" s="13" t="s">
        <v>649</v>
      </c>
      <c r="M284" s="13" t="s">
        <v>43</v>
      </c>
      <c r="N284" s="33" t="s">
        <v>43</v>
      </c>
      <c r="O284" s="33">
        <v>1</v>
      </c>
      <c r="P284" s="12">
        <v>1</v>
      </c>
      <c r="Q284" s="13" t="s">
        <v>44</v>
      </c>
      <c r="R284" s="13" t="s">
        <v>45</v>
      </c>
      <c r="S284" s="36">
        <v>0</v>
      </c>
      <c r="T284" s="17">
        <v>38615000</v>
      </c>
      <c r="U284" s="13" t="s">
        <v>580</v>
      </c>
      <c r="V284" s="13" t="s">
        <v>47</v>
      </c>
      <c r="W284" s="13" t="s">
        <v>481</v>
      </c>
      <c r="X284" s="13" t="s">
        <v>523</v>
      </c>
      <c r="Y284" s="13" t="s">
        <v>50</v>
      </c>
      <c r="Z284" s="13" t="s">
        <v>51</v>
      </c>
      <c r="AA284" s="69"/>
      <c r="AB284" s="69"/>
      <c r="AC284" s="69"/>
      <c r="AD284" s="69"/>
      <c r="AE284" s="13" t="s">
        <v>474</v>
      </c>
      <c r="AF284" s="36">
        <v>0</v>
      </c>
      <c r="AG284" s="31">
        <v>38615000</v>
      </c>
      <c r="AH284" s="70" t="e">
        <f>VLOOKUP(A284,'MOD PAA INVERSIÓN 25 DE FEBRERO'!$B:$M,12,0)</f>
        <v>#N/A</v>
      </c>
      <c r="AI284" s="78">
        <f t="shared" si="20"/>
        <v>0</v>
      </c>
      <c r="AJ284" s="78">
        <v>38615000</v>
      </c>
      <c r="AK284" s="70">
        <v>0</v>
      </c>
      <c r="AL284" s="70" t="e">
        <f>VLOOKUP(A284,'MOD PAA INVERSIÓN 25 DE FEBRERO'!$B:$X,23,0)</f>
        <v>#N/A</v>
      </c>
      <c r="AM284" s="13" t="s">
        <v>47</v>
      </c>
      <c r="AN284" s="14">
        <v>8131</v>
      </c>
      <c r="AO284" s="71"/>
      <c r="AP284" s="71">
        <f>SUMIFS('MOD PAA INVERSIÓN'!$M:$M,'MOD PAA INVERSIÓN'!B:B,A284,'MOD PAA INVERSIÓN'!A:A,"Información Actual")</f>
        <v>0</v>
      </c>
      <c r="AQ284" s="71" t="e">
        <f>VLOOKUP(A284,'Copia de MOD PAA INVERSIÓN'!$B:$M,12,0)</f>
        <v>#N/A</v>
      </c>
      <c r="AR284" s="69" t="e">
        <f>VLOOKUP(A284,'SOL INVERSIÒN'!$B:$M,12,0)</f>
        <v>#N/A</v>
      </c>
      <c r="AS284" s="69"/>
      <c r="AT284" s="71"/>
      <c r="AU284" s="71" t="e">
        <f t="shared" si="21"/>
        <v>#N/A</v>
      </c>
      <c r="AV284" s="71"/>
      <c r="AW284" s="71"/>
      <c r="AX284" s="71"/>
    </row>
    <row r="285" spans="1:50" ht="204">
      <c r="A285" s="12" t="s">
        <v>650</v>
      </c>
      <c r="B285" s="13" t="s">
        <v>34</v>
      </c>
      <c r="C285" s="13" t="s">
        <v>35</v>
      </c>
      <c r="D285" s="13" t="s">
        <v>472</v>
      </c>
      <c r="E285" s="13" t="s">
        <v>473</v>
      </c>
      <c r="F285" s="14">
        <v>8131</v>
      </c>
      <c r="G285" s="14">
        <v>2024110010238</v>
      </c>
      <c r="H285" s="13" t="s">
        <v>474</v>
      </c>
      <c r="I285" s="13" t="s">
        <v>475</v>
      </c>
      <c r="J285" s="13" t="s">
        <v>588</v>
      </c>
      <c r="K285" s="13">
        <v>80111600</v>
      </c>
      <c r="L285" s="13" t="s">
        <v>651</v>
      </c>
      <c r="M285" s="13" t="s">
        <v>43</v>
      </c>
      <c r="N285" s="33" t="s">
        <v>43</v>
      </c>
      <c r="O285" s="33">
        <v>1</v>
      </c>
      <c r="P285" s="12">
        <v>1</v>
      </c>
      <c r="Q285" s="13" t="s">
        <v>44</v>
      </c>
      <c r="R285" s="13" t="s">
        <v>45</v>
      </c>
      <c r="S285" s="36">
        <v>0</v>
      </c>
      <c r="T285" s="17">
        <v>20000000</v>
      </c>
      <c r="U285" s="13" t="s">
        <v>580</v>
      </c>
      <c r="V285" s="13" t="s">
        <v>47</v>
      </c>
      <c r="W285" s="13" t="s">
        <v>481</v>
      </c>
      <c r="X285" s="13" t="s">
        <v>523</v>
      </c>
      <c r="Y285" s="13" t="s">
        <v>50</v>
      </c>
      <c r="Z285" s="13" t="s">
        <v>51</v>
      </c>
      <c r="AA285" s="69"/>
      <c r="AB285" s="69"/>
      <c r="AC285" s="69"/>
      <c r="AD285" s="69"/>
      <c r="AE285" s="13" t="s">
        <v>474</v>
      </c>
      <c r="AF285" s="36">
        <v>0</v>
      </c>
      <c r="AG285" s="31">
        <v>20000000</v>
      </c>
      <c r="AH285" s="70" t="e">
        <f>VLOOKUP(A285,'MOD PAA INVERSIÓN 25 DE FEBRERO'!$B:$M,12,0)</f>
        <v>#N/A</v>
      </c>
      <c r="AI285" s="78">
        <f t="shared" si="20"/>
        <v>0</v>
      </c>
      <c r="AJ285" s="78">
        <v>20000000</v>
      </c>
      <c r="AK285" s="70">
        <v>0</v>
      </c>
      <c r="AL285" s="70" t="e">
        <f>VLOOKUP(A285,'MOD PAA INVERSIÓN 25 DE FEBRERO'!$B:$X,23,0)</f>
        <v>#N/A</v>
      </c>
      <c r="AM285" s="13" t="s">
        <v>47</v>
      </c>
      <c r="AN285" s="14">
        <v>8131</v>
      </c>
      <c r="AO285" s="71"/>
      <c r="AP285" s="71">
        <f>SUMIFS('MOD PAA INVERSIÓN'!$M:$M,'MOD PAA INVERSIÓN'!B:B,A285,'MOD PAA INVERSIÓN'!A:A,"Información Actual")</f>
        <v>0</v>
      </c>
      <c r="AQ285" s="71" t="e">
        <f>VLOOKUP(A285,'Copia de MOD PAA INVERSIÓN'!$B:$M,12,0)</f>
        <v>#N/A</v>
      </c>
      <c r="AR285" s="69" t="e">
        <f>VLOOKUP(A285,'SOL INVERSIÒN'!$B:$M,12,0)</f>
        <v>#N/A</v>
      </c>
      <c r="AS285" s="69"/>
      <c r="AT285" s="71"/>
      <c r="AU285" s="71" t="e">
        <f t="shared" si="21"/>
        <v>#N/A</v>
      </c>
      <c r="AV285" s="71"/>
      <c r="AW285" s="71"/>
      <c r="AX285" s="71"/>
    </row>
    <row r="286" spans="1:50" ht="204">
      <c r="A286" s="12" t="s">
        <v>652</v>
      </c>
      <c r="B286" s="13" t="s">
        <v>34</v>
      </c>
      <c r="C286" s="13" t="s">
        <v>35</v>
      </c>
      <c r="D286" s="13" t="s">
        <v>472</v>
      </c>
      <c r="E286" s="13" t="s">
        <v>473</v>
      </c>
      <c r="F286" s="14">
        <v>8131</v>
      </c>
      <c r="G286" s="14">
        <v>2024110010238</v>
      </c>
      <c r="H286" s="13" t="s">
        <v>474</v>
      </c>
      <c r="I286" s="13" t="s">
        <v>475</v>
      </c>
      <c r="J286" s="13" t="s">
        <v>588</v>
      </c>
      <c r="K286" s="13">
        <v>80111600</v>
      </c>
      <c r="L286" s="13" t="s">
        <v>653</v>
      </c>
      <c r="M286" s="13" t="s">
        <v>43</v>
      </c>
      <c r="N286" s="33" t="s">
        <v>43</v>
      </c>
      <c r="O286" s="33">
        <v>1</v>
      </c>
      <c r="P286" s="12">
        <v>1</v>
      </c>
      <c r="Q286" s="13" t="s">
        <v>44</v>
      </c>
      <c r="R286" s="13" t="s">
        <v>45</v>
      </c>
      <c r="S286" s="36">
        <v>0</v>
      </c>
      <c r="T286" s="17">
        <v>25000000</v>
      </c>
      <c r="U286" s="13" t="s">
        <v>580</v>
      </c>
      <c r="V286" s="13" t="s">
        <v>47</v>
      </c>
      <c r="W286" s="13" t="s">
        <v>481</v>
      </c>
      <c r="X286" s="13" t="s">
        <v>523</v>
      </c>
      <c r="Y286" s="13" t="s">
        <v>50</v>
      </c>
      <c r="Z286" s="13" t="s">
        <v>51</v>
      </c>
      <c r="AA286" s="69"/>
      <c r="AB286" s="69"/>
      <c r="AC286" s="69"/>
      <c r="AD286" s="69"/>
      <c r="AE286" s="13" t="s">
        <v>474</v>
      </c>
      <c r="AF286" s="36">
        <v>0</v>
      </c>
      <c r="AG286" s="31">
        <v>25000000</v>
      </c>
      <c r="AH286" s="70" t="e">
        <f>VLOOKUP(A286,'MOD PAA INVERSIÓN 25 DE FEBRERO'!$B:$M,12,0)</f>
        <v>#N/A</v>
      </c>
      <c r="AI286" s="78">
        <f t="shared" si="20"/>
        <v>0</v>
      </c>
      <c r="AJ286" s="78">
        <v>25000000</v>
      </c>
      <c r="AK286" s="70">
        <v>0</v>
      </c>
      <c r="AL286" s="70" t="e">
        <f>VLOOKUP(A286,'MOD PAA INVERSIÓN 25 DE FEBRERO'!$B:$X,23,0)</f>
        <v>#N/A</v>
      </c>
      <c r="AM286" s="13" t="s">
        <v>47</v>
      </c>
      <c r="AN286" s="14">
        <v>8131</v>
      </c>
      <c r="AO286" s="71"/>
      <c r="AP286" s="71">
        <f>SUMIFS('MOD PAA INVERSIÓN'!$M:$M,'MOD PAA INVERSIÓN'!B:B,A286,'MOD PAA INVERSIÓN'!A:A,"Información Actual")</f>
        <v>0</v>
      </c>
      <c r="AQ286" s="71" t="e">
        <f>VLOOKUP(A286,'Copia de MOD PAA INVERSIÓN'!$B:$M,12,0)</f>
        <v>#N/A</v>
      </c>
      <c r="AR286" s="69" t="e">
        <f>VLOOKUP(A286,'SOL INVERSIÒN'!$B:$M,12,0)</f>
        <v>#N/A</v>
      </c>
      <c r="AS286" s="69"/>
      <c r="AT286" s="71"/>
      <c r="AU286" s="71" t="e">
        <f t="shared" si="21"/>
        <v>#N/A</v>
      </c>
      <c r="AV286" s="71"/>
      <c r="AW286" s="71"/>
      <c r="AX286" s="71"/>
    </row>
    <row r="287" spans="1:50" ht="204">
      <c r="A287" s="12" t="s">
        <v>654</v>
      </c>
      <c r="B287" s="13" t="s">
        <v>34</v>
      </c>
      <c r="C287" s="13" t="s">
        <v>35</v>
      </c>
      <c r="D287" s="13" t="s">
        <v>472</v>
      </c>
      <c r="E287" s="13" t="s">
        <v>473</v>
      </c>
      <c r="F287" s="14">
        <v>8131</v>
      </c>
      <c r="G287" s="14">
        <v>2024110010238</v>
      </c>
      <c r="H287" s="13" t="s">
        <v>474</v>
      </c>
      <c r="I287" s="13" t="s">
        <v>475</v>
      </c>
      <c r="J287" s="13" t="s">
        <v>588</v>
      </c>
      <c r="K287" s="13">
        <v>80111600</v>
      </c>
      <c r="L287" s="13" t="s">
        <v>655</v>
      </c>
      <c r="M287" s="13" t="s">
        <v>43</v>
      </c>
      <c r="N287" s="33" t="s">
        <v>43</v>
      </c>
      <c r="O287" s="33">
        <v>1</v>
      </c>
      <c r="P287" s="12">
        <v>1</v>
      </c>
      <c r="Q287" s="13" t="s">
        <v>44</v>
      </c>
      <c r="R287" s="13" t="s">
        <v>45</v>
      </c>
      <c r="S287" s="36">
        <v>0</v>
      </c>
      <c r="T287" s="17">
        <v>8000000</v>
      </c>
      <c r="U287" s="13" t="s">
        <v>580</v>
      </c>
      <c r="V287" s="13" t="s">
        <v>47</v>
      </c>
      <c r="W287" s="13" t="s">
        <v>481</v>
      </c>
      <c r="X287" s="13" t="s">
        <v>523</v>
      </c>
      <c r="Y287" s="13" t="s">
        <v>50</v>
      </c>
      <c r="Z287" s="13" t="s">
        <v>51</v>
      </c>
      <c r="AA287" s="69"/>
      <c r="AB287" s="69"/>
      <c r="AC287" s="69"/>
      <c r="AD287" s="69"/>
      <c r="AE287" s="13" t="s">
        <v>474</v>
      </c>
      <c r="AF287" s="36">
        <v>0</v>
      </c>
      <c r="AG287" s="31">
        <v>8000000</v>
      </c>
      <c r="AH287" s="70" t="e">
        <f>VLOOKUP(A287,'MOD PAA INVERSIÓN 25 DE FEBRERO'!$B:$M,12,0)</f>
        <v>#N/A</v>
      </c>
      <c r="AI287" s="78">
        <f t="shared" si="20"/>
        <v>0</v>
      </c>
      <c r="AJ287" s="78">
        <v>8000000</v>
      </c>
      <c r="AK287" s="70">
        <v>0</v>
      </c>
      <c r="AL287" s="70" t="e">
        <f>VLOOKUP(A287,'MOD PAA INVERSIÓN 25 DE FEBRERO'!$B:$X,23,0)</f>
        <v>#N/A</v>
      </c>
      <c r="AM287" s="13" t="s">
        <v>47</v>
      </c>
      <c r="AN287" s="14">
        <v>8131</v>
      </c>
      <c r="AO287" s="71"/>
      <c r="AP287" s="71">
        <f>SUMIFS('MOD PAA INVERSIÓN'!$M:$M,'MOD PAA INVERSIÓN'!B:B,A287,'MOD PAA INVERSIÓN'!A:A,"Información Actual")</f>
        <v>0</v>
      </c>
      <c r="AQ287" s="71" t="e">
        <f>VLOOKUP(A287,'Copia de MOD PAA INVERSIÓN'!$B:$M,12,0)</f>
        <v>#N/A</v>
      </c>
      <c r="AR287" s="69" t="e">
        <f>VLOOKUP(A287,'SOL INVERSIÒN'!$B:$M,12,0)</f>
        <v>#N/A</v>
      </c>
      <c r="AS287" s="69"/>
      <c r="AT287" s="71"/>
      <c r="AU287" s="71" t="e">
        <f t="shared" si="21"/>
        <v>#N/A</v>
      </c>
      <c r="AV287" s="71"/>
      <c r="AW287" s="71"/>
      <c r="AX287" s="71"/>
    </row>
    <row r="288" spans="1:50" ht="204">
      <c r="A288" s="12" t="s">
        <v>656</v>
      </c>
      <c r="B288" s="13" t="s">
        <v>34</v>
      </c>
      <c r="C288" s="13" t="s">
        <v>35</v>
      </c>
      <c r="D288" s="13" t="s">
        <v>472</v>
      </c>
      <c r="E288" s="13" t="s">
        <v>473</v>
      </c>
      <c r="F288" s="14">
        <v>8131</v>
      </c>
      <c r="G288" s="14">
        <v>2024110010238</v>
      </c>
      <c r="H288" s="13" t="s">
        <v>474</v>
      </c>
      <c r="I288" s="13" t="s">
        <v>475</v>
      </c>
      <c r="J288" s="13" t="s">
        <v>588</v>
      </c>
      <c r="K288" s="13">
        <v>80111600</v>
      </c>
      <c r="L288" s="13" t="s">
        <v>657</v>
      </c>
      <c r="M288" s="13" t="s">
        <v>43</v>
      </c>
      <c r="N288" s="33" t="s">
        <v>43</v>
      </c>
      <c r="O288" s="33">
        <v>1</v>
      </c>
      <c r="P288" s="12">
        <v>1</v>
      </c>
      <c r="Q288" s="13" t="s">
        <v>44</v>
      </c>
      <c r="R288" s="13" t="s">
        <v>45</v>
      </c>
      <c r="S288" s="36">
        <v>0</v>
      </c>
      <c r="T288" s="17">
        <v>8000000</v>
      </c>
      <c r="U288" s="13" t="s">
        <v>580</v>
      </c>
      <c r="V288" s="13" t="s">
        <v>47</v>
      </c>
      <c r="W288" s="13" t="s">
        <v>481</v>
      </c>
      <c r="X288" s="13" t="s">
        <v>523</v>
      </c>
      <c r="Y288" s="13" t="s">
        <v>50</v>
      </c>
      <c r="Z288" s="13" t="s">
        <v>51</v>
      </c>
      <c r="AA288" s="69"/>
      <c r="AB288" s="69"/>
      <c r="AC288" s="69"/>
      <c r="AD288" s="69"/>
      <c r="AE288" s="13" t="s">
        <v>474</v>
      </c>
      <c r="AF288" s="36">
        <v>0</v>
      </c>
      <c r="AG288" s="31">
        <v>8000000</v>
      </c>
      <c r="AH288" s="70" t="e">
        <f>VLOOKUP(A288,'MOD PAA INVERSIÓN 25 DE FEBRERO'!$B:$M,12,0)</f>
        <v>#N/A</v>
      </c>
      <c r="AI288" s="78">
        <f t="shared" si="20"/>
        <v>0</v>
      </c>
      <c r="AJ288" s="78">
        <v>8000000</v>
      </c>
      <c r="AK288" s="70">
        <v>0</v>
      </c>
      <c r="AL288" s="70" t="e">
        <f>VLOOKUP(A288,'MOD PAA INVERSIÓN 25 DE FEBRERO'!$B:$X,23,0)</f>
        <v>#N/A</v>
      </c>
      <c r="AM288" s="13" t="s">
        <v>47</v>
      </c>
      <c r="AN288" s="14">
        <v>8131</v>
      </c>
      <c r="AO288" s="71"/>
      <c r="AP288" s="71">
        <f>SUMIFS('MOD PAA INVERSIÓN'!$M:$M,'MOD PAA INVERSIÓN'!B:B,A288,'MOD PAA INVERSIÓN'!A:A,"Información Actual")</f>
        <v>0</v>
      </c>
      <c r="AQ288" s="71" t="e">
        <f>VLOOKUP(A288,'Copia de MOD PAA INVERSIÓN'!$B:$M,12,0)</f>
        <v>#N/A</v>
      </c>
      <c r="AR288" s="69" t="e">
        <f>VLOOKUP(A288,'SOL INVERSIÒN'!$B:$M,12,0)</f>
        <v>#N/A</v>
      </c>
      <c r="AS288" s="69"/>
      <c r="AT288" s="71"/>
      <c r="AU288" s="71" t="e">
        <f t="shared" si="21"/>
        <v>#N/A</v>
      </c>
      <c r="AV288" s="71"/>
      <c r="AW288" s="71"/>
      <c r="AX288" s="71"/>
    </row>
    <row r="289" spans="1:50" ht="204">
      <c r="A289" s="12" t="s">
        <v>658</v>
      </c>
      <c r="B289" s="13" t="s">
        <v>34</v>
      </c>
      <c r="C289" s="13" t="s">
        <v>35</v>
      </c>
      <c r="D289" s="13" t="s">
        <v>472</v>
      </c>
      <c r="E289" s="13" t="s">
        <v>473</v>
      </c>
      <c r="F289" s="14">
        <v>8131</v>
      </c>
      <c r="G289" s="14">
        <v>2024110010238</v>
      </c>
      <c r="H289" s="13" t="s">
        <v>474</v>
      </c>
      <c r="I289" s="13" t="s">
        <v>475</v>
      </c>
      <c r="J289" s="13" t="s">
        <v>588</v>
      </c>
      <c r="K289" s="13">
        <v>80111600</v>
      </c>
      <c r="L289" s="13" t="s">
        <v>659</v>
      </c>
      <c r="M289" s="13" t="s">
        <v>43</v>
      </c>
      <c r="N289" s="33" t="s">
        <v>43</v>
      </c>
      <c r="O289" s="33">
        <v>1</v>
      </c>
      <c r="P289" s="12">
        <v>1</v>
      </c>
      <c r="Q289" s="13" t="s">
        <v>44</v>
      </c>
      <c r="R289" s="13" t="s">
        <v>45</v>
      </c>
      <c r="S289" s="36">
        <v>0</v>
      </c>
      <c r="T289" s="17">
        <v>14300000</v>
      </c>
      <c r="U289" s="13" t="s">
        <v>580</v>
      </c>
      <c r="V289" s="13" t="s">
        <v>47</v>
      </c>
      <c r="W289" s="13" t="s">
        <v>481</v>
      </c>
      <c r="X289" s="13" t="s">
        <v>523</v>
      </c>
      <c r="Y289" s="13" t="s">
        <v>50</v>
      </c>
      <c r="Z289" s="13" t="s">
        <v>51</v>
      </c>
      <c r="AA289" s="69"/>
      <c r="AB289" s="69"/>
      <c r="AC289" s="69"/>
      <c r="AD289" s="69"/>
      <c r="AE289" s="13" t="s">
        <v>474</v>
      </c>
      <c r="AF289" s="36">
        <v>0</v>
      </c>
      <c r="AG289" s="25">
        <v>14300000</v>
      </c>
      <c r="AH289" s="70" t="e">
        <f>VLOOKUP(A289,'MOD PAA INVERSIÓN 25 DE FEBRERO'!$B:$M,12,0)</f>
        <v>#N/A</v>
      </c>
      <c r="AI289" s="78">
        <f t="shared" si="20"/>
        <v>0</v>
      </c>
      <c r="AJ289" s="78">
        <v>14300000</v>
      </c>
      <c r="AK289" s="70">
        <v>0</v>
      </c>
      <c r="AL289" s="70" t="e">
        <f>VLOOKUP(A289,'MOD PAA INVERSIÓN 25 DE FEBRERO'!$B:$X,23,0)</f>
        <v>#N/A</v>
      </c>
      <c r="AM289" s="13" t="s">
        <v>47</v>
      </c>
      <c r="AN289" s="14">
        <v>8131</v>
      </c>
      <c r="AO289" s="71"/>
      <c r="AP289" s="71">
        <f>SUMIFS('MOD PAA INVERSIÓN'!$M:$M,'MOD PAA INVERSIÓN'!B:B,A289,'MOD PAA INVERSIÓN'!A:A,"Información Actual")</f>
        <v>0</v>
      </c>
      <c r="AQ289" s="71" t="e">
        <f>VLOOKUP(A289,'Copia de MOD PAA INVERSIÓN'!$B:$M,12,0)</f>
        <v>#N/A</v>
      </c>
      <c r="AR289" s="69" t="e">
        <f>VLOOKUP(A289,'SOL INVERSIÒN'!$B:$M,12,0)</f>
        <v>#N/A</v>
      </c>
      <c r="AS289" s="69"/>
      <c r="AT289" s="71"/>
      <c r="AU289" s="71" t="e">
        <f t="shared" si="21"/>
        <v>#N/A</v>
      </c>
      <c r="AV289" s="71"/>
      <c r="AW289" s="71"/>
      <c r="AX289" s="71"/>
    </row>
    <row r="290" spans="1:50" ht="204">
      <c r="A290" s="12" t="s">
        <v>660</v>
      </c>
      <c r="B290" s="13" t="s">
        <v>34</v>
      </c>
      <c r="C290" s="13" t="s">
        <v>35</v>
      </c>
      <c r="D290" s="13" t="s">
        <v>472</v>
      </c>
      <c r="E290" s="13" t="s">
        <v>473</v>
      </c>
      <c r="F290" s="14">
        <v>8131</v>
      </c>
      <c r="G290" s="14">
        <v>2024110010238</v>
      </c>
      <c r="H290" s="13" t="s">
        <v>474</v>
      </c>
      <c r="I290" s="13" t="s">
        <v>475</v>
      </c>
      <c r="J290" s="13" t="s">
        <v>588</v>
      </c>
      <c r="K290" s="13">
        <v>80111600</v>
      </c>
      <c r="L290" s="13" t="s">
        <v>661</v>
      </c>
      <c r="M290" s="13" t="s">
        <v>43</v>
      </c>
      <c r="N290" s="13" t="s">
        <v>43</v>
      </c>
      <c r="O290" s="13">
        <v>6</v>
      </c>
      <c r="P290" s="12">
        <v>1</v>
      </c>
      <c r="Q290" s="13" t="s">
        <v>44</v>
      </c>
      <c r="R290" s="15" t="s">
        <v>45</v>
      </c>
      <c r="S290" s="15">
        <v>6000000</v>
      </c>
      <c r="T290" s="17">
        <v>36000000</v>
      </c>
      <c r="U290" s="13" t="s">
        <v>662</v>
      </c>
      <c r="V290" s="13" t="s">
        <v>92</v>
      </c>
      <c r="W290" s="13" t="s">
        <v>481</v>
      </c>
      <c r="X290" s="13" t="s">
        <v>523</v>
      </c>
      <c r="Y290" s="13" t="s">
        <v>50</v>
      </c>
      <c r="Z290" s="13" t="s">
        <v>51</v>
      </c>
      <c r="AA290" s="69"/>
      <c r="AB290" s="69"/>
      <c r="AC290" s="69"/>
      <c r="AD290" s="69"/>
      <c r="AE290" s="13" t="s">
        <v>474</v>
      </c>
      <c r="AF290" s="15">
        <v>6000000</v>
      </c>
      <c r="AG290" s="25">
        <v>36000000</v>
      </c>
      <c r="AH290" s="70" t="e">
        <f>VLOOKUP(A290,'MOD PAA INVERSIÓN 25 DE FEBRERO'!$B:$M,12,0)</f>
        <v>#N/A</v>
      </c>
      <c r="AI290" s="78">
        <f t="shared" si="20"/>
        <v>0</v>
      </c>
      <c r="AJ290" s="78">
        <v>36000000</v>
      </c>
      <c r="AK290" s="70">
        <v>0</v>
      </c>
      <c r="AL290" s="70" t="e">
        <f>VLOOKUP(A290,'MOD PAA INVERSIÓN 25 DE FEBRERO'!$B:$X,23,0)</f>
        <v>#N/A</v>
      </c>
      <c r="AM290" s="13" t="s">
        <v>92</v>
      </c>
      <c r="AN290" s="14">
        <v>8131</v>
      </c>
      <c r="AO290" s="71"/>
      <c r="AP290" s="71">
        <f>SUMIFS('MOD PAA INVERSIÓN'!$M:$M,'MOD PAA INVERSIÓN'!B:B,A290,'MOD PAA INVERSIÓN'!A:A,"Información Actual")</f>
        <v>0</v>
      </c>
      <c r="AQ290" s="71" t="e">
        <f>VLOOKUP(A290,'Copia de MOD PAA INVERSIÓN'!$B:$M,12,0)</f>
        <v>#N/A</v>
      </c>
      <c r="AR290" s="69" t="e">
        <f>VLOOKUP(A290,'SOL INVERSIÒN'!$B:$M,12,0)</f>
        <v>#N/A</v>
      </c>
      <c r="AS290" s="69"/>
      <c r="AT290" s="71"/>
      <c r="AU290" s="71" t="e">
        <f t="shared" si="21"/>
        <v>#N/A</v>
      </c>
      <c r="AV290" s="71"/>
      <c r="AW290" s="71"/>
      <c r="AX290" s="71"/>
    </row>
    <row r="291" spans="1:50" ht="204">
      <c r="A291" s="12" t="s">
        <v>663</v>
      </c>
      <c r="B291" s="13" t="s">
        <v>34</v>
      </c>
      <c r="C291" s="13" t="s">
        <v>35</v>
      </c>
      <c r="D291" s="13" t="s">
        <v>472</v>
      </c>
      <c r="E291" s="13" t="s">
        <v>473</v>
      </c>
      <c r="F291" s="14">
        <v>8131</v>
      </c>
      <c r="G291" s="14">
        <v>2024110010238</v>
      </c>
      <c r="H291" s="13" t="s">
        <v>474</v>
      </c>
      <c r="I291" s="13" t="s">
        <v>475</v>
      </c>
      <c r="J291" s="13" t="s">
        <v>476</v>
      </c>
      <c r="K291" s="13">
        <v>80111600</v>
      </c>
      <c r="L291" s="13" t="s">
        <v>664</v>
      </c>
      <c r="M291" s="13" t="s">
        <v>43</v>
      </c>
      <c r="N291" s="13" t="s">
        <v>43</v>
      </c>
      <c r="O291" s="13">
        <v>6</v>
      </c>
      <c r="P291" s="12">
        <v>1</v>
      </c>
      <c r="Q291" s="13" t="s">
        <v>44</v>
      </c>
      <c r="R291" s="24" t="s">
        <v>45</v>
      </c>
      <c r="S291" s="24">
        <v>3200000</v>
      </c>
      <c r="T291" s="17">
        <v>19200000</v>
      </c>
      <c r="U291" s="416" t="s">
        <v>662</v>
      </c>
      <c r="V291" s="13" t="s">
        <v>47</v>
      </c>
      <c r="W291" s="13" t="s">
        <v>481</v>
      </c>
      <c r="X291" s="13" t="s">
        <v>523</v>
      </c>
      <c r="Y291" s="13" t="s">
        <v>50</v>
      </c>
      <c r="Z291" s="13" t="s">
        <v>51</v>
      </c>
      <c r="AA291" s="69"/>
      <c r="AB291" s="69"/>
      <c r="AC291" s="69"/>
      <c r="AD291" s="69"/>
      <c r="AE291" s="13" t="s">
        <v>474</v>
      </c>
      <c r="AF291" s="24">
        <v>3200000</v>
      </c>
      <c r="AG291" s="25">
        <v>19200000</v>
      </c>
      <c r="AH291" s="70" t="e">
        <f>VLOOKUP(A291,'MOD PAA INVERSIÓN 25 DE FEBRERO'!$B:$M,12,0)</f>
        <v>#N/A</v>
      </c>
      <c r="AI291" s="78">
        <f t="shared" si="20"/>
        <v>0</v>
      </c>
      <c r="AJ291" s="78">
        <v>19200000</v>
      </c>
      <c r="AK291" s="70">
        <v>0</v>
      </c>
      <c r="AL291" s="70" t="e">
        <f>VLOOKUP(A291,'MOD PAA INVERSIÓN 25 DE FEBRERO'!$B:$X,23,0)</f>
        <v>#N/A</v>
      </c>
      <c r="AM291" s="13" t="s">
        <v>47</v>
      </c>
      <c r="AN291" s="14">
        <v>8131</v>
      </c>
      <c r="AO291" s="71"/>
      <c r="AP291" s="71">
        <f>SUMIFS('MOD PAA INVERSIÓN'!$M:$M,'MOD PAA INVERSIÓN'!B:B,A291,'MOD PAA INVERSIÓN'!A:A,"Información Actual")</f>
        <v>0</v>
      </c>
      <c r="AQ291" s="71" t="e">
        <f>VLOOKUP(A291,'Copia de MOD PAA INVERSIÓN'!$B:$M,12,0)</f>
        <v>#N/A</v>
      </c>
      <c r="AR291" s="69" t="e">
        <f>VLOOKUP(A291,'SOL INVERSIÒN'!$B:$M,12,0)</f>
        <v>#N/A</v>
      </c>
      <c r="AS291" s="69"/>
      <c r="AT291" s="71"/>
      <c r="AU291" s="71" t="e">
        <f t="shared" si="21"/>
        <v>#N/A</v>
      </c>
      <c r="AV291" s="71"/>
      <c r="AW291" s="71"/>
      <c r="AX291" s="71"/>
    </row>
    <row r="292" spans="1:50" ht="102">
      <c r="A292" s="12" t="s">
        <v>665</v>
      </c>
      <c r="B292" s="13" t="s">
        <v>34</v>
      </c>
      <c r="C292" s="13" t="s">
        <v>35</v>
      </c>
      <c r="D292" s="13" t="s">
        <v>472</v>
      </c>
      <c r="E292" s="13" t="s">
        <v>473</v>
      </c>
      <c r="F292" s="14">
        <v>8131</v>
      </c>
      <c r="G292" s="14">
        <v>2024110010238</v>
      </c>
      <c r="H292" s="13" t="s">
        <v>474</v>
      </c>
      <c r="I292" s="13" t="s">
        <v>475</v>
      </c>
      <c r="J292" s="13" t="s">
        <v>476</v>
      </c>
      <c r="K292" s="13">
        <v>80111600</v>
      </c>
      <c r="L292" s="13" t="s">
        <v>666</v>
      </c>
      <c r="M292" s="13" t="s">
        <v>43</v>
      </c>
      <c r="N292" s="13" t="s">
        <v>280</v>
      </c>
      <c r="O292" s="13">
        <v>6</v>
      </c>
      <c r="P292" s="12">
        <v>1</v>
      </c>
      <c r="Q292" s="13" t="s">
        <v>44</v>
      </c>
      <c r="R292" s="24" t="s">
        <v>45</v>
      </c>
      <c r="S292" s="24">
        <v>3156000</v>
      </c>
      <c r="T292" s="17">
        <v>18936000</v>
      </c>
      <c r="U292" s="13" t="s">
        <v>662</v>
      </c>
      <c r="V292" s="13" t="s">
        <v>47</v>
      </c>
      <c r="W292" s="13" t="s">
        <v>481</v>
      </c>
      <c r="X292" s="13" t="s">
        <v>667</v>
      </c>
      <c r="Y292" s="13" t="s">
        <v>50</v>
      </c>
      <c r="Z292" s="13" t="s">
        <v>51</v>
      </c>
      <c r="AA292" s="69"/>
      <c r="AB292" s="69"/>
      <c r="AC292" s="69"/>
      <c r="AD292" s="69"/>
      <c r="AE292" s="13" t="s">
        <v>474</v>
      </c>
      <c r="AF292" s="24">
        <v>3156000</v>
      </c>
      <c r="AG292" s="25">
        <v>18936000</v>
      </c>
      <c r="AH292" s="70" t="e">
        <f>VLOOKUP(A292,'MOD PAA INVERSIÓN 25 DE FEBRERO'!$B:$M,12,0)</f>
        <v>#N/A</v>
      </c>
      <c r="AI292" s="78">
        <f t="shared" si="20"/>
        <v>0</v>
      </c>
      <c r="AJ292" s="78">
        <v>18936000</v>
      </c>
      <c r="AK292" s="70">
        <v>0</v>
      </c>
      <c r="AL292" s="70" t="e">
        <f>VLOOKUP(A292,'MOD PAA INVERSIÓN 25 DE FEBRERO'!$B:$X,23,0)</f>
        <v>#N/A</v>
      </c>
      <c r="AM292" s="13" t="s">
        <v>47</v>
      </c>
      <c r="AN292" s="14">
        <v>8131</v>
      </c>
      <c r="AO292" s="71"/>
      <c r="AP292" s="71">
        <f>SUMIFS('MOD PAA INVERSIÓN'!$M:$M,'MOD PAA INVERSIÓN'!B:B,A292,'MOD PAA INVERSIÓN'!A:A,"Información Actual")</f>
        <v>0</v>
      </c>
      <c r="AQ292" s="71" t="e">
        <f>VLOOKUP(A292,'Copia de MOD PAA INVERSIÓN'!$B:$M,12,0)</f>
        <v>#N/A</v>
      </c>
      <c r="AR292" s="69" t="e">
        <f>VLOOKUP(A292,'SOL INVERSIÒN'!$B:$M,12,0)</f>
        <v>#N/A</v>
      </c>
      <c r="AS292" s="69"/>
      <c r="AT292" s="71"/>
      <c r="AU292" s="71" t="e">
        <f t="shared" si="21"/>
        <v>#N/A</v>
      </c>
      <c r="AV292" s="71"/>
      <c r="AW292" s="71"/>
      <c r="AX292" s="71"/>
    </row>
    <row r="293" spans="1:50" ht="89.25">
      <c r="A293" s="12" t="s">
        <v>668</v>
      </c>
      <c r="B293" s="13" t="s">
        <v>34</v>
      </c>
      <c r="C293" s="13" t="s">
        <v>35</v>
      </c>
      <c r="D293" s="13" t="s">
        <v>472</v>
      </c>
      <c r="E293" s="13" t="s">
        <v>473</v>
      </c>
      <c r="F293" s="14">
        <v>8131</v>
      </c>
      <c r="G293" s="14">
        <v>2024110010238</v>
      </c>
      <c r="H293" s="13" t="s">
        <v>474</v>
      </c>
      <c r="I293" s="13" t="s">
        <v>475</v>
      </c>
      <c r="J293" s="13" t="s">
        <v>476</v>
      </c>
      <c r="K293" s="13">
        <v>80111600</v>
      </c>
      <c r="L293" s="13" t="s">
        <v>669</v>
      </c>
      <c r="M293" s="13" t="s">
        <v>43</v>
      </c>
      <c r="N293" s="13" t="s">
        <v>43</v>
      </c>
      <c r="O293" s="13">
        <v>6</v>
      </c>
      <c r="P293" s="13">
        <v>1</v>
      </c>
      <c r="Q293" s="13" t="s">
        <v>44</v>
      </c>
      <c r="R293" s="24" t="s">
        <v>45</v>
      </c>
      <c r="S293" s="24">
        <v>3200000</v>
      </c>
      <c r="T293" s="17">
        <v>19200000</v>
      </c>
      <c r="U293" s="13" t="s">
        <v>662</v>
      </c>
      <c r="V293" s="13" t="s">
        <v>47</v>
      </c>
      <c r="W293" s="13" t="s">
        <v>481</v>
      </c>
      <c r="X293" s="13" t="s">
        <v>667</v>
      </c>
      <c r="Y293" s="13" t="s">
        <v>50</v>
      </c>
      <c r="Z293" s="13" t="s">
        <v>51</v>
      </c>
      <c r="AA293" s="69"/>
      <c r="AB293" s="69"/>
      <c r="AC293" s="69"/>
      <c r="AD293" s="69"/>
      <c r="AE293" s="13" t="s">
        <v>474</v>
      </c>
      <c r="AF293" s="24">
        <v>3200000</v>
      </c>
      <c r="AG293" s="25">
        <v>19200000</v>
      </c>
      <c r="AH293" s="70" t="e">
        <f>VLOOKUP(A293,'MOD PAA INVERSIÓN 25 DE FEBRERO'!$B:$M,12,0)</f>
        <v>#N/A</v>
      </c>
      <c r="AI293" s="78">
        <f t="shared" si="20"/>
        <v>0</v>
      </c>
      <c r="AJ293" s="78">
        <v>19200000</v>
      </c>
      <c r="AK293" s="70">
        <v>0</v>
      </c>
      <c r="AL293" s="70" t="e">
        <f>VLOOKUP(A293,'MOD PAA INVERSIÓN 25 DE FEBRERO'!$B:$X,23,0)</f>
        <v>#N/A</v>
      </c>
      <c r="AM293" s="13" t="s">
        <v>47</v>
      </c>
      <c r="AN293" s="14">
        <v>8131</v>
      </c>
      <c r="AO293" s="71"/>
      <c r="AP293" s="71">
        <f>SUMIFS('MOD PAA INVERSIÓN'!$M:$M,'MOD PAA INVERSIÓN'!B:B,A293,'MOD PAA INVERSIÓN'!A:A,"Información Actual")</f>
        <v>0</v>
      </c>
      <c r="AQ293" s="71" t="e">
        <f>VLOOKUP(A293,'Copia de MOD PAA INVERSIÓN'!$B:$M,12,0)</f>
        <v>#N/A</v>
      </c>
      <c r="AR293" s="69" t="e">
        <f>VLOOKUP(A293,'SOL INVERSIÒN'!$B:$M,12,0)</f>
        <v>#N/A</v>
      </c>
      <c r="AS293" s="69"/>
      <c r="AT293" s="71"/>
      <c r="AU293" s="71" t="e">
        <f t="shared" si="21"/>
        <v>#N/A</v>
      </c>
      <c r="AV293" s="71"/>
      <c r="AW293" s="71"/>
      <c r="AX293" s="71"/>
    </row>
    <row r="294" spans="1:50" ht="89.25">
      <c r="A294" s="12" t="s">
        <v>670</v>
      </c>
      <c r="B294" s="13" t="s">
        <v>34</v>
      </c>
      <c r="C294" s="13" t="s">
        <v>35</v>
      </c>
      <c r="D294" s="13" t="s">
        <v>472</v>
      </c>
      <c r="E294" s="13" t="s">
        <v>473</v>
      </c>
      <c r="F294" s="14">
        <v>8131</v>
      </c>
      <c r="G294" s="14">
        <v>2024110010238</v>
      </c>
      <c r="H294" s="13" t="s">
        <v>474</v>
      </c>
      <c r="I294" s="13" t="s">
        <v>475</v>
      </c>
      <c r="J294" s="13" t="s">
        <v>476</v>
      </c>
      <c r="K294" s="13">
        <v>80111600</v>
      </c>
      <c r="L294" s="13" t="s">
        <v>669</v>
      </c>
      <c r="M294" s="13" t="s">
        <v>43</v>
      </c>
      <c r="N294" s="13" t="s">
        <v>280</v>
      </c>
      <c r="O294" s="13">
        <v>6</v>
      </c>
      <c r="P294" s="13">
        <v>1</v>
      </c>
      <c r="Q294" s="13" t="s">
        <v>44</v>
      </c>
      <c r="R294" s="24" t="s">
        <v>45</v>
      </c>
      <c r="S294" s="24">
        <v>3156000</v>
      </c>
      <c r="T294" s="17">
        <v>18936000</v>
      </c>
      <c r="U294" s="12" t="s">
        <v>662</v>
      </c>
      <c r="V294" s="13" t="s">
        <v>47</v>
      </c>
      <c r="W294" s="13" t="s">
        <v>481</v>
      </c>
      <c r="X294" s="13" t="s">
        <v>667</v>
      </c>
      <c r="Y294" s="13" t="s">
        <v>50</v>
      </c>
      <c r="Z294" s="13" t="s">
        <v>51</v>
      </c>
      <c r="AA294" s="69"/>
      <c r="AB294" s="69"/>
      <c r="AC294" s="69"/>
      <c r="AD294" s="69"/>
      <c r="AE294" s="13" t="s">
        <v>474</v>
      </c>
      <c r="AF294" s="24">
        <v>3156000</v>
      </c>
      <c r="AG294" s="25">
        <v>18936000</v>
      </c>
      <c r="AH294" s="70" t="e">
        <f>VLOOKUP(A294,'MOD PAA INVERSIÓN 25 DE FEBRERO'!$B:$M,12,0)</f>
        <v>#N/A</v>
      </c>
      <c r="AI294" s="78">
        <f t="shared" si="20"/>
        <v>0</v>
      </c>
      <c r="AJ294" s="78">
        <v>18936000</v>
      </c>
      <c r="AK294" s="70">
        <v>0</v>
      </c>
      <c r="AL294" s="70" t="e">
        <f>VLOOKUP(A294,'MOD PAA INVERSIÓN 25 DE FEBRERO'!$B:$X,23,0)</f>
        <v>#N/A</v>
      </c>
      <c r="AM294" s="13" t="s">
        <v>47</v>
      </c>
      <c r="AN294" s="14">
        <v>8131</v>
      </c>
      <c r="AO294" s="71"/>
      <c r="AP294" s="71">
        <f>SUMIFS('MOD PAA INVERSIÓN'!$M:$M,'MOD PAA INVERSIÓN'!B:B,A294,'MOD PAA INVERSIÓN'!A:A,"Información Actual")</f>
        <v>0</v>
      </c>
      <c r="AQ294" s="71" t="e">
        <f>VLOOKUP(A294,'Copia de MOD PAA INVERSIÓN'!$B:$M,12,0)</f>
        <v>#N/A</v>
      </c>
      <c r="AR294" s="69" t="e">
        <f>VLOOKUP(A294,'SOL INVERSIÒN'!$B:$M,12,0)</f>
        <v>#N/A</v>
      </c>
      <c r="AS294" s="69"/>
      <c r="AT294" s="71"/>
      <c r="AU294" s="71" t="e">
        <f t="shared" si="21"/>
        <v>#N/A</v>
      </c>
      <c r="AV294" s="71"/>
      <c r="AW294" s="71"/>
      <c r="AX294" s="71"/>
    </row>
    <row r="295" spans="1:50" ht="89.25">
      <c r="A295" s="12" t="s">
        <v>671</v>
      </c>
      <c r="B295" s="13" t="s">
        <v>34</v>
      </c>
      <c r="C295" s="13" t="s">
        <v>35</v>
      </c>
      <c r="D295" s="13" t="s">
        <v>472</v>
      </c>
      <c r="E295" s="13" t="s">
        <v>473</v>
      </c>
      <c r="F295" s="14">
        <v>8131</v>
      </c>
      <c r="G295" s="14">
        <v>2024110010238</v>
      </c>
      <c r="H295" s="13" t="s">
        <v>474</v>
      </c>
      <c r="I295" s="13" t="s">
        <v>475</v>
      </c>
      <c r="J295" s="13" t="s">
        <v>476</v>
      </c>
      <c r="K295" s="13">
        <v>80111600</v>
      </c>
      <c r="L295" s="13" t="s">
        <v>669</v>
      </c>
      <c r="M295" s="13" t="s">
        <v>43</v>
      </c>
      <c r="N295" s="13" t="s">
        <v>280</v>
      </c>
      <c r="O295" s="13">
        <v>6</v>
      </c>
      <c r="P295" s="13">
        <v>1</v>
      </c>
      <c r="Q295" s="13" t="s">
        <v>44</v>
      </c>
      <c r="R295" s="24" t="s">
        <v>45</v>
      </c>
      <c r="S295" s="24">
        <v>3156000</v>
      </c>
      <c r="T295" s="17">
        <v>18936000</v>
      </c>
      <c r="U295" s="12" t="s">
        <v>662</v>
      </c>
      <c r="V295" s="13" t="s">
        <v>47</v>
      </c>
      <c r="W295" s="13" t="s">
        <v>481</v>
      </c>
      <c r="X295" s="13" t="s">
        <v>667</v>
      </c>
      <c r="Y295" s="13" t="s">
        <v>50</v>
      </c>
      <c r="Z295" s="13" t="s">
        <v>51</v>
      </c>
      <c r="AA295" s="69"/>
      <c r="AB295" s="69"/>
      <c r="AC295" s="69"/>
      <c r="AD295" s="69"/>
      <c r="AE295" s="13" t="s">
        <v>474</v>
      </c>
      <c r="AF295" s="24">
        <v>3156000</v>
      </c>
      <c r="AG295" s="25">
        <v>18936000</v>
      </c>
      <c r="AH295" s="70" t="e">
        <f>VLOOKUP(A295,'MOD PAA INVERSIÓN 25 DE FEBRERO'!$B:$M,12,0)</f>
        <v>#N/A</v>
      </c>
      <c r="AI295" s="78">
        <f t="shared" si="20"/>
        <v>0</v>
      </c>
      <c r="AJ295" s="78">
        <v>18936000</v>
      </c>
      <c r="AK295" s="70">
        <v>0</v>
      </c>
      <c r="AL295" s="70" t="e">
        <f>VLOOKUP(A295,'MOD PAA INVERSIÓN 25 DE FEBRERO'!$B:$X,23,0)</f>
        <v>#N/A</v>
      </c>
      <c r="AM295" s="13" t="s">
        <v>47</v>
      </c>
      <c r="AN295" s="14">
        <v>8131</v>
      </c>
      <c r="AO295" s="71"/>
      <c r="AP295" s="71">
        <f>SUMIFS('MOD PAA INVERSIÓN'!$M:$M,'MOD PAA INVERSIÓN'!B:B,A295,'MOD PAA INVERSIÓN'!A:A,"Información Actual")</f>
        <v>0</v>
      </c>
      <c r="AQ295" s="71" t="e">
        <f>VLOOKUP(A295,'Copia de MOD PAA INVERSIÓN'!$B:$M,12,0)</f>
        <v>#N/A</v>
      </c>
      <c r="AR295" s="69" t="e">
        <f>VLOOKUP(A295,'SOL INVERSIÒN'!$B:$M,12,0)</f>
        <v>#N/A</v>
      </c>
      <c r="AS295" s="69"/>
      <c r="AT295" s="71"/>
      <c r="AU295" s="71" t="e">
        <f t="shared" si="21"/>
        <v>#N/A</v>
      </c>
      <c r="AV295" s="71"/>
      <c r="AW295" s="71"/>
      <c r="AX295" s="71"/>
    </row>
    <row r="296" spans="1:50" ht="89.25">
      <c r="A296" s="12" t="s">
        <v>672</v>
      </c>
      <c r="B296" s="13" t="s">
        <v>34</v>
      </c>
      <c r="C296" s="13" t="s">
        <v>35</v>
      </c>
      <c r="D296" s="13" t="s">
        <v>472</v>
      </c>
      <c r="E296" s="13" t="s">
        <v>473</v>
      </c>
      <c r="F296" s="14">
        <v>8131</v>
      </c>
      <c r="G296" s="14">
        <v>2024110010238</v>
      </c>
      <c r="H296" s="13" t="s">
        <v>474</v>
      </c>
      <c r="I296" s="13" t="s">
        <v>475</v>
      </c>
      <c r="J296" s="13" t="s">
        <v>476</v>
      </c>
      <c r="K296" s="13">
        <v>80111600</v>
      </c>
      <c r="L296" s="13" t="s">
        <v>669</v>
      </c>
      <c r="M296" s="13" t="s">
        <v>43</v>
      </c>
      <c r="N296" s="13" t="s">
        <v>280</v>
      </c>
      <c r="O296" s="13">
        <v>6</v>
      </c>
      <c r="P296" s="13">
        <v>1</v>
      </c>
      <c r="Q296" s="13" t="s">
        <v>44</v>
      </c>
      <c r="R296" s="24" t="s">
        <v>45</v>
      </c>
      <c r="S296" s="24">
        <v>3156000</v>
      </c>
      <c r="T296" s="17">
        <v>18936000</v>
      </c>
      <c r="U296" s="12" t="s">
        <v>662</v>
      </c>
      <c r="V296" s="13" t="s">
        <v>47</v>
      </c>
      <c r="W296" s="13" t="s">
        <v>481</v>
      </c>
      <c r="X296" s="13" t="s">
        <v>667</v>
      </c>
      <c r="Y296" s="13" t="s">
        <v>50</v>
      </c>
      <c r="Z296" s="13" t="s">
        <v>51</v>
      </c>
      <c r="AA296" s="69"/>
      <c r="AB296" s="69"/>
      <c r="AC296" s="69"/>
      <c r="AD296" s="69"/>
      <c r="AE296" s="13" t="s">
        <v>474</v>
      </c>
      <c r="AF296" s="24">
        <v>3156000</v>
      </c>
      <c r="AG296" s="25">
        <v>18936000</v>
      </c>
      <c r="AH296" s="70" t="e">
        <f>VLOOKUP(A296,'MOD PAA INVERSIÓN 25 DE FEBRERO'!$B:$M,12,0)</f>
        <v>#N/A</v>
      </c>
      <c r="AI296" s="78">
        <f t="shared" si="20"/>
        <v>0</v>
      </c>
      <c r="AJ296" s="78">
        <v>18936000</v>
      </c>
      <c r="AK296" s="70">
        <v>0</v>
      </c>
      <c r="AL296" s="70" t="e">
        <f>VLOOKUP(A296,'MOD PAA INVERSIÓN 25 DE FEBRERO'!$B:$X,23,0)</f>
        <v>#N/A</v>
      </c>
      <c r="AM296" s="13" t="s">
        <v>47</v>
      </c>
      <c r="AN296" s="14">
        <v>8131</v>
      </c>
      <c r="AO296" s="71"/>
      <c r="AP296" s="71">
        <f>SUMIFS('MOD PAA INVERSIÓN'!$M:$M,'MOD PAA INVERSIÓN'!B:B,A296,'MOD PAA INVERSIÓN'!A:A,"Información Actual")</f>
        <v>0</v>
      </c>
      <c r="AQ296" s="71" t="e">
        <f>VLOOKUP(A296,'Copia de MOD PAA INVERSIÓN'!$B:$M,12,0)</f>
        <v>#N/A</v>
      </c>
      <c r="AR296" s="69" t="e">
        <f>VLOOKUP(A296,'SOL INVERSIÒN'!$B:$M,12,0)</f>
        <v>#N/A</v>
      </c>
      <c r="AS296" s="69"/>
      <c r="AT296" s="71"/>
      <c r="AU296" s="71" t="e">
        <f t="shared" si="21"/>
        <v>#N/A</v>
      </c>
      <c r="AV296" s="71"/>
      <c r="AW296" s="71"/>
      <c r="AX296" s="71"/>
    </row>
    <row r="297" spans="1:50" ht="89.25">
      <c r="A297" s="12" t="s">
        <v>673</v>
      </c>
      <c r="B297" s="13" t="s">
        <v>34</v>
      </c>
      <c r="C297" s="13" t="s">
        <v>35</v>
      </c>
      <c r="D297" s="13" t="s">
        <v>472</v>
      </c>
      <c r="E297" s="13" t="s">
        <v>473</v>
      </c>
      <c r="F297" s="14">
        <v>8131</v>
      </c>
      <c r="G297" s="14">
        <v>2024110010238</v>
      </c>
      <c r="H297" s="13" t="s">
        <v>474</v>
      </c>
      <c r="I297" s="13" t="s">
        <v>475</v>
      </c>
      <c r="J297" s="13" t="s">
        <v>476</v>
      </c>
      <c r="K297" s="13">
        <v>80111600</v>
      </c>
      <c r="L297" s="13" t="s">
        <v>674</v>
      </c>
      <c r="M297" s="13" t="s">
        <v>43</v>
      </c>
      <c r="N297" s="13" t="s">
        <v>280</v>
      </c>
      <c r="O297" s="13">
        <v>6</v>
      </c>
      <c r="P297" s="13">
        <v>1</v>
      </c>
      <c r="Q297" s="13" t="s">
        <v>44</v>
      </c>
      <c r="R297" s="24" t="s">
        <v>45</v>
      </c>
      <c r="S297" s="24">
        <v>3156000</v>
      </c>
      <c r="T297" s="17">
        <v>18936000</v>
      </c>
      <c r="U297" s="12" t="s">
        <v>662</v>
      </c>
      <c r="V297" s="13" t="s">
        <v>47</v>
      </c>
      <c r="W297" s="13" t="s">
        <v>481</v>
      </c>
      <c r="X297" s="13" t="s">
        <v>667</v>
      </c>
      <c r="Y297" s="13" t="s">
        <v>50</v>
      </c>
      <c r="Z297" s="13" t="s">
        <v>51</v>
      </c>
      <c r="AA297" s="69"/>
      <c r="AB297" s="69"/>
      <c r="AC297" s="69"/>
      <c r="AD297" s="69"/>
      <c r="AE297" s="13" t="s">
        <v>474</v>
      </c>
      <c r="AF297" s="24">
        <v>3156000</v>
      </c>
      <c r="AG297" s="25">
        <v>18936000</v>
      </c>
      <c r="AH297" s="70" t="e">
        <f>VLOOKUP(A297,'MOD PAA INVERSIÓN 25 DE FEBRERO'!$B:$M,12,0)</f>
        <v>#N/A</v>
      </c>
      <c r="AI297" s="78">
        <f t="shared" si="20"/>
        <v>0</v>
      </c>
      <c r="AJ297" s="78">
        <v>18936000</v>
      </c>
      <c r="AK297" s="70">
        <v>0</v>
      </c>
      <c r="AL297" s="70" t="e">
        <f>VLOOKUP(A297,'MOD PAA INVERSIÓN 25 DE FEBRERO'!$B:$X,23,0)</f>
        <v>#N/A</v>
      </c>
      <c r="AM297" s="13" t="s">
        <v>47</v>
      </c>
      <c r="AN297" s="14">
        <v>8131</v>
      </c>
      <c r="AO297" s="71"/>
      <c r="AP297" s="71">
        <f>SUMIFS('MOD PAA INVERSIÓN'!$M:$M,'MOD PAA INVERSIÓN'!B:B,A297,'MOD PAA INVERSIÓN'!A:A,"Información Actual")</f>
        <v>0</v>
      </c>
      <c r="AQ297" s="71" t="e">
        <f>VLOOKUP(A297,'Copia de MOD PAA INVERSIÓN'!$B:$M,12,0)</f>
        <v>#N/A</v>
      </c>
      <c r="AR297" s="69" t="e">
        <f>VLOOKUP(A297,'SOL INVERSIÒN'!$B:$M,12,0)</f>
        <v>#N/A</v>
      </c>
      <c r="AS297" s="69"/>
      <c r="AT297" s="71"/>
      <c r="AU297" s="71" t="e">
        <f t="shared" si="21"/>
        <v>#N/A</v>
      </c>
      <c r="AV297" s="71"/>
      <c r="AW297" s="71"/>
      <c r="AX297" s="71"/>
    </row>
    <row r="298" spans="1:50" ht="89.25">
      <c r="A298" s="12" t="s">
        <v>675</v>
      </c>
      <c r="B298" s="13" t="s">
        <v>34</v>
      </c>
      <c r="C298" s="13" t="s">
        <v>35</v>
      </c>
      <c r="D298" s="13" t="s">
        <v>472</v>
      </c>
      <c r="E298" s="13" t="s">
        <v>473</v>
      </c>
      <c r="F298" s="14">
        <v>8131</v>
      </c>
      <c r="G298" s="14">
        <v>2024110010238</v>
      </c>
      <c r="H298" s="13" t="s">
        <v>474</v>
      </c>
      <c r="I298" s="13" t="s">
        <v>475</v>
      </c>
      <c r="J298" s="13" t="s">
        <v>476</v>
      </c>
      <c r="K298" s="13">
        <v>80111600</v>
      </c>
      <c r="L298" s="13" t="s">
        <v>669</v>
      </c>
      <c r="M298" s="13" t="s">
        <v>43</v>
      </c>
      <c r="N298" s="13" t="s">
        <v>43</v>
      </c>
      <c r="O298" s="13">
        <v>6</v>
      </c>
      <c r="P298" s="13">
        <v>1</v>
      </c>
      <c r="Q298" s="13" t="s">
        <v>44</v>
      </c>
      <c r="R298" s="24" t="s">
        <v>45</v>
      </c>
      <c r="S298" s="24">
        <v>3156000</v>
      </c>
      <c r="T298" s="17">
        <v>18936000</v>
      </c>
      <c r="U298" s="12" t="s">
        <v>662</v>
      </c>
      <c r="V298" s="13" t="s">
        <v>47</v>
      </c>
      <c r="W298" s="13" t="s">
        <v>481</v>
      </c>
      <c r="X298" s="13" t="s">
        <v>667</v>
      </c>
      <c r="Y298" s="13" t="s">
        <v>50</v>
      </c>
      <c r="Z298" s="13" t="s">
        <v>51</v>
      </c>
      <c r="AA298" s="69"/>
      <c r="AB298" s="69"/>
      <c r="AC298" s="69"/>
      <c r="AD298" s="69"/>
      <c r="AE298" s="13" t="s">
        <v>474</v>
      </c>
      <c r="AF298" s="24">
        <v>3156000</v>
      </c>
      <c r="AG298" s="25">
        <v>18936000</v>
      </c>
      <c r="AH298" s="70" t="e">
        <f>VLOOKUP(A298,'MOD PAA INVERSIÓN 25 DE FEBRERO'!$B:$M,12,0)</f>
        <v>#N/A</v>
      </c>
      <c r="AI298" s="78">
        <f t="shared" si="20"/>
        <v>0</v>
      </c>
      <c r="AJ298" s="78">
        <v>18936000</v>
      </c>
      <c r="AK298" s="70">
        <v>0</v>
      </c>
      <c r="AL298" s="70" t="e">
        <f>VLOOKUP(A298,'MOD PAA INVERSIÓN 25 DE FEBRERO'!$B:$X,23,0)</f>
        <v>#N/A</v>
      </c>
      <c r="AM298" s="13" t="s">
        <v>47</v>
      </c>
      <c r="AN298" s="14">
        <v>8131</v>
      </c>
      <c r="AO298" s="71"/>
      <c r="AP298" s="71">
        <f>SUMIFS('MOD PAA INVERSIÓN'!$M:$M,'MOD PAA INVERSIÓN'!B:B,A298,'MOD PAA INVERSIÓN'!A:A,"Información Actual")</f>
        <v>0</v>
      </c>
      <c r="AQ298" s="71" t="e">
        <f>VLOOKUP(A298,'Copia de MOD PAA INVERSIÓN'!$B:$M,12,0)</f>
        <v>#N/A</v>
      </c>
      <c r="AR298" s="69" t="e">
        <f>VLOOKUP(A298,'SOL INVERSIÒN'!$B:$M,12,0)</f>
        <v>#N/A</v>
      </c>
      <c r="AS298" s="69"/>
      <c r="AT298" s="71"/>
      <c r="AU298" s="71" t="e">
        <f t="shared" si="21"/>
        <v>#N/A</v>
      </c>
      <c r="AV298" s="71"/>
      <c r="AW298" s="71"/>
      <c r="AX298" s="71"/>
    </row>
    <row r="299" spans="1:50" ht="76.5">
      <c r="A299" s="12" t="s">
        <v>676</v>
      </c>
      <c r="B299" s="13" t="s">
        <v>34</v>
      </c>
      <c r="C299" s="13" t="s">
        <v>35</v>
      </c>
      <c r="D299" s="13" t="s">
        <v>472</v>
      </c>
      <c r="E299" s="13" t="s">
        <v>473</v>
      </c>
      <c r="F299" s="14">
        <v>8131</v>
      </c>
      <c r="G299" s="14">
        <v>2024110010238</v>
      </c>
      <c r="H299" s="13" t="s">
        <v>474</v>
      </c>
      <c r="I299" s="13" t="s">
        <v>475</v>
      </c>
      <c r="J299" s="13" t="s">
        <v>476</v>
      </c>
      <c r="K299" s="13">
        <v>80111600</v>
      </c>
      <c r="L299" s="13" t="s">
        <v>677</v>
      </c>
      <c r="M299" s="13" t="s">
        <v>43</v>
      </c>
      <c r="N299" s="13" t="s">
        <v>280</v>
      </c>
      <c r="O299" s="13">
        <v>6</v>
      </c>
      <c r="P299" s="13">
        <v>1</v>
      </c>
      <c r="Q299" s="13" t="s">
        <v>44</v>
      </c>
      <c r="R299" s="24" t="s">
        <v>45</v>
      </c>
      <c r="S299" s="24">
        <v>4500000</v>
      </c>
      <c r="T299" s="17">
        <v>27000000</v>
      </c>
      <c r="U299" s="12" t="s">
        <v>662</v>
      </c>
      <c r="V299" s="13" t="s">
        <v>92</v>
      </c>
      <c r="W299" s="13" t="s">
        <v>481</v>
      </c>
      <c r="X299" s="13" t="s">
        <v>667</v>
      </c>
      <c r="Y299" s="13" t="s">
        <v>50</v>
      </c>
      <c r="Z299" s="13" t="s">
        <v>51</v>
      </c>
      <c r="AA299" s="69"/>
      <c r="AB299" s="69"/>
      <c r="AC299" s="69"/>
      <c r="AD299" s="69"/>
      <c r="AE299" s="13" t="s">
        <v>474</v>
      </c>
      <c r="AF299" s="24">
        <v>4500000</v>
      </c>
      <c r="AG299" s="25">
        <v>27000000</v>
      </c>
      <c r="AH299" s="70" t="e">
        <f>VLOOKUP(A299,'MOD PAA INVERSIÓN 25 DE FEBRERO'!$B:$M,12,0)</f>
        <v>#N/A</v>
      </c>
      <c r="AI299" s="78">
        <f t="shared" si="20"/>
        <v>0</v>
      </c>
      <c r="AJ299" s="78">
        <v>27000000</v>
      </c>
      <c r="AK299" s="70">
        <v>0</v>
      </c>
      <c r="AL299" s="70" t="e">
        <f>VLOOKUP(A299,'MOD PAA INVERSIÓN 25 DE FEBRERO'!$B:$X,23,0)</f>
        <v>#N/A</v>
      </c>
      <c r="AM299" s="13" t="s">
        <v>92</v>
      </c>
      <c r="AN299" s="14">
        <v>8131</v>
      </c>
      <c r="AO299" s="71"/>
      <c r="AP299" s="71">
        <f>SUMIFS('MOD PAA INVERSIÓN'!$M:$M,'MOD PAA INVERSIÓN'!B:B,A299,'MOD PAA INVERSIÓN'!A:A,"Información Actual")</f>
        <v>0</v>
      </c>
      <c r="AQ299" s="71" t="e">
        <f>VLOOKUP(A299,'Copia de MOD PAA INVERSIÓN'!$B:$M,12,0)</f>
        <v>#N/A</v>
      </c>
      <c r="AR299" s="69" t="e">
        <f>VLOOKUP(A299,'SOL INVERSIÒN'!$B:$M,12,0)</f>
        <v>#N/A</v>
      </c>
      <c r="AS299" s="69"/>
      <c r="AT299" s="71"/>
      <c r="AU299" s="71" t="e">
        <f t="shared" si="21"/>
        <v>#N/A</v>
      </c>
      <c r="AV299" s="71"/>
      <c r="AW299" s="71"/>
      <c r="AX299" s="71"/>
    </row>
    <row r="300" spans="1:50" ht="102">
      <c r="A300" s="12" t="s">
        <v>678</v>
      </c>
      <c r="B300" s="13" t="s">
        <v>34</v>
      </c>
      <c r="C300" s="13" t="s">
        <v>35</v>
      </c>
      <c r="D300" s="13" t="s">
        <v>472</v>
      </c>
      <c r="E300" s="13" t="s">
        <v>473</v>
      </c>
      <c r="F300" s="14">
        <v>8131</v>
      </c>
      <c r="G300" s="14">
        <v>2024110010238</v>
      </c>
      <c r="H300" s="13" t="s">
        <v>474</v>
      </c>
      <c r="I300" s="13" t="s">
        <v>475</v>
      </c>
      <c r="J300" s="13" t="s">
        <v>476</v>
      </c>
      <c r="K300" s="13">
        <v>80111600</v>
      </c>
      <c r="L300" s="13" t="s">
        <v>679</v>
      </c>
      <c r="M300" s="13" t="s">
        <v>43</v>
      </c>
      <c r="N300" s="13" t="s">
        <v>280</v>
      </c>
      <c r="O300" s="13">
        <v>6</v>
      </c>
      <c r="P300" s="13">
        <v>1</v>
      </c>
      <c r="Q300" s="13" t="s">
        <v>44</v>
      </c>
      <c r="R300" s="24" t="s">
        <v>45</v>
      </c>
      <c r="S300" s="24">
        <v>4300000</v>
      </c>
      <c r="T300" s="17">
        <v>25800000</v>
      </c>
      <c r="U300" s="12" t="s">
        <v>662</v>
      </c>
      <c r="V300" s="13" t="s">
        <v>92</v>
      </c>
      <c r="W300" s="13" t="s">
        <v>481</v>
      </c>
      <c r="X300" s="13" t="s">
        <v>667</v>
      </c>
      <c r="Y300" s="13" t="s">
        <v>50</v>
      </c>
      <c r="Z300" s="13" t="s">
        <v>51</v>
      </c>
      <c r="AA300" s="69"/>
      <c r="AB300" s="69"/>
      <c r="AC300" s="69"/>
      <c r="AD300" s="69"/>
      <c r="AE300" s="13" t="s">
        <v>474</v>
      </c>
      <c r="AF300" s="24">
        <v>4300000</v>
      </c>
      <c r="AG300" s="25">
        <v>25800000</v>
      </c>
      <c r="AH300" s="70" t="e">
        <f>VLOOKUP(A300,'MOD PAA INVERSIÓN 25 DE FEBRERO'!$B:$M,12,0)</f>
        <v>#N/A</v>
      </c>
      <c r="AI300" s="78">
        <f t="shared" si="20"/>
        <v>0</v>
      </c>
      <c r="AJ300" s="78">
        <v>25800000</v>
      </c>
      <c r="AK300" s="70">
        <v>0</v>
      </c>
      <c r="AL300" s="70" t="e">
        <f>VLOOKUP(A300,'MOD PAA INVERSIÓN 25 DE FEBRERO'!$B:$X,23,0)</f>
        <v>#N/A</v>
      </c>
      <c r="AM300" s="13" t="s">
        <v>92</v>
      </c>
      <c r="AN300" s="14">
        <v>8131</v>
      </c>
      <c r="AO300" s="71"/>
      <c r="AP300" s="71">
        <f>SUMIFS('MOD PAA INVERSIÓN'!$M:$M,'MOD PAA INVERSIÓN'!B:B,A300,'MOD PAA INVERSIÓN'!A:A,"Información Actual")</f>
        <v>0</v>
      </c>
      <c r="AQ300" s="71" t="e">
        <f>VLOOKUP(A300,'Copia de MOD PAA INVERSIÓN'!$B:$M,12,0)</f>
        <v>#N/A</v>
      </c>
      <c r="AR300" s="69" t="e">
        <f>VLOOKUP(A300,'SOL INVERSIÒN'!$B:$M,12,0)</f>
        <v>#N/A</v>
      </c>
      <c r="AS300" s="69"/>
      <c r="AT300" s="71"/>
      <c r="AU300" s="71" t="e">
        <f t="shared" si="21"/>
        <v>#N/A</v>
      </c>
      <c r="AV300" s="71"/>
      <c r="AW300" s="71"/>
      <c r="AX300" s="71"/>
    </row>
    <row r="301" spans="1:50" ht="76.5">
      <c r="A301" s="12" t="s">
        <v>680</v>
      </c>
      <c r="B301" s="13" t="s">
        <v>34</v>
      </c>
      <c r="C301" s="13" t="s">
        <v>35</v>
      </c>
      <c r="D301" s="13" t="s">
        <v>472</v>
      </c>
      <c r="E301" s="13" t="s">
        <v>473</v>
      </c>
      <c r="F301" s="14">
        <v>8131</v>
      </c>
      <c r="G301" s="14">
        <v>2024110010238</v>
      </c>
      <c r="H301" s="13" t="s">
        <v>474</v>
      </c>
      <c r="I301" s="13" t="s">
        <v>475</v>
      </c>
      <c r="J301" s="13" t="s">
        <v>476</v>
      </c>
      <c r="K301" s="13">
        <v>80111600</v>
      </c>
      <c r="L301" s="13" t="s">
        <v>681</v>
      </c>
      <c r="M301" s="13" t="s">
        <v>43</v>
      </c>
      <c r="N301" s="13" t="s">
        <v>280</v>
      </c>
      <c r="O301" s="13">
        <v>6</v>
      </c>
      <c r="P301" s="13">
        <v>1</v>
      </c>
      <c r="Q301" s="13" t="s">
        <v>44</v>
      </c>
      <c r="R301" s="24" t="s">
        <v>45</v>
      </c>
      <c r="S301" s="24">
        <v>4300000</v>
      </c>
      <c r="T301" s="17">
        <v>25800000</v>
      </c>
      <c r="U301" s="12" t="s">
        <v>662</v>
      </c>
      <c r="V301" s="13" t="s">
        <v>92</v>
      </c>
      <c r="W301" s="13" t="s">
        <v>481</v>
      </c>
      <c r="X301" s="13" t="s">
        <v>667</v>
      </c>
      <c r="Y301" s="13" t="s">
        <v>50</v>
      </c>
      <c r="Z301" s="13" t="s">
        <v>51</v>
      </c>
      <c r="AA301" s="69"/>
      <c r="AB301" s="69"/>
      <c r="AC301" s="69"/>
      <c r="AD301" s="69"/>
      <c r="AE301" s="13" t="s">
        <v>474</v>
      </c>
      <c r="AF301" s="24">
        <v>4300000</v>
      </c>
      <c r="AG301" s="25">
        <v>25800000</v>
      </c>
      <c r="AH301" s="70" t="e">
        <f>VLOOKUP(A301,'MOD PAA INVERSIÓN 25 DE FEBRERO'!$B:$M,12,0)</f>
        <v>#N/A</v>
      </c>
      <c r="AI301" s="78">
        <f t="shared" si="20"/>
        <v>0</v>
      </c>
      <c r="AJ301" s="78">
        <v>25800000</v>
      </c>
      <c r="AK301" s="70">
        <v>0</v>
      </c>
      <c r="AL301" s="70" t="e">
        <f>VLOOKUP(A301,'MOD PAA INVERSIÓN 25 DE FEBRERO'!$B:$X,23,0)</f>
        <v>#N/A</v>
      </c>
      <c r="AM301" s="13" t="s">
        <v>92</v>
      </c>
      <c r="AN301" s="14">
        <v>8131</v>
      </c>
      <c r="AO301" s="71"/>
      <c r="AP301" s="71">
        <f>SUMIFS('MOD PAA INVERSIÓN'!$M:$M,'MOD PAA INVERSIÓN'!B:B,A301,'MOD PAA INVERSIÓN'!A:A,"Información Actual")</f>
        <v>0</v>
      </c>
      <c r="AQ301" s="71" t="e">
        <f>VLOOKUP(A301,'Copia de MOD PAA INVERSIÓN'!$B:$M,12,0)</f>
        <v>#N/A</v>
      </c>
      <c r="AR301" s="69" t="e">
        <f>VLOOKUP(A301,'SOL INVERSIÒN'!$B:$M,12,0)</f>
        <v>#N/A</v>
      </c>
      <c r="AS301" s="69"/>
      <c r="AT301" s="71"/>
      <c r="AU301" s="71" t="e">
        <f t="shared" si="21"/>
        <v>#N/A</v>
      </c>
      <c r="AV301" s="71"/>
      <c r="AW301" s="71"/>
      <c r="AX301" s="71"/>
    </row>
    <row r="302" spans="1:50" ht="89.25">
      <c r="A302" s="12" t="s">
        <v>682</v>
      </c>
      <c r="B302" s="13" t="s">
        <v>34</v>
      </c>
      <c r="C302" s="13" t="s">
        <v>35</v>
      </c>
      <c r="D302" s="13" t="s">
        <v>472</v>
      </c>
      <c r="E302" s="13" t="s">
        <v>473</v>
      </c>
      <c r="F302" s="14">
        <v>8131</v>
      </c>
      <c r="G302" s="14">
        <v>2024110010238</v>
      </c>
      <c r="H302" s="13" t="s">
        <v>474</v>
      </c>
      <c r="I302" s="13" t="s">
        <v>475</v>
      </c>
      <c r="J302" s="13" t="s">
        <v>476</v>
      </c>
      <c r="K302" s="13">
        <v>80111600</v>
      </c>
      <c r="L302" s="13" t="s">
        <v>669</v>
      </c>
      <c r="M302" s="13" t="s">
        <v>43</v>
      </c>
      <c r="N302" s="13" t="s">
        <v>43</v>
      </c>
      <c r="O302" s="13">
        <v>6</v>
      </c>
      <c r="P302" s="13">
        <v>1</v>
      </c>
      <c r="Q302" s="13" t="s">
        <v>44</v>
      </c>
      <c r="R302" s="24" t="s">
        <v>45</v>
      </c>
      <c r="S302" s="24">
        <v>3156000</v>
      </c>
      <c r="T302" s="17">
        <v>18936000</v>
      </c>
      <c r="U302" s="12" t="s">
        <v>662</v>
      </c>
      <c r="V302" s="13" t="s">
        <v>47</v>
      </c>
      <c r="W302" s="13" t="s">
        <v>481</v>
      </c>
      <c r="X302" s="13" t="s">
        <v>667</v>
      </c>
      <c r="Y302" s="13" t="s">
        <v>50</v>
      </c>
      <c r="Z302" s="13" t="s">
        <v>51</v>
      </c>
      <c r="AA302" s="69"/>
      <c r="AB302" s="69"/>
      <c r="AC302" s="69"/>
      <c r="AD302" s="69"/>
      <c r="AE302" s="13" t="s">
        <v>474</v>
      </c>
      <c r="AF302" s="24">
        <v>3156000</v>
      </c>
      <c r="AG302" s="25">
        <v>18936000</v>
      </c>
      <c r="AH302" s="70" t="e">
        <f>VLOOKUP(A302,'MOD PAA INVERSIÓN 25 DE FEBRERO'!$B:$M,12,0)</f>
        <v>#N/A</v>
      </c>
      <c r="AI302" s="78">
        <f t="shared" si="20"/>
        <v>0</v>
      </c>
      <c r="AJ302" s="78">
        <v>18936000</v>
      </c>
      <c r="AK302" s="70">
        <v>0</v>
      </c>
      <c r="AL302" s="70" t="e">
        <f>VLOOKUP(A302,'MOD PAA INVERSIÓN 25 DE FEBRERO'!$B:$X,23,0)</f>
        <v>#N/A</v>
      </c>
      <c r="AM302" s="13" t="s">
        <v>47</v>
      </c>
      <c r="AN302" s="14">
        <v>8131</v>
      </c>
      <c r="AO302" s="71"/>
      <c r="AP302" s="71">
        <f>SUMIFS('MOD PAA INVERSIÓN'!$M:$M,'MOD PAA INVERSIÓN'!B:B,A302,'MOD PAA INVERSIÓN'!A:A,"Información Actual")</f>
        <v>0</v>
      </c>
      <c r="AQ302" s="71" t="e">
        <f>VLOOKUP(A302,'Copia de MOD PAA INVERSIÓN'!$B:$M,12,0)</f>
        <v>#N/A</v>
      </c>
      <c r="AR302" s="69" t="e">
        <f>VLOOKUP(A302,'SOL INVERSIÒN'!$B:$M,12,0)</f>
        <v>#N/A</v>
      </c>
      <c r="AS302" s="69"/>
      <c r="AT302" s="71"/>
      <c r="AU302" s="71" t="e">
        <f t="shared" si="21"/>
        <v>#N/A</v>
      </c>
      <c r="AV302" s="71"/>
      <c r="AW302" s="71"/>
      <c r="AX302" s="71"/>
    </row>
    <row r="303" spans="1:50" ht="102">
      <c r="A303" s="12" t="s">
        <v>683</v>
      </c>
      <c r="B303" s="13" t="s">
        <v>34</v>
      </c>
      <c r="C303" s="13" t="s">
        <v>35</v>
      </c>
      <c r="D303" s="13" t="s">
        <v>472</v>
      </c>
      <c r="E303" s="13" t="s">
        <v>473</v>
      </c>
      <c r="F303" s="14">
        <v>8131</v>
      </c>
      <c r="G303" s="14">
        <v>2024110010238</v>
      </c>
      <c r="H303" s="13" t="s">
        <v>474</v>
      </c>
      <c r="I303" s="13" t="s">
        <v>475</v>
      </c>
      <c r="J303" s="13" t="s">
        <v>476</v>
      </c>
      <c r="K303" s="13">
        <v>80111600</v>
      </c>
      <c r="L303" s="13" t="s">
        <v>664</v>
      </c>
      <c r="M303" s="13" t="s">
        <v>43</v>
      </c>
      <c r="N303" s="13" t="s">
        <v>280</v>
      </c>
      <c r="O303" s="13">
        <v>6</v>
      </c>
      <c r="P303" s="13">
        <v>1</v>
      </c>
      <c r="Q303" s="13" t="s">
        <v>44</v>
      </c>
      <c r="R303" s="24" t="s">
        <v>45</v>
      </c>
      <c r="S303" s="24">
        <v>3156000</v>
      </c>
      <c r="T303" s="17">
        <v>18936000</v>
      </c>
      <c r="U303" s="12" t="s">
        <v>662</v>
      </c>
      <c r="V303" s="13" t="s">
        <v>47</v>
      </c>
      <c r="W303" s="13" t="s">
        <v>481</v>
      </c>
      <c r="X303" s="13" t="s">
        <v>667</v>
      </c>
      <c r="Y303" s="13" t="s">
        <v>50</v>
      </c>
      <c r="Z303" s="13" t="s">
        <v>51</v>
      </c>
      <c r="AA303" s="69"/>
      <c r="AB303" s="69"/>
      <c r="AC303" s="69"/>
      <c r="AD303" s="69"/>
      <c r="AE303" s="13" t="s">
        <v>474</v>
      </c>
      <c r="AF303" s="24">
        <v>3156000</v>
      </c>
      <c r="AG303" s="25">
        <v>18936000</v>
      </c>
      <c r="AH303" s="70" t="e">
        <f>VLOOKUP(A303,'MOD PAA INVERSIÓN 25 DE FEBRERO'!$B:$M,12,0)</f>
        <v>#N/A</v>
      </c>
      <c r="AI303" s="78">
        <f t="shared" si="20"/>
        <v>0</v>
      </c>
      <c r="AJ303" s="78">
        <v>18936000</v>
      </c>
      <c r="AK303" s="70">
        <v>0</v>
      </c>
      <c r="AL303" s="70" t="e">
        <f>VLOOKUP(A303,'MOD PAA INVERSIÓN 25 DE FEBRERO'!$B:$X,23,0)</f>
        <v>#N/A</v>
      </c>
      <c r="AM303" s="13" t="s">
        <v>47</v>
      </c>
      <c r="AN303" s="14">
        <v>8131</v>
      </c>
      <c r="AO303" s="71"/>
      <c r="AP303" s="71">
        <f>SUMIFS('MOD PAA INVERSIÓN'!$M:$M,'MOD PAA INVERSIÓN'!B:B,A303,'MOD PAA INVERSIÓN'!A:A,"Información Actual")</f>
        <v>0</v>
      </c>
      <c r="AQ303" s="71" t="e">
        <f>VLOOKUP(A303,'Copia de MOD PAA INVERSIÓN'!$B:$M,12,0)</f>
        <v>#N/A</v>
      </c>
      <c r="AR303" s="69" t="e">
        <f>VLOOKUP(A303,'SOL INVERSIÒN'!$B:$M,12,0)</f>
        <v>#N/A</v>
      </c>
      <c r="AS303" s="69"/>
      <c r="AT303" s="71"/>
      <c r="AU303" s="71" t="e">
        <f t="shared" si="21"/>
        <v>#N/A</v>
      </c>
      <c r="AV303" s="71"/>
      <c r="AW303" s="71"/>
      <c r="AX303" s="71"/>
    </row>
    <row r="304" spans="1:50" ht="89.25">
      <c r="A304" s="12" t="s">
        <v>684</v>
      </c>
      <c r="B304" s="13" t="s">
        <v>34</v>
      </c>
      <c r="C304" s="13" t="s">
        <v>35</v>
      </c>
      <c r="D304" s="13" t="s">
        <v>472</v>
      </c>
      <c r="E304" s="13" t="s">
        <v>473</v>
      </c>
      <c r="F304" s="14">
        <v>8131</v>
      </c>
      <c r="G304" s="14">
        <v>2024110010238</v>
      </c>
      <c r="H304" s="13" t="s">
        <v>474</v>
      </c>
      <c r="I304" s="13" t="s">
        <v>475</v>
      </c>
      <c r="J304" s="13" t="s">
        <v>476</v>
      </c>
      <c r="K304" s="13">
        <v>80111600</v>
      </c>
      <c r="L304" s="13" t="s">
        <v>669</v>
      </c>
      <c r="M304" s="13" t="s">
        <v>43</v>
      </c>
      <c r="N304" s="13" t="s">
        <v>43</v>
      </c>
      <c r="O304" s="13">
        <v>6</v>
      </c>
      <c r="P304" s="13">
        <v>1</v>
      </c>
      <c r="Q304" s="13" t="s">
        <v>44</v>
      </c>
      <c r="R304" s="24" t="s">
        <v>45</v>
      </c>
      <c r="S304" s="24">
        <v>3156000</v>
      </c>
      <c r="T304" s="17">
        <v>18936000</v>
      </c>
      <c r="U304" s="12" t="s">
        <v>662</v>
      </c>
      <c r="V304" s="13" t="s">
        <v>47</v>
      </c>
      <c r="W304" s="13" t="s">
        <v>481</v>
      </c>
      <c r="X304" s="13" t="s">
        <v>667</v>
      </c>
      <c r="Y304" s="13" t="s">
        <v>50</v>
      </c>
      <c r="Z304" s="13" t="s">
        <v>51</v>
      </c>
      <c r="AA304" s="69"/>
      <c r="AB304" s="69"/>
      <c r="AC304" s="69"/>
      <c r="AD304" s="69"/>
      <c r="AE304" s="13" t="s">
        <v>474</v>
      </c>
      <c r="AF304" s="24">
        <v>3156000</v>
      </c>
      <c r="AG304" s="25">
        <v>18936000</v>
      </c>
      <c r="AH304" s="70" t="e">
        <f>VLOOKUP(A304,'MOD PAA INVERSIÓN 25 DE FEBRERO'!$B:$M,12,0)</f>
        <v>#N/A</v>
      </c>
      <c r="AI304" s="78">
        <f t="shared" si="20"/>
        <v>0</v>
      </c>
      <c r="AJ304" s="78">
        <v>18936000</v>
      </c>
      <c r="AK304" s="70">
        <v>0</v>
      </c>
      <c r="AL304" s="70" t="e">
        <f>VLOOKUP(A304,'MOD PAA INVERSIÓN 25 DE FEBRERO'!$B:$X,23,0)</f>
        <v>#N/A</v>
      </c>
      <c r="AM304" s="13" t="s">
        <v>47</v>
      </c>
      <c r="AN304" s="14">
        <v>8131</v>
      </c>
      <c r="AO304" s="71"/>
      <c r="AP304" s="71">
        <f>SUMIFS('MOD PAA INVERSIÓN'!$M:$M,'MOD PAA INVERSIÓN'!B:B,A304,'MOD PAA INVERSIÓN'!A:A,"Información Actual")</f>
        <v>0</v>
      </c>
      <c r="AQ304" s="71" t="e">
        <f>VLOOKUP(A304,'Copia de MOD PAA INVERSIÓN'!$B:$M,12,0)</f>
        <v>#N/A</v>
      </c>
      <c r="AR304" s="69" t="e">
        <f>VLOOKUP(A304,'SOL INVERSIÒN'!$B:$M,12,0)</f>
        <v>#N/A</v>
      </c>
      <c r="AS304" s="69"/>
      <c r="AT304" s="71"/>
      <c r="AU304" s="71" t="e">
        <f t="shared" si="21"/>
        <v>#N/A</v>
      </c>
      <c r="AV304" s="71"/>
      <c r="AW304" s="71"/>
      <c r="AX304" s="71"/>
    </row>
    <row r="305" spans="1:50" ht="89.25">
      <c r="A305" s="12" t="s">
        <v>685</v>
      </c>
      <c r="B305" s="13" t="s">
        <v>34</v>
      </c>
      <c r="C305" s="13" t="s">
        <v>35</v>
      </c>
      <c r="D305" s="13" t="s">
        <v>472</v>
      </c>
      <c r="E305" s="13" t="s">
        <v>473</v>
      </c>
      <c r="F305" s="14">
        <v>8131</v>
      </c>
      <c r="G305" s="14">
        <v>2024110010238</v>
      </c>
      <c r="H305" s="13" t="s">
        <v>474</v>
      </c>
      <c r="I305" s="13" t="s">
        <v>475</v>
      </c>
      <c r="J305" s="13" t="s">
        <v>476</v>
      </c>
      <c r="K305" s="13">
        <v>80111600</v>
      </c>
      <c r="L305" s="13" t="s">
        <v>669</v>
      </c>
      <c r="M305" s="13" t="s">
        <v>43</v>
      </c>
      <c r="N305" s="13" t="s">
        <v>43</v>
      </c>
      <c r="O305" s="13">
        <v>6</v>
      </c>
      <c r="P305" s="13">
        <v>1</v>
      </c>
      <c r="Q305" s="13" t="s">
        <v>44</v>
      </c>
      <c r="R305" s="24" t="s">
        <v>45</v>
      </c>
      <c r="S305" s="24">
        <v>3156000</v>
      </c>
      <c r="T305" s="17">
        <v>18936000</v>
      </c>
      <c r="U305" s="12" t="s">
        <v>662</v>
      </c>
      <c r="V305" s="13" t="s">
        <v>47</v>
      </c>
      <c r="W305" s="13" t="s">
        <v>481</v>
      </c>
      <c r="X305" s="13" t="s">
        <v>667</v>
      </c>
      <c r="Y305" s="13" t="s">
        <v>50</v>
      </c>
      <c r="Z305" s="13" t="s">
        <v>51</v>
      </c>
      <c r="AA305" s="69"/>
      <c r="AB305" s="69"/>
      <c r="AC305" s="69"/>
      <c r="AD305" s="69"/>
      <c r="AE305" s="13" t="s">
        <v>474</v>
      </c>
      <c r="AF305" s="24">
        <v>3156000</v>
      </c>
      <c r="AG305" s="25">
        <v>18936000</v>
      </c>
      <c r="AH305" s="70" t="e">
        <f>VLOOKUP(A305,'MOD PAA INVERSIÓN 25 DE FEBRERO'!$B:$M,12,0)</f>
        <v>#N/A</v>
      </c>
      <c r="AI305" s="78">
        <f t="shared" si="20"/>
        <v>0</v>
      </c>
      <c r="AJ305" s="78">
        <v>18936000</v>
      </c>
      <c r="AK305" s="70">
        <v>0</v>
      </c>
      <c r="AL305" s="70" t="e">
        <f>VLOOKUP(A305,'MOD PAA INVERSIÓN 25 DE FEBRERO'!$B:$X,23,0)</f>
        <v>#N/A</v>
      </c>
      <c r="AM305" s="13" t="s">
        <v>47</v>
      </c>
      <c r="AN305" s="14">
        <v>8131</v>
      </c>
      <c r="AO305" s="71"/>
      <c r="AP305" s="71">
        <f>SUMIFS('MOD PAA INVERSIÓN'!$M:$M,'MOD PAA INVERSIÓN'!B:B,A305,'MOD PAA INVERSIÓN'!A:A,"Información Actual")</f>
        <v>0</v>
      </c>
      <c r="AQ305" s="71" t="e">
        <f>VLOOKUP(A305,'Copia de MOD PAA INVERSIÓN'!$B:$M,12,0)</f>
        <v>#N/A</v>
      </c>
      <c r="AR305" s="69" t="e">
        <f>VLOOKUP(A305,'SOL INVERSIÒN'!$B:$M,12,0)</f>
        <v>#N/A</v>
      </c>
      <c r="AS305" s="69"/>
      <c r="AT305" s="71"/>
      <c r="AU305" s="71" t="e">
        <f t="shared" si="21"/>
        <v>#N/A</v>
      </c>
      <c r="AV305" s="71"/>
      <c r="AW305" s="71"/>
      <c r="AX305" s="71"/>
    </row>
    <row r="306" spans="1:50" ht="76.5">
      <c r="A306" s="12" t="s">
        <v>686</v>
      </c>
      <c r="B306" s="13" t="s">
        <v>34</v>
      </c>
      <c r="C306" s="13" t="s">
        <v>35</v>
      </c>
      <c r="D306" s="13" t="s">
        <v>472</v>
      </c>
      <c r="E306" s="13" t="s">
        <v>473</v>
      </c>
      <c r="F306" s="14">
        <v>8131</v>
      </c>
      <c r="G306" s="14">
        <v>2024110010238</v>
      </c>
      <c r="H306" s="13" t="s">
        <v>474</v>
      </c>
      <c r="I306" s="13" t="s">
        <v>475</v>
      </c>
      <c r="J306" s="13" t="s">
        <v>476</v>
      </c>
      <c r="K306" s="13">
        <v>80111600</v>
      </c>
      <c r="L306" s="13" t="s">
        <v>687</v>
      </c>
      <c r="M306" s="13" t="s">
        <v>43</v>
      </c>
      <c r="N306" s="13" t="s">
        <v>280</v>
      </c>
      <c r="O306" s="13">
        <v>6</v>
      </c>
      <c r="P306" s="13">
        <v>1</v>
      </c>
      <c r="Q306" s="13" t="s">
        <v>44</v>
      </c>
      <c r="R306" s="24" t="s">
        <v>45</v>
      </c>
      <c r="S306" s="24">
        <v>4300000</v>
      </c>
      <c r="T306" s="17">
        <v>25800000</v>
      </c>
      <c r="U306" s="12" t="s">
        <v>662</v>
      </c>
      <c r="V306" s="13" t="s">
        <v>92</v>
      </c>
      <c r="W306" s="13" t="s">
        <v>481</v>
      </c>
      <c r="X306" s="13" t="s">
        <v>688</v>
      </c>
      <c r="Y306" s="13" t="s">
        <v>50</v>
      </c>
      <c r="Z306" s="13" t="s">
        <v>51</v>
      </c>
      <c r="AA306" s="69"/>
      <c r="AB306" s="69"/>
      <c r="AC306" s="69"/>
      <c r="AD306" s="69"/>
      <c r="AE306" s="13" t="s">
        <v>474</v>
      </c>
      <c r="AF306" s="24">
        <v>4300000</v>
      </c>
      <c r="AG306" s="25">
        <v>25800000</v>
      </c>
      <c r="AH306" s="70" t="e">
        <f>VLOOKUP(A306,'MOD PAA INVERSIÓN 25 DE FEBRERO'!$B:$M,12,0)</f>
        <v>#N/A</v>
      </c>
      <c r="AI306" s="78">
        <f t="shared" si="20"/>
        <v>0</v>
      </c>
      <c r="AJ306" s="78">
        <v>25800000</v>
      </c>
      <c r="AK306" s="70">
        <v>0</v>
      </c>
      <c r="AL306" s="70" t="e">
        <f>VLOOKUP(A306,'MOD PAA INVERSIÓN 25 DE FEBRERO'!$B:$X,23,0)</f>
        <v>#N/A</v>
      </c>
      <c r="AM306" s="13" t="s">
        <v>92</v>
      </c>
      <c r="AN306" s="14">
        <v>8131</v>
      </c>
      <c r="AO306" s="71"/>
      <c r="AP306" s="71">
        <f>SUMIFS('MOD PAA INVERSIÓN'!$M:$M,'MOD PAA INVERSIÓN'!B:B,A306,'MOD PAA INVERSIÓN'!A:A,"Información Actual")</f>
        <v>0</v>
      </c>
      <c r="AQ306" s="71" t="e">
        <f>VLOOKUP(A306,'Copia de MOD PAA INVERSIÓN'!$B:$M,12,0)</f>
        <v>#N/A</v>
      </c>
      <c r="AR306" s="69" t="e">
        <f>VLOOKUP(A306,'SOL INVERSIÒN'!$B:$M,12,0)</f>
        <v>#N/A</v>
      </c>
      <c r="AS306" s="69"/>
      <c r="AT306" s="71"/>
      <c r="AU306" s="71" t="e">
        <f t="shared" si="21"/>
        <v>#N/A</v>
      </c>
      <c r="AV306" s="71"/>
      <c r="AW306" s="71"/>
      <c r="AX306" s="71"/>
    </row>
    <row r="307" spans="1:50" ht="89.25">
      <c r="A307" s="12" t="s">
        <v>689</v>
      </c>
      <c r="B307" s="13" t="s">
        <v>34</v>
      </c>
      <c r="C307" s="13" t="s">
        <v>35</v>
      </c>
      <c r="D307" s="13" t="s">
        <v>472</v>
      </c>
      <c r="E307" s="12" t="s">
        <v>473</v>
      </c>
      <c r="F307" s="14">
        <v>8131</v>
      </c>
      <c r="G307" s="14">
        <v>2024110010238</v>
      </c>
      <c r="H307" s="13" t="s">
        <v>474</v>
      </c>
      <c r="I307" s="13" t="s">
        <v>475</v>
      </c>
      <c r="J307" s="13" t="s">
        <v>476</v>
      </c>
      <c r="K307" s="12">
        <v>80111600</v>
      </c>
      <c r="L307" s="13" t="s">
        <v>669</v>
      </c>
      <c r="M307" s="12" t="s">
        <v>690</v>
      </c>
      <c r="N307" s="12" t="s">
        <v>280</v>
      </c>
      <c r="O307" s="12">
        <v>6</v>
      </c>
      <c r="P307" s="12">
        <v>1</v>
      </c>
      <c r="Q307" s="12" t="s">
        <v>44</v>
      </c>
      <c r="R307" s="17" t="s">
        <v>45</v>
      </c>
      <c r="S307" s="34">
        <v>3156000</v>
      </c>
      <c r="T307" s="17">
        <v>18936000</v>
      </c>
      <c r="U307" s="12" t="s">
        <v>662</v>
      </c>
      <c r="V307" s="13" t="s">
        <v>47</v>
      </c>
      <c r="W307" s="13" t="s">
        <v>481</v>
      </c>
      <c r="X307" s="13" t="s">
        <v>667</v>
      </c>
      <c r="Y307" s="12" t="s">
        <v>50</v>
      </c>
      <c r="Z307" s="13" t="s">
        <v>51</v>
      </c>
      <c r="AA307" s="69"/>
      <c r="AB307" s="69"/>
      <c r="AC307" s="69"/>
      <c r="AD307" s="69"/>
      <c r="AE307" s="13" t="s">
        <v>474</v>
      </c>
      <c r="AF307" s="34">
        <v>3156000</v>
      </c>
      <c r="AG307" s="31">
        <v>18936000</v>
      </c>
      <c r="AH307" s="70" t="e">
        <f>VLOOKUP(A307,'MOD PAA INVERSIÓN 25 DE FEBRERO'!$B:$M,12,0)</f>
        <v>#N/A</v>
      </c>
      <c r="AI307" s="78">
        <f t="shared" si="20"/>
        <v>0</v>
      </c>
      <c r="AJ307" s="78">
        <v>18936000</v>
      </c>
      <c r="AK307" s="70">
        <v>0</v>
      </c>
      <c r="AL307" s="70" t="e">
        <f>VLOOKUP(A307,'MOD PAA INVERSIÓN 25 DE FEBRERO'!$B:$X,23,0)</f>
        <v>#N/A</v>
      </c>
      <c r="AM307" s="13" t="s">
        <v>47</v>
      </c>
      <c r="AN307" s="14">
        <v>8131</v>
      </c>
      <c r="AO307" s="71"/>
      <c r="AP307" s="71">
        <f>SUMIFS('MOD PAA INVERSIÓN'!$M:$M,'MOD PAA INVERSIÓN'!B:B,A307,'MOD PAA INVERSIÓN'!A:A,"Información Actual")</f>
        <v>0</v>
      </c>
      <c r="AQ307" s="71" t="e">
        <f>VLOOKUP(A307,'Copia de MOD PAA INVERSIÓN'!$B:$M,12,0)</f>
        <v>#N/A</v>
      </c>
      <c r="AR307" s="69" t="e">
        <f>VLOOKUP(A307,'SOL INVERSIÒN'!$B:$M,12,0)</f>
        <v>#N/A</v>
      </c>
      <c r="AS307" s="69"/>
      <c r="AT307" s="71"/>
      <c r="AU307" s="71" t="e">
        <f t="shared" si="21"/>
        <v>#N/A</v>
      </c>
      <c r="AV307" s="71"/>
      <c r="AW307" s="71"/>
      <c r="AX307" s="71"/>
    </row>
    <row r="308" spans="1:50" ht="76.5">
      <c r="A308" s="12" t="s">
        <v>691</v>
      </c>
      <c r="B308" s="13" t="s">
        <v>34</v>
      </c>
      <c r="C308" s="13" t="s">
        <v>35</v>
      </c>
      <c r="D308" s="13" t="s">
        <v>472</v>
      </c>
      <c r="E308" s="12" t="s">
        <v>473</v>
      </c>
      <c r="F308" s="14">
        <v>8131</v>
      </c>
      <c r="G308" s="14">
        <v>2024110010238</v>
      </c>
      <c r="H308" s="13" t="s">
        <v>474</v>
      </c>
      <c r="I308" s="13" t="s">
        <v>475</v>
      </c>
      <c r="J308" s="13" t="s">
        <v>476</v>
      </c>
      <c r="K308" s="12">
        <v>80111600</v>
      </c>
      <c r="L308" s="13" t="s">
        <v>692</v>
      </c>
      <c r="M308" s="12" t="s">
        <v>43</v>
      </c>
      <c r="N308" s="12" t="s">
        <v>280</v>
      </c>
      <c r="O308" s="12">
        <v>6</v>
      </c>
      <c r="P308" s="12">
        <v>1</v>
      </c>
      <c r="Q308" s="12" t="s">
        <v>44</v>
      </c>
      <c r="R308" s="17" t="s">
        <v>45</v>
      </c>
      <c r="S308" s="34">
        <v>5000000</v>
      </c>
      <c r="T308" s="17">
        <v>30000000</v>
      </c>
      <c r="U308" s="12" t="s">
        <v>662</v>
      </c>
      <c r="V308" s="13" t="s">
        <v>47</v>
      </c>
      <c r="W308" s="13" t="s">
        <v>481</v>
      </c>
      <c r="X308" s="13" t="s">
        <v>667</v>
      </c>
      <c r="Y308" s="12" t="s">
        <v>50</v>
      </c>
      <c r="Z308" s="13" t="s">
        <v>51</v>
      </c>
      <c r="AA308" s="69"/>
      <c r="AB308" s="69"/>
      <c r="AC308" s="69"/>
      <c r="AD308" s="69"/>
      <c r="AE308" s="13" t="s">
        <v>474</v>
      </c>
      <c r="AF308" s="34">
        <v>5000000</v>
      </c>
      <c r="AG308" s="31">
        <v>30000000</v>
      </c>
      <c r="AH308" s="70" t="e">
        <f>VLOOKUP(A308,'MOD PAA INVERSIÓN 25 DE FEBRERO'!$B:$M,12,0)</f>
        <v>#N/A</v>
      </c>
      <c r="AI308" s="78">
        <f t="shared" si="20"/>
        <v>0</v>
      </c>
      <c r="AJ308" s="78">
        <v>30000000</v>
      </c>
      <c r="AK308" s="70">
        <v>0</v>
      </c>
      <c r="AL308" s="70" t="e">
        <f>VLOOKUP(A308,'MOD PAA INVERSIÓN 25 DE FEBRERO'!$B:$X,23,0)</f>
        <v>#N/A</v>
      </c>
      <c r="AM308" s="13" t="s">
        <v>47</v>
      </c>
      <c r="AN308" s="14">
        <v>8131</v>
      </c>
      <c r="AO308" s="71"/>
      <c r="AP308" s="71">
        <f>SUMIFS('MOD PAA INVERSIÓN'!$M:$M,'MOD PAA INVERSIÓN'!B:B,A308,'MOD PAA INVERSIÓN'!A:A,"Información Actual")</f>
        <v>0</v>
      </c>
      <c r="AQ308" s="71" t="e">
        <f>VLOOKUP(A308,'Copia de MOD PAA INVERSIÓN'!$B:$M,12,0)</f>
        <v>#N/A</v>
      </c>
      <c r="AR308" s="69" t="e">
        <f>VLOOKUP(A308,'SOL INVERSIÒN'!$B:$M,12,0)</f>
        <v>#N/A</v>
      </c>
      <c r="AS308" s="69"/>
      <c r="AT308" s="71"/>
      <c r="AU308" s="71" t="e">
        <f t="shared" si="21"/>
        <v>#N/A</v>
      </c>
      <c r="AV308" s="71"/>
      <c r="AW308" s="71"/>
      <c r="AX308" s="71"/>
    </row>
    <row r="309" spans="1:50" ht="76.5">
      <c r="A309" s="12" t="s">
        <v>693</v>
      </c>
      <c r="B309" s="13" t="s">
        <v>34</v>
      </c>
      <c r="C309" s="13" t="s">
        <v>35</v>
      </c>
      <c r="D309" s="13" t="s">
        <v>472</v>
      </c>
      <c r="E309" s="12" t="s">
        <v>473</v>
      </c>
      <c r="F309" s="14">
        <v>8131</v>
      </c>
      <c r="G309" s="14">
        <v>2024110010238</v>
      </c>
      <c r="H309" s="13" t="s">
        <v>474</v>
      </c>
      <c r="I309" s="13" t="s">
        <v>475</v>
      </c>
      <c r="J309" s="13" t="s">
        <v>476</v>
      </c>
      <c r="K309" s="12">
        <v>80111600</v>
      </c>
      <c r="L309" s="13" t="s">
        <v>694</v>
      </c>
      <c r="M309" s="12" t="s">
        <v>43</v>
      </c>
      <c r="N309" s="12" t="s">
        <v>280</v>
      </c>
      <c r="O309" s="12">
        <v>6</v>
      </c>
      <c r="P309" s="12">
        <v>1</v>
      </c>
      <c r="Q309" s="12" t="s">
        <v>44</v>
      </c>
      <c r="R309" s="17" t="s">
        <v>45</v>
      </c>
      <c r="S309" s="34">
        <v>4300000</v>
      </c>
      <c r="T309" s="17">
        <v>25800000</v>
      </c>
      <c r="U309" s="12" t="s">
        <v>662</v>
      </c>
      <c r="V309" s="13" t="s">
        <v>47</v>
      </c>
      <c r="W309" s="13" t="s">
        <v>481</v>
      </c>
      <c r="X309" s="13" t="s">
        <v>667</v>
      </c>
      <c r="Y309" s="12" t="s">
        <v>50</v>
      </c>
      <c r="Z309" s="13" t="s">
        <v>51</v>
      </c>
      <c r="AA309" s="69"/>
      <c r="AB309" s="69"/>
      <c r="AC309" s="69"/>
      <c r="AD309" s="69"/>
      <c r="AE309" s="13" t="s">
        <v>474</v>
      </c>
      <c r="AF309" s="34">
        <v>4300000</v>
      </c>
      <c r="AG309" s="31">
        <v>25800000</v>
      </c>
      <c r="AH309" s="70" t="e">
        <f>VLOOKUP(A309,'MOD PAA INVERSIÓN 25 DE FEBRERO'!$B:$M,12,0)</f>
        <v>#N/A</v>
      </c>
      <c r="AI309" s="78">
        <f t="shared" si="20"/>
        <v>0</v>
      </c>
      <c r="AJ309" s="78">
        <v>25800000</v>
      </c>
      <c r="AK309" s="70">
        <v>0</v>
      </c>
      <c r="AL309" s="70" t="e">
        <f>VLOOKUP(A309,'MOD PAA INVERSIÓN 25 DE FEBRERO'!$B:$X,23,0)</f>
        <v>#N/A</v>
      </c>
      <c r="AM309" s="13" t="s">
        <v>47</v>
      </c>
      <c r="AN309" s="14">
        <v>8131</v>
      </c>
      <c r="AO309" s="71"/>
      <c r="AP309" s="71">
        <f>SUMIFS('MOD PAA INVERSIÓN'!$M:$M,'MOD PAA INVERSIÓN'!B:B,A309,'MOD PAA INVERSIÓN'!A:A,"Información Actual")</f>
        <v>0</v>
      </c>
      <c r="AQ309" s="71" t="e">
        <f>VLOOKUP(A309,'Copia de MOD PAA INVERSIÓN'!$B:$M,12,0)</f>
        <v>#N/A</v>
      </c>
      <c r="AR309" s="69" t="e">
        <f>VLOOKUP(A309,'SOL INVERSIÒN'!$B:$M,12,0)</f>
        <v>#N/A</v>
      </c>
      <c r="AS309" s="69"/>
      <c r="AT309" s="71"/>
      <c r="AU309" s="71" t="e">
        <f t="shared" si="21"/>
        <v>#N/A</v>
      </c>
      <c r="AV309" s="71"/>
      <c r="AW309" s="71"/>
      <c r="AX309" s="71"/>
    </row>
    <row r="310" spans="1:50" ht="89.25">
      <c r="A310" s="12" t="s">
        <v>695</v>
      </c>
      <c r="B310" s="13" t="s">
        <v>34</v>
      </c>
      <c r="C310" s="13" t="s">
        <v>35</v>
      </c>
      <c r="D310" s="13" t="s">
        <v>472</v>
      </c>
      <c r="E310" s="12" t="s">
        <v>473</v>
      </c>
      <c r="F310" s="14">
        <v>8131</v>
      </c>
      <c r="G310" s="14">
        <v>2024110010238</v>
      </c>
      <c r="H310" s="13" t="s">
        <v>474</v>
      </c>
      <c r="I310" s="13" t="s">
        <v>475</v>
      </c>
      <c r="J310" s="13" t="s">
        <v>476</v>
      </c>
      <c r="K310" s="12">
        <v>80111600</v>
      </c>
      <c r="L310" s="13" t="s">
        <v>669</v>
      </c>
      <c r="M310" s="12" t="s">
        <v>696</v>
      </c>
      <c r="N310" s="12" t="s">
        <v>697</v>
      </c>
      <c r="O310" s="12">
        <v>2.9</v>
      </c>
      <c r="P310" s="12">
        <v>1</v>
      </c>
      <c r="Q310" s="12" t="s">
        <v>44</v>
      </c>
      <c r="R310" s="17" t="s">
        <v>45</v>
      </c>
      <c r="S310" s="34">
        <v>3156000</v>
      </c>
      <c r="T310" s="17">
        <v>9152400</v>
      </c>
      <c r="U310" s="12" t="s">
        <v>662</v>
      </c>
      <c r="V310" s="13" t="s">
        <v>47</v>
      </c>
      <c r="W310" s="13" t="s">
        <v>481</v>
      </c>
      <c r="X310" s="13" t="s">
        <v>667</v>
      </c>
      <c r="Y310" s="12" t="s">
        <v>50</v>
      </c>
      <c r="Z310" s="13" t="s">
        <v>51</v>
      </c>
      <c r="AA310" s="69"/>
      <c r="AB310" s="69"/>
      <c r="AC310" s="69"/>
      <c r="AD310" s="69"/>
      <c r="AE310" s="13" t="s">
        <v>474</v>
      </c>
      <c r="AF310" s="34">
        <v>3156000</v>
      </c>
      <c r="AG310" s="31">
        <v>9152400</v>
      </c>
      <c r="AH310" s="70" t="e">
        <f>VLOOKUP(A310,'MOD PAA INVERSIÓN 25 DE FEBRERO'!$B:$M,12,0)</f>
        <v>#N/A</v>
      </c>
      <c r="AI310" s="78">
        <f t="shared" si="20"/>
        <v>0</v>
      </c>
      <c r="AJ310" s="78">
        <v>9152400</v>
      </c>
      <c r="AK310" s="70">
        <v>0</v>
      </c>
      <c r="AL310" s="70" t="e">
        <f>VLOOKUP(A310,'MOD PAA INVERSIÓN 25 DE FEBRERO'!$B:$X,23,0)</f>
        <v>#N/A</v>
      </c>
      <c r="AM310" s="13" t="s">
        <v>47</v>
      </c>
      <c r="AN310" s="14">
        <v>8131</v>
      </c>
      <c r="AO310" s="71"/>
      <c r="AP310" s="71">
        <f>SUMIFS('MOD PAA INVERSIÓN'!$M:$M,'MOD PAA INVERSIÓN'!B:B,A310,'MOD PAA INVERSIÓN'!A:A,"Información Actual")</f>
        <v>0</v>
      </c>
      <c r="AQ310" s="71" t="e">
        <f>VLOOKUP(A310,'Copia de MOD PAA INVERSIÓN'!$B:$M,12,0)</f>
        <v>#N/A</v>
      </c>
      <c r="AR310" s="69" t="e">
        <f>VLOOKUP(A310,'SOL INVERSIÒN'!$B:$M,12,0)</f>
        <v>#N/A</v>
      </c>
      <c r="AS310" s="69"/>
      <c r="AT310" s="71"/>
      <c r="AU310" s="71" t="e">
        <f t="shared" si="21"/>
        <v>#N/A</v>
      </c>
      <c r="AV310" s="71"/>
      <c r="AW310" s="71"/>
      <c r="AX310" s="71"/>
    </row>
    <row r="311" spans="1:50" ht="89.25">
      <c r="A311" s="12" t="s">
        <v>698</v>
      </c>
      <c r="B311" s="13" t="s">
        <v>34</v>
      </c>
      <c r="C311" s="13" t="s">
        <v>35</v>
      </c>
      <c r="D311" s="13" t="s">
        <v>472</v>
      </c>
      <c r="E311" s="12" t="s">
        <v>473</v>
      </c>
      <c r="F311" s="14">
        <v>8131</v>
      </c>
      <c r="G311" s="14">
        <v>2024110010238</v>
      </c>
      <c r="H311" s="13" t="s">
        <v>474</v>
      </c>
      <c r="I311" s="13" t="s">
        <v>475</v>
      </c>
      <c r="J311" s="13" t="s">
        <v>476</v>
      </c>
      <c r="K311" s="12">
        <v>80111600</v>
      </c>
      <c r="L311" s="13" t="s">
        <v>669</v>
      </c>
      <c r="M311" s="12" t="s">
        <v>696</v>
      </c>
      <c r="N311" s="12" t="s">
        <v>697</v>
      </c>
      <c r="O311" s="12">
        <v>2.9</v>
      </c>
      <c r="P311" s="12">
        <v>1</v>
      </c>
      <c r="Q311" s="12" t="s">
        <v>44</v>
      </c>
      <c r="R311" s="17" t="s">
        <v>45</v>
      </c>
      <c r="S311" s="34">
        <v>3156000</v>
      </c>
      <c r="T311" s="17">
        <v>9152400</v>
      </c>
      <c r="U311" s="12" t="s">
        <v>662</v>
      </c>
      <c r="V311" s="13" t="s">
        <v>47</v>
      </c>
      <c r="W311" s="13" t="s">
        <v>481</v>
      </c>
      <c r="X311" s="13" t="s">
        <v>667</v>
      </c>
      <c r="Y311" s="12" t="s">
        <v>50</v>
      </c>
      <c r="Z311" s="13" t="s">
        <v>51</v>
      </c>
      <c r="AA311" s="69"/>
      <c r="AB311" s="69"/>
      <c r="AC311" s="69"/>
      <c r="AD311" s="69"/>
      <c r="AE311" s="13" t="s">
        <v>474</v>
      </c>
      <c r="AF311" s="34">
        <v>3156000</v>
      </c>
      <c r="AG311" s="31">
        <v>9152400</v>
      </c>
      <c r="AH311" s="70" t="e">
        <f>VLOOKUP(A311,'MOD PAA INVERSIÓN 25 DE FEBRERO'!$B:$M,12,0)</f>
        <v>#N/A</v>
      </c>
      <c r="AI311" s="78">
        <f t="shared" si="20"/>
        <v>0</v>
      </c>
      <c r="AJ311" s="78">
        <v>9152400</v>
      </c>
      <c r="AK311" s="70">
        <v>0</v>
      </c>
      <c r="AL311" s="70" t="e">
        <f>VLOOKUP(A311,'MOD PAA INVERSIÓN 25 DE FEBRERO'!$B:$X,23,0)</f>
        <v>#N/A</v>
      </c>
      <c r="AM311" s="13" t="s">
        <v>47</v>
      </c>
      <c r="AN311" s="14">
        <v>8131</v>
      </c>
      <c r="AO311" s="71"/>
      <c r="AP311" s="71">
        <f>SUMIFS('MOD PAA INVERSIÓN'!$M:$M,'MOD PAA INVERSIÓN'!B:B,A311,'MOD PAA INVERSIÓN'!A:A,"Información Actual")</f>
        <v>0</v>
      </c>
      <c r="AQ311" s="71" t="e">
        <f>VLOOKUP(A311,'Copia de MOD PAA INVERSIÓN'!$B:$M,12,0)</f>
        <v>#N/A</v>
      </c>
      <c r="AR311" s="69" t="e">
        <f>VLOOKUP(A311,'SOL INVERSIÒN'!$B:$M,12,0)</f>
        <v>#N/A</v>
      </c>
      <c r="AS311" s="69"/>
      <c r="AT311" s="71"/>
      <c r="AU311" s="71" t="e">
        <f t="shared" si="21"/>
        <v>#N/A</v>
      </c>
      <c r="AV311" s="71"/>
      <c r="AW311" s="71"/>
      <c r="AX311" s="71"/>
    </row>
    <row r="312" spans="1:50" ht="102">
      <c r="A312" s="12" t="s">
        <v>699</v>
      </c>
      <c r="B312" s="13" t="s">
        <v>34</v>
      </c>
      <c r="C312" s="13" t="s">
        <v>35</v>
      </c>
      <c r="D312" s="13" t="s">
        <v>472</v>
      </c>
      <c r="E312" s="13" t="s">
        <v>473</v>
      </c>
      <c r="F312" s="14">
        <v>8131</v>
      </c>
      <c r="G312" s="14">
        <v>2024110010238</v>
      </c>
      <c r="H312" s="13" t="s">
        <v>474</v>
      </c>
      <c r="I312" s="13" t="s">
        <v>475</v>
      </c>
      <c r="J312" s="13" t="s">
        <v>476</v>
      </c>
      <c r="K312" s="13">
        <v>80111600</v>
      </c>
      <c r="L312" s="13" t="s">
        <v>679</v>
      </c>
      <c r="M312" s="12" t="s">
        <v>696</v>
      </c>
      <c r="N312" s="12" t="s">
        <v>697</v>
      </c>
      <c r="O312" s="13">
        <v>3</v>
      </c>
      <c r="P312" s="13">
        <v>1</v>
      </c>
      <c r="Q312" s="13" t="s">
        <v>44</v>
      </c>
      <c r="R312" s="24" t="s">
        <v>45</v>
      </c>
      <c r="S312" s="24">
        <v>4300000</v>
      </c>
      <c r="T312" s="17">
        <v>12900000</v>
      </c>
      <c r="U312" s="12" t="s">
        <v>662</v>
      </c>
      <c r="V312" s="13" t="s">
        <v>92</v>
      </c>
      <c r="W312" s="13" t="s">
        <v>481</v>
      </c>
      <c r="X312" s="13" t="s">
        <v>667</v>
      </c>
      <c r="Y312" s="13" t="s">
        <v>50</v>
      </c>
      <c r="Z312" s="13" t="s">
        <v>51</v>
      </c>
      <c r="AA312" s="69"/>
      <c r="AB312" s="69"/>
      <c r="AC312" s="69"/>
      <c r="AD312" s="69"/>
      <c r="AE312" s="13" t="s">
        <v>474</v>
      </c>
      <c r="AF312" s="24">
        <v>4300000</v>
      </c>
      <c r="AG312" s="25">
        <v>12900000</v>
      </c>
      <c r="AH312" s="70" t="e">
        <f>VLOOKUP(A312,'MOD PAA INVERSIÓN 25 DE FEBRERO'!$B:$M,12,0)</f>
        <v>#N/A</v>
      </c>
      <c r="AI312" s="78">
        <f t="shared" si="20"/>
        <v>0</v>
      </c>
      <c r="AJ312" s="78">
        <v>12900000</v>
      </c>
      <c r="AK312" s="70">
        <v>0</v>
      </c>
      <c r="AL312" s="70" t="e">
        <f>VLOOKUP(A312,'MOD PAA INVERSIÓN 25 DE FEBRERO'!$B:$X,23,0)</f>
        <v>#N/A</v>
      </c>
      <c r="AM312" s="13" t="s">
        <v>92</v>
      </c>
      <c r="AN312" s="14">
        <v>8131</v>
      </c>
      <c r="AO312" s="71"/>
      <c r="AP312" s="71">
        <f>SUMIFS('MOD PAA INVERSIÓN'!$M:$M,'MOD PAA INVERSIÓN'!B:B,A312,'MOD PAA INVERSIÓN'!A:A,"Información Actual")</f>
        <v>0</v>
      </c>
      <c r="AQ312" s="71" t="e">
        <f>VLOOKUP(A312,'Copia de MOD PAA INVERSIÓN'!$B:$M,12,0)</f>
        <v>#N/A</v>
      </c>
      <c r="AR312" s="69" t="e">
        <f>VLOOKUP(A312,'SOL INVERSIÒN'!$B:$M,12,0)</f>
        <v>#N/A</v>
      </c>
      <c r="AS312" s="69"/>
      <c r="AT312" s="71"/>
      <c r="AU312" s="71" t="e">
        <f t="shared" si="21"/>
        <v>#N/A</v>
      </c>
      <c r="AV312" s="71"/>
      <c r="AW312" s="71"/>
      <c r="AX312" s="71"/>
    </row>
    <row r="313" spans="1:50" ht="76.5">
      <c r="A313" s="12" t="s">
        <v>700</v>
      </c>
      <c r="B313" s="13" t="s">
        <v>34</v>
      </c>
      <c r="C313" s="13" t="s">
        <v>35</v>
      </c>
      <c r="D313" s="13" t="s">
        <v>472</v>
      </c>
      <c r="E313" s="13" t="s">
        <v>473</v>
      </c>
      <c r="F313" s="14">
        <v>8131</v>
      </c>
      <c r="G313" s="14">
        <v>2024110010238</v>
      </c>
      <c r="H313" s="13" t="s">
        <v>474</v>
      </c>
      <c r="I313" s="13" t="s">
        <v>475</v>
      </c>
      <c r="J313" s="13" t="s">
        <v>476</v>
      </c>
      <c r="K313" s="13">
        <v>80111600</v>
      </c>
      <c r="L313" s="13" t="s">
        <v>681</v>
      </c>
      <c r="M313" s="12" t="s">
        <v>696</v>
      </c>
      <c r="N313" s="12" t="s">
        <v>697</v>
      </c>
      <c r="O313" s="13">
        <v>3</v>
      </c>
      <c r="P313" s="13">
        <v>1</v>
      </c>
      <c r="Q313" s="13" t="s">
        <v>44</v>
      </c>
      <c r="R313" s="24" t="s">
        <v>45</v>
      </c>
      <c r="S313" s="24">
        <v>4300000</v>
      </c>
      <c r="T313" s="17">
        <v>12900000</v>
      </c>
      <c r="U313" s="12" t="s">
        <v>662</v>
      </c>
      <c r="V313" s="13" t="s">
        <v>92</v>
      </c>
      <c r="W313" s="13" t="s">
        <v>481</v>
      </c>
      <c r="X313" s="13" t="s">
        <v>667</v>
      </c>
      <c r="Y313" s="13" t="s">
        <v>50</v>
      </c>
      <c r="Z313" s="13" t="s">
        <v>51</v>
      </c>
      <c r="AA313" s="69"/>
      <c r="AB313" s="69"/>
      <c r="AC313" s="69"/>
      <c r="AD313" s="69"/>
      <c r="AE313" s="13" t="s">
        <v>474</v>
      </c>
      <c r="AF313" s="24">
        <v>4300000</v>
      </c>
      <c r="AG313" s="25">
        <v>12900000</v>
      </c>
      <c r="AH313" s="70" t="e">
        <f>VLOOKUP(A313,'MOD PAA INVERSIÓN 25 DE FEBRERO'!$B:$M,12,0)</f>
        <v>#N/A</v>
      </c>
      <c r="AI313" s="78">
        <f t="shared" si="20"/>
        <v>0</v>
      </c>
      <c r="AJ313" s="78">
        <v>12900000</v>
      </c>
      <c r="AK313" s="70">
        <v>0</v>
      </c>
      <c r="AL313" s="70" t="e">
        <f>VLOOKUP(A313,'MOD PAA INVERSIÓN 25 DE FEBRERO'!$B:$X,23,0)</f>
        <v>#N/A</v>
      </c>
      <c r="AM313" s="13" t="s">
        <v>92</v>
      </c>
      <c r="AN313" s="14">
        <v>8131</v>
      </c>
      <c r="AO313" s="71"/>
      <c r="AP313" s="71">
        <f>SUMIFS('MOD PAA INVERSIÓN'!$M:$M,'MOD PAA INVERSIÓN'!B:B,A313,'MOD PAA INVERSIÓN'!A:A,"Información Actual")</f>
        <v>0</v>
      </c>
      <c r="AQ313" s="71" t="e">
        <f>VLOOKUP(A313,'Copia de MOD PAA INVERSIÓN'!$B:$M,12,0)</f>
        <v>#N/A</v>
      </c>
      <c r="AR313" s="69" t="e">
        <f>VLOOKUP(A313,'SOL INVERSIÒN'!$B:$M,12,0)</f>
        <v>#N/A</v>
      </c>
      <c r="AS313" s="69"/>
      <c r="AT313" s="71"/>
      <c r="AU313" s="71" t="e">
        <f t="shared" si="21"/>
        <v>#N/A</v>
      </c>
      <c r="AV313" s="71"/>
      <c r="AW313" s="71"/>
      <c r="AX313" s="71"/>
    </row>
    <row r="314" spans="1:50" ht="76.5">
      <c r="A314" s="12" t="s">
        <v>701</v>
      </c>
      <c r="B314" s="13" t="s">
        <v>34</v>
      </c>
      <c r="C314" s="13" t="s">
        <v>35</v>
      </c>
      <c r="D314" s="13" t="s">
        <v>472</v>
      </c>
      <c r="E314" s="13" t="s">
        <v>473</v>
      </c>
      <c r="F314" s="14">
        <v>8131</v>
      </c>
      <c r="G314" s="14">
        <v>2024110010238</v>
      </c>
      <c r="H314" s="13" t="s">
        <v>474</v>
      </c>
      <c r="I314" s="13" t="s">
        <v>475</v>
      </c>
      <c r="J314" s="13" t="s">
        <v>476</v>
      </c>
      <c r="K314" s="13">
        <v>80111600</v>
      </c>
      <c r="L314" s="13" t="s">
        <v>677</v>
      </c>
      <c r="M314" s="12" t="s">
        <v>696</v>
      </c>
      <c r="N314" s="12" t="s">
        <v>697</v>
      </c>
      <c r="O314" s="13">
        <v>2.9</v>
      </c>
      <c r="P314" s="13">
        <v>1</v>
      </c>
      <c r="Q314" s="13" t="s">
        <v>44</v>
      </c>
      <c r="R314" s="24" t="s">
        <v>45</v>
      </c>
      <c r="S314" s="24">
        <v>4500000</v>
      </c>
      <c r="T314" s="17">
        <v>13050000</v>
      </c>
      <c r="U314" s="12" t="s">
        <v>662</v>
      </c>
      <c r="V314" s="13" t="s">
        <v>92</v>
      </c>
      <c r="W314" s="13" t="s">
        <v>481</v>
      </c>
      <c r="X314" s="13" t="s">
        <v>667</v>
      </c>
      <c r="Y314" s="13" t="s">
        <v>50</v>
      </c>
      <c r="Z314" s="13" t="s">
        <v>51</v>
      </c>
      <c r="AA314" s="69"/>
      <c r="AB314" s="69"/>
      <c r="AC314" s="69"/>
      <c r="AD314" s="69"/>
      <c r="AE314" s="13" t="s">
        <v>474</v>
      </c>
      <c r="AF314" s="24">
        <v>4500000</v>
      </c>
      <c r="AG314" s="25">
        <v>13050000</v>
      </c>
      <c r="AH314" s="70" t="e">
        <f>VLOOKUP(A314,'MOD PAA INVERSIÓN 25 DE FEBRERO'!$B:$M,12,0)</f>
        <v>#N/A</v>
      </c>
      <c r="AI314" s="78">
        <f t="shared" si="20"/>
        <v>0</v>
      </c>
      <c r="AJ314" s="78">
        <v>13050000</v>
      </c>
      <c r="AK314" s="70">
        <v>0</v>
      </c>
      <c r="AL314" s="70" t="e">
        <f>VLOOKUP(A314,'MOD PAA INVERSIÓN 25 DE FEBRERO'!$B:$X,23,0)</f>
        <v>#N/A</v>
      </c>
      <c r="AM314" s="13" t="s">
        <v>92</v>
      </c>
      <c r="AN314" s="14">
        <v>8131</v>
      </c>
      <c r="AO314" s="71"/>
      <c r="AP314" s="71">
        <f>SUMIFS('MOD PAA INVERSIÓN'!$M:$M,'MOD PAA INVERSIÓN'!B:B,A314,'MOD PAA INVERSIÓN'!A:A,"Información Actual")</f>
        <v>0</v>
      </c>
      <c r="AQ314" s="71" t="e">
        <f>VLOOKUP(A314,'Copia de MOD PAA INVERSIÓN'!$B:$M,12,0)</f>
        <v>#N/A</v>
      </c>
      <c r="AR314" s="69" t="e">
        <f>VLOOKUP(A314,'SOL INVERSIÒN'!$B:$M,12,0)</f>
        <v>#N/A</v>
      </c>
      <c r="AS314" s="69"/>
      <c r="AT314" s="71"/>
      <c r="AU314" s="71" t="e">
        <f t="shared" si="21"/>
        <v>#N/A</v>
      </c>
      <c r="AV314" s="71"/>
      <c r="AW314" s="71"/>
      <c r="AX314" s="71"/>
    </row>
    <row r="315" spans="1:50" ht="204">
      <c r="A315" s="12" t="s">
        <v>702</v>
      </c>
      <c r="B315" s="13" t="s">
        <v>34</v>
      </c>
      <c r="C315" s="13" t="s">
        <v>35</v>
      </c>
      <c r="D315" s="13" t="s">
        <v>472</v>
      </c>
      <c r="E315" s="13" t="s">
        <v>473</v>
      </c>
      <c r="F315" s="14">
        <v>8131</v>
      </c>
      <c r="G315" s="14">
        <v>2024110010238</v>
      </c>
      <c r="H315" s="13" t="s">
        <v>474</v>
      </c>
      <c r="I315" s="13" t="s">
        <v>475</v>
      </c>
      <c r="J315" s="13" t="s">
        <v>476</v>
      </c>
      <c r="K315" s="13">
        <v>80111600</v>
      </c>
      <c r="L315" s="13" t="s">
        <v>703</v>
      </c>
      <c r="M315" s="37" t="s">
        <v>704</v>
      </c>
      <c r="N315" s="38" t="s">
        <v>150</v>
      </c>
      <c r="O315" s="13">
        <v>9</v>
      </c>
      <c r="P315" s="12">
        <v>0</v>
      </c>
      <c r="Q315" s="13" t="s">
        <v>44</v>
      </c>
      <c r="R315" s="24" t="s">
        <v>45</v>
      </c>
      <c r="S315" s="24">
        <v>29256000</v>
      </c>
      <c r="T315" s="17">
        <v>29480600</v>
      </c>
      <c r="U315" s="39" t="s">
        <v>662</v>
      </c>
      <c r="V315" s="24" t="s">
        <v>47</v>
      </c>
      <c r="W315" s="13" t="s">
        <v>481</v>
      </c>
      <c r="X315" s="13" t="s">
        <v>523</v>
      </c>
      <c r="Y315" s="13" t="s">
        <v>50</v>
      </c>
      <c r="Z315" s="13" t="s">
        <v>51</v>
      </c>
      <c r="AA315" s="69"/>
      <c r="AB315" s="69"/>
      <c r="AC315" s="69"/>
      <c r="AD315" s="69"/>
      <c r="AE315" s="13" t="s">
        <v>474</v>
      </c>
      <c r="AF315" s="24">
        <v>29256000</v>
      </c>
      <c r="AG315" s="25">
        <v>29480600</v>
      </c>
      <c r="AH315" s="70" t="e">
        <f>VLOOKUP(A315,'MOD PAA INVERSIÓN 25 DE FEBRERO'!$B:$M,12,0)</f>
        <v>#N/A</v>
      </c>
      <c r="AI315" s="78">
        <f t="shared" si="20"/>
        <v>0</v>
      </c>
      <c r="AJ315" s="78">
        <v>29480600</v>
      </c>
      <c r="AK315" s="70">
        <v>0</v>
      </c>
      <c r="AL315" s="70" t="e">
        <f>VLOOKUP(A315,'MOD PAA INVERSIÓN 25 DE FEBRERO'!$B:$X,23,0)</f>
        <v>#N/A</v>
      </c>
      <c r="AM315" s="24" t="s">
        <v>47</v>
      </c>
      <c r="AN315" s="14">
        <v>8131</v>
      </c>
      <c r="AO315" s="71"/>
      <c r="AP315" s="71">
        <f>SUMIFS('MOD PAA INVERSIÓN'!$M:$M,'MOD PAA INVERSIÓN'!B:B,A315,'MOD PAA INVERSIÓN'!A:A,"Información Actual")</f>
        <v>0</v>
      </c>
      <c r="AQ315" s="71" t="e">
        <f>VLOOKUP(A315,'Copia de MOD PAA INVERSIÓN'!$B:$M,12,0)</f>
        <v>#N/A</v>
      </c>
      <c r="AR315" s="69" t="e">
        <f>VLOOKUP(A315,'SOL INVERSIÒN'!$B:$M,12,0)</f>
        <v>#N/A</v>
      </c>
      <c r="AS315" s="69"/>
      <c r="AT315" s="71"/>
      <c r="AU315" s="71" t="e">
        <f t="shared" si="21"/>
        <v>#N/A</v>
      </c>
      <c r="AV315" s="71"/>
      <c r="AW315" s="71"/>
      <c r="AX315" s="71"/>
    </row>
    <row r="316" spans="1:50" ht="140.25">
      <c r="A316" s="12" t="s">
        <v>705</v>
      </c>
      <c r="B316" s="13" t="s">
        <v>34</v>
      </c>
      <c r="C316" s="13" t="s">
        <v>35</v>
      </c>
      <c r="D316" s="13" t="s">
        <v>472</v>
      </c>
      <c r="E316" s="13" t="s">
        <v>473</v>
      </c>
      <c r="F316" s="14">
        <v>8131</v>
      </c>
      <c r="G316" s="14">
        <v>2024110010238</v>
      </c>
      <c r="H316" s="13" t="s">
        <v>474</v>
      </c>
      <c r="I316" s="13" t="s">
        <v>475</v>
      </c>
      <c r="J316" s="13" t="s">
        <v>476</v>
      </c>
      <c r="K316" s="13">
        <v>80111600</v>
      </c>
      <c r="L316" s="13" t="s">
        <v>706</v>
      </c>
      <c r="M316" s="13" t="s">
        <v>418</v>
      </c>
      <c r="N316" s="13" t="s">
        <v>418</v>
      </c>
      <c r="O316" s="13">
        <v>6</v>
      </c>
      <c r="P316" s="13">
        <v>6</v>
      </c>
      <c r="Q316" s="13" t="s">
        <v>44</v>
      </c>
      <c r="R316" s="15" t="s">
        <v>45</v>
      </c>
      <c r="S316" s="15">
        <v>4000000</v>
      </c>
      <c r="T316" s="17">
        <v>24000000</v>
      </c>
      <c r="U316" s="13" t="s">
        <v>707</v>
      </c>
      <c r="V316" s="13" t="s">
        <v>47</v>
      </c>
      <c r="W316" s="13" t="s">
        <v>481</v>
      </c>
      <c r="X316" s="13" t="s">
        <v>509</v>
      </c>
      <c r="Y316" s="12" t="s">
        <v>50</v>
      </c>
      <c r="Z316" s="13" t="s">
        <v>51</v>
      </c>
      <c r="AA316" s="69"/>
      <c r="AB316" s="69"/>
      <c r="AC316" s="69"/>
      <c r="AD316" s="69"/>
      <c r="AE316" s="13" t="s">
        <v>474</v>
      </c>
      <c r="AF316" s="15">
        <v>4000000</v>
      </c>
      <c r="AG316" s="25">
        <v>24000000</v>
      </c>
      <c r="AH316" s="70" t="e">
        <f>VLOOKUP(A316,'MOD PAA INVERSIÓN 25 DE FEBRERO'!$B:$M,12,0)</f>
        <v>#N/A</v>
      </c>
      <c r="AI316" s="78">
        <f t="shared" si="20"/>
        <v>0</v>
      </c>
      <c r="AJ316" s="78">
        <v>24000000</v>
      </c>
      <c r="AK316" s="70">
        <v>0</v>
      </c>
      <c r="AL316" s="70" t="e">
        <f>VLOOKUP(A316,'MOD PAA INVERSIÓN 25 DE FEBRERO'!$B:$X,23,0)</f>
        <v>#N/A</v>
      </c>
      <c r="AM316" s="13" t="s">
        <v>47</v>
      </c>
      <c r="AN316" s="14">
        <v>8131</v>
      </c>
      <c r="AO316" s="71"/>
      <c r="AP316" s="71">
        <f>SUMIFS('MOD PAA INVERSIÓN'!$M:$M,'MOD PAA INVERSIÓN'!B:B,A316,'MOD PAA INVERSIÓN'!A:A,"Información Actual")</f>
        <v>0</v>
      </c>
      <c r="AQ316" s="71" t="e">
        <f>VLOOKUP(A316,'Copia de MOD PAA INVERSIÓN'!$B:$M,12,0)</f>
        <v>#N/A</v>
      </c>
      <c r="AR316" s="69" t="e">
        <f>VLOOKUP(A316,'SOL INVERSIÒN'!$B:$M,12,0)</f>
        <v>#N/A</v>
      </c>
      <c r="AS316" s="69"/>
      <c r="AT316" s="71"/>
      <c r="AU316" s="71" t="e">
        <f t="shared" si="21"/>
        <v>#N/A</v>
      </c>
      <c r="AV316" s="71"/>
      <c r="AW316" s="71"/>
      <c r="AX316" s="71"/>
    </row>
    <row r="317" spans="1:50" ht="114.75">
      <c r="A317" s="12" t="s">
        <v>708</v>
      </c>
      <c r="B317" s="13" t="s">
        <v>34</v>
      </c>
      <c r="C317" s="13" t="s">
        <v>35</v>
      </c>
      <c r="D317" s="13" t="s">
        <v>472</v>
      </c>
      <c r="E317" s="13" t="s">
        <v>473</v>
      </c>
      <c r="F317" s="14">
        <v>8131</v>
      </c>
      <c r="G317" s="14">
        <v>2024110010238</v>
      </c>
      <c r="H317" s="13" t="s">
        <v>474</v>
      </c>
      <c r="I317" s="13" t="s">
        <v>475</v>
      </c>
      <c r="J317" s="13" t="s">
        <v>476</v>
      </c>
      <c r="K317" s="13">
        <v>80111600</v>
      </c>
      <c r="L317" s="13" t="s">
        <v>709</v>
      </c>
      <c r="M317" s="37" t="s">
        <v>418</v>
      </c>
      <c r="N317" s="38" t="s">
        <v>479</v>
      </c>
      <c r="O317" s="13">
        <v>6</v>
      </c>
      <c r="P317" s="13">
        <v>6</v>
      </c>
      <c r="Q317" s="13" t="s">
        <v>44</v>
      </c>
      <c r="R317" s="24" t="s">
        <v>45</v>
      </c>
      <c r="S317" s="24">
        <v>4700000</v>
      </c>
      <c r="T317" s="17">
        <v>28200000</v>
      </c>
      <c r="U317" s="13" t="s">
        <v>707</v>
      </c>
      <c r="V317" s="13" t="s">
        <v>47</v>
      </c>
      <c r="W317" s="13" t="s">
        <v>499</v>
      </c>
      <c r="X317" s="13" t="s">
        <v>509</v>
      </c>
      <c r="Y317" s="12" t="s">
        <v>50</v>
      </c>
      <c r="Z317" s="13" t="s">
        <v>51</v>
      </c>
      <c r="AA317" s="69"/>
      <c r="AB317" s="69"/>
      <c r="AC317" s="69"/>
      <c r="AD317" s="69"/>
      <c r="AE317" s="13" t="s">
        <v>474</v>
      </c>
      <c r="AF317" s="24">
        <v>4700000</v>
      </c>
      <c r="AG317" s="25">
        <v>28200000</v>
      </c>
      <c r="AH317" s="70" t="e">
        <f>VLOOKUP(A317,'MOD PAA INVERSIÓN 25 DE FEBRERO'!$B:$M,12,0)</f>
        <v>#N/A</v>
      </c>
      <c r="AI317" s="78">
        <f t="shared" si="20"/>
        <v>0</v>
      </c>
      <c r="AJ317" s="78">
        <v>28200000</v>
      </c>
      <c r="AK317" s="70">
        <v>0</v>
      </c>
      <c r="AL317" s="70" t="e">
        <f>VLOOKUP(A317,'MOD PAA INVERSIÓN 25 DE FEBRERO'!$B:$X,23,0)</f>
        <v>#N/A</v>
      </c>
      <c r="AM317" s="13" t="s">
        <v>47</v>
      </c>
      <c r="AN317" s="14">
        <v>8131</v>
      </c>
      <c r="AO317" s="71"/>
      <c r="AP317" s="71">
        <f>SUMIFS('MOD PAA INVERSIÓN'!$M:$M,'MOD PAA INVERSIÓN'!B:B,A317,'MOD PAA INVERSIÓN'!A:A,"Información Actual")</f>
        <v>0</v>
      </c>
      <c r="AQ317" s="71" t="e">
        <f>VLOOKUP(A317,'Copia de MOD PAA INVERSIÓN'!$B:$M,12,0)</f>
        <v>#N/A</v>
      </c>
      <c r="AR317" s="69" t="e">
        <f>VLOOKUP(A317,'SOL INVERSIÒN'!$B:$M,12,0)</f>
        <v>#N/A</v>
      </c>
      <c r="AS317" s="69"/>
      <c r="AT317" s="71"/>
      <c r="AU317" s="71" t="e">
        <f t="shared" si="21"/>
        <v>#N/A</v>
      </c>
      <c r="AV317" s="71"/>
      <c r="AW317" s="71"/>
      <c r="AX317" s="71"/>
    </row>
    <row r="318" spans="1:50" ht="102">
      <c r="A318" s="12" t="s">
        <v>710</v>
      </c>
      <c r="B318" s="13" t="s">
        <v>34</v>
      </c>
      <c r="C318" s="13" t="s">
        <v>35</v>
      </c>
      <c r="D318" s="13" t="s">
        <v>472</v>
      </c>
      <c r="E318" s="13" t="s">
        <v>473</v>
      </c>
      <c r="F318" s="14">
        <v>8131</v>
      </c>
      <c r="G318" s="14">
        <v>2024110010238</v>
      </c>
      <c r="H318" s="13" t="s">
        <v>474</v>
      </c>
      <c r="I318" s="13" t="s">
        <v>475</v>
      </c>
      <c r="J318" s="13" t="s">
        <v>476</v>
      </c>
      <c r="K318" s="13">
        <v>80111600</v>
      </c>
      <c r="L318" s="13" t="s">
        <v>711</v>
      </c>
      <c r="M318" s="37" t="s">
        <v>418</v>
      </c>
      <c r="N318" s="38" t="s">
        <v>479</v>
      </c>
      <c r="O318" s="13">
        <v>6</v>
      </c>
      <c r="P318" s="13">
        <v>6</v>
      </c>
      <c r="Q318" s="13" t="s">
        <v>44</v>
      </c>
      <c r="R318" s="24" t="s">
        <v>45</v>
      </c>
      <c r="S318" s="24">
        <v>3100000</v>
      </c>
      <c r="T318" s="17">
        <v>18600000</v>
      </c>
      <c r="U318" s="13" t="s">
        <v>707</v>
      </c>
      <c r="V318" s="13" t="s">
        <v>47</v>
      </c>
      <c r="W318" s="13" t="s">
        <v>499</v>
      </c>
      <c r="X318" s="13" t="s">
        <v>509</v>
      </c>
      <c r="Y318" s="12" t="s">
        <v>50</v>
      </c>
      <c r="Z318" s="13" t="s">
        <v>51</v>
      </c>
      <c r="AA318" s="69"/>
      <c r="AB318" s="69"/>
      <c r="AC318" s="69"/>
      <c r="AD318" s="69"/>
      <c r="AE318" s="13" t="s">
        <v>474</v>
      </c>
      <c r="AF318" s="24">
        <v>3100000</v>
      </c>
      <c r="AG318" s="25">
        <v>18600000</v>
      </c>
      <c r="AH318" s="70" t="e">
        <f>VLOOKUP(A318,'MOD PAA INVERSIÓN 25 DE FEBRERO'!$B:$M,12,0)</f>
        <v>#N/A</v>
      </c>
      <c r="AI318" s="78">
        <f t="shared" si="20"/>
        <v>0</v>
      </c>
      <c r="AJ318" s="78">
        <v>18600000</v>
      </c>
      <c r="AK318" s="70">
        <v>0</v>
      </c>
      <c r="AL318" s="70" t="e">
        <f>VLOOKUP(A318,'MOD PAA INVERSIÓN 25 DE FEBRERO'!$B:$X,23,0)</f>
        <v>#N/A</v>
      </c>
      <c r="AM318" s="13" t="s">
        <v>47</v>
      </c>
      <c r="AN318" s="14">
        <v>8131</v>
      </c>
      <c r="AO318" s="71"/>
      <c r="AP318" s="71">
        <f>SUMIFS('MOD PAA INVERSIÓN'!$M:$M,'MOD PAA INVERSIÓN'!B:B,A318,'MOD PAA INVERSIÓN'!A:A,"Información Actual")</f>
        <v>0</v>
      </c>
      <c r="AQ318" s="71" t="e">
        <f>VLOOKUP(A318,'Copia de MOD PAA INVERSIÓN'!$B:$M,12,0)</f>
        <v>#N/A</v>
      </c>
      <c r="AR318" s="69" t="e">
        <f>VLOOKUP(A318,'SOL INVERSIÒN'!$B:$M,12,0)</f>
        <v>#N/A</v>
      </c>
      <c r="AS318" s="69"/>
      <c r="AT318" s="71"/>
      <c r="AU318" s="71" t="e">
        <f t="shared" si="21"/>
        <v>#N/A</v>
      </c>
      <c r="AV318" s="71"/>
      <c r="AW318" s="71"/>
      <c r="AX318" s="71"/>
    </row>
    <row r="319" spans="1:50" ht="102">
      <c r="A319" s="12" t="s">
        <v>712</v>
      </c>
      <c r="B319" s="13" t="s">
        <v>34</v>
      </c>
      <c r="C319" s="13" t="s">
        <v>35</v>
      </c>
      <c r="D319" s="13" t="s">
        <v>472</v>
      </c>
      <c r="E319" s="13" t="s">
        <v>473</v>
      </c>
      <c r="F319" s="14">
        <v>8131</v>
      </c>
      <c r="G319" s="14">
        <v>2024110010238</v>
      </c>
      <c r="H319" s="13" t="s">
        <v>474</v>
      </c>
      <c r="I319" s="13" t="s">
        <v>475</v>
      </c>
      <c r="J319" s="13" t="s">
        <v>476</v>
      </c>
      <c r="K319" s="13">
        <v>80111600</v>
      </c>
      <c r="L319" s="13" t="s">
        <v>711</v>
      </c>
      <c r="M319" s="37" t="s">
        <v>418</v>
      </c>
      <c r="N319" s="38" t="s">
        <v>479</v>
      </c>
      <c r="O319" s="13">
        <v>6</v>
      </c>
      <c r="P319" s="13">
        <v>6</v>
      </c>
      <c r="Q319" s="13" t="s">
        <v>44</v>
      </c>
      <c r="R319" s="24" t="s">
        <v>45</v>
      </c>
      <c r="S319" s="24">
        <v>3100000</v>
      </c>
      <c r="T319" s="17">
        <v>18600000</v>
      </c>
      <c r="U319" s="13" t="s">
        <v>707</v>
      </c>
      <c r="V319" s="13" t="s">
        <v>47</v>
      </c>
      <c r="W319" s="13" t="s">
        <v>481</v>
      </c>
      <c r="X319" s="13" t="s">
        <v>509</v>
      </c>
      <c r="Y319" s="12" t="s">
        <v>50</v>
      </c>
      <c r="Z319" s="13" t="s">
        <v>51</v>
      </c>
      <c r="AA319" s="69"/>
      <c r="AB319" s="69"/>
      <c r="AC319" s="69"/>
      <c r="AD319" s="69"/>
      <c r="AE319" s="13" t="s">
        <v>474</v>
      </c>
      <c r="AF319" s="24">
        <v>3100000</v>
      </c>
      <c r="AG319" s="25">
        <v>18600000</v>
      </c>
      <c r="AH319" s="70" t="e">
        <f>VLOOKUP(A319,'MOD PAA INVERSIÓN 25 DE FEBRERO'!$B:$M,12,0)</f>
        <v>#N/A</v>
      </c>
      <c r="AI319" s="78">
        <f t="shared" si="20"/>
        <v>0</v>
      </c>
      <c r="AJ319" s="78">
        <v>18600000</v>
      </c>
      <c r="AK319" s="70">
        <v>0</v>
      </c>
      <c r="AL319" s="70" t="e">
        <f>VLOOKUP(A319,'MOD PAA INVERSIÓN 25 DE FEBRERO'!$B:$X,23,0)</f>
        <v>#N/A</v>
      </c>
      <c r="AM319" s="13" t="s">
        <v>47</v>
      </c>
      <c r="AN319" s="14">
        <v>8131</v>
      </c>
      <c r="AO319" s="71"/>
      <c r="AP319" s="71">
        <f>SUMIFS('MOD PAA INVERSIÓN'!$M:$M,'MOD PAA INVERSIÓN'!B:B,A319,'MOD PAA INVERSIÓN'!A:A,"Información Actual")</f>
        <v>0</v>
      </c>
      <c r="AQ319" s="71" t="e">
        <f>VLOOKUP(A319,'Copia de MOD PAA INVERSIÓN'!$B:$M,12,0)</f>
        <v>#N/A</v>
      </c>
      <c r="AR319" s="69" t="e">
        <f>VLOOKUP(A319,'SOL INVERSIÒN'!$B:$M,12,0)</f>
        <v>#N/A</v>
      </c>
      <c r="AS319" s="69"/>
      <c r="AT319" s="71"/>
      <c r="AU319" s="71" t="e">
        <f t="shared" si="21"/>
        <v>#N/A</v>
      </c>
      <c r="AV319" s="71"/>
      <c r="AW319" s="71"/>
      <c r="AX319" s="71"/>
    </row>
    <row r="320" spans="1:50" ht="127.5">
      <c r="A320" s="12" t="s">
        <v>713</v>
      </c>
      <c r="B320" s="13" t="s">
        <v>34</v>
      </c>
      <c r="C320" s="13" t="s">
        <v>35</v>
      </c>
      <c r="D320" s="13" t="s">
        <v>472</v>
      </c>
      <c r="E320" s="13" t="s">
        <v>473</v>
      </c>
      <c r="F320" s="14">
        <v>8131</v>
      </c>
      <c r="G320" s="14">
        <v>2024110010238</v>
      </c>
      <c r="H320" s="13" t="s">
        <v>474</v>
      </c>
      <c r="I320" s="13" t="s">
        <v>475</v>
      </c>
      <c r="J320" s="13" t="s">
        <v>476</v>
      </c>
      <c r="K320" s="13">
        <v>80111600</v>
      </c>
      <c r="L320" s="13" t="s">
        <v>714</v>
      </c>
      <c r="M320" s="37" t="s">
        <v>418</v>
      </c>
      <c r="N320" s="38" t="s">
        <v>479</v>
      </c>
      <c r="O320" s="13">
        <v>6</v>
      </c>
      <c r="P320" s="13">
        <v>6</v>
      </c>
      <c r="Q320" s="13" t="s">
        <v>44</v>
      </c>
      <c r="R320" s="24" t="s">
        <v>45</v>
      </c>
      <c r="S320" s="24">
        <v>3500000</v>
      </c>
      <c r="T320" s="17">
        <v>21000000</v>
      </c>
      <c r="U320" s="13" t="s">
        <v>707</v>
      </c>
      <c r="V320" s="13" t="s">
        <v>47</v>
      </c>
      <c r="W320" s="13" t="s">
        <v>481</v>
      </c>
      <c r="X320" s="13" t="s">
        <v>509</v>
      </c>
      <c r="Y320" s="12" t="s">
        <v>50</v>
      </c>
      <c r="Z320" s="13" t="s">
        <v>51</v>
      </c>
      <c r="AA320" s="69"/>
      <c r="AB320" s="69"/>
      <c r="AC320" s="69"/>
      <c r="AD320" s="69"/>
      <c r="AE320" s="13" t="s">
        <v>474</v>
      </c>
      <c r="AF320" s="24">
        <v>3500000</v>
      </c>
      <c r="AG320" s="25">
        <v>21000000</v>
      </c>
      <c r="AH320" s="70" t="e">
        <f>VLOOKUP(A320,'MOD PAA INVERSIÓN 25 DE FEBRERO'!$B:$M,12,0)</f>
        <v>#N/A</v>
      </c>
      <c r="AI320" s="78">
        <f t="shared" si="20"/>
        <v>0</v>
      </c>
      <c r="AJ320" s="78">
        <v>21000000</v>
      </c>
      <c r="AK320" s="70">
        <v>0</v>
      </c>
      <c r="AL320" s="70" t="e">
        <f>VLOOKUP(A320,'MOD PAA INVERSIÓN 25 DE FEBRERO'!$B:$X,23,0)</f>
        <v>#N/A</v>
      </c>
      <c r="AM320" s="13" t="s">
        <v>47</v>
      </c>
      <c r="AN320" s="14">
        <v>8131</v>
      </c>
      <c r="AO320" s="71"/>
      <c r="AP320" s="71">
        <f>SUMIFS('MOD PAA INVERSIÓN'!$M:$M,'MOD PAA INVERSIÓN'!B:B,A320,'MOD PAA INVERSIÓN'!A:A,"Información Actual")</f>
        <v>0</v>
      </c>
      <c r="AQ320" s="71" t="e">
        <f>VLOOKUP(A320,'Copia de MOD PAA INVERSIÓN'!$B:$M,12,0)</f>
        <v>#N/A</v>
      </c>
      <c r="AR320" s="69" t="e">
        <f>VLOOKUP(A320,'SOL INVERSIÒN'!$B:$M,12,0)</f>
        <v>#N/A</v>
      </c>
      <c r="AS320" s="69"/>
      <c r="AT320" s="71"/>
      <c r="AU320" s="71" t="e">
        <f t="shared" si="21"/>
        <v>#N/A</v>
      </c>
      <c r="AV320" s="71"/>
      <c r="AW320" s="71"/>
      <c r="AX320" s="71"/>
    </row>
    <row r="321" spans="1:50" ht="102">
      <c r="A321" s="12" t="s">
        <v>715</v>
      </c>
      <c r="B321" s="13" t="s">
        <v>34</v>
      </c>
      <c r="C321" s="13" t="s">
        <v>35</v>
      </c>
      <c r="D321" s="13" t="s">
        <v>472</v>
      </c>
      <c r="E321" s="13" t="s">
        <v>473</v>
      </c>
      <c r="F321" s="14">
        <v>8131</v>
      </c>
      <c r="G321" s="14">
        <v>2024110010238</v>
      </c>
      <c r="H321" s="13" t="s">
        <v>474</v>
      </c>
      <c r="I321" s="13" t="s">
        <v>475</v>
      </c>
      <c r="J321" s="13" t="s">
        <v>476</v>
      </c>
      <c r="K321" s="13">
        <v>80111600</v>
      </c>
      <c r="L321" s="13" t="s">
        <v>711</v>
      </c>
      <c r="M321" s="37" t="s">
        <v>418</v>
      </c>
      <c r="N321" s="38" t="s">
        <v>479</v>
      </c>
      <c r="O321" s="13">
        <v>6</v>
      </c>
      <c r="P321" s="13">
        <v>5.5</v>
      </c>
      <c r="Q321" s="13" t="s">
        <v>44</v>
      </c>
      <c r="R321" s="24" t="s">
        <v>45</v>
      </c>
      <c r="S321" s="24">
        <v>3100000</v>
      </c>
      <c r="T321" s="17">
        <v>17050000</v>
      </c>
      <c r="U321" s="13" t="s">
        <v>707</v>
      </c>
      <c r="V321" s="13" t="s">
        <v>47</v>
      </c>
      <c r="W321" s="13" t="s">
        <v>481</v>
      </c>
      <c r="X321" s="13" t="s">
        <v>509</v>
      </c>
      <c r="Y321" s="12" t="s">
        <v>50</v>
      </c>
      <c r="Z321" s="13" t="s">
        <v>51</v>
      </c>
      <c r="AA321" s="69"/>
      <c r="AB321" s="69"/>
      <c r="AC321" s="69"/>
      <c r="AD321" s="69"/>
      <c r="AE321" s="13" t="s">
        <v>474</v>
      </c>
      <c r="AF321" s="24">
        <v>3100000</v>
      </c>
      <c r="AG321" s="25">
        <v>17050000</v>
      </c>
      <c r="AH321" s="70" t="e">
        <f>VLOOKUP(A321,'MOD PAA INVERSIÓN 25 DE FEBRERO'!$B:$M,12,0)</f>
        <v>#N/A</v>
      </c>
      <c r="AI321" s="78">
        <f t="shared" si="20"/>
        <v>0</v>
      </c>
      <c r="AJ321" s="78">
        <v>17050000</v>
      </c>
      <c r="AK321" s="70">
        <v>0</v>
      </c>
      <c r="AL321" s="70" t="e">
        <f>VLOOKUP(A321,'MOD PAA INVERSIÓN 25 DE FEBRERO'!$B:$X,23,0)</f>
        <v>#N/A</v>
      </c>
      <c r="AM321" s="13" t="s">
        <v>47</v>
      </c>
      <c r="AN321" s="14">
        <v>8131</v>
      </c>
      <c r="AO321" s="71"/>
      <c r="AP321" s="71">
        <f>SUMIFS('MOD PAA INVERSIÓN'!$M:$M,'MOD PAA INVERSIÓN'!B:B,A321,'MOD PAA INVERSIÓN'!A:A,"Información Actual")</f>
        <v>0</v>
      </c>
      <c r="AQ321" s="71" t="e">
        <f>VLOOKUP(A321,'Copia de MOD PAA INVERSIÓN'!$B:$M,12,0)</f>
        <v>#N/A</v>
      </c>
      <c r="AR321" s="69" t="e">
        <f>VLOOKUP(A321,'SOL INVERSIÒN'!$B:$M,12,0)</f>
        <v>#N/A</v>
      </c>
      <c r="AS321" s="69"/>
      <c r="AT321" s="71"/>
      <c r="AU321" s="71" t="e">
        <f t="shared" si="21"/>
        <v>#N/A</v>
      </c>
      <c r="AV321" s="71"/>
      <c r="AW321" s="71"/>
      <c r="AX321" s="71"/>
    </row>
    <row r="322" spans="1:50" ht="102">
      <c r="A322" s="12" t="s">
        <v>716</v>
      </c>
      <c r="B322" s="13" t="s">
        <v>34</v>
      </c>
      <c r="C322" s="13" t="s">
        <v>35</v>
      </c>
      <c r="D322" s="13" t="s">
        <v>472</v>
      </c>
      <c r="E322" s="13" t="s">
        <v>473</v>
      </c>
      <c r="F322" s="14">
        <v>8131</v>
      </c>
      <c r="G322" s="14">
        <v>2024110010238</v>
      </c>
      <c r="H322" s="13" t="s">
        <v>474</v>
      </c>
      <c r="I322" s="13" t="s">
        <v>475</v>
      </c>
      <c r="J322" s="13" t="s">
        <v>476</v>
      </c>
      <c r="K322" s="13">
        <v>80111600</v>
      </c>
      <c r="L322" s="13" t="s">
        <v>717</v>
      </c>
      <c r="M322" s="37" t="s">
        <v>418</v>
      </c>
      <c r="N322" s="38" t="s">
        <v>479</v>
      </c>
      <c r="O322" s="13">
        <v>6</v>
      </c>
      <c r="P322" s="13">
        <v>6</v>
      </c>
      <c r="Q322" s="13" t="s">
        <v>44</v>
      </c>
      <c r="R322" s="24" t="s">
        <v>45</v>
      </c>
      <c r="S322" s="24">
        <v>4500000</v>
      </c>
      <c r="T322" s="17">
        <v>27000000</v>
      </c>
      <c r="U322" s="13" t="s">
        <v>707</v>
      </c>
      <c r="V322" s="13" t="s">
        <v>47</v>
      </c>
      <c r="W322" s="13" t="s">
        <v>481</v>
      </c>
      <c r="X322" s="13" t="s">
        <v>509</v>
      </c>
      <c r="Y322" s="12" t="s">
        <v>50</v>
      </c>
      <c r="Z322" s="13" t="s">
        <v>51</v>
      </c>
      <c r="AA322" s="69"/>
      <c r="AB322" s="69"/>
      <c r="AC322" s="69"/>
      <c r="AD322" s="69"/>
      <c r="AE322" s="13" t="s">
        <v>474</v>
      </c>
      <c r="AF322" s="24">
        <v>4500000</v>
      </c>
      <c r="AG322" s="25">
        <v>27000000</v>
      </c>
      <c r="AH322" s="70" t="e">
        <f>VLOOKUP(A322,'MOD PAA INVERSIÓN 25 DE FEBRERO'!$B:$M,12,0)</f>
        <v>#N/A</v>
      </c>
      <c r="AI322" s="78">
        <f t="shared" si="20"/>
        <v>0</v>
      </c>
      <c r="AJ322" s="78">
        <v>27000000</v>
      </c>
      <c r="AK322" s="70">
        <v>0</v>
      </c>
      <c r="AL322" s="70" t="e">
        <f>VLOOKUP(A322,'MOD PAA INVERSIÓN 25 DE FEBRERO'!$B:$X,23,0)</f>
        <v>#N/A</v>
      </c>
      <c r="AM322" s="13" t="s">
        <v>47</v>
      </c>
      <c r="AN322" s="14">
        <v>8131</v>
      </c>
      <c r="AO322" s="71"/>
      <c r="AP322" s="71">
        <f>SUMIFS('MOD PAA INVERSIÓN'!$M:$M,'MOD PAA INVERSIÓN'!B:B,A322,'MOD PAA INVERSIÓN'!A:A,"Información Actual")</f>
        <v>0</v>
      </c>
      <c r="AQ322" s="71" t="e">
        <f>VLOOKUP(A322,'Copia de MOD PAA INVERSIÓN'!$B:$M,12,0)</f>
        <v>#N/A</v>
      </c>
      <c r="AR322" s="69" t="e">
        <f>VLOOKUP(A322,'SOL INVERSIÒN'!$B:$M,12,0)</f>
        <v>#N/A</v>
      </c>
      <c r="AS322" s="69"/>
      <c r="AT322" s="71"/>
      <c r="AU322" s="71" t="e">
        <f t="shared" si="21"/>
        <v>#N/A</v>
      </c>
      <c r="AV322" s="71"/>
      <c r="AW322" s="71"/>
      <c r="AX322" s="71"/>
    </row>
    <row r="323" spans="1:50" ht="89.25">
      <c r="A323" s="12" t="s">
        <v>718</v>
      </c>
      <c r="B323" s="13" t="s">
        <v>34</v>
      </c>
      <c r="C323" s="13" t="s">
        <v>35</v>
      </c>
      <c r="D323" s="13" t="s">
        <v>472</v>
      </c>
      <c r="E323" s="13" t="s">
        <v>473</v>
      </c>
      <c r="F323" s="14">
        <v>8131</v>
      </c>
      <c r="G323" s="14">
        <v>2024110010238</v>
      </c>
      <c r="H323" s="13" t="s">
        <v>474</v>
      </c>
      <c r="I323" s="13" t="s">
        <v>475</v>
      </c>
      <c r="J323" s="13" t="s">
        <v>476</v>
      </c>
      <c r="K323" s="13">
        <v>80111600</v>
      </c>
      <c r="L323" s="13" t="s">
        <v>719</v>
      </c>
      <c r="M323" s="37" t="s">
        <v>418</v>
      </c>
      <c r="N323" s="38" t="s">
        <v>479</v>
      </c>
      <c r="O323" s="13">
        <v>6</v>
      </c>
      <c r="P323" s="13">
        <v>6</v>
      </c>
      <c r="Q323" s="13" t="s">
        <v>44</v>
      </c>
      <c r="R323" s="24" t="s">
        <v>45</v>
      </c>
      <c r="S323" s="24">
        <v>4300000</v>
      </c>
      <c r="T323" s="17">
        <v>25800000</v>
      </c>
      <c r="U323" s="13" t="s">
        <v>707</v>
      </c>
      <c r="V323" s="13" t="s">
        <v>47</v>
      </c>
      <c r="W323" s="13" t="s">
        <v>499</v>
      </c>
      <c r="X323" s="13" t="s">
        <v>509</v>
      </c>
      <c r="Y323" s="12" t="s">
        <v>50</v>
      </c>
      <c r="Z323" s="13" t="s">
        <v>51</v>
      </c>
      <c r="AA323" s="69"/>
      <c r="AB323" s="69"/>
      <c r="AC323" s="69"/>
      <c r="AD323" s="69"/>
      <c r="AE323" s="13" t="s">
        <v>474</v>
      </c>
      <c r="AF323" s="24">
        <v>4300000</v>
      </c>
      <c r="AG323" s="25">
        <v>25800000</v>
      </c>
      <c r="AH323" s="70" t="e">
        <f>VLOOKUP(A323,'MOD PAA INVERSIÓN 25 DE FEBRERO'!$B:$M,12,0)</f>
        <v>#N/A</v>
      </c>
      <c r="AI323" s="78">
        <f t="shared" si="20"/>
        <v>0</v>
      </c>
      <c r="AJ323" s="78">
        <v>25800000</v>
      </c>
      <c r="AK323" s="70">
        <v>0</v>
      </c>
      <c r="AL323" s="70" t="e">
        <f>VLOOKUP(A323,'MOD PAA INVERSIÓN 25 DE FEBRERO'!$B:$X,23,0)</f>
        <v>#N/A</v>
      </c>
      <c r="AM323" s="13" t="s">
        <v>47</v>
      </c>
      <c r="AN323" s="14">
        <v>8131</v>
      </c>
      <c r="AO323" s="71"/>
      <c r="AP323" s="71">
        <f>SUMIFS('MOD PAA INVERSIÓN'!$M:$M,'MOD PAA INVERSIÓN'!B:B,A323,'MOD PAA INVERSIÓN'!A:A,"Información Actual")</f>
        <v>0</v>
      </c>
      <c r="AQ323" s="71" t="e">
        <f>VLOOKUP(A323,'Copia de MOD PAA INVERSIÓN'!$B:$M,12,0)</f>
        <v>#N/A</v>
      </c>
      <c r="AR323" s="69" t="e">
        <f>VLOOKUP(A323,'SOL INVERSIÒN'!$B:$M,12,0)</f>
        <v>#N/A</v>
      </c>
      <c r="AS323" s="69"/>
      <c r="AT323" s="71"/>
      <c r="AU323" s="71" t="e">
        <f t="shared" si="21"/>
        <v>#N/A</v>
      </c>
      <c r="AV323" s="71"/>
      <c r="AW323" s="71"/>
      <c r="AX323" s="71"/>
    </row>
    <row r="324" spans="1:50" ht="102">
      <c r="A324" s="12" t="s">
        <v>720</v>
      </c>
      <c r="B324" s="13" t="s">
        <v>34</v>
      </c>
      <c r="C324" s="13" t="s">
        <v>35</v>
      </c>
      <c r="D324" s="13" t="s">
        <v>472</v>
      </c>
      <c r="E324" s="13" t="s">
        <v>473</v>
      </c>
      <c r="F324" s="14">
        <v>8131</v>
      </c>
      <c r="G324" s="14">
        <v>2024110010238</v>
      </c>
      <c r="H324" s="13" t="s">
        <v>474</v>
      </c>
      <c r="I324" s="13" t="s">
        <v>475</v>
      </c>
      <c r="J324" s="13" t="s">
        <v>476</v>
      </c>
      <c r="K324" s="13">
        <v>80111600</v>
      </c>
      <c r="L324" s="13" t="s">
        <v>721</v>
      </c>
      <c r="M324" s="37" t="s">
        <v>418</v>
      </c>
      <c r="N324" s="38" t="s">
        <v>479</v>
      </c>
      <c r="O324" s="13">
        <v>6</v>
      </c>
      <c r="P324" s="13">
        <v>6</v>
      </c>
      <c r="Q324" s="13" t="s">
        <v>44</v>
      </c>
      <c r="R324" s="24" t="s">
        <v>45</v>
      </c>
      <c r="S324" s="24">
        <v>4600000</v>
      </c>
      <c r="T324" s="17">
        <v>27600000</v>
      </c>
      <c r="U324" s="13" t="s">
        <v>707</v>
      </c>
      <c r="V324" s="13" t="s">
        <v>47</v>
      </c>
      <c r="W324" s="13" t="s">
        <v>481</v>
      </c>
      <c r="X324" s="13" t="s">
        <v>509</v>
      </c>
      <c r="Y324" s="12" t="s">
        <v>50</v>
      </c>
      <c r="Z324" s="13" t="s">
        <v>51</v>
      </c>
      <c r="AA324" s="69"/>
      <c r="AB324" s="69"/>
      <c r="AC324" s="69"/>
      <c r="AD324" s="69"/>
      <c r="AE324" s="13" t="s">
        <v>474</v>
      </c>
      <c r="AF324" s="24">
        <v>4600000</v>
      </c>
      <c r="AG324" s="25">
        <v>27600000</v>
      </c>
      <c r="AH324" s="70" t="e">
        <f>VLOOKUP(A324,'MOD PAA INVERSIÓN 25 DE FEBRERO'!$B:$M,12,0)</f>
        <v>#N/A</v>
      </c>
      <c r="AI324" s="78">
        <f t="shared" si="20"/>
        <v>0</v>
      </c>
      <c r="AJ324" s="78">
        <v>27600000</v>
      </c>
      <c r="AK324" s="70">
        <v>0</v>
      </c>
      <c r="AL324" s="70" t="e">
        <f>VLOOKUP(A324,'MOD PAA INVERSIÓN 25 DE FEBRERO'!$B:$X,23,0)</f>
        <v>#N/A</v>
      </c>
      <c r="AM324" s="13" t="s">
        <v>47</v>
      </c>
      <c r="AN324" s="14">
        <v>8131</v>
      </c>
      <c r="AO324" s="71"/>
      <c r="AP324" s="71">
        <f>SUMIFS('MOD PAA INVERSIÓN'!$M:$M,'MOD PAA INVERSIÓN'!B:B,A324,'MOD PAA INVERSIÓN'!A:A,"Información Actual")</f>
        <v>0</v>
      </c>
      <c r="AQ324" s="71" t="e">
        <f>VLOOKUP(A324,'Copia de MOD PAA INVERSIÓN'!$B:$M,12,0)</f>
        <v>#N/A</v>
      </c>
      <c r="AR324" s="69" t="e">
        <f>VLOOKUP(A324,'SOL INVERSIÒN'!$B:$M,12,0)</f>
        <v>#N/A</v>
      </c>
      <c r="AS324" s="69"/>
      <c r="AT324" s="71"/>
      <c r="AU324" s="71" t="e">
        <f t="shared" si="21"/>
        <v>#N/A</v>
      </c>
      <c r="AV324" s="71"/>
      <c r="AW324" s="71"/>
      <c r="AX324" s="71"/>
    </row>
    <row r="325" spans="1:50" ht="102">
      <c r="A325" s="12" t="s">
        <v>722</v>
      </c>
      <c r="B325" s="13" t="s">
        <v>34</v>
      </c>
      <c r="C325" s="13" t="s">
        <v>35</v>
      </c>
      <c r="D325" s="13" t="s">
        <v>472</v>
      </c>
      <c r="E325" s="13" t="s">
        <v>473</v>
      </c>
      <c r="F325" s="14">
        <v>8131</v>
      </c>
      <c r="G325" s="14">
        <v>2024110010238</v>
      </c>
      <c r="H325" s="13" t="s">
        <v>474</v>
      </c>
      <c r="I325" s="13" t="s">
        <v>475</v>
      </c>
      <c r="J325" s="13" t="s">
        <v>476</v>
      </c>
      <c r="K325" s="13">
        <v>80111600</v>
      </c>
      <c r="L325" s="13" t="s">
        <v>711</v>
      </c>
      <c r="M325" s="37" t="s">
        <v>418</v>
      </c>
      <c r="N325" s="38" t="s">
        <v>479</v>
      </c>
      <c r="O325" s="13">
        <v>6</v>
      </c>
      <c r="P325" s="13">
        <v>6</v>
      </c>
      <c r="Q325" s="13" t="s">
        <v>44</v>
      </c>
      <c r="R325" s="24" t="s">
        <v>45</v>
      </c>
      <c r="S325" s="24">
        <v>3100000</v>
      </c>
      <c r="T325" s="17">
        <v>18600000</v>
      </c>
      <c r="U325" s="13" t="s">
        <v>707</v>
      </c>
      <c r="V325" s="13" t="s">
        <v>47</v>
      </c>
      <c r="W325" s="13" t="s">
        <v>499</v>
      </c>
      <c r="X325" s="13" t="s">
        <v>509</v>
      </c>
      <c r="Y325" s="12" t="s">
        <v>50</v>
      </c>
      <c r="Z325" s="13" t="s">
        <v>51</v>
      </c>
      <c r="AA325" s="69"/>
      <c r="AB325" s="69"/>
      <c r="AC325" s="69"/>
      <c r="AD325" s="69"/>
      <c r="AE325" s="13" t="s">
        <v>474</v>
      </c>
      <c r="AF325" s="24">
        <v>3100000</v>
      </c>
      <c r="AG325" s="25">
        <v>18600000</v>
      </c>
      <c r="AH325" s="70" t="e">
        <f>VLOOKUP(A325,'MOD PAA INVERSIÓN 25 DE FEBRERO'!$B:$M,12,0)</f>
        <v>#N/A</v>
      </c>
      <c r="AI325" s="78">
        <f t="shared" si="20"/>
        <v>0</v>
      </c>
      <c r="AJ325" s="78">
        <v>18600000</v>
      </c>
      <c r="AK325" s="70">
        <v>0</v>
      </c>
      <c r="AL325" s="70" t="e">
        <f>VLOOKUP(A325,'MOD PAA INVERSIÓN 25 DE FEBRERO'!$B:$X,23,0)</f>
        <v>#N/A</v>
      </c>
      <c r="AM325" s="13" t="s">
        <v>47</v>
      </c>
      <c r="AN325" s="14">
        <v>8131</v>
      </c>
      <c r="AO325" s="71"/>
      <c r="AP325" s="71">
        <f>SUMIFS('MOD PAA INVERSIÓN'!$M:$M,'MOD PAA INVERSIÓN'!B:B,A325,'MOD PAA INVERSIÓN'!A:A,"Información Actual")</f>
        <v>0</v>
      </c>
      <c r="AQ325" s="71" t="e">
        <f>VLOOKUP(A325,'Copia de MOD PAA INVERSIÓN'!$B:$M,12,0)</f>
        <v>#N/A</v>
      </c>
      <c r="AR325" s="69" t="e">
        <f>VLOOKUP(A325,'SOL INVERSIÒN'!$B:$M,12,0)</f>
        <v>#N/A</v>
      </c>
      <c r="AS325" s="69"/>
      <c r="AT325" s="71"/>
      <c r="AU325" s="71" t="e">
        <f t="shared" si="21"/>
        <v>#N/A</v>
      </c>
      <c r="AV325" s="71"/>
      <c r="AW325" s="71"/>
      <c r="AX325" s="71"/>
    </row>
    <row r="326" spans="1:50" ht="140.25">
      <c r="A326" s="12" t="s">
        <v>723</v>
      </c>
      <c r="B326" s="13" t="s">
        <v>34</v>
      </c>
      <c r="C326" s="13" t="s">
        <v>35</v>
      </c>
      <c r="D326" s="13" t="s">
        <v>472</v>
      </c>
      <c r="E326" s="13" t="s">
        <v>473</v>
      </c>
      <c r="F326" s="14">
        <v>8131</v>
      </c>
      <c r="G326" s="14">
        <v>2024110010238</v>
      </c>
      <c r="H326" s="13" t="s">
        <v>474</v>
      </c>
      <c r="I326" s="13" t="s">
        <v>475</v>
      </c>
      <c r="J326" s="13" t="s">
        <v>476</v>
      </c>
      <c r="K326" s="13">
        <v>80111600</v>
      </c>
      <c r="L326" s="13" t="s">
        <v>724</v>
      </c>
      <c r="M326" s="37" t="s">
        <v>418</v>
      </c>
      <c r="N326" s="38" t="s">
        <v>479</v>
      </c>
      <c r="O326" s="13">
        <v>6</v>
      </c>
      <c r="P326" s="13">
        <v>6</v>
      </c>
      <c r="Q326" s="13" t="s">
        <v>44</v>
      </c>
      <c r="R326" s="24" t="s">
        <v>45</v>
      </c>
      <c r="S326" s="24">
        <v>4400000</v>
      </c>
      <c r="T326" s="17">
        <v>26400000</v>
      </c>
      <c r="U326" s="13" t="s">
        <v>707</v>
      </c>
      <c r="V326" s="13" t="s">
        <v>47</v>
      </c>
      <c r="W326" s="13" t="s">
        <v>499</v>
      </c>
      <c r="X326" s="13" t="s">
        <v>509</v>
      </c>
      <c r="Y326" s="12" t="s">
        <v>50</v>
      </c>
      <c r="Z326" s="13" t="s">
        <v>51</v>
      </c>
      <c r="AA326" s="69"/>
      <c r="AB326" s="69"/>
      <c r="AC326" s="69"/>
      <c r="AD326" s="69"/>
      <c r="AE326" s="13" t="s">
        <v>474</v>
      </c>
      <c r="AF326" s="24">
        <v>4400000</v>
      </c>
      <c r="AG326" s="25">
        <v>26400000</v>
      </c>
      <c r="AH326" s="70" t="e">
        <f>VLOOKUP(A326,'MOD PAA INVERSIÓN 25 DE FEBRERO'!$B:$M,12,0)</f>
        <v>#N/A</v>
      </c>
      <c r="AI326" s="78">
        <f t="shared" si="20"/>
        <v>0</v>
      </c>
      <c r="AJ326" s="78">
        <v>26400000</v>
      </c>
      <c r="AK326" s="70">
        <v>0</v>
      </c>
      <c r="AL326" s="70" t="e">
        <f>VLOOKUP(A326,'MOD PAA INVERSIÓN 25 DE FEBRERO'!$B:$X,23,0)</f>
        <v>#N/A</v>
      </c>
      <c r="AM326" s="13" t="s">
        <v>47</v>
      </c>
      <c r="AN326" s="14">
        <v>8131</v>
      </c>
      <c r="AO326" s="71"/>
      <c r="AP326" s="71">
        <f>SUMIFS('MOD PAA INVERSIÓN'!$M:$M,'MOD PAA INVERSIÓN'!B:B,A326,'MOD PAA INVERSIÓN'!A:A,"Información Actual")</f>
        <v>0</v>
      </c>
      <c r="AQ326" s="71" t="e">
        <f>VLOOKUP(A326,'Copia de MOD PAA INVERSIÓN'!$B:$M,12,0)</f>
        <v>#N/A</v>
      </c>
      <c r="AR326" s="69" t="e">
        <f>VLOOKUP(A326,'SOL INVERSIÒN'!$B:$M,12,0)</f>
        <v>#N/A</v>
      </c>
      <c r="AS326" s="69"/>
      <c r="AT326" s="71"/>
      <c r="AU326" s="71" t="e">
        <f t="shared" si="21"/>
        <v>#N/A</v>
      </c>
      <c r="AV326" s="71"/>
      <c r="AW326" s="71"/>
      <c r="AX326" s="71"/>
    </row>
    <row r="327" spans="1:50" ht="102">
      <c r="A327" s="12" t="s">
        <v>725</v>
      </c>
      <c r="B327" s="13" t="s">
        <v>34</v>
      </c>
      <c r="C327" s="13" t="s">
        <v>35</v>
      </c>
      <c r="D327" s="13" t="s">
        <v>472</v>
      </c>
      <c r="E327" s="13" t="s">
        <v>473</v>
      </c>
      <c r="F327" s="14">
        <v>8131</v>
      </c>
      <c r="G327" s="14">
        <v>2024110010238</v>
      </c>
      <c r="H327" s="13" t="s">
        <v>474</v>
      </c>
      <c r="I327" s="13" t="s">
        <v>475</v>
      </c>
      <c r="J327" s="13" t="s">
        <v>476</v>
      </c>
      <c r="K327" s="13">
        <v>80111600</v>
      </c>
      <c r="L327" s="13" t="s">
        <v>711</v>
      </c>
      <c r="M327" s="37" t="s">
        <v>418</v>
      </c>
      <c r="N327" s="38" t="s">
        <v>479</v>
      </c>
      <c r="O327" s="13">
        <v>6</v>
      </c>
      <c r="P327" s="13">
        <v>6</v>
      </c>
      <c r="Q327" s="13" t="s">
        <v>44</v>
      </c>
      <c r="R327" s="24" t="s">
        <v>45</v>
      </c>
      <c r="S327" s="24">
        <v>3100000</v>
      </c>
      <c r="T327" s="17">
        <v>18600000</v>
      </c>
      <c r="U327" s="13" t="s">
        <v>707</v>
      </c>
      <c r="V327" s="13" t="s">
        <v>47</v>
      </c>
      <c r="W327" s="13" t="s">
        <v>499</v>
      </c>
      <c r="X327" s="13" t="s">
        <v>509</v>
      </c>
      <c r="Y327" s="12" t="s">
        <v>50</v>
      </c>
      <c r="Z327" s="13" t="s">
        <v>51</v>
      </c>
      <c r="AA327" s="69"/>
      <c r="AB327" s="69"/>
      <c r="AC327" s="69"/>
      <c r="AD327" s="69"/>
      <c r="AE327" s="13" t="s">
        <v>474</v>
      </c>
      <c r="AF327" s="24">
        <v>3100000</v>
      </c>
      <c r="AG327" s="25">
        <v>18600000</v>
      </c>
      <c r="AH327" s="70" t="e">
        <f>VLOOKUP(A327,'MOD PAA INVERSIÓN 25 DE FEBRERO'!$B:$M,12,0)</f>
        <v>#N/A</v>
      </c>
      <c r="AI327" s="78">
        <f t="shared" si="20"/>
        <v>0</v>
      </c>
      <c r="AJ327" s="78">
        <v>18600000</v>
      </c>
      <c r="AK327" s="70">
        <v>0</v>
      </c>
      <c r="AL327" s="70" t="e">
        <f>VLOOKUP(A327,'MOD PAA INVERSIÓN 25 DE FEBRERO'!$B:$X,23,0)</f>
        <v>#N/A</v>
      </c>
      <c r="AM327" s="13" t="s">
        <v>47</v>
      </c>
      <c r="AN327" s="14">
        <v>8131</v>
      </c>
      <c r="AO327" s="71"/>
      <c r="AP327" s="71">
        <f>SUMIFS('MOD PAA INVERSIÓN'!$M:$M,'MOD PAA INVERSIÓN'!B:B,A327,'MOD PAA INVERSIÓN'!A:A,"Información Actual")</f>
        <v>0</v>
      </c>
      <c r="AQ327" s="71" t="e">
        <f>VLOOKUP(A327,'Copia de MOD PAA INVERSIÓN'!$B:$M,12,0)</f>
        <v>#N/A</v>
      </c>
      <c r="AR327" s="69" t="e">
        <f>VLOOKUP(A327,'SOL INVERSIÒN'!$B:$M,12,0)</f>
        <v>#N/A</v>
      </c>
      <c r="AS327" s="69"/>
      <c r="AT327" s="71"/>
      <c r="AU327" s="71" t="e">
        <f t="shared" si="21"/>
        <v>#N/A</v>
      </c>
      <c r="AV327" s="71"/>
      <c r="AW327" s="71"/>
      <c r="AX327" s="71"/>
    </row>
    <row r="328" spans="1:50" ht="102">
      <c r="A328" s="12" t="s">
        <v>726</v>
      </c>
      <c r="B328" s="13" t="s">
        <v>34</v>
      </c>
      <c r="C328" s="13" t="s">
        <v>35</v>
      </c>
      <c r="D328" s="13" t="s">
        <v>472</v>
      </c>
      <c r="E328" s="13" t="s">
        <v>473</v>
      </c>
      <c r="F328" s="14">
        <v>8131</v>
      </c>
      <c r="G328" s="14">
        <v>2024110010238</v>
      </c>
      <c r="H328" s="13" t="s">
        <v>474</v>
      </c>
      <c r="I328" s="13" t="s">
        <v>475</v>
      </c>
      <c r="J328" s="13" t="s">
        <v>476</v>
      </c>
      <c r="K328" s="13">
        <v>80111600</v>
      </c>
      <c r="L328" s="13" t="s">
        <v>711</v>
      </c>
      <c r="M328" s="37" t="s">
        <v>418</v>
      </c>
      <c r="N328" s="38" t="s">
        <v>479</v>
      </c>
      <c r="O328" s="13">
        <v>6</v>
      </c>
      <c r="P328" s="13">
        <v>6</v>
      </c>
      <c r="Q328" s="13" t="s">
        <v>44</v>
      </c>
      <c r="R328" s="24" t="s">
        <v>45</v>
      </c>
      <c r="S328" s="24">
        <v>3100000</v>
      </c>
      <c r="T328" s="17">
        <v>18600000</v>
      </c>
      <c r="U328" s="13" t="s">
        <v>707</v>
      </c>
      <c r="V328" s="13" t="s">
        <v>47</v>
      </c>
      <c r="W328" s="13" t="s">
        <v>499</v>
      </c>
      <c r="X328" s="13" t="s">
        <v>509</v>
      </c>
      <c r="Y328" s="12" t="s">
        <v>50</v>
      </c>
      <c r="Z328" s="13" t="s">
        <v>51</v>
      </c>
      <c r="AA328" s="69"/>
      <c r="AB328" s="69"/>
      <c r="AC328" s="69"/>
      <c r="AD328" s="69"/>
      <c r="AE328" s="13" t="s">
        <v>474</v>
      </c>
      <c r="AF328" s="24">
        <v>3100000</v>
      </c>
      <c r="AG328" s="25">
        <v>18600000</v>
      </c>
      <c r="AH328" s="70" t="e">
        <f>VLOOKUP(A328,'MOD PAA INVERSIÓN 25 DE FEBRERO'!$B:$M,12,0)</f>
        <v>#N/A</v>
      </c>
      <c r="AI328" s="78">
        <f t="shared" si="20"/>
        <v>0</v>
      </c>
      <c r="AJ328" s="78">
        <v>18600000</v>
      </c>
      <c r="AK328" s="70">
        <v>0</v>
      </c>
      <c r="AL328" s="70" t="e">
        <f>VLOOKUP(A328,'MOD PAA INVERSIÓN 25 DE FEBRERO'!$B:$X,23,0)</f>
        <v>#N/A</v>
      </c>
      <c r="AM328" s="13" t="s">
        <v>47</v>
      </c>
      <c r="AN328" s="14">
        <v>8131</v>
      </c>
      <c r="AO328" s="71"/>
      <c r="AP328" s="71">
        <f>SUMIFS('MOD PAA INVERSIÓN'!$M:$M,'MOD PAA INVERSIÓN'!B:B,A328,'MOD PAA INVERSIÓN'!A:A,"Información Actual")</f>
        <v>0</v>
      </c>
      <c r="AQ328" s="71" t="e">
        <f>VLOOKUP(A328,'Copia de MOD PAA INVERSIÓN'!$B:$M,12,0)</f>
        <v>#N/A</v>
      </c>
      <c r="AR328" s="69" t="e">
        <f>VLOOKUP(A328,'SOL INVERSIÒN'!$B:$M,12,0)</f>
        <v>#N/A</v>
      </c>
      <c r="AS328" s="69"/>
      <c r="AT328" s="71"/>
      <c r="AU328" s="71" t="e">
        <f t="shared" si="21"/>
        <v>#N/A</v>
      </c>
      <c r="AV328" s="71"/>
      <c r="AW328" s="71"/>
      <c r="AX328" s="71"/>
    </row>
    <row r="329" spans="1:50" ht="63.75">
      <c r="A329" s="12" t="s">
        <v>727</v>
      </c>
      <c r="B329" s="13" t="s">
        <v>34</v>
      </c>
      <c r="C329" s="13" t="s">
        <v>35</v>
      </c>
      <c r="D329" s="13" t="s">
        <v>472</v>
      </c>
      <c r="E329" s="13" t="s">
        <v>473</v>
      </c>
      <c r="F329" s="14">
        <v>8131</v>
      </c>
      <c r="G329" s="14">
        <v>2024110010238</v>
      </c>
      <c r="H329" s="13" t="s">
        <v>474</v>
      </c>
      <c r="I329" s="13" t="s">
        <v>475</v>
      </c>
      <c r="J329" s="13" t="s">
        <v>476</v>
      </c>
      <c r="K329" s="13">
        <v>80111600</v>
      </c>
      <c r="L329" s="13" t="s">
        <v>728</v>
      </c>
      <c r="M329" s="37" t="s">
        <v>418</v>
      </c>
      <c r="N329" s="38" t="s">
        <v>729</v>
      </c>
      <c r="O329" s="13">
        <v>1</v>
      </c>
      <c r="P329" s="13">
        <v>1</v>
      </c>
      <c r="Q329" s="13" t="s">
        <v>44</v>
      </c>
      <c r="R329" s="24" t="s">
        <v>45</v>
      </c>
      <c r="S329" s="24">
        <v>49928000</v>
      </c>
      <c r="T329" s="17">
        <v>49928000</v>
      </c>
      <c r="U329" s="13" t="s">
        <v>707</v>
      </c>
      <c r="V329" s="13" t="s">
        <v>92</v>
      </c>
      <c r="W329" s="13" t="s">
        <v>499</v>
      </c>
      <c r="X329" s="13" t="s">
        <v>509</v>
      </c>
      <c r="Y329" s="12" t="s">
        <v>50</v>
      </c>
      <c r="Z329" s="13" t="s">
        <v>51</v>
      </c>
      <c r="AA329" s="69"/>
      <c r="AB329" s="69"/>
      <c r="AC329" s="69"/>
      <c r="AD329" s="69"/>
      <c r="AE329" s="13" t="s">
        <v>474</v>
      </c>
      <c r="AF329" s="24">
        <v>49928000</v>
      </c>
      <c r="AG329" s="25">
        <v>49928000</v>
      </c>
      <c r="AH329" s="70" t="e">
        <f>VLOOKUP(A329,'MOD PAA INVERSIÓN 25 DE FEBRERO'!$B:$M,12,0)</f>
        <v>#N/A</v>
      </c>
      <c r="AI329" s="78">
        <f t="shared" si="20"/>
        <v>0</v>
      </c>
      <c r="AJ329" s="78">
        <v>49928000</v>
      </c>
      <c r="AK329" s="70">
        <v>0</v>
      </c>
      <c r="AL329" s="70" t="e">
        <f>VLOOKUP(A329,'MOD PAA INVERSIÓN 25 DE FEBRERO'!$B:$X,23,0)</f>
        <v>#N/A</v>
      </c>
      <c r="AM329" s="13" t="s">
        <v>92</v>
      </c>
      <c r="AN329" s="14">
        <v>8131</v>
      </c>
      <c r="AO329" s="71"/>
      <c r="AP329" s="71">
        <f>SUMIFS('MOD PAA INVERSIÓN'!$M:$M,'MOD PAA INVERSIÓN'!B:B,A329,'MOD PAA INVERSIÓN'!A:A,"Información Actual")</f>
        <v>0</v>
      </c>
      <c r="AQ329" s="71" t="e">
        <f>VLOOKUP(A329,'Copia de MOD PAA INVERSIÓN'!$B:$M,12,0)</f>
        <v>#N/A</v>
      </c>
      <c r="AR329" s="69" t="e">
        <f>VLOOKUP(A329,'SOL INVERSIÒN'!$B:$M,12,0)</f>
        <v>#N/A</v>
      </c>
      <c r="AS329" s="69"/>
      <c r="AT329" s="71"/>
      <c r="AU329" s="71" t="e">
        <f t="shared" si="21"/>
        <v>#N/A</v>
      </c>
      <c r="AV329" s="71"/>
      <c r="AW329" s="71"/>
      <c r="AX329" s="71"/>
    </row>
    <row r="330" spans="1:50" ht="140.25">
      <c r="A330" s="12" t="s">
        <v>730</v>
      </c>
      <c r="B330" s="13" t="s">
        <v>34</v>
      </c>
      <c r="C330" s="13" t="s">
        <v>35</v>
      </c>
      <c r="D330" s="13" t="s">
        <v>472</v>
      </c>
      <c r="E330" s="13" t="s">
        <v>473</v>
      </c>
      <c r="F330" s="14">
        <v>8131</v>
      </c>
      <c r="G330" s="14">
        <v>2024110010238</v>
      </c>
      <c r="H330" s="13" t="s">
        <v>474</v>
      </c>
      <c r="I330" s="13" t="s">
        <v>475</v>
      </c>
      <c r="J330" s="13" t="s">
        <v>476</v>
      </c>
      <c r="K330" s="13">
        <v>80111600</v>
      </c>
      <c r="L330" s="13" t="s">
        <v>731</v>
      </c>
      <c r="M330" s="37" t="s">
        <v>418</v>
      </c>
      <c r="N330" s="38" t="s">
        <v>479</v>
      </c>
      <c r="O330" s="13">
        <v>6</v>
      </c>
      <c r="P330" s="13">
        <v>6</v>
      </c>
      <c r="Q330" s="13" t="s">
        <v>44</v>
      </c>
      <c r="R330" s="24" t="s">
        <v>45</v>
      </c>
      <c r="S330" s="24">
        <v>4300000</v>
      </c>
      <c r="T330" s="17">
        <v>25800000</v>
      </c>
      <c r="U330" s="13" t="s">
        <v>707</v>
      </c>
      <c r="V330" s="13" t="s">
        <v>92</v>
      </c>
      <c r="W330" s="13" t="s">
        <v>499</v>
      </c>
      <c r="X330" s="13" t="s">
        <v>509</v>
      </c>
      <c r="Y330" s="12" t="s">
        <v>50</v>
      </c>
      <c r="Z330" s="13" t="s">
        <v>51</v>
      </c>
      <c r="AA330" s="69"/>
      <c r="AB330" s="69"/>
      <c r="AC330" s="69"/>
      <c r="AD330" s="69"/>
      <c r="AE330" s="13" t="s">
        <v>474</v>
      </c>
      <c r="AF330" s="24">
        <v>4300000</v>
      </c>
      <c r="AG330" s="25">
        <v>25800000</v>
      </c>
      <c r="AH330" s="70" t="e">
        <f>VLOOKUP(A330,'MOD PAA INVERSIÓN 25 DE FEBRERO'!$B:$M,12,0)</f>
        <v>#N/A</v>
      </c>
      <c r="AI330" s="78">
        <f t="shared" si="20"/>
        <v>0</v>
      </c>
      <c r="AJ330" s="78">
        <v>25800000</v>
      </c>
      <c r="AK330" s="70">
        <v>0</v>
      </c>
      <c r="AL330" s="70" t="e">
        <f>VLOOKUP(A330,'MOD PAA INVERSIÓN 25 DE FEBRERO'!$B:$X,23,0)</f>
        <v>#N/A</v>
      </c>
      <c r="AM330" s="13" t="s">
        <v>92</v>
      </c>
      <c r="AN330" s="14">
        <v>8131</v>
      </c>
      <c r="AO330" s="71"/>
      <c r="AP330" s="71">
        <f>SUMIFS('MOD PAA INVERSIÓN'!$M:$M,'MOD PAA INVERSIÓN'!B:B,A330,'MOD PAA INVERSIÓN'!A:A,"Información Actual")</f>
        <v>0</v>
      </c>
      <c r="AQ330" s="71" t="e">
        <f>VLOOKUP(A330,'Copia de MOD PAA INVERSIÓN'!$B:$M,12,0)</f>
        <v>#N/A</v>
      </c>
      <c r="AR330" s="69" t="e">
        <f>VLOOKUP(A330,'SOL INVERSIÒN'!$B:$M,12,0)</f>
        <v>#N/A</v>
      </c>
      <c r="AS330" s="69"/>
      <c r="AT330" s="71"/>
      <c r="AU330" s="71" t="e">
        <f t="shared" si="21"/>
        <v>#N/A</v>
      </c>
      <c r="AV330" s="71"/>
      <c r="AW330" s="71"/>
      <c r="AX330" s="71"/>
    </row>
    <row r="331" spans="1:50" ht="102">
      <c r="A331" s="12" t="s">
        <v>732</v>
      </c>
      <c r="B331" s="13" t="s">
        <v>34</v>
      </c>
      <c r="C331" s="13" t="s">
        <v>35</v>
      </c>
      <c r="D331" s="13" t="s">
        <v>472</v>
      </c>
      <c r="E331" s="13" t="s">
        <v>473</v>
      </c>
      <c r="F331" s="14">
        <v>8131</v>
      </c>
      <c r="G331" s="14">
        <v>2024110010238</v>
      </c>
      <c r="H331" s="13" t="s">
        <v>474</v>
      </c>
      <c r="I331" s="13" t="s">
        <v>475</v>
      </c>
      <c r="J331" s="13" t="s">
        <v>476</v>
      </c>
      <c r="K331" s="13">
        <v>80111600</v>
      </c>
      <c r="L331" s="13" t="s">
        <v>733</v>
      </c>
      <c r="M331" s="37" t="s">
        <v>418</v>
      </c>
      <c r="N331" s="38" t="s">
        <v>479</v>
      </c>
      <c r="O331" s="13">
        <v>6</v>
      </c>
      <c r="P331" s="13">
        <v>6</v>
      </c>
      <c r="Q331" s="13" t="s">
        <v>44</v>
      </c>
      <c r="R331" s="24" t="s">
        <v>45</v>
      </c>
      <c r="S331" s="24">
        <v>4400000</v>
      </c>
      <c r="T331" s="17">
        <v>26400000</v>
      </c>
      <c r="U331" s="13" t="s">
        <v>707</v>
      </c>
      <c r="V331" s="13" t="s">
        <v>92</v>
      </c>
      <c r="W331" s="13" t="s">
        <v>499</v>
      </c>
      <c r="X331" s="13" t="s">
        <v>509</v>
      </c>
      <c r="Y331" s="12" t="s">
        <v>50</v>
      </c>
      <c r="Z331" s="13" t="s">
        <v>51</v>
      </c>
      <c r="AA331" s="69"/>
      <c r="AB331" s="69"/>
      <c r="AC331" s="69"/>
      <c r="AD331" s="69"/>
      <c r="AE331" s="13" t="s">
        <v>474</v>
      </c>
      <c r="AF331" s="24">
        <v>4400000</v>
      </c>
      <c r="AG331" s="25">
        <v>26400000</v>
      </c>
      <c r="AH331" s="70" t="e">
        <f>VLOOKUP(A331,'MOD PAA INVERSIÓN 25 DE FEBRERO'!$B:$M,12,0)</f>
        <v>#N/A</v>
      </c>
      <c r="AI331" s="78">
        <f t="shared" si="20"/>
        <v>0</v>
      </c>
      <c r="AJ331" s="78">
        <v>26400000</v>
      </c>
      <c r="AK331" s="70">
        <v>0</v>
      </c>
      <c r="AL331" s="70" t="e">
        <f>VLOOKUP(A331,'MOD PAA INVERSIÓN 25 DE FEBRERO'!$B:$X,23,0)</f>
        <v>#N/A</v>
      </c>
      <c r="AM331" s="13" t="s">
        <v>92</v>
      </c>
      <c r="AN331" s="14">
        <v>8131</v>
      </c>
      <c r="AO331" s="71"/>
      <c r="AP331" s="71">
        <f>SUMIFS('MOD PAA INVERSIÓN'!$M:$M,'MOD PAA INVERSIÓN'!B:B,A331,'MOD PAA INVERSIÓN'!A:A,"Información Actual")</f>
        <v>0</v>
      </c>
      <c r="AQ331" s="71" t="e">
        <f>VLOOKUP(A331,'Copia de MOD PAA INVERSIÓN'!$B:$M,12,0)</f>
        <v>#N/A</v>
      </c>
      <c r="AR331" s="69" t="e">
        <f>VLOOKUP(A331,'SOL INVERSIÒN'!$B:$M,12,0)</f>
        <v>#N/A</v>
      </c>
      <c r="AS331" s="69"/>
      <c r="AT331" s="71"/>
      <c r="AU331" s="71" t="e">
        <f t="shared" si="21"/>
        <v>#N/A</v>
      </c>
      <c r="AV331" s="71"/>
      <c r="AW331" s="71"/>
      <c r="AX331" s="71"/>
    </row>
    <row r="332" spans="1:50" ht="102">
      <c r="A332" s="12" t="s">
        <v>734</v>
      </c>
      <c r="B332" s="13" t="s">
        <v>34</v>
      </c>
      <c r="C332" s="13" t="s">
        <v>35</v>
      </c>
      <c r="D332" s="13" t="s">
        <v>472</v>
      </c>
      <c r="E332" s="13" t="s">
        <v>473</v>
      </c>
      <c r="F332" s="14">
        <v>8131</v>
      </c>
      <c r="G332" s="14">
        <v>2024110010238</v>
      </c>
      <c r="H332" s="13" t="s">
        <v>474</v>
      </c>
      <c r="I332" s="13" t="s">
        <v>475</v>
      </c>
      <c r="J332" s="13" t="s">
        <v>476</v>
      </c>
      <c r="K332" s="13">
        <v>80111600</v>
      </c>
      <c r="L332" s="13" t="s">
        <v>711</v>
      </c>
      <c r="M332" s="37" t="s">
        <v>735</v>
      </c>
      <c r="N332" s="38" t="s">
        <v>736</v>
      </c>
      <c r="O332" s="13">
        <v>3</v>
      </c>
      <c r="P332" s="13">
        <v>3</v>
      </c>
      <c r="Q332" s="13" t="s">
        <v>44</v>
      </c>
      <c r="R332" s="24" t="s">
        <v>45</v>
      </c>
      <c r="S332" s="24">
        <v>3100000</v>
      </c>
      <c r="T332" s="17">
        <v>9300000</v>
      </c>
      <c r="U332" s="13" t="s">
        <v>707</v>
      </c>
      <c r="V332" s="13" t="s">
        <v>47</v>
      </c>
      <c r="W332" s="13" t="s">
        <v>499</v>
      </c>
      <c r="X332" s="13" t="s">
        <v>509</v>
      </c>
      <c r="Y332" s="12" t="s">
        <v>50</v>
      </c>
      <c r="Z332" s="13" t="s">
        <v>51</v>
      </c>
      <c r="AA332" s="69"/>
      <c r="AB332" s="69"/>
      <c r="AC332" s="69"/>
      <c r="AD332" s="69"/>
      <c r="AE332" s="13" t="s">
        <v>474</v>
      </c>
      <c r="AF332" s="24">
        <v>3100000</v>
      </c>
      <c r="AG332" s="25">
        <v>9300000</v>
      </c>
      <c r="AH332" s="70" t="e">
        <f>VLOOKUP(A332,'MOD PAA INVERSIÓN 25 DE FEBRERO'!$B:$M,12,0)</f>
        <v>#N/A</v>
      </c>
      <c r="AI332" s="78">
        <f t="shared" si="20"/>
        <v>0</v>
      </c>
      <c r="AJ332" s="78">
        <v>9300000</v>
      </c>
      <c r="AK332" s="70">
        <v>0</v>
      </c>
      <c r="AL332" s="70" t="e">
        <f>VLOOKUP(A332,'MOD PAA INVERSIÓN 25 DE FEBRERO'!$B:$X,23,0)</f>
        <v>#N/A</v>
      </c>
      <c r="AM332" s="13" t="s">
        <v>47</v>
      </c>
      <c r="AN332" s="14">
        <v>8131</v>
      </c>
      <c r="AO332" s="71"/>
      <c r="AP332" s="71">
        <f>SUMIFS('MOD PAA INVERSIÓN'!$M:$M,'MOD PAA INVERSIÓN'!B:B,A332,'MOD PAA INVERSIÓN'!A:A,"Información Actual")</f>
        <v>0</v>
      </c>
      <c r="AQ332" s="71" t="e">
        <f>VLOOKUP(A332,'Copia de MOD PAA INVERSIÓN'!$B:$M,12,0)</f>
        <v>#N/A</v>
      </c>
      <c r="AR332" s="69" t="e">
        <f>VLOOKUP(A332,'SOL INVERSIÒN'!$B:$M,12,0)</f>
        <v>#N/A</v>
      </c>
      <c r="AS332" s="69"/>
      <c r="AT332" s="71"/>
      <c r="AU332" s="71" t="e">
        <f t="shared" si="21"/>
        <v>#N/A</v>
      </c>
      <c r="AV332" s="71"/>
      <c r="AW332" s="71"/>
      <c r="AX332" s="71"/>
    </row>
    <row r="333" spans="1:50" ht="102">
      <c r="A333" s="12" t="s">
        <v>737</v>
      </c>
      <c r="B333" s="13" t="s">
        <v>34</v>
      </c>
      <c r="C333" s="13" t="s">
        <v>35</v>
      </c>
      <c r="D333" s="13" t="s">
        <v>472</v>
      </c>
      <c r="E333" s="13" t="s">
        <v>473</v>
      </c>
      <c r="F333" s="14">
        <v>8131</v>
      </c>
      <c r="G333" s="14">
        <v>2024110010238</v>
      </c>
      <c r="H333" s="13" t="s">
        <v>474</v>
      </c>
      <c r="I333" s="13" t="s">
        <v>475</v>
      </c>
      <c r="J333" s="13" t="s">
        <v>476</v>
      </c>
      <c r="K333" s="13">
        <v>80111600</v>
      </c>
      <c r="L333" s="13" t="s">
        <v>711</v>
      </c>
      <c r="M333" s="37" t="s">
        <v>735</v>
      </c>
      <c r="N333" s="38" t="s">
        <v>736</v>
      </c>
      <c r="O333" s="13">
        <v>3</v>
      </c>
      <c r="P333" s="13">
        <v>3</v>
      </c>
      <c r="Q333" s="13" t="s">
        <v>44</v>
      </c>
      <c r="R333" s="24" t="s">
        <v>45</v>
      </c>
      <c r="S333" s="24">
        <v>3100000</v>
      </c>
      <c r="T333" s="17">
        <v>9300000</v>
      </c>
      <c r="U333" s="13" t="s">
        <v>707</v>
      </c>
      <c r="V333" s="13" t="s">
        <v>47</v>
      </c>
      <c r="W333" s="13" t="s">
        <v>481</v>
      </c>
      <c r="X333" s="13" t="s">
        <v>509</v>
      </c>
      <c r="Y333" s="12" t="s">
        <v>50</v>
      </c>
      <c r="Z333" s="13" t="s">
        <v>51</v>
      </c>
      <c r="AA333" s="69"/>
      <c r="AB333" s="69"/>
      <c r="AC333" s="69"/>
      <c r="AD333" s="69"/>
      <c r="AE333" s="13" t="s">
        <v>474</v>
      </c>
      <c r="AF333" s="24">
        <v>3100000</v>
      </c>
      <c r="AG333" s="25">
        <v>9300000</v>
      </c>
      <c r="AH333" s="70" t="e">
        <f>VLOOKUP(A333,'MOD PAA INVERSIÓN 25 DE FEBRERO'!$B:$M,12,0)</f>
        <v>#N/A</v>
      </c>
      <c r="AI333" s="78">
        <f t="shared" si="20"/>
        <v>0</v>
      </c>
      <c r="AJ333" s="78">
        <v>9300000</v>
      </c>
      <c r="AK333" s="70">
        <v>0</v>
      </c>
      <c r="AL333" s="70" t="e">
        <f>VLOOKUP(A333,'MOD PAA INVERSIÓN 25 DE FEBRERO'!$B:$X,23,0)</f>
        <v>#N/A</v>
      </c>
      <c r="AM333" s="13" t="s">
        <v>47</v>
      </c>
      <c r="AN333" s="14">
        <v>8131</v>
      </c>
      <c r="AO333" s="71"/>
      <c r="AP333" s="71">
        <f>SUMIFS('MOD PAA INVERSIÓN'!$M:$M,'MOD PAA INVERSIÓN'!B:B,A333,'MOD PAA INVERSIÓN'!A:A,"Información Actual")</f>
        <v>0</v>
      </c>
      <c r="AQ333" s="71" t="e">
        <f>VLOOKUP(A333,'Copia de MOD PAA INVERSIÓN'!$B:$M,12,0)</f>
        <v>#N/A</v>
      </c>
      <c r="AR333" s="69" t="e">
        <f>VLOOKUP(A333,'SOL INVERSIÒN'!$B:$M,12,0)</f>
        <v>#N/A</v>
      </c>
      <c r="AS333" s="69"/>
      <c r="AT333" s="71"/>
      <c r="AU333" s="71" t="e">
        <f t="shared" si="21"/>
        <v>#N/A</v>
      </c>
      <c r="AV333" s="71"/>
      <c r="AW333" s="71"/>
      <c r="AX333" s="71"/>
    </row>
    <row r="334" spans="1:50" ht="102">
      <c r="A334" s="12" t="s">
        <v>738</v>
      </c>
      <c r="B334" s="13" t="s">
        <v>34</v>
      </c>
      <c r="C334" s="13" t="s">
        <v>35</v>
      </c>
      <c r="D334" s="13" t="s">
        <v>472</v>
      </c>
      <c r="E334" s="13" t="s">
        <v>473</v>
      </c>
      <c r="F334" s="14">
        <v>8131</v>
      </c>
      <c r="G334" s="14">
        <v>2024110010238</v>
      </c>
      <c r="H334" s="13" t="s">
        <v>474</v>
      </c>
      <c r="I334" s="13" t="s">
        <v>475</v>
      </c>
      <c r="J334" s="13" t="s">
        <v>476</v>
      </c>
      <c r="K334" s="13">
        <v>80111600</v>
      </c>
      <c r="L334" s="13" t="s">
        <v>733</v>
      </c>
      <c r="M334" s="37" t="s">
        <v>735</v>
      </c>
      <c r="N334" s="38" t="s">
        <v>736</v>
      </c>
      <c r="O334" s="13">
        <v>3</v>
      </c>
      <c r="P334" s="13">
        <v>3</v>
      </c>
      <c r="Q334" s="13" t="s">
        <v>44</v>
      </c>
      <c r="R334" s="24" t="s">
        <v>45</v>
      </c>
      <c r="S334" s="24">
        <v>4400000</v>
      </c>
      <c r="T334" s="17">
        <v>13200000</v>
      </c>
      <c r="U334" s="13" t="s">
        <v>707</v>
      </c>
      <c r="V334" s="13" t="s">
        <v>92</v>
      </c>
      <c r="W334" s="13" t="s">
        <v>481</v>
      </c>
      <c r="X334" s="13" t="s">
        <v>509</v>
      </c>
      <c r="Y334" s="12" t="s">
        <v>50</v>
      </c>
      <c r="Z334" s="13" t="s">
        <v>51</v>
      </c>
      <c r="AA334" s="69"/>
      <c r="AB334" s="69"/>
      <c r="AC334" s="69"/>
      <c r="AD334" s="69"/>
      <c r="AE334" s="13" t="s">
        <v>474</v>
      </c>
      <c r="AF334" s="24">
        <v>4400000</v>
      </c>
      <c r="AG334" s="25">
        <v>13200000</v>
      </c>
      <c r="AH334" s="70" t="e">
        <f>VLOOKUP(A334,'MOD PAA INVERSIÓN 25 DE FEBRERO'!$B:$M,12,0)</f>
        <v>#N/A</v>
      </c>
      <c r="AI334" s="78">
        <f t="shared" si="20"/>
        <v>0</v>
      </c>
      <c r="AJ334" s="78">
        <v>13200000</v>
      </c>
      <c r="AK334" s="70">
        <v>0</v>
      </c>
      <c r="AL334" s="70" t="e">
        <f>VLOOKUP(A334,'MOD PAA INVERSIÓN 25 DE FEBRERO'!$B:$X,23,0)</f>
        <v>#N/A</v>
      </c>
      <c r="AM334" s="13" t="s">
        <v>92</v>
      </c>
      <c r="AN334" s="14">
        <v>8131</v>
      </c>
      <c r="AO334" s="71"/>
      <c r="AP334" s="71">
        <f>SUMIFS('MOD PAA INVERSIÓN'!$M:$M,'MOD PAA INVERSIÓN'!B:B,A334,'MOD PAA INVERSIÓN'!A:A,"Información Actual")</f>
        <v>0</v>
      </c>
      <c r="AQ334" s="71" t="e">
        <f>VLOOKUP(A334,'Copia de MOD PAA INVERSIÓN'!$B:$M,12,0)</f>
        <v>#N/A</v>
      </c>
      <c r="AR334" s="69" t="e">
        <f>VLOOKUP(A334,'SOL INVERSIÒN'!$B:$M,12,0)</f>
        <v>#N/A</v>
      </c>
      <c r="AS334" s="69"/>
      <c r="AT334" s="71"/>
      <c r="AU334" s="71" t="e">
        <f t="shared" si="21"/>
        <v>#N/A</v>
      </c>
      <c r="AV334" s="71"/>
      <c r="AW334" s="71"/>
      <c r="AX334" s="71"/>
    </row>
    <row r="335" spans="1:50" ht="140.25">
      <c r="A335" s="12" t="s">
        <v>739</v>
      </c>
      <c r="B335" s="13" t="s">
        <v>34</v>
      </c>
      <c r="C335" s="13" t="s">
        <v>35</v>
      </c>
      <c r="D335" s="13" t="s">
        <v>472</v>
      </c>
      <c r="E335" s="13" t="s">
        <v>473</v>
      </c>
      <c r="F335" s="14">
        <v>8131</v>
      </c>
      <c r="G335" s="14">
        <v>2024110010238</v>
      </c>
      <c r="H335" s="13" t="s">
        <v>474</v>
      </c>
      <c r="I335" s="13" t="s">
        <v>475</v>
      </c>
      <c r="J335" s="13" t="s">
        <v>476</v>
      </c>
      <c r="K335" s="13">
        <v>80111600</v>
      </c>
      <c r="L335" s="13" t="s">
        <v>731</v>
      </c>
      <c r="M335" s="37" t="s">
        <v>735</v>
      </c>
      <c r="N335" s="38" t="s">
        <v>736</v>
      </c>
      <c r="O335" s="13">
        <v>3</v>
      </c>
      <c r="P335" s="13">
        <v>3</v>
      </c>
      <c r="Q335" s="13" t="s">
        <v>44</v>
      </c>
      <c r="R335" s="24" t="s">
        <v>45</v>
      </c>
      <c r="S335" s="24">
        <v>4300000</v>
      </c>
      <c r="T335" s="17">
        <v>12900000</v>
      </c>
      <c r="U335" s="13" t="s">
        <v>707</v>
      </c>
      <c r="V335" s="13" t="s">
        <v>92</v>
      </c>
      <c r="W335" s="13" t="s">
        <v>481</v>
      </c>
      <c r="X335" s="13" t="s">
        <v>509</v>
      </c>
      <c r="Y335" s="12" t="s">
        <v>50</v>
      </c>
      <c r="Z335" s="13" t="s">
        <v>51</v>
      </c>
      <c r="AA335" s="69"/>
      <c r="AB335" s="69"/>
      <c r="AC335" s="69"/>
      <c r="AD335" s="69"/>
      <c r="AE335" s="13" t="s">
        <v>474</v>
      </c>
      <c r="AF335" s="24">
        <v>4300000</v>
      </c>
      <c r="AG335" s="25">
        <v>12900000</v>
      </c>
      <c r="AH335" s="70" t="e">
        <f>VLOOKUP(A335,'MOD PAA INVERSIÓN 25 DE FEBRERO'!$B:$M,12,0)</f>
        <v>#N/A</v>
      </c>
      <c r="AI335" s="78">
        <f t="shared" si="20"/>
        <v>0</v>
      </c>
      <c r="AJ335" s="78">
        <v>12900000</v>
      </c>
      <c r="AK335" s="70">
        <v>0</v>
      </c>
      <c r="AL335" s="70" t="e">
        <f>VLOOKUP(A335,'MOD PAA INVERSIÓN 25 DE FEBRERO'!$B:$X,23,0)</f>
        <v>#N/A</v>
      </c>
      <c r="AM335" s="13" t="s">
        <v>92</v>
      </c>
      <c r="AN335" s="14">
        <v>8131</v>
      </c>
      <c r="AO335" s="71"/>
      <c r="AP335" s="71">
        <f>SUMIFS('MOD PAA INVERSIÓN'!$M:$M,'MOD PAA INVERSIÓN'!B:B,A335,'MOD PAA INVERSIÓN'!A:A,"Información Actual")</f>
        <v>0</v>
      </c>
      <c r="AQ335" s="71" t="e">
        <f>VLOOKUP(A335,'Copia de MOD PAA INVERSIÓN'!$B:$M,12,0)</f>
        <v>#N/A</v>
      </c>
      <c r="AR335" s="69" t="e">
        <f>VLOOKUP(A335,'SOL INVERSIÒN'!$B:$M,12,0)</f>
        <v>#N/A</v>
      </c>
      <c r="AS335" s="69"/>
      <c r="AT335" s="71"/>
      <c r="AU335" s="71" t="e">
        <f t="shared" si="21"/>
        <v>#N/A</v>
      </c>
      <c r="AV335" s="71"/>
      <c r="AW335" s="71"/>
      <c r="AX335" s="71"/>
    </row>
    <row r="336" spans="1:50" ht="140.25">
      <c r="A336" s="12" t="s">
        <v>740</v>
      </c>
      <c r="B336" s="13" t="s">
        <v>34</v>
      </c>
      <c r="C336" s="13" t="s">
        <v>35</v>
      </c>
      <c r="D336" s="13" t="s">
        <v>472</v>
      </c>
      <c r="E336" s="13" t="s">
        <v>473</v>
      </c>
      <c r="F336" s="14">
        <v>8131</v>
      </c>
      <c r="G336" s="14">
        <v>2024110010238</v>
      </c>
      <c r="H336" s="13" t="s">
        <v>474</v>
      </c>
      <c r="I336" s="13" t="s">
        <v>475</v>
      </c>
      <c r="J336" s="13" t="s">
        <v>476</v>
      </c>
      <c r="K336" s="13">
        <v>80111600</v>
      </c>
      <c r="L336" s="13" t="s">
        <v>706</v>
      </c>
      <c r="M336" s="37" t="s">
        <v>735</v>
      </c>
      <c r="N336" s="38" t="s">
        <v>736</v>
      </c>
      <c r="O336" s="13">
        <v>3</v>
      </c>
      <c r="P336" s="13">
        <v>3</v>
      </c>
      <c r="Q336" s="13" t="s">
        <v>44</v>
      </c>
      <c r="R336" s="15" t="s">
        <v>45</v>
      </c>
      <c r="S336" s="15">
        <v>4000000</v>
      </c>
      <c r="T336" s="17">
        <v>12000000</v>
      </c>
      <c r="U336" s="13" t="s">
        <v>707</v>
      </c>
      <c r="V336" s="13" t="s">
        <v>47</v>
      </c>
      <c r="W336" s="13" t="s">
        <v>481</v>
      </c>
      <c r="X336" s="13" t="s">
        <v>509</v>
      </c>
      <c r="Y336" s="12" t="s">
        <v>50</v>
      </c>
      <c r="Z336" s="13" t="s">
        <v>51</v>
      </c>
      <c r="AA336" s="69"/>
      <c r="AB336" s="69"/>
      <c r="AC336" s="69"/>
      <c r="AD336" s="69"/>
      <c r="AE336" s="13" t="s">
        <v>474</v>
      </c>
      <c r="AF336" s="15">
        <v>4000000</v>
      </c>
      <c r="AG336" s="25">
        <v>12000000</v>
      </c>
      <c r="AH336" s="70" t="e">
        <f>VLOOKUP(A336,'MOD PAA INVERSIÓN 25 DE FEBRERO'!$B:$M,12,0)</f>
        <v>#N/A</v>
      </c>
      <c r="AI336" s="78">
        <f t="shared" si="20"/>
        <v>0</v>
      </c>
      <c r="AJ336" s="78">
        <v>12000000</v>
      </c>
      <c r="AK336" s="70">
        <v>0</v>
      </c>
      <c r="AL336" s="70" t="e">
        <f>VLOOKUP(A336,'MOD PAA INVERSIÓN 25 DE FEBRERO'!$B:$X,23,0)</f>
        <v>#N/A</v>
      </c>
      <c r="AM336" s="13" t="s">
        <v>47</v>
      </c>
      <c r="AN336" s="14">
        <v>8131</v>
      </c>
      <c r="AO336" s="71"/>
      <c r="AP336" s="71">
        <f>SUMIFS('MOD PAA INVERSIÓN'!$M:$M,'MOD PAA INVERSIÓN'!B:B,A336,'MOD PAA INVERSIÓN'!A:A,"Información Actual")</f>
        <v>0</v>
      </c>
      <c r="AQ336" s="71" t="e">
        <f>VLOOKUP(A336,'Copia de MOD PAA INVERSIÓN'!$B:$M,12,0)</f>
        <v>#N/A</v>
      </c>
      <c r="AR336" s="69" t="e">
        <f>VLOOKUP(A336,'SOL INVERSIÒN'!$B:$M,12,0)</f>
        <v>#N/A</v>
      </c>
      <c r="AS336" s="69"/>
      <c r="AT336" s="71"/>
      <c r="AU336" s="71" t="e">
        <f t="shared" si="21"/>
        <v>#N/A</v>
      </c>
      <c r="AV336" s="71"/>
      <c r="AW336" s="71"/>
      <c r="AX336" s="71"/>
    </row>
    <row r="337" spans="1:50" ht="114.75">
      <c r="A337" s="12" t="s">
        <v>741</v>
      </c>
      <c r="B337" s="13" t="s">
        <v>34</v>
      </c>
      <c r="C337" s="13" t="s">
        <v>35</v>
      </c>
      <c r="D337" s="13" t="s">
        <v>472</v>
      </c>
      <c r="E337" s="13" t="s">
        <v>473</v>
      </c>
      <c r="F337" s="14">
        <v>8131</v>
      </c>
      <c r="G337" s="14">
        <v>2024110010238</v>
      </c>
      <c r="H337" s="13" t="s">
        <v>474</v>
      </c>
      <c r="I337" s="13" t="s">
        <v>475</v>
      </c>
      <c r="J337" s="13" t="s">
        <v>476</v>
      </c>
      <c r="K337" s="13">
        <v>80111600</v>
      </c>
      <c r="L337" s="13" t="s">
        <v>709</v>
      </c>
      <c r="M337" s="37" t="s">
        <v>735</v>
      </c>
      <c r="N337" s="38" t="s">
        <v>736</v>
      </c>
      <c r="O337" s="13">
        <v>3</v>
      </c>
      <c r="P337" s="13">
        <v>3</v>
      </c>
      <c r="Q337" s="13" t="s">
        <v>44</v>
      </c>
      <c r="R337" s="24" t="s">
        <v>45</v>
      </c>
      <c r="S337" s="24">
        <v>4700000</v>
      </c>
      <c r="T337" s="17">
        <v>14100000</v>
      </c>
      <c r="U337" s="13" t="s">
        <v>707</v>
      </c>
      <c r="V337" s="13" t="s">
        <v>47</v>
      </c>
      <c r="W337" s="13" t="s">
        <v>499</v>
      </c>
      <c r="X337" s="13" t="s">
        <v>509</v>
      </c>
      <c r="Y337" s="12" t="s">
        <v>50</v>
      </c>
      <c r="Z337" s="13" t="s">
        <v>51</v>
      </c>
      <c r="AA337" s="69"/>
      <c r="AB337" s="69"/>
      <c r="AC337" s="69"/>
      <c r="AD337" s="69"/>
      <c r="AE337" s="13" t="s">
        <v>474</v>
      </c>
      <c r="AF337" s="24">
        <v>4700000</v>
      </c>
      <c r="AG337" s="25">
        <v>14100000</v>
      </c>
      <c r="AH337" s="70" t="e">
        <f>VLOOKUP(A337,'MOD PAA INVERSIÓN 25 DE FEBRERO'!$B:$M,12,0)</f>
        <v>#N/A</v>
      </c>
      <c r="AI337" s="78">
        <f t="shared" si="20"/>
        <v>0</v>
      </c>
      <c r="AJ337" s="78">
        <v>14100000</v>
      </c>
      <c r="AK337" s="70">
        <v>0</v>
      </c>
      <c r="AL337" s="70" t="e">
        <f>VLOOKUP(A337,'MOD PAA INVERSIÓN 25 DE FEBRERO'!$B:$X,23,0)</f>
        <v>#N/A</v>
      </c>
      <c r="AM337" s="13" t="s">
        <v>47</v>
      </c>
      <c r="AN337" s="14">
        <v>8131</v>
      </c>
      <c r="AO337" s="71"/>
      <c r="AP337" s="71">
        <f>SUMIFS('MOD PAA INVERSIÓN'!$M:$M,'MOD PAA INVERSIÓN'!B:B,A337,'MOD PAA INVERSIÓN'!A:A,"Información Actual")</f>
        <v>0</v>
      </c>
      <c r="AQ337" s="71" t="e">
        <f>VLOOKUP(A337,'Copia de MOD PAA INVERSIÓN'!$B:$M,12,0)</f>
        <v>#N/A</v>
      </c>
      <c r="AR337" s="69" t="e">
        <f>VLOOKUP(A337,'SOL INVERSIÒN'!$B:$M,12,0)</f>
        <v>#N/A</v>
      </c>
      <c r="AS337" s="69"/>
      <c r="AT337" s="71"/>
      <c r="AU337" s="71" t="e">
        <f t="shared" si="21"/>
        <v>#N/A</v>
      </c>
      <c r="AV337" s="71"/>
      <c r="AW337" s="71"/>
      <c r="AX337" s="71"/>
    </row>
    <row r="338" spans="1:50" ht="102">
      <c r="A338" s="12" t="s">
        <v>742</v>
      </c>
      <c r="B338" s="13" t="s">
        <v>34</v>
      </c>
      <c r="C338" s="13" t="s">
        <v>35</v>
      </c>
      <c r="D338" s="13" t="s">
        <v>472</v>
      </c>
      <c r="E338" s="13" t="s">
        <v>473</v>
      </c>
      <c r="F338" s="14">
        <v>8131</v>
      </c>
      <c r="G338" s="14">
        <v>2024110010238</v>
      </c>
      <c r="H338" s="13" t="s">
        <v>474</v>
      </c>
      <c r="I338" s="13" t="s">
        <v>475</v>
      </c>
      <c r="J338" s="13" t="s">
        <v>476</v>
      </c>
      <c r="K338" s="13">
        <v>80111600</v>
      </c>
      <c r="L338" s="13" t="s">
        <v>717</v>
      </c>
      <c r="M338" s="37" t="s">
        <v>735</v>
      </c>
      <c r="N338" s="38" t="s">
        <v>736</v>
      </c>
      <c r="O338" s="13">
        <v>3</v>
      </c>
      <c r="P338" s="13">
        <v>3</v>
      </c>
      <c r="Q338" s="13" t="s">
        <v>44</v>
      </c>
      <c r="R338" s="24" t="s">
        <v>45</v>
      </c>
      <c r="S338" s="24">
        <v>4500000</v>
      </c>
      <c r="T338" s="17">
        <v>13500000</v>
      </c>
      <c r="U338" s="13" t="s">
        <v>707</v>
      </c>
      <c r="V338" s="13" t="s">
        <v>47</v>
      </c>
      <c r="W338" s="13" t="s">
        <v>481</v>
      </c>
      <c r="X338" s="13" t="s">
        <v>509</v>
      </c>
      <c r="Y338" s="12" t="s">
        <v>50</v>
      </c>
      <c r="Z338" s="13" t="s">
        <v>51</v>
      </c>
      <c r="AA338" s="69"/>
      <c r="AB338" s="69"/>
      <c r="AC338" s="69"/>
      <c r="AD338" s="69"/>
      <c r="AE338" s="13" t="s">
        <v>474</v>
      </c>
      <c r="AF338" s="24">
        <v>4500000</v>
      </c>
      <c r="AG338" s="25">
        <v>13500000</v>
      </c>
      <c r="AH338" s="70" t="e">
        <f>VLOOKUP(A338,'MOD PAA INVERSIÓN 25 DE FEBRERO'!$B:$M,12,0)</f>
        <v>#N/A</v>
      </c>
      <c r="AI338" s="78">
        <f t="shared" si="20"/>
        <v>0</v>
      </c>
      <c r="AJ338" s="78">
        <v>13500000</v>
      </c>
      <c r="AK338" s="70">
        <v>0</v>
      </c>
      <c r="AL338" s="70" t="e">
        <f>VLOOKUP(A338,'MOD PAA INVERSIÓN 25 DE FEBRERO'!$B:$X,23,0)</f>
        <v>#N/A</v>
      </c>
      <c r="AM338" s="13" t="s">
        <v>47</v>
      </c>
      <c r="AN338" s="14">
        <v>8131</v>
      </c>
      <c r="AO338" s="71"/>
      <c r="AP338" s="71">
        <f>SUMIFS('MOD PAA INVERSIÓN'!$M:$M,'MOD PAA INVERSIÓN'!B:B,A338,'MOD PAA INVERSIÓN'!A:A,"Información Actual")</f>
        <v>0</v>
      </c>
      <c r="AQ338" s="71" t="e">
        <f>VLOOKUP(A338,'Copia de MOD PAA INVERSIÓN'!$B:$M,12,0)</f>
        <v>#N/A</v>
      </c>
      <c r="AR338" s="69" t="e">
        <f>VLOOKUP(A338,'SOL INVERSIÒN'!$B:$M,12,0)</f>
        <v>#N/A</v>
      </c>
      <c r="AS338" s="69"/>
      <c r="AT338" s="71"/>
      <c r="AU338" s="71" t="e">
        <f t="shared" si="21"/>
        <v>#N/A</v>
      </c>
      <c r="AV338" s="71"/>
      <c r="AW338" s="71"/>
      <c r="AX338" s="71"/>
    </row>
    <row r="339" spans="1:50" ht="89.25">
      <c r="A339" s="12" t="s">
        <v>743</v>
      </c>
      <c r="B339" s="13" t="s">
        <v>34</v>
      </c>
      <c r="C339" s="13" t="s">
        <v>35</v>
      </c>
      <c r="D339" s="13" t="s">
        <v>472</v>
      </c>
      <c r="E339" s="13" t="s">
        <v>473</v>
      </c>
      <c r="F339" s="14">
        <v>8131</v>
      </c>
      <c r="G339" s="14">
        <v>2024110010238</v>
      </c>
      <c r="H339" s="13" t="s">
        <v>474</v>
      </c>
      <c r="I339" s="13" t="s">
        <v>475</v>
      </c>
      <c r="J339" s="13" t="s">
        <v>476</v>
      </c>
      <c r="K339" s="13">
        <v>80111600</v>
      </c>
      <c r="L339" s="13" t="s">
        <v>719</v>
      </c>
      <c r="M339" s="37" t="s">
        <v>735</v>
      </c>
      <c r="N339" s="38" t="s">
        <v>736</v>
      </c>
      <c r="O339" s="13">
        <v>3</v>
      </c>
      <c r="P339" s="13">
        <v>3</v>
      </c>
      <c r="Q339" s="13" t="s">
        <v>44</v>
      </c>
      <c r="R339" s="24" t="s">
        <v>45</v>
      </c>
      <c r="S339" s="24">
        <v>4300000</v>
      </c>
      <c r="T339" s="17">
        <v>12900000</v>
      </c>
      <c r="U339" s="13" t="s">
        <v>707</v>
      </c>
      <c r="V339" s="13" t="s">
        <v>47</v>
      </c>
      <c r="W339" s="13" t="s">
        <v>499</v>
      </c>
      <c r="X339" s="13" t="s">
        <v>509</v>
      </c>
      <c r="Y339" s="12" t="s">
        <v>50</v>
      </c>
      <c r="Z339" s="13" t="s">
        <v>51</v>
      </c>
      <c r="AA339" s="69"/>
      <c r="AB339" s="69"/>
      <c r="AC339" s="69"/>
      <c r="AD339" s="69"/>
      <c r="AE339" s="13" t="s">
        <v>474</v>
      </c>
      <c r="AF339" s="24">
        <v>4300000</v>
      </c>
      <c r="AG339" s="25">
        <v>12900000</v>
      </c>
      <c r="AH339" s="70" t="e">
        <f>VLOOKUP(A339,'MOD PAA INVERSIÓN 25 DE FEBRERO'!$B:$M,12,0)</f>
        <v>#N/A</v>
      </c>
      <c r="AI339" s="78">
        <f t="shared" si="20"/>
        <v>0</v>
      </c>
      <c r="AJ339" s="78">
        <v>12900000</v>
      </c>
      <c r="AK339" s="70">
        <v>0</v>
      </c>
      <c r="AL339" s="70" t="e">
        <f>VLOOKUP(A339,'MOD PAA INVERSIÓN 25 DE FEBRERO'!$B:$X,23,0)</f>
        <v>#N/A</v>
      </c>
      <c r="AM339" s="13" t="s">
        <v>47</v>
      </c>
      <c r="AN339" s="14">
        <v>8131</v>
      </c>
      <c r="AO339" s="71"/>
      <c r="AP339" s="71">
        <f>SUMIFS('MOD PAA INVERSIÓN'!$M:$M,'MOD PAA INVERSIÓN'!B:B,A339,'MOD PAA INVERSIÓN'!A:A,"Información Actual")</f>
        <v>0</v>
      </c>
      <c r="AQ339" s="71" t="e">
        <f>VLOOKUP(A339,'Copia de MOD PAA INVERSIÓN'!$B:$M,12,0)</f>
        <v>#N/A</v>
      </c>
      <c r="AR339" s="69" t="e">
        <f>VLOOKUP(A339,'SOL INVERSIÒN'!$B:$M,12,0)</f>
        <v>#N/A</v>
      </c>
      <c r="AS339" s="69"/>
      <c r="AT339" s="71"/>
      <c r="AU339" s="71" t="e">
        <f t="shared" si="21"/>
        <v>#N/A</v>
      </c>
      <c r="AV339" s="71"/>
      <c r="AW339" s="71"/>
      <c r="AX339" s="71"/>
    </row>
    <row r="340" spans="1:50" ht="102">
      <c r="A340" s="12" t="s">
        <v>744</v>
      </c>
      <c r="B340" s="13" t="s">
        <v>34</v>
      </c>
      <c r="C340" s="13" t="s">
        <v>35</v>
      </c>
      <c r="D340" s="13" t="s">
        <v>472</v>
      </c>
      <c r="E340" s="13" t="s">
        <v>473</v>
      </c>
      <c r="F340" s="14">
        <v>8131</v>
      </c>
      <c r="G340" s="14">
        <v>2024110010238</v>
      </c>
      <c r="H340" s="13" t="s">
        <v>474</v>
      </c>
      <c r="I340" s="13" t="s">
        <v>475</v>
      </c>
      <c r="J340" s="13" t="s">
        <v>476</v>
      </c>
      <c r="K340" s="13">
        <v>80111600</v>
      </c>
      <c r="L340" s="13" t="s">
        <v>711</v>
      </c>
      <c r="M340" s="37" t="s">
        <v>735</v>
      </c>
      <c r="N340" s="38" t="s">
        <v>736</v>
      </c>
      <c r="O340" s="13">
        <v>3</v>
      </c>
      <c r="P340" s="13">
        <v>3</v>
      </c>
      <c r="Q340" s="13" t="s">
        <v>44</v>
      </c>
      <c r="R340" s="24" t="s">
        <v>45</v>
      </c>
      <c r="S340" s="24">
        <v>3100000</v>
      </c>
      <c r="T340" s="17">
        <v>9300000</v>
      </c>
      <c r="U340" s="13" t="s">
        <v>707</v>
      </c>
      <c r="V340" s="13" t="s">
        <v>47</v>
      </c>
      <c r="W340" s="13" t="s">
        <v>499</v>
      </c>
      <c r="X340" s="13" t="s">
        <v>509</v>
      </c>
      <c r="Y340" s="12" t="s">
        <v>50</v>
      </c>
      <c r="Z340" s="13" t="s">
        <v>51</v>
      </c>
      <c r="AA340" s="69"/>
      <c r="AB340" s="69"/>
      <c r="AC340" s="69"/>
      <c r="AD340" s="69"/>
      <c r="AE340" s="13" t="s">
        <v>474</v>
      </c>
      <c r="AF340" s="24">
        <v>3100000</v>
      </c>
      <c r="AG340" s="25">
        <v>9300000</v>
      </c>
      <c r="AH340" s="70" t="e">
        <f>VLOOKUP(A340,'MOD PAA INVERSIÓN 25 DE FEBRERO'!$B:$M,12,0)</f>
        <v>#N/A</v>
      </c>
      <c r="AI340" s="78">
        <f t="shared" si="20"/>
        <v>0</v>
      </c>
      <c r="AJ340" s="78">
        <v>9300000</v>
      </c>
      <c r="AK340" s="70">
        <v>0</v>
      </c>
      <c r="AL340" s="70" t="e">
        <f>VLOOKUP(A340,'MOD PAA INVERSIÓN 25 DE FEBRERO'!$B:$X,23,0)</f>
        <v>#N/A</v>
      </c>
      <c r="AM340" s="13" t="s">
        <v>47</v>
      </c>
      <c r="AN340" s="14">
        <v>8131</v>
      </c>
      <c r="AO340" s="71"/>
      <c r="AP340" s="71">
        <f>SUMIFS('MOD PAA INVERSIÓN'!$M:$M,'MOD PAA INVERSIÓN'!B:B,A340,'MOD PAA INVERSIÓN'!A:A,"Información Actual")</f>
        <v>0</v>
      </c>
      <c r="AQ340" s="71" t="e">
        <f>VLOOKUP(A340,'Copia de MOD PAA INVERSIÓN'!$B:$M,12,0)</f>
        <v>#N/A</v>
      </c>
      <c r="AR340" s="69" t="e">
        <f>VLOOKUP(A340,'SOL INVERSIÒN'!$B:$M,12,0)</f>
        <v>#N/A</v>
      </c>
      <c r="AS340" s="69"/>
      <c r="AT340" s="71"/>
      <c r="AU340" s="71" t="e">
        <f t="shared" si="21"/>
        <v>#N/A</v>
      </c>
      <c r="AV340" s="71"/>
      <c r="AW340" s="71"/>
      <c r="AX340" s="71"/>
    </row>
    <row r="341" spans="1:50" ht="102">
      <c r="A341" s="12" t="s">
        <v>745</v>
      </c>
      <c r="B341" s="13" t="s">
        <v>34</v>
      </c>
      <c r="C341" s="13" t="s">
        <v>35</v>
      </c>
      <c r="D341" s="13" t="s">
        <v>472</v>
      </c>
      <c r="E341" s="13" t="s">
        <v>473</v>
      </c>
      <c r="F341" s="14">
        <v>8131</v>
      </c>
      <c r="G341" s="14">
        <v>2024110010238</v>
      </c>
      <c r="H341" s="13" t="s">
        <v>474</v>
      </c>
      <c r="I341" s="13" t="s">
        <v>475</v>
      </c>
      <c r="J341" s="13" t="s">
        <v>476</v>
      </c>
      <c r="K341" s="13">
        <v>80111600</v>
      </c>
      <c r="L341" s="13" t="s">
        <v>711</v>
      </c>
      <c r="M341" s="37" t="s">
        <v>735</v>
      </c>
      <c r="N341" s="38" t="s">
        <v>736</v>
      </c>
      <c r="O341" s="13">
        <v>3</v>
      </c>
      <c r="P341" s="13">
        <v>3</v>
      </c>
      <c r="Q341" s="13" t="s">
        <v>44</v>
      </c>
      <c r="R341" s="24" t="s">
        <v>45</v>
      </c>
      <c r="S341" s="24">
        <v>3100000</v>
      </c>
      <c r="T341" s="17">
        <v>9300000</v>
      </c>
      <c r="U341" s="13" t="s">
        <v>707</v>
      </c>
      <c r="V341" s="13" t="s">
        <v>47</v>
      </c>
      <c r="W341" s="13" t="s">
        <v>481</v>
      </c>
      <c r="X341" s="13" t="s">
        <v>509</v>
      </c>
      <c r="Y341" s="12" t="s">
        <v>50</v>
      </c>
      <c r="Z341" s="13" t="s">
        <v>51</v>
      </c>
      <c r="AA341" s="69"/>
      <c r="AB341" s="69"/>
      <c r="AC341" s="69"/>
      <c r="AD341" s="69"/>
      <c r="AE341" s="13" t="s">
        <v>474</v>
      </c>
      <c r="AF341" s="24">
        <v>3100000</v>
      </c>
      <c r="AG341" s="25">
        <v>9300000</v>
      </c>
      <c r="AH341" s="70" t="e">
        <f>VLOOKUP(A341,'MOD PAA INVERSIÓN 25 DE FEBRERO'!$B:$M,12,0)</f>
        <v>#N/A</v>
      </c>
      <c r="AI341" s="78">
        <f t="shared" si="20"/>
        <v>0</v>
      </c>
      <c r="AJ341" s="78">
        <v>9300000</v>
      </c>
      <c r="AK341" s="70">
        <v>0</v>
      </c>
      <c r="AL341" s="70" t="e">
        <f>VLOOKUP(A341,'MOD PAA INVERSIÓN 25 DE FEBRERO'!$B:$X,23,0)</f>
        <v>#N/A</v>
      </c>
      <c r="AM341" s="13" t="s">
        <v>47</v>
      </c>
      <c r="AN341" s="14">
        <v>8131</v>
      </c>
      <c r="AO341" s="71"/>
      <c r="AP341" s="71">
        <f>SUMIFS('MOD PAA INVERSIÓN'!$M:$M,'MOD PAA INVERSIÓN'!B:B,A341,'MOD PAA INVERSIÓN'!A:A,"Información Actual")</f>
        <v>0</v>
      </c>
      <c r="AQ341" s="71" t="e">
        <f>VLOOKUP(A341,'Copia de MOD PAA INVERSIÓN'!$B:$M,12,0)</f>
        <v>#N/A</v>
      </c>
      <c r="AR341" s="69" t="e">
        <f>VLOOKUP(A341,'SOL INVERSIÒN'!$B:$M,12,0)</f>
        <v>#N/A</v>
      </c>
      <c r="AS341" s="69"/>
      <c r="AT341" s="71"/>
      <c r="AU341" s="71" t="e">
        <f t="shared" si="21"/>
        <v>#N/A</v>
      </c>
      <c r="AV341" s="71"/>
      <c r="AW341" s="71"/>
      <c r="AX341" s="71"/>
    </row>
    <row r="342" spans="1:50" ht="204">
      <c r="A342" s="12" t="s">
        <v>746</v>
      </c>
      <c r="B342" s="13" t="s">
        <v>34</v>
      </c>
      <c r="C342" s="13" t="s">
        <v>35</v>
      </c>
      <c r="D342" s="13" t="s">
        <v>472</v>
      </c>
      <c r="E342" s="13" t="s">
        <v>473</v>
      </c>
      <c r="F342" s="14">
        <v>8131</v>
      </c>
      <c r="G342" s="14">
        <v>2024110010238</v>
      </c>
      <c r="H342" s="13" t="s">
        <v>474</v>
      </c>
      <c r="I342" s="13" t="s">
        <v>475</v>
      </c>
      <c r="J342" s="13" t="s">
        <v>476</v>
      </c>
      <c r="K342" s="13">
        <v>80111600</v>
      </c>
      <c r="L342" s="13" t="s">
        <v>747</v>
      </c>
      <c r="M342" s="37" t="s">
        <v>704</v>
      </c>
      <c r="N342" s="38" t="s">
        <v>150</v>
      </c>
      <c r="O342" s="13">
        <v>9</v>
      </c>
      <c r="P342" s="12">
        <v>0</v>
      </c>
      <c r="Q342" s="13" t="s">
        <v>748</v>
      </c>
      <c r="R342" s="24" t="s">
        <v>45</v>
      </c>
      <c r="S342" s="24">
        <v>27250000</v>
      </c>
      <c r="T342" s="17">
        <v>27250000</v>
      </c>
      <c r="U342" s="24" t="s">
        <v>707</v>
      </c>
      <c r="V342" s="24" t="s">
        <v>47</v>
      </c>
      <c r="W342" s="13" t="s">
        <v>481</v>
      </c>
      <c r="X342" s="13" t="s">
        <v>523</v>
      </c>
      <c r="Y342" s="12" t="s">
        <v>50</v>
      </c>
      <c r="Z342" s="13" t="s">
        <v>51</v>
      </c>
      <c r="AA342" s="69"/>
      <c r="AB342" s="69"/>
      <c r="AC342" s="69"/>
      <c r="AD342" s="69"/>
      <c r="AE342" s="13" t="s">
        <v>474</v>
      </c>
      <c r="AF342" s="24">
        <v>27250000</v>
      </c>
      <c r="AG342" s="25">
        <v>27250000</v>
      </c>
      <c r="AH342" s="70" t="e">
        <f>VLOOKUP(A342,'MOD PAA INVERSIÓN 25 DE FEBRERO'!$B:$M,12,0)</f>
        <v>#N/A</v>
      </c>
      <c r="AI342" s="78">
        <f t="shared" si="20"/>
        <v>0</v>
      </c>
      <c r="AJ342" s="78">
        <v>27250000</v>
      </c>
      <c r="AK342" s="70">
        <v>0</v>
      </c>
      <c r="AL342" s="70" t="e">
        <f>VLOOKUP(A342,'MOD PAA INVERSIÓN 25 DE FEBRERO'!$B:$X,23,0)</f>
        <v>#N/A</v>
      </c>
      <c r="AM342" s="24" t="s">
        <v>47</v>
      </c>
      <c r="AN342" s="14">
        <v>8131</v>
      </c>
      <c r="AO342" s="71"/>
      <c r="AP342" s="71">
        <f>SUMIFS('MOD PAA INVERSIÓN'!$M:$M,'MOD PAA INVERSIÓN'!B:B,A342,'MOD PAA INVERSIÓN'!A:A,"Información Actual")</f>
        <v>0</v>
      </c>
      <c r="AQ342" s="71" t="e">
        <f>VLOOKUP(A342,'Copia de MOD PAA INVERSIÓN'!$B:$M,12,0)</f>
        <v>#N/A</v>
      </c>
      <c r="AR342" s="69" t="e">
        <f>VLOOKUP(A342,'SOL INVERSIÒN'!$B:$M,12,0)</f>
        <v>#N/A</v>
      </c>
      <c r="AS342" s="69"/>
      <c r="AT342" s="71"/>
      <c r="AU342" s="71" t="e">
        <f t="shared" si="21"/>
        <v>#N/A</v>
      </c>
      <c r="AV342" s="71"/>
      <c r="AW342" s="71"/>
      <c r="AX342" s="71"/>
    </row>
    <row r="343" spans="1:50" ht="204">
      <c r="A343" s="12" t="s">
        <v>749</v>
      </c>
      <c r="B343" s="13" t="s">
        <v>34</v>
      </c>
      <c r="C343" s="13" t="s">
        <v>750</v>
      </c>
      <c r="D343" s="13" t="s">
        <v>472</v>
      </c>
      <c r="E343" s="13" t="s">
        <v>473</v>
      </c>
      <c r="F343" s="14">
        <v>8131</v>
      </c>
      <c r="G343" s="14">
        <v>2024110010238</v>
      </c>
      <c r="H343" s="13" t="s">
        <v>474</v>
      </c>
      <c r="I343" s="13" t="s">
        <v>475</v>
      </c>
      <c r="J343" s="13" t="str">
        <f>VLOOKUP(A343,'MOD PAA INVERSIÓN 25 DE FEBRERO'!$B:$C,2,0)</f>
        <v>2. Fortalecer 450 instancias formales y no formales de participación aplicando el modelo de fortalecimiento</v>
      </c>
      <c r="K343" s="13">
        <f>VLOOKUP(A343,'MOD PAA INVERSIÓN 25 DE FEBRERO'!$B:$D,3,0)</f>
        <v>80111600</v>
      </c>
      <c r="L343" s="13" t="str">
        <f>VLOOKUP(A343,'MOD PAA INVERSIÓN 25 DE FEBRERO'!$B:$E,4,0)</f>
        <v>Prestar servicios profesionales para acompañar jurídicamente el desarrollo de la planeación y estructuración de los procesos de contratación adelantados por la Gerencia de Instancias y Mecanismos de Participación</v>
      </c>
      <c r="M343" s="13" t="str">
        <f>VLOOKUP(A343,'MOD PAA INVERSIÓN 25 DE FEBRERO'!$B:$F,5,0)</f>
        <v>Enero</v>
      </c>
      <c r="N343" s="14" t="str">
        <f>VLOOKUP(A343,'MOD PAA INVERSIÓN 25 DE FEBRERO'!$B:$G,6,0)</f>
        <v>Febrero</v>
      </c>
      <c r="O343" s="14">
        <f>VLOOKUP(A343,'MOD PAA INVERSIÓN 25 DE FEBRERO'!$B:$H,7,0)</f>
        <v>6</v>
      </c>
      <c r="P343" s="13">
        <f>VLOOKUP(A343,'MOD PAA INVERSIÓN 25 DE FEBRERO'!$B:$I,8,0)</f>
        <v>1</v>
      </c>
      <c r="Q343" s="13" t="str">
        <f>VLOOKUP(A343,'MOD PAA INVERSIÓN 25 DE FEBRERO'!$B:$J,9,0)</f>
        <v>CCE-16 Contratación Directa</v>
      </c>
      <c r="R343" s="15" t="str">
        <f>VLOOKUP(A343,'MOD PAA INVERSIÓN 25 DE FEBRERO'!$B:$K,10,0)</f>
        <v>1-100-F001_VA-Recursos distrito</v>
      </c>
      <c r="S343" s="16">
        <f>VLOOKUP(A343,'MOD PAA INVERSIÓN 25 DE FEBRERO'!$B:$L,11,0)</f>
        <v>5500000</v>
      </c>
      <c r="T343" s="17">
        <v>33000000</v>
      </c>
      <c r="U343" s="13" t="str">
        <f>VLOOKUP(A343,'MOD PAA INVERSIÓN 25 DE FEBRERO'!$B:$N,13,0)</f>
        <v>Gerencia de Instancias y Mecanismos de Participación</v>
      </c>
      <c r="V343" s="13" t="str">
        <f>VLOOKUP(A343,'MOD PAA INVERSIÓN 25 DE FEBRERO'!$B:$O,14,0)</f>
        <v>O232020200883990_Otros servicios profesionales, técnicos y empresariales n.c.p.</v>
      </c>
      <c r="W343" s="13" t="str">
        <f>VLOOKUP(A343,'MOD PAA INVERSIÓN 25 DE FEBRERO'!$B:$P,15,0)</f>
        <v>20/0220/0106/45020220238</v>
      </c>
      <c r="X343" s="13" t="s">
        <v>523</v>
      </c>
      <c r="Y343" s="13" t="s">
        <v>50</v>
      </c>
      <c r="Z343" s="13" t="s">
        <v>51</v>
      </c>
      <c r="AA343" s="69"/>
      <c r="AB343" s="69"/>
      <c r="AC343" s="69"/>
      <c r="AD343" s="69"/>
      <c r="AE343" s="13" t="s">
        <v>474</v>
      </c>
      <c r="AF343" s="15">
        <v>5500000</v>
      </c>
      <c r="AG343" s="31">
        <v>55000000</v>
      </c>
      <c r="AH343" s="70">
        <f>VLOOKUP(A343,'MOD PAA INVERSIÓN 25 DE FEBRERO'!$B:$M,12,0)</f>
        <v>33000000</v>
      </c>
      <c r="AI343" s="70">
        <f t="shared" si="20"/>
        <v>-22000000</v>
      </c>
      <c r="AJ343" s="70">
        <v>33000000</v>
      </c>
      <c r="AK343" s="70">
        <v>7</v>
      </c>
      <c r="AL343" s="70" t="str">
        <f>VLOOKUP(A343,'MOD PAA INVERSIÓN 25 DE FEBRERO'!$B:$X,23,0)</f>
        <v>Modificación propuesta</v>
      </c>
      <c r="AM343" s="13" t="s">
        <v>92</v>
      </c>
      <c r="AN343" s="14">
        <v>8131</v>
      </c>
      <c r="AO343" s="71"/>
      <c r="AP343" s="71">
        <f>SUMIFS('MOD PAA INVERSIÓN'!$M:$M,'MOD PAA INVERSIÓN'!B:B,A343,'MOD PAA INVERSIÓN'!A:A,"Información Actual")</f>
        <v>55000000</v>
      </c>
      <c r="AQ343" s="71">
        <f>VLOOKUP(A343,'Copia de MOD PAA INVERSIÓN'!$B:$M,12,0)</f>
        <v>33000000</v>
      </c>
      <c r="AR343" s="77">
        <f>VLOOKUP(A343,'SOL INVERSIÒN'!$B:$M,12,0)</f>
        <v>33000000</v>
      </c>
      <c r="AS343" s="69"/>
      <c r="AT343" s="71"/>
      <c r="AU343" s="71">
        <f t="shared" si="21"/>
        <v>0</v>
      </c>
      <c r="AV343" s="71"/>
      <c r="AW343" s="71"/>
      <c r="AX343" s="71"/>
    </row>
    <row r="344" spans="1:50" ht="204">
      <c r="A344" s="12" t="s">
        <v>753</v>
      </c>
      <c r="B344" s="13" t="s">
        <v>34</v>
      </c>
      <c r="C344" s="13" t="s">
        <v>35</v>
      </c>
      <c r="D344" s="13" t="s">
        <v>472</v>
      </c>
      <c r="E344" s="13" t="s">
        <v>473</v>
      </c>
      <c r="F344" s="14">
        <v>8131</v>
      </c>
      <c r="G344" s="14">
        <v>2024110010238</v>
      </c>
      <c r="H344" s="13" t="s">
        <v>474</v>
      </c>
      <c r="I344" s="13" t="s">
        <v>475</v>
      </c>
      <c r="J344" s="13" t="str">
        <f>VLOOKUP(A344,'MOD PAA INVERSIÓN 25 DE FEBRERO'!$B:$C,2,0)</f>
        <v>2. Fortalecer 450 instancias formales y no formales de participación aplicando el modelo de fortalecimiento</v>
      </c>
      <c r="K344" s="13">
        <f>VLOOKUP(A344,'MOD PAA INVERSIÓN 25 DE FEBRERO'!$B:$D,3,0)</f>
        <v>80111601</v>
      </c>
      <c r="L344" s="13" t="str">
        <f>VLOOKUP(A344,'MOD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44" s="13" t="str">
        <f>VLOOKUP(A344,'MOD PAA INVERSIÓN 25 DE FEBRERO'!$B:$F,5,0)</f>
        <v>Enero</v>
      </c>
      <c r="N344" s="14" t="str">
        <f>VLOOKUP(A344,'MOD PAA INVERSIÓN 25 DE FEBRERO'!$B:$G,6,0)</f>
        <v>Febrero</v>
      </c>
      <c r="O344" s="14">
        <f>VLOOKUP(A344,'MOD PAA INVERSIÓN 25 DE FEBRERO'!$B:$H,7,0)</f>
        <v>6</v>
      </c>
      <c r="P344" s="13">
        <f>VLOOKUP(A344,'MOD PAA INVERSIÓN 25 DE FEBRERO'!$B:$I,8,0)</f>
        <v>1</v>
      </c>
      <c r="Q344" s="13" t="str">
        <f>VLOOKUP(A344,'MOD PAA INVERSIÓN 25 DE FEBRERO'!$B:$J,9,0)</f>
        <v>CCE-16 Contratación Directa</v>
      </c>
      <c r="R344" s="15" t="str">
        <f>VLOOKUP(A344,'MOD PAA INVERSIÓN 25 DE FEBRERO'!$B:$K,10,0)</f>
        <v>1-100-F001_VA-Recursos distrito</v>
      </c>
      <c r="S344" s="16">
        <f>VLOOKUP(A344,'MOD PAA INVERSIÓN 25 DE FEBRERO'!$B:$L,11,0)</f>
        <v>3400000</v>
      </c>
      <c r="T344" s="17">
        <v>20400000</v>
      </c>
      <c r="U344" s="13" t="str">
        <f>VLOOKUP(A344,'MOD PAA INVERSIÓN 25 DE FEBRERO'!$B:$N,13,0)</f>
        <v>Gerencia de Instancias y Mecanismos de Participación</v>
      </c>
      <c r="V344" s="13" t="str">
        <f>VLOOKUP(A344,'MOD PAA INVERSIÓN 25 DE FEBRERO'!$B:$O,14,0)</f>
        <v>O232020200991119_Otros servicios de la administración pública n.c.p.</v>
      </c>
      <c r="W344" s="13" t="str">
        <f>VLOOKUP(A344,'MOD PAA INVERSIÓN 25 DE FEBRERO'!$B:$P,15,0)</f>
        <v>20/0220/0106/45020220238</v>
      </c>
      <c r="X344" s="13" t="s">
        <v>523</v>
      </c>
      <c r="Y344" s="13" t="s">
        <v>50</v>
      </c>
      <c r="Z344" s="13" t="s">
        <v>51</v>
      </c>
      <c r="AA344" s="69"/>
      <c r="AB344" s="69"/>
      <c r="AC344" s="69"/>
      <c r="AD344" s="69"/>
      <c r="AE344" s="13" t="s">
        <v>474</v>
      </c>
      <c r="AF344" s="15">
        <v>3400000</v>
      </c>
      <c r="AG344" s="25">
        <v>20400000</v>
      </c>
      <c r="AH344" s="70">
        <f>VLOOKUP(A344,'MOD PAA INVERSIÓN 25 DE FEBRERO'!$B:$M,12,0)</f>
        <v>20400000</v>
      </c>
      <c r="AI344" s="78">
        <f t="shared" si="20"/>
        <v>0</v>
      </c>
      <c r="AJ344" s="78">
        <v>20400000</v>
      </c>
      <c r="AK344" s="70">
        <v>7</v>
      </c>
      <c r="AL344" s="70" t="str">
        <f>VLOOKUP(A344,'MOD PAA INVERSIÓN 25 DE FEBRERO'!$B:$X,23,0)</f>
        <v>Modificación propuesta</v>
      </c>
      <c r="AM344" s="12" t="s">
        <v>47</v>
      </c>
      <c r="AN344" s="14">
        <v>8131</v>
      </c>
      <c r="AO344" s="71"/>
      <c r="AP344" s="71">
        <f>SUMIFS('MOD PAA INVERSIÓN'!$M:$M,'MOD PAA INVERSIÓN'!B:B,A344,'MOD PAA INVERSIÓN'!A:A,"Información Actual")</f>
        <v>20400000</v>
      </c>
      <c r="AQ344" s="71">
        <f>VLOOKUP(A344,'Copia de MOD PAA INVERSIÓN'!$B:$M,12,0)</f>
        <v>20400000</v>
      </c>
      <c r="AR344" s="77">
        <f>VLOOKUP(A344,'SOL INVERSIÒN'!$B:$M,12,0)</f>
        <v>20400000</v>
      </c>
      <c r="AS344" s="69"/>
      <c r="AT344" s="71"/>
      <c r="AU344" s="71">
        <f t="shared" si="21"/>
        <v>0</v>
      </c>
      <c r="AV344" s="71"/>
      <c r="AW344" s="71"/>
      <c r="AX344" s="71"/>
    </row>
    <row r="345" spans="1:50" ht="204">
      <c r="A345" s="12" t="s">
        <v>755</v>
      </c>
      <c r="B345" s="13" t="s">
        <v>34</v>
      </c>
      <c r="C345" s="13" t="s">
        <v>756</v>
      </c>
      <c r="D345" s="13" t="s">
        <v>472</v>
      </c>
      <c r="E345" s="13" t="s">
        <v>473</v>
      </c>
      <c r="F345" s="14">
        <v>8131</v>
      </c>
      <c r="G345" s="14">
        <v>2024110010238</v>
      </c>
      <c r="H345" s="13" t="s">
        <v>474</v>
      </c>
      <c r="I345" s="13" t="s">
        <v>475</v>
      </c>
      <c r="J345" s="13" t="str">
        <f>VLOOKUP(A345,'MOD PAA INVERSIÓN 25 DE FEBRERO'!$B:$C,2,0)</f>
        <v>2. Fortalecer 450 instancias formales y no formales de participación aplicando el modelo de fortalecimiento</v>
      </c>
      <c r="K345" s="13">
        <f>VLOOKUP(A345,'MOD PAA INVERSIÓN 25 DE FEBRERO'!$B:$D,3,0)</f>
        <v>80111601</v>
      </c>
      <c r="L345" s="13" t="str">
        <f>VLOOKUP(A345,'MOD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45" s="13" t="str">
        <f>VLOOKUP(A345,'MOD PAA INVERSIÓN 25 DE FEBRERO'!$B:$F,5,0)</f>
        <v>Enero</v>
      </c>
      <c r="N345" s="14" t="str">
        <f>VLOOKUP(A345,'MOD PAA INVERSIÓN 25 DE FEBRERO'!$B:$G,6,0)</f>
        <v>Febrero</v>
      </c>
      <c r="O345" s="14">
        <f>VLOOKUP(A345,'MOD PAA INVERSIÓN 25 DE FEBRERO'!$B:$H,7,0)</f>
        <v>6</v>
      </c>
      <c r="P345" s="13">
        <f>VLOOKUP(A345,'MOD PAA INVERSIÓN 25 DE FEBRERO'!$B:$I,8,0)</f>
        <v>1</v>
      </c>
      <c r="Q345" s="13" t="str">
        <f>VLOOKUP(A345,'MOD PAA INVERSIÓN 25 DE FEBRERO'!$B:$J,9,0)</f>
        <v>CCE-16 Contratación Directa</v>
      </c>
      <c r="R345" s="15" t="str">
        <f>VLOOKUP(A345,'MOD PAA INVERSIÓN 25 DE FEBRERO'!$B:$K,10,0)</f>
        <v>1-100-F001_VA-Recursos distrito</v>
      </c>
      <c r="S345" s="16">
        <f>VLOOKUP(A345,'MOD PAA INVERSIÓN 25 DE FEBRERO'!$B:$L,11,0)</f>
        <v>3400000</v>
      </c>
      <c r="T345" s="17">
        <v>20400000</v>
      </c>
      <c r="U345" s="13" t="str">
        <f>VLOOKUP(A345,'MOD PAA INVERSIÓN 25 DE FEBRERO'!$B:$N,13,0)</f>
        <v>Gerencia de Instancias y Mecanismos de Participación</v>
      </c>
      <c r="V345" s="13" t="str">
        <f>VLOOKUP(A345,'MOD PAA INVERSIÓN 25 DE FEBRERO'!$B:$O,14,0)</f>
        <v>O232020200991119_Otros servicios de la administración pública n.c.p.</v>
      </c>
      <c r="W345" s="13" t="str">
        <f>VLOOKUP(A345,'MOD PAA INVERSIÓN 25 DE FEBRERO'!$B:$P,15,0)</f>
        <v>20/0220/0106/45020220238</v>
      </c>
      <c r="X345" s="13" t="s">
        <v>523</v>
      </c>
      <c r="Y345" s="13" t="s">
        <v>50</v>
      </c>
      <c r="Z345" s="13" t="s">
        <v>51</v>
      </c>
      <c r="AA345" s="69"/>
      <c r="AB345" s="69"/>
      <c r="AC345" s="69"/>
      <c r="AD345" s="69"/>
      <c r="AE345" s="13" t="s">
        <v>474</v>
      </c>
      <c r="AF345" s="15">
        <v>3400000</v>
      </c>
      <c r="AG345" s="25">
        <v>20400000</v>
      </c>
      <c r="AH345" s="70">
        <f>VLOOKUP(A345,'MOD PAA INVERSIÓN 25 DE FEBRERO'!$B:$M,12,0)</f>
        <v>20400000</v>
      </c>
      <c r="AI345" s="78">
        <f t="shared" si="20"/>
        <v>0</v>
      </c>
      <c r="AJ345" s="78">
        <v>20400000</v>
      </c>
      <c r="AK345" s="70">
        <v>7</v>
      </c>
      <c r="AL345" s="70" t="str">
        <f>VLOOKUP(A345,'MOD PAA INVERSIÓN 25 DE FEBRERO'!$B:$X,23,0)</f>
        <v>Modificación propuesta</v>
      </c>
      <c r="AM345" s="12" t="s">
        <v>47</v>
      </c>
      <c r="AN345" s="14">
        <v>8131</v>
      </c>
      <c r="AO345" s="71"/>
      <c r="AP345" s="71">
        <f>SUMIFS('MOD PAA INVERSIÓN'!$M:$M,'MOD PAA INVERSIÓN'!B:B,A345,'MOD PAA INVERSIÓN'!A:A,"Información Actual")</f>
        <v>20400000</v>
      </c>
      <c r="AQ345" s="71">
        <f>VLOOKUP(A345,'Copia de MOD PAA INVERSIÓN'!$B:$M,12,0)</f>
        <v>20400000</v>
      </c>
      <c r="AR345" s="77">
        <f>VLOOKUP(A345,'SOL INVERSIÒN'!$B:$M,12,0)</f>
        <v>20400000</v>
      </c>
      <c r="AS345" s="69"/>
      <c r="AT345" s="71"/>
      <c r="AU345" s="71">
        <f t="shared" si="21"/>
        <v>0</v>
      </c>
      <c r="AV345" s="71"/>
      <c r="AW345" s="71"/>
      <c r="AX345" s="71"/>
    </row>
    <row r="346" spans="1:50" ht="204">
      <c r="A346" s="12" t="s">
        <v>757</v>
      </c>
      <c r="B346" s="13" t="s">
        <v>34</v>
      </c>
      <c r="C346" s="13" t="s">
        <v>758</v>
      </c>
      <c r="D346" s="13" t="s">
        <v>472</v>
      </c>
      <c r="E346" s="13" t="s">
        <v>473</v>
      </c>
      <c r="F346" s="14">
        <v>8131</v>
      </c>
      <c r="G346" s="14">
        <v>2024110010238</v>
      </c>
      <c r="H346" s="13" t="s">
        <v>474</v>
      </c>
      <c r="I346" s="13" t="s">
        <v>475</v>
      </c>
      <c r="J346" s="13" t="str">
        <f>VLOOKUP(A346,'MOD PAA INVERSIÓN 25 DE FEBRERO'!$B:$C,2,0)</f>
        <v>2. Fortalecer 450 instancias formales y no formales de participación aplicando el modelo de fortalecimiento</v>
      </c>
      <c r="K346" s="13">
        <f>VLOOKUP(A346,'MOD PAA INVERSIÓN 25 DE FEBRERO'!$B:$D,3,0)</f>
        <v>80111601</v>
      </c>
      <c r="L346" s="13" t="str">
        <f>VLOOKUP(A346,'MOD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46" s="13" t="str">
        <f>VLOOKUP(A346,'MOD PAA INVERSIÓN 25 DE FEBRERO'!$B:$F,5,0)</f>
        <v>Enero</v>
      </c>
      <c r="N346" s="14" t="str">
        <f>VLOOKUP(A346,'MOD PAA INVERSIÓN 25 DE FEBRERO'!$B:$G,6,0)</f>
        <v>Febrero</v>
      </c>
      <c r="O346" s="14">
        <f>VLOOKUP(A346,'MOD PAA INVERSIÓN 25 DE FEBRERO'!$B:$H,7,0)</f>
        <v>6</v>
      </c>
      <c r="P346" s="13">
        <f>VLOOKUP(A346,'MOD PAA INVERSIÓN 25 DE FEBRERO'!$B:$I,8,0)</f>
        <v>1</v>
      </c>
      <c r="Q346" s="13" t="str">
        <f>VLOOKUP(A346,'MOD PAA INVERSIÓN 25 DE FEBRERO'!$B:$J,9,0)</f>
        <v>CCE-16 Contratación Directa</v>
      </c>
      <c r="R346" s="15" t="str">
        <f>VLOOKUP(A346,'MOD PAA INVERSIÓN 25 DE FEBRERO'!$B:$K,10,0)</f>
        <v>1-100-F001_VA-Recursos distrito</v>
      </c>
      <c r="S346" s="16">
        <f>VLOOKUP(A346,'MOD PAA INVERSIÓN 25 DE FEBRERO'!$B:$L,11,0)</f>
        <v>3400000</v>
      </c>
      <c r="T346" s="17">
        <v>20400000</v>
      </c>
      <c r="U346" s="13" t="str">
        <f>VLOOKUP(A346,'MOD PAA INVERSIÓN 25 DE FEBRERO'!$B:$N,13,0)</f>
        <v>Gerencia de Instancias y Mecanismos de Participación</v>
      </c>
      <c r="V346" s="13" t="str">
        <f>VLOOKUP(A346,'MOD PAA INVERSIÓN 25 DE FEBRERO'!$B:$O,14,0)</f>
        <v>O232020200991119_Otros servicios de la administración pública n.c.p.</v>
      </c>
      <c r="W346" s="13" t="str">
        <f>VLOOKUP(A346,'MOD PAA INVERSIÓN 25 DE FEBRERO'!$B:$P,15,0)</f>
        <v>20/0220/0106/45020220238</v>
      </c>
      <c r="X346" s="13" t="s">
        <v>523</v>
      </c>
      <c r="Y346" s="13" t="s">
        <v>50</v>
      </c>
      <c r="Z346" s="13" t="s">
        <v>51</v>
      </c>
      <c r="AA346" s="69"/>
      <c r="AB346" s="69"/>
      <c r="AC346" s="69"/>
      <c r="AD346" s="69"/>
      <c r="AE346" s="13" t="s">
        <v>474</v>
      </c>
      <c r="AF346" s="15">
        <v>3400000</v>
      </c>
      <c r="AG346" s="25">
        <v>20400000</v>
      </c>
      <c r="AH346" s="70">
        <f>VLOOKUP(A346,'MOD PAA INVERSIÓN 25 DE FEBRERO'!$B:$M,12,0)</f>
        <v>20400000</v>
      </c>
      <c r="AI346" s="78">
        <f t="shared" si="20"/>
        <v>0</v>
      </c>
      <c r="AJ346" s="78">
        <v>20400000</v>
      </c>
      <c r="AK346" s="70">
        <v>7</v>
      </c>
      <c r="AL346" s="70" t="str">
        <f>VLOOKUP(A346,'MOD PAA INVERSIÓN 25 DE FEBRERO'!$B:$X,23,0)</f>
        <v>Modificación propuesta</v>
      </c>
      <c r="AM346" s="12" t="s">
        <v>47</v>
      </c>
      <c r="AN346" s="14">
        <v>8131</v>
      </c>
      <c r="AO346" s="71"/>
      <c r="AP346" s="71">
        <f>SUMIFS('MOD PAA INVERSIÓN'!$M:$M,'MOD PAA INVERSIÓN'!B:B,A346,'MOD PAA INVERSIÓN'!A:A,"Información Actual")</f>
        <v>20400000</v>
      </c>
      <c r="AQ346" s="71">
        <f>VLOOKUP(A346,'Copia de MOD PAA INVERSIÓN'!$B:$M,12,0)</f>
        <v>20400000</v>
      </c>
      <c r="AR346" s="77">
        <f>VLOOKUP(A346,'SOL INVERSIÒN'!$B:$M,12,0)</f>
        <v>20400000</v>
      </c>
      <c r="AS346" s="69"/>
      <c r="AT346" s="71"/>
      <c r="AU346" s="71">
        <f t="shared" si="21"/>
        <v>0</v>
      </c>
      <c r="AV346" s="71"/>
      <c r="AW346" s="71"/>
      <c r="AX346" s="71"/>
    </row>
    <row r="347" spans="1:50" ht="204">
      <c r="A347" s="12" t="s">
        <v>759</v>
      </c>
      <c r="B347" s="13" t="s">
        <v>34</v>
      </c>
      <c r="C347" s="13" t="s">
        <v>760</v>
      </c>
      <c r="D347" s="13" t="s">
        <v>472</v>
      </c>
      <c r="E347" s="13" t="s">
        <v>473</v>
      </c>
      <c r="F347" s="14">
        <v>8131</v>
      </c>
      <c r="G347" s="14">
        <v>2024110010238</v>
      </c>
      <c r="H347" s="13" t="s">
        <v>474</v>
      </c>
      <c r="I347" s="13" t="s">
        <v>475</v>
      </c>
      <c r="J347" s="13" t="str">
        <f>VLOOKUP(A347,'MOD PAA INVERSIÓN 25 DE FEBRERO'!$B:$C,2,0)</f>
        <v>2. Fortalecer 450 instancias formales y no formales de participación aplicando el modelo de fortalecimiento</v>
      </c>
      <c r="K347" s="13">
        <f>VLOOKUP(A347,'MOD PAA INVERSIÓN 25 DE FEBRERO'!$B:$D,3,0)</f>
        <v>80111601</v>
      </c>
      <c r="L347" s="13" t="str">
        <f>VLOOKUP(A347,'MOD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47" s="13" t="str">
        <f>VLOOKUP(A347,'MOD PAA INVERSIÓN 25 DE FEBRERO'!$B:$F,5,0)</f>
        <v>Enero</v>
      </c>
      <c r="N347" s="14" t="str">
        <f>VLOOKUP(A347,'MOD PAA INVERSIÓN 25 DE FEBRERO'!$B:$G,6,0)</f>
        <v>Febrero</v>
      </c>
      <c r="O347" s="14">
        <f>VLOOKUP(A347,'MOD PAA INVERSIÓN 25 DE FEBRERO'!$B:$H,7,0)</f>
        <v>6</v>
      </c>
      <c r="P347" s="13">
        <f>VLOOKUP(A347,'MOD PAA INVERSIÓN 25 DE FEBRERO'!$B:$I,8,0)</f>
        <v>1</v>
      </c>
      <c r="Q347" s="13" t="str">
        <f>VLOOKUP(A347,'MOD PAA INVERSIÓN 25 DE FEBRERO'!$B:$J,9,0)</f>
        <v>CCE-16 Contratación Directa</v>
      </c>
      <c r="R347" s="15" t="str">
        <f>VLOOKUP(A347,'MOD PAA INVERSIÓN 25 DE FEBRERO'!$B:$K,10,0)</f>
        <v>1-100-F001_VA-Recursos distrito</v>
      </c>
      <c r="S347" s="16">
        <f>VLOOKUP(A347,'MOD PAA INVERSIÓN 25 DE FEBRERO'!$B:$L,11,0)</f>
        <v>3400000</v>
      </c>
      <c r="T347" s="17">
        <v>20400000</v>
      </c>
      <c r="U347" s="13" t="str">
        <f>VLOOKUP(A347,'MOD PAA INVERSIÓN 25 DE FEBRERO'!$B:$N,13,0)</f>
        <v>Gerencia de Instancias y Mecanismos de Participación</v>
      </c>
      <c r="V347" s="13" t="str">
        <f>VLOOKUP(A347,'MOD PAA INVERSIÓN 25 DE FEBRERO'!$B:$O,14,0)</f>
        <v>O232020200991119_Otros servicios de la administración pública n.c.p.</v>
      </c>
      <c r="W347" s="13" t="str">
        <f>VLOOKUP(A347,'MOD PAA INVERSIÓN 25 DE FEBRERO'!$B:$P,15,0)</f>
        <v>20/0220/0106/45020220238</v>
      </c>
      <c r="X347" s="13" t="s">
        <v>523</v>
      </c>
      <c r="Y347" s="13" t="s">
        <v>50</v>
      </c>
      <c r="Z347" s="13" t="s">
        <v>51</v>
      </c>
      <c r="AA347" s="69"/>
      <c r="AB347" s="69"/>
      <c r="AC347" s="69"/>
      <c r="AD347" s="69"/>
      <c r="AE347" s="13" t="s">
        <v>474</v>
      </c>
      <c r="AF347" s="15">
        <v>3400000</v>
      </c>
      <c r="AG347" s="25">
        <v>20400000</v>
      </c>
      <c r="AH347" s="70">
        <f>VLOOKUP(A347,'MOD PAA INVERSIÓN 25 DE FEBRERO'!$B:$M,12,0)</f>
        <v>20400000</v>
      </c>
      <c r="AI347" s="78">
        <f t="shared" si="20"/>
        <v>0</v>
      </c>
      <c r="AJ347" s="78">
        <v>20400000</v>
      </c>
      <c r="AK347" s="70">
        <v>7</v>
      </c>
      <c r="AL347" s="70" t="str">
        <f>VLOOKUP(A347,'MOD PAA INVERSIÓN 25 DE FEBRERO'!$B:$X,23,0)</f>
        <v>Modificación propuesta</v>
      </c>
      <c r="AM347" s="12" t="s">
        <v>47</v>
      </c>
      <c r="AN347" s="14">
        <v>8131</v>
      </c>
      <c r="AO347" s="71"/>
      <c r="AP347" s="71">
        <f>SUMIFS('MOD PAA INVERSIÓN'!$M:$M,'MOD PAA INVERSIÓN'!B:B,A347,'MOD PAA INVERSIÓN'!A:A,"Información Actual")</f>
        <v>20400000</v>
      </c>
      <c r="AQ347" s="71">
        <f>VLOOKUP(A347,'Copia de MOD PAA INVERSIÓN'!$B:$M,12,0)</f>
        <v>20400000</v>
      </c>
      <c r="AR347" s="77">
        <f>VLOOKUP(A347,'SOL INVERSIÒN'!$B:$M,12,0)</f>
        <v>20400000</v>
      </c>
      <c r="AS347" s="69"/>
      <c r="AT347" s="71"/>
      <c r="AU347" s="71">
        <f t="shared" si="21"/>
        <v>0</v>
      </c>
      <c r="AV347" s="71"/>
      <c r="AW347" s="71"/>
      <c r="AX347" s="71"/>
    </row>
    <row r="348" spans="1:50" ht="204">
      <c r="A348" s="12" t="s">
        <v>761</v>
      </c>
      <c r="B348" s="13" t="s">
        <v>34</v>
      </c>
      <c r="C348" s="13" t="s">
        <v>762</v>
      </c>
      <c r="D348" s="13" t="s">
        <v>472</v>
      </c>
      <c r="E348" s="13" t="s">
        <v>473</v>
      </c>
      <c r="F348" s="14">
        <v>8131</v>
      </c>
      <c r="G348" s="14">
        <v>2024110010238</v>
      </c>
      <c r="H348" s="13" t="s">
        <v>474</v>
      </c>
      <c r="I348" s="13" t="s">
        <v>475</v>
      </c>
      <c r="J348" s="13" t="str">
        <f>VLOOKUP(A348,'MOD PAA INVERSIÓN 25 DE FEBRERO'!$B:$C,2,0)</f>
        <v>2. Fortalecer 450 instancias formales y no formales de participación aplicando el modelo de fortalecimiento</v>
      </c>
      <c r="K348" s="13">
        <f>VLOOKUP(A348,'MOD PAA INVERSIÓN 25 DE FEBRERO'!$B:$D,3,0)</f>
        <v>80111601</v>
      </c>
      <c r="L348" s="13" t="str">
        <f>VLOOKUP(A348,'MOD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48" s="13" t="str">
        <f>VLOOKUP(A348,'MOD PAA INVERSIÓN 25 DE FEBRERO'!$B:$F,5,0)</f>
        <v>Enero</v>
      </c>
      <c r="N348" s="14" t="str">
        <f>VLOOKUP(A348,'MOD PAA INVERSIÓN 25 DE FEBRERO'!$B:$G,6,0)</f>
        <v>Febrero</v>
      </c>
      <c r="O348" s="14">
        <f>VLOOKUP(A348,'MOD PAA INVERSIÓN 25 DE FEBRERO'!$B:$H,7,0)</f>
        <v>6</v>
      </c>
      <c r="P348" s="13">
        <f>VLOOKUP(A348,'MOD PAA INVERSIÓN 25 DE FEBRERO'!$B:$I,8,0)</f>
        <v>1</v>
      </c>
      <c r="Q348" s="13" t="str">
        <f>VLOOKUP(A348,'MOD PAA INVERSIÓN 25 DE FEBRERO'!$B:$J,9,0)</f>
        <v>CCE-16 Contratación Directa</v>
      </c>
      <c r="R348" s="15" t="str">
        <f>VLOOKUP(A348,'MOD PAA INVERSIÓN 25 DE FEBRERO'!$B:$K,10,0)</f>
        <v>1-100-F001_VA-Recursos distrito</v>
      </c>
      <c r="S348" s="16">
        <f>VLOOKUP(A348,'MOD PAA INVERSIÓN 25 DE FEBRERO'!$B:$L,11,0)</f>
        <v>3400000</v>
      </c>
      <c r="T348" s="17">
        <v>20400000</v>
      </c>
      <c r="U348" s="13" t="str">
        <f>VLOOKUP(A348,'MOD PAA INVERSIÓN 25 DE FEBRERO'!$B:$N,13,0)</f>
        <v>Gerencia de Instancias y Mecanismos de Participación</v>
      </c>
      <c r="V348" s="13" t="str">
        <f>VLOOKUP(A348,'MOD PAA INVERSIÓN 25 DE FEBRERO'!$B:$O,14,0)</f>
        <v>O232020200991119_Otros servicios de la administración pública n.c.p.</v>
      </c>
      <c r="W348" s="13" t="str">
        <f>VLOOKUP(A348,'MOD PAA INVERSIÓN 25 DE FEBRERO'!$B:$P,15,0)</f>
        <v>20/0220/0106/45020220238</v>
      </c>
      <c r="X348" s="13" t="s">
        <v>523</v>
      </c>
      <c r="Y348" s="13" t="s">
        <v>50</v>
      </c>
      <c r="Z348" s="13" t="s">
        <v>51</v>
      </c>
      <c r="AA348" s="69"/>
      <c r="AB348" s="69"/>
      <c r="AC348" s="69"/>
      <c r="AD348" s="69"/>
      <c r="AE348" s="13" t="s">
        <v>474</v>
      </c>
      <c r="AF348" s="15">
        <v>3400000</v>
      </c>
      <c r="AG348" s="25">
        <v>20400000</v>
      </c>
      <c r="AH348" s="70">
        <f>VLOOKUP(A348,'MOD PAA INVERSIÓN 25 DE FEBRERO'!$B:$M,12,0)</f>
        <v>20400000</v>
      </c>
      <c r="AI348" s="78">
        <f t="shared" si="20"/>
        <v>0</v>
      </c>
      <c r="AJ348" s="78">
        <v>20400000</v>
      </c>
      <c r="AK348" s="70">
        <v>7</v>
      </c>
      <c r="AL348" s="70" t="str">
        <f>VLOOKUP(A348,'MOD PAA INVERSIÓN 25 DE FEBRERO'!$B:$X,23,0)</f>
        <v>Modificación propuesta</v>
      </c>
      <c r="AM348" s="12" t="s">
        <v>47</v>
      </c>
      <c r="AN348" s="14">
        <v>8131</v>
      </c>
      <c r="AO348" s="71"/>
      <c r="AP348" s="71">
        <f>SUMIFS('MOD PAA INVERSIÓN'!$M:$M,'MOD PAA INVERSIÓN'!B:B,A348,'MOD PAA INVERSIÓN'!A:A,"Información Actual")</f>
        <v>20400000</v>
      </c>
      <c r="AQ348" s="71">
        <f>VLOOKUP(A348,'Copia de MOD PAA INVERSIÓN'!$B:$M,12,0)</f>
        <v>20400000</v>
      </c>
      <c r="AR348" s="77">
        <f>VLOOKUP(A348,'SOL INVERSIÒN'!$B:$M,12,0)</f>
        <v>20400000</v>
      </c>
      <c r="AS348" s="69"/>
      <c r="AT348" s="71"/>
      <c r="AU348" s="71">
        <f t="shared" si="21"/>
        <v>0</v>
      </c>
      <c r="AV348" s="71"/>
      <c r="AW348" s="71"/>
      <c r="AX348" s="71"/>
    </row>
    <row r="349" spans="1:50" ht="204">
      <c r="A349" s="12" t="s">
        <v>763</v>
      </c>
      <c r="B349" s="13" t="s">
        <v>34</v>
      </c>
      <c r="C349" s="13" t="s">
        <v>764</v>
      </c>
      <c r="D349" s="13" t="s">
        <v>472</v>
      </c>
      <c r="E349" s="13" t="s">
        <v>473</v>
      </c>
      <c r="F349" s="14">
        <v>8131</v>
      </c>
      <c r="G349" s="14">
        <v>2024110010238</v>
      </c>
      <c r="H349" s="13" t="s">
        <v>474</v>
      </c>
      <c r="I349" s="13" t="s">
        <v>475</v>
      </c>
      <c r="J349" s="13" t="str">
        <f>VLOOKUP(A349,'MOD PAA INVERSIÓN 25 DE FEBRERO'!$B:$C,2,0)</f>
        <v>2. Fortalecer 450 instancias formales y no formales de participación aplicando el modelo de fortalecimiento</v>
      </c>
      <c r="K349" s="13">
        <f>VLOOKUP(A349,'MOD PAA INVERSIÓN 25 DE FEBRERO'!$B:$D,3,0)</f>
        <v>80111601</v>
      </c>
      <c r="L349" s="13" t="str">
        <f>VLOOKUP(A349,'MOD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49" s="13" t="str">
        <f>VLOOKUP(A349,'MOD PAA INVERSIÓN 25 DE FEBRERO'!$B:$F,5,0)</f>
        <v>Enero</v>
      </c>
      <c r="N349" s="14" t="str">
        <f>VLOOKUP(A349,'MOD PAA INVERSIÓN 25 DE FEBRERO'!$B:$G,6,0)</f>
        <v>Febrero</v>
      </c>
      <c r="O349" s="14">
        <f>VLOOKUP(A349,'MOD PAA INVERSIÓN 25 DE FEBRERO'!$B:$H,7,0)</f>
        <v>6</v>
      </c>
      <c r="P349" s="13">
        <f>VLOOKUP(A349,'MOD PAA INVERSIÓN 25 DE FEBRERO'!$B:$I,8,0)</f>
        <v>1</v>
      </c>
      <c r="Q349" s="13" t="str">
        <f>VLOOKUP(A349,'MOD PAA INVERSIÓN 25 DE FEBRERO'!$B:$J,9,0)</f>
        <v>CCE-16 Contratación Directa</v>
      </c>
      <c r="R349" s="15" t="str">
        <f>VLOOKUP(A349,'MOD PAA INVERSIÓN 25 DE FEBRERO'!$B:$K,10,0)</f>
        <v>1-100-F001_VA-Recursos distrito</v>
      </c>
      <c r="S349" s="16">
        <f>VLOOKUP(A349,'MOD PAA INVERSIÓN 25 DE FEBRERO'!$B:$L,11,0)</f>
        <v>3400000</v>
      </c>
      <c r="T349" s="17">
        <v>20400000</v>
      </c>
      <c r="U349" s="13" t="str">
        <f>VLOOKUP(A349,'MOD PAA INVERSIÓN 25 DE FEBRERO'!$B:$N,13,0)</f>
        <v>Gerencia de Instancias y Mecanismos de Participación</v>
      </c>
      <c r="V349" s="13" t="str">
        <f>VLOOKUP(A349,'MOD PAA INVERSIÓN 25 DE FEBRERO'!$B:$O,14,0)</f>
        <v>O232020200991119_Otros servicios de la administración pública n.c.p.</v>
      </c>
      <c r="W349" s="13" t="str">
        <f>VLOOKUP(A349,'MOD PAA INVERSIÓN 25 DE FEBRERO'!$B:$P,15,0)</f>
        <v>20/0220/0106/45020220238</v>
      </c>
      <c r="X349" s="13" t="s">
        <v>523</v>
      </c>
      <c r="Y349" s="13" t="s">
        <v>50</v>
      </c>
      <c r="Z349" s="13" t="s">
        <v>51</v>
      </c>
      <c r="AA349" s="69"/>
      <c r="AB349" s="69"/>
      <c r="AC349" s="69"/>
      <c r="AD349" s="69"/>
      <c r="AE349" s="13" t="s">
        <v>474</v>
      </c>
      <c r="AF349" s="15">
        <v>3400000</v>
      </c>
      <c r="AG349" s="25">
        <v>20400000</v>
      </c>
      <c r="AH349" s="70">
        <f>VLOOKUP(A349,'MOD PAA INVERSIÓN 25 DE FEBRERO'!$B:$M,12,0)</f>
        <v>20400000</v>
      </c>
      <c r="AI349" s="78">
        <f t="shared" si="20"/>
        <v>0</v>
      </c>
      <c r="AJ349" s="78">
        <v>20400000</v>
      </c>
      <c r="AK349" s="70">
        <v>7</v>
      </c>
      <c r="AL349" s="70" t="str">
        <f>VLOOKUP(A349,'MOD PAA INVERSIÓN 25 DE FEBRERO'!$B:$X,23,0)</f>
        <v>Modificación propuesta</v>
      </c>
      <c r="AM349" s="12" t="s">
        <v>47</v>
      </c>
      <c r="AN349" s="14">
        <v>8131</v>
      </c>
      <c r="AO349" s="71"/>
      <c r="AP349" s="71">
        <f>SUMIFS('MOD PAA INVERSIÓN'!$M:$M,'MOD PAA INVERSIÓN'!B:B,A349,'MOD PAA INVERSIÓN'!A:A,"Información Actual")</f>
        <v>20400000</v>
      </c>
      <c r="AQ349" s="71">
        <f>VLOOKUP(A349,'Copia de MOD PAA INVERSIÓN'!$B:$M,12,0)</f>
        <v>20400000</v>
      </c>
      <c r="AR349" s="77">
        <f>VLOOKUP(A349,'SOL INVERSIÒN'!$B:$M,12,0)</f>
        <v>20400000</v>
      </c>
      <c r="AS349" s="69"/>
      <c r="AT349" s="71"/>
      <c r="AU349" s="71">
        <f t="shared" si="21"/>
        <v>0</v>
      </c>
      <c r="AV349" s="71"/>
      <c r="AW349" s="71"/>
      <c r="AX349" s="71"/>
    </row>
    <row r="350" spans="1:50" ht="204">
      <c r="A350" s="12" t="s">
        <v>765</v>
      </c>
      <c r="B350" s="13" t="s">
        <v>34</v>
      </c>
      <c r="C350" s="13" t="s">
        <v>766</v>
      </c>
      <c r="D350" s="13" t="s">
        <v>472</v>
      </c>
      <c r="E350" s="13" t="s">
        <v>473</v>
      </c>
      <c r="F350" s="14">
        <v>8131</v>
      </c>
      <c r="G350" s="14">
        <v>2024110010238</v>
      </c>
      <c r="H350" s="13" t="s">
        <v>474</v>
      </c>
      <c r="I350" s="13" t="s">
        <v>475</v>
      </c>
      <c r="J350" s="13" t="str">
        <f>VLOOKUP(A350,'MOD PAA INVERSIÓN 25 DE FEBRERO'!$B:$C,2,0)</f>
        <v>2. Fortalecer 450 instancias formales y no formales de participación aplicando el modelo de fortalecimiento</v>
      </c>
      <c r="K350" s="13">
        <f>VLOOKUP(A350,'MOD PAA INVERSIÓN 25 DE FEBRERO'!$B:$D,3,0)</f>
        <v>80111601</v>
      </c>
      <c r="L350" s="13" t="str">
        <f>VLOOKUP(A350,'MOD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0" s="13" t="str">
        <f>VLOOKUP(A350,'MOD PAA INVERSIÓN 25 DE FEBRERO'!$B:$F,5,0)</f>
        <v>Enero</v>
      </c>
      <c r="N350" s="14" t="str">
        <f>VLOOKUP(A350,'MOD PAA INVERSIÓN 25 DE FEBRERO'!$B:$G,6,0)</f>
        <v>Febrero</v>
      </c>
      <c r="O350" s="14">
        <f>VLOOKUP(A350,'MOD PAA INVERSIÓN 25 DE FEBRERO'!$B:$H,7,0)</f>
        <v>6</v>
      </c>
      <c r="P350" s="13">
        <f>VLOOKUP(A350,'MOD PAA INVERSIÓN 25 DE FEBRERO'!$B:$I,8,0)</f>
        <v>1</v>
      </c>
      <c r="Q350" s="13" t="str">
        <f>VLOOKUP(A350,'MOD PAA INVERSIÓN 25 DE FEBRERO'!$B:$J,9,0)</f>
        <v>CCE-16 Contratación Directa</v>
      </c>
      <c r="R350" s="15" t="str">
        <f>VLOOKUP(A350,'MOD PAA INVERSIÓN 25 DE FEBRERO'!$B:$K,10,0)</f>
        <v>1-100-F001_VA-Recursos distrito</v>
      </c>
      <c r="S350" s="16">
        <f>VLOOKUP(A350,'MOD PAA INVERSIÓN 25 DE FEBRERO'!$B:$L,11,0)</f>
        <v>3400000</v>
      </c>
      <c r="T350" s="17">
        <v>20400000</v>
      </c>
      <c r="U350" s="13" t="str">
        <f>VLOOKUP(A350,'MOD PAA INVERSIÓN 25 DE FEBRERO'!$B:$N,13,0)</f>
        <v>Gerencia de Instancias y Mecanismos de Participación</v>
      </c>
      <c r="V350" s="13" t="str">
        <f>VLOOKUP(A350,'MOD PAA INVERSIÓN 25 DE FEBRERO'!$B:$O,14,0)</f>
        <v>O232020200991119_Otros servicios de la administración pública n.c.p.</v>
      </c>
      <c r="W350" s="13" t="str">
        <f>VLOOKUP(A350,'MOD PAA INVERSIÓN 25 DE FEBRERO'!$B:$P,15,0)</f>
        <v>20/0220/0106/45020220238</v>
      </c>
      <c r="X350" s="13" t="s">
        <v>523</v>
      </c>
      <c r="Y350" s="13" t="s">
        <v>50</v>
      </c>
      <c r="Z350" s="13" t="s">
        <v>51</v>
      </c>
      <c r="AA350" s="69"/>
      <c r="AB350" s="69"/>
      <c r="AC350" s="69"/>
      <c r="AD350" s="69"/>
      <c r="AE350" s="13" t="s">
        <v>474</v>
      </c>
      <c r="AF350" s="15">
        <v>3400000</v>
      </c>
      <c r="AG350" s="25">
        <v>20400000</v>
      </c>
      <c r="AH350" s="70">
        <f>VLOOKUP(A350,'MOD PAA INVERSIÓN 25 DE FEBRERO'!$B:$M,12,0)</f>
        <v>20400000</v>
      </c>
      <c r="AI350" s="78">
        <f t="shared" si="20"/>
        <v>0</v>
      </c>
      <c r="AJ350" s="78">
        <v>20400000</v>
      </c>
      <c r="AK350" s="70">
        <v>7</v>
      </c>
      <c r="AL350" s="70" t="str">
        <f>VLOOKUP(A350,'MOD PAA INVERSIÓN 25 DE FEBRERO'!$B:$X,23,0)</f>
        <v>Modificación propuesta</v>
      </c>
      <c r="AM350" s="12" t="s">
        <v>47</v>
      </c>
      <c r="AN350" s="14">
        <v>8131</v>
      </c>
      <c r="AO350" s="71"/>
      <c r="AP350" s="71">
        <f>SUMIFS('MOD PAA INVERSIÓN'!$M:$M,'MOD PAA INVERSIÓN'!B:B,A350,'MOD PAA INVERSIÓN'!A:A,"Información Actual")</f>
        <v>20400000</v>
      </c>
      <c r="AQ350" s="71">
        <f>VLOOKUP(A350,'Copia de MOD PAA INVERSIÓN'!$B:$M,12,0)</f>
        <v>20400000</v>
      </c>
      <c r="AR350" s="77">
        <f>VLOOKUP(A350,'SOL INVERSIÒN'!$B:$M,12,0)</f>
        <v>20400000</v>
      </c>
      <c r="AS350" s="69"/>
      <c r="AT350" s="71"/>
      <c r="AU350" s="71">
        <f t="shared" si="21"/>
        <v>0</v>
      </c>
      <c r="AV350" s="71"/>
      <c r="AW350" s="71"/>
      <c r="AX350" s="71"/>
    </row>
    <row r="351" spans="1:50" ht="204">
      <c r="A351" s="12" t="s">
        <v>767</v>
      </c>
      <c r="B351" s="13" t="s">
        <v>34</v>
      </c>
      <c r="C351" s="13" t="s">
        <v>768</v>
      </c>
      <c r="D351" s="13" t="s">
        <v>472</v>
      </c>
      <c r="E351" s="13" t="s">
        <v>473</v>
      </c>
      <c r="F351" s="14">
        <v>8131</v>
      </c>
      <c r="G351" s="14">
        <v>2024110010238</v>
      </c>
      <c r="H351" s="13" t="s">
        <v>474</v>
      </c>
      <c r="I351" s="13" t="s">
        <v>475</v>
      </c>
      <c r="J351" s="13" t="str">
        <f>VLOOKUP(A351,'MOD PAA INVERSIÓN 25 DE FEBRERO'!$B:$C,2,0)</f>
        <v>2. Fortalecer 450 instancias formales y no formales de participación aplicando el modelo de fortalecimiento</v>
      </c>
      <c r="K351" s="13">
        <f>VLOOKUP(A351,'MOD PAA INVERSIÓN 25 DE FEBRERO'!$B:$D,3,0)</f>
        <v>80111601</v>
      </c>
      <c r="L351" s="13" t="str">
        <f>VLOOKUP(A351,'MOD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1" s="13" t="str">
        <f>VLOOKUP(A351,'MOD PAA INVERSIÓN 25 DE FEBRERO'!$B:$F,5,0)</f>
        <v>Enero</v>
      </c>
      <c r="N351" s="14" t="str">
        <f>VLOOKUP(A351,'MOD PAA INVERSIÓN 25 DE FEBRERO'!$B:$G,6,0)</f>
        <v>Febrero</v>
      </c>
      <c r="O351" s="14">
        <f>VLOOKUP(A351,'MOD PAA INVERSIÓN 25 DE FEBRERO'!$B:$H,7,0)</f>
        <v>6</v>
      </c>
      <c r="P351" s="13">
        <f>VLOOKUP(A351,'MOD PAA INVERSIÓN 25 DE FEBRERO'!$B:$I,8,0)</f>
        <v>1</v>
      </c>
      <c r="Q351" s="13" t="str">
        <f>VLOOKUP(A351,'MOD PAA INVERSIÓN 25 DE FEBRERO'!$B:$J,9,0)</f>
        <v>CCE-16 Contratación Directa</v>
      </c>
      <c r="R351" s="15" t="str">
        <f>VLOOKUP(A351,'MOD PAA INVERSIÓN 25 DE FEBRERO'!$B:$K,10,0)</f>
        <v>1-100-F001_VA-Recursos distrito</v>
      </c>
      <c r="S351" s="16">
        <f>VLOOKUP(A351,'MOD PAA INVERSIÓN 25 DE FEBRERO'!$B:$L,11,0)</f>
        <v>3400000</v>
      </c>
      <c r="T351" s="17">
        <v>20400000</v>
      </c>
      <c r="U351" s="13" t="str">
        <f>VLOOKUP(A351,'MOD PAA INVERSIÓN 25 DE FEBRERO'!$B:$N,13,0)</f>
        <v>Gerencia de Instancias y Mecanismos de Participación</v>
      </c>
      <c r="V351" s="13" t="str">
        <f>VLOOKUP(A351,'MOD PAA INVERSIÓN 25 DE FEBRERO'!$B:$O,14,0)</f>
        <v>O232020200991119_Otros servicios de la administración pública n.c.p.</v>
      </c>
      <c r="W351" s="13" t="str">
        <f>VLOOKUP(A351,'MOD PAA INVERSIÓN 25 DE FEBRERO'!$B:$P,15,0)</f>
        <v>20/0220/0106/45020220238</v>
      </c>
      <c r="X351" s="13" t="s">
        <v>523</v>
      </c>
      <c r="Y351" s="13" t="s">
        <v>50</v>
      </c>
      <c r="Z351" s="13" t="s">
        <v>51</v>
      </c>
      <c r="AA351" s="69"/>
      <c r="AB351" s="69"/>
      <c r="AC351" s="69"/>
      <c r="AD351" s="69"/>
      <c r="AE351" s="13" t="s">
        <v>474</v>
      </c>
      <c r="AF351" s="15">
        <v>3400000</v>
      </c>
      <c r="AG351" s="25">
        <v>20400000</v>
      </c>
      <c r="AH351" s="70">
        <f>VLOOKUP(A351,'MOD PAA INVERSIÓN 25 DE FEBRERO'!$B:$M,12,0)</f>
        <v>20400000</v>
      </c>
      <c r="AI351" s="78">
        <f t="shared" si="20"/>
        <v>0</v>
      </c>
      <c r="AJ351" s="78">
        <v>20400000</v>
      </c>
      <c r="AK351" s="70">
        <v>7</v>
      </c>
      <c r="AL351" s="70" t="str">
        <f>VLOOKUP(A351,'MOD PAA INVERSIÓN 25 DE FEBRERO'!$B:$X,23,0)</f>
        <v>Modificación propuesta</v>
      </c>
      <c r="AM351" s="12" t="s">
        <v>47</v>
      </c>
      <c r="AN351" s="14">
        <v>8131</v>
      </c>
      <c r="AO351" s="71"/>
      <c r="AP351" s="71">
        <f>SUMIFS('MOD PAA INVERSIÓN'!$M:$M,'MOD PAA INVERSIÓN'!B:B,A351,'MOD PAA INVERSIÓN'!A:A,"Información Actual")</f>
        <v>20400000</v>
      </c>
      <c r="AQ351" s="71">
        <f>VLOOKUP(A351,'Copia de MOD PAA INVERSIÓN'!$B:$M,12,0)</f>
        <v>20400000</v>
      </c>
      <c r="AR351" s="77">
        <f>VLOOKUP(A351,'SOL INVERSIÒN'!$B:$M,12,0)</f>
        <v>20400000</v>
      </c>
      <c r="AS351" s="69"/>
      <c r="AT351" s="71"/>
      <c r="AU351" s="71">
        <f t="shared" si="21"/>
        <v>0</v>
      </c>
      <c r="AV351" s="71"/>
      <c r="AW351" s="71"/>
      <c r="AX351" s="71"/>
    </row>
    <row r="352" spans="1:50" ht="204">
      <c r="A352" s="12" t="s">
        <v>769</v>
      </c>
      <c r="B352" s="13" t="s">
        <v>34</v>
      </c>
      <c r="C352" s="13" t="s">
        <v>770</v>
      </c>
      <c r="D352" s="13" t="s">
        <v>472</v>
      </c>
      <c r="E352" s="13" t="s">
        <v>473</v>
      </c>
      <c r="F352" s="14">
        <v>8131</v>
      </c>
      <c r="G352" s="14">
        <v>2024110010238</v>
      </c>
      <c r="H352" s="13" t="s">
        <v>474</v>
      </c>
      <c r="I352" s="13" t="s">
        <v>475</v>
      </c>
      <c r="J352" s="13" t="str">
        <f>VLOOKUP(A352,'MOD PAA INVERSIÓN 25 DE FEBRERO'!$B:$C,2,0)</f>
        <v>2. Fortalecer 450 instancias formales y no formales de participación aplicando el modelo de fortalecimiento</v>
      </c>
      <c r="K352" s="13">
        <f>VLOOKUP(A352,'MOD PAA INVERSIÓN 25 DE FEBRERO'!$B:$D,3,0)</f>
        <v>80111601</v>
      </c>
      <c r="L352" s="13" t="str">
        <f>VLOOKUP(A352,'MOD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2" s="13" t="str">
        <f>VLOOKUP(A352,'MOD PAA INVERSIÓN 25 DE FEBRERO'!$B:$F,5,0)</f>
        <v>Enero</v>
      </c>
      <c r="N352" s="14" t="str">
        <f>VLOOKUP(A352,'MOD PAA INVERSIÓN 25 DE FEBRERO'!$B:$G,6,0)</f>
        <v>Febrero</v>
      </c>
      <c r="O352" s="14">
        <f>VLOOKUP(A352,'MOD PAA INVERSIÓN 25 DE FEBRERO'!$B:$H,7,0)</f>
        <v>6</v>
      </c>
      <c r="P352" s="13">
        <f>VLOOKUP(A352,'MOD PAA INVERSIÓN 25 DE FEBRERO'!$B:$I,8,0)</f>
        <v>1</v>
      </c>
      <c r="Q352" s="13" t="str">
        <f>VLOOKUP(A352,'MOD PAA INVERSIÓN 25 DE FEBRERO'!$B:$J,9,0)</f>
        <v>CCE-16 Contratación Directa</v>
      </c>
      <c r="R352" s="15" t="str">
        <f>VLOOKUP(A352,'MOD PAA INVERSIÓN 25 DE FEBRERO'!$B:$K,10,0)</f>
        <v>1-100-F001_VA-Recursos distrito</v>
      </c>
      <c r="S352" s="16">
        <f>VLOOKUP(A352,'MOD PAA INVERSIÓN 25 DE FEBRERO'!$B:$L,11,0)</f>
        <v>3400000</v>
      </c>
      <c r="T352" s="17">
        <v>20400000</v>
      </c>
      <c r="U352" s="13" t="str">
        <f>VLOOKUP(A352,'MOD PAA INVERSIÓN 25 DE FEBRERO'!$B:$N,13,0)</f>
        <v>Gerencia de Instancias y Mecanismos de Participación</v>
      </c>
      <c r="V352" s="13" t="str">
        <f>VLOOKUP(A352,'MOD PAA INVERSIÓN 25 DE FEBRERO'!$B:$O,14,0)</f>
        <v>O232020200991119_Otros servicios de la administración pública n.c.p.</v>
      </c>
      <c r="W352" s="13" t="str">
        <f>VLOOKUP(A352,'MOD PAA INVERSIÓN 25 DE FEBRERO'!$B:$P,15,0)</f>
        <v>20/0220/0106/45020220238</v>
      </c>
      <c r="X352" s="13" t="s">
        <v>523</v>
      </c>
      <c r="Y352" s="13" t="s">
        <v>50</v>
      </c>
      <c r="Z352" s="13" t="s">
        <v>51</v>
      </c>
      <c r="AA352" s="69"/>
      <c r="AB352" s="69"/>
      <c r="AC352" s="69"/>
      <c r="AD352" s="69"/>
      <c r="AE352" s="13" t="s">
        <v>474</v>
      </c>
      <c r="AF352" s="15">
        <v>3400000</v>
      </c>
      <c r="AG352" s="25">
        <v>20400000</v>
      </c>
      <c r="AH352" s="70">
        <f>VLOOKUP(A352,'MOD PAA INVERSIÓN 25 DE FEBRERO'!$B:$M,12,0)</f>
        <v>20400000</v>
      </c>
      <c r="AI352" s="78">
        <f t="shared" si="20"/>
        <v>0</v>
      </c>
      <c r="AJ352" s="78">
        <v>20400000</v>
      </c>
      <c r="AK352" s="70">
        <v>7</v>
      </c>
      <c r="AL352" s="70" t="str">
        <f>VLOOKUP(A352,'MOD PAA INVERSIÓN 25 DE FEBRERO'!$B:$X,23,0)</f>
        <v>Modificación propuesta</v>
      </c>
      <c r="AM352" s="12" t="s">
        <v>47</v>
      </c>
      <c r="AN352" s="14">
        <v>8131</v>
      </c>
      <c r="AO352" s="71"/>
      <c r="AP352" s="71">
        <f>SUMIFS('MOD PAA INVERSIÓN'!$M:$M,'MOD PAA INVERSIÓN'!B:B,A352,'MOD PAA INVERSIÓN'!A:A,"Información Actual")</f>
        <v>20400000</v>
      </c>
      <c r="AQ352" s="71">
        <f>VLOOKUP(A352,'Copia de MOD PAA INVERSIÓN'!$B:$M,12,0)</f>
        <v>20400000</v>
      </c>
      <c r="AR352" s="77">
        <f>VLOOKUP(A352,'SOL INVERSIÒN'!$B:$M,12,0)</f>
        <v>20400000</v>
      </c>
      <c r="AS352" s="69"/>
      <c r="AT352" s="71"/>
      <c r="AU352" s="71">
        <f t="shared" si="21"/>
        <v>0</v>
      </c>
      <c r="AV352" s="71"/>
      <c r="AW352" s="71"/>
      <c r="AX352" s="71"/>
    </row>
    <row r="353" spans="1:50" ht="204">
      <c r="A353" s="12" t="s">
        <v>771</v>
      </c>
      <c r="B353" s="13" t="s">
        <v>34</v>
      </c>
      <c r="C353" s="13" t="s">
        <v>772</v>
      </c>
      <c r="D353" s="13" t="s">
        <v>472</v>
      </c>
      <c r="E353" s="13" t="s">
        <v>473</v>
      </c>
      <c r="F353" s="14">
        <v>8131</v>
      </c>
      <c r="G353" s="14">
        <v>2024110010238</v>
      </c>
      <c r="H353" s="13" t="s">
        <v>474</v>
      </c>
      <c r="I353" s="13" t="s">
        <v>475</v>
      </c>
      <c r="J353" s="13" t="str">
        <f>VLOOKUP(A353,'MOD PAA INVERSIÓN 25 DE FEBRERO'!$B:$C,2,0)</f>
        <v>2. Fortalecer 450 instancias formales y no formales de participación aplicando el modelo de fortalecimiento</v>
      </c>
      <c r="K353" s="13">
        <f>VLOOKUP(A353,'MOD PAA INVERSIÓN 25 DE FEBRERO'!$B:$D,3,0)</f>
        <v>80111601</v>
      </c>
      <c r="L353" s="13" t="str">
        <f>VLOOKUP(A353,'MOD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3" s="13" t="str">
        <f>VLOOKUP(A353,'MOD PAA INVERSIÓN 25 DE FEBRERO'!$B:$F,5,0)</f>
        <v>Enero</v>
      </c>
      <c r="N353" s="14" t="str">
        <f>VLOOKUP(A353,'MOD PAA INVERSIÓN 25 DE FEBRERO'!$B:$G,6,0)</f>
        <v>Febrero</v>
      </c>
      <c r="O353" s="14">
        <f>VLOOKUP(A353,'MOD PAA INVERSIÓN 25 DE FEBRERO'!$B:$H,7,0)</f>
        <v>6</v>
      </c>
      <c r="P353" s="13">
        <f>VLOOKUP(A353,'MOD PAA INVERSIÓN 25 DE FEBRERO'!$B:$I,8,0)</f>
        <v>1</v>
      </c>
      <c r="Q353" s="13" t="str">
        <f>VLOOKUP(A353,'MOD PAA INVERSIÓN 25 DE FEBRERO'!$B:$J,9,0)</f>
        <v>CCE-16 Contratación Directa</v>
      </c>
      <c r="R353" s="15" t="str">
        <f>VLOOKUP(A353,'MOD PAA INVERSIÓN 25 DE FEBRERO'!$B:$K,10,0)</f>
        <v>1-100-F001_VA-Recursos distrito</v>
      </c>
      <c r="S353" s="16">
        <f>VLOOKUP(A353,'MOD PAA INVERSIÓN 25 DE FEBRERO'!$B:$L,11,0)</f>
        <v>3400000</v>
      </c>
      <c r="T353" s="17">
        <v>20400000</v>
      </c>
      <c r="U353" s="13" t="str">
        <f>VLOOKUP(A353,'MOD PAA INVERSIÓN 25 DE FEBRERO'!$B:$N,13,0)</f>
        <v>Gerencia de Instancias y Mecanismos de Participación</v>
      </c>
      <c r="V353" s="13" t="str">
        <f>VLOOKUP(A353,'MOD PAA INVERSIÓN 25 DE FEBRERO'!$B:$O,14,0)</f>
        <v>O232020200991119_Otros servicios de la administración pública n.c.p.</v>
      </c>
      <c r="W353" s="13" t="str">
        <f>VLOOKUP(A353,'MOD PAA INVERSIÓN 25 DE FEBRERO'!$B:$P,15,0)</f>
        <v>20/0220/0106/45020220238</v>
      </c>
      <c r="X353" s="13" t="s">
        <v>523</v>
      </c>
      <c r="Y353" s="13" t="s">
        <v>50</v>
      </c>
      <c r="Z353" s="13" t="s">
        <v>51</v>
      </c>
      <c r="AA353" s="69"/>
      <c r="AB353" s="69"/>
      <c r="AC353" s="69"/>
      <c r="AD353" s="69"/>
      <c r="AE353" s="13" t="s">
        <v>474</v>
      </c>
      <c r="AF353" s="15">
        <v>3400000</v>
      </c>
      <c r="AG353" s="25">
        <v>20400000</v>
      </c>
      <c r="AH353" s="70">
        <f>VLOOKUP(A353,'MOD PAA INVERSIÓN 25 DE FEBRERO'!$B:$M,12,0)</f>
        <v>20400000</v>
      </c>
      <c r="AI353" s="78">
        <f t="shared" si="20"/>
        <v>0</v>
      </c>
      <c r="AJ353" s="78">
        <v>20400000</v>
      </c>
      <c r="AK353" s="70">
        <v>7</v>
      </c>
      <c r="AL353" s="70" t="str">
        <f>VLOOKUP(A353,'MOD PAA INVERSIÓN 25 DE FEBRERO'!$B:$X,23,0)</f>
        <v>Modificación propuesta</v>
      </c>
      <c r="AM353" s="12" t="s">
        <v>47</v>
      </c>
      <c r="AN353" s="14">
        <v>8131</v>
      </c>
      <c r="AO353" s="71"/>
      <c r="AP353" s="71">
        <f>SUMIFS('MOD PAA INVERSIÓN'!$M:$M,'MOD PAA INVERSIÓN'!B:B,A353,'MOD PAA INVERSIÓN'!A:A,"Información Actual")</f>
        <v>20400000</v>
      </c>
      <c r="AQ353" s="71">
        <f>VLOOKUP(A353,'Copia de MOD PAA INVERSIÓN'!$B:$M,12,0)</f>
        <v>20400000</v>
      </c>
      <c r="AR353" s="77">
        <f>VLOOKUP(A353,'SOL INVERSIÒN'!$B:$M,12,0)</f>
        <v>20400000</v>
      </c>
      <c r="AS353" s="69"/>
      <c r="AT353" s="71"/>
      <c r="AU353" s="71">
        <f t="shared" si="21"/>
        <v>0</v>
      </c>
      <c r="AV353" s="71"/>
      <c r="AW353" s="71"/>
      <c r="AX353" s="71"/>
    </row>
    <row r="354" spans="1:50" ht="204">
      <c r="A354" s="12" t="s">
        <v>773</v>
      </c>
      <c r="B354" s="13" t="s">
        <v>34</v>
      </c>
      <c r="C354" s="13" t="s">
        <v>774</v>
      </c>
      <c r="D354" s="13" t="s">
        <v>472</v>
      </c>
      <c r="E354" s="13" t="s">
        <v>473</v>
      </c>
      <c r="F354" s="14">
        <v>8131</v>
      </c>
      <c r="G354" s="14">
        <v>2024110010238</v>
      </c>
      <c r="H354" s="13" t="s">
        <v>474</v>
      </c>
      <c r="I354" s="13" t="s">
        <v>475</v>
      </c>
      <c r="J354" s="13" t="str">
        <f>VLOOKUP(A354,'MOD PAA INVERSIÓN 25 DE FEBRERO'!$B:$C,2,0)</f>
        <v>2. Fortalecer 450 instancias formales y no formales de participación aplicando el modelo de fortalecimiento</v>
      </c>
      <c r="K354" s="13">
        <f>VLOOKUP(A354,'MOD PAA INVERSIÓN 25 DE FEBRERO'!$B:$D,3,0)</f>
        <v>80111601</v>
      </c>
      <c r="L354" s="13" t="str">
        <f>VLOOKUP(A354,'MOD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4" s="13" t="str">
        <f>VLOOKUP(A354,'MOD PAA INVERSIÓN 25 DE FEBRERO'!$B:$F,5,0)</f>
        <v>Enero</v>
      </c>
      <c r="N354" s="14" t="str">
        <f>VLOOKUP(A354,'MOD PAA INVERSIÓN 25 DE FEBRERO'!$B:$G,6,0)</f>
        <v>Febrero</v>
      </c>
      <c r="O354" s="14">
        <f>VLOOKUP(A354,'MOD PAA INVERSIÓN 25 DE FEBRERO'!$B:$H,7,0)</f>
        <v>6</v>
      </c>
      <c r="P354" s="13">
        <f>VLOOKUP(A354,'MOD PAA INVERSIÓN 25 DE FEBRERO'!$B:$I,8,0)</f>
        <v>1</v>
      </c>
      <c r="Q354" s="13" t="str">
        <f>VLOOKUP(A354,'MOD PAA INVERSIÓN 25 DE FEBRERO'!$B:$J,9,0)</f>
        <v>CCE-16 Contratación Directa</v>
      </c>
      <c r="R354" s="15" t="str">
        <f>VLOOKUP(A354,'MOD PAA INVERSIÓN 25 DE FEBRERO'!$B:$K,10,0)</f>
        <v>1-100-F001_VA-Recursos distrito</v>
      </c>
      <c r="S354" s="16">
        <f>VLOOKUP(A354,'MOD PAA INVERSIÓN 25 DE FEBRERO'!$B:$L,11,0)</f>
        <v>3400000</v>
      </c>
      <c r="T354" s="17">
        <v>20400000</v>
      </c>
      <c r="U354" s="13" t="str">
        <f>VLOOKUP(A354,'MOD PAA INVERSIÓN 25 DE FEBRERO'!$B:$N,13,0)</f>
        <v>Gerencia de Instancias y Mecanismos de Participación</v>
      </c>
      <c r="V354" s="13" t="str">
        <f>VLOOKUP(A354,'MOD PAA INVERSIÓN 25 DE FEBRERO'!$B:$O,14,0)</f>
        <v>O232020200991119_Otros servicios de la administración pública n.c.p.</v>
      </c>
      <c r="W354" s="13" t="str">
        <f>VLOOKUP(A354,'MOD PAA INVERSIÓN 25 DE FEBRERO'!$B:$P,15,0)</f>
        <v>20/0220/0106/45020220238</v>
      </c>
      <c r="X354" s="13" t="s">
        <v>523</v>
      </c>
      <c r="Y354" s="13" t="s">
        <v>50</v>
      </c>
      <c r="Z354" s="13" t="s">
        <v>51</v>
      </c>
      <c r="AA354" s="69"/>
      <c r="AB354" s="69"/>
      <c r="AC354" s="69"/>
      <c r="AD354" s="69"/>
      <c r="AE354" s="13" t="s">
        <v>474</v>
      </c>
      <c r="AF354" s="15">
        <v>3400000</v>
      </c>
      <c r="AG354" s="25">
        <v>20400000</v>
      </c>
      <c r="AH354" s="70">
        <f>VLOOKUP(A354,'MOD PAA INVERSIÓN 25 DE FEBRERO'!$B:$M,12,0)</f>
        <v>20400000</v>
      </c>
      <c r="AI354" s="78">
        <f t="shared" si="20"/>
        <v>0</v>
      </c>
      <c r="AJ354" s="78">
        <v>20400000</v>
      </c>
      <c r="AK354" s="70">
        <v>7</v>
      </c>
      <c r="AL354" s="70" t="str">
        <f>VLOOKUP(A354,'MOD PAA INVERSIÓN 25 DE FEBRERO'!$B:$X,23,0)</f>
        <v>Modificación propuesta</v>
      </c>
      <c r="AM354" s="12" t="s">
        <v>47</v>
      </c>
      <c r="AN354" s="14">
        <v>8131</v>
      </c>
      <c r="AO354" s="71"/>
      <c r="AP354" s="71">
        <f>SUMIFS('MOD PAA INVERSIÓN'!$M:$M,'MOD PAA INVERSIÓN'!B:B,A354,'MOD PAA INVERSIÓN'!A:A,"Información Actual")</f>
        <v>20400000</v>
      </c>
      <c r="AQ354" s="71">
        <f>VLOOKUP(A354,'Copia de MOD PAA INVERSIÓN'!$B:$M,12,0)</f>
        <v>20400000</v>
      </c>
      <c r="AR354" s="77">
        <f>VLOOKUP(A354,'SOL INVERSIÒN'!$B:$M,12,0)</f>
        <v>20400000</v>
      </c>
      <c r="AS354" s="69"/>
      <c r="AT354" s="71"/>
      <c r="AU354" s="71">
        <f t="shared" si="21"/>
        <v>0</v>
      </c>
      <c r="AV354" s="71"/>
      <c r="AW354" s="71"/>
      <c r="AX354" s="71"/>
    </row>
    <row r="355" spans="1:50" ht="204">
      <c r="A355" s="12" t="s">
        <v>775</v>
      </c>
      <c r="B355" s="13" t="s">
        <v>34</v>
      </c>
      <c r="C355" s="13" t="s">
        <v>776</v>
      </c>
      <c r="D355" s="13" t="s">
        <v>472</v>
      </c>
      <c r="E355" s="13" t="s">
        <v>473</v>
      </c>
      <c r="F355" s="14">
        <v>8131</v>
      </c>
      <c r="G355" s="14">
        <v>2024110010238</v>
      </c>
      <c r="H355" s="13" t="s">
        <v>474</v>
      </c>
      <c r="I355" s="13" t="s">
        <v>475</v>
      </c>
      <c r="J355" s="13" t="str">
        <f>VLOOKUP(A355,'MOD PAA INVERSIÓN 25 DE FEBRERO'!$B:$C,2,0)</f>
        <v>2. Fortalecer 450 instancias formales y no formales de participación aplicando el modelo de fortalecimiento</v>
      </c>
      <c r="K355" s="13">
        <f>VLOOKUP(A355,'MOD PAA INVERSIÓN 25 DE FEBRERO'!$B:$D,3,0)</f>
        <v>80111601</v>
      </c>
      <c r="L355" s="13" t="str">
        <f>VLOOKUP(A355,'MOD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5" s="13" t="str">
        <f>VLOOKUP(A355,'MOD PAA INVERSIÓN 25 DE FEBRERO'!$B:$F,5,0)</f>
        <v>Enero</v>
      </c>
      <c r="N355" s="14" t="str">
        <f>VLOOKUP(A355,'MOD PAA INVERSIÓN 25 DE FEBRERO'!$B:$G,6,0)</f>
        <v>Febrero</v>
      </c>
      <c r="O355" s="14">
        <f>VLOOKUP(A355,'MOD PAA INVERSIÓN 25 DE FEBRERO'!$B:$H,7,0)</f>
        <v>6</v>
      </c>
      <c r="P355" s="13">
        <f>VLOOKUP(A355,'MOD PAA INVERSIÓN 25 DE FEBRERO'!$B:$I,8,0)</f>
        <v>1</v>
      </c>
      <c r="Q355" s="13" t="str">
        <f>VLOOKUP(A355,'MOD PAA INVERSIÓN 25 DE FEBRERO'!$B:$J,9,0)</f>
        <v>CCE-16 Contratación Directa</v>
      </c>
      <c r="R355" s="15" t="str">
        <f>VLOOKUP(A355,'MOD PAA INVERSIÓN 25 DE FEBRERO'!$B:$K,10,0)</f>
        <v>1-100-F001_VA-Recursos distrito</v>
      </c>
      <c r="S355" s="16">
        <f>VLOOKUP(A355,'MOD PAA INVERSIÓN 25 DE FEBRERO'!$B:$L,11,0)</f>
        <v>3400000</v>
      </c>
      <c r="T355" s="17">
        <v>20400000</v>
      </c>
      <c r="U355" s="13" t="str">
        <f>VLOOKUP(A355,'MOD PAA INVERSIÓN 25 DE FEBRERO'!$B:$N,13,0)</f>
        <v>Gerencia de Instancias y Mecanismos de Participación</v>
      </c>
      <c r="V355" s="13" t="str">
        <f>VLOOKUP(A355,'MOD PAA INVERSIÓN 25 DE FEBRERO'!$B:$O,14,0)</f>
        <v>O232020200991119_Otros servicios de la administración pública n.c.p.</v>
      </c>
      <c r="W355" s="13" t="str">
        <f>VLOOKUP(A355,'MOD PAA INVERSIÓN 25 DE FEBRERO'!$B:$P,15,0)</f>
        <v>20/0220/0106/45020220238</v>
      </c>
      <c r="X355" s="13" t="s">
        <v>523</v>
      </c>
      <c r="Y355" s="13" t="s">
        <v>50</v>
      </c>
      <c r="Z355" s="13" t="s">
        <v>51</v>
      </c>
      <c r="AA355" s="69"/>
      <c r="AB355" s="69"/>
      <c r="AC355" s="69"/>
      <c r="AD355" s="69"/>
      <c r="AE355" s="13" t="s">
        <v>474</v>
      </c>
      <c r="AF355" s="15">
        <v>3400000</v>
      </c>
      <c r="AG355" s="25">
        <v>20400000</v>
      </c>
      <c r="AH355" s="70">
        <f>VLOOKUP(A355,'MOD PAA INVERSIÓN 25 DE FEBRERO'!$B:$M,12,0)</f>
        <v>20400000</v>
      </c>
      <c r="AI355" s="78">
        <f t="shared" si="20"/>
        <v>0</v>
      </c>
      <c r="AJ355" s="78">
        <v>20400000</v>
      </c>
      <c r="AK355" s="70">
        <v>7</v>
      </c>
      <c r="AL355" s="70" t="str">
        <f>VLOOKUP(A355,'MOD PAA INVERSIÓN 25 DE FEBRERO'!$B:$X,23,0)</f>
        <v>Modificación propuesta</v>
      </c>
      <c r="AM355" s="12" t="s">
        <v>47</v>
      </c>
      <c r="AN355" s="14">
        <v>8131</v>
      </c>
      <c r="AO355" s="71"/>
      <c r="AP355" s="71">
        <f>SUMIFS('MOD PAA INVERSIÓN'!$M:$M,'MOD PAA INVERSIÓN'!B:B,A355,'MOD PAA INVERSIÓN'!A:A,"Información Actual")</f>
        <v>20400000</v>
      </c>
      <c r="AQ355" s="71">
        <f>VLOOKUP(A355,'Copia de MOD PAA INVERSIÓN'!$B:$M,12,0)</f>
        <v>20400000</v>
      </c>
      <c r="AR355" s="77">
        <f>VLOOKUP(A355,'SOL INVERSIÒN'!$B:$M,12,0)</f>
        <v>20400000</v>
      </c>
      <c r="AS355" s="69"/>
      <c r="AT355" s="71"/>
      <c r="AU355" s="71">
        <f t="shared" si="21"/>
        <v>0</v>
      </c>
      <c r="AV355" s="71"/>
      <c r="AW355" s="71"/>
      <c r="AX355" s="71"/>
    </row>
    <row r="356" spans="1:50" ht="204">
      <c r="A356" s="12" t="s">
        <v>777</v>
      </c>
      <c r="B356" s="13" t="s">
        <v>34</v>
      </c>
      <c r="C356" s="13" t="s">
        <v>778</v>
      </c>
      <c r="D356" s="13" t="s">
        <v>472</v>
      </c>
      <c r="E356" s="13" t="s">
        <v>473</v>
      </c>
      <c r="F356" s="14">
        <v>8131</v>
      </c>
      <c r="G356" s="14">
        <v>2024110010238</v>
      </c>
      <c r="H356" s="13" t="s">
        <v>474</v>
      </c>
      <c r="I356" s="13" t="s">
        <v>475</v>
      </c>
      <c r="J356" s="13" t="str">
        <f>VLOOKUP(A356,'MOD PAA INVERSIÓN 25 DE FEBRERO'!$B:$C,2,0)</f>
        <v>2. Fortalecer 450 instancias formales y no formales de participación aplicando el modelo de fortalecimiento</v>
      </c>
      <c r="K356" s="13">
        <f>VLOOKUP(A356,'MOD PAA INVERSIÓN 25 DE FEBRERO'!$B:$D,3,0)</f>
        <v>80111600</v>
      </c>
      <c r="L356" s="13" t="str">
        <f>VLOOKUP(A356,'MOD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6" s="13" t="str">
        <f>VLOOKUP(A356,'MOD PAA INVERSIÓN 25 DE FEBRERO'!$B:$F,5,0)</f>
        <v>Febrero</v>
      </c>
      <c r="N356" s="14" t="str">
        <f>VLOOKUP(A356,'MOD PAA INVERSIÓN 25 DE FEBRERO'!$B:$G,6,0)</f>
        <v>Marzo</v>
      </c>
      <c r="O356" s="14">
        <f>VLOOKUP(A356,'MOD PAA INVERSIÓN 25 DE FEBRERO'!$B:$H,7,0)</f>
        <v>6</v>
      </c>
      <c r="P356" s="13">
        <f>VLOOKUP(A356,'MOD PAA INVERSIÓN 25 DE FEBRERO'!$B:$I,8,0)</f>
        <v>6</v>
      </c>
      <c r="Q356" s="13" t="str">
        <f>VLOOKUP(A356,'MOD PAA INVERSIÓN 25 DE FEBRERO'!$B:$J,9,0)</f>
        <v>CCE-16 Contratación Directa</v>
      </c>
      <c r="R356" s="15" t="str">
        <f>VLOOKUP(A356,'MOD PAA INVERSIÓN 25 DE FEBRERO'!$B:$K,10,0)</f>
        <v>1-100-F001_VA-Recursos distrito</v>
      </c>
      <c r="S356" s="16">
        <f>VLOOKUP(A356,'MOD PAA INVERSIÓN 25 DE FEBRERO'!$B:$L,11,0)</f>
        <v>3200000</v>
      </c>
      <c r="T356" s="17">
        <v>19200000</v>
      </c>
      <c r="U356" s="13" t="str">
        <f>VLOOKUP(A356,'MOD PAA INVERSIÓN 25 DE FEBRERO'!$B:$N,13,0)</f>
        <v>Gerencia de Instancias y Mecanismos de Participación</v>
      </c>
      <c r="V356" s="13" t="str">
        <f>VLOOKUP(A356,'MOD PAA INVERSIÓN 25 DE FEBRERO'!$B:$O,14,0)</f>
        <v>O232020200991119_Otros servicios de la administración pública n.c.p.</v>
      </c>
      <c r="W356" s="13" t="str">
        <f>VLOOKUP(A356,'MOD PAA INVERSIÓN 25 DE FEBRERO'!$B:$P,15,0)</f>
        <v>20/0220/0106/45020220238</v>
      </c>
      <c r="X356" s="13" t="s">
        <v>523</v>
      </c>
      <c r="Y356" s="13" t="s">
        <v>50</v>
      </c>
      <c r="Z356" s="13" t="s">
        <v>51</v>
      </c>
      <c r="AA356" s="69"/>
      <c r="AB356" s="69"/>
      <c r="AC356" s="69"/>
      <c r="AD356" s="69"/>
      <c r="AE356" s="13" t="s">
        <v>474</v>
      </c>
      <c r="AF356" s="15">
        <v>3400000</v>
      </c>
      <c r="AG356" s="25">
        <v>20400000</v>
      </c>
      <c r="AH356" s="70">
        <f>VLOOKUP(A356,'MOD PAA INVERSIÓN 25 DE FEBRERO'!$B:$M,12,0)</f>
        <v>19200000</v>
      </c>
      <c r="AI356" s="70">
        <f t="shared" si="20"/>
        <v>-1200000</v>
      </c>
      <c r="AJ356" s="70">
        <v>19200000</v>
      </c>
      <c r="AK356" s="70">
        <v>7</v>
      </c>
      <c r="AL356" s="70" t="str">
        <f>VLOOKUP(A356,'MOD PAA INVERSIÓN 25 DE FEBRERO'!$B:$X,23,0)</f>
        <v>Modificación propuesta</v>
      </c>
      <c r="AM356" s="12" t="s">
        <v>47</v>
      </c>
      <c r="AN356" s="14">
        <v>8131</v>
      </c>
      <c r="AO356" s="71"/>
      <c r="AP356" s="71">
        <f>SUMIFS('MOD PAA INVERSIÓN'!$M:$M,'MOD PAA INVERSIÓN'!B:B,A356,'MOD PAA INVERSIÓN'!A:A,"Información Actual")</f>
        <v>20400000</v>
      </c>
      <c r="AQ356" s="71">
        <f>VLOOKUP(A356,'Copia de MOD PAA INVERSIÓN'!$B:$M,12,0)</f>
        <v>19200000</v>
      </c>
      <c r="AR356" s="77">
        <f>VLOOKUP(A356,'SOL INVERSIÒN'!$B:$M,12,0)</f>
        <v>19200000</v>
      </c>
      <c r="AS356" s="69"/>
      <c r="AT356" s="71"/>
      <c r="AU356" s="71">
        <f t="shared" si="21"/>
        <v>0</v>
      </c>
      <c r="AV356" s="71"/>
      <c r="AW356" s="71"/>
      <c r="AX356" s="71"/>
    </row>
    <row r="357" spans="1:50" ht="204">
      <c r="A357" s="12" t="s">
        <v>779</v>
      </c>
      <c r="B357" s="13" t="s">
        <v>34</v>
      </c>
      <c r="C357" s="13" t="s">
        <v>780</v>
      </c>
      <c r="D357" s="13" t="s">
        <v>472</v>
      </c>
      <c r="E357" s="13" t="s">
        <v>473</v>
      </c>
      <c r="F357" s="14">
        <v>8131</v>
      </c>
      <c r="G357" s="14">
        <v>2024110010238</v>
      </c>
      <c r="H357" s="13" t="s">
        <v>474</v>
      </c>
      <c r="I357" s="13" t="s">
        <v>475</v>
      </c>
      <c r="J357" s="13" t="str">
        <f>VLOOKUP(A357,'MOD PAA INVERSIÓN 25 DE FEBRERO'!$B:$C,2,0)</f>
        <v>2. Fortalecer 450 instancias formales y no formales de participación aplicando el modelo de fortalecimiento</v>
      </c>
      <c r="K357" s="13">
        <f>VLOOKUP(A357,'MOD PAA INVERSIÓN 25 DE FEBRERO'!$B:$D,3,0)</f>
        <v>80111601</v>
      </c>
      <c r="L357" s="13" t="str">
        <f>VLOOKUP(A357,'MOD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7" s="13" t="str">
        <f>VLOOKUP(A357,'MOD PAA INVERSIÓN 25 DE FEBRERO'!$B:$F,5,0)</f>
        <v>Enero</v>
      </c>
      <c r="N357" s="14" t="str">
        <f>VLOOKUP(A357,'MOD PAA INVERSIÓN 25 DE FEBRERO'!$B:$G,6,0)</f>
        <v>Febrero</v>
      </c>
      <c r="O357" s="14">
        <f>VLOOKUP(A357,'MOD PAA INVERSIÓN 25 DE FEBRERO'!$B:$H,7,0)</f>
        <v>6</v>
      </c>
      <c r="P357" s="13">
        <f>VLOOKUP(A357,'MOD PAA INVERSIÓN 25 DE FEBRERO'!$B:$I,8,0)</f>
        <v>1</v>
      </c>
      <c r="Q357" s="13" t="str">
        <f>VLOOKUP(A357,'MOD PAA INVERSIÓN 25 DE FEBRERO'!$B:$J,9,0)</f>
        <v>CCE-16 Contratación Directa</v>
      </c>
      <c r="R357" s="15" t="str">
        <f>VLOOKUP(A357,'MOD PAA INVERSIÓN 25 DE FEBRERO'!$B:$K,10,0)</f>
        <v>1-100-F001_VA-Recursos distrito</v>
      </c>
      <c r="S357" s="16">
        <f>VLOOKUP(A357,'MOD PAA INVERSIÓN 25 DE FEBRERO'!$B:$L,11,0)</f>
        <v>3400000</v>
      </c>
      <c r="T357" s="17">
        <v>20400000</v>
      </c>
      <c r="U357" s="13" t="str">
        <f>VLOOKUP(A357,'MOD PAA INVERSIÓN 25 DE FEBRERO'!$B:$N,13,0)</f>
        <v>Gerencia de Instancias y Mecanismos de Participación</v>
      </c>
      <c r="V357" s="13" t="str">
        <f>VLOOKUP(A357,'MOD PAA INVERSIÓN 25 DE FEBRERO'!$B:$O,14,0)</f>
        <v>O232020200991119_Otros servicios de la administración pública n.c.p.</v>
      </c>
      <c r="W357" s="13" t="str">
        <f>VLOOKUP(A357,'MOD PAA INVERSIÓN 25 DE FEBRERO'!$B:$P,15,0)</f>
        <v>20/0220/0106/45020220238</v>
      </c>
      <c r="X357" s="13" t="s">
        <v>523</v>
      </c>
      <c r="Y357" s="13" t="s">
        <v>50</v>
      </c>
      <c r="Z357" s="13" t="s">
        <v>51</v>
      </c>
      <c r="AA357" s="69"/>
      <c r="AB357" s="69"/>
      <c r="AC357" s="69"/>
      <c r="AD357" s="69"/>
      <c r="AE357" s="13" t="s">
        <v>474</v>
      </c>
      <c r="AF357" s="15">
        <v>3400000</v>
      </c>
      <c r="AG357" s="25">
        <v>20400000</v>
      </c>
      <c r="AH357" s="70">
        <f>VLOOKUP(A357,'MOD PAA INVERSIÓN 25 DE FEBRERO'!$B:$M,12,0)</f>
        <v>20400000</v>
      </c>
      <c r="AI357" s="78">
        <f t="shared" si="20"/>
        <v>0</v>
      </c>
      <c r="AJ357" s="78">
        <v>20400000</v>
      </c>
      <c r="AK357" s="70">
        <v>7</v>
      </c>
      <c r="AL357" s="70" t="str">
        <f>VLOOKUP(A357,'MOD PAA INVERSIÓN 25 DE FEBRERO'!$B:$X,23,0)</f>
        <v>Modificación propuesta</v>
      </c>
      <c r="AM357" s="12" t="s">
        <v>47</v>
      </c>
      <c r="AN357" s="14">
        <v>8131</v>
      </c>
      <c r="AO357" s="71"/>
      <c r="AP357" s="71">
        <f>SUMIFS('MOD PAA INVERSIÓN'!$M:$M,'MOD PAA INVERSIÓN'!B:B,A357,'MOD PAA INVERSIÓN'!A:A,"Información Actual")</f>
        <v>20400000</v>
      </c>
      <c r="AQ357" s="71">
        <f>VLOOKUP(A357,'Copia de MOD PAA INVERSIÓN'!$B:$M,12,0)</f>
        <v>20400000</v>
      </c>
      <c r="AR357" s="77">
        <f>VLOOKUP(A357,'SOL INVERSIÒN'!$B:$M,12,0)</f>
        <v>20400000</v>
      </c>
      <c r="AS357" s="69"/>
      <c r="AT357" s="71"/>
      <c r="AU357" s="71">
        <f t="shared" si="21"/>
        <v>0</v>
      </c>
      <c r="AV357" s="71"/>
      <c r="AW357" s="71"/>
      <c r="AX357" s="71"/>
    </row>
    <row r="358" spans="1:50" ht="204">
      <c r="A358" s="12" t="s">
        <v>781</v>
      </c>
      <c r="B358" s="13" t="s">
        <v>34</v>
      </c>
      <c r="C358" s="13" t="s">
        <v>782</v>
      </c>
      <c r="D358" s="13" t="s">
        <v>472</v>
      </c>
      <c r="E358" s="13" t="s">
        <v>473</v>
      </c>
      <c r="F358" s="14">
        <v>8131</v>
      </c>
      <c r="G358" s="14">
        <v>2024110010238</v>
      </c>
      <c r="H358" s="13" t="s">
        <v>474</v>
      </c>
      <c r="I358" s="13" t="s">
        <v>475</v>
      </c>
      <c r="J358" s="13" t="str">
        <f>VLOOKUP(A358,'MOD PAA INVERSIÓN 25 DE FEBRERO'!$B:$C,2,0)</f>
        <v>2. Fortalecer 450 instancias formales y no formales de participación aplicando el modelo de fortalecimiento</v>
      </c>
      <c r="K358" s="13">
        <f>VLOOKUP(A358,'MOD PAA INVERSIÓN 25 DE FEBRERO'!$B:$D,3,0)</f>
        <v>80111601</v>
      </c>
      <c r="L358" s="13" t="str">
        <f>VLOOKUP(A358,'MOD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8" s="13" t="str">
        <f>VLOOKUP(A358,'MOD PAA INVERSIÓN 25 DE FEBRERO'!$B:$F,5,0)</f>
        <v>Enero</v>
      </c>
      <c r="N358" s="14" t="str">
        <f>VLOOKUP(A358,'MOD PAA INVERSIÓN 25 DE FEBRERO'!$B:$G,6,0)</f>
        <v>Febrero</v>
      </c>
      <c r="O358" s="14">
        <f>VLOOKUP(A358,'MOD PAA INVERSIÓN 25 DE FEBRERO'!$B:$H,7,0)</f>
        <v>6</v>
      </c>
      <c r="P358" s="13">
        <f>VLOOKUP(A358,'MOD PAA INVERSIÓN 25 DE FEBRERO'!$B:$I,8,0)</f>
        <v>1</v>
      </c>
      <c r="Q358" s="13" t="str">
        <f>VLOOKUP(A358,'MOD PAA INVERSIÓN 25 DE FEBRERO'!$B:$J,9,0)</f>
        <v>CCE-16 Contratación Directa</v>
      </c>
      <c r="R358" s="15" t="str">
        <f>VLOOKUP(A358,'MOD PAA INVERSIÓN 25 DE FEBRERO'!$B:$K,10,0)</f>
        <v>1-100-F001_VA-Recursos distrito</v>
      </c>
      <c r="S358" s="16">
        <f>VLOOKUP(A358,'MOD PAA INVERSIÓN 25 DE FEBRERO'!$B:$L,11,0)</f>
        <v>3400000</v>
      </c>
      <c r="T358" s="17">
        <v>20400000</v>
      </c>
      <c r="U358" s="13" t="str">
        <f>VLOOKUP(A358,'MOD PAA INVERSIÓN 25 DE FEBRERO'!$B:$N,13,0)</f>
        <v>Gerencia de Instancias y Mecanismos de Participación</v>
      </c>
      <c r="V358" s="13" t="str">
        <f>VLOOKUP(A358,'MOD PAA INVERSIÓN 25 DE FEBRERO'!$B:$O,14,0)</f>
        <v>O232020200991119_Otros servicios de la administración pública n.c.p.</v>
      </c>
      <c r="W358" s="13" t="str">
        <f>VLOOKUP(A358,'MOD PAA INVERSIÓN 25 DE FEBRERO'!$B:$P,15,0)</f>
        <v>20/0220/0106/45020220238</v>
      </c>
      <c r="X358" s="13" t="s">
        <v>523</v>
      </c>
      <c r="Y358" s="13" t="s">
        <v>50</v>
      </c>
      <c r="Z358" s="13" t="s">
        <v>51</v>
      </c>
      <c r="AA358" s="69"/>
      <c r="AB358" s="69"/>
      <c r="AC358" s="69"/>
      <c r="AD358" s="69"/>
      <c r="AE358" s="13" t="s">
        <v>474</v>
      </c>
      <c r="AF358" s="15">
        <v>3400000</v>
      </c>
      <c r="AG358" s="25">
        <v>20400000</v>
      </c>
      <c r="AH358" s="70">
        <f>VLOOKUP(A358,'MOD PAA INVERSIÓN 25 DE FEBRERO'!$B:$M,12,0)</f>
        <v>20400000</v>
      </c>
      <c r="AI358" s="78">
        <f t="shared" si="20"/>
        <v>0</v>
      </c>
      <c r="AJ358" s="78">
        <v>20400000</v>
      </c>
      <c r="AK358" s="70">
        <v>7</v>
      </c>
      <c r="AL358" s="70" t="str">
        <f>VLOOKUP(A358,'MOD PAA INVERSIÓN 25 DE FEBRERO'!$B:$X,23,0)</f>
        <v>Modificación propuesta</v>
      </c>
      <c r="AM358" s="12" t="s">
        <v>47</v>
      </c>
      <c r="AN358" s="14">
        <v>8131</v>
      </c>
      <c r="AO358" s="71"/>
      <c r="AP358" s="71">
        <f>SUMIFS('MOD PAA INVERSIÓN'!$M:$M,'MOD PAA INVERSIÓN'!B:B,A358,'MOD PAA INVERSIÓN'!A:A,"Información Actual")</f>
        <v>20400000</v>
      </c>
      <c r="AQ358" s="71">
        <f>VLOOKUP(A358,'Copia de MOD PAA INVERSIÓN'!$B:$M,12,0)</f>
        <v>20400000</v>
      </c>
      <c r="AR358" s="77">
        <f>VLOOKUP(A358,'SOL INVERSIÒN'!$B:$M,12,0)</f>
        <v>20400000</v>
      </c>
      <c r="AS358" s="69"/>
      <c r="AT358" s="71"/>
      <c r="AU358" s="71">
        <f t="shared" si="21"/>
        <v>0</v>
      </c>
      <c r="AV358" s="71"/>
      <c r="AW358" s="71"/>
      <c r="AX358" s="71"/>
    </row>
    <row r="359" spans="1:50" ht="204">
      <c r="A359" s="12" t="s">
        <v>783</v>
      </c>
      <c r="B359" s="13" t="s">
        <v>34</v>
      </c>
      <c r="C359" s="13" t="s">
        <v>784</v>
      </c>
      <c r="D359" s="13" t="s">
        <v>472</v>
      </c>
      <c r="E359" s="13" t="s">
        <v>473</v>
      </c>
      <c r="F359" s="14">
        <v>8131</v>
      </c>
      <c r="G359" s="14">
        <v>2024110010238</v>
      </c>
      <c r="H359" s="13" t="s">
        <v>474</v>
      </c>
      <c r="I359" s="13" t="s">
        <v>475</v>
      </c>
      <c r="J359" s="13" t="str">
        <f>VLOOKUP(A359,'MOD PAA INVERSIÓN 25 DE FEBRERO'!$B:$C,2,0)</f>
        <v>2. Fortalecer 450 instancias formales y no formales de participación aplicando el modelo de fortalecimiento</v>
      </c>
      <c r="K359" s="13">
        <f>VLOOKUP(A359,'MOD PAA INVERSIÓN 25 DE FEBRERO'!$B:$D,3,0)</f>
        <v>80111601</v>
      </c>
      <c r="L359" s="13" t="str">
        <f>VLOOKUP(A359,'MOD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59" s="13" t="str">
        <f>VLOOKUP(A359,'MOD PAA INVERSIÓN 25 DE FEBRERO'!$B:$F,5,0)</f>
        <v>Enero</v>
      </c>
      <c r="N359" s="14" t="str">
        <f>VLOOKUP(A359,'MOD PAA INVERSIÓN 25 DE FEBRERO'!$B:$G,6,0)</f>
        <v>Febrero</v>
      </c>
      <c r="O359" s="14">
        <f>VLOOKUP(A359,'MOD PAA INVERSIÓN 25 DE FEBRERO'!$B:$H,7,0)</f>
        <v>6</v>
      </c>
      <c r="P359" s="13">
        <f>VLOOKUP(A359,'MOD PAA INVERSIÓN 25 DE FEBRERO'!$B:$I,8,0)</f>
        <v>1</v>
      </c>
      <c r="Q359" s="13" t="str">
        <f>VLOOKUP(A359,'MOD PAA INVERSIÓN 25 DE FEBRERO'!$B:$J,9,0)</f>
        <v>CCE-16 Contratación Directa</v>
      </c>
      <c r="R359" s="15" t="str">
        <f>VLOOKUP(A359,'MOD PAA INVERSIÓN 25 DE FEBRERO'!$B:$K,10,0)</f>
        <v>1-100-F001_VA-Recursos distrito</v>
      </c>
      <c r="S359" s="16">
        <f>VLOOKUP(A359,'MOD PAA INVERSIÓN 25 DE FEBRERO'!$B:$L,11,0)</f>
        <v>3400000</v>
      </c>
      <c r="T359" s="17">
        <v>20400000</v>
      </c>
      <c r="U359" s="13" t="str">
        <f>VLOOKUP(A359,'MOD PAA INVERSIÓN 25 DE FEBRERO'!$B:$N,13,0)</f>
        <v>Gerencia de Instancias y Mecanismos de Participación</v>
      </c>
      <c r="V359" s="13" t="str">
        <f>VLOOKUP(A359,'MOD PAA INVERSIÓN 25 DE FEBRERO'!$B:$O,14,0)</f>
        <v>O232020200991119_Otros servicios de la administración pública n.c.p.</v>
      </c>
      <c r="W359" s="13" t="str">
        <f>VLOOKUP(A359,'MOD PAA INVERSIÓN 25 DE FEBRERO'!$B:$P,15,0)</f>
        <v>20/0220/0106/45020220238</v>
      </c>
      <c r="X359" s="13" t="s">
        <v>523</v>
      </c>
      <c r="Y359" s="13" t="s">
        <v>50</v>
      </c>
      <c r="Z359" s="13" t="s">
        <v>51</v>
      </c>
      <c r="AA359" s="69"/>
      <c r="AB359" s="69"/>
      <c r="AC359" s="69"/>
      <c r="AD359" s="69"/>
      <c r="AE359" s="13" t="s">
        <v>474</v>
      </c>
      <c r="AF359" s="15">
        <v>3400000</v>
      </c>
      <c r="AG359" s="25">
        <v>20400000</v>
      </c>
      <c r="AH359" s="70">
        <f>VLOOKUP(A359,'MOD PAA INVERSIÓN 25 DE FEBRERO'!$B:$M,12,0)</f>
        <v>20400000</v>
      </c>
      <c r="AI359" s="78">
        <f t="shared" si="20"/>
        <v>0</v>
      </c>
      <c r="AJ359" s="78">
        <v>20400000</v>
      </c>
      <c r="AK359" s="70">
        <v>7</v>
      </c>
      <c r="AL359" s="70" t="str">
        <f>VLOOKUP(A359,'MOD PAA INVERSIÓN 25 DE FEBRERO'!$B:$X,23,0)</f>
        <v>Modificación propuesta</v>
      </c>
      <c r="AM359" s="12" t="s">
        <v>47</v>
      </c>
      <c r="AN359" s="14">
        <v>8131</v>
      </c>
      <c r="AO359" s="71"/>
      <c r="AP359" s="71">
        <f>SUMIFS('MOD PAA INVERSIÓN'!$M:$M,'MOD PAA INVERSIÓN'!B:B,A359,'MOD PAA INVERSIÓN'!A:A,"Información Actual")</f>
        <v>20400000</v>
      </c>
      <c r="AQ359" s="71">
        <f>VLOOKUP(A359,'Copia de MOD PAA INVERSIÓN'!$B:$M,12,0)</f>
        <v>20400000</v>
      </c>
      <c r="AR359" s="77">
        <f>VLOOKUP(A359,'SOL INVERSIÒN'!$B:$M,12,0)</f>
        <v>20400000</v>
      </c>
      <c r="AS359" s="69"/>
      <c r="AT359" s="71"/>
      <c r="AU359" s="71">
        <f t="shared" si="21"/>
        <v>0</v>
      </c>
      <c r="AV359" s="71"/>
      <c r="AW359" s="71"/>
      <c r="AX359" s="71"/>
    </row>
    <row r="360" spans="1:50" ht="204">
      <c r="A360" s="12" t="s">
        <v>785</v>
      </c>
      <c r="B360" s="13" t="s">
        <v>34</v>
      </c>
      <c r="C360" s="13" t="s">
        <v>786</v>
      </c>
      <c r="D360" s="13" t="s">
        <v>472</v>
      </c>
      <c r="E360" s="13" t="s">
        <v>473</v>
      </c>
      <c r="F360" s="14">
        <v>8131</v>
      </c>
      <c r="G360" s="14">
        <v>2024110010238</v>
      </c>
      <c r="H360" s="13" t="s">
        <v>474</v>
      </c>
      <c r="I360" s="13" t="s">
        <v>475</v>
      </c>
      <c r="J360" s="13" t="str">
        <f>VLOOKUP(A360,'MOD PAA INVERSIÓN 25 DE FEBRERO'!$B:$C,2,0)</f>
        <v>2. Fortalecer 450 instancias formales y no formales de participación aplicando el modelo de fortalecimiento</v>
      </c>
      <c r="K360" s="13">
        <f>VLOOKUP(A360,'MOD PAA INVERSIÓN 25 DE FEBRERO'!$B:$D,3,0)</f>
        <v>80111601</v>
      </c>
      <c r="L360" s="13" t="str">
        <f>VLOOKUP(A360,'MOD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60" s="13" t="str">
        <f>VLOOKUP(A360,'MOD PAA INVERSIÓN 25 DE FEBRERO'!$B:$F,5,0)</f>
        <v>Enero</v>
      </c>
      <c r="N360" s="14" t="str">
        <f>VLOOKUP(A360,'MOD PAA INVERSIÓN 25 DE FEBRERO'!$B:$G,6,0)</f>
        <v>Febrero</v>
      </c>
      <c r="O360" s="14">
        <f>VLOOKUP(A360,'MOD PAA INVERSIÓN 25 DE FEBRERO'!$B:$H,7,0)</f>
        <v>6</v>
      </c>
      <c r="P360" s="13">
        <f>VLOOKUP(A360,'MOD PAA INVERSIÓN 25 DE FEBRERO'!$B:$I,8,0)</f>
        <v>1</v>
      </c>
      <c r="Q360" s="13" t="str">
        <f>VLOOKUP(A360,'MOD PAA INVERSIÓN 25 DE FEBRERO'!$B:$J,9,0)</f>
        <v>CCE-16 Contratación Directa</v>
      </c>
      <c r="R360" s="15" t="str">
        <f>VLOOKUP(A360,'MOD PAA INVERSIÓN 25 DE FEBRERO'!$B:$K,10,0)</f>
        <v>1-100-F001_VA-Recursos distrito</v>
      </c>
      <c r="S360" s="16">
        <f>VLOOKUP(A360,'MOD PAA INVERSIÓN 25 DE FEBRERO'!$B:$L,11,0)</f>
        <v>3400000</v>
      </c>
      <c r="T360" s="17">
        <v>20400000</v>
      </c>
      <c r="U360" s="13" t="str">
        <f>VLOOKUP(A360,'MOD PAA INVERSIÓN 25 DE FEBRERO'!$B:$N,13,0)</f>
        <v>Gerencia de Instancias y Mecanismos de Participación</v>
      </c>
      <c r="V360" s="13" t="str">
        <f>VLOOKUP(A360,'MOD PAA INVERSIÓN 25 DE FEBRERO'!$B:$O,14,0)</f>
        <v>O232020200991119_Otros servicios de la administración pública n.c.p.</v>
      </c>
      <c r="W360" s="13" t="str">
        <f>VLOOKUP(A360,'MOD PAA INVERSIÓN 25 DE FEBRERO'!$B:$P,15,0)</f>
        <v>20/0220/0106/45020220238</v>
      </c>
      <c r="X360" s="13" t="s">
        <v>523</v>
      </c>
      <c r="Y360" s="13" t="s">
        <v>50</v>
      </c>
      <c r="Z360" s="13" t="s">
        <v>51</v>
      </c>
      <c r="AA360" s="69"/>
      <c r="AB360" s="69"/>
      <c r="AC360" s="69"/>
      <c r="AD360" s="69"/>
      <c r="AE360" s="13" t="s">
        <v>474</v>
      </c>
      <c r="AF360" s="15">
        <v>3400000</v>
      </c>
      <c r="AG360" s="25">
        <v>20400000</v>
      </c>
      <c r="AH360" s="70">
        <f>VLOOKUP(A360,'MOD PAA INVERSIÓN 25 DE FEBRERO'!$B:$M,12,0)</f>
        <v>20400000</v>
      </c>
      <c r="AI360" s="78">
        <f t="shared" si="20"/>
        <v>0</v>
      </c>
      <c r="AJ360" s="78">
        <v>20400000</v>
      </c>
      <c r="AK360" s="70">
        <v>7</v>
      </c>
      <c r="AL360" s="70" t="str">
        <f>VLOOKUP(A360,'MOD PAA INVERSIÓN 25 DE FEBRERO'!$B:$X,23,0)</f>
        <v>Modificación propuesta</v>
      </c>
      <c r="AM360" s="12" t="s">
        <v>47</v>
      </c>
      <c r="AN360" s="14">
        <v>8131</v>
      </c>
      <c r="AO360" s="71"/>
      <c r="AP360" s="71">
        <f>SUMIFS('MOD PAA INVERSIÓN'!$M:$M,'MOD PAA INVERSIÓN'!B:B,A360,'MOD PAA INVERSIÓN'!A:A,"Información Actual")</f>
        <v>20400000</v>
      </c>
      <c r="AQ360" s="71">
        <f>VLOOKUP(A360,'Copia de MOD PAA INVERSIÓN'!$B:$M,12,0)</f>
        <v>20400000</v>
      </c>
      <c r="AR360" s="77">
        <f>VLOOKUP(A360,'SOL INVERSIÒN'!$B:$M,12,0)</f>
        <v>20400000</v>
      </c>
      <c r="AS360" s="69"/>
      <c r="AT360" s="71"/>
      <c r="AU360" s="71">
        <f t="shared" si="21"/>
        <v>0</v>
      </c>
      <c r="AV360" s="71"/>
      <c r="AW360" s="71"/>
      <c r="AX360" s="71"/>
    </row>
    <row r="361" spans="1:50" ht="204">
      <c r="A361" s="12" t="s">
        <v>787</v>
      </c>
      <c r="B361" s="13" t="s">
        <v>34</v>
      </c>
      <c r="C361" s="13" t="s">
        <v>788</v>
      </c>
      <c r="D361" s="13" t="s">
        <v>472</v>
      </c>
      <c r="E361" s="13" t="s">
        <v>473</v>
      </c>
      <c r="F361" s="14">
        <v>8131</v>
      </c>
      <c r="G361" s="14">
        <v>2024110010238</v>
      </c>
      <c r="H361" s="13" t="s">
        <v>474</v>
      </c>
      <c r="I361" s="13" t="s">
        <v>475</v>
      </c>
      <c r="J361" s="13" t="str">
        <f>VLOOKUP(A361,'MOD PAA INVERSIÓN 25 DE FEBRERO'!$B:$C,2,0)</f>
        <v>2. Fortalecer 450 instancias formales y no formales de participación aplicando el modelo de fortalecimiento</v>
      </c>
      <c r="K361" s="13">
        <f>VLOOKUP(A361,'MOD PAA INVERSIÓN 25 DE FEBRERO'!$B:$D,3,0)</f>
        <v>80111601</v>
      </c>
      <c r="L361" s="13" t="str">
        <f>VLOOKUP(A361,'MOD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61" s="13" t="str">
        <f>VLOOKUP(A361,'MOD PAA INVERSIÓN 25 DE FEBRERO'!$B:$F,5,0)</f>
        <v>Enero</v>
      </c>
      <c r="N361" s="14" t="str">
        <f>VLOOKUP(A361,'MOD PAA INVERSIÓN 25 DE FEBRERO'!$B:$G,6,0)</f>
        <v>Febrero</v>
      </c>
      <c r="O361" s="14">
        <f>VLOOKUP(A361,'MOD PAA INVERSIÓN 25 DE FEBRERO'!$B:$H,7,0)</f>
        <v>6</v>
      </c>
      <c r="P361" s="13">
        <f>VLOOKUP(A361,'MOD PAA INVERSIÓN 25 DE FEBRERO'!$B:$I,8,0)</f>
        <v>1</v>
      </c>
      <c r="Q361" s="13" t="str">
        <f>VLOOKUP(A361,'MOD PAA INVERSIÓN 25 DE FEBRERO'!$B:$J,9,0)</f>
        <v>CCE-16 Contratación Directa</v>
      </c>
      <c r="R361" s="15" t="str">
        <f>VLOOKUP(A361,'MOD PAA INVERSIÓN 25 DE FEBRERO'!$B:$K,10,0)</f>
        <v>1-100-F001_VA-Recursos distrito</v>
      </c>
      <c r="S361" s="16">
        <f>VLOOKUP(A361,'MOD PAA INVERSIÓN 25 DE FEBRERO'!$B:$L,11,0)</f>
        <v>3400000</v>
      </c>
      <c r="T361" s="17">
        <v>20400000</v>
      </c>
      <c r="U361" s="13" t="str">
        <f>VLOOKUP(A361,'MOD PAA INVERSIÓN 25 DE FEBRERO'!$B:$N,13,0)</f>
        <v>Gerencia de Instancias y Mecanismos de Participación</v>
      </c>
      <c r="V361" s="13" t="str">
        <f>VLOOKUP(A361,'MOD PAA INVERSIÓN 25 DE FEBRERO'!$B:$O,14,0)</f>
        <v>O232020200991119_Otros servicios de la administración pública n.c.p.</v>
      </c>
      <c r="W361" s="13" t="str">
        <f>VLOOKUP(A361,'MOD PAA INVERSIÓN 25 DE FEBRERO'!$B:$P,15,0)</f>
        <v>20/0220/0106/45020220238</v>
      </c>
      <c r="X361" s="13" t="s">
        <v>523</v>
      </c>
      <c r="Y361" s="13" t="s">
        <v>50</v>
      </c>
      <c r="Z361" s="13" t="s">
        <v>51</v>
      </c>
      <c r="AA361" s="69"/>
      <c r="AB361" s="69"/>
      <c r="AC361" s="69"/>
      <c r="AD361" s="69"/>
      <c r="AE361" s="13" t="s">
        <v>474</v>
      </c>
      <c r="AF361" s="15">
        <v>3400000</v>
      </c>
      <c r="AG361" s="25">
        <v>20400000</v>
      </c>
      <c r="AH361" s="70">
        <f>VLOOKUP(A361,'MOD PAA INVERSIÓN 25 DE FEBRERO'!$B:$M,12,0)</f>
        <v>20400000</v>
      </c>
      <c r="AI361" s="78">
        <f t="shared" si="20"/>
        <v>0</v>
      </c>
      <c r="AJ361" s="78">
        <v>20400000</v>
      </c>
      <c r="AK361" s="70">
        <v>7</v>
      </c>
      <c r="AL361" s="70" t="str">
        <f>VLOOKUP(A361,'MOD PAA INVERSIÓN 25 DE FEBRERO'!$B:$X,23,0)</f>
        <v>Modificación propuesta</v>
      </c>
      <c r="AM361" s="12" t="s">
        <v>47</v>
      </c>
      <c r="AN361" s="14">
        <v>8131</v>
      </c>
      <c r="AO361" s="71"/>
      <c r="AP361" s="71">
        <f>SUMIFS('MOD PAA INVERSIÓN'!$M:$M,'MOD PAA INVERSIÓN'!B:B,A361,'MOD PAA INVERSIÓN'!A:A,"Información Actual")</f>
        <v>20400000</v>
      </c>
      <c r="AQ361" s="71">
        <f>VLOOKUP(A361,'Copia de MOD PAA INVERSIÓN'!$B:$M,12,0)</f>
        <v>20400000</v>
      </c>
      <c r="AR361" s="77">
        <f>VLOOKUP(A361,'SOL INVERSIÒN'!$B:$M,12,0)</f>
        <v>20400000</v>
      </c>
      <c r="AS361" s="69"/>
      <c r="AT361" s="71"/>
      <c r="AU361" s="71">
        <f t="shared" si="21"/>
        <v>0</v>
      </c>
      <c r="AV361" s="71"/>
      <c r="AW361" s="71"/>
      <c r="AX361" s="71"/>
    </row>
    <row r="362" spans="1:50" ht="204">
      <c r="A362" s="12" t="s">
        <v>789</v>
      </c>
      <c r="B362" s="13" t="s">
        <v>34</v>
      </c>
      <c r="C362" s="13" t="s">
        <v>790</v>
      </c>
      <c r="D362" s="13" t="s">
        <v>472</v>
      </c>
      <c r="E362" s="13" t="s">
        <v>473</v>
      </c>
      <c r="F362" s="14">
        <v>8131</v>
      </c>
      <c r="G362" s="14">
        <v>2024110010238</v>
      </c>
      <c r="H362" s="13" t="s">
        <v>474</v>
      </c>
      <c r="I362" s="13" t="s">
        <v>475</v>
      </c>
      <c r="J362" s="13" t="str">
        <f>VLOOKUP(A362,'MOD PAA INVERSIÓN 25 DE FEBRERO'!$B:$C,2,0)</f>
        <v>2. Fortalecer 450 instancias formales y no formales de participación aplicando el modelo de fortalecimiento</v>
      </c>
      <c r="K362" s="13">
        <f>VLOOKUP(A362,'MOD PAA INVERSIÓN 25 DE FEBRERO'!$B:$D,3,0)</f>
        <v>80111601</v>
      </c>
      <c r="L362" s="13" t="str">
        <f>VLOOKUP(A362,'MOD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62" s="13" t="str">
        <f>VLOOKUP(A362,'MOD PAA INVERSIÓN 25 DE FEBRERO'!$B:$F,5,0)</f>
        <v>Enero</v>
      </c>
      <c r="N362" s="14" t="str">
        <f>VLOOKUP(A362,'MOD PAA INVERSIÓN 25 DE FEBRERO'!$B:$G,6,0)</f>
        <v>Febrero</v>
      </c>
      <c r="O362" s="14">
        <f>VLOOKUP(A362,'MOD PAA INVERSIÓN 25 DE FEBRERO'!$B:$H,7,0)</f>
        <v>6</v>
      </c>
      <c r="P362" s="13">
        <f>VLOOKUP(A362,'MOD PAA INVERSIÓN 25 DE FEBRERO'!$B:$I,8,0)</f>
        <v>1</v>
      </c>
      <c r="Q362" s="13" t="str">
        <f>VLOOKUP(A362,'MOD PAA INVERSIÓN 25 DE FEBRERO'!$B:$J,9,0)</f>
        <v>CCE-16 Contratación Directa</v>
      </c>
      <c r="R362" s="15" t="str">
        <f>VLOOKUP(A362,'MOD PAA INVERSIÓN 25 DE FEBRERO'!$B:$K,10,0)</f>
        <v>1-100-F001_VA-Recursos distrito</v>
      </c>
      <c r="S362" s="16">
        <f>VLOOKUP(A362,'MOD PAA INVERSIÓN 25 DE FEBRERO'!$B:$L,11,0)</f>
        <v>3400000</v>
      </c>
      <c r="T362" s="17">
        <v>20400000</v>
      </c>
      <c r="U362" s="13" t="str">
        <f>VLOOKUP(A362,'MOD PAA INVERSIÓN 25 DE FEBRERO'!$B:$N,13,0)</f>
        <v>Gerencia de Instancias y Mecanismos de Participación</v>
      </c>
      <c r="V362" s="13" t="str">
        <f>VLOOKUP(A362,'MOD PAA INVERSIÓN 25 DE FEBRERO'!$B:$O,14,0)</f>
        <v>O232020200991119_Otros servicios de la administración pública n.c.p.</v>
      </c>
      <c r="W362" s="13" t="str">
        <f>VLOOKUP(A362,'MOD PAA INVERSIÓN 25 DE FEBRERO'!$B:$P,15,0)</f>
        <v>20/0220/0106/45020220238</v>
      </c>
      <c r="X362" s="13" t="s">
        <v>523</v>
      </c>
      <c r="Y362" s="13" t="s">
        <v>50</v>
      </c>
      <c r="Z362" s="13" t="s">
        <v>51</v>
      </c>
      <c r="AA362" s="69"/>
      <c r="AB362" s="69"/>
      <c r="AC362" s="69"/>
      <c r="AD362" s="69"/>
      <c r="AE362" s="13" t="s">
        <v>474</v>
      </c>
      <c r="AF362" s="15">
        <v>3400000</v>
      </c>
      <c r="AG362" s="25">
        <v>20400000</v>
      </c>
      <c r="AH362" s="70">
        <f>VLOOKUP(A362,'MOD PAA INVERSIÓN 25 DE FEBRERO'!$B:$M,12,0)</f>
        <v>20400000</v>
      </c>
      <c r="AI362" s="78">
        <f t="shared" si="20"/>
        <v>0</v>
      </c>
      <c r="AJ362" s="78">
        <v>20400000</v>
      </c>
      <c r="AK362" s="70">
        <v>7</v>
      </c>
      <c r="AL362" s="70" t="str">
        <f>VLOOKUP(A362,'MOD PAA INVERSIÓN 25 DE FEBRERO'!$B:$X,23,0)</f>
        <v>Modificación propuesta</v>
      </c>
      <c r="AM362" s="12" t="s">
        <v>47</v>
      </c>
      <c r="AN362" s="14">
        <v>8131</v>
      </c>
      <c r="AO362" s="71"/>
      <c r="AP362" s="71">
        <f>SUMIFS('MOD PAA INVERSIÓN'!$M:$M,'MOD PAA INVERSIÓN'!B:B,A362,'MOD PAA INVERSIÓN'!A:A,"Información Actual")</f>
        <v>20400000</v>
      </c>
      <c r="AQ362" s="71">
        <f>VLOOKUP(A362,'Copia de MOD PAA INVERSIÓN'!$B:$M,12,0)</f>
        <v>20400000</v>
      </c>
      <c r="AR362" s="77">
        <f>VLOOKUP(A362,'SOL INVERSIÒN'!$B:$M,12,0)</f>
        <v>20400000</v>
      </c>
      <c r="AS362" s="69"/>
      <c r="AT362" s="71"/>
      <c r="AU362" s="71">
        <f t="shared" si="21"/>
        <v>0</v>
      </c>
      <c r="AV362" s="71"/>
      <c r="AW362" s="71"/>
      <c r="AX362" s="71"/>
    </row>
    <row r="363" spans="1:50" ht="204">
      <c r="A363" s="12" t="s">
        <v>791</v>
      </c>
      <c r="B363" s="13" t="s">
        <v>34</v>
      </c>
      <c r="C363" s="13" t="s">
        <v>792</v>
      </c>
      <c r="D363" s="13" t="s">
        <v>472</v>
      </c>
      <c r="E363" s="13" t="s">
        <v>473</v>
      </c>
      <c r="F363" s="14">
        <v>8131</v>
      </c>
      <c r="G363" s="14">
        <v>2024110010238</v>
      </c>
      <c r="H363" s="13" t="s">
        <v>474</v>
      </c>
      <c r="I363" s="13" t="s">
        <v>475</v>
      </c>
      <c r="J363" s="13" t="str">
        <f>VLOOKUP(A363,'MOD PAA INVERSIÓN 25 DE FEBRERO'!$B:$C,2,0)</f>
        <v>2. Fortalecer 450 instancias formales y no formales de participación aplicando el modelo de fortalecimiento</v>
      </c>
      <c r="K363" s="13">
        <f>VLOOKUP(A363,'MOD PAA INVERSIÓN 25 DE FEBRERO'!$B:$D,3,0)</f>
        <v>80111601</v>
      </c>
      <c r="L363" s="13" t="str">
        <f>VLOOKUP(A363,'MOD PAA INVERSIÓN 25 DE FEBRERO'!$B:$E,4,0)</f>
        <v>Prestar servicios de apoyo a la gestión para fortalecer las instancias formales y no formales de participación ciudadana en articulación con el modelo de intervención territorial e impulsar los procesos y mecanismos de promoción para la participación incidente en las localidades que sea requerido</v>
      </c>
      <c r="M363" s="13" t="str">
        <f>VLOOKUP(A363,'MOD PAA INVERSIÓN 25 DE FEBRERO'!$B:$F,5,0)</f>
        <v>Enero</v>
      </c>
      <c r="N363" s="14" t="str">
        <f>VLOOKUP(A363,'MOD PAA INVERSIÓN 25 DE FEBRERO'!$B:$G,6,0)</f>
        <v>Febrero</v>
      </c>
      <c r="O363" s="14">
        <f>VLOOKUP(A363,'MOD PAA INVERSIÓN 25 DE FEBRERO'!$B:$H,7,0)</f>
        <v>6</v>
      </c>
      <c r="P363" s="13">
        <f>VLOOKUP(A363,'MOD PAA INVERSIÓN 25 DE FEBRERO'!$B:$I,8,0)</f>
        <v>1</v>
      </c>
      <c r="Q363" s="13" t="str">
        <f>VLOOKUP(A363,'MOD PAA INVERSIÓN 25 DE FEBRERO'!$B:$J,9,0)</f>
        <v>CCE-16 Contratación Directa</v>
      </c>
      <c r="R363" s="15" t="str">
        <f>VLOOKUP(A363,'MOD PAA INVERSIÓN 25 DE FEBRERO'!$B:$K,10,0)</f>
        <v>1-100-F001_VA-Recursos distrito</v>
      </c>
      <c r="S363" s="16">
        <f>VLOOKUP(A363,'MOD PAA INVERSIÓN 25 DE FEBRERO'!$B:$L,11,0)</f>
        <v>3400000</v>
      </c>
      <c r="T363" s="17">
        <v>20400000</v>
      </c>
      <c r="U363" s="13" t="str">
        <f>VLOOKUP(A363,'MOD PAA INVERSIÓN 25 DE FEBRERO'!$B:$N,13,0)</f>
        <v>Gerencia de Instancias y Mecanismos de Participación</v>
      </c>
      <c r="V363" s="13" t="str">
        <f>VLOOKUP(A363,'MOD PAA INVERSIÓN 25 DE FEBRERO'!$B:$O,14,0)</f>
        <v>O232020200991119_Otros servicios de la administración pública n.c.p.</v>
      </c>
      <c r="W363" s="13" t="str">
        <f>VLOOKUP(A363,'MOD PAA INVERSIÓN 25 DE FEBRERO'!$B:$P,15,0)</f>
        <v>20/0220/0106/45020220238</v>
      </c>
      <c r="X363" s="13" t="s">
        <v>523</v>
      </c>
      <c r="Y363" s="13" t="s">
        <v>50</v>
      </c>
      <c r="Z363" s="13" t="s">
        <v>51</v>
      </c>
      <c r="AA363" s="69"/>
      <c r="AB363" s="69"/>
      <c r="AC363" s="69"/>
      <c r="AD363" s="69"/>
      <c r="AE363" s="13" t="s">
        <v>474</v>
      </c>
      <c r="AF363" s="15">
        <v>3400000</v>
      </c>
      <c r="AG363" s="25">
        <v>20400000</v>
      </c>
      <c r="AH363" s="70">
        <f>VLOOKUP(A363,'MOD PAA INVERSIÓN 25 DE FEBRERO'!$B:$M,12,0)</f>
        <v>20400000</v>
      </c>
      <c r="AI363" s="78">
        <f t="shared" si="20"/>
        <v>0</v>
      </c>
      <c r="AJ363" s="78">
        <v>20400000</v>
      </c>
      <c r="AK363" s="70">
        <v>7</v>
      </c>
      <c r="AL363" s="70" t="str">
        <f>VLOOKUP(A363,'MOD PAA INVERSIÓN 25 DE FEBRERO'!$B:$X,23,0)</f>
        <v>Modificación propuesta</v>
      </c>
      <c r="AM363" s="12" t="s">
        <v>47</v>
      </c>
      <c r="AN363" s="14">
        <v>8131</v>
      </c>
      <c r="AO363" s="71"/>
      <c r="AP363" s="71">
        <f>SUMIFS('MOD PAA INVERSIÓN'!$M:$M,'MOD PAA INVERSIÓN'!B:B,A363,'MOD PAA INVERSIÓN'!A:A,"Información Actual")</f>
        <v>20400000</v>
      </c>
      <c r="AQ363" s="71">
        <f>VLOOKUP(A363,'Copia de MOD PAA INVERSIÓN'!$B:$M,12,0)</f>
        <v>20400000</v>
      </c>
      <c r="AR363" s="77">
        <f>VLOOKUP(A363,'SOL INVERSIÒN'!$B:$M,12,0)</f>
        <v>20400000</v>
      </c>
      <c r="AS363" s="69"/>
      <c r="AT363" s="71"/>
      <c r="AU363" s="71">
        <f t="shared" si="21"/>
        <v>0</v>
      </c>
      <c r="AV363" s="71"/>
      <c r="AW363" s="71"/>
      <c r="AX363" s="71"/>
    </row>
    <row r="364" spans="1:50" ht="204">
      <c r="A364" s="12" t="s">
        <v>793</v>
      </c>
      <c r="B364" s="13" t="s">
        <v>34</v>
      </c>
      <c r="C364" s="13" t="s">
        <v>794</v>
      </c>
      <c r="D364" s="13" t="s">
        <v>472</v>
      </c>
      <c r="E364" s="13" t="s">
        <v>473</v>
      </c>
      <c r="F364" s="14">
        <v>8131</v>
      </c>
      <c r="G364" s="14">
        <v>2024110010238</v>
      </c>
      <c r="H364" s="13" t="s">
        <v>474</v>
      </c>
      <c r="I364" s="13" t="s">
        <v>475</v>
      </c>
      <c r="J364" s="13" t="str">
        <f>VLOOKUP(A364,'MOD PAA INVERSIÓN 25 DE FEBRERO'!$B:$C,2,0)</f>
        <v>1. Realizar (3) Jornadas Únicas Electorales</v>
      </c>
      <c r="K364" s="13">
        <f>VLOOKUP(A364,'MOD PAA INVERSIÓN 25 DE FEBRERO'!$B:$D,3,0)</f>
        <v>80111600</v>
      </c>
      <c r="L364" s="13" t="str">
        <f>VLOOKUP(A364,'MOD PAA INVERSIÓN 25 DE FEBRERO'!$B:$E,4,0)</f>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v>
      </c>
      <c r="M364" s="13" t="str">
        <f>VLOOKUP(A364,'MOD PAA INVERSIÓN 25 DE FEBRERO'!$B:$F,5,0)</f>
        <v>Enero</v>
      </c>
      <c r="N364" s="14" t="str">
        <f>VLOOKUP(A364,'MOD PAA INVERSIÓN 25 DE FEBRERO'!$B:$G,6,0)</f>
        <v>Febrero</v>
      </c>
      <c r="O364" s="14">
        <f>VLOOKUP(A364,'MOD PAA INVERSIÓN 25 DE FEBRERO'!$B:$H,7,0)</f>
        <v>7</v>
      </c>
      <c r="P364" s="13">
        <f>VLOOKUP(A364,'MOD PAA INVERSIÓN 25 DE FEBRERO'!$B:$I,8,0)</f>
        <v>7</v>
      </c>
      <c r="Q364" s="13" t="str">
        <f>VLOOKUP(A364,'MOD PAA INVERSIÓN 25 DE FEBRERO'!$B:$J,9,0)</f>
        <v>CCE-16 Contratación Directa</v>
      </c>
      <c r="R364" s="15" t="str">
        <f>VLOOKUP(A364,'MOD PAA INVERSIÓN 25 DE FEBRERO'!$B:$K,10,0)</f>
        <v>1-100-F001_VA-Recursos distrito</v>
      </c>
      <c r="S364" s="16">
        <f>VLOOKUP(A364,'MOD PAA INVERSIÓN 25 DE FEBRERO'!$B:$L,11,0)</f>
        <v>2200000</v>
      </c>
      <c r="T364" s="17">
        <v>15400000</v>
      </c>
      <c r="U364" s="13" t="str">
        <f>VLOOKUP(A364,'MOD PAA INVERSIÓN 25 DE FEBRERO'!$B:$N,13,0)</f>
        <v>Gerencia de Instancias y Mecanismos de Participación</v>
      </c>
      <c r="V364" s="13" t="str">
        <f>VLOOKUP(A364,'MOD PAA INVERSIÓN 25 DE FEBRERO'!$B:$O,14,0)</f>
        <v>O232020200991119_Otros servicios de la administración pública n.c.p.</v>
      </c>
      <c r="W364" s="13" t="str">
        <f>VLOOKUP(A364,'MOD PAA INVERSIÓN 25 DE FEBRERO'!$B:$P,15,0)</f>
        <v>20/0220/0106/45020220238</v>
      </c>
      <c r="X364" s="13" t="s">
        <v>523</v>
      </c>
      <c r="Y364" s="13" t="s">
        <v>50</v>
      </c>
      <c r="Z364" s="13" t="s">
        <v>51</v>
      </c>
      <c r="AA364" s="69"/>
      <c r="AB364" s="69"/>
      <c r="AC364" s="69"/>
      <c r="AD364" s="69"/>
      <c r="AE364" s="13" t="s">
        <v>474</v>
      </c>
      <c r="AF364" s="15">
        <v>2000000</v>
      </c>
      <c r="AG364" s="31">
        <v>12000000</v>
      </c>
      <c r="AH364" s="70">
        <f>VLOOKUP(A364,'MOD PAA INVERSIÓN 25 DE FEBRERO'!$B:$M,12,0)</f>
        <v>15400000</v>
      </c>
      <c r="AI364" s="70">
        <f t="shared" si="20"/>
        <v>3400000</v>
      </c>
      <c r="AJ364" s="70">
        <v>15400000</v>
      </c>
      <c r="AK364" s="70">
        <v>7</v>
      </c>
      <c r="AL364" s="70" t="str">
        <f>VLOOKUP(A364,'MOD PAA INVERSIÓN 25 DE FEBRERO'!$B:$X,23,0)</f>
        <v>Modificación propuesta</v>
      </c>
      <c r="AM364" s="12" t="s">
        <v>47</v>
      </c>
      <c r="AN364" s="14">
        <v>8131</v>
      </c>
      <c r="AO364" s="71"/>
      <c r="AP364" s="71">
        <f>SUMIFS('MOD PAA INVERSIÓN'!$M:$M,'MOD PAA INVERSIÓN'!B:B,A364,'MOD PAA INVERSIÓN'!A:A,"Información Actual")</f>
        <v>12000000</v>
      </c>
      <c r="AQ364" s="71">
        <f>VLOOKUP(A364,'Copia de MOD PAA INVERSIÓN'!$B:$M,12,0)</f>
        <v>15400000</v>
      </c>
      <c r="AR364" s="77">
        <f>VLOOKUP(A364,'SOL INVERSIÒN'!$B:$M,12,0)</f>
        <v>15400000</v>
      </c>
      <c r="AS364" s="69"/>
      <c r="AT364" s="71"/>
      <c r="AU364" s="71">
        <f t="shared" si="21"/>
        <v>0</v>
      </c>
      <c r="AV364" s="71"/>
      <c r="AW364" s="71"/>
      <c r="AX364" s="71"/>
    </row>
    <row r="365" spans="1:50" ht="204">
      <c r="A365" s="12" t="s">
        <v>796</v>
      </c>
      <c r="B365" s="13" t="s">
        <v>34</v>
      </c>
      <c r="C365" s="13" t="s">
        <v>797</v>
      </c>
      <c r="D365" s="13" t="s">
        <v>472</v>
      </c>
      <c r="E365" s="13" t="s">
        <v>473</v>
      </c>
      <c r="F365" s="14">
        <v>8131</v>
      </c>
      <c r="G365" s="14">
        <v>2024110010238</v>
      </c>
      <c r="H365" s="13" t="s">
        <v>474</v>
      </c>
      <c r="I365" s="13" t="s">
        <v>475</v>
      </c>
      <c r="J365" s="13" t="str">
        <f>VLOOKUP(A365,'MOD PAA INVERSIÓN 25 DE FEBRERO'!$B:$C,2,0)</f>
        <v>1. Realizar (3) Jornadas Únicas Electorales</v>
      </c>
      <c r="K365" s="13">
        <f>VLOOKUP(A365,'MOD PAA INVERSIÓN 25 DE FEBRERO'!$B:$D,3,0)</f>
        <v>80111600</v>
      </c>
      <c r="L365" s="13" t="str">
        <f>VLOOKUP(A365,'MOD PAA INVERSIÓN 25 DE FEBRERO'!$B:$E,4,0)</f>
        <v>Prestar servicios de apoyo a la gestión para realizar actividades de gestión documental, de organización logística, de acompañamiento a jornadas electorales y eventos institucionales y demás actividades programadas por la Gerencia de Instancias y Mecanismos de Participación.</v>
      </c>
      <c r="M365" s="13" t="str">
        <f>VLOOKUP(A365,'MOD PAA INVERSIÓN 25 DE FEBRERO'!$B:$F,5,0)</f>
        <v>Enero</v>
      </c>
      <c r="N365" s="14" t="str">
        <f>VLOOKUP(A365,'MOD PAA INVERSIÓN 25 DE FEBRERO'!$B:$G,6,0)</f>
        <v>Febrero</v>
      </c>
      <c r="O365" s="14">
        <f>VLOOKUP(A365,'MOD PAA INVERSIÓN 25 DE FEBRERO'!$B:$H,7,0)</f>
        <v>6</v>
      </c>
      <c r="P365" s="13">
        <f>VLOOKUP(A365,'MOD PAA INVERSIÓN 25 DE FEBRERO'!$B:$I,8,0)</f>
        <v>1</v>
      </c>
      <c r="Q365" s="13" t="str">
        <f>VLOOKUP(A365,'MOD PAA INVERSIÓN 25 DE FEBRERO'!$B:$J,9,0)</f>
        <v>CCE-16 Contratación Directa</v>
      </c>
      <c r="R365" s="15" t="str">
        <f>VLOOKUP(A365,'MOD PAA INVERSIÓN 25 DE FEBRERO'!$B:$K,10,0)</f>
        <v>1-100-F001_VA-Recursos distrito</v>
      </c>
      <c r="S365" s="16">
        <f>VLOOKUP(A365,'MOD PAA INVERSIÓN 25 DE FEBRERO'!$B:$L,11,0)</f>
        <v>2000000</v>
      </c>
      <c r="T365" s="17">
        <v>12000000</v>
      </c>
      <c r="U365" s="13" t="str">
        <f>VLOOKUP(A365,'MOD PAA INVERSIÓN 25 DE FEBRERO'!$B:$N,13,0)</f>
        <v>Gerencia de Instancias y Mecanismos de Participación</v>
      </c>
      <c r="V365" s="13" t="str">
        <f>VLOOKUP(A365,'MOD PAA INVERSIÓN 25 DE FEBRERO'!$B:$O,14,0)</f>
        <v>O232020200991119_Otros servicios de la administración pública n.c.p.</v>
      </c>
      <c r="W365" s="13" t="str">
        <f>VLOOKUP(A365,'MOD PAA INVERSIÓN 25 DE FEBRERO'!$B:$P,15,0)</f>
        <v>20/0220/0106/45020220238</v>
      </c>
      <c r="X365" s="13" t="s">
        <v>523</v>
      </c>
      <c r="Y365" s="13" t="s">
        <v>50</v>
      </c>
      <c r="Z365" s="13" t="s">
        <v>51</v>
      </c>
      <c r="AA365" s="69"/>
      <c r="AB365" s="69"/>
      <c r="AC365" s="69"/>
      <c r="AD365" s="69"/>
      <c r="AE365" s="13" t="s">
        <v>474</v>
      </c>
      <c r="AF365" s="15">
        <v>2000000</v>
      </c>
      <c r="AG365" s="31">
        <v>12000000</v>
      </c>
      <c r="AH365" s="70">
        <f>VLOOKUP(A365,'MOD PAA INVERSIÓN 25 DE FEBRERO'!$B:$M,12,0)</f>
        <v>12000000</v>
      </c>
      <c r="AI365" s="78">
        <f t="shared" si="20"/>
        <v>0</v>
      </c>
      <c r="AJ365" s="78">
        <v>12000000</v>
      </c>
      <c r="AK365" s="70">
        <v>7</v>
      </c>
      <c r="AL365" s="70" t="str">
        <f>VLOOKUP(A365,'MOD PAA INVERSIÓN 25 DE FEBRERO'!$B:$X,23,0)</f>
        <v>Modificación propuesta</v>
      </c>
      <c r="AM365" s="12" t="s">
        <v>47</v>
      </c>
      <c r="AN365" s="14">
        <v>8131</v>
      </c>
      <c r="AO365" s="71"/>
      <c r="AP365" s="71">
        <f>SUMIFS('MOD PAA INVERSIÓN'!$M:$M,'MOD PAA INVERSIÓN'!B:B,A365,'MOD PAA INVERSIÓN'!A:A,"Información Actual")</f>
        <v>12000000</v>
      </c>
      <c r="AQ365" s="71">
        <f>VLOOKUP(A365,'Copia de MOD PAA INVERSIÓN'!$B:$M,12,0)</f>
        <v>12000000</v>
      </c>
      <c r="AR365" s="77">
        <f>VLOOKUP(A365,'SOL INVERSIÒN'!$B:$M,12,0)</f>
        <v>12000000</v>
      </c>
      <c r="AS365" s="69"/>
      <c r="AT365" s="71"/>
      <c r="AU365" s="71">
        <f t="shared" si="21"/>
        <v>0</v>
      </c>
      <c r="AV365" s="71"/>
      <c r="AW365" s="71"/>
      <c r="AX365" s="71"/>
    </row>
    <row r="366" spans="1:50" ht="204">
      <c r="A366" s="12" t="s">
        <v>798</v>
      </c>
      <c r="B366" s="13" t="s">
        <v>34</v>
      </c>
      <c r="C366" s="13" t="s">
        <v>799</v>
      </c>
      <c r="D366" s="13" t="s">
        <v>472</v>
      </c>
      <c r="E366" s="13" t="s">
        <v>473</v>
      </c>
      <c r="F366" s="14">
        <v>8131</v>
      </c>
      <c r="G366" s="14">
        <v>2024110010238</v>
      </c>
      <c r="H366" s="13" t="s">
        <v>474</v>
      </c>
      <c r="I366" s="13" t="s">
        <v>475</v>
      </c>
      <c r="J366" s="13" t="str">
        <f>VLOOKUP(A366,'MOD PAA INVERSIÓN 25 DE FEBRERO'!$B:$C,2,0)</f>
        <v>2. Fortalecer 450 instancias formales y no formales de participación aplicando el modelo de fortalecimiento</v>
      </c>
      <c r="K366" s="13">
        <f>VLOOKUP(A366,'MOD PAA INVERSIÓN 25 DE FEBRERO'!$B:$D,3,0)</f>
        <v>80111600</v>
      </c>
      <c r="L366" s="13" t="str">
        <f>VLOOKUP(A366,'MOD PAA INVERSIÓN 25 DE FEBRERO'!$B:$E,4,0)</f>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
      <c r="M366" s="13" t="str">
        <f>VLOOKUP(A366,'MOD PAA INVERSIÓN 25 DE FEBRERO'!$B:$F,5,0)</f>
        <v>Febrero</v>
      </c>
      <c r="N366" s="14" t="str">
        <f>VLOOKUP(A366,'MOD PAA INVERSIÓN 25 DE FEBRERO'!$B:$G,6,0)</f>
        <v>Febrero</v>
      </c>
      <c r="O366" s="14">
        <f>VLOOKUP(A366,'MOD PAA INVERSIÓN 25 DE FEBRERO'!$B:$H,7,0)</f>
        <v>7</v>
      </c>
      <c r="P366" s="13">
        <f>VLOOKUP(A366,'MOD PAA INVERSIÓN 25 DE FEBRERO'!$B:$I,8,0)</f>
        <v>7</v>
      </c>
      <c r="Q366" s="13" t="str">
        <f>VLOOKUP(A366,'MOD PAA INVERSIÓN 25 DE FEBRERO'!$B:$J,9,0)</f>
        <v>CCE-16 Contratación Directa</v>
      </c>
      <c r="R366" s="15" t="str">
        <f>VLOOKUP(A366,'MOD PAA INVERSIÓN 25 DE FEBRERO'!$B:$K,10,0)</f>
        <v>1-100-F001_VA-Recursos distrito</v>
      </c>
      <c r="S366" s="16">
        <f>VLOOKUP(A366,'MOD PAA INVERSIÓN 25 DE FEBRERO'!$B:$L,11,0)</f>
        <v>4500000</v>
      </c>
      <c r="T366" s="17">
        <v>31500000</v>
      </c>
      <c r="U366" s="13" t="str">
        <f>VLOOKUP(A366,'MOD PAA INVERSIÓN 25 DE FEBRERO'!$B:$N,13,0)</f>
        <v>Gerencia de Instancias y Mecanismos de Participación</v>
      </c>
      <c r="V366" s="13" t="str">
        <f>VLOOKUP(A366,'MOD PAA INVERSIÓN 25 DE FEBRERO'!$B:$O,14,0)</f>
        <v>O232020200883990_Otros servicios profesionales, técnicos y empresariales n.c.p.</v>
      </c>
      <c r="W366" s="13" t="str">
        <f>VLOOKUP(A366,'MOD PAA INVERSIÓN 25 DE FEBRERO'!$B:$P,15,0)</f>
        <v>20/0220/0106/45020220238</v>
      </c>
      <c r="X366" s="13" t="s">
        <v>523</v>
      </c>
      <c r="Y366" s="13" t="s">
        <v>50</v>
      </c>
      <c r="Z366" s="13" t="s">
        <v>51</v>
      </c>
      <c r="AA366" s="69"/>
      <c r="AB366" s="69"/>
      <c r="AC366" s="69"/>
      <c r="AD366" s="69"/>
      <c r="AE366" s="13" t="s">
        <v>474</v>
      </c>
      <c r="AF366" s="15">
        <v>4500000</v>
      </c>
      <c r="AG366" s="31">
        <v>45000000</v>
      </c>
      <c r="AH366" s="70">
        <f>VLOOKUP(A366,'MOD PAA INVERSIÓN 25 DE FEBRERO'!$B:$M,12,0)</f>
        <v>31500000</v>
      </c>
      <c r="AI366" s="70">
        <f t="shared" si="20"/>
        <v>-13500000</v>
      </c>
      <c r="AJ366" s="70">
        <v>31500000</v>
      </c>
      <c r="AK366" s="70">
        <v>7</v>
      </c>
      <c r="AL366" s="70" t="str">
        <f>VLOOKUP(A366,'MOD PAA INVERSIÓN 25 DE FEBRERO'!$B:$X,23,0)</f>
        <v>Modificación propuesta</v>
      </c>
      <c r="AM366" s="13" t="s">
        <v>92</v>
      </c>
      <c r="AN366" s="14">
        <v>8131</v>
      </c>
      <c r="AO366" s="71"/>
      <c r="AP366" s="71">
        <f>SUMIFS('MOD PAA INVERSIÓN'!$M:$M,'MOD PAA INVERSIÓN'!B:B,A366,'MOD PAA INVERSIÓN'!A:A,"Información Actual")</f>
        <v>45000000</v>
      </c>
      <c r="AQ366" s="71">
        <f>VLOOKUP(A366,'Copia de MOD PAA INVERSIÓN'!$B:$M,12,0)</f>
        <v>31500000</v>
      </c>
      <c r="AR366" s="77">
        <f>VLOOKUP(A366,'SOL INVERSIÒN'!$B:$M,12,0)</f>
        <v>31500000</v>
      </c>
      <c r="AS366" s="69"/>
      <c r="AT366" s="71"/>
      <c r="AU366" s="71">
        <f t="shared" si="21"/>
        <v>0</v>
      </c>
      <c r="AV366" s="71"/>
      <c r="AW366" s="71"/>
      <c r="AX366" s="71"/>
    </row>
    <row r="367" spans="1:50" ht="204">
      <c r="A367" s="12" t="s">
        <v>801</v>
      </c>
      <c r="B367" s="13" t="s">
        <v>34</v>
      </c>
      <c r="C367" s="13" t="s">
        <v>802</v>
      </c>
      <c r="D367" s="13" t="s">
        <v>472</v>
      </c>
      <c r="E367" s="13" t="s">
        <v>473</v>
      </c>
      <c r="F367" s="14">
        <v>8131</v>
      </c>
      <c r="G367" s="14">
        <v>2024110010238</v>
      </c>
      <c r="H367" s="13" t="s">
        <v>474</v>
      </c>
      <c r="I367" s="13" t="s">
        <v>475</v>
      </c>
      <c r="J367" s="13" t="str">
        <f>VLOOKUP(A367,'MOD PAA INVERSIÓN 25 DE FEBRERO'!$B:$C,2,0)</f>
        <v>2. Fortalecer 450 instancias formales y no formales de participación aplicando el modelo de fortalecimiento</v>
      </c>
      <c r="K367" s="13">
        <f>VLOOKUP(A367,'MOD PAA INVERSIÓN 25 DE FEBRERO'!$B:$D,3,0)</f>
        <v>80111600</v>
      </c>
      <c r="L367" s="13" t="str">
        <f>VLOOKUP(A367,'MOD PAA INVERSIÓN 25 DE FEBRERO'!$B:$E,4,0)</f>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
      <c r="M367" s="13" t="str">
        <f>VLOOKUP(A367,'MOD PAA INVERSIÓN 25 DE FEBRERO'!$B:$F,5,0)</f>
        <v>Febrero</v>
      </c>
      <c r="N367" s="14" t="str">
        <f>VLOOKUP(A367,'MOD PAA INVERSIÓN 25 DE FEBRERO'!$B:$G,6,0)</f>
        <v>Marzo</v>
      </c>
      <c r="O367" s="14">
        <f>VLOOKUP(A367,'MOD PAA INVERSIÓN 25 DE FEBRERO'!$B:$H,7,0)</f>
        <v>6</v>
      </c>
      <c r="P367" s="13">
        <f>VLOOKUP(A367,'MOD PAA INVERSIÓN 25 DE FEBRERO'!$B:$I,8,0)</f>
        <v>1</v>
      </c>
      <c r="Q367" s="13" t="str">
        <f>VLOOKUP(A367,'MOD PAA INVERSIÓN 25 DE FEBRERO'!$B:$J,9,0)</f>
        <v>CCE-16 Contratación Directa</v>
      </c>
      <c r="R367" s="15" t="str">
        <f>VLOOKUP(A367,'MOD PAA INVERSIÓN 25 DE FEBRERO'!$B:$K,10,0)</f>
        <v>1-100-F001_VA-Recursos distrito</v>
      </c>
      <c r="S367" s="16">
        <f>VLOOKUP(A367,'MOD PAA INVERSIÓN 25 DE FEBRERO'!$B:$L,11,0)</f>
        <v>4200000</v>
      </c>
      <c r="T367" s="17">
        <v>25200000</v>
      </c>
      <c r="U367" s="13" t="str">
        <f>VLOOKUP(A367,'MOD PAA INVERSIÓN 25 DE FEBRERO'!$B:$N,13,0)</f>
        <v>Gerencia de Instancias y Mecanismos de Participación</v>
      </c>
      <c r="V367" s="13" t="str">
        <f>VLOOKUP(A367,'MOD PAA INVERSIÓN 25 DE FEBRERO'!$B:$O,14,0)</f>
        <v>O232020200883990_Otros servicios profesionales, técnicos y empresariales n.c.p.</v>
      </c>
      <c r="W367" s="13" t="str">
        <f>VLOOKUP(A367,'MOD PAA INVERSIÓN 25 DE FEBRERO'!$B:$P,15,0)</f>
        <v>20/0220/0106/45020220238</v>
      </c>
      <c r="X367" s="13" t="s">
        <v>523</v>
      </c>
      <c r="Y367" s="13" t="s">
        <v>50</v>
      </c>
      <c r="Z367" s="13" t="s">
        <v>51</v>
      </c>
      <c r="AA367" s="69"/>
      <c r="AB367" s="69"/>
      <c r="AC367" s="69"/>
      <c r="AD367" s="69"/>
      <c r="AE367" s="13" t="s">
        <v>474</v>
      </c>
      <c r="AF367" s="15">
        <v>4200000</v>
      </c>
      <c r="AG367" s="31">
        <v>25200000</v>
      </c>
      <c r="AH367" s="70">
        <f>VLOOKUP(A367,'MOD PAA INVERSIÓN 25 DE FEBRERO'!$B:$M,12,0)</f>
        <v>25200000</v>
      </c>
      <c r="AI367" s="78">
        <f t="shared" si="20"/>
        <v>0</v>
      </c>
      <c r="AJ367" s="78">
        <v>25200000</v>
      </c>
      <c r="AK367" s="70">
        <v>7</v>
      </c>
      <c r="AL367" s="70" t="str">
        <f>VLOOKUP(A367,'MOD PAA INVERSIÓN 25 DE FEBRERO'!$B:$X,23,0)</f>
        <v>Modificación propuesta</v>
      </c>
      <c r="AM367" s="13" t="s">
        <v>92</v>
      </c>
      <c r="AN367" s="14">
        <v>8131</v>
      </c>
      <c r="AO367" s="71"/>
      <c r="AP367" s="71">
        <f>SUMIFS('MOD PAA INVERSIÓN'!$M:$M,'MOD PAA INVERSIÓN'!B:B,A367,'MOD PAA INVERSIÓN'!A:A,"Información Actual")</f>
        <v>25200000</v>
      </c>
      <c r="AQ367" s="71">
        <f>VLOOKUP(A367,'Copia de MOD PAA INVERSIÓN'!$B:$M,12,0)</f>
        <v>25200000</v>
      </c>
      <c r="AR367" s="77">
        <f>VLOOKUP(A367,'SOL INVERSIÒN'!$B:$M,12,0)</f>
        <v>25200000</v>
      </c>
      <c r="AS367" s="69"/>
      <c r="AT367" s="71"/>
      <c r="AU367" s="71">
        <f t="shared" si="21"/>
        <v>0</v>
      </c>
      <c r="AV367" s="71"/>
      <c r="AW367" s="71"/>
      <c r="AX367" s="71"/>
    </row>
    <row r="368" spans="1:50" ht="204">
      <c r="A368" s="12" t="s">
        <v>803</v>
      </c>
      <c r="B368" s="13" t="s">
        <v>34</v>
      </c>
      <c r="C368" s="13" t="s">
        <v>804</v>
      </c>
      <c r="D368" s="13" t="s">
        <v>472</v>
      </c>
      <c r="E368" s="13" t="s">
        <v>473</v>
      </c>
      <c r="F368" s="14">
        <v>8131</v>
      </c>
      <c r="G368" s="14">
        <v>2024110010238</v>
      </c>
      <c r="H368" s="13" t="s">
        <v>474</v>
      </c>
      <c r="I368" s="13" t="s">
        <v>475</v>
      </c>
      <c r="J368" s="13" t="str">
        <f>VLOOKUP(A368,'MOD PAA INVERSIÓN 25 DE FEBRERO'!$B:$C,2,0)</f>
        <v>2. Fortalecer 450 instancias formales y no formales de participación aplicando el modelo de fortalecimiento</v>
      </c>
      <c r="K368" s="13">
        <f>VLOOKUP(A368,'MOD PAA INVERSIÓN 25 DE FEBRERO'!$B:$D,3,0)</f>
        <v>80111600</v>
      </c>
      <c r="L368" s="13" t="str">
        <f>VLOOKUP(A368,'MOD PAA INVERSIÓN 25 DE FEBRERO'!$B:$E,4,0)</f>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
      <c r="M368" s="13" t="str">
        <f>VLOOKUP(A368,'MOD PAA INVERSIÓN 25 DE FEBRERO'!$B:$F,5,0)</f>
        <v>Febrero</v>
      </c>
      <c r="N368" s="14" t="str">
        <f>VLOOKUP(A368,'MOD PAA INVERSIÓN 25 DE FEBRERO'!$B:$G,6,0)</f>
        <v>Marzo</v>
      </c>
      <c r="O368" s="14">
        <f>VLOOKUP(A368,'MOD PAA INVERSIÓN 25 DE FEBRERO'!$B:$H,7,0)</f>
        <v>6</v>
      </c>
      <c r="P368" s="13">
        <f>VLOOKUP(A368,'MOD PAA INVERSIÓN 25 DE FEBRERO'!$B:$I,8,0)</f>
        <v>1</v>
      </c>
      <c r="Q368" s="13" t="str">
        <f>VLOOKUP(A368,'MOD PAA INVERSIÓN 25 DE FEBRERO'!$B:$J,9,0)</f>
        <v>CCE-16 Contratación Directa</v>
      </c>
      <c r="R368" s="15" t="str">
        <f>VLOOKUP(A368,'MOD PAA INVERSIÓN 25 DE FEBRERO'!$B:$K,10,0)</f>
        <v>1-100-F001_VA-Recursos distrito</v>
      </c>
      <c r="S368" s="16">
        <f>VLOOKUP(A368,'MOD PAA INVERSIÓN 25 DE FEBRERO'!$B:$L,11,0)</f>
        <v>4200000</v>
      </c>
      <c r="T368" s="17">
        <v>25200000</v>
      </c>
      <c r="U368" s="13" t="str">
        <f>VLOOKUP(A368,'MOD PAA INVERSIÓN 25 DE FEBRERO'!$B:$N,13,0)</f>
        <v>Gerencia de Instancias y Mecanismos de Participación</v>
      </c>
      <c r="V368" s="13" t="str">
        <f>VLOOKUP(A368,'MOD PAA INVERSIÓN 25 DE FEBRERO'!$B:$O,14,0)</f>
        <v>O232020200883990_Otros servicios profesionales, técnicos y empresariales n.c.p.</v>
      </c>
      <c r="W368" s="13" t="str">
        <f>VLOOKUP(A368,'MOD PAA INVERSIÓN 25 DE FEBRERO'!$B:$P,15,0)</f>
        <v>20/0220/0106/45020220238</v>
      </c>
      <c r="X368" s="13" t="s">
        <v>523</v>
      </c>
      <c r="Y368" s="13" t="s">
        <v>50</v>
      </c>
      <c r="Z368" s="13" t="s">
        <v>51</v>
      </c>
      <c r="AA368" s="69"/>
      <c r="AB368" s="69"/>
      <c r="AC368" s="69"/>
      <c r="AD368" s="69"/>
      <c r="AE368" s="13" t="s">
        <v>474</v>
      </c>
      <c r="AF368" s="15">
        <v>4200000</v>
      </c>
      <c r="AG368" s="31">
        <v>25200000</v>
      </c>
      <c r="AH368" s="70">
        <f>VLOOKUP(A368,'MOD PAA INVERSIÓN 25 DE FEBRERO'!$B:$M,12,0)</f>
        <v>25200000</v>
      </c>
      <c r="AI368" s="78">
        <f t="shared" si="20"/>
        <v>0</v>
      </c>
      <c r="AJ368" s="78">
        <v>25200000</v>
      </c>
      <c r="AK368" s="70">
        <v>7</v>
      </c>
      <c r="AL368" s="70" t="str">
        <f>VLOOKUP(A368,'MOD PAA INVERSIÓN 25 DE FEBRERO'!$B:$X,23,0)</f>
        <v>Modificación propuesta</v>
      </c>
      <c r="AM368" s="13" t="s">
        <v>92</v>
      </c>
      <c r="AN368" s="14">
        <v>8131</v>
      </c>
      <c r="AO368" s="71"/>
      <c r="AP368" s="71">
        <f>SUMIFS('MOD PAA INVERSIÓN'!$M:$M,'MOD PAA INVERSIÓN'!B:B,A368,'MOD PAA INVERSIÓN'!A:A,"Información Actual")</f>
        <v>25200000</v>
      </c>
      <c r="AQ368" s="71">
        <f>VLOOKUP(A368,'Copia de MOD PAA INVERSIÓN'!$B:$M,12,0)</f>
        <v>25200000</v>
      </c>
      <c r="AR368" s="77">
        <f>VLOOKUP(A368,'SOL INVERSIÒN'!$B:$M,12,0)</f>
        <v>25200000</v>
      </c>
      <c r="AS368" s="69"/>
      <c r="AT368" s="71"/>
      <c r="AU368" s="71">
        <f t="shared" si="21"/>
        <v>0</v>
      </c>
      <c r="AV368" s="71"/>
      <c r="AW368" s="71"/>
      <c r="AX368" s="71"/>
    </row>
    <row r="369" spans="1:50" ht="204">
      <c r="A369" s="12" t="s">
        <v>805</v>
      </c>
      <c r="B369" s="13" t="s">
        <v>34</v>
      </c>
      <c r="C369" s="13" t="s">
        <v>806</v>
      </c>
      <c r="D369" s="13" t="s">
        <v>472</v>
      </c>
      <c r="E369" s="13" t="s">
        <v>473</v>
      </c>
      <c r="F369" s="14">
        <v>8131</v>
      </c>
      <c r="G369" s="14">
        <v>2024110010238</v>
      </c>
      <c r="H369" s="13" t="s">
        <v>474</v>
      </c>
      <c r="I369" s="13" t="s">
        <v>475</v>
      </c>
      <c r="J369" s="13" t="str">
        <f>VLOOKUP(A369,'MOD PAA INVERSIÓN 25 DE FEBRERO'!$B:$C,2,0)</f>
        <v>2. Fortalecer 450 instancias formales y no formales de participación aplicando el modelo de fortalecimiento</v>
      </c>
      <c r="K369" s="13">
        <f>VLOOKUP(A369,'MOD PAA INVERSIÓN 25 DE FEBRERO'!$B:$D,3,0)</f>
        <v>80111600</v>
      </c>
      <c r="L369" s="13" t="str">
        <f>VLOOKUP(A369,'MOD PAA INVERSIÓN 25 DE FEBRERO'!$B:$E,4,0)</f>
        <v>Prestar servicios profesionales para orientar el desarrollo del modelo de fortalecimiento a instancias de participación ciudadana en cada  una de sus etapas en las localidades que le sean asignadas, así como el seguimiento a los procesos eleccionarios, en consonancia  con los propósitos del Sistema Local y Distrital de Participación .</v>
      </c>
      <c r="M369" s="13" t="str">
        <f>VLOOKUP(A369,'MOD PAA INVERSIÓN 25 DE FEBRERO'!$B:$F,5,0)</f>
        <v>Febrero</v>
      </c>
      <c r="N369" s="14" t="str">
        <f>VLOOKUP(A369,'MOD PAA INVERSIÓN 25 DE FEBRERO'!$B:$G,6,0)</f>
        <v>Marzo</v>
      </c>
      <c r="O369" s="14">
        <f>VLOOKUP(A369,'MOD PAA INVERSIÓN 25 DE FEBRERO'!$B:$H,7,0)</f>
        <v>6</v>
      </c>
      <c r="P369" s="13">
        <f>VLOOKUP(A369,'MOD PAA INVERSIÓN 25 DE FEBRERO'!$B:$I,8,0)</f>
        <v>1</v>
      </c>
      <c r="Q369" s="13" t="str">
        <f>VLOOKUP(A369,'MOD PAA INVERSIÓN 25 DE FEBRERO'!$B:$J,9,0)</f>
        <v>CCE-16 Contratación Directa</v>
      </c>
      <c r="R369" s="15" t="str">
        <f>VLOOKUP(A369,'MOD PAA INVERSIÓN 25 DE FEBRERO'!$B:$K,10,0)</f>
        <v>1-100-F001_VA-Recursos distrito</v>
      </c>
      <c r="S369" s="16">
        <f>VLOOKUP(A369,'MOD PAA INVERSIÓN 25 DE FEBRERO'!$B:$L,11,0)</f>
        <v>4200000</v>
      </c>
      <c r="T369" s="17">
        <v>25200000</v>
      </c>
      <c r="U369" s="13" t="str">
        <f>VLOOKUP(A369,'MOD PAA INVERSIÓN 25 DE FEBRERO'!$B:$N,13,0)</f>
        <v>Gerencia de Instancias y Mecanismos de Participación</v>
      </c>
      <c r="V369" s="13" t="str">
        <f>VLOOKUP(A369,'MOD PAA INVERSIÓN 25 DE FEBRERO'!$B:$O,14,0)</f>
        <v>O232020200883990_Otros servicios profesionales, técnicos y empresariales n.c.p.</v>
      </c>
      <c r="W369" s="13" t="str">
        <f>VLOOKUP(A369,'MOD PAA INVERSIÓN 25 DE FEBRERO'!$B:$P,15,0)</f>
        <v>20/0220/0106/45020220238</v>
      </c>
      <c r="X369" s="13" t="s">
        <v>523</v>
      </c>
      <c r="Y369" s="13" t="s">
        <v>50</v>
      </c>
      <c r="Z369" s="13" t="s">
        <v>51</v>
      </c>
      <c r="AA369" s="69"/>
      <c r="AB369" s="69"/>
      <c r="AC369" s="69"/>
      <c r="AD369" s="69"/>
      <c r="AE369" s="13" t="s">
        <v>474</v>
      </c>
      <c r="AF369" s="15">
        <v>4200000</v>
      </c>
      <c r="AG369" s="31">
        <v>25200000</v>
      </c>
      <c r="AH369" s="70">
        <f>VLOOKUP(A369,'MOD PAA INVERSIÓN 25 DE FEBRERO'!$B:$M,12,0)</f>
        <v>25200000</v>
      </c>
      <c r="AI369" s="78">
        <f t="shared" si="20"/>
        <v>0</v>
      </c>
      <c r="AJ369" s="78">
        <v>25200000</v>
      </c>
      <c r="AK369" s="70">
        <v>7</v>
      </c>
      <c r="AL369" s="70" t="str">
        <f>VLOOKUP(A369,'MOD PAA INVERSIÓN 25 DE FEBRERO'!$B:$X,23,0)</f>
        <v>Modificación propuesta</v>
      </c>
      <c r="AM369" s="13" t="s">
        <v>92</v>
      </c>
      <c r="AN369" s="14">
        <v>8131</v>
      </c>
      <c r="AO369" s="71"/>
      <c r="AP369" s="71">
        <f>SUMIFS('MOD PAA INVERSIÓN'!$M:$M,'MOD PAA INVERSIÓN'!B:B,A369,'MOD PAA INVERSIÓN'!A:A,"Información Actual")</f>
        <v>25200000</v>
      </c>
      <c r="AQ369" s="71">
        <f>VLOOKUP(A369,'Copia de MOD PAA INVERSIÓN'!$B:$M,12,0)</f>
        <v>25200000</v>
      </c>
      <c r="AR369" s="77">
        <f>VLOOKUP(A369,'SOL INVERSIÒN'!$B:$M,12,0)</f>
        <v>25200000</v>
      </c>
      <c r="AS369" s="69"/>
      <c r="AT369" s="71"/>
      <c r="AU369" s="71">
        <f t="shared" si="21"/>
        <v>0</v>
      </c>
      <c r="AV369" s="71"/>
      <c r="AW369" s="71"/>
      <c r="AX369" s="71"/>
    </row>
    <row r="370" spans="1:50" ht="204">
      <c r="A370" s="12" t="s">
        <v>807</v>
      </c>
      <c r="B370" s="13" t="s">
        <v>34</v>
      </c>
      <c r="C370" s="13" t="s">
        <v>808</v>
      </c>
      <c r="D370" s="13" t="s">
        <v>472</v>
      </c>
      <c r="E370" s="13" t="s">
        <v>473</v>
      </c>
      <c r="F370" s="14">
        <v>8131</v>
      </c>
      <c r="G370" s="14">
        <v>2024110010238</v>
      </c>
      <c r="H370" s="13" t="s">
        <v>474</v>
      </c>
      <c r="I370" s="13" t="s">
        <v>475</v>
      </c>
      <c r="J370" s="13" t="str">
        <f>VLOOKUP(A370,'MOD PAA INVERSIÓN 25 DE FEBRERO'!$B:$C,2,0)</f>
        <v>1. Realizar (3) Jornadas Únicas Electorales</v>
      </c>
      <c r="K370" s="13">
        <f>VLOOKUP(A370,'MOD PAA INVERSIÓN 25 DE FEBRERO'!$B:$D,3,0)</f>
        <v>80111600</v>
      </c>
      <c r="L370" s="13" t="str">
        <f>VLOOKUP(A370,'MOD PAA INVERSIÓN 25 DE FEBRERO'!$B:$E,4,0)</f>
        <v>Prestar servicios profeionales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
      <c r="M370" s="13" t="str">
        <f>VLOOKUP(A370,'MOD PAA INVERSIÓN 25 DE FEBRERO'!$B:$F,5,0)</f>
        <v>Febrero</v>
      </c>
      <c r="N370" s="14" t="str">
        <f>VLOOKUP(A370,'MOD PAA INVERSIÓN 25 DE FEBRERO'!$B:$G,6,0)</f>
        <v>Marzo</v>
      </c>
      <c r="O370" s="14">
        <f>VLOOKUP(A370,'MOD PAA INVERSIÓN 25 DE FEBRERO'!$B:$H,7,0)</f>
        <v>6</v>
      </c>
      <c r="P370" s="13">
        <f>VLOOKUP(A370,'MOD PAA INVERSIÓN 25 DE FEBRERO'!$B:$I,8,0)</f>
        <v>1</v>
      </c>
      <c r="Q370" s="13" t="str">
        <f>VLOOKUP(A370,'MOD PAA INVERSIÓN 25 DE FEBRERO'!$B:$J,9,0)</f>
        <v>CCE-16 Contratación Directa</v>
      </c>
      <c r="R370" s="15" t="str">
        <f>VLOOKUP(A370,'MOD PAA INVERSIÓN 25 DE FEBRERO'!$B:$K,10,0)</f>
        <v>1-100-F001_VA-Recursos distrito</v>
      </c>
      <c r="S370" s="16">
        <f>VLOOKUP(A370,'MOD PAA INVERSIÓN 25 DE FEBRERO'!$B:$L,11,0)</f>
        <v>4057001</v>
      </c>
      <c r="T370" s="17">
        <v>24342006</v>
      </c>
      <c r="U370" s="13" t="str">
        <f>VLOOKUP(A370,'MOD PAA INVERSIÓN 25 DE FEBRERO'!$B:$N,13,0)</f>
        <v>Gerencia de Instancias y Mecanismos de Participación</v>
      </c>
      <c r="V370" s="13" t="str">
        <f>VLOOKUP(A370,'MOD PAA INVERSIÓN 25 DE FEBRERO'!$B:$O,14,0)</f>
        <v>O232020200883990_Otros servicios profesionales, técnicos y empresariales n.c.p.</v>
      </c>
      <c r="W370" s="13" t="str">
        <f>VLOOKUP(A370,'MOD PAA INVERSIÓN 25 DE FEBRERO'!$B:$P,15,0)</f>
        <v>20/0220/0106/45020220238</v>
      </c>
      <c r="X370" s="13" t="s">
        <v>523</v>
      </c>
      <c r="Y370" s="13" t="s">
        <v>50</v>
      </c>
      <c r="Z370" s="13" t="s">
        <v>51</v>
      </c>
      <c r="AA370" s="69"/>
      <c r="AB370" s="69"/>
      <c r="AC370" s="69"/>
      <c r="AD370" s="69"/>
      <c r="AE370" s="13" t="s">
        <v>474</v>
      </c>
      <c r="AF370" s="15">
        <v>4200000</v>
      </c>
      <c r="AG370" s="31">
        <v>25200000</v>
      </c>
      <c r="AH370" s="70">
        <f>VLOOKUP(A370,'MOD PAA INVERSIÓN 25 DE FEBRERO'!$B:$M,12,0)</f>
        <v>24342006</v>
      </c>
      <c r="AI370" s="70">
        <f t="shared" si="20"/>
        <v>-857994</v>
      </c>
      <c r="AJ370" s="70">
        <v>24342006</v>
      </c>
      <c r="AK370" s="70">
        <v>7</v>
      </c>
      <c r="AL370" s="70" t="str">
        <f>VLOOKUP(A370,'MOD PAA INVERSIÓN 25 DE FEBRERO'!$B:$X,23,0)</f>
        <v>Modificación propuesta</v>
      </c>
      <c r="AM370" s="13" t="s">
        <v>92</v>
      </c>
      <c r="AN370" s="14">
        <v>8131</v>
      </c>
      <c r="AO370" s="71"/>
      <c r="AP370" s="71">
        <f>SUMIFS('MOD PAA INVERSIÓN'!$M:$M,'MOD PAA INVERSIÓN'!B:B,A370,'MOD PAA INVERSIÓN'!A:A,"Información Actual")</f>
        <v>25200000</v>
      </c>
      <c r="AQ370" s="71">
        <f>VLOOKUP(A370,'Copia de MOD PAA INVERSIÓN'!$B:$M,12,0)</f>
        <v>24342006</v>
      </c>
      <c r="AR370" s="77">
        <f>VLOOKUP(A370,'SOL INVERSIÒN'!$B:$M,12,0)</f>
        <v>24342006</v>
      </c>
      <c r="AS370" s="69"/>
      <c r="AT370" s="71"/>
      <c r="AU370" s="71">
        <f t="shared" si="21"/>
        <v>0</v>
      </c>
      <c r="AV370" s="71"/>
      <c r="AW370" s="71"/>
      <c r="AX370" s="71"/>
    </row>
    <row r="371" spans="1:50" ht="204">
      <c r="A371" s="12" t="s">
        <v>810</v>
      </c>
      <c r="B371" s="13" t="s">
        <v>34</v>
      </c>
      <c r="C371" s="13" t="s">
        <v>811</v>
      </c>
      <c r="D371" s="13" t="s">
        <v>472</v>
      </c>
      <c r="E371" s="13" t="s">
        <v>473</v>
      </c>
      <c r="F371" s="14">
        <v>8131</v>
      </c>
      <c r="G371" s="14">
        <v>2024110010238</v>
      </c>
      <c r="H371" s="13" t="s">
        <v>474</v>
      </c>
      <c r="I371" s="13" t="s">
        <v>475</v>
      </c>
      <c r="J371" s="13" t="str">
        <f>VLOOKUP(A371,'MOD PAA INVERSIÓN 25 DE FEBRERO'!$B:$C,2,0)</f>
        <v>1. Realizar (3) Jornadas Únicas Electorales</v>
      </c>
      <c r="K371" s="13">
        <f>VLOOKUP(A371,'MOD PAA INVERSIÓN 25 DE FEBRERO'!$B:$D,3,0)</f>
        <v>80111600</v>
      </c>
      <c r="L371" s="13" t="str">
        <f>VLOOKUP(A371,'MOD PAA INVERSIÓN 25 DE FEBRERO'!$B:$E,4,0)</f>
        <v xml:space="preserve">Prestar servicios profesionales para que brinde soporte juridico y técnico a la Gerencia de Instancias en los asuntos de su competencia, asi como en los procesos y procedimientos precontractuales, contractuales y postcontractuales. </v>
      </c>
      <c r="M371" s="13" t="str">
        <f>VLOOKUP(A371,'MOD PAA INVERSIÓN 25 DE FEBRERO'!$B:$F,5,0)</f>
        <v xml:space="preserve">Marzo </v>
      </c>
      <c r="N371" s="14" t="str">
        <f>VLOOKUP(A371,'MOD PAA INVERSIÓN 25 DE FEBRERO'!$B:$G,6,0)</f>
        <v>Abril</v>
      </c>
      <c r="O371" s="14">
        <f>VLOOKUP(A371,'MOD PAA INVERSIÓN 25 DE FEBRERO'!$B:$H,7,0)</f>
        <v>6</v>
      </c>
      <c r="P371" s="13">
        <f>VLOOKUP(A371,'MOD PAA INVERSIÓN 25 DE FEBRERO'!$B:$I,8,0)</f>
        <v>1</v>
      </c>
      <c r="Q371" s="13" t="str">
        <f>VLOOKUP(A371,'MOD PAA INVERSIÓN 25 DE FEBRERO'!$B:$J,9,0)</f>
        <v>CCE-16 Contratación Directa</v>
      </c>
      <c r="R371" s="15" t="str">
        <f>VLOOKUP(A371,'MOD PAA INVERSIÓN 25 DE FEBRERO'!$B:$K,10,0)</f>
        <v>1-100-F001_VA-Recursos distrito</v>
      </c>
      <c r="S371" s="16">
        <f>VLOOKUP(A371,'MOD PAA INVERSIÓN 25 DE FEBRERO'!$B:$L,11,0)</f>
        <v>4200000</v>
      </c>
      <c r="T371" s="17">
        <v>25200000</v>
      </c>
      <c r="U371" s="13" t="str">
        <f>VLOOKUP(A371,'MOD PAA INVERSIÓN 25 DE FEBRERO'!$B:$N,13,0)</f>
        <v>Gerencia de Instancias y Mecanismos de Participación</v>
      </c>
      <c r="V371" s="13" t="str">
        <f>VLOOKUP(A371,'MOD PAA INVERSIÓN 25 DE FEBRERO'!$B:$O,14,0)</f>
        <v>O232020200883990_Otros servicios profesionales, técnicos y empresariales n.c.p.</v>
      </c>
      <c r="W371" s="13" t="str">
        <f>VLOOKUP(A371,'MOD PAA INVERSIÓN 25 DE FEBRERO'!$B:$P,15,0)</f>
        <v>20/0220/0106/45020220238</v>
      </c>
      <c r="X371" s="13" t="s">
        <v>523</v>
      </c>
      <c r="Y371" s="13" t="s">
        <v>50</v>
      </c>
      <c r="Z371" s="13" t="s">
        <v>51</v>
      </c>
      <c r="AA371" s="69"/>
      <c r="AB371" s="69"/>
      <c r="AC371" s="69"/>
      <c r="AD371" s="69"/>
      <c r="AE371" s="13" t="s">
        <v>474</v>
      </c>
      <c r="AF371" s="15">
        <v>4200000</v>
      </c>
      <c r="AG371" s="31">
        <v>25200000</v>
      </c>
      <c r="AH371" s="70">
        <f>VLOOKUP(A371,'MOD PAA INVERSIÓN 25 DE FEBRERO'!$B:$M,12,0)</f>
        <v>25200000</v>
      </c>
      <c r="AI371" s="78">
        <f t="shared" si="20"/>
        <v>0</v>
      </c>
      <c r="AJ371" s="78">
        <v>25200000</v>
      </c>
      <c r="AK371" s="70">
        <v>7</v>
      </c>
      <c r="AL371" s="70" t="str">
        <f>VLOOKUP(A371,'MOD PAA INVERSIÓN 25 DE FEBRERO'!$B:$X,23,0)</f>
        <v>Modificación propuesta</v>
      </c>
      <c r="AM371" s="13" t="s">
        <v>92</v>
      </c>
      <c r="AN371" s="14">
        <v>8131</v>
      </c>
      <c r="AO371" s="71"/>
      <c r="AP371" s="71">
        <f>SUMIFS('MOD PAA INVERSIÓN'!$M:$M,'MOD PAA INVERSIÓN'!B:B,A371,'MOD PAA INVERSIÓN'!A:A,"Información Actual")</f>
        <v>25200000</v>
      </c>
      <c r="AQ371" s="71">
        <f>VLOOKUP(A371,'Copia de MOD PAA INVERSIÓN'!$B:$M,12,0)</f>
        <v>25200000</v>
      </c>
      <c r="AR371" s="77">
        <f>VLOOKUP(A371,'SOL INVERSIÒN'!$B:$M,12,0)</f>
        <v>25200000</v>
      </c>
      <c r="AS371" s="69"/>
      <c r="AT371" s="71"/>
      <c r="AU371" s="71">
        <f t="shared" si="21"/>
        <v>0</v>
      </c>
      <c r="AV371" s="71"/>
      <c r="AW371" s="71"/>
      <c r="AX371" s="71"/>
    </row>
    <row r="372" spans="1:50" ht="204">
      <c r="A372" s="12" t="s">
        <v>813</v>
      </c>
      <c r="B372" s="13" t="s">
        <v>34</v>
      </c>
      <c r="C372" s="13" t="s">
        <v>814</v>
      </c>
      <c r="D372" s="13" t="s">
        <v>472</v>
      </c>
      <c r="E372" s="13" t="s">
        <v>473</v>
      </c>
      <c r="F372" s="14">
        <v>8131</v>
      </c>
      <c r="G372" s="14">
        <v>2024110010238</v>
      </c>
      <c r="H372" s="13" t="s">
        <v>474</v>
      </c>
      <c r="I372" s="13" t="s">
        <v>475</v>
      </c>
      <c r="J372" s="13" t="str">
        <f>VLOOKUP(A372,'MOD PAA INVERSIÓN 25 DE FEBRERO'!$B:$C,2,0)</f>
        <v>1. Realizar (3) Jornadas Únicas Electorales</v>
      </c>
      <c r="K372" s="13">
        <f>VLOOKUP(A372,'MOD PAA INVERSIÓN 25 DE FEBRERO'!$B:$D,3,0)</f>
        <v>80111600</v>
      </c>
      <c r="L372" s="13" t="str">
        <f>VLOOKUP(A372,'MOD PAA INVERSIÓN 25 DE FEBRERO'!$B:$E,4,0)</f>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
      <c r="M372" s="13" t="str">
        <f>VLOOKUP(A372,'MOD PAA INVERSIÓN 25 DE FEBRERO'!$B:$F,5,0)</f>
        <v>Febrero</v>
      </c>
      <c r="N372" s="14" t="str">
        <f>VLOOKUP(A372,'MOD PAA INVERSIÓN 25 DE FEBRERO'!$B:$G,6,0)</f>
        <v>Marzo</v>
      </c>
      <c r="O372" s="14">
        <f>VLOOKUP(A372,'MOD PAA INVERSIÓN 25 DE FEBRERO'!$B:$H,7,0)</f>
        <v>6</v>
      </c>
      <c r="P372" s="13">
        <f>VLOOKUP(A372,'MOD PAA INVERSIÓN 25 DE FEBRERO'!$B:$I,8,0)</f>
        <v>1</v>
      </c>
      <c r="Q372" s="13" t="str">
        <f>VLOOKUP(A372,'MOD PAA INVERSIÓN 25 DE FEBRERO'!$B:$J,9,0)</f>
        <v>CCE-16 Contratación Directa</v>
      </c>
      <c r="R372" s="15" t="str">
        <f>VLOOKUP(A372,'MOD PAA INVERSIÓN 25 DE FEBRERO'!$B:$K,10,0)</f>
        <v>1-100-F001_VA-Recursos distrito</v>
      </c>
      <c r="S372" s="16">
        <f>VLOOKUP(A372,'MOD PAA INVERSIÓN 25 DE FEBRERO'!$B:$L,11,0)</f>
        <v>4200000</v>
      </c>
      <c r="T372" s="17">
        <v>25200000</v>
      </c>
      <c r="U372" s="13" t="str">
        <f>VLOOKUP(A372,'MOD PAA INVERSIÓN 25 DE FEBRERO'!$B:$N,13,0)</f>
        <v>Gerencia de Instancias y Mecanismos de Participación</v>
      </c>
      <c r="V372" s="13" t="str">
        <f>VLOOKUP(A372,'MOD PAA INVERSIÓN 25 DE FEBRERO'!$B:$O,14,0)</f>
        <v>O232020200883990_Otros servicios profesionales, técnicos y empresariales n.c.p.</v>
      </c>
      <c r="W372" s="13" t="str">
        <f>VLOOKUP(A372,'MOD PAA INVERSIÓN 25 DE FEBRERO'!$B:$P,15,0)</f>
        <v>20/0220/0106/45020220238</v>
      </c>
      <c r="X372" s="13" t="s">
        <v>523</v>
      </c>
      <c r="Y372" s="13" t="s">
        <v>50</v>
      </c>
      <c r="Z372" s="13" t="s">
        <v>51</v>
      </c>
      <c r="AA372" s="69"/>
      <c r="AB372" s="69"/>
      <c r="AC372" s="69"/>
      <c r="AD372" s="69"/>
      <c r="AE372" s="13" t="s">
        <v>474</v>
      </c>
      <c r="AF372" s="15">
        <v>4200000</v>
      </c>
      <c r="AG372" s="31">
        <v>25200000</v>
      </c>
      <c r="AH372" s="70">
        <f>VLOOKUP(A372,'MOD PAA INVERSIÓN 25 DE FEBRERO'!$B:$M,12,0)</f>
        <v>25200000</v>
      </c>
      <c r="AI372" s="78">
        <f t="shared" si="20"/>
        <v>0</v>
      </c>
      <c r="AJ372" s="78">
        <v>25200000</v>
      </c>
      <c r="AK372" s="70">
        <v>7</v>
      </c>
      <c r="AL372" s="70" t="str">
        <f>VLOOKUP(A372,'MOD PAA INVERSIÓN 25 DE FEBRERO'!$B:$X,23,0)</f>
        <v>Modificación propuesta</v>
      </c>
      <c r="AM372" s="13" t="s">
        <v>92</v>
      </c>
      <c r="AN372" s="14">
        <v>8131</v>
      </c>
      <c r="AO372" s="71"/>
      <c r="AP372" s="71">
        <f>SUMIFS('MOD PAA INVERSIÓN'!$M:$M,'MOD PAA INVERSIÓN'!B:B,A372,'MOD PAA INVERSIÓN'!A:A,"Información Actual")</f>
        <v>25200000</v>
      </c>
      <c r="AQ372" s="71">
        <f>VLOOKUP(A372,'Copia de MOD PAA INVERSIÓN'!$B:$M,12,0)</f>
        <v>25200000</v>
      </c>
      <c r="AR372" s="77">
        <f>VLOOKUP(A372,'SOL INVERSIÒN'!$B:$M,12,0)</f>
        <v>25200000</v>
      </c>
      <c r="AS372" s="69"/>
      <c r="AT372" s="71"/>
      <c r="AU372" s="71">
        <f t="shared" si="21"/>
        <v>0</v>
      </c>
      <c r="AV372" s="71"/>
      <c r="AW372" s="71"/>
      <c r="AX372" s="71"/>
    </row>
    <row r="373" spans="1:50" ht="204">
      <c r="A373" s="12" t="s">
        <v>816</v>
      </c>
      <c r="B373" s="13" t="s">
        <v>34</v>
      </c>
      <c r="C373" s="13" t="s">
        <v>817</v>
      </c>
      <c r="D373" s="13" t="s">
        <v>472</v>
      </c>
      <c r="E373" s="13" t="s">
        <v>473</v>
      </c>
      <c r="F373" s="14">
        <v>8131</v>
      </c>
      <c r="G373" s="14">
        <v>2024110010238</v>
      </c>
      <c r="H373" s="13" t="s">
        <v>474</v>
      </c>
      <c r="I373" s="13" t="s">
        <v>475</v>
      </c>
      <c r="J373" s="13" t="str">
        <f>VLOOKUP(A373,'MOD PAA INVERSIÓN 25 DE FEBRERO'!$B:$C,2,0)</f>
        <v>1. Realizar (3) Jornadas Únicas Electorales</v>
      </c>
      <c r="K373" s="13">
        <f>VLOOKUP(A373,'MOD PAA INVERSIÓN 25 DE FEBRERO'!$B:$D,3,0)</f>
        <v>80111600</v>
      </c>
      <c r="L373" s="13" t="str">
        <f>VLOOKUP(A373,'MOD PAA INVERSIÓN 25 DE FEBRERO'!$B:$E,4,0)</f>
        <v>Prestar servicios profesionales   para realizar acompañamiento técnico a las Instancias Distritales y Locales de participación y coordinación que le sean asignadas con el propósito de fortalecer su incidencia en el marco de la Política de participación y su inclusión en el modelo de fortalecimiento a instancias</v>
      </c>
      <c r="M373" s="13" t="str">
        <f>VLOOKUP(A373,'MOD PAA INVERSIÓN 25 DE FEBRERO'!$B:$F,5,0)</f>
        <v>Febrero</v>
      </c>
      <c r="N373" s="14" t="str">
        <f>VLOOKUP(A373,'MOD PAA INVERSIÓN 25 DE FEBRERO'!$B:$G,6,0)</f>
        <v>Marzo</v>
      </c>
      <c r="O373" s="14">
        <f>VLOOKUP(A373,'MOD PAA INVERSIÓN 25 DE FEBRERO'!$B:$H,7,0)</f>
        <v>6</v>
      </c>
      <c r="P373" s="13">
        <f>VLOOKUP(A373,'MOD PAA INVERSIÓN 25 DE FEBRERO'!$B:$I,8,0)</f>
        <v>1</v>
      </c>
      <c r="Q373" s="13" t="str">
        <f>VLOOKUP(A373,'MOD PAA INVERSIÓN 25 DE FEBRERO'!$B:$J,9,0)</f>
        <v>CCE-16 Contratación Directa</v>
      </c>
      <c r="R373" s="15" t="str">
        <f>VLOOKUP(A373,'MOD PAA INVERSIÓN 25 DE FEBRERO'!$B:$K,10,0)</f>
        <v>1-100-F001_VA-Recursos distrito</v>
      </c>
      <c r="S373" s="16">
        <f>VLOOKUP(A373,'MOD PAA INVERSIÓN 25 DE FEBRERO'!$B:$L,11,0)</f>
        <v>4200000</v>
      </c>
      <c r="T373" s="17">
        <v>25200000</v>
      </c>
      <c r="U373" s="13" t="str">
        <f>VLOOKUP(A373,'MOD PAA INVERSIÓN 25 DE FEBRERO'!$B:$N,13,0)</f>
        <v>Gerencia de Instancias y Mecanismos de Participación</v>
      </c>
      <c r="V373" s="13" t="str">
        <f>VLOOKUP(A373,'MOD PAA INVERSIÓN 25 DE FEBRERO'!$B:$O,14,0)</f>
        <v>O232020200883990_Otros servicios profesionales, técnicos y empresariales n.c.p.</v>
      </c>
      <c r="W373" s="13" t="str">
        <f>VLOOKUP(A373,'MOD PAA INVERSIÓN 25 DE FEBRERO'!$B:$P,15,0)</f>
        <v>20/0220/0106/45020220238</v>
      </c>
      <c r="X373" s="13" t="s">
        <v>523</v>
      </c>
      <c r="Y373" s="13" t="s">
        <v>50</v>
      </c>
      <c r="Z373" s="13" t="s">
        <v>51</v>
      </c>
      <c r="AA373" s="69"/>
      <c r="AB373" s="69"/>
      <c r="AC373" s="69"/>
      <c r="AD373" s="69"/>
      <c r="AE373" s="13" t="s">
        <v>474</v>
      </c>
      <c r="AF373" s="15">
        <v>4200000</v>
      </c>
      <c r="AG373" s="31">
        <v>25200000</v>
      </c>
      <c r="AH373" s="70">
        <f>VLOOKUP(A373,'MOD PAA INVERSIÓN 25 DE FEBRERO'!$B:$M,12,0)</f>
        <v>25200000</v>
      </c>
      <c r="AI373" s="78">
        <f t="shared" si="20"/>
        <v>0</v>
      </c>
      <c r="AJ373" s="78">
        <v>25200000</v>
      </c>
      <c r="AK373" s="70">
        <v>7</v>
      </c>
      <c r="AL373" s="70" t="str">
        <f>VLOOKUP(A373,'MOD PAA INVERSIÓN 25 DE FEBRERO'!$B:$X,23,0)</f>
        <v>Modificación propuesta</v>
      </c>
      <c r="AM373" s="13" t="s">
        <v>92</v>
      </c>
      <c r="AN373" s="14">
        <v>8131</v>
      </c>
      <c r="AO373" s="71"/>
      <c r="AP373" s="71">
        <f>SUMIFS('MOD PAA INVERSIÓN'!$M:$M,'MOD PAA INVERSIÓN'!B:B,A373,'MOD PAA INVERSIÓN'!A:A,"Información Actual")</f>
        <v>25200000</v>
      </c>
      <c r="AQ373" s="71">
        <f>VLOOKUP(A373,'Copia de MOD PAA INVERSIÓN'!$B:$M,12,0)</f>
        <v>25200000</v>
      </c>
      <c r="AR373" s="77">
        <f>VLOOKUP(A373,'SOL INVERSIÒN'!$B:$M,12,0)</f>
        <v>25200000</v>
      </c>
      <c r="AS373" s="69"/>
      <c r="AT373" s="71"/>
      <c r="AU373" s="71">
        <f t="shared" si="21"/>
        <v>0</v>
      </c>
      <c r="AV373" s="71"/>
      <c r="AW373" s="71"/>
      <c r="AX373" s="71"/>
    </row>
    <row r="374" spans="1:50" ht="204">
      <c r="A374" s="12" t="s">
        <v>818</v>
      </c>
      <c r="B374" s="13" t="s">
        <v>34</v>
      </c>
      <c r="C374" s="13" t="s">
        <v>819</v>
      </c>
      <c r="D374" s="13" t="s">
        <v>472</v>
      </c>
      <c r="E374" s="13" t="s">
        <v>473</v>
      </c>
      <c r="F374" s="14">
        <v>8131</v>
      </c>
      <c r="G374" s="14">
        <v>2024110010238</v>
      </c>
      <c r="H374" s="13" t="s">
        <v>474</v>
      </c>
      <c r="I374" s="13" t="s">
        <v>475</v>
      </c>
      <c r="J374" s="13" t="str">
        <f>VLOOKUP(A374,'MOD PAA INVERSIÓN 25 DE FEBRERO'!$B:$C,2,0)</f>
        <v>1. Realizar (3) Jornadas Únicas Electorales</v>
      </c>
      <c r="K374" s="13">
        <f>VLOOKUP(A374,'MOD PAA INVERSIÓN 25 DE FEBRERO'!$B:$D,3,0)</f>
        <v>80111600</v>
      </c>
      <c r="L374" s="13" t="str">
        <f>VLOOKUP(A374,'MOD PAA INVERSIÓN 25 DE FEBRERO'!$B:$E,4,0)</f>
        <v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v>
      </c>
      <c r="M374" s="13" t="str">
        <f>VLOOKUP(A374,'MOD PAA INVERSIÓN 25 DE FEBRERO'!$B:$F,5,0)</f>
        <v>Febrero</v>
      </c>
      <c r="N374" s="14" t="str">
        <f>VLOOKUP(A374,'MOD PAA INVERSIÓN 25 DE FEBRERO'!$B:$G,6,0)</f>
        <v>Marzo</v>
      </c>
      <c r="O374" s="14">
        <f>VLOOKUP(A374,'MOD PAA INVERSIÓN 25 DE FEBRERO'!$B:$H,7,0)</f>
        <v>6</v>
      </c>
      <c r="P374" s="13">
        <f>VLOOKUP(A374,'MOD PAA INVERSIÓN 25 DE FEBRERO'!$B:$I,8,0)</f>
        <v>1</v>
      </c>
      <c r="Q374" s="13" t="str">
        <f>VLOOKUP(A374,'MOD PAA INVERSIÓN 25 DE FEBRERO'!$B:$J,9,0)</f>
        <v>CCE-16 Contratación Directa</v>
      </c>
      <c r="R374" s="15" t="str">
        <f>VLOOKUP(A374,'MOD PAA INVERSIÓN 25 DE FEBRERO'!$B:$K,10,0)</f>
        <v>1-100-F001_VA-Recursos distrito</v>
      </c>
      <c r="S374" s="16">
        <f>VLOOKUP(A374,'MOD PAA INVERSIÓN 25 DE FEBRERO'!$B:$L,11,0)</f>
        <v>4200000</v>
      </c>
      <c r="T374" s="17">
        <v>25200000</v>
      </c>
      <c r="U374" s="13" t="str">
        <f>VLOOKUP(A374,'MOD PAA INVERSIÓN 25 DE FEBRERO'!$B:$N,13,0)</f>
        <v>Gerencia de Instancias y Mecanismos de Participación</v>
      </c>
      <c r="V374" s="13" t="str">
        <f>VLOOKUP(A374,'MOD PAA INVERSIÓN 25 DE FEBRERO'!$B:$O,14,0)</f>
        <v>O232020200883990_Otros servicios profesionales, técnicos y empresariales n.c.p.</v>
      </c>
      <c r="W374" s="13" t="str">
        <f>VLOOKUP(A374,'MOD PAA INVERSIÓN 25 DE FEBRERO'!$B:$P,15,0)</f>
        <v>20/0220/0106/45020220238</v>
      </c>
      <c r="X374" s="13" t="s">
        <v>523</v>
      </c>
      <c r="Y374" s="13" t="s">
        <v>50</v>
      </c>
      <c r="Z374" s="13" t="s">
        <v>51</v>
      </c>
      <c r="AA374" s="69"/>
      <c r="AB374" s="69"/>
      <c r="AC374" s="69"/>
      <c r="AD374" s="69"/>
      <c r="AE374" s="13" t="s">
        <v>474</v>
      </c>
      <c r="AF374" s="15">
        <v>4200000</v>
      </c>
      <c r="AG374" s="31">
        <v>25200000</v>
      </c>
      <c r="AH374" s="70">
        <f>VLOOKUP(A374,'MOD PAA INVERSIÓN 25 DE FEBRERO'!$B:$M,12,0)</f>
        <v>25200000</v>
      </c>
      <c r="AI374" s="78">
        <f t="shared" si="20"/>
        <v>0</v>
      </c>
      <c r="AJ374" s="78">
        <v>25200000</v>
      </c>
      <c r="AK374" s="70">
        <v>7</v>
      </c>
      <c r="AL374" s="70" t="str">
        <f>VLOOKUP(A374,'MOD PAA INVERSIÓN 25 DE FEBRERO'!$B:$X,23,0)</f>
        <v>Modificación propuesta</v>
      </c>
      <c r="AM374" s="13" t="s">
        <v>92</v>
      </c>
      <c r="AN374" s="14">
        <v>8131</v>
      </c>
      <c r="AO374" s="71"/>
      <c r="AP374" s="71">
        <f>SUMIFS('MOD PAA INVERSIÓN'!$M:$M,'MOD PAA INVERSIÓN'!B:B,A374,'MOD PAA INVERSIÓN'!A:A,"Información Actual")</f>
        <v>25200000</v>
      </c>
      <c r="AQ374" s="71">
        <f>VLOOKUP(A374,'Copia de MOD PAA INVERSIÓN'!$B:$M,12,0)</f>
        <v>25200000</v>
      </c>
      <c r="AR374" s="77">
        <f>VLOOKUP(A374,'SOL INVERSIÒN'!$B:$M,12,0)</f>
        <v>25200000</v>
      </c>
      <c r="AS374" s="69"/>
      <c r="AT374" s="71"/>
      <c r="AU374" s="71">
        <f t="shared" si="21"/>
        <v>0</v>
      </c>
      <c r="AV374" s="71"/>
      <c r="AW374" s="71"/>
      <c r="AX374" s="71"/>
    </row>
    <row r="375" spans="1:50" ht="204">
      <c r="A375" s="12" t="s">
        <v>821</v>
      </c>
      <c r="B375" s="13" t="s">
        <v>34</v>
      </c>
      <c r="C375" s="13" t="s">
        <v>822</v>
      </c>
      <c r="D375" s="13" t="s">
        <v>472</v>
      </c>
      <c r="E375" s="13" t="s">
        <v>473</v>
      </c>
      <c r="F375" s="14">
        <v>8131</v>
      </c>
      <c r="G375" s="14">
        <v>2024110010238</v>
      </c>
      <c r="H375" s="13" t="s">
        <v>474</v>
      </c>
      <c r="I375" s="13" t="s">
        <v>475</v>
      </c>
      <c r="J375" s="13" t="str">
        <f>VLOOKUP(A375,'MOD PAA INVERSIÓN 25 DE FEBRERO'!$B:$C,2,0)</f>
        <v>1. Realizar (3) Jornadas Únicas Electorales</v>
      </c>
      <c r="K375" s="13">
        <f>VLOOKUP(A375,'MOD PAA INVERSIÓN 25 DE FEBRERO'!$B:$D,3,0)</f>
        <v>80111600</v>
      </c>
      <c r="L375" s="13" t="str">
        <f>VLOOKUP(A375,'MOD PAA INVERSIÓN 25 DE FEBRERO'!$B:$E,4,0)</f>
        <v xml:space="preserve">Prestar servicios profesionales para que brinde soporte juridico y técnico a la Gerencia de Instancias y Mecanismos de Participación en los asuntos de su competencia, asi como en el seguimiento a la implementación de la política pública de participación ciudadana. </v>
      </c>
      <c r="M375" s="13" t="str">
        <f>VLOOKUP(A375,'MOD PAA INVERSIÓN 25 DE FEBRERO'!$B:$F,5,0)</f>
        <v>Febrero</v>
      </c>
      <c r="N375" s="14" t="str">
        <f>VLOOKUP(A375,'MOD PAA INVERSIÓN 25 DE FEBRERO'!$B:$G,6,0)</f>
        <v>Marzo</v>
      </c>
      <c r="O375" s="14">
        <f>VLOOKUP(A375,'MOD PAA INVERSIÓN 25 DE FEBRERO'!$B:$H,7,0)</f>
        <v>6</v>
      </c>
      <c r="P375" s="13">
        <f>VLOOKUP(A375,'MOD PAA INVERSIÓN 25 DE FEBRERO'!$B:$I,8,0)</f>
        <v>1</v>
      </c>
      <c r="Q375" s="13" t="str">
        <f>VLOOKUP(A375,'MOD PAA INVERSIÓN 25 DE FEBRERO'!$B:$J,9,0)</f>
        <v>CCE-16 Contratación Directa</v>
      </c>
      <c r="R375" s="15" t="str">
        <f>VLOOKUP(A375,'MOD PAA INVERSIÓN 25 DE FEBRERO'!$B:$K,10,0)</f>
        <v>1-100-F001_VA-Recursos distrito</v>
      </c>
      <c r="S375" s="16">
        <f>VLOOKUP(A375,'MOD PAA INVERSIÓN 25 DE FEBRERO'!$B:$L,11,0)</f>
        <v>4200000</v>
      </c>
      <c r="T375" s="17">
        <v>25200000</v>
      </c>
      <c r="U375" s="13" t="str">
        <f>VLOOKUP(A375,'MOD PAA INVERSIÓN 25 DE FEBRERO'!$B:$N,13,0)</f>
        <v>Gerencia de Instancias y Mecanismos de Participación</v>
      </c>
      <c r="V375" s="13" t="str">
        <f>VLOOKUP(A375,'MOD PAA INVERSIÓN 25 DE FEBRERO'!$B:$O,14,0)</f>
        <v>O232020200883990_Otros servicios profesionales, técnicos y empresariales n.c.p.</v>
      </c>
      <c r="W375" s="13" t="str">
        <f>VLOOKUP(A375,'MOD PAA INVERSIÓN 25 DE FEBRERO'!$B:$P,15,0)</f>
        <v>20/0220/0106/45020220238</v>
      </c>
      <c r="X375" s="13" t="s">
        <v>523</v>
      </c>
      <c r="Y375" s="13" t="s">
        <v>50</v>
      </c>
      <c r="Z375" s="13" t="s">
        <v>51</v>
      </c>
      <c r="AA375" s="69"/>
      <c r="AB375" s="69"/>
      <c r="AC375" s="69"/>
      <c r="AD375" s="69"/>
      <c r="AE375" s="13" t="s">
        <v>474</v>
      </c>
      <c r="AF375" s="15">
        <v>4200000</v>
      </c>
      <c r="AG375" s="31">
        <v>25200000</v>
      </c>
      <c r="AH375" s="70">
        <f>VLOOKUP(A375,'MOD PAA INVERSIÓN 25 DE FEBRERO'!$B:$M,12,0)</f>
        <v>25200000</v>
      </c>
      <c r="AI375" s="78">
        <f t="shared" si="20"/>
        <v>0</v>
      </c>
      <c r="AJ375" s="78">
        <v>25200000</v>
      </c>
      <c r="AK375" s="70">
        <v>7</v>
      </c>
      <c r="AL375" s="70" t="str">
        <f>VLOOKUP(A375,'MOD PAA INVERSIÓN 25 DE FEBRERO'!$B:$X,23,0)</f>
        <v>Modificación propuesta</v>
      </c>
      <c r="AM375" s="13" t="s">
        <v>92</v>
      </c>
      <c r="AN375" s="14">
        <v>8131</v>
      </c>
      <c r="AO375" s="71"/>
      <c r="AP375" s="71">
        <f>SUMIFS('MOD PAA INVERSIÓN'!$M:$M,'MOD PAA INVERSIÓN'!B:B,A375,'MOD PAA INVERSIÓN'!A:A,"Información Actual")</f>
        <v>25200000</v>
      </c>
      <c r="AQ375" s="71">
        <f>VLOOKUP(A375,'Copia de MOD PAA INVERSIÓN'!$B:$M,12,0)</f>
        <v>25200000</v>
      </c>
      <c r="AR375" s="77">
        <f>VLOOKUP(A375,'SOL INVERSIÒN'!$B:$M,12,0)</f>
        <v>25200000</v>
      </c>
      <c r="AS375" s="69"/>
      <c r="AT375" s="71"/>
      <c r="AU375" s="71">
        <f t="shared" si="21"/>
        <v>0</v>
      </c>
      <c r="AV375" s="71"/>
      <c r="AW375" s="71"/>
      <c r="AX375" s="71"/>
    </row>
    <row r="376" spans="1:50" ht="204">
      <c r="A376" s="12" t="s">
        <v>823</v>
      </c>
      <c r="B376" s="13" t="s">
        <v>34</v>
      </c>
      <c r="C376" s="13" t="s">
        <v>824</v>
      </c>
      <c r="D376" s="13" t="s">
        <v>472</v>
      </c>
      <c r="E376" s="13" t="s">
        <v>473</v>
      </c>
      <c r="F376" s="14">
        <v>8131</v>
      </c>
      <c r="G376" s="14">
        <v>2024110010238</v>
      </c>
      <c r="H376" s="13" t="s">
        <v>474</v>
      </c>
      <c r="I376" s="13" t="s">
        <v>475</v>
      </c>
      <c r="J376" s="13" t="str">
        <f>VLOOKUP(A376,'MOD PAA INVERSIÓN 25 DE FEBRERO'!$B:$C,2,0)</f>
        <v>1. Realizar (3) Jornadas Únicas Electorales</v>
      </c>
      <c r="K376" s="13">
        <f>VLOOKUP(A376,'MOD PAA INVERSIÓN 25 DE FEBRERO'!$B:$D,3,0)</f>
        <v>80111600</v>
      </c>
      <c r="L376" s="13" t="str">
        <f>VLOOKUP(A376,'MOD PAA INVERSIÓN 25 DE FEBRERO'!$B:$E,4,0)</f>
        <v xml:space="preserve">Prestar Servicios de apoyo a la gestión, para el fortalecimiento del Sistema Distrital de Participación en el marco de la Jornada Única Electoral, con el fin de promover la participación ciudadana, la transparencia y el fortalecimiento de la democracia en Bogotá. </v>
      </c>
      <c r="M376" s="13" t="str">
        <f>VLOOKUP(A376,'MOD PAA INVERSIÓN 25 DE FEBRERO'!$B:$F,5,0)</f>
        <v>Febrero</v>
      </c>
      <c r="N376" s="14" t="str">
        <f>VLOOKUP(A376,'MOD PAA INVERSIÓN 25 DE FEBRERO'!$B:$G,6,0)</f>
        <v>Marzo</v>
      </c>
      <c r="O376" s="14">
        <f>VLOOKUP(A376,'MOD PAA INVERSIÓN 25 DE FEBRERO'!$B:$H,7,0)</f>
        <v>6</v>
      </c>
      <c r="P376" s="13">
        <f>VLOOKUP(A376,'MOD PAA INVERSIÓN 25 DE FEBRERO'!$B:$I,8,0)</f>
        <v>1</v>
      </c>
      <c r="Q376" s="13" t="str">
        <f>VLOOKUP(A376,'MOD PAA INVERSIÓN 25 DE FEBRERO'!$B:$J,9,0)</f>
        <v>CCE-16 Contratación Directa</v>
      </c>
      <c r="R376" s="15" t="str">
        <f>VLOOKUP(A376,'MOD PAA INVERSIÓN 25 DE FEBRERO'!$B:$K,10,0)</f>
        <v>1-100-F001_VA-Recursos distrito</v>
      </c>
      <c r="S376" s="16">
        <f>VLOOKUP(A376,'MOD PAA INVERSIÓN 25 DE FEBRERO'!$B:$L,11,0)</f>
        <v>3812623</v>
      </c>
      <c r="T376" s="17">
        <v>22875738</v>
      </c>
      <c r="U376" s="13" t="str">
        <f>VLOOKUP(A376,'MOD PAA INVERSIÓN 25 DE FEBRERO'!$B:$N,13,0)</f>
        <v>Gerencia de Instancias y Mecanismos de Participación</v>
      </c>
      <c r="V376" s="13" t="str">
        <f>VLOOKUP(A376,'MOD PAA INVERSIÓN 25 DE FEBRERO'!$B:$O,14,0)</f>
        <v>O232020200991119_Otros servicios de la administración pública n.c.p.</v>
      </c>
      <c r="W376" s="13" t="str">
        <f>VLOOKUP(A376,'MOD PAA INVERSIÓN 25 DE FEBRERO'!$B:$P,15,0)</f>
        <v>20/0220/0106/45020220238</v>
      </c>
      <c r="X376" s="13" t="s">
        <v>523</v>
      </c>
      <c r="Y376" s="13" t="s">
        <v>50</v>
      </c>
      <c r="Z376" s="13" t="s">
        <v>51</v>
      </c>
      <c r="AA376" s="69"/>
      <c r="AB376" s="69"/>
      <c r="AC376" s="69"/>
      <c r="AD376" s="69"/>
      <c r="AE376" s="13" t="s">
        <v>474</v>
      </c>
      <c r="AF376" s="15">
        <v>3850000</v>
      </c>
      <c r="AG376" s="31">
        <v>23100000</v>
      </c>
      <c r="AH376" s="70">
        <f>VLOOKUP(A376,'MOD PAA INVERSIÓN 25 DE FEBRERO'!$B:$M,12,0)</f>
        <v>22875738</v>
      </c>
      <c r="AI376" s="70">
        <f t="shared" si="20"/>
        <v>-224262</v>
      </c>
      <c r="AJ376" s="70">
        <v>22875738</v>
      </c>
      <c r="AK376" s="70">
        <v>7</v>
      </c>
      <c r="AL376" s="70" t="str">
        <f>VLOOKUP(A376,'MOD PAA INVERSIÓN 25 DE FEBRERO'!$B:$X,23,0)</f>
        <v>Modificación propuesta</v>
      </c>
      <c r="AM376" s="13" t="s">
        <v>92</v>
      </c>
      <c r="AN376" s="14">
        <v>8131</v>
      </c>
      <c r="AO376" s="71"/>
      <c r="AP376" s="71">
        <f>SUMIFS('MOD PAA INVERSIÓN'!$M:$M,'MOD PAA INVERSIÓN'!B:B,A376,'MOD PAA INVERSIÓN'!A:A,"Información Actual")</f>
        <v>23100000</v>
      </c>
      <c r="AQ376" s="71">
        <f>VLOOKUP(A376,'Copia de MOD PAA INVERSIÓN'!$B:$M,12,0)</f>
        <v>22875738</v>
      </c>
      <c r="AR376" s="77">
        <f>VLOOKUP(A376,'SOL INVERSIÒN'!$B:$M,12,0)</f>
        <v>22875738</v>
      </c>
      <c r="AS376" s="69"/>
      <c r="AT376" s="71"/>
      <c r="AU376" s="71">
        <f t="shared" si="21"/>
        <v>0</v>
      </c>
      <c r="AV376" s="71"/>
      <c r="AW376" s="71"/>
      <c r="AX376" s="71"/>
    </row>
    <row r="377" spans="1:50" ht="204">
      <c r="A377" s="12" t="s">
        <v>826</v>
      </c>
      <c r="B377" s="13" t="s">
        <v>34</v>
      </c>
      <c r="C377" s="13" t="s">
        <v>827</v>
      </c>
      <c r="D377" s="13" t="s">
        <v>472</v>
      </c>
      <c r="E377" s="13" t="s">
        <v>473</v>
      </c>
      <c r="F377" s="14">
        <v>8131</v>
      </c>
      <c r="G377" s="14">
        <v>2024110010238</v>
      </c>
      <c r="H377" s="13" t="s">
        <v>474</v>
      </c>
      <c r="I377" s="13" t="s">
        <v>475</v>
      </c>
      <c r="J377" s="13" t="str">
        <f>VLOOKUP(A377,'MOD PAA INVERSIÓN 25 DE FEBRERO'!$B:$C,2,0)</f>
        <v>2. Fortalecer 450 instancias formales y no formales de participación aplicando el modelo de fortalecimiento</v>
      </c>
      <c r="K377" s="13">
        <f>VLOOKUP(A377,'MOD PAA INVERSIÓN 25 DE FEBRERO'!$B:$D,3,0)</f>
        <v>80111600</v>
      </c>
      <c r="L377" s="13" t="str">
        <f>VLOOKUP(A377,'MOD PAA INVERSIÓN 25 DE FEBRERO'!$B:$E,4,0)</f>
        <v xml:space="preserve">Prestar servicios profesionales para apoyar a la Gerencia de Instancias y Mecanismos de Participación en la elaboración de instrumentos de control, seguimiento de peticiones, metas, MIPG y de planeación. </v>
      </c>
      <c r="M377" s="13" t="str">
        <f>VLOOKUP(A377,'MOD PAA INVERSIÓN 25 DE FEBRERO'!$B:$F,5,0)</f>
        <v>Febrero</v>
      </c>
      <c r="N377" s="14" t="str">
        <f>VLOOKUP(A377,'MOD PAA INVERSIÓN 25 DE FEBRERO'!$B:$G,6,0)</f>
        <v>Marzo</v>
      </c>
      <c r="O377" s="14">
        <f>VLOOKUP(A377,'MOD PAA INVERSIÓN 25 DE FEBRERO'!$B:$H,7,0)</f>
        <v>5</v>
      </c>
      <c r="P377" s="13">
        <f>VLOOKUP(A377,'MOD PAA INVERSIÓN 25 DE FEBRERO'!$B:$I,8,0)</f>
        <v>1</v>
      </c>
      <c r="Q377" s="13" t="str">
        <f>VLOOKUP(A377,'MOD PAA INVERSIÓN 25 DE FEBRERO'!$B:$J,9,0)</f>
        <v>CCE-16 Contratación Directa</v>
      </c>
      <c r="R377" s="15" t="str">
        <f>VLOOKUP(A377,'MOD PAA INVERSIÓN 25 DE FEBRERO'!$B:$K,10,0)</f>
        <v>1-100-F001_VA-Recursos distrito</v>
      </c>
      <c r="S377" s="16">
        <f>VLOOKUP(A377,'MOD PAA INVERSIÓN 25 DE FEBRERO'!$B:$L,11,0)</f>
        <v>10000000</v>
      </c>
      <c r="T377" s="17">
        <v>50000000</v>
      </c>
      <c r="U377" s="13" t="str">
        <f>VLOOKUP(A377,'MOD PAA INVERSIÓN 25 DE FEBRERO'!$B:$N,13,0)</f>
        <v>Gerencia de Instancias y Mecanismos de Participación</v>
      </c>
      <c r="V377" s="13" t="str">
        <f>VLOOKUP(A377,'MOD PAA INVERSIÓN 25 DE FEBRERO'!$B:$O,14,0)</f>
        <v>O232020200883990_Otros servicios profesionales, técnicos y empresariales n.c.p.</v>
      </c>
      <c r="W377" s="13" t="str">
        <f>VLOOKUP(A377,'MOD PAA INVERSIÓN 25 DE FEBRERO'!$B:$P,15,0)</f>
        <v>20/0220/0106/45020220238</v>
      </c>
      <c r="X377" s="13" t="s">
        <v>523</v>
      </c>
      <c r="Y377" s="13" t="s">
        <v>50</v>
      </c>
      <c r="Z377" s="13" t="s">
        <v>51</v>
      </c>
      <c r="AA377" s="69"/>
      <c r="AB377" s="69"/>
      <c r="AC377" s="69"/>
      <c r="AD377" s="69"/>
      <c r="AE377" s="13" t="s">
        <v>474</v>
      </c>
      <c r="AF377" s="15">
        <v>10000000</v>
      </c>
      <c r="AG377" s="31">
        <v>60000000</v>
      </c>
      <c r="AH377" s="70">
        <f>VLOOKUP(A377,'MOD PAA INVERSIÓN 25 DE FEBRERO'!$B:$M,12,0)</f>
        <v>50000000</v>
      </c>
      <c r="AI377" s="70">
        <f t="shared" si="20"/>
        <v>-10000000</v>
      </c>
      <c r="AJ377" s="70">
        <v>50000000</v>
      </c>
      <c r="AK377" s="70">
        <v>7</v>
      </c>
      <c r="AL377" s="70" t="str">
        <f>VLOOKUP(A377,'MOD PAA INVERSIÓN 25 DE FEBRERO'!$B:$X,23,0)</f>
        <v>Modificación propuesta</v>
      </c>
      <c r="AM377" s="13" t="s">
        <v>92</v>
      </c>
      <c r="AN377" s="14">
        <v>8131</v>
      </c>
      <c r="AO377" s="71"/>
      <c r="AP377" s="71">
        <f>SUMIFS('MOD PAA INVERSIÓN'!$M:$M,'MOD PAA INVERSIÓN'!B:B,A377,'MOD PAA INVERSIÓN'!A:A,"Información Actual")</f>
        <v>60000000</v>
      </c>
      <c r="AQ377" s="71">
        <f>VLOOKUP(A377,'Copia de MOD PAA INVERSIÓN'!$B:$M,12,0)</f>
        <v>50000000</v>
      </c>
      <c r="AR377" s="77">
        <f>VLOOKUP(A377,'SOL INVERSIÒN'!$B:$M,12,0)</f>
        <v>50000000</v>
      </c>
      <c r="AS377" s="69"/>
      <c r="AT377" s="71"/>
      <c r="AU377" s="71">
        <f t="shared" si="21"/>
        <v>0</v>
      </c>
      <c r="AV377" s="71"/>
      <c r="AW377" s="71"/>
      <c r="AX377" s="71"/>
    </row>
    <row r="378" spans="1:50" ht="204">
      <c r="A378" s="12" t="s">
        <v>829</v>
      </c>
      <c r="B378" s="13" t="s">
        <v>34</v>
      </c>
      <c r="C378" s="13" t="s">
        <v>830</v>
      </c>
      <c r="D378" s="13" t="s">
        <v>472</v>
      </c>
      <c r="E378" s="13" t="s">
        <v>473</v>
      </c>
      <c r="F378" s="14">
        <v>8131</v>
      </c>
      <c r="G378" s="14">
        <v>2024110010238</v>
      </c>
      <c r="H378" s="13" t="s">
        <v>474</v>
      </c>
      <c r="I378" s="13" t="s">
        <v>475</v>
      </c>
      <c r="J378" s="13" t="str">
        <f>VLOOKUP(A378,'MOD PAA INVERSIÓN 25 DE FEBRERO'!$B:$C,2,0)</f>
        <v>2. Fortalecer 450 instancias formales y no formales de participación aplicando el modelo de fortalecimiento</v>
      </c>
      <c r="K378" s="13">
        <f>VLOOKUP(A378,'MOD PAA INVERSIÓN 25 DE FEBRERO'!$B:$D,3,0)</f>
        <v>80111600</v>
      </c>
      <c r="L378" s="13" t="str">
        <f>VLOOKUP(A378,'MOD PAA INVERSIÓN 25 DE FEBRERO'!$B:$E,4,0)</f>
        <v>Prestar los servicios logísticos y operativos necesarios, para la organización y ejecución de actividades y eventos institucionales realizados por el IDPAC</v>
      </c>
      <c r="M378" s="13" t="str">
        <f>VLOOKUP(A378,'MOD PAA INVERSIÓN 25 DE FEBRERO'!$B:$F,5,0)</f>
        <v xml:space="preserve">Marzo </v>
      </c>
      <c r="N378" s="14" t="str">
        <f>VLOOKUP(A378,'MOD PAA INVERSIÓN 25 DE FEBRERO'!$B:$G,6,0)</f>
        <v>marzo</v>
      </c>
      <c r="O378" s="14">
        <f>VLOOKUP(A378,'MOD PAA INVERSIÓN 25 DE FEBRERO'!$B:$H,7,0)</f>
        <v>9</v>
      </c>
      <c r="P378" s="13">
        <f>VLOOKUP(A378,'MOD PAA INVERSIÓN 25 DE FEBRERO'!$B:$I,8,0)</f>
        <v>1</v>
      </c>
      <c r="Q378" s="13" t="str">
        <f>VLOOKUP(A378,'MOD PAA INVERSIÓN 25 DE FEBRERO'!$B:$J,9,0)</f>
        <v>CCE-06 Selección Abreviada Menor Cuantía</v>
      </c>
      <c r="R378" s="15" t="str">
        <f>VLOOKUP(A378,'MOD PAA INVERSIÓN 25 DE FEBRERO'!$B:$K,10,0)</f>
        <v>1-100-F001_VA-Recursos distrito</v>
      </c>
      <c r="S378" s="16">
        <f>VLOOKUP(A378,'MOD PAA INVERSIÓN 25 DE FEBRERO'!$B:$L,11,0)</f>
        <v>33769045</v>
      </c>
      <c r="T378" s="17">
        <v>33769045</v>
      </c>
      <c r="U378" s="13" t="str">
        <f>VLOOKUP(A378,'MOD PAA INVERSIÓN 25 DE FEBRERO'!$B:$N,13,0)</f>
        <v>Gerencia de Instancias y Mecanismos de Participación</v>
      </c>
      <c r="V378" s="13" t="str">
        <f>VLOOKUP(A378,'MOD PAA INVERSIÓN 25 DE FEBRERO'!$B:$O,14,0)</f>
        <v>O232020200991119_Otros servicios de la administración pública n.c.p.</v>
      </c>
      <c r="W378" s="13" t="str">
        <f>VLOOKUP(A378,'MOD PAA INVERSIÓN 25 DE FEBRERO'!$B:$P,15,0)</f>
        <v>20/0220/0106/45020220238</v>
      </c>
      <c r="X378" s="13" t="s">
        <v>523</v>
      </c>
      <c r="Y378" s="13" t="s">
        <v>50</v>
      </c>
      <c r="Z378" s="13" t="s">
        <v>51</v>
      </c>
      <c r="AA378" s="69"/>
      <c r="AB378" s="69"/>
      <c r="AC378" s="69"/>
      <c r="AD378" s="69"/>
      <c r="AE378" s="13" t="s">
        <v>474</v>
      </c>
      <c r="AF378" s="15">
        <v>30545045</v>
      </c>
      <c r="AG378" s="31">
        <v>33769045</v>
      </c>
      <c r="AH378" s="70">
        <f>VLOOKUP(A378,'MOD PAA INVERSIÓN 25 DE FEBRERO'!$B:$M,12,0)</f>
        <v>33769045</v>
      </c>
      <c r="AI378" s="78">
        <f t="shared" si="20"/>
        <v>0</v>
      </c>
      <c r="AJ378" s="78">
        <v>33769045</v>
      </c>
      <c r="AK378" s="70">
        <v>7</v>
      </c>
      <c r="AL378" s="70" t="str">
        <f>VLOOKUP(A378,'MOD PAA INVERSIÓN 25 DE FEBRERO'!$B:$X,23,0)</f>
        <v>Modificación propuesta</v>
      </c>
      <c r="AM378" s="12" t="s">
        <v>47</v>
      </c>
      <c r="AN378" s="14">
        <v>8131</v>
      </c>
      <c r="AO378" s="71"/>
      <c r="AP378" s="71">
        <f>SUMIFS('MOD PAA INVERSIÓN'!$M:$M,'MOD PAA INVERSIÓN'!B:B,A378,'MOD PAA INVERSIÓN'!A:A,"Información Actual")</f>
        <v>33769045</v>
      </c>
      <c r="AQ378" s="71">
        <f>VLOOKUP(A378,'Copia de MOD PAA INVERSIÓN'!$B:$M,12,0)</f>
        <v>33769045</v>
      </c>
      <c r="AR378" s="77">
        <f>VLOOKUP(A378,'SOL INVERSIÒN'!$B:$M,12,0)</f>
        <v>33769045</v>
      </c>
      <c r="AS378" s="69"/>
      <c r="AT378" s="71"/>
      <c r="AU378" s="71">
        <f t="shared" si="21"/>
        <v>0</v>
      </c>
      <c r="AV378" s="71"/>
      <c r="AW378" s="71"/>
      <c r="AX378" s="71"/>
    </row>
    <row r="379" spans="1:50" ht="204">
      <c r="A379" s="12" t="s">
        <v>832</v>
      </c>
      <c r="B379" s="13" t="s">
        <v>34</v>
      </c>
      <c r="C379" s="13" t="s">
        <v>833</v>
      </c>
      <c r="D379" s="13" t="s">
        <v>472</v>
      </c>
      <c r="E379" s="13" t="s">
        <v>473</v>
      </c>
      <c r="F379" s="14">
        <v>8131</v>
      </c>
      <c r="G379" s="14">
        <v>2024110010238</v>
      </c>
      <c r="H379" s="13" t="s">
        <v>474</v>
      </c>
      <c r="I379" s="13" t="s">
        <v>475</v>
      </c>
      <c r="J379" s="13" t="s">
        <v>588</v>
      </c>
      <c r="K379" s="13">
        <v>80111600</v>
      </c>
      <c r="L379" s="13" t="s">
        <v>834</v>
      </c>
      <c r="M379" s="12" t="s">
        <v>704</v>
      </c>
      <c r="N379" s="12" t="s">
        <v>835</v>
      </c>
      <c r="O379" s="12">
        <v>1</v>
      </c>
      <c r="P379" s="12">
        <v>1</v>
      </c>
      <c r="Q379" s="12" t="s">
        <v>419</v>
      </c>
      <c r="R379" s="15" t="s">
        <v>45</v>
      </c>
      <c r="S379" s="15">
        <v>16000000</v>
      </c>
      <c r="T379" s="17">
        <v>16000000</v>
      </c>
      <c r="U379" s="13" t="s">
        <v>752</v>
      </c>
      <c r="V379" s="13" t="s">
        <v>836</v>
      </c>
      <c r="W379" s="13" t="s">
        <v>481</v>
      </c>
      <c r="X379" s="13" t="s">
        <v>523</v>
      </c>
      <c r="Y379" s="13" t="s">
        <v>50</v>
      </c>
      <c r="Z379" s="13" t="s">
        <v>51</v>
      </c>
      <c r="AA379" s="69"/>
      <c r="AB379" s="69"/>
      <c r="AC379" s="69"/>
      <c r="AD379" s="69"/>
      <c r="AE379" s="13" t="s">
        <v>474</v>
      </c>
      <c r="AF379" s="15">
        <v>16000000</v>
      </c>
      <c r="AG379" s="31">
        <v>16000000</v>
      </c>
      <c r="AH379" s="70" t="e">
        <f>VLOOKUP(A379,'MOD PAA INVERSIÓN 25 DE FEBRERO'!$B:$M,12,0)</f>
        <v>#N/A</v>
      </c>
      <c r="AI379" s="78">
        <f t="shared" si="20"/>
        <v>0</v>
      </c>
      <c r="AJ379" s="78">
        <v>16000000</v>
      </c>
      <c r="AK379" s="70">
        <v>0</v>
      </c>
      <c r="AL379" s="70" t="e">
        <f>VLOOKUP(A379,'MOD PAA INVERSIÓN 25 DE FEBRERO'!$B:$X,23,0)</f>
        <v>#N/A</v>
      </c>
      <c r="AM379" s="13" t="s">
        <v>836</v>
      </c>
      <c r="AN379" s="14">
        <v>8131</v>
      </c>
      <c r="AO379" s="71"/>
      <c r="AP379" s="71">
        <f>SUMIFS('MOD PAA INVERSIÓN'!$M:$M,'MOD PAA INVERSIÓN'!B:B,A379,'MOD PAA INVERSIÓN'!A:A,"Información Actual")</f>
        <v>0</v>
      </c>
      <c r="AQ379" s="71" t="e">
        <f>VLOOKUP(A379,'Copia de MOD PAA INVERSIÓN'!$B:$M,12,0)</f>
        <v>#N/A</v>
      </c>
      <c r="AR379" s="69" t="e">
        <f>VLOOKUP(A379,'SOL INVERSIÒN'!$B:$M,12,0)</f>
        <v>#N/A</v>
      </c>
      <c r="AS379" s="69"/>
      <c r="AT379" s="71"/>
      <c r="AU379" s="71" t="e">
        <f t="shared" si="21"/>
        <v>#N/A</v>
      </c>
      <c r="AV379" s="71"/>
      <c r="AW379" s="71"/>
      <c r="AX379" s="71"/>
    </row>
    <row r="380" spans="1:50" ht="204">
      <c r="A380" s="12" t="s">
        <v>837</v>
      </c>
      <c r="B380" s="13" t="s">
        <v>34</v>
      </c>
      <c r="C380" s="13" t="s">
        <v>838</v>
      </c>
      <c r="D380" s="13" t="s">
        <v>472</v>
      </c>
      <c r="E380" s="13" t="s">
        <v>473</v>
      </c>
      <c r="F380" s="14">
        <v>8131</v>
      </c>
      <c r="G380" s="14">
        <v>2024110010238</v>
      </c>
      <c r="H380" s="13" t="s">
        <v>474</v>
      </c>
      <c r="I380" s="13" t="s">
        <v>475</v>
      </c>
      <c r="J380" s="13" t="s">
        <v>588</v>
      </c>
      <c r="K380" s="13">
        <v>80111600</v>
      </c>
      <c r="L380" s="13" t="s">
        <v>839</v>
      </c>
      <c r="M380" s="12" t="s">
        <v>840</v>
      </c>
      <c r="N380" s="12" t="s">
        <v>841</v>
      </c>
      <c r="O380" s="12">
        <v>1</v>
      </c>
      <c r="P380" s="12">
        <v>1</v>
      </c>
      <c r="Q380" s="22"/>
      <c r="R380" s="15" t="s">
        <v>45</v>
      </c>
      <c r="S380" s="15">
        <v>4000000</v>
      </c>
      <c r="T380" s="17">
        <v>360000000</v>
      </c>
      <c r="U380" s="13" t="s">
        <v>752</v>
      </c>
      <c r="V380" s="12" t="s">
        <v>47</v>
      </c>
      <c r="W380" s="13" t="s">
        <v>481</v>
      </c>
      <c r="X380" s="13" t="s">
        <v>523</v>
      </c>
      <c r="Y380" s="13" t="s">
        <v>50</v>
      </c>
      <c r="Z380" s="13" t="s">
        <v>51</v>
      </c>
      <c r="AA380" s="69"/>
      <c r="AB380" s="69"/>
      <c r="AC380" s="69"/>
      <c r="AD380" s="69"/>
      <c r="AE380" s="13" t="s">
        <v>474</v>
      </c>
      <c r="AF380" s="15">
        <v>4000000</v>
      </c>
      <c r="AG380" s="25">
        <v>360000000</v>
      </c>
      <c r="AH380" s="70" t="e">
        <f>VLOOKUP(A380,'MOD PAA INVERSIÓN 25 DE FEBRERO'!$B:$M,12,0)</f>
        <v>#N/A</v>
      </c>
      <c r="AI380" s="78">
        <f t="shared" si="20"/>
        <v>0</v>
      </c>
      <c r="AJ380" s="78">
        <v>360000000</v>
      </c>
      <c r="AK380" s="70">
        <v>0</v>
      </c>
      <c r="AL380" s="70" t="e">
        <f>VLOOKUP(A380,'MOD PAA INVERSIÓN 25 DE FEBRERO'!$B:$X,23,0)</f>
        <v>#N/A</v>
      </c>
      <c r="AM380" s="12" t="s">
        <v>47</v>
      </c>
      <c r="AN380" s="14">
        <v>8131</v>
      </c>
      <c r="AO380" s="71"/>
      <c r="AP380" s="71">
        <f>SUMIFS('MOD PAA INVERSIÓN'!$M:$M,'MOD PAA INVERSIÓN'!B:B,A380,'MOD PAA INVERSIÓN'!A:A,"Información Actual")</f>
        <v>0</v>
      </c>
      <c r="AQ380" s="71" t="e">
        <f>VLOOKUP(A380,'Copia de MOD PAA INVERSIÓN'!$B:$M,12,0)</f>
        <v>#N/A</v>
      </c>
      <c r="AR380" s="69" t="e">
        <f>VLOOKUP(A380,'SOL INVERSIÒN'!$B:$M,12,0)</f>
        <v>#N/A</v>
      </c>
      <c r="AS380" s="69"/>
      <c r="AT380" s="71"/>
      <c r="AU380" s="71" t="e">
        <f t="shared" si="21"/>
        <v>#N/A</v>
      </c>
      <c r="AV380" s="71"/>
      <c r="AW380" s="71"/>
      <c r="AX380" s="71"/>
    </row>
    <row r="381" spans="1:50" ht="76.5">
      <c r="A381" s="12" t="s">
        <v>842</v>
      </c>
      <c r="B381" s="13" t="s">
        <v>34</v>
      </c>
      <c r="C381" s="13" t="s">
        <v>35</v>
      </c>
      <c r="D381" s="13" t="s">
        <v>472</v>
      </c>
      <c r="E381" s="13" t="s">
        <v>473</v>
      </c>
      <c r="F381" s="14">
        <v>8131</v>
      </c>
      <c r="G381" s="14">
        <v>2024110010238</v>
      </c>
      <c r="H381" s="13" t="s">
        <v>474</v>
      </c>
      <c r="I381" s="13" t="s">
        <v>475</v>
      </c>
      <c r="J381" s="13" t="s">
        <v>476</v>
      </c>
      <c r="K381" s="13">
        <v>80111600</v>
      </c>
      <c r="L381" s="13" t="s">
        <v>843</v>
      </c>
      <c r="M381" s="13" t="s">
        <v>42</v>
      </c>
      <c r="N381" s="13" t="s">
        <v>43</v>
      </c>
      <c r="O381" s="13">
        <v>6</v>
      </c>
      <c r="P381" s="12">
        <v>1</v>
      </c>
      <c r="Q381" s="13" t="s">
        <v>44</v>
      </c>
      <c r="R381" s="40" t="s">
        <v>45</v>
      </c>
      <c r="S381" s="40">
        <v>4000000</v>
      </c>
      <c r="T381" s="17">
        <v>24000000</v>
      </c>
      <c r="U381" s="13" t="s">
        <v>46</v>
      </c>
      <c r="V381" s="12" t="s">
        <v>47</v>
      </c>
      <c r="W381" s="13" t="s">
        <v>481</v>
      </c>
      <c r="X381" s="12" t="s">
        <v>523</v>
      </c>
      <c r="Y381" s="13" t="s">
        <v>50</v>
      </c>
      <c r="Z381" s="13" t="s">
        <v>51</v>
      </c>
      <c r="AA381" s="69"/>
      <c r="AB381" s="69"/>
      <c r="AC381" s="69"/>
      <c r="AD381" s="69"/>
      <c r="AE381" s="13" t="s">
        <v>474</v>
      </c>
      <c r="AF381" s="40">
        <v>4000000</v>
      </c>
      <c r="AG381" s="31">
        <v>24000000</v>
      </c>
      <c r="AH381" s="70" t="e">
        <f>VLOOKUP(A381,'MOD PAA INVERSIÓN 25 DE FEBRERO'!$B:$M,12,0)</f>
        <v>#N/A</v>
      </c>
      <c r="AI381" s="78">
        <f t="shared" si="20"/>
        <v>0</v>
      </c>
      <c r="AJ381" s="78">
        <v>24000000</v>
      </c>
      <c r="AK381" s="70">
        <v>0</v>
      </c>
      <c r="AL381" s="70" t="e">
        <f>VLOOKUP(A381,'MOD PAA INVERSIÓN 25 DE FEBRERO'!$B:$X,23,0)</f>
        <v>#N/A</v>
      </c>
      <c r="AM381" s="12" t="s">
        <v>47</v>
      </c>
      <c r="AN381" s="14">
        <v>8131</v>
      </c>
      <c r="AO381" s="71"/>
      <c r="AP381" s="71">
        <f>SUMIFS('MOD PAA INVERSIÓN'!$M:$M,'MOD PAA INVERSIÓN'!B:B,A381,'MOD PAA INVERSIÓN'!A:A,"Información Actual")</f>
        <v>0</v>
      </c>
      <c r="AQ381" s="71" t="e">
        <f>VLOOKUP(A381,'Copia de MOD PAA INVERSIÓN'!$B:$M,12,0)</f>
        <v>#N/A</v>
      </c>
      <c r="AR381" s="69" t="e">
        <f>VLOOKUP(A381,'SOL INVERSIÒN'!$B:$M,12,0)</f>
        <v>#N/A</v>
      </c>
      <c r="AS381" s="69"/>
      <c r="AT381" s="71"/>
      <c r="AU381" s="71" t="e">
        <f t="shared" si="21"/>
        <v>#N/A</v>
      </c>
      <c r="AV381" s="71"/>
      <c r="AW381" s="71"/>
      <c r="AX381" s="71"/>
    </row>
    <row r="382" spans="1:50" ht="76.5">
      <c r="A382" s="12" t="s">
        <v>844</v>
      </c>
      <c r="B382" s="13" t="s">
        <v>34</v>
      </c>
      <c r="C382" s="13" t="s">
        <v>35</v>
      </c>
      <c r="D382" s="13" t="s">
        <v>472</v>
      </c>
      <c r="E382" s="13" t="s">
        <v>473</v>
      </c>
      <c r="F382" s="14">
        <v>8131</v>
      </c>
      <c r="G382" s="14">
        <v>2024110010238</v>
      </c>
      <c r="H382" s="13" t="s">
        <v>474</v>
      </c>
      <c r="I382" s="13" t="s">
        <v>475</v>
      </c>
      <c r="J382" s="13" t="s">
        <v>476</v>
      </c>
      <c r="K382" s="13">
        <v>80111600</v>
      </c>
      <c r="L382" s="13" t="s">
        <v>843</v>
      </c>
      <c r="M382" s="13" t="s">
        <v>42</v>
      </c>
      <c r="N382" s="13" t="s">
        <v>43</v>
      </c>
      <c r="O382" s="13">
        <v>7</v>
      </c>
      <c r="P382" s="417">
        <v>1</v>
      </c>
      <c r="Q382" s="418" t="s">
        <v>44</v>
      </c>
      <c r="R382" s="419" t="s">
        <v>45</v>
      </c>
      <c r="S382" s="40">
        <v>5000000</v>
      </c>
      <c r="T382" s="17">
        <v>35000000</v>
      </c>
      <c r="U382" s="13" t="s">
        <v>46</v>
      </c>
      <c r="V382" s="12" t="s">
        <v>47</v>
      </c>
      <c r="W382" s="418" t="s">
        <v>481</v>
      </c>
      <c r="X382" s="417" t="s">
        <v>523</v>
      </c>
      <c r="Y382" s="418" t="s">
        <v>50</v>
      </c>
      <c r="Z382" s="13" t="s">
        <v>51</v>
      </c>
      <c r="AA382" s="69"/>
      <c r="AB382" s="69"/>
      <c r="AC382" s="69"/>
      <c r="AD382" s="69"/>
      <c r="AE382" s="13" t="s">
        <v>474</v>
      </c>
      <c r="AF382" s="40">
        <v>5000000</v>
      </c>
      <c r="AG382" s="31">
        <v>35000000</v>
      </c>
      <c r="AH382" s="70" t="e">
        <f>VLOOKUP(A382,'MOD PAA INVERSIÓN 25 DE FEBRERO'!$B:$M,12,0)</f>
        <v>#N/A</v>
      </c>
      <c r="AI382" s="78">
        <f t="shared" si="20"/>
        <v>0</v>
      </c>
      <c r="AJ382" s="78">
        <v>35000000</v>
      </c>
      <c r="AK382" s="70">
        <v>0</v>
      </c>
      <c r="AL382" s="70" t="e">
        <f>VLOOKUP(A382,'MOD PAA INVERSIÓN 25 DE FEBRERO'!$B:$X,23,0)</f>
        <v>#N/A</v>
      </c>
      <c r="AM382" s="12" t="s">
        <v>47</v>
      </c>
      <c r="AN382" s="14">
        <v>8131</v>
      </c>
      <c r="AO382" s="71"/>
      <c r="AP382" s="71">
        <f>SUMIFS('MOD PAA INVERSIÓN'!$M:$M,'MOD PAA INVERSIÓN'!B:B,A382,'MOD PAA INVERSIÓN'!A:A,"Información Actual")</f>
        <v>0</v>
      </c>
      <c r="AQ382" s="71" t="e">
        <f>VLOOKUP(A382,'Copia de MOD PAA INVERSIÓN'!$B:$M,12,0)</f>
        <v>#N/A</v>
      </c>
      <c r="AR382" s="69" t="e">
        <f>VLOOKUP(A382,'SOL INVERSIÒN'!$B:$M,12,0)</f>
        <v>#N/A</v>
      </c>
      <c r="AS382" s="69"/>
      <c r="AT382" s="71"/>
      <c r="AU382" s="71" t="e">
        <f t="shared" si="21"/>
        <v>#N/A</v>
      </c>
      <c r="AV382" s="71"/>
      <c r="AW382" s="71"/>
      <c r="AX382" s="71"/>
    </row>
    <row r="383" spans="1:50" ht="76.5">
      <c r="A383" s="12" t="s">
        <v>845</v>
      </c>
      <c r="B383" s="13" t="s">
        <v>34</v>
      </c>
      <c r="C383" s="13" t="s">
        <v>35</v>
      </c>
      <c r="D383" s="13" t="s">
        <v>472</v>
      </c>
      <c r="E383" s="13" t="s">
        <v>473</v>
      </c>
      <c r="F383" s="14">
        <v>8131</v>
      </c>
      <c r="G383" s="14">
        <v>2024110010238</v>
      </c>
      <c r="H383" s="13" t="s">
        <v>474</v>
      </c>
      <c r="I383" s="13" t="s">
        <v>475</v>
      </c>
      <c r="J383" s="13" t="s">
        <v>476</v>
      </c>
      <c r="K383" s="13">
        <v>80111600</v>
      </c>
      <c r="L383" s="13" t="s">
        <v>843</v>
      </c>
      <c r="M383" s="13" t="s">
        <v>42</v>
      </c>
      <c r="N383" s="13" t="s">
        <v>43</v>
      </c>
      <c r="O383" s="13">
        <v>6</v>
      </c>
      <c r="P383" s="12">
        <v>1</v>
      </c>
      <c r="Q383" s="13" t="s">
        <v>44</v>
      </c>
      <c r="R383" s="40" t="s">
        <v>45</v>
      </c>
      <c r="S383" s="40">
        <v>4700000</v>
      </c>
      <c r="T383" s="17">
        <v>28200000</v>
      </c>
      <c r="U383" s="13" t="s">
        <v>46</v>
      </c>
      <c r="V383" s="420" t="s">
        <v>47</v>
      </c>
      <c r="W383" s="13" t="s">
        <v>481</v>
      </c>
      <c r="X383" s="12" t="s">
        <v>523</v>
      </c>
      <c r="Y383" s="13" t="s">
        <v>50</v>
      </c>
      <c r="Z383" s="13" t="s">
        <v>51</v>
      </c>
      <c r="AA383" s="69"/>
      <c r="AB383" s="69"/>
      <c r="AC383" s="69"/>
      <c r="AD383" s="69"/>
      <c r="AE383" s="13" t="s">
        <v>474</v>
      </c>
      <c r="AF383" s="40">
        <v>4700000</v>
      </c>
      <c r="AG383" s="31">
        <v>28200000</v>
      </c>
      <c r="AH383" s="70" t="e">
        <f>VLOOKUP(A383,'MOD PAA INVERSIÓN 25 DE FEBRERO'!$B:$M,12,0)</f>
        <v>#N/A</v>
      </c>
      <c r="AI383" s="78">
        <f t="shared" si="20"/>
        <v>0</v>
      </c>
      <c r="AJ383" s="78">
        <v>28200000</v>
      </c>
      <c r="AK383" s="70">
        <v>0</v>
      </c>
      <c r="AL383" s="70" t="e">
        <f>VLOOKUP(A383,'MOD PAA INVERSIÓN 25 DE FEBRERO'!$B:$X,23,0)</f>
        <v>#N/A</v>
      </c>
      <c r="AM383" s="420" t="s">
        <v>47</v>
      </c>
      <c r="AN383" s="14">
        <v>8131</v>
      </c>
      <c r="AO383" s="71"/>
      <c r="AP383" s="71">
        <f>SUMIFS('MOD PAA INVERSIÓN'!$M:$M,'MOD PAA INVERSIÓN'!B:B,A383,'MOD PAA INVERSIÓN'!A:A,"Información Actual")</f>
        <v>0</v>
      </c>
      <c r="AQ383" s="71" t="e">
        <f>VLOOKUP(A383,'Copia de MOD PAA INVERSIÓN'!$B:$M,12,0)</f>
        <v>#N/A</v>
      </c>
      <c r="AR383" s="69" t="e">
        <f>VLOOKUP(A383,'SOL INVERSIÒN'!$B:$M,12,0)</f>
        <v>#N/A</v>
      </c>
      <c r="AS383" s="69"/>
      <c r="AT383" s="71"/>
      <c r="AU383" s="71" t="e">
        <f t="shared" si="21"/>
        <v>#N/A</v>
      </c>
      <c r="AV383" s="71"/>
      <c r="AW383" s="71"/>
      <c r="AX383" s="71"/>
    </row>
    <row r="384" spans="1:50" ht="76.5">
      <c r="A384" s="12" t="s">
        <v>846</v>
      </c>
      <c r="B384" s="13" t="s">
        <v>34</v>
      </c>
      <c r="C384" s="13" t="s">
        <v>35</v>
      </c>
      <c r="D384" s="13" t="s">
        <v>472</v>
      </c>
      <c r="E384" s="13" t="s">
        <v>473</v>
      </c>
      <c r="F384" s="14">
        <v>8131</v>
      </c>
      <c r="G384" s="14">
        <v>2024110010238</v>
      </c>
      <c r="H384" s="13" t="s">
        <v>474</v>
      </c>
      <c r="I384" s="13" t="s">
        <v>475</v>
      </c>
      <c r="J384" s="13" t="str">
        <f>VLOOKUP(A384,'MOD PAA INVERSIÓN 25 DE FEBRERO'!$B:$C,2,0)</f>
        <v>3. Aplicar a 2000 organizaciones sociales, comunales, medios comunitarios, de propiedad horizontal el modelo de fortalecimiento</v>
      </c>
      <c r="K384" s="13">
        <f>VLOOKUP(A384,'MOD PAA INVERSIÓN 25 DE FEBRERO'!$B:$D,3,0)</f>
        <v>80111600</v>
      </c>
      <c r="L384" s="13" t="str">
        <f>VLOOKUP(A384,'MOD PAA INVERSIÓN 25 DE FEBRERO'!$B:$E,4,0)</f>
        <v>Prestar los servicios de apoyo a la gestión para implementar el modelo de fortalecimiento con organizaciones de propiedad horizontal y comunales de los distintos  niveles en el marco del proyecto de inversión 8131. </v>
      </c>
      <c r="M384" s="13" t="str">
        <f>VLOOKUP(A384,'MOD PAA INVERSIÓN 25 DE FEBRERO'!$B:$F,5,0)</f>
        <v>FEBRERO</v>
      </c>
      <c r="N384" s="14" t="str">
        <f>VLOOKUP(A384,'MOD PAA INVERSIÓN 25 DE FEBRERO'!$B:$G,6,0)</f>
        <v>FEBRERO</v>
      </c>
      <c r="O384" s="14">
        <f>VLOOKUP(A384,'MOD PAA INVERSIÓN 25 DE FEBRERO'!$B:$H,7,0)</f>
        <v>5</v>
      </c>
      <c r="P384" s="13">
        <f>VLOOKUP(A384,'MOD PAA INVERSIÓN 25 DE FEBRERO'!$B:$I,8,0)</f>
        <v>1</v>
      </c>
      <c r="Q384" s="13" t="str">
        <f>VLOOKUP(A384,'MOD PAA INVERSIÓN 25 DE FEBRERO'!$B:$J,9,0)</f>
        <v>CCE-16 Contratación Directa</v>
      </c>
      <c r="R384" s="15" t="str">
        <f>VLOOKUP(A384,'MOD PAA INVERSIÓN 25 DE FEBRERO'!$B:$K,10,0)</f>
        <v>1-100-F001_VA-Recursos distrito</v>
      </c>
      <c r="S384" s="16">
        <f>VLOOKUP(A384,'MOD PAA INVERSIÓN 25 DE FEBRERO'!$B:$L,11,0)</f>
        <v>3600000</v>
      </c>
      <c r="T384" s="17">
        <v>18000000</v>
      </c>
      <c r="U384" s="13" t="str">
        <f>VLOOKUP(A384,'MOD PAA INVERSIÓN 25 DE FEBRERO'!$B:$N,13,0)</f>
        <v>Subdirección de Asuntos Comunales</v>
      </c>
      <c r="V384" s="13" t="str">
        <f>VLOOKUP(A384,'MOD PAA INVERSIÓN 25 DE FEBRERO'!$B:$O,14,0)</f>
        <v>O232020200991119_Otros servicios de la administración pública n.c.p.</v>
      </c>
      <c r="W384" s="13" t="str">
        <f>VLOOKUP(A384,'MOD PAA INVERSIÓN 25 DE FEBRERO'!$B:$P,15,0)</f>
        <v>20/0220/0106/45020220238</v>
      </c>
      <c r="X384" s="417" t="s">
        <v>523</v>
      </c>
      <c r="Y384" s="418" t="s">
        <v>50</v>
      </c>
      <c r="Z384" s="13" t="s">
        <v>51</v>
      </c>
      <c r="AA384" s="69"/>
      <c r="AB384" s="69"/>
      <c r="AC384" s="69"/>
      <c r="AD384" s="69"/>
      <c r="AE384" s="13" t="s">
        <v>474</v>
      </c>
      <c r="AF384" s="40">
        <v>3600000</v>
      </c>
      <c r="AG384" s="31">
        <v>21600000</v>
      </c>
      <c r="AH384" s="70">
        <f>VLOOKUP(A384,'MOD PAA INVERSIÓN 25 DE FEBRERO'!$B:$M,12,0)</f>
        <v>18000000</v>
      </c>
      <c r="AI384" s="70">
        <f t="shared" si="20"/>
        <v>-3600000</v>
      </c>
      <c r="AJ384" s="70">
        <v>18000000</v>
      </c>
      <c r="AK384" s="70">
        <v>7</v>
      </c>
      <c r="AL384" s="70" t="str">
        <f>VLOOKUP(A384,'MOD PAA INVERSIÓN 25 DE FEBRERO'!$B:$X,23,0)</f>
        <v>Modificación propuesta</v>
      </c>
      <c r="AM384" s="420" t="s">
        <v>47</v>
      </c>
      <c r="AN384" s="14">
        <v>8131</v>
      </c>
      <c r="AO384" s="71"/>
      <c r="AP384" s="71">
        <f>SUMIFS('MOD PAA INVERSIÓN'!$M:$M,'MOD PAA INVERSIÓN'!B:B,A384,'MOD PAA INVERSIÓN'!A:A,"Información Actual")</f>
        <v>21600000</v>
      </c>
      <c r="AQ384" s="71">
        <f>VLOOKUP(A384,'Copia de MOD PAA INVERSIÓN'!$B:$M,12,0)</f>
        <v>18000000</v>
      </c>
      <c r="AR384" s="82">
        <f>VLOOKUP(A384,'SOL INVERSIÒN'!$B:$M,12,0)</f>
        <v>18000000</v>
      </c>
      <c r="AS384" s="69"/>
      <c r="AT384" s="71"/>
      <c r="AU384" s="71">
        <f t="shared" si="21"/>
        <v>0</v>
      </c>
      <c r="AV384" s="71"/>
      <c r="AW384" s="71"/>
      <c r="AX384" s="71"/>
    </row>
    <row r="385" spans="1:50" ht="76.5">
      <c r="A385" s="12" t="s">
        <v>848</v>
      </c>
      <c r="B385" s="13" t="s">
        <v>34</v>
      </c>
      <c r="C385" s="13" t="s">
        <v>35</v>
      </c>
      <c r="D385" s="13" t="s">
        <v>472</v>
      </c>
      <c r="E385" s="13" t="s">
        <v>473</v>
      </c>
      <c r="F385" s="14">
        <v>8131</v>
      </c>
      <c r="G385" s="14">
        <v>2024110010238</v>
      </c>
      <c r="H385" s="13" t="s">
        <v>474</v>
      </c>
      <c r="I385" s="13" t="s">
        <v>475</v>
      </c>
      <c r="J385" s="13" t="s">
        <v>476</v>
      </c>
      <c r="K385" s="13">
        <v>80111600</v>
      </c>
      <c r="L385" s="13" t="s">
        <v>843</v>
      </c>
      <c r="M385" s="13" t="s">
        <v>42</v>
      </c>
      <c r="N385" s="13" t="s">
        <v>43</v>
      </c>
      <c r="O385" s="421">
        <v>7</v>
      </c>
      <c r="P385" s="12">
        <v>1</v>
      </c>
      <c r="Q385" s="13" t="s">
        <v>44</v>
      </c>
      <c r="R385" s="40" t="s">
        <v>45</v>
      </c>
      <c r="S385" s="422">
        <v>4500000</v>
      </c>
      <c r="T385" s="17">
        <v>31500000</v>
      </c>
      <c r="U385" s="13" t="s">
        <v>46</v>
      </c>
      <c r="V385" s="423" t="s">
        <v>47</v>
      </c>
      <c r="W385" s="13" t="s">
        <v>481</v>
      </c>
      <c r="X385" s="12" t="s">
        <v>523</v>
      </c>
      <c r="Y385" s="13" t="s">
        <v>50</v>
      </c>
      <c r="Z385" s="424" t="s">
        <v>51</v>
      </c>
      <c r="AA385" s="69"/>
      <c r="AB385" s="69"/>
      <c r="AC385" s="69"/>
      <c r="AD385" s="69"/>
      <c r="AE385" s="13" t="s">
        <v>474</v>
      </c>
      <c r="AF385" s="40">
        <v>4500000</v>
      </c>
      <c r="AG385" s="31">
        <v>31500000</v>
      </c>
      <c r="AH385" s="70" t="e">
        <f>VLOOKUP(A385,'MOD PAA INVERSIÓN 25 DE FEBRERO'!$B:$M,12,0)</f>
        <v>#N/A</v>
      </c>
      <c r="AI385" s="78">
        <f t="shared" si="20"/>
        <v>0</v>
      </c>
      <c r="AJ385" s="78">
        <v>31500000</v>
      </c>
      <c r="AK385" s="70">
        <v>0</v>
      </c>
      <c r="AL385" s="70" t="e">
        <f>VLOOKUP(A385,'MOD PAA INVERSIÓN 25 DE FEBRERO'!$B:$X,23,0)</f>
        <v>#N/A</v>
      </c>
      <c r="AM385" s="423" t="s">
        <v>47</v>
      </c>
      <c r="AN385" s="14">
        <v>8131</v>
      </c>
      <c r="AO385" s="71"/>
      <c r="AP385" s="71">
        <f>SUMIFS('MOD PAA INVERSIÓN'!$M:$M,'MOD PAA INVERSIÓN'!B:B,A385,'MOD PAA INVERSIÓN'!A:A,"Información Actual")</f>
        <v>0</v>
      </c>
      <c r="AQ385" s="71" t="e">
        <f>VLOOKUP(A385,'Copia de MOD PAA INVERSIÓN'!$B:$M,12,0)</f>
        <v>#N/A</v>
      </c>
      <c r="AR385" s="69" t="e">
        <f>VLOOKUP(A385,'SOL INVERSIÒN'!$B:$M,12,0)</f>
        <v>#N/A</v>
      </c>
      <c r="AS385" s="69"/>
      <c r="AT385" s="71"/>
      <c r="AU385" s="71" t="e">
        <f t="shared" si="21"/>
        <v>#N/A</v>
      </c>
      <c r="AV385" s="71"/>
      <c r="AW385" s="71"/>
      <c r="AX385" s="71"/>
    </row>
    <row r="386" spans="1:50" ht="76.5">
      <c r="A386" s="12" t="s">
        <v>849</v>
      </c>
      <c r="B386" s="13" t="s">
        <v>34</v>
      </c>
      <c r="C386" s="13" t="s">
        <v>35</v>
      </c>
      <c r="D386" s="13" t="s">
        <v>472</v>
      </c>
      <c r="E386" s="13" t="s">
        <v>473</v>
      </c>
      <c r="F386" s="14">
        <v>8131</v>
      </c>
      <c r="G386" s="14">
        <v>2024110010238</v>
      </c>
      <c r="H386" s="13" t="s">
        <v>474</v>
      </c>
      <c r="I386" s="13" t="s">
        <v>475</v>
      </c>
      <c r="J386" s="13" t="str">
        <f>VLOOKUP(A386,'MOD PAA INVERSIÓN 25 DE FEBRERO'!$B:$C,2,0)</f>
        <v>3. Aplicar a 2000 organizaciones sociales, comunales, medios comunitarios, de propiedad horizontal el modelo de fortalecimiento</v>
      </c>
      <c r="K386" s="13">
        <f>VLOOKUP(A386,'MOD PAA INVERSIÓN 25 DE FEBRERO'!$B:$D,3,0)</f>
        <v>80111600</v>
      </c>
      <c r="L386" s="13" t="str">
        <f>VLOOKUP(A386,'MOD PAA INVERSIÓN 25 DE FEBRERO'!$B:$E,4,0)</f>
        <v>Prestar los servicios  de apoyo a la gestión para implementar el modelo de fortalecimiento con organizaciones de propiedad horizontal y comunales de los distintos  niveles en el marco del proyecto de inversión 8131. </v>
      </c>
      <c r="M386" s="13" t="str">
        <f>VLOOKUP(A386,'MOD PAA INVERSIÓN 25 DE FEBRERO'!$B:$F,5,0)</f>
        <v>FEBRERO</v>
      </c>
      <c r="N386" s="14" t="str">
        <f>VLOOKUP(A386,'MOD PAA INVERSIÓN 25 DE FEBRERO'!$B:$G,6,0)</f>
        <v>FEBRERO</v>
      </c>
      <c r="O386" s="14">
        <f>VLOOKUP(A386,'MOD PAA INVERSIÓN 25 DE FEBRERO'!$B:$H,7,0)</f>
        <v>5</v>
      </c>
      <c r="P386" s="13">
        <f>VLOOKUP(A386,'MOD PAA INVERSIÓN 25 DE FEBRERO'!$B:$I,8,0)</f>
        <v>1</v>
      </c>
      <c r="Q386" s="13" t="str">
        <f>VLOOKUP(A386,'MOD PAA INVERSIÓN 25 DE FEBRERO'!$B:$J,9,0)</f>
        <v>CCE-16 Contratación Directa</v>
      </c>
      <c r="R386" s="15" t="str">
        <f>VLOOKUP(A386,'MOD PAA INVERSIÓN 25 DE FEBRERO'!$B:$K,10,0)</f>
        <v>1-100-F001_VA-Recursos distrito</v>
      </c>
      <c r="S386" s="16">
        <f>VLOOKUP(A386,'MOD PAA INVERSIÓN 25 DE FEBRERO'!$B:$L,11,0)</f>
        <v>3156000</v>
      </c>
      <c r="T386" s="17">
        <v>15780000</v>
      </c>
      <c r="U386" s="13" t="str">
        <f>VLOOKUP(A386,'MOD PAA INVERSIÓN 25 DE FEBRERO'!$B:$N,13,0)</f>
        <v>Subdirección de Asuntos Comunales</v>
      </c>
      <c r="V386" s="13" t="str">
        <f>VLOOKUP(A386,'MOD PAA INVERSIÓN 25 DE FEBRERO'!$B:$O,14,0)</f>
        <v>O232020200991119_Otros servicios de la administración pública n.c.p.</v>
      </c>
      <c r="W386" s="13" t="str">
        <f>VLOOKUP(A386,'MOD PAA INVERSIÓN 25 DE FEBRERO'!$B:$P,15,0)</f>
        <v>20/0220/0106/45020220238</v>
      </c>
      <c r="X386" s="425" t="s">
        <v>523</v>
      </c>
      <c r="Y386" s="426" t="s">
        <v>50</v>
      </c>
      <c r="Z386" s="13" t="s">
        <v>51</v>
      </c>
      <c r="AA386" s="69"/>
      <c r="AB386" s="69"/>
      <c r="AC386" s="69"/>
      <c r="AD386" s="69"/>
      <c r="AE386" s="13" t="s">
        <v>474</v>
      </c>
      <c r="AF386" s="40">
        <v>3156000</v>
      </c>
      <c r="AG386" s="31">
        <v>18936000</v>
      </c>
      <c r="AH386" s="70">
        <f>VLOOKUP(A386,'MOD PAA INVERSIÓN 25 DE FEBRERO'!$B:$M,12,0)</f>
        <v>15780000</v>
      </c>
      <c r="AI386" s="70">
        <f t="shared" si="20"/>
        <v>-3156000</v>
      </c>
      <c r="AJ386" s="70">
        <v>15780000</v>
      </c>
      <c r="AK386" s="70">
        <v>7</v>
      </c>
      <c r="AL386" s="70" t="str">
        <f>VLOOKUP(A386,'MOD PAA INVERSIÓN 25 DE FEBRERO'!$B:$X,23,0)</f>
        <v>Modificación propuesta</v>
      </c>
      <c r="AM386" s="12" t="s">
        <v>47</v>
      </c>
      <c r="AN386" s="14">
        <v>8131</v>
      </c>
      <c r="AO386" s="71"/>
      <c r="AP386" s="71">
        <f>SUMIFS('MOD PAA INVERSIÓN'!$M:$M,'MOD PAA INVERSIÓN'!B:B,A386,'MOD PAA INVERSIÓN'!A:A,"Información Actual")</f>
        <v>18936000</v>
      </c>
      <c r="AQ386" s="71">
        <f>VLOOKUP(A386,'Copia de MOD PAA INVERSIÓN'!$B:$M,12,0)</f>
        <v>15780000</v>
      </c>
      <c r="AR386" s="82">
        <f>VLOOKUP(A386,'SOL INVERSIÒN'!$B:$M,12,0)</f>
        <v>15780000</v>
      </c>
      <c r="AS386" s="69"/>
      <c r="AT386" s="71"/>
      <c r="AU386" s="71">
        <f t="shared" si="21"/>
        <v>0</v>
      </c>
      <c r="AV386" s="71"/>
      <c r="AW386" s="71"/>
      <c r="AX386" s="71"/>
    </row>
    <row r="387" spans="1:50" ht="76.5">
      <c r="A387" s="12" t="s">
        <v>851</v>
      </c>
      <c r="B387" s="13" t="s">
        <v>34</v>
      </c>
      <c r="C387" s="13" t="s">
        <v>35</v>
      </c>
      <c r="D387" s="13" t="s">
        <v>472</v>
      </c>
      <c r="E387" s="13" t="s">
        <v>473</v>
      </c>
      <c r="F387" s="14">
        <v>8131</v>
      </c>
      <c r="G387" s="14">
        <v>2024110010238</v>
      </c>
      <c r="H387" s="13" t="s">
        <v>474</v>
      </c>
      <c r="I387" s="13" t="s">
        <v>475</v>
      </c>
      <c r="J387" s="13" t="s">
        <v>476</v>
      </c>
      <c r="K387" s="13">
        <v>80111600</v>
      </c>
      <c r="L387" s="13" t="s">
        <v>852</v>
      </c>
      <c r="M387" s="13" t="s">
        <v>42</v>
      </c>
      <c r="N387" s="13" t="s">
        <v>43</v>
      </c>
      <c r="O387" s="13">
        <v>6</v>
      </c>
      <c r="P387" s="12">
        <v>1</v>
      </c>
      <c r="Q387" s="13" t="s">
        <v>44</v>
      </c>
      <c r="R387" s="40" t="s">
        <v>45</v>
      </c>
      <c r="S387" s="40">
        <v>4500000</v>
      </c>
      <c r="T387" s="17">
        <v>27000000</v>
      </c>
      <c r="U387" s="13" t="s">
        <v>46</v>
      </c>
      <c r="V387" s="420" t="s">
        <v>47</v>
      </c>
      <c r="W387" s="13" t="s">
        <v>481</v>
      </c>
      <c r="X387" s="12" t="s">
        <v>523</v>
      </c>
      <c r="Y387" s="13" t="s">
        <v>50</v>
      </c>
      <c r="Z387" s="13" t="s">
        <v>51</v>
      </c>
      <c r="AA387" s="69"/>
      <c r="AB387" s="69"/>
      <c r="AC387" s="69"/>
      <c r="AD387" s="69"/>
      <c r="AE387" s="13" t="s">
        <v>474</v>
      </c>
      <c r="AF387" s="40">
        <v>4500000</v>
      </c>
      <c r="AG387" s="31">
        <v>27000000</v>
      </c>
      <c r="AH387" s="70" t="e">
        <f>VLOOKUP(A387,'MOD PAA INVERSIÓN 25 DE FEBRERO'!$B:$M,12,0)</f>
        <v>#N/A</v>
      </c>
      <c r="AI387" s="78">
        <f t="shared" si="20"/>
        <v>0</v>
      </c>
      <c r="AJ387" s="78">
        <v>27000000</v>
      </c>
      <c r="AK387" s="70">
        <v>0</v>
      </c>
      <c r="AL387" s="70" t="e">
        <f>VLOOKUP(A387,'MOD PAA INVERSIÓN 25 DE FEBRERO'!$B:$X,23,0)</f>
        <v>#N/A</v>
      </c>
      <c r="AM387" s="420" t="s">
        <v>47</v>
      </c>
      <c r="AN387" s="14">
        <v>8131</v>
      </c>
      <c r="AO387" s="71"/>
      <c r="AP387" s="71">
        <f>SUMIFS('MOD PAA INVERSIÓN'!$M:$M,'MOD PAA INVERSIÓN'!B:B,A387,'MOD PAA INVERSIÓN'!A:A,"Información Actual")</f>
        <v>0</v>
      </c>
      <c r="AQ387" s="71" t="e">
        <f>VLOOKUP(A387,'Copia de MOD PAA INVERSIÓN'!$B:$M,12,0)</f>
        <v>#N/A</v>
      </c>
      <c r="AR387" s="69" t="e">
        <f>VLOOKUP(A387,'SOL INVERSIÒN'!$B:$M,12,0)</f>
        <v>#N/A</v>
      </c>
      <c r="AS387" s="69"/>
      <c r="AT387" s="71"/>
      <c r="AU387" s="71" t="e">
        <f t="shared" si="21"/>
        <v>#N/A</v>
      </c>
      <c r="AV387" s="71"/>
      <c r="AW387" s="71"/>
      <c r="AX387" s="71"/>
    </row>
    <row r="388" spans="1:50" ht="76.5">
      <c r="A388" s="12" t="s">
        <v>853</v>
      </c>
      <c r="B388" s="13" t="s">
        <v>34</v>
      </c>
      <c r="C388" s="13" t="s">
        <v>35</v>
      </c>
      <c r="D388" s="13" t="s">
        <v>472</v>
      </c>
      <c r="E388" s="13" t="s">
        <v>473</v>
      </c>
      <c r="F388" s="14">
        <v>8131</v>
      </c>
      <c r="G388" s="14">
        <v>2024110010238</v>
      </c>
      <c r="H388" s="13" t="s">
        <v>474</v>
      </c>
      <c r="I388" s="13" t="s">
        <v>475</v>
      </c>
      <c r="J388" s="13" t="str">
        <f>VLOOKUP(A388,'MOD PAA INVERSIÓN 25 DE FEBRERO'!$B:$C,2,0)</f>
        <v>3. Aplicar a 2000 organizaciones sociales, comunales, medios comunitarios, de propiedad horizontal el modelo de fortalecimiento</v>
      </c>
      <c r="K388" s="13">
        <f>VLOOKUP(A388,'MOD PAA INVERSIÓN 25 DE FEBRERO'!$B:$D,3,0)</f>
        <v>80111600</v>
      </c>
      <c r="L388" s="13" t="str">
        <f>VLOOKUP(A388,'MOD PAA INVERSIÓN 25 DE FEBRERO'!$B:$E,4,0)</f>
        <v>Prestar los servicios profesionales  para implementar el modelo de fortalecimiento con organizaciones de propiedad horizontal y comunales de los distintos  niveles en el marco del proyecto de inversión 8131. </v>
      </c>
      <c r="M388" s="13" t="str">
        <f>VLOOKUP(A388,'MOD PAA INVERSIÓN 25 DE FEBRERO'!$B:$F,5,0)</f>
        <v>FEBRERO</v>
      </c>
      <c r="N388" s="14" t="str">
        <f>VLOOKUP(A388,'MOD PAA INVERSIÓN 25 DE FEBRERO'!$B:$G,6,0)</f>
        <v>FEBRERO</v>
      </c>
      <c r="O388" s="14">
        <f>VLOOKUP(A388,'MOD PAA INVERSIÓN 25 DE FEBRERO'!$B:$H,7,0)</f>
        <v>5</v>
      </c>
      <c r="P388" s="13">
        <f>VLOOKUP(A388,'MOD PAA INVERSIÓN 25 DE FEBRERO'!$B:$I,8,0)</f>
        <v>1</v>
      </c>
      <c r="Q388" s="13" t="str">
        <f>VLOOKUP(A388,'MOD PAA INVERSIÓN 25 DE FEBRERO'!$B:$J,9,0)</f>
        <v>CCE-16 Contratación Directa</v>
      </c>
      <c r="R388" s="15" t="str">
        <f>VLOOKUP(A388,'MOD PAA INVERSIÓN 25 DE FEBRERO'!$B:$K,10,0)</f>
        <v>1-100-F001_VA-Recursos distrito</v>
      </c>
      <c r="S388" s="16">
        <f>VLOOKUP(A388,'MOD PAA INVERSIÓN 25 DE FEBRERO'!$B:$L,11,0)</f>
        <v>5200000</v>
      </c>
      <c r="T388" s="17">
        <v>26000000</v>
      </c>
      <c r="U388" s="13" t="str">
        <f>VLOOKUP(A388,'MOD PAA INVERSIÓN 25 DE FEBRERO'!$B:$N,13,0)</f>
        <v>Subdirección de Asuntos Comunales</v>
      </c>
      <c r="V388" s="13" t="str">
        <f>VLOOKUP(A388,'MOD PAA INVERSIÓN 25 DE FEBRERO'!$B:$O,14,0)</f>
        <v>O232020200991119_Otros servicios de la administración pública n.c.p.</v>
      </c>
      <c r="W388" s="13" t="str">
        <f>VLOOKUP(A388,'MOD PAA INVERSIÓN 25 DE FEBRERO'!$B:$P,15,0)</f>
        <v>20/0220/0106/45020220238</v>
      </c>
      <c r="X388" s="428" t="s">
        <v>523</v>
      </c>
      <c r="Y388" s="429" t="s">
        <v>50</v>
      </c>
      <c r="Z388" s="13" t="s">
        <v>51</v>
      </c>
      <c r="AA388" s="69"/>
      <c r="AB388" s="69"/>
      <c r="AC388" s="69"/>
      <c r="AD388" s="69"/>
      <c r="AE388" s="13" t="s">
        <v>474</v>
      </c>
      <c r="AF388" s="40">
        <v>5200000</v>
      </c>
      <c r="AG388" s="31">
        <v>31200000</v>
      </c>
      <c r="AH388" s="70">
        <f>VLOOKUP(A388,'MOD PAA INVERSIÓN 25 DE FEBRERO'!$B:$M,12,0)</f>
        <v>26000000</v>
      </c>
      <c r="AI388" s="70">
        <f t="shared" si="20"/>
        <v>-5200000</v>
      </c>
      <c r="AJ388" s="70">
        <v>26000000</v>
      </c>
      <c r="AK388" s="70">
        <v>7</v>
      </c>
      <c r="AL388" s="70" t="str">
        <f>VLOOKUP(A388,'MOD PAA INVERSIÓN 25 DE FEBRERO'!$B:$X,23,0)</f>
        <v>Modificación propuesta</v>
      </c>
      <c r="AM388" s="12" t="s">
        <v>47</v>
      </c>
      <c r="AN388" s="14">
        <v>8131</v>
      </c>
      <c r="AO388" s="71"/>
      <c r="AP388" s="71">
        <f>SUMIFS('MOD PAA INVERSIÓN'!$M:$M,'MOD PAA INVERSIÓN'!B:B,A388,'MOD PAA INVERSIÓN'!A:A,"Información Actual")</f>
        <v>31200000</v>
      </c>
      <c r="AQ388" s="71">
        <f>VLOOKUP(A388,'Copia de MOD PAA INVERSIÓN'!$B:$M,12,0)</f>
        <v>26000000</v>
      </c>
      <c r="AR388" s="82">
        <f>VLOOKUP(A388,'SOL INVERSIÒN'!$B:$M,12,0)</f>
        <v>26000000</v>
      </c>
      <c r="AS388" s="69"/>
      <c r="AT388" s="71"/>
      <c r="AU388" s="71">
        <f t="shared" si="21"/>
        <v>0</v>
      </c>
      <c r="AV388" s="71"/>
      <c r="AW388" s="71"/>
      <c r="AX388" s="71"/>
    </row>
    <row r="389" spans="1:50" ht="63.75">
      <c r="A389" s="12" t="s">
        <v>854</v>
      </c>
      <c r="B389" s="418" t="s">
        <v>34</v>
      </c>
      <c r="C389" s="13" t="s">
        <v>35</v>
      </c>
      <c r="D389" s="13" t="s">
        <v>496</v>
      </c>
      <c r="E389" s="13" t="s">
        <v>473</v>
      </c>
      <c r="F389" s="13">
        <v>8131</v>
      </c>
      <c r="G389" s="13">
        <v>2024110010238</v>
      </c>
      <c r="H389" s="13" t="s">
        <v>474</v>
      </c>
      <c r="I389" s="13" t="s">
        <v>475</v>
      </c>
      <c r="J389" s="13" t="str">
        <f>VLOOKUP(A389,'MOD PAA INVERSIÓN 25 DE FEBRERO'!$B:$C,2,0)</f>
        <v>4. Implementar el 100% de los planes de acción de las políticas públicas a cargo del IDPAC</v>
      </c>
      <c r="K389" s="13">
        <f>VLOOKUP(A389,'MOD PAA INVERSIÓN 25 DE FEBRERO'!$B:$D,3,0)</f>
        <v>80111600</v>
      </c>
      <c r="L389" s="13" t="str">
        <f>VLOOKUP(A389,'MOD PAA INVERSIÓN 25 DE FEBRERO'!$B:$E,4,0)</f>
        <v>Prestar los servicios profesionales para realizar seguimiento a la Política Publica Comunal y de formulación de la Política pública de Propiedad Horizontal en el marco del proyecto de inversión 8131.</v>
      </c>
      <c r="M389" s="13" t="str">
        <f>VLOOKUP(A389,'MOD PAA INVERSIÓN 25 DE FEBRERO'!$B:$F,5,0)</f>
        <v>FEBRERO</v>
      </c>
      <c r="N389" s="14" t="str">
        <f>VLOOKUP(A389,'MOD PAA INVERSIÓN 25 DE FEBRERO'!$B:$G,6,0)</f>
        <v>FEBRERO</v>
      </c>
      <c r="O389" s="14">
        <f>VLOOKUP(A389,'MOD PAA INVERSIÓN 25 DE FEBRERO'!$B:$H,7,0)</f>
        <v>5</v>
      </c>
      <c r="P389" s="13">
        <f>VLOOKUP(A389,'MOD PAA INVERSIÓN 25 DE FEBRERO'!$B:$I,8,0)</f>
        <v>1</v>
      </c>
      <c r="Q389" s="13" t="str">
        <f>VLOOKUP(A389,'MOD PAA INVERSIÓN 25 DE FEBRERO'!$B:$J,9,0)</f>
        <v>CCE-16 Contratación Directa</v>
      </c>
      <c r="R389" s="15" t="str">
        <f>VLOOKUP(A389,'MOD PAA INVERSIÓN 25 DE FEBRERO'!$B:$K,10,0)</f>
        <v>1-100-F001_VA-Recursos distrito</v>
      </c>
      <c r="S389" s="16">
        <f>VLOOKUP(A389,'MOD PAA INVERSIÓN 25 DE FEBRERO'!$B:$L,11,0)</f>
        <v>6500000</v>
      </c>
      <c r="T389" s="17">
        <v>32500000</v>
      </c>
      <c r="U389" s="13" t="str">
        <f>VLOOKUP(A389,'MOD PAA INVERSIÓN 25 DE FEBRERO'!$B:$N,13,0)</f>
        <v>Subdirección de Asuntos Comunales</v>
      </c>
      <c r="V389" s="13" t="str">
        <f>VLOOKUP(A389,'MOD PAA INVERSIÓN 25 DE FEBRERO'!$B:$O,14,0)</f>
        <v>O232020200991119_Otros servicios de la administración pública n.c.p.</v>
      </c>
      <c r="W389" s="13" t="str">
        <f>VLOOKUP(A389,'MOD PAA INVERSIÓN 25 DE FEBRERO'!$B:$P,15,0)</f>
        <v>20/0220/0101/45020290238</v>
      </c>
      <c r="X389" s="417" t="s">
        <v>509</v>
      </c>
      <c r="Y389" s="418" t="s">
        <v>50</v>
      </c>
      <c r="Z389" s="13" t="s">
        <v>51</v>
      </c>
      <c r="AA389" s="69"/>
      <c r="AB389" s="69"/>
      <c r="AC389" s="69"/>
      <c r="AD389" s="69"/>
      <c r="AE389" s="13" t="s">
        <v>474</v>
      </c>
      <c r="AF389" s="40">
        <v>7000000</v>
      </c>
      <c r="AG389" s="31">
        <v>42000000</v>
      </c>
      <c r="AH389" s="70">
        <f>VLOOKUP(A389,'MOD PAA INVERSIÓN 25 DE FEBRERO'!$B:$M,12,0)</f>
        <v>32500000</v>
      </c>
      <c r="AI389" s="70">
        <f t="shared" si="20"/>
        <v>-9500000</v>
      </c>
      <c r="AJ389" s="70">
        <v>32500000</v>
      </c>
      <c r="AK389" s="70">
        <v>7</v>
      </c>
      <c r="AL389" s="70" t="str">
        <f>VLOOKUP(A389,'MOD PAA INVERSIÓN 25 DE FEBRERO'!$B:$X,23,0)</f>
        <v>Modificación propuesta</v>
      </c>
      <c r="AM389" s="12" t="s">
        <v>47</v>
      </c>
      <c r="AN389" s="13">
        <v>8131</v>
      </c>
      <c r="AO389" s="71"/>
      <c r="AP389" s="71">
        <f>SUMIFS('MOD PAA INVERSIÓN'!$M:$M,'MOD PAA INVERSIÓN'!B:B,A389,'MOD PAA INVERSIÓN'!A:A,"Información Actual")</f>
        <v>42000000</v>
      </c>
      <c r="AQ389" s="71">
        <f>VLOOKUP(A389,'Copia de MOD PAA INVERSIÓN'!$B:$M,12,0)</f>
        <v>32500000</v>
      </c>
      <c r="AR389" s="82">
        <f>VLOOKUP(A389,'SOL INVERSIÒN'!$B:$M,12,0)</f>
        <v>32500000</v>
      </c>
      <c r="AS389" s="69"/>
      <c r="AT389" s="71"/>
      <c r="AU389" s="71">
        <f t="shared" si="21"/>
        <v>0</v>
      </c>
      <c r="AV389" s="71"/>
      <c r="AW389" s="71"/>
      <c r="AX389" s="71"/>
    </row>
    <row r="390" spans="1:50" ht="76.5">
      <c r="A390" s="12" t="s">
        <v>857</v>
      </c>
      <c r="B390" s="13" t="s">
        <v>34</v>
      </c>
      <c r="C390" s="13" t="s">
        <v>35</v>
      </c>
      <c r="D390" s="13" t="s">
        <v>472</v>
      </c>
      <c r="E390" s="13" t="s">
        <v>473</v>
      </c>
      <c r="F390" s="14">
        <v>8131</v>
      </c>
      <c r="G390" s="14">
        <v>2024110010238</v>
      </c>
      <c r="H390" s="13" t="s">
        <v>474</v>
      </c>
      <c r="I390" s="13" t="s">
        <v>475</v>
      </c>
      <c r="J390" s="13" t="s">
        <v>476</v>
      </c>
      <c r="K390" s="13">
        <v>80111600</v>
      </c>
      <c r="L390" s="13" t="s">
        <v>843</v>
      </c>
      <c r="M390" s="13" t="s">
        <v>42</v>
      </c>
      <c r="N390" s="13" t="s">
        <v>43</v>
      </c>
      <c r="O390" s="13">
        <v>6</v>
      </c>
      <c r="P390" s="12">
        <v>1</v>
      </c>
      <c r="Q390" s="13" t="s">
        <v>44</v>
      </c>
      <c r="R390" s="40" t="s">
        <v>45</v>
      </c>
      <c r="S390" s="40">
        <v>5200000</v>
      </c>
      <c r="T390" s="17">
        <v>31200000</v>
      </c>
      <c r="U390" s="13" t="s">
        <v>46</v>
      </c>
      <c r="V390" s="420" t="s">
        <v>47</v>
      </c>
      <c r="W390" s="13" t="s">
        <v>481</v>
      </c>
      <c r="X390" s="12" t="s">
        <v>523</v>
      </c>
      <c r="Y390" s="13" t="s">
        <v>50</v>
      </c>
      <c r="Z390" s="13" t="s">
        <v>51</v>
      </c>
      <c r="AA390" s="69"/>
      <c r="AB390" s="69"/>
      <c r="AC390" s="69"/>
      <c r="AD390" s="69"/>
      <c r="AE390" s="13" t="s">
        <v>474</v>
      </c>
      <c r="AF390" s="40">
        <v>5200000</v>
      </c>
      <c r="AG390" s="31">
        <v>31200000</v>
      </c>
      <c r="AH390" s="70" t="e">
        <f>VLOOKUP(A390,'MOD PAA INVERSIÓN 25 DE FEBRERO'!$B:$M,12,0)</f>
        <v>#N/A</v>
      </c>
      <c r="AI390" s="78">
        <f t="shared" si="20"/>
        <v>0</v>
      </c>
      <c r="AJ390" s="78">
        <v>31200000</v>
      </c>
      <c r="AK390" s="70">
        <v>0</v>
      </c>
      <c r="AL390" s="70" t="e">
        <f>VLOOKUP(A390,'MOD PAA INVERSIÓN 25 DE FEBRERO'!$B:$X,23,0)</f>
        <v>#N/A</v>
      </c>
      <c r="AM390" s="420" t="s">
        <v>47</v>
      </c>
      <c r="AN390" s="14">
        <v>8131</v>
      </c>
      <c r="AO390" s="71"/>
      <c r="AP390" s="71">
        <f>SUMIFS('MOD PAA INVERSIÓN'!$M:$M,'MOD PAA INVERSIÓN'!B:B,A390,'MOD PAA INVERSIÓN'!A:A,"Información Actual")</f>
        <v>0</v>
      </c>
      <c r="AQ390" s="71" t="e">
        <f>VLOOKUP(A390,'Copia de MOD PAA INVERSIÓN'!$B:$M,12,0)</f>
        <v>#N/A</v>
      </c>
      <c r="AR390" s="69" t="e">
        <f>VLOOKUP(A390,'SOL INVERSIÒN'!$B:$M,12,0)</f>
        <v>#N/A</v>
      </c>
      <c r="AS390" s="69"/>
      <c r="AT390" s="71"/>
      <c r="AU390" s="71" t="e">
        <f t="shared" si="21"/>
        <v>#N/A</v>
      </c>
      <c r="AV390" s="71"/>
      <c r="AW390" s="71"/>
      <c r="AX390" s="71"/>
    </row>
    <row r="391" spans="1:50" ht="76.5">
      <c r="A391" s="12" t="s">
        <v>858</v>
      </c>
      <c r="B391" s="13" t="s">
        <v>34</v>
      </c>
      <c r="C391" s="13" t="s">
        <v>35</v>
      </c>
      <c r="D391" s="13" t="s">
        <v>472</v>
      </c>
      <c r="E391" s="13" t="s">
        <v>473</v>
      </c>
      <c r="F391" s="14">
        <v>8131</v>
      </c>
      <c r="G391" s="14">
        <v>2024110010238</v>
      </c>
      <c r="H391" s="13" t="s">
        <v>474</v>
      </c>
      <c r="I391" s="13" t="s">
        <v>475</v>
      </c>
      <c r="J391" s="13" t="s">
        <v>476</v>
      </c>
      <c r="K391" s="13">
        <v>80111600</v>
      </c>
      <c r="L391" s="13" t="s">
        <v>859</v>
      </c>
      <c r="M391" s="13" t="s">
        <v>42</v>
      </c>
      <c r="N391" s="13" t="s">
        <v>43</v>
      </c>
      <c r="O391" s="13">
        <v>6</v>
      </c>
      <c r="P391" s="417">
        <v>1</v>
      </c>
      <c r="Q391" s="418" t="s">
        <v>44</v>
      </c>
      <c r="R391" s="419" t="s">
        <v>45</v>
      </c>
      <c r="S391" s="40">
        <v>3600000</v>
      </c>
      <c r="T391" s="17">
        <v>21600000</v>
      </c>
      <c r="U391" s="13" t="s">
        <v>46</v>
      </c>
      <c r="V391" s="420" t="s">
        <v>47</v>
      </c>
      <c r="W391" s="418" t="s">
        <v>481</v>
      </c>
      <c r="X391" s="417" t="s">
        <v>523</v>
      </c>
      <c r="Y391" s="418" t="s">
        <v>50</v>
      </c>
      <c r="Z391" s="13" t="s">
        <v>51</v>
      </c>
      <c r="AA391" s="69"/>
      <c r="AB391" s="69"/>
      <c r="AC391" s="69"/>
      <c r="AD391" s="69"/>
      <c r="AE391" s="13" t="s">
        <v>474</v>
      </c>
      <c r="AF391" s="40">
        <v>3600000</v>
      </c>
      <c r="AG391" s="31">
        <v>21600000</v>
      </c>
      <c r="AH391" s="70" t="e">
        <f>VLOOKUP(A391,'MOD PAA INVERSIÓN 25 DE FEBRERO'!$B:$M,12,0)</f>
        <v>#N/A</v>
      </c>
      <c r="AI391" s="78">
        <f t="shared" si="20"/>
        <v>0</v>
      </c>
      <c r="AJ391" s="78">
        <v>21600000</v>
      </c>
      <c r="AK391" s="70">
        <v>0</v>
      </c>
      <c r="AL391" s="70" t="e">
        <f>VLOOKUP(A391,'MOD PAA INVERSIÓN 25 DE FEBRERO'!$B:$X,23,0)</f>
        <v>#N/A</v>
      </c>
      <c r="AM391" s="420" t="s">
        <v>47</v>
      </c>
      <c r="AN391" s="14">
        <v>8131</v>
      </c>
      <c r="AO391" s="71"/>
      <c r="AP391" s="71">
        <f>SUMIFS('MOD PAA INVERSIÓN'!$M:$M,'MOD PAA INVERSIÓN'!B:B,A391,'MOD PAA INVERSIÓN'!A:A,"Información Actual")</f>
        <v>0</v>
      </c>
      <c r="AQ391" s="71" t="e">
        <f>VLOOKUP(A391,'Copia de MOD PAA INVERSIÓN'!$B:$M,12,0)</f>
        <v>#N/A</v>
      </c>
      <c r="AR391" s="69" t="e">
        <f>VLOOKUP(A391,'SOL INVERSIÒN'!$B:$M,12,0)</f>
        <v>#N/A</v>
      </c>
      <c r="AS391" s="69"/>
      <c r="AT391" s="71"/>
      <c r="AU391" s="71" t="e">
        <f t="shared" si="21"/>
        <v>#N/A</v>
      </c>
      <c r="AV391" s="71"/>
      <c r="AW391" s="71"/>
      <c r="AX391" s="71"/>
    </row>
    <row r="392" spans="1:50" ht="76.5">
      <c r="A392" s="12" t="s">
        <v>860</v>
      </c>
      <c r="B392" s="13" t="s">
        <v>34</v>
      </c>
      <c r="C392" s="13" t="s">
        <v>35</v>
      </c>
      <c r="D392" s="13" t="s">
        <v>472</v>
      </c>
      <c r="E392" s="13" t="s">
        <v>473</v>
      </c>
      <c r="F392" s="14">
        <v>8131</v>
      </c>
      <c r="G392" s="14">
        <v>2024110010238</v>
      </c>
      <c r="H392" s="13" t="s">
        <v>474</v>
      </c>
      <c r="I392" s="13" t="s">
        <v>475</v>
      </c>
      <c r="J392" s="13" t="str">
        <f>VLOOKUP(A392,'MOD PAA INVERSIÓN 25 DE FEBRERO'!$B:$C,2,0)</f>
        <v>3. Aplicar a 2000 organizaciones sociales, comunales, medios comunitarios, de propiedad horizontal el modelo de fortalecimiento</v>
      </c>
      <c r="K392" s="13">
        <f>VLOOKUP(A392,'MOD PAA INVERSIÓN 25 DE FEBRERO'!$B:$D,3,0)</f>
        <v>80111600</v>
      </c>
      <c r="L392" s="13" t="str">
        <f>VLOOKUP(A392,'MOD PAA INVERSIÓN 25 DE FEBRERO'!$B:$E,4,0)</f>
        <v>Prestar los servicios profesionales para implementar el modelo de fortalecimiento con organizaciones de propiedad horizontal y comunales de los distinto niveles en el marco del proyecto de inversión 8131. </v>
      </c>
      <c r="M392" s="13" t="str">
        <f>VLOOKUP(A392,'MOD PAA INVERSIÓN 25 DE FEBRERO'!$B:$F,5,0)</f>
        <v>ENERO</v>
      </c>
      <c r="N392" s="14" t="str">
        <f>VLOOKUP(A392,'MOD PAA INVERSIÓN 25 DE FEBRERO'!$B:$G,6,0)</f>
        <v>FEBRERO</v>
      </c>
      <c r="O392" s="14">
        <f>VLOOKUP(A392,'MOD PAA INVERSIÓN 25 DE FEBRERO'!$B:$H,7,0)</f>
        <v>10</v>
      </c>
      <c r="P392" s="13">
        <f>VLOOKUP(A392,'MOD PAA INVERSIÓN 25 DE FEBRERO'!$B:$I,8,0)</f>
        <v>1</v>
      </c>
      <c r="Q392" s="13" t="str">
        <f>VLOOKUP(A392,'MOD PAA INVERSIÓN 25 DE FEBRERO'!$B:$J,9,0)</f>
        <v>CCE-16 Contratación Directa</v>
      </c>
      <c r="R392" s="15" t="str">
        <f>VLOOKUP(A392,'MOD PAA INVERSIÓN 25 DE FEBRERO'!$B:$K,10,0)</f>
        <v>1-100-F001_VA-Recursos distrito</v>
      </c>
      <c r="S392" s="16">
        <f>VLOOKUP(A392,'MOD PAA INVERSIÓN 25 DE FEBRERO'!$B:$L,11,0)</f>
        <v>6000000</v>
      </c>
      <c r="T392" s="17">
        <v>60000000</v>
      </c>
      <c r="U392" s="13" t="str">
        <f>VLOOKUP(A392,'MOD PAA INVERSIÓN 25 DE FEBRERO'!$B:$N,13,0)</f>
        <v>Subdirección de Asuntos Comunales</v>
      </c>
      <c r="V392" s="13" t="str">
        <f>VLOOKUP(A392,'MOD PAA INVERSIÓN 25 DE FEBRERO'!$B:$O,14,0)</f>
        <v>O232020200991119_Otros servicios de la administración pública n.c.p.</v>
      </c>
      <c r="W392" s="13" t="str">
        <f>VLOOKUP(A392,'MOD PAA INVERSIÓN 25 DE FEBRERO'!$B:$P,15,0)</f>
        <v>20/0220/0106/45020220238</v>
      </c>
      <c r="X392" s="417" t="s">
        <v>523</v>
      </c>
      <c r="Y392" s="418" t="s">
        <v>50</v>
      </c>
      <c r="Z392" s="13" t="s">
        <v>51</v>
      </c>
      <c r="AA392" s="69"/>
      <c r="AB392" s="69"/>
      <c r="AC392" s="69"/>
      <c r="AD392" s="69"/>
      <c r="AE392" s="13" t="s">
        <v>474</v>
      </c>
      <c r="AF392" s="40">
        <v>5200000</v>
      </c>
      <c r="AG392" s="31">
        <v>31200000</v>
      </c>
      <c r="AH392" s="70">
        <f>VLOOKUP(A392,'MOD PAA INVERSIÓN 25 DE FEBRERO'!$B:$M,12,0)</f>
        <v>60000000</v>
      </c>
      <c r="AI392" s="70">
        <f t="shared" si="20"/>
        <v>28800000</v>
      </c>
      <c r="AJ392" s="70">
        <v>60000000</v>
      </c>
      <c r="AK392" s="70">
        <v>7</v>
      </c>
      <c r="AL392" s="70" t="str">
        <f>VLOOKUP(A392,'MOD PAA INVERSIÓN 25 DE FEBRERO'!$B:$X,23,0)</f>
        <v>Modificación propuesta</v>
      </c>
      <c r="AM392" s="420" t="s">
        <v>47</v>
      </c>
      <c r="AN392" s="14">
        <v>8131</v>
      </c>
      <c r="AO392" s="71"/>
      <c r="AP392" s="71">
        <f>SUMIFS('MOD PAA INVERSIÓN'!$M:$M,'MOD PAA INVERSIÓN'!B:B,A392,'MOD PAA INVERSIÓN'!A:A,"Información Actual")</f>
        <v>31200000</v>
      </c>
      <c r="AQ392" s="71">
        <f>VLOOKUP(A392,'Copia de MOD PAA INVERSIÓN'!$B:$M,12,0)</f>
        <v>60000000</v>
      </c>
      <c r="AR392" s="81">
        <f>VLOOKUP(A392,'SOL INVERSIÒN'!$B:$M,12,0)</f>
        <v>60000000</v>
      </c>
      <c r="AS392" s="69"/>
      <c r="AT392" s="71"/>
      <c r="AU392" s="71">
        <f t="shared" si="21"/>
        <v>0</v>
      </c>
      <c r="AV392" s="71"/>
      <c r="AW392" s="71"/>
      <c r="AX392" s="71"/>
    </row>
    <row r="393" spans="1:50" ht="51">
      <c r="A393" s="12" t="s">
        <v>862</v>
      </c>
      <c r="B393" s="13" t="s">
        <v>34</v>
      </c>
      <c r="C393" s="13" t="s">
        <v>35</v>
      </c>
      <c r="D393" s="13" t="s">
        <v>472</v>
      </c>
      <c r="E393" s="13" t="s">
        <v>473</v>
      </c>
      <c r="F393" s="14">
        <v>8131</v>
      </c>
      <c r="G393" s="14">
        <v>2024110010238</v>
      </c>
      <c r="H393" s="13" t="s">
        <v>474</v>
      </c>
      <c r="I393" s="13" t="s">
        <v>475</v>
      </c>
      <c r="J393" s="13" t="str">
        <f>VLOOKUP(A393,'MOD PAA INVERSIÓN 25 DE FEBRERO'!$B:$C,2,0)</f>
        <v>3. Aplicar a 2000 organizaciones sociales, comunales, medios comunitarios, de propiedad horizontal el modelo de fortalecimiento</v>
      </c>
      <c r="K393" s="13">
        <f>VLOOKUP(A393,'MOD PAA INVERSIÓN 25 DE FEBRERO'!$B:$D,3,0)</f>
        <v>80111600</v>
      </c>
      <c r="L393" s="13" t="str">
        <f>VLOOKUP(A393,'MOD PAA INVERSIÓN 25 DE FEBRERO'!$B:$E,4,0)</f>
        <v xml:space="preserve">Recursos para dar cumplimiento a los objetivos de la Subdirecciòn de asuntos comunales </v>
      </c>
      <c r="M393" s="13" t="str">
        <f>VLOOKUP(A393,'MOD PAA INVERSIÓN 25 DE FEBRERO'!$B:$F,5,0)</f>
        <v>FEBRERO</v>
      </c>
      <c r="N393" s="14" t="str">
        <f>VLOOKUP(A393,'MOD PAA INVERSIÓN 25 DE FEBRERO'!$B:$G,6,0)</f>
        <v>MARZO</v>
      </c>
      <c r="O393" s="14">
        <f>VLOOKUP(A393,'MOD PAA INVERSIÓN 25 DE FEBRERO'!$B:$H,7,0)</f>
        <v>1</v>
      </c>
      <c r="P393" s="13">
        <f>VLOOKUP(A393,'MOD PAA INVERSIÓN 25 DE FEBRERO'!$B:$I,8,0)</f>
        <v>1</v>
      </c>
      <c r="Q393" s="13" t="str">
        <f>VLOOKUP(A393,'MOD PAA INVERSIÓN 25 DE FEBRERO'!$B:$J,9,0)</f>
        <v>CCE-16 Contratación Directa</v>
      </c>
      <c r="R393" s="15" t="str">
        <f>VLOOKUP(A393,'MOD PAA INVERSIÓN 25 DE FEBRERO'!$B:$K,10,0)</f>
        <v>1-100-F001_VA-Recursos distrito</v>
      </c>
      <c r="S393" s="16">
        <f>VLOOKUP(A393,'MOD PAA INVERSIÓN 25 DE FEBRERO'!$B:$L,11,0)</f>
        <v>4800000</v>
      </c>
      <c r="T393" s="17">
        <v>8500000</v>
      </c>
      <c r="U393" s="13" t="str">
        <f>VLOOKUP(A393,'MOD PAA INVERSIÓN 25 DE FEBRERO'!$B:$N,13,0)</f>
        <v>Subdirección de Asuntos Comunales</v>
      </c>
      <c r="V393" s="13" t="str">
        <f>VLOOKUP(A393,'MOD PAA INVERSIÓN 25 DE FEBRERO'!$B:$O,14,0)</f>
        <v>O232020200991119_Otros servicios de la administración pública n.c.p.</v>
      </c>
      <c r="W393" s="13" t="str">
        <f>VLOOKUP(A393,'MOD PAA INVERSIÓN 25 DE FEBRERO'!$B:$P,15,0)</f>
        <v>20/0220/0106/45020220238</v>
      </c>
      <c r="X393" s="12" t="s">
        <v>523</v>
      </c>
      <c r="Y393" s="13" t="s">
        <v>50</v>
      </c>
      <c r="Z393" s="13" t="s">
        <v>51</v>
      </c>
      <c r="AA393" s="69"/>
      <c r="AB393" s="69"/>
      <c r="AC393" s="69"/>
      <c r="AD393" s="69"/>
      <c r="AE393" s="13" t="s">
        <v>474</v>
      </c>
      <c r="AF393" s="40">
        <v>4700000</v>
      </c>
      <c r="AG393" s="31">
        <v>28200000</v>
      </c>
      <c r="AH393" s="70">
        <f>VLOOKUP(A393,'MOD PAA INVERSIÓN 25 DE FEBRERO'!$B:$M,12,0)</f>
        <v>8500000</v>
      </c>
      <c r="AI393" s="70">
        <f t="shared" si="20"/>
        <v>-19700000</v>
      </c>
      <c r="AJ393" s="70">
        <v>8500000</v>
      </c>
      <c r="AK393" s="70">
        <v>7</v>
      </c>
      <c r="AL393" s="70" t="str">
        <f>VLOOKUP(A393,'MOD PAA INVERSIÓN 25 DE FEBRERO'!$B:$X,23,0)</f>
        <v>Modificación propuesta</v>
      </c>
      <c r="AM393" s="420" t="s">
        <v>47</v>
      </c>
      <c r="AN393" s="14">
        <v>8131</v>
      </c>
      <c r="AO393" s="71"/>
      <c r="AP393" s="71">
        <f>SUMIFS('MOD PAA INVERSIÓN'!$M:$M,'MOD PAA INVERSIÓN'!B:B,A393,'MOD PAA INVERSIÓN'!A:A,"Información Actual")</f>
        <v>28200000</v>
      </c>
      <c r="AQ393" s="71">
        <f>VLOOKUP(A393,'Copia de MOD PAA INVERSIÓN'!$B:$M,12,0)</f>
        <v>8500000</v>
      </c>
      <c r="AR393" s="81">
        <f>VLOOKUP(A393,'SOL INVERSIÒN'!$B:$M,12,0)</f>
        <v>8500000</v>
      </c>
      <c r="AS393" s="69"/>
      <c r="AT393" s="71"/>
      <c r="AU393" s="71">
        <f t="shared" si="21"/>
        <v>0</v>
      </c>
      <c r="AV393" s="71"/>
      <c r="AW393" s="71"/>
      <c r="AX393" s="71"/>
    </row>
    <row r="394" spans="1:50" ht="76.5">
      <c r="A394" s="12" t="s">
        <v>863</v>
      </c>
      <c r="B394" s="13" t="s">
        <v>34</v>
      </c>
      <c r="C394" s="13" t="s">
        <v>35</v>
      </c>
      <c r="D394" s="13" t="s">
        <v>472</v>
      </c>
      <c r="E394" s="13" t="s">
        <v>473</v>
      </c>
      <c r="F394" s="14">
        <v>8131</v>
      </c>
      <c r="G394" s="14">
        <v>2024110010238</v>
      </c>
      <c r="H394" s="13" t="s">
        <v>474</v>
      </c>
      <c r="I394" s="13" t="s">
        <v>475</v>
      </c>
      <c r="J394" s="13" t="s">
        <v>476</v>
      </c>
      <c r="K394" s="13">
        <v>80111600</v>
      </c>
      <c r="L394" s="13" t="s">
        <v>847</v>
      </c>
      <c r="M394" s="13" t="s">
        <v>42</v>
      </c>
      <c r="N394" s="13" t="s">
        <v>43</v>
      </c>
      <c r="O394" s="13">
        <v>6</v>
      </c>
      <c r="P394" s="12">
        <v>1</v>
      </c>
      <c r="Q394" s="13" t="s">
        <v>44</v>
      </c>
      <c r="R394" s="40" t="s">
        <v>45</v>
      </c>
      <c r="S394" s="40">
        <v>3600000</v>
      </c>
      <c r="T394" s="17">
        <v>21600000</v>
      </c>
      <c r="U394" s="13" t="s">
        <v>46</v>
      </c>
      <c r="V394" s="420" t="s">
        <v>47</v>
      </c>
      <c r="W394" s="13" t="s">
        <v>481</v>
      </c>
      <c r="X394" s="12" t="s">
        <v>523</v>
      </c>
      <c r="Y394" s="13" t="s">
        <v>50</v>
      </c>
      <c r="Z394" s="13" t="s">
        <v>51</v>
      </c>
      <c r="AA394" s="69"/>
      <c r="AB394" s="69"/>
      <c r="AC394" s="69"/>
      <c r="AD394" s="69"/>
      <c r="AE394" s="13" t="s">
        <v>474</v>
      </c>
      <c r="AF394" s="40">
        <v>3600000</v>
      </c>
      <c r="AG394" s="31">
        <v>21600000</v>
      </c>
      <c r="AH394" s="70" t="e">
        <f>VLOOKUP(A394,'MOD PAA INVERSIÓN 25 DE FEBRERO'!$B:$M,12,0)</f>
        <v>#N/A</v>
      </c>
      <c r="AI394" s="78">
        <f t="shared" si="20"/>
        <v>0</v>
      </c>
      <c r="AJ394" s="78">
        <v>21600000</v>
      </c>
      <c r="AK394" s="70">
        <v>0</v>
      </c>
      <c r="AL394" s="70" t="e">
        <f>VLOOKUP(A394,'MOD PAA INVERSIÓN 25 DE FEBRERO'!$B:$X,23,0)</f>
        <v>#N/A</v>
      </c>
      <c r="AM394" s="420" t="s">
        <v>47</v>
      </c>
      <c r="AN394" s="14">
        <v>8131</v>
      </c>
      <c r="AO394" s="71"/>
      <c r="AP394" s="71">
        <f>SUMIFS('MOD PAA INVERSIÓN'!$M:$M,'MOD PAA INVERSIÓN'!B:B,A394,'MOD PAA INVERSIÓN'!A:A,"Información Actual")</f>
        <v>0</v>
      </c>
      <c r="AQ394" s="71" t="e">
        <f>VLOOKUP(A394,'Copia de MOD PAA INVERSIÓN'!$B:$M,12,0)</f>
        <v>#N/A</v>
      </c>
      <c r="AR394" s="69" t="e">
        <f>VLOOKUP(A394,'SOL INVERSIÒN'!$B:$M,12,0)</f>
        <v>#N/A</v>
      </c>
      <c r="AS394" s="69"/>
      <c r="AT394" s="71"/>
      <c r="AU394" s="71" t="e">
        <f t="shared" si="21"/>
        <v>#N/A</v>
      </c>
      <c r="AV394" s="71"/>
      <c r="AW394" s="71"/>
      <c r="AX394" s="71"/>
    </row>
    <row r="395" spans="1:50" ht="76.5">
      <c r="A395" s="12" t="s">
        <v>864</v>
      </c>
      <c r="B395" s="13" t="s">
        <v>34</v>
      </c>
      <c r="C395" s="13" t="s">
        <v>35</v>
      </c>
      <c r="D395" s="13" t="s">
        <v>472</v>
      </c>
      <c r="E395" s="13" t="s">
        <v>473</v>
      </c>
      <c r="F395" s="14">
        <v>8131</v>
      </c>
      <c r="G395" s="14">
        <v>2024110010238</v>
      </c>
      <c r="H395" s="13" t="s">
        <v>474</v>
      </c>
      <c r="I395" s="13" t="s">
        <v>475</v>
      </c>
      <c r="J395" s="13" t="s">
        <v>476</v>
      </c>
      <c r="K395" s="13">
        <v>80111600</v>
      </c>
      <c r="L395" s="13" t="s">
        <v>847</v>
      </c>
      <c r="M395" s="13" t="s">
        <v>42</v>
      </c>
      <c r="N395" s="13" t="s">
        <v>43</v>
      </c>
      <c r="O395" s="13">
        <v>6</v>
      </c>
      <c r="P395" s="12">
        <v>1</v>
      </c>
      <c r="Q395" s="13" t="s">
        <v>44</v>
      </c>
      <c r="R395" s="40" t="s">
        <v>45</v>
      </c>
      <c r="S395" s="40">
        <v>3600000</v>
      </c>
      <c r="T395" s="17">
        <v>21600000</v>
      </c>
      <c r="U395" s="13" t="s">
        <v>46</v>
      </c>
      <c r="V395" s="420" t="s">
        <v>47</v>
      </c>
      <c r="W395" s="13" t="s">
        <v>481</v>
      </c>
      <c r="X395" s="12" t="s">
        <v>523</v>
      </c>
      <c r="Y395" s="13" t="s">
        <v>50</v>
      </c>
      <c r="Z395" s="13" t="s">
        <v>51</v>
      </c>
      <c r="AA395" s="69"/>
      <c r="AB395" s="69"/>
      <c r="AC395" s="69"/>
      <c r="AD395" s="69"/>
      <c r="AE395" s="13" t="s">
        <v>474</v>
      </c>
      <c r="AF395" s="40">
        <v>3600000</v>
      </c>
      <c r="AG395" s="31">
        <v>21600000</v>
      </c>
      <c r="AH395" s="70" t="e">
        <f>VLOOKUP(A395,'MOD PAA INVERSIÓN 25 DE FEBRERO'!$B:$M,12,0)</f>
        <v>#N/A</v>
      </c>
      <c r="AI395" s="78">
        <f t="shared" si="20"/>
        <v>0</v>
      </c>
      <c r="AJ395" s="78">
        <v>21600000</v>
      </c>
      <c r="AK395" s="70">
        <v>0</v>
      </c>
      <c r="AL395" s="70" t="e">
        <f>VLOOKUP(A395,'MOD PAA INVERSIÓN 25 DE FEBRERO'!$B:$X,23,0)</f>
        <v>#N/A</v>
      </c>
      <c r="AM395" s="420" t="s">
        <v>47</v>
      </c>
      <c r="AN395" s="14">
        <v>8131</v>
      </c>
      <c r="AO395" s="71"/>
      <c r="AP395" s="71">
        <f>SUMIFS('MOD PAA INVERSIÓN'!$M:$M,'MOD PAA INVERSIÓN'!B:B,A395,'MOD PAA INVERSIÓN'!A:A,"Información Actual")</f>
        <v>0</v>
      </c>
      <c r="AQ395" s="71" t="e">
        <f>VLOOKUP(A395,'Copia de MOD PAA INVERSIÓN'!$B:$M,12,0)</f>
        <v>#N/A</v>
      </c>
      <c r="AR395" s="69" t="e">
        <f>VLOOKUP(A395,'SOL INVERSIÒN'!$B:$M,12,0)</f>
        <v>#N/A</v>
      </c>
      <c r="AS395" s="69"/>
      <c r="AT395" s="71"/>
      <c r="AU395" s="71" t="e">
        <f t="shared" si="21"/>
        <v>#N/A</v>
      </c>
      <c r="AV395" s="71"/>
      <c r="AW395" s="71"/>
      <c r="AX395" s="71"/>
    </row>
    <row r="396" spans="1:50" ht="76.5">
      <c r="A396" s="12" t="s">
        <v>865</v>
      </c>
      <c r="B396" s="13" t="s">
        <v>34</v>
      </c>
      <c r="C396" s="13" t="s">
        <v>35</v>
      </c>
      <c r="D396" s="13" t="s">
        <v>472</v>
      </c>
      <c r="E396" s="13" t="s">
        <v>473</v>
      </c>
      <c r="F396" s="14">
        <v>8131</v>
      </c>
      <c r="G396" s="14">
        <v>2024110010238</v>
      </c>
      <c r="H396" s="13" t="s">
        <v>474</v>
      </c>
      <c r="I396" s="13" t="s">
        <v>475</v>
      </c>
      <c r="J396" s="13" t="str">
        <f>VLOOKUP(A396,'MOD PAA INVERSIÓN 25 DE FEBRERO'!$B:$C,2,0)</f>
        <v>3. Aplicar a 2000 organizaciones sociales, comunales, medios comunitarios, de propiedad horizontal el modelo de fortalecimiento</v>
      </c>
      <c r="K396" s="13">
        <f>VLOOKUP(A396,'MOD PAA INVERSIÓN 25 DE FEBRERO'!$B:$D,3,0)</f>
        <v>80111600</v>
      </c>
      <c r="L396" s="13" t="str">
        <f>VLOOKUP(A396,'MOD PAA INVERSIÓN 25 DE FEBRERO'!$B:$E,4,0)</f>
        <v>Prestar los servicios profesionales para implementar el modelo de fortalecimiento con organizaciones de propiedad horizontal y comunales de los distintos  niveles en el marco del proyecto de inversión 8131. </v>
      </c>
      <c r="M396" s="13" t="str">
        <f>VLOOKUP(A396,'MOD PAA INVERSIÓN 25 DE FEBRERO'!$B:$F,5,0)</f>
        <v>ENERO</v>
      </c>
      <c r="N396" s="14" t="str">
        <f>VLOOKUP(A396,'MOD PAA INVERSIÓN 25 DE FEBRERO'!$B:$G,6,0)</f>
        <v>FEBRERO</v>
      </c>
      <c r="O396" s="14">
        <f>VLOOKUP(A396,'MOD PAA INVERSIÓN 25 DE FEBRERO'!$B:$H,7,0)</f>
        <v>6</v>
      </c>
      <c r="P396" s="13">
        <f>VLOOKUP(A396,'MOD PAA INVERSIÓN 25 DE FEBRERO'!$B:$I,8,0)</f>
        <v>1</v>
      </c>
      <c r="Q396" s="13" t="str">
        <f>VLOOKUP(A396,'MOD PAA INVERSIÓN 25 DE FEBRERO'!$B:$J,9,0)</f>
        <v>CCE-16 Contratación Directa</v>
      </c>
      <c r="R396" s="15" t="str">
        <f>VLOOKUP(A396,'MOD PAA INVERSIÓN 25 DE FEBRERO'!$B:$K,10,0)</f>
        <v>1-100-F001_VA-Recursos distrito</v>
      </c>
      <c r="S396" s="16">
        <f>VLOOKUP(A396,'MOD PAA INVERSIÓN 25 DE FEBRERO'!$B:$L,11,0)</f>
        <v>3900000</v>
      </c>
      <c r="T396" s="17">
        <v>0</v>
      </c>
      <c r="U396" s="13" t="str">
        <f>VLOOKUP(A396,'MOD PAA INVERSIÓN 25 DE FEBRERO'!$B:$N,13,0)</f>
        <v>Subdirección de Asuntos Comunales</v>
      </c>
      <c r="V396" s="13" t="str">
        <f>VLOOKUP(A396,'MOD PAA INVERSIÓN 25 DE FEBRERO'!$B:$O,14,0)</f>
        <v>O232020200991119_Otros servicios de la administración pública n.c.p.</v>
      </c>
      <c r="W396" s="13" t="str">
        <f>VLOOKUP(A396,'MOD PAA INVERSIÓN 25 DE FEBRERO'!$B:$P,15,0)</f>
        <v>20/0220/0106/45020220238</v>
      </c>
      <c r="X396" s="12" t="s">
        <v>523</v>
      </c>
      <c r="Y396" s="13" t="s">
        <v>50</v>
      </c>
      <c r="Z396" s="13" t="s">
        <v>51</v>
      </c>
      <c r="AA396" s="69"/>
      <c r="AB396" s="69"/>
      <c r="AC396" s="69"/>
      <c r="AD396" s="69"/>
      <c r="AE396" s="13" t="s">
        <v>474</v>
      </c>
      <c r="AF396" s="40">
        <v>3900000</v>
      </c>
      <c r="AG396" s="31">
        <v>23400000</v>
      </c>
      <c r="AH396" s="70">
        <f>VLOOKUP(A396,'MOD PAA INVERSIÓN 25 DE FEBRERO'!$B:$M,12,0)</f>
        <v>23400000</v>
      </c>
      <c r="AI396" s="78">
        <f t="shared" si="20"/>
        <v>-23400000</v>
      </c>
      <c r="AJ396" s="13">
        <v>0</v>
      </c>
      <c r="AK396" s="70">
        <v>7</v>
      </c>
      <c r="AL396" s="70" t="str">
        <f>VLOOKUP(A396,'MOD PAA INVERSIÓN 25 DE FEBRERO'!$B:$X,23,0)</f>
        <v>Eliminación de Concepto</v>
      </c>
      <c r="AM396" s="420" t="s">
        <v>47</v>
      </c>
      <c r="AN396" s="14">
        <v>8131</v>
      </c>
      <c r="AO396" s="71"/>
      <c r="AP396" s="71">
        <f>SUMIFS('MOD PAA INVERSIÓN'!$M:$M,'MOD PAA INVERSIÓN'!B:B,A396,'MOD PAA INVERSIÓN'!A:A,"Información Actual")</f>
        <v>0</v>
      </c>
      <c r="AQ396" s="71">
        <f>VLOOKUP(A396,'Copia de MOD PAA INVERSIÓN'!$B:$M,12,0)</f>
        <v>23400000</v>
      </c>
      <c r="AR396" s="81">
        <f>VLOOKUP(A396,'SOL INVERSIÒN'!$B:$M,12,0)</f>
        <v>23400000</v>
      </c>
      <c r="AS396" s="69"/>
      <c r="AT396" s="71"/>
      <c r="AU396" s="71">
        <f t="shared" si="21"/>
        <v>-23400000</v>
      </c>
      <c r="AV396" s="71"/>
      <c r="AW396" s="71"/>
      <c r="AX396" s="71"/>
    </row>
    <row r="397" spans="1:50" ht="102">
      <c r="A397" s="12" t="s">
        <v>866</v>
      </c>
      <c r="B397" s="13" t="s">
        <v>34</v>
      </c>
      <c r="C397" s="13" t="s">
        <v>35</v>
      </c>
      <c r="D397" s="13" t="s">
        <v>496</v>
      </c>
      <c r="E397" s="13" t="s">
        <v>473</v>
      </c>
      <c r="F397" s="13">
        <v>8131</v>
      </c>
      <c r="G397" s="14">
        <v>2024110010238</v>
      </c>
      <c r="H397" s="13" t="s">
        <v>474</v>
      </c>
      <c r="I397" s="13" t="s">
        <v>475</v>
      </c>
      <c r="J397" s="13" t="s">
        <v>855</v>
      </c>
      <c r="K397" s="13">
        <v>80111600</v>
      </c>
      <c r="L397" s="13" t="s">
        <v>867</v>
      </c>
      <c r="M397" s="13" t="s">
        <v>42</v>
      </c>
      <c r="N397" s="13" t="s">
        <v>43</v>
      </c>
      <c r="O397" s="13">
        <v>9</v>
      </c>
      <c r="P397" s="12">
        <v>1</v>
      </c>
      <c r="Q397" s="13" t="s">
        <v>44</v>
      </c>
      <c r="R397" s="40" t="s">
        <v>45</v>
      </c>
      <c r="S397" s="40">
        <v>6000000</v>
      </c>
      <c r="T397" s="17">
        <v>54000000</v>
      </c>
      <c r="U397" s="13" t="s">
        <v>46</v>
      </c>
      <c r="V397" s="420" t="s">
        <v>47</v>
      </c>
      <c r="W397" s="13" t="s">
        <v>499</v>
      </c>
      <c r="X397" s="12" t="s">
        <v>509</v>
      </c>
      <c r="Y397" s="13" t="s">
        <v>50</v>
      </c>
      <c r="Z397" s="13" t="s">
        <v>51</v>
      </c>
      <c r="AA397" s="69"/>
      <c r="AB397" s="69"/>
      <c r="AC397" s="69"/>
      <c r="AD397" s="69"/>
      <c r="AE397" s="13" t="s">
        <v>474</v>
      </c>
      <c r="AF397" s="40">
        <v>6000000</v>
      </c>
      <c r="AG397" s="31">
        <v>54000000</v>
      </c>
      <c r="AH397" s="70" t="e">
        <f>VLOOKUP(A397,'MOD PAA INVERSIÓN 25 DE FEBRERO'!$B:$M,12,0)</f>
        <v>#N/A</v>
      </c>
      <c r="AI397" s="78">
        <f t="shared" si="20"/>
        <v>0</v>
      </c>
      <c r="AJ397" s="78">
        <v>54000000</v>
      </c>
      <c r="AK397" s="70">
        <v>0</v>
      </c>
      <c r="AL397" s="70" t="e">
        <f>VLOOKUP(A397,'MOD PAA INVERSIÓN 25 DE FEBRERO'!$B:$X,23,0)</f>
        <v>#N/A</v>
      </c>
      <c r="AM397" s="420" t="s">
        <v>47</v>
      </c>
      <c r="AN397" s="13">
        <v>8131</v>
      </c>
      <c r="AO397" s="71"/>
      <c r="AP397" s="71">
        <f>SUMIFS('MOD PAA INVERSIÓN'!$M:$M,'MOD PAA INVERSIÓN'!B:B,A397,'MOD PAA INVERSIÓN'!A:A,"Información Actual")</f>
        <v>0</v>
      </c>
      <c r="AQ397" s="71" t="e">
        <f>VLOOKUP(A397,'Copia de MOD PAA INVERSIÓN'!$B:$M,12,0)</f>
        <v>#N/A</v>
      </c>
      <c r="AR397" s="69" t="e">
        <f>VLOOKUP(A397,'SOL INVERSIÒN'!$B:$M,12,0)</f>
        <v>#N/A</v>
      </c>
      <c r="AS397" s="69"/>
      <c r="AT397" s="71"/>
      <c r="AU397" s="71" t="e">
        <f t="shared" si="21"/>
        <v>#N/A</v>
      </c>
      <c r="AV397" s="71"/>
      <c r="AW397" s="71"/>
      <c r="AX397" s="71"/>
    </row>
    <row r="398" spans="1:50" ht="76.5">
      <c r="A398" s="12" t="s">
        <v>868</v>
      </c>
      <c r="B398" s="13" t="s">
        <v>34</v>
      </c>
      <c r="C398" s="13" t="s">
        <v>35</v>
      </c>
      <c r="D398" s="13" t="s">
        <v>472</v>
      </c>
      <c r="E398" s="13" t="s">
        <v>473</v>
      </c>
      <c r="F398" s="14">
        <v>8131</v>
      </c>
      <c r="G398" s="14">
        <v>2024110010238</v>
      </c>
      <c r="H398" s="13" t="s">
        <v>474</v>
      </c>
      <c r="I398" s="13" t="s">
        <v>475</v>
      </c>
      <c r="J398" s="13" t="s">
        <v>476</v>
      </c>
      <c r="K398" s="13">
        <v>80111600</v>
      </c>
      <c r="L398" s="13" t="s">
        <v>850</v>
      </c>
      <c r="M398" s="13" t="s">
        <v>43</v>
      </c>
      <c r="N398" s="13" t="s">
        <v>43</v>
      </c>
      <c r="O398" s="13">
        <v>6</v>
      </c>
      <c r="P398" s="425">
        <v>1</v>
      </c>
      <c r="Q398" s="426" t="s">
        <v>44</v>
      </c>
      <c r="R398" s="427" t="s">
        <v>45</v>
      </c>
      <c r="S398" s="40">
        <v>3156000</v>
      </c>
      <c r="T398" s="17">
        <v>18936000</v>
      </c>
      <c r="U398" s="13" t="s">
        <v>46</v>
      </c>
      <c r="V398" s="12" t="s">
        <v>47</v>
      </c>
      <c r="W398" s="426" t="s">
        <v>481</v>
      </c>
      <c r="X398" s="425" t="s">
        <v>523</v>
      </c>
      <c r="Y398" s="426" t="s">
        <v>50</v>
      </c>
      <c r="Z398" s="13" t="s">
        <v>51</v>
      </c>
      <c r="AA398" s="69"/>
      <c r="AB398" s="69"/>
      <c r="AC398" s="69"/>
      <c r="AD398" s="69"/>
      <c r="AE398" s="13" t="s">
        <v>474</v>
      </c>
      <c r="AF398" s="40">
        <v>3156000</v>
      </c>
      <c r="AG398" s="31">
        <v>18936000</v>
      </c>
      <c r="AH398" s="70" t="e">
        <f>VLOOKUP(A398,'MOD PAA INVERSIÓN 25 DE FEBRERO'!$B:$M,12,0)</f>
        <v>#N/A</v>
      </c>
      <c r="AI398" s="78">
        <f t="shared" si="20"/>
        <v>0</v>
      </c>
      <c r="AJ398" s="78">
        <v>18936000</v>
      </c>
      <c r="AK398" s="70">
        <v>0</v>
      </c>
      <c r="AL398" s="70" t="e">
        <f>VLOOKUP(A398,'MOD PAA INVERSIÓN 25 DE FEBRERO'!$B:$X,23,0)</f>
        <v>#N/A</v>
      </c>
      <c r="AM398" s="12" t="s">
        <v>47</v>
      </c>
      <c r="AN398" s="14">
        <v>8131</v>
      </c>
      <c r="AO398" s="71"/>
      <c r="AP398" s="71">
        <f>SUMIFS('MOD PAA INVERSIÓN'!$M:$M,'MOD PAA INVERSIÓN'!B:B,A398,'MOD PAA INVERSIÓN'!A:A,"Información Actual")</f>
        <v>0</v>
      </c>
      <c r="AQ398" s="71" t="e">
        <f>VLOOKUP(A398,'Copia de MOD PAA INVERSIÓN'!$B:$M,12,0)</f>
        <v>#N/A</v>
      </c>
      <c r="AR398" s="69" t="e">
        <f>VLOOKUP(A398,'SOL INVERSIÒN'!$B:$M,12,0)</f>
        <v>#N/A</v>
      </c>
      <c r="AS398" s="69"/>
      <c r="AT398" s="71"/>
      <c r="AU398" s="71" t="e">
        <f t="shared" si="21"/>
        <v>#N/A</v>
      </c>
      <c r="AV398" s="71"/>
      <c r="AW398" s="71"/>
      <c r="AX398" s="71"/>
    </row>
    <row r="399" spans="1:50" ht="76.5">
      <c r="A399" s="12" t="s">
        <v>869</v>
      </c>
      <c r="B399" s="13" t="s">
        <v>34</v>
      </c>
      <c r="C399" s="13" t="s">
        <v>35</v>
      </c>
      <c r="D399" s="13" t="s">
        <v>472</v>
      </c>
      <c r="E399" s="13" t="s">
        <v>473</v>
      </c>
      <c r="F399" s="14">
        <v>8131</v>
      </c>
      <c r="G399" s="14">
        <v>2024110010238</v>
      </c>
      <c r="H399" s="13" t="s">
        <v>474</v>
      </c>
      <c r="I399" s="13" t="s">
        <v>475</v>
      </c>
      <c r="J399" s="13" t="s">
        <v>476</v>
      </c>
      <c r="K399" s="13">
        <v>80111600</v>
      </c>
      <c r="L399" s="13" t="s">
        <v>852</v>
      </c>
      <c r="M399" s="13" t="s">
        <v>42</v>
      </c>
      <c r="N399" s="13" t="s">
        <v>43</v>
      </c>
      <c r="O399" s="13">
        <v>6</v>
      </c>
      <c r="P399" s="12">
        <v>1</v>
      </c>
      <c r="Q399" s="13" t="s">
        <v>44</v>
      </c>
      <c r="R399" s="40" t="s">
        <v>45</v>
      </c>
      <c r="S399" s="40">
        <v>4500000</v>
      </c>
      <c r="T399" s="17">
        <v>27000000</v>
      </c>
      <c r="U399" s="13" t="s">
        <v>46</v>
      </c>
      <c r="V399" s="420" t="s">
        <v>47</v>
      </c>
      <c r="W399" s="13" t="s">
        <v>481</v>
      </c>
      <c r="X399" s="12" t="s">
        <v>523</v>
      </c>
      <c r="Y399" s="13" t="s">
        <v>50</v>
      </c>
      <c r="Z399" s="13" t="s">
        <v>51</v>
      </c>
      <c r="AA399" s="69"/>
      <c r="AB399" s="69"/>
      <c r="AC399" s="69"/>
      <c r="AD399" s="69"/>
      <c r="AE399" s="13" t="s">
        <v>474</v>
      </c>
      <c r="AF399" s="40">
        <v>4500000</v>
      </c>
      <c r="AG399" s="31">
        <v>27000000</v>
      </c>
      <c r="AH399" s="70" t="e">
        <f>VLOOKUP(A399,'MOD PAA INVERSIÓN 25 DE FEBRERO'!$B:$M,12,0)</f>
        <v>#N/A</v>
      </c>
      <c r="AI399" s="78">
        <f t="shared" si="20"/>
        <v>0</v>
      </c>
      <c r="AJ399" s="78">
        <v>27000000</v>
      </c>
      <c r="AK399" s="70">
        <v>0</v>
      </c>
      <c r="AL399" s="70" t="e">
        <f>VLOOKUP(A399,'MOD PAA INVERSIÓN 25 DE FEBRERO'!$B:$X,23,0)</f>
        <v>#N/A</v>
      </c>
      <c r="AM399" s="420" t="s">
        <v>47</v>
      </c>
      <c r="AN399" s="14">
        <v>8131</v>
      </c>
      <c r="AO399" s="71"/>
      <c r="AP399" s="71">
        <f>SUMIFS('MOD PAA INVERSIÓN'!$M:$M,'MOD PAA INVERSIÓN'!B:B,A399,'MOD PAA INVERSIÓN'!A:A,"Información Actual")</f>
        <v>0</v>
      </c>
      <c r="AQ399" s="71" t="e">
        <f>VLOOKUP(A399,'Copia de MOD PAA INVERSIÓN'!$B:$M,12,0)</f>
        <v>#N/A</v>
      </c>
      <c r="AR399" s="69" t="e">
        <f>VLOOKUP(A399,'SOL INVERSIÒN'!$B:$M,12,0)</f>
        <v>#N/A</v>
      </c>
      <c r="AS399" s="69"/>
      <c r="AT399" s="71"/>
      <c r="AU399" s="71" t="e">
        <f t="shared" si="21"/>
        <v>#N/A</v>
      </c>
      <c r="AV399" s="71"/>
      <c r="AW399" s="71"/>
      <c r="AX399" s="71"/>
    </row>
    <row r="400" spans="1:50" ht="76.5">
      <c r="A400" s="12" t="s">
        <v>870</v>
      </c>
      <c r="B400" s="13" t="s">
        <v>34</v>
      </c>
      <c r="C400" s="13" t="s">
        <v>35</v>
      </c>
      <c r="D400" s="13" t="s">
        <v>472</v>
      </c>
      <c r="E400" s="13" t="s">
        <v>473</v>
      </c>
      <c r="F400" s="14">
        <v>8131</v>
      </c>
      <c r="G400" s="14">
        <v>2024110010238</v>
      </c>
      <c r="H400" s="13" t="s">
        <v>474</v>
      </c>
      <c r="I400" s="13" t="s">
        <v>475</v>
      </c>
      <c r="J400" s="13" t="s">
        <v>476</v>
      </c>
      <c r="K400" s="13">
        <v>80111600</v>
      </c>
      <c r="L400" s="13" t="s">
        <v>852</v>
      </c>
      <c r="M400" s="13" t="s">
        <v>42</v>
      </c>
      <c r="N400" s="13" t="s">
        <v>43</v>
      </c>
      <c r="O400" s="13">
        <v>6</v>
      </c>
      <c r="P400" s="428">
        <v>1</v>
      </c>
      <c r="Q400" s="429" t="s">
        <v>44</v>
      </c>
      <c r="R400" s="430" t="s">
        <v>45</v>
      </c>
      <c r="S400" s="40">
        <v>5200000</v>
      </c>
      <c r="T400" s="17">
        <v>31200000</v>
      </c>
      <c r="U400" s="13" t="s">
        <v>46</v>
      </c>
      <c r="V400" s="12" t="s">
        <v>47</v>
      </c>
      <c r="W400" s="429" t="s">
        <v>481</v>
      </c>
      <c r="X400" s="428" t="s">
        <v>523</v>
      </c>
      <c r="Y400" s="429" t="s">
        <v>50</v>
      </c>
      <c r="Z400" s="13" t="s">
        <v>51</v>
      </c>
      <c r="AA400" s="69"/>
      <c r="AB400" s="69"/>
      <c r="AC400" s="69"/>
      <c r="AD400" s="69"/>
      <c r="AE400" s="13" t="s">
        <v>474</v>
      </c>
      <c r="AF400" s="40">
        <v>5200000</v>
      </c>
      <c r="AG400" s="31">
        <v>31200000</v>
      </c>
      <c r="AH400" s="70" t="e">
        <f>VLOOKUP(A400,'MOD PAA INVERSIÓN 25 DE FEBRERO'!$B:$M,12,0)</f>
        <v>#N/A</v>
      </c>
      <c r="AI400" s="78">
        <f t="shared" si="20"/>
        <v>0</v>
      </c>
      <c r="AJ400" s="78">
        <v>31200000</v>
      </c>
      <c r="AK400" s="70">
        <v>0</v>
      </c>
      <c r="AL400" s="70" t="e">
        <f>VLOOKUP(A400,'MOD PAA INVERSIÓN 25 DE FEBRERO'!$B:$X,23,0)</f>
        <v>#N/A</v>
      </c>
      <c r="AM400" s="12" t="s">
        <v>47</v>
      </c>
      <c r="AN400" s="14">
        <v>8131</v>
      </c>
      <c r="AO400" s="71"/>
      <c r="AP400" s="71">
        <f>SUMIFS('MOD PAA INVERSIÓN'!$M:$M,'MOD PAA INVERSIÓN'!B:B,A400,'MOD PAA INVERSIÓN'!A:A,"Información Actual")</f>
        <v>0</v>
      </c>
      <c r="AQ400" s="71" t="e">
        <f>VLOOKUP(A400,'Copia de MOD PAA INVERSIÓN'!$B:$M,12,0)</f>
        <v>#N/A</v>
      </c>
      <c r="AR400" s="69" t="e">
        <f>VLOOKUP(A400,'SOL INVERSIÒN'!$B:$M,12,0)</f>
        <v>#N/A</v>
      </c>
      <c r="AS400" s="69"/>
      <c r="AT400" s="71"/>
      <c r="AU400" s="71" t="e">
        <f t="shared" si="21"/>
        <v>#N/A</v>
      </c>
      <c r="AV400" s="71"/>
      <c r="AW400" s="71"/>
      <c r="AX400" s="71"/>
    </row>
    <row r="401" spans="1:50" ht="63.75">
      <c r="A401" s="12" t="s">
        <v>871</v>
      </c>
      <c r="B401" s="418" t="s">
        <v>34</v>
      </c>
      <c r="C401" s="13" t="s">
        <v>35</v>
      </c>
      <c r="D401" s="13" t="s">
        <v>496</v>
      </c>
      <c r="E401" s="13" t="s">
        <v>473</v>
      </c>
      <c r="F401" s="13">
        <v>8131</v>
      </c>
      <c r="G401" s="13">
        <v>2024110010238</v>
      </c>
      <c r="H401" s="13" t="s">
        <v>474</v>
      </c>
      <c r="I401" s="13" t="s">
        <v>475</v>
      </c>
      <c r="J401" s="13" t="s">
        <v>855</v>
      </c>
      <c r="K401" s="418">
        <v>80111600</v>
      </c>
      <c r="L401" s="418" t="s">
        <v>856</v>
      </c>
      <c r="M401" s="418" t="s">
        <v>42</v>
      </c>
      <c r="N401" s="418" t="s">
        <v>43</v>
      </c>
      <c r="O401" s="13">
        <v>8</v>
      </c>
      <c r="P401" s="417">
        <v>1</v>
      </c>
      <c r="Q401" s="418" t="s">
        <v>44</v>
      </c>
      <c r="R401" s="419" t="s">
        <v>45</v>
      </c>
      <c r="S401" s="419">
        <v>7000000</v>
      </c>
      <c r="T401" s="17">
        <v>56000000</v>
      </c>
      <c r="U401" s="418" t="s">
        <v>46</v>
      </c>
      <c r="V401" s="12" t="s">
        <v>47</v>
      </c>
      <c r="W401" s="418" t="s">
        <v>499</v>
      </c>
      <c r="X401" s="417" t="s">
        <v>509</v>
      </c>
      <c r="Y401" s="418" t="s">
        <v>50</v>
      </c>
      <c r="Z401" s="13" t="s">
        <v>51</v>
      </c>
      <c r="AA401" s="69"/>
      <c r="AB401" s="69"/>
      <c r="AC401" s="69"/>
      <c r="AD401" s="69"/>
      <c r="AE401" s="13" t="s">
        <v>474</v>
      </c>
      <c r="AF401" s="40">
        <v>7000000</v>
      </c>
      <c r="AG401" s="31">
        <v>56000000</v>
      </c>
      <c r="AH401" s="70" t="e">
        <f>VLOOKUP(A401,'MOD PAA INVERSIÓN 25 DE FEBRERO'!$B:$M,12,0)</f>
        <v>#N/A</v>
      </c>
      <c r="AI401" s="78">
        <f t="shared" si="20"/>
        <v>0</v>
      </c>
      <c r="AJ401" s="78">
        <v>56000000</v>
      </c>
      <c r="AK401" s="70">
        <v>0</v>
      </c>
      <c r="AL401" s="70" t="e">
        <f>VLOOKUP(A401,'MOD PAA INVERSIÓN 25 DE FEBRERO'!$B:$X,23,0)</f>
        <v>#N/A</v>
      </c>
      <c r="AM401" s="12" t="s">
        <v>47</v>
      </c>
      <c r="AN401" s="13">
        <v>8131</v>
      </c>
      <c r="AO401" s="71"/>
      <c r="AP401" s="71">
        <f>SUMIFS('MOD PAA INVERSIÓN'!$M:$M,'MOD PAA INVERSIÓN'!B:B,A401,'MOD PAA INVERSIÓN'!A:A,"Información Actual")</f>
        <v>0</v>
      </c>
      <c r="AQ401" s="71" t="e">
        <f>VLOOKUP(A401,'Copia de MOD PAA INVERSIÓN'!$B:$M,12,0)</f>
        <v>#N/A</v>
      </c>
      <c r="AR401" s="69" t="e">
        <f>VLOOKUP(A401,'SOL INVERSIÒN'!$B:$M,12,0)</f>
        <v>#N/A</v>
      </c>
      <c r="AS401" s="69"/>
      <c r="AT401" s="71"/>
      <c r="AU401" s="71" t="e">
        <f t="shared" si="21"/>
        <v>#N/A</v>
      </c>
      <c r="AV401" s="71"/>
      <c r="AW401" s="71"/>
      <c r="AX401" s="71"/>
    </row>
    <row r="402" spans="1:50" ht="76.5">
      <c r="A402" s="12" t="s">
        <v>872</v>
      </c>
      <c r="B402" s="13" t="s">
        <v>34</v>
      </c>
      <c r="C402" s="13" t="s">
        <v>35</v>
      </c>
      <c r="D402" s="13" t="s">
        <v>472</v>
      </c>
      <c r="E402" s="13" t="s">
        <v>473</v>
      </c>
      <c r="F402" s="14">
        <v>8131</v>
      </c>
      <c r="G402" s="14">
        <v>2024110010238</v>
      </c>
      <c r="H402" s="13" t="s">
        <v>474</v>
      </c>
      <c r="I402" s="13" t="s">
        <v>475</v>
      </c>
      <c r="J402" s="13" t="s">
        <v>476</v>
      </c>
      <c r="K402" s="13">
        <v>80111600</v>
      </c>
      <c r="L402" s="13" t="s">
        <v>843</v>
      </c>
      <c r="M402" s="13" t="s">
        <v>42</v>
      </c>
      <c r="N402" s="13" t="s">
        <v>43</v>
      </c>
      <c r="O402" s="13">
        <v>6</v>
      </c>
      <c r="P402" s="12">
        <v>1</v>
      </c>
      <c r="Q402" s="13" t="s">
        <v>44</v>
      </c>
      <c r="R402" s="40" t="s">
        <v>45</v>
      </c>
      <c r="S402" s="40">
        <v>5200000</v>
      </c>
      <c r="T402" s="17">
        <v>31200000</v>
      </c>
      <c r="U402" s="13" t="s">
        <v>46</v>
      </c>
      <c r="V402" s="420" t="s">
        <v>47</v>
      </c>
      <c r="W402" s="13" t="s">
        <v>481</v>
      </c>
      <c r="X402" s="12" t="s">
        <v>523</v>
      </c>
      <c r="Y402" s="13" t="s">
        <v>50</v>
      </c>
      <c r="Z402" s="13" t="s">
        <v>51</v>
      </c>
      <c r="AA402" s="69"/>
      <c r="AB402" s="69"/>
      <c r="AC402" s="69"/>
      <c r="AD402" s="69"/>
      <c r="AE402" s="13" t="s">
        <v>474</v>
      </c>
      <c r="AF402" s="40">
        <v>5200000</v>
      </c>
      <c r="AG402" s="31">
        <v>31200000</v>
      </c>
      <c r="AH402" s="70" t="e">
        <f>VLOOKUP(A402,'MOD PAA INVERSIÓN 25 DE FEBRERO'!$B:$M,12,0)</f>
        <v>#N/A</v>
      </c>
      <c r="AI402" s="78">
        <f t="shared" si="20"/>
        <v>0</v>
      </c>
      <c r="AJ402" s="78">
        <v>31200000</v>
      </c>
      <c r="AK402" s="70">
        <v>0</v>
      </c>
      <c r="AL402" s="70" t="e">
        <f>VLOOKUP(A402,'MOD PAA INVERSIÓN 25 DE FEBRERO'!$B:$X,23,0)</f>
        <v>#N/A</v>
      </c>
      <c r="AM402" s="420" t="s">
        <v>47</v>
      </c>
      <c r="AN402" s="14">
        <v>8131</v>
      </c>
      <c r="AO402" s="71"/>
      <c r="AP402" s="71">
        <f>SUMIFS('MOD PAA INVERSIÓN'!$M:$M,'MOD PAA INVERSIÓN'!B:B,A402,'MOD PAA INVERSIÓN'!A:A,"Información Actual")</f>
        <v>0</v>
      </c>
      <c r="AQ402" s="71" t="e">
        <f>VLOOKUP(A402,'Copia de MOD PAA INVERSIÓN'!$B:$M,12,0)</f>
        <v>#N/A</v>
      </c>
      <c r="AR402" s="69" t="e">
        <f>VLOOKUP(A402,'SOL INVERSIÒN'!$B:$M,12,0)</f>
        <v>#N/A</v>
      </c>
      <c r="AS402" s="69"/>
      <c r="AT402" s="71"/>
      <c r="AU402" s="71" t="e">
        <f t="shared" si="21"/>
        <v>#N/A</v>
      </c>
      <c r="AV402" s="71"/>
      <c r="AW402" s="71"/>
      <c r="AX402" s="71"/>
    </row>
    <row r="403" spans="1:50" ht="63.75">
      <c r="A403" s="12" t="s">
        <v>873</v>
      </c>
      <c r="B403" s="13" t="s">
        <v>34</v>
      </c>
      <c r="C403" s="13" t="s">
        <v>35</v>
      </c>
      <c r="D403" s="13" t="s">
        <v>496</v>
      </c>
      <c r="E403" s="13" t="s">
        <v>473</v>
      </c>
      <c r="F403" s="13">
        <v>8131</v>
      </c>
      <c r="G403" s="13">
        <v>2024110010238</v>
      </c>
      <c r="H403" s="13" t="s">
        <v>474</v>
      </c>
      <c r="I403" s="13" t="s">
        <v>475</v>
      </c>
      <c r="J403" s="13" t="str">
        <f>VLOOKUP(A403,'MOD PAA INVERSIÓN 25 DE FEBRERO'!$B:$C,2,0)</f>
        <v>4. Implementar el 100% de los planes de acción de las políticas públicas a cargo del IDPAC</v>
      </c>
      <c r="K403" s="13">
        <f>VLOOKUP(A403,'MOD PAA INVERSIÓN 25 DE FEBRERO'!$B:$D,3,0)</f>
        <v>80111600</v>
      </c>
      <c r="L403" s="13" t="str">
        <f>VLOOKUP(A403,'MOD PAA INVERSIÓN 25 DE FEBRERO'!$B:$E,4,0)</f>
        <v>Prestar los servicios profesionales para realizar seguimiento a la Política Publica Comunal y de formulación de la Política pública de Propiedad Horizontal en el marco del proyecto de inversión 8131.</v>
      </c>
      <c r="M403" s="13" t="str">
        <f>VLOOKUP(A403,'MOD PAA INVERSIÓN 25 DE FEBRERO'!$B:$F,5,0)</f>
        <v>FEBRERO</v>
      </c>
      <c r="N403" s="14" t="str">
        <f>VLOOKUP(A403,'MOD PAA INVERSIÓN 25 DE FEBRERO'!$B:$G,6,0)</f>
        <v>FEBRERO</v>
      </c>
      <c r="O403" s="14">
        <f>VLOOKUP(A403,'MOD PAA INVERSIÓN 25 DE FEBRERO'!$B:$H,7,0)</f>
        <v>5</v>
      </c>
      <c r="P403" s="13">
        <f>VLOOKUP(A403,'MOD PAA INVERSIÓN 25 DE FEBRERO'!$B:$I,8,0)</f>
        <v>1</v>
      </c>
      <c r="Q403" s="13" t="str">
        <f>VLOOKUP(A403,'MOD PAA INVERSIÓN 25 DE FEBRERO'!$B:$J,9,0)</f>
        <v>CCE-16 Contratación Directa</v>
      </c>
      <c r="R403" s="15" t="str">
        <f>VLOOKUP(A403,'MOD PAA INVERSIÓN 25 DE FEBRERO'!$B:$K,10,0)</f>
        <v>1-100-F001_VA-Recursos distrito</v>
      </c>
      <c r="S403" s="16">
        <f>VLOOKUP(A403,'MOD PAA INVERSIÓN 25 DE FEBRERO'!$B:$L,11,0)</f>
        <v>6000000</v>
      </c>
      <c r="T403" s="17">
        <v>30000000</v>
      </c>
      <c r="U403" s="13" t="str">
        <f>VLOOKUP(A403,'MOD PAA INVERSIÓN 25 DE FEBRERO'!$B:$N,13,0)</f>
        <v>Subdirección de Asuntos Comunales</v>
      </c>
      <c r="V403" s="13" t="str">
        <f>VLOOKUP(A403,'MOD PAA INVERSIÓN 25 DE FEBRERO'!$B:$O,14,0)</f>
        <v>O232020200991119_Otros servicios de la administración pública n.c.p.</v>
      </c>
      <c r="W403" s="13" t="str">
        <f>VLOOKUP(A403,'MOD PAA INVERSIÓN 25 DE FEBRERO'!$B:$P,15,0)</f>
        <v>20/0220/0101/45020290238</v>
      </c>
      <c r="X403" s="12" t="s">
        <v>509</v>
      </c>
      <c r="Y403" s="13" t="s">
        <v>50</v>
      </c>
      <c r="Z403" s="13" t="s">
        <v>51</v>
      </c>
      <c r="AA403" s="69"/>
      <c r="AB403" s="69"/>
      <c r="AC403" s="69"/>
      <c r="AD403" s="69"/>
      <c r="AE403" s="13" t="s">
        <v>474</v>
      </c>
      <c r="AF403" s="40">
        <v>6000000</v>
      </c>
      <c r="AG403" s="31">
        <v>36000000</v>
      </c>
      <c r="AH403" s="70">
        <f>VLOOKUP(A403,'MOD PAA INVERSIÓN 25 DE FEBRERO'!$B:$M,12,0)</f>
        <v>30000000</v>
      </c>
      <c r="AI403" s="70">
        <f t="shared" si="20"/>
        <v>-6000000</v>
      </c>
      <c r="AJ403" s="70">
        <v>30000000</v>
      </c>
      <c r="AK403" s="70">
        <v>7</v>
      </c>
      <c r="AL403" s="70" t="str">
        <f>VLOOKUP(A403,'MOD PAA INVERSIÓN 25 DE FEBRERO'!$B:$X,23,0)</f>
        <v>Modificación propuesta</v>
      </c>
      <c r="AM403" s="420" t="s">
        <v>47</v>
      </c>
      <c r="AN403" s="13">
        <v>8131</v>
      </c>
      <c r="AO403" s="71"/>
      <c r="AP403" s="71">
        <f>SUMIFS('MOD PAA INVERSIÓN'!$M:$M,'MOD PAA INVERSIÓN'!B:B,A403,'MOD PAA INVERSIÓN'!A:A,"Información Actual")</f>
        <v>36000000</v>
      </c>
      <c r="AQ403" s="71">
        <f>VLOOKUP(A403,'Copia de MOD PAA INVERSIÓN'!$B:$M,12,0)</f>
        <v>30000000</v>
      </c>
      <c r="AR403" s="82">
        <f>VLOOKUP(A403,'SOL INVERSIÒN'!$B:$M,12,0)</f>
        <v>30000000</v>
      </c>
      <c r="AS403" s="69"/>
      <c r="AT403" s="71"/>
      <c r="AU403" s="71">
        <f t="shared" si="21"/>
        <v>0</v>
      </c>
      <c r="AV403" s="71"/>
      <c r="AW403" s="71"/>
      <c r="AX403" s="71"/>
    </row>
    <row r="404" spans="1:50" ht="76.5">
      <c r="A404" s="12" t="s">
        <v>874</v>
      </c>
      <c r="B404" s="13" t="s">
        <v>34</v>
      </c>
      <c r="C404" s="13" t="s">
        <v>35</v>
      </c>
      <c r="D404" s="13" t="s">
        <v>472</v>
      </c>
      <c r="E404" s="13" t="s">
        <v>473</v>
      </c>
      <c r="F404" s="14">
        <v>8131</v>
      </c>
      <c r="G404" s="14">
        <v>2024110010238</v>
      </c>
      <c r="H404" s="13" t="s">
        <v>474</v>
      </c>
      <c r="I404" s="13" t="s">
        <v>475</v>
      </c>
      <c r="J404" s="13" t="s">
        <v>476</v>
      </c>
      <c r="K404" s="13">
        <v>80111600</v>
      </c>
      <c r="L404" s="13" t="s">
        <v>875</v>
      </c>
      <c r="M404" s="13" t="s">
        <v>43</v>
      </c>
      <c r="N404" s="13" t="s">
        <v>43</v>
      </c>
      <c r="O404" s="13">
        <v>6</v>
      </c>
      <c r="P404" s="12">
        <v>1</v>
      </c>
      <c r="Q404" s="13" t="s">
        <v>44</v>
      </c>
      <c r="R404" s="40" t="s">
        <v>45</v>
      </c>
      <c r="S404" s="40">
        <v>4500000</v>
      </c>
      <c r="T404" s="17">
        <v>27000000</v>
      </c>
      <c r="U404" s="13" t="s">
        <v>46</v>
      </c>
      <c r="V404" s="420" t="s">
        <v>47</v>
      </c>
      <c r="W404" s="13" t="s">
        <v>481</v>
      </c>
      <c r="X404" s="12" t="s">
        <v>523</v>
      </c>
      <c r="Y404" s="13" t="s">
        <v>50</v>
      </c>
      <c r="Z404" s="13" t="s">
        <v>51</v>
      </c>
      <c r="AA404" s="69"/>
      <c r="AB404" s="69"/>
      <c r="AC404" s="69"/>
      <c r="AD404" s="69"/>
      <c r="AE404" s="13" t="s">
        <v>474</v>
      </c>
      <c r="AF404" s="40">
        <v>4500000</v>
      </c>
      <c r="AG404" s="31">
        <v>27000000</v>
      </c>
      <c r="AH404" s="70" t="e">
        <f>VLOOKUP(A404,'MOD PAA INVERSIÓN 25 DE FEBRERO'!$B:$M,12,0)</f>
        <v>#N/A</v>
      </c>
      <c r="AI404" s="78">
        <f t="shared" si="20"/>
        <v>0</v>
      </c>
      <c r="AJ404" s="78">
        <v>27000000</v>
      </c>
      <c r="AK404" s="70">
        <v>0</v>
      </c>
      <c r="AL404" s="70" t="e">
        <f>VLOOKUP(A404,'MOD PAA INVERSIÓN 25 DE FEBRERO'!$B:$X,23,0)</f>
        <v>#N/A</v>
      </c>
      <c r="AM404" s="420" t="s">
        <v>47</v>
      </c>
      <c r="AN404" s="14">
        <v>8131</v>
      </c>
      <c r="AO404" s="71"/>
      <c r="AP404" s="71">
        <f>SUMIFS('MOD PAA INVERSIÓN'!$M:$M,'MOD PAA INVERSIÓN'!B:B,A404,'MOD PAA INVERSIÓN'!A:A,"Información Actual")</f>
        <v>0</v>
      </c>
      <c r="AQ404" s="71" t="e">
        <f>VLOOKUP(A404,'Copia de MOD PAA INVERSIÓN'!$B:$M,12,0)</f>
        <v>#N/A</v>
      </c>
      <c r="AR404" s="69" t="e">
        <f>VLOOKUP(A404,'SOL INVERSIÒN'!$B:$M,12,0)</f>
        <v>#N/A</v>
      </c>
      <c r="AS404" s="69"/>
      <c r="AT404" s="71"/>
      <c r="AU404" s="71" t="e">
        <f t="shared" si="21"/>
        <v>#N/A</v>
      </c>
      <c r="AV404" s="71"/>
      <c r="AW404" s="71"/>
      <c r="AX404" s="71"/>
    </row>
    <row r="405" spans="1:50" ht="76.5">
      <c r="A405" s="12" t="s">
        <v>876</v>
      </c>
      <c r="B405" s="13" t="s">
        <v>34</v>
      </c>
      <c r="C405" s="13" t="s">
        <v>35</v>
      </c>
      <c r="D405" s="13" t="s">
        <v>472</v>
      </c>
      <c r="E405" s="13" t="s">
        <v>473</v>
      </c>
      <c r="F405" s="14">
        <v>8131</v>
      </c>
      <c r="G405" s="14">
        <v>2024110010238</v>
      </c>
      <c r="H405" s="13" t="s">
        <v>474</v>
      </c>
      <c r="I405" s="13" t="s">
        <v>475</v>
      </c>
      <c r="J405" s="13" t="s">
        <v>476</v>
      </c>
      <c r="K405" s="13">
        <v>80111600</v>
      </c>
      <c r="L405" s="13" t="s">
        <v>859</v>
      </c>
      <c r="M405" s="13" t="s">
        <v>42</v>
      </c>
      <c r="N405" s="13" t="s">
        <v>43</v>
      </c>
      <c r="O405" s="13">
        <v>6</v>
      </c>
      <c r="P405" s="12">
        <v>1</v>
      </c>
      <c r="Q405" s="13" t="s">
        <v>44</v>
      </c>
      <c r="R405" s="40" t="s">
        <v>45</v>
      </c>
      <c r="S405" s="40">
        <v>3600000</v>
      </c>
      <c r="T405" s="17">
        <v>21600000</v>
      </c>
      <c r="U405" s="13" t="s">
        <v>46</v>
      </c>
      <c r="V405" s="420" t="s">
        <v>47</v>
      </c>
      <c r="W405" s="13" t="s">
        <v>481</v>
      </c>
      <c r="X405" s="12" t="s">
        <v>523</v>
      </c>
      <c r="Y405" s="13" t="s">
        <v>50</v>
      </c>
      <c r="Z405" s="13" t="s">
        <v>51</v>
      </c>
      <c r="AA405" s="69"/>
      <c r="AB405" s="69"/>
      <c r="AC405" s="69"/>
      <c r="AD405" s="69"/>
      <c r="AE405" s="13" t="s">
        <v>474</v>
      </c>
      <c r="AF405" s="40">
        <v>3600000</v>
      </c>
      <c r="AG405" s="31">
        <v>21600000</v>
      </c>
      <c r="AH405" s="70" t="e">
        <f>VLOOKUP(A405,'MOD PAA INVERSIÓN 25 DE FEBRERO'!$B:$M,12,0)</f>
        <v>#N/A</v>
      </c>
      <c r="AI405" s="78">
        <f t="shared" si="20"/>
        <v>0</v>
      </c>
      <c r="AJ405" s="78">
        <v>21600000</v>
      </c>
      <c r="AK405" s="70">
        <v>0</v>
      </c>
      <c r="AL405" s="70" t="e">
        <f>VLOOKUP(A405,'MOD PAA INVERSIÓN 25 DE FEBRERO'!$B:$X,23,0)</f>
        <v>#N/A</v>
      </c>
      <c r="AM405" s="420" t="s">
        <v>47</v>
      </c>
      <c r="AN405" s="14">
        <v>8131</v>
      </c>
      <c r="AO405" s="71"/>
      <c r="AP405" s="71">
        <f>SUMIFS('MOD PAA INVERSIÓN'!$M:$M,'MOD PAA INVERSIÓN'!B:B,A405,'MOD PAA INVERSIÓN'!A:A,"Información Actual")</f>
        <v>0</v>
      </c>
      <c r="AQ405" s="71" t="e">
        <f>VLOOKUP(A405,'Copia de MOD PAA INVERSIÓN'!$B:$M,12,0)</f>
        <v>#N/A</v>
      </c>
      <c r="AR405" s="69" t="e">
        <f>VLOOKUP(A405,'SOL INVERSIÒN'!$B:$M,12,0)</f>
        <v>#N/A</v>
      </c>
      <c r="AS405" s="69"/>
      <c r="AT405" s="71"/>
      <c r="AU405" s="71" t="e">
        <f t="shared" si="21"/>
        <v>#N/A</v>
      </c>
      <c r="AV405" s="71"/>
      <c r="AW405" s="71"/>
      <c r="AX405" s="71"/>
    </row>
    <row r="406" spans="1:50" ht="76.5">
      <c r="A406" s="12" t="s">
        <v>877</v>
      </c>
      <c r="B406" s="13" t="s">
        <v>34</v>
      </c>
      <c r="C406" s="13" t="s">
        <v>35</v>
      </c>
      <c r="D406" s="13" t="s">
        <v>472</v>
      </c>
      <c r="E406" s="13" t="s">
        <v>473</v>
      </c>
      <c r="F406" s="14">
        <v>8131</v>
      </c>
      <c r="G406" s="14">
        <v>2024110010238</v>
      </c>
      <c r="H406" s="13" t="s">
        <v>474</v>
      </c>
      <c r="I406" s="13" t="s">
        <v>475</v>
      </c>
      <c r="J406" s="13" t="s">
        <v>476</v>
      </c>
      <c r="K406" s="13">
        <v>80111600</v>
      </c>
      <c r="L406" s="13" t="s">
        <v>861</v>
      </c>
      <c r="M406" s="13" t="s">
        <v>42</v>
      </c>
      <c r="N406" s="13" t="s">
        <v>43</v>
      </c>
      <c r="O406" s="13">
        <v>6</v>
      </c>
      <c r="P406" s="12">
        <v>1</v>
      </c>
      <c r="Q406" s="13" t="s">
        <v>44</v>
      </c>
      <c r="R406" s="40" t="s">
        <v>45</v>
      </c>
      <c r="S406" s="40">
        <v>5200000</v>
      </c>
      <c r="T406" s="17">
        <v>31200000</v>
      </c>
      <c r="U406" s="13" t="s">
        <v>46</v>
      </c>
      <c r="V406" s="420" t="s">
        <v>47</v>
      </c>
      <c r="W406" s="13" t="s">
        <v>481</v>
      </c>
      <c r="X406" s="12" t="s">
        <v>523</v>
      </c>
      <c r="Y406" s="13" t="s">
        <v>50</v>
      </c>
      <c r="Z406" s="13" t="s">
        <v>51</v>
      </c>
      <c r="AA406" s="69"/>
      <c r="AB406" s="69"/>
      <c r="AC406" s="69"/>
      <c r="AD406" s="69"/>
      <c r="AE406" s="13" t="s">
        <v>474</v>
      </c>
      <c r="AF406" s="40">
        <v>5200000</v>
      </c>
      <c r="AG406" s="31">
        <v>31200000</v>
      </c>
      <c r="AH406" s="70" t="e">
        <f>VLOOKUP(A406,'MOD PAA INVERSIÓN 25 DE FEBRERO'!$B:$M,12,0)</f>
        <v>#N/A</v>
      </c>
      <c r="AI406" s="78">
        <f t="shared" si="20"/>
        <v>0</v>
      </c>
      <c r="AJ406" s="78">
        <v>31200000</v>
      </c>
      <c r="AK406" s="70">
        <v>0</v>
      </c>
      <c r="AL406" s="70" t="e">
        <f>VLOOKUP(A406,'MOD PAA INVERSIÓN 25 DE FEBRERO'!$B:$X,23,0)</f>
        <v>#N/A</v>
      </c>
      <c r="AM406" s="420" t="s">
        <v>47</v>
      </c>
      <c r="AN406" s="14">
        <v>8131</v>
      </c>
      <c r="AO406" s="71"/>
      <c r="AP406" s="71">
        <f>SUMIFS('MOD PAA INVERSIÓN'!$M:$M,'MOD PAA INVERSIÓN'!B:B,A406,'MOD PAA INVERSIÓN'!A:A,"Información Actual")</f>
        <v>0</v>
      </c>
      <c r="AQ406" s="71" t="e">
        <f>VLOOKUP(A406,'Copia de MOD PAA INVERSIÓN'!$B:$M,12,0)</f>
        <v>#N/A</v>
      </c>
      <c r="AR406" s="69" t="e">
        <f>VLOOKUP(A406,'SOL INVERSIÒN'!$B:$M,12,0)</f>
        <v>#N/A</v>
      </c>
      <c r="AS406" s="69"/>
      <c r="AT406" s="71"/>
      <c r="AU406" s="71" t="e">
        <f t="shared" si="21"/>
        <v>#N/A</v>
      </c>
      <c r="AV406" s="71"/>
      <c r="AW406" s="71"/>
      <c r="AX406" s="71"/>
    </row>
    <row r="407" spans="1:50" ht="76.5">
      <c r="A407" s="12" t="s">
        <v>878</v>
      </c>
      <c r="B407" s="13" t="s">
        <v>34</v>
      </c>
      <c r="C407" s="13" t="s">
        <v>756</v>
      </c>
      <c r="D407" s="13" t="s">
        <v>472</v>
      </c>
      <c r="E407" s="13" t="s">
        <v>473</v>
      </c>
      <c r="F407" s="14">
        <v>8131</v>
      </c>
      <c r="G407" s="14">
        <v>2024110010238</v>
      </c>
      <c r="H407" s="13" t="s">
        <v>474</v>
      </c>
      <c r="I407" s="13" t="s">
        <v>475</v>
      </c>
      <c r="J407" s="13" t="str">
        <f>VLOOKUP(A407,'MOD PAA INVERSIÓN 25 DE FEBRERO'!$B:$C,2,0)</f>
        <v>3. Aplicar a 2000 organizaciones sociales, comunales, medios comunitarios, de propiedad horizontal el modelo de fortalecimiento</v>
      </c>
      <c r="K407" s="13">
        <f>VLOOKUP(A407,'MOD PAA INVERSIÓN 25 DE FEBRERO'!$B:$D,3,0)</f>
        <v>80111600</v>
      </c>
      <c r="L407" s="13" t="str">
        <f>VLOOKUP(A407,'MOD PAA INVERSIÓN 25 DE FEBRERO'!$B:$E,4,0)</f>
        <v>Prestar los servicios profesionales para implementar el modelo de fortalecimiento con organizaciones de propiedad horizontal y comunales de los distinto niveles en el marco del proyecto de inversión 8131. </v>
      </c>
      <c r="M407" s="13" t="str">
        <f>VLOOKUP(A407,'MOD PAA INVERSIÓN 25 DE FEBRERO'!$B:$F,5,0)</f>
        <v>ENERO</v>
      </c>
      <c r="N407" s="14" t="str">
        <f>VLOOKUP(A407,'MOD PAA INVERSIÓN 25 DE FEBRERO'!$B:$G,6,0)</f>
        <v>FEBRERO</v>
      </c>
      <c r="O407" s="14">
        <f>VLOOKUP(A407,'MOD PAA INVERSIÓN 25 DE FEBRERO'!$B:$H,7,0)</f>
        <v>10</v>
      </c>
      <c r="P407" s="13">
        <f>VLOOKUP(A407,'MOD PAA INVERSIÓN 25 DE FEBRERO'!$B:$I,8,0)</f>
        <v>1</v>
      </c>
      <c r="Q407" s="13" t="str">
        <f>VLOOKUP(A407,'MOD PAA INVERSIÓN 25 DE FEBRERO'!$B:$J,9,0)</f>
        <v>CCE-16 Contratación Directa</v>
      </c>
      <c r="R407" s="15" t="str">
        <f>VLOOKUP(A407,'MOD PAA INVERSIÓN 25 DE FEBRERO'!$B:$K,10,0)</f>
        <v>1-100-F001_VA-Recursos distrito</v>
      </c>
      <c r="S407" s="16">
        <f>VLOOKUP(A407,'MOD PAA INVERSIÓN 25 DE FEBRERO'!$B:$L,11,0)</f>
        <v>6000000</v>
      </c>
      <c r="T407" s="17">
        <v>60000000</v>
      </c>
      <c r="U407" s="13" t="str">
        <f>VLOOKUP(A407,'MOD PAA INVERSIÓN 25 DE FEBRERO'!$B:$N,13,0)</f>
        <v>Subdirección de Asuntos Comunales</v>
      </c>
      <c r="V407" s="13" t="str">
        <f>VLOOKUP(A407,'MOD PAA INVERSIÓN 25 DE FEBRERO'!$B:$O,14,0)</f>
        <v>O232020200991119_Otros servicios de la administración pública n.c.p.</v>
      </c>
      <c r="W407" s="13" t="str">
        <f>VLOOKUP(A407,'MOD PAA INVERSIÓN 25 DE FEBRERO'!$B:$P,15,0)</f>
        <v>20/0220/0106/45020220238</v>
      </c>
      <c r="X407" s="12" t="s">
        <v>523</v>
      </c>
      <c r="Y407" s="13" t="s">
        <v>50</v>
      </c>
      <c r="Z407" s="13" t="s">
        <v>51</v>
      </c>
      <c r="AA407" s="69"/>
      <c r="AB407" s="69"/>
      <c r="AC407" s="69"/>
      <c r="AD407" s="69"/>
      <c r="AE407" s="13" t="s">
        <v>474</v>
      </c>
      <c r="AF407" s="40">
        <v>7500000</v>
      </c>
      <c r="AG407" s="31">
        <v>45000000</v>
      </c>
      <c r="AH407" s="70">
        <f>VLOOKUP(A407,'MOD PAA INVERSIÓN 25 DE FEBRERO'!$B:$M,12,0)</f>
        <v>60000000</v>
      </c>
      <c r="AI407" s="70">
        <f t="shared" si="20"/>
        <v>15000000</v>
      </c>
      <c r="AJ407" s="70">
        <v>60000000</v>
      </c>
      <c r="AK407" s="70">
        <v>7</v>
      </c>
      <c r="AL407" s="70" t="str">
        <f>VLOOKUP(A407,'MOD PAA INVERSIÓN 25 DE FEBRERO'!$B:$X,23,0)</f>
        <v>Modificación propuesta</v>
      </c>
      <c r="AM407" s="420" t="s">
        <v>47</v>
      </c>
      <c r="AN407" s="14">
        <v>8131</v>
      </c>
      <c r="AO407" s="71"/>
      <c r="AP407" s="71">
        <f>SUMIFS('MOD PAA INVERSIÓN'!$M:$M,'MOD PAA INVERSIÓN'!B:B,A407,'MOD PAA INVERSIÓN'!A:A,"Información Actual")</f>
        <v>45000000</v>
      </c>
      <c r="AQ407" s="71">
        <f>VLOOKUP(A407,'Copia de MOD PAA INVERSIÓN'!$B:$M,12,0)</f>
        <v>60000000</v>
      </c>
      <c r="AR407" s="81">
        <f>VLOOKUP(A407,'SOL INVERSIÒN'!$B:$M,12,0)</f>
        <v>60000000</v>
      </c>
      <c r="AS407" s="69"/>
      <c r="AT407" s="71"/>
      <c r="AU407" s="71">
        <f t="shared" si="21"/>
        <v>0</v>
      </c>
      <c r="AV407" s="71"/>
      <c r="AW407" s="71"/>
      <c r="AX407" s="71"/>
    </row>
    <row r="408" spans="1:50" ht="76.5">
      <c r="A408" s="12" t="s">
        <v>879</v>
      </c>
      <c r="B408" s="13" t="s">
        <v>34</v>
      </c>
      <c r="C408" s="13" t="s">
        <v>758</v>
      </c>
      <c r="D408" s="13" t="s">
        <v>472</v>
      </c>
      <c r="E408" s="13" t="s">
        <v>473</v>
      </c>
      <c r="F408" s="14">
        <v>8131</v>
      </c>
      <c r="G408" s="14">
        <v>2024110010238</v>
      </c>
      <c r="H408" s="13" t="s">
        <v>474</v>
      </c>
      <c r="I408" s="13" t="s">
        <v>475</v>
      </c>
      <c r="J408" s="13" t="str">
        <f>VLOOKUP(A408,'MOD PAA INVERSIÓN 25 DE FEBRERO'!$B:$C,2,0)</f>
        <v>3. Aplicar a 2000 organizaciones sociales, comunales, medios comunitarios, de propiedad horizontal el modelo de fortalecimiento</v>
      </c>
      <c r="K408" s="13">
        <f>VLOOKUP(A408,'MOD PAA INVERSIÓN 25 DE FEBRERO'!$B:$D,3,0)</f>
        <v>80111600</v>
      </c>
      <c r="L408" s="13" t="str">
        <f>VLOOKUP(A408,'MOD PAA INVERSIÓN 25 DE FEBRERO'!$B:$E,4,0)</f>
        <v>Prestar los servicios profesionales para implementar el modelo de fortalecimiento con organizaciones de propiedad horizontal y comunales de los distinto niveles en el marco del proyecto de inversión 8131. </v>
      </c>
      <c r="M408" s="13" t="str">
        <f>VLOOKUP(A408,'MOD PAA INVERSIÓN 25 DE FEBRERO'!$B:$F,5,0)</f>
        <v>FEBRERO</v>
      </c>
      <c r="N408" s="14" t="str">
        <f>VLOOKUP(A408,'MOD PAA INVERSIÓN 25 DE FEBRERO'!$B:$G,6,0)</f>
        <v>FEBRERO</v>
      </c>
      <c r="O408" s="14">
        <f>VLOOKUP(A408,'MOD PAA INVERSIÓN 25 DE FEBRERO'!$B:$H,7,0)</f>
        <v>5</v>
      </c>
      <c r="P408" s="13">
        <f>VLOOKUP(A408,'MOD PAA INVERSIÓN 25 DE FEBRERO'!$B:$I,8,0)</f>
        <v>1</v>
      </c>
      <c r="Q408" s="13" t="str">
        <f>VLOOKUP(A408,'MOD PAA INVERSIÓN 25 DE FEBRERO'!$B:$J,9,0)</f>
        <v>CCE-16 Contratación Directa</v>
      </c>
      <c r="R408" s="15" t="str">
        <f>VLOOKUP(A408,'MOD PAA INVERSIÓN 25 DE FEBRERO'!$B:$K,10,0)</f>
        <v>1-100-F001_VA-Recursos distrito</v>
      </c>
      <c r="S408" s="16">
        <f>VLOOKUP(A408,'MOD PAA INVERSIÓN 25 DE FEBRERO'!$B:$L,11,0)</f>
        <v>8000000</v>
      </c>
      <c r="T408" s="17">
        <v>40000000</v>
      </c>
      <c r="U408" s="13" t="str">
        <f>VLOOKUP(A408,'MOD PAA INVERSIÓN 25 DE FEBRERO'!$B:$N,13,0)</f>
        <v>Subdirección de Asuntos Comunales</v>
      </c>
      <c r="V408" s="13" t="str">
        <f>VLOOKUP(A408,'MOD PAA INVERSIÓN 25 DE FEBRERO'!$B:$O,14,0)</f>
        <v>O232020200991119_Otros servicios de la administración pública n.c.p.</v>
      </c>
      <c r="W408" s="13" t="str">
        <f>VLOOKUP(A408,'MOD PAA INVERSIÓN 25 DE FEBRERO'!$B:$P,15,0)</f>
        <v>20/0220/0106/45020220238</v>
      </c>
      <c r="X408" s="12" t="s">
        <v>523</v>
      </c>
      <c r="Y408" s="13" t="s">
        <v>50</v>
      </c>
      <c r="Z408" s="13" t="s">
        <v>51</v>
      </c>
      <c r="AA408" s="69"/>
      <c r="AB408" s="69"/>
      <c r="AC408" s="69"/>
      <c r="AD408" s="69"/>
      <c r="AE408" s="13" t="s">
        <v>474</v>
      </c>
      <c r="AF408" s="40">
        <v>8000000</v>
      </c>
      <c r="AG408" s="31">
        <v>64000000</v>
      </c>
      <c r="AH408" s="70">
        <f>VLOOKUP(A408,'MOD PAA INVERSIÓN 25 DE FEBRERO'!$B:$M,12,0)</f>
        <v>40000000</v>
      </c>
      <c r="AI408" s="70">
        <f t="shared" si="20"/>
        <v>-24000000</v>
      </c>
      <c r="AJ408" s="70">
        <v>40000000</v>
      </c>
      <c r="AK408" s="70">
        <v>7</v>
      </c>
      <c r="AL408" s="70" t="str">
        <f>VLOOKUP(A408,'MOD PAA INVERSIÓN 25 DE FEBRERO'!$B:$X,23,0)</f>
        <v>Modificación propuesta</v>
      </c>
      <c r="AM408" s="420" t="s">
        <v>47</v>
      </c>
      <c r="AN408" s="14">
        <v>8131</v>
      </c>
      <c r="AO408" s="71"/>
      <c r="AP408" s="71">
        <f>SUMIFS('MOD PAA INVERSIÓN'!$M:$M,'MOD PAA INVERSIÓN'!B:B,A408,'MOD PAA INVERSIÓN'!A:A,"Información Actual")</f>
        <v>64000000</v>
      </c>
      <c r="AQ408" s="71">
        <f>VLOOKUP(A408,'Copia de MOD PAA INVERSIÓN'!$B:$M,12,0)</f>
        <v>40000000</v>
      </c>
      <c r="AR408" s="82">
        <f>VLOOKUP(A408,'SOL INVERSIÒN'!$B:$M,12,0)</f>
        <v>40000000</v>
      </c>
      <c r="AS408" s="69"/>
      <c r="AT408" s="71"/>
      <c r="AU408" s="71">
        <f t="shared" si="21"/>
        <v>0</v>
      </c>
      <c r="AV408" s="71"/>
      <c r="AW408" s="71"/>
      <c r="AX408" s="71"/>
    </row>
    <row r="409" spans="1:50" ht="76.5">
      <c r="A409" s="12" t="s">
        <v>880</v>
      </c>
      <c r="B409" s="13" t="s">
        <v>34</v>
      </c>
      <c r="C409" s="13" t="s">
        <v>35</v>
      </c>
      <c r="D409" s="13" t="s">
        <v>472</v>
      </c>
      <c r="E409" s="13" t="s">
        <v>473</v>
      </c>
      <c r="F409" s="14">
        <v>8131</v>
      </c>
      <c r="G409" s="14">
        <v>2024110010238</v>
      </c>
      <c r="H409" s="13" t="s">
        <v>474</v>
      </c>
      <c r="I409" s="13" t="s">
        <v>475</v>
      </c>
      <c r="J409" s="13" t="s">
        <v>476</v>
      </c>
      <c r="K409" s="13">
        <v>80111600</v>
      </c>
      <c r="L409" s="13" t="s">
        <v>843</v>
      </c>
      <c r="M409" s="13" t="s">
        <v>42</v>
      </c>
      <c r="N409" s="13" t="s">
        <v>43</v>
      </c>
      <c r="O409" s="13">
        <v>6</v>
      </c>
      <c r="P409" s="12">
        <v>1</v>
      </c>
      <c r="Q409" s="13" t="s">
        <v>44</v>
      </c>
      <c r="R409" s="40" t="s">
        <v>45</v>
      </c>
      <c r="S409" s="40">
        <v>6000000</v>
      </c>
      <c r="T409" s="17">
        <v>36000000</v>
      </c>
      <c r="U409" s="13" t="s">
        <v>46</v>
      </c>
      <c r="V409" s="420" t="s">
        <v>47</v>
      </c>
      <c r="W409" s="13" t="s">
        <v>481</v>
      </c>
      <c r="X409" s="12" t="s">
        <v>523</v>
      </c>
      <c r="Y409" s="13" t="s">
        <v>50</v>
      </c>
      <c r="Z409" s="13" t="s">
        <v>51</v>
      </c>
      <c r="AA409" s="69"/>
      <c r="AB409" s="69"/>
      <c r="AC409" s="69"/>
      <c r="AD409" s="69"/>
      <c r="AE409" s="13" t="s">
        <v>474</v>
      </c>
      <c r="AF409" s="40">
        <v>6000000</v>
      </c>
      <c r="AG409" s="31">
        <v>36000000</v>
      </c>
      <c r="AH409" s="70" t="e">
        <f>VLOOKUP(A409,'MOD PAA INVERSIÓN 25 DE FEBRERO'!$B:$M,12,0)</f>
        <v>#N/A</v>
      </c>
      <c r="AI409" s="78">
        <f t="shared" si="20"/>
        <v>0</v>
      </c>
      <c r="AJ409" s="78">
        <v>36000000</v>
      </c>
      <c r="AK409" s="70">
        <v>0</v>
      </c>
      <c r="AL409" s="70" t="e">
        <f>VLOOKUP(A409,'MOD PAA INVERSIÓN 25 DE FEBRERO'!$B:$X,23,0)</f>
        <v>#N/A</v>
      </c>
      <c r="AM409" s="420" t="s">
        <v>47</v>
      </c>
      <c r="AN409" s="14">
        <v>8131</v>
      </c>
      <c r="AO409" s="71"/>
      <c r="AP409" s="71">
        <f>SUMIFS('MOD PAA INVERSIÓN'!$M:$M,'MOD PAA INVERSIÓN'!B:B,A409,'MOD PAA INVERSIÓN'!A:A,"Información Actual")</f>
        <v>0</v>
      </c>
      <c r="AQ409" s="71" t="e">
        <f>VLOOKUP(A409,'Copia de MOD PAA INVERSIÓN'!$B:$M,12,0)</f>
        <v>#N/A</v>
      </c>
      <c r="AR409" s="69" t="e">
        <f>VLOOKUP(A409,'SOL INVERSIÒN'!$B:$M,12,0)</f>
        <v>#N/A</v>
      </c>
      <c r="AS409" s="69"/>
      <c r="AT409" s="71"/>
      <c r="AU409" s="71" t="e">
        <f t="shared" si="21"/>
        <v>#N/A</v>
      </c>
      <c r="AV409" s="71"/>
      <c r="AW409" s="71"/>
      <c r="AX409" s="71"/>
    </row>
    <row r="410" spans="1:50" ht="76.5">
      <c r="A410" s="12" t="s">
        <v>881</v>
      </c>
      <c r="B410" s="13" t="s">
        <v>34</v>
      </c>
      <c r="C410" s="13" t="s">
        <v>35</v>
      </c>
      <c r="D410" s="13" t="s">
        <v>472</v>
      </c>
      <c r="E410" s="13" t="s">
        <v>473</v>
      </c>
      <c r="F410" s="14">
        <v>8131</v>
      </c>
      <c r="G410" s="14">
        <v>2024110010238</v>
      </c>
      <c r="H410" s="13" t="s">
        <v>474</v>
      </c>
      <c r="I410" s="13" t="s">
        <v>475</v>
      </c>
      <c r="J410" s="13" t="s">
        <v>476</v>
      </c>
      <c r="K410" s="13">
        <v>80111600</v>
      </c>
      <c r="L410" s="13" t="s">
        <v>852</v>
      </c>
      <c r="M410" s="13" t="s">
        <v>42</v>
      </c>
      <c r="N410" s="13" t="s">
        <v>43</v>
      </c>
      <c r="O410" s="13">
        <v>6</v>
      </c>
      <c r="P410" s="12">
        <v>1</v>
      </c>
      <c r="Q410" s="13" t="s">
        <v>44</v>
      </c>
      <c r="R410" s="40" t="s">
        <v>45</v>
      </c>
      <c r="S410" s="40">
        <v>5300000</v>
      </c>
      <c r="T410" s="17">
        <v>31800000</v>
      </c>
      <c r="U410" s="13" t="s">
        <v>46</v>
      </c>
      <c r="V410" s="420" t="s">
        <v>47</v>
      </c>
      <c r="W410" s="13" t="s">
        <v>481</v>
      </c>
      <c r="X410" s="12" t="s">
        <v>523</v>
      </c>
      <c r="Y410" s="13" t="s">
        <v>50</v>
      </c>
      <c r="Z410" s="13" t="s">
        <v>51</v>
      </c>
      <c r="AA410" s="69"/>
      <c r="AB410" s="69"/>
      <c r="AC410" s="69"/>
      <c r="AD410" s="69"/>
      <c r="AE410" s="13" t="s">
        <v>474</v>
      </c>
      <c r="AF410" s="40">
        <v>5300000</v>
      </c>
      <c r="AG410" s="31">
        <v>31800000</v>
      </c>
      <c r="AH410" s="70" t="e">
        <f>VLOOKUP(A410,'MOD PAA INVERSIÓN 25 DE FEBRERO'!$B:$M,12,0)</f>
        <v>#N/A</v>
      </c>
      <c r="AI410" s="78">
        <f t="shared" si="20"/>
        <v>0</v>
      </c>
      <c r="AJ410" s="78">
        <v>31800000</v>
      </c>
      <c r="AK410" s="70">
        <v>0</v>
      </c>
      <c r="AL410" s="70" t="e">
        <f>VLOOKUP(A410,'MOD PAA INVERSIÓN 25 DE FEBRERO'!$B:$X,23,0)</f>
        <v>#N/A</v>
      </c>
      <c r="AM410" s="420" t="s">
        <v>47</v>
      </c>
      <c r="AN410" s="14">
        <v>8131</v>
      </c>
      <c r="AO410" s="71"/>
      <c r="AP410" s="71">
        <f>SUMIFS('MOD PAA INVERSIÓN'!$M:$M,'MOD PAA INVERSIÓN'!B:B,A410,'MOD PAA INVERSIÓN'!A:A,"Información Actual")</f>
        <v>0</v>
      </c>
      <c r="AQ410" s="71" t="e">
        <f>VLOOKUP(A410,'Copia de MOD PAA INVERSIÓN'!$B:$M,12,0)</f>
        <v>#N/A</v>
      </c>
      <c r="AR410" s="69" t="e">
        <f>VLOOKUP(A410,'SOL INVERSIÒN'!$B:$M,12,0)</f>
        <v>#N/A</v>
      </c>
      <c r="AS410" s="69"/>
      <c r="AT410" s="71"/>
      <c r="AU410" s="71" t="e">
        <f t="shared" si="21"/>
        <v>#N/A</v>
      </c>
      <c r="AV410" s="71"/>
      <c r="AW410" s="71"/>
      <c r="AX410" s="71"/>
    </row>
    <row r="411" spans="1:50" ht="76.5">
      <c r="A411" s="12" t="s">
        <v>882</v>
      </c>
      <c r="B411" s="13" t="s">
        <v>34</v>
      </c>
      <c r="C411" s="13" t="s">
        <v>35</v>
      </c>
      <c r="D411" s="13" t="s">
        <v>472</v>
      </c>
      <c r="E411" s="13" t="s">
        <v>473</v>
      </c>
      <c r="F411" s="14">
        <v>8131</v>
      </c>
      <c r="G411" s="14">
        <v>2024110010238</v>
      </c>
      <c r="H411" s="13" t="s">
        <v>474</v>
      </c>
      <c r="I411" s="13" t="s">
        <v>475</v>
      </c>
      <c r="J411" s="13" t="s">
        <v>476</v>
      </c>
      <c r="K411" s="13">
        <v>80111600</v>
      </c>
      <c r="L411" s="13" t="s">
        <v>852</v>
      </c>
      <c r="M411" s="13" t="s">
        <v>43</v>
      </c>
      <c r="N411" s="13" t="s">
        <v>43</v>
      </c>
      <c r="O411" s="13">
        <v>6</v>
      </c>
      <c r="P411" s="12">
        <v>1</v>
      </c>
      <c r="Q411" s="13" t="s">
        <v>44</v>
      </c>
      <c r="R411" s="40" t="s">
        <v>45</v>
      </c>
      <c r="S411" s="40">
        <v>4500000</v>
      </c>
      <c r="T411" s="17">
        <v>27000000</v>
      </c>
      <c r="U411" s="13" t="s">
        <v>46</v>
      </c>
      <c r="V411" s="420" t="s">
        <v>47</v>
      </c>
      <c r="W411" s="13" t="s">
        <v>481</v>
      </c>
      <c r="X411" s="12" t="s">
        <v>523</v>
      </c>
      <c r="Y411" s="13" t="s">
        <v>50</v>
      </c>
      <c r="Z411" s="13" t="s">
        <v>51</v>
      </c>
      <c r="AA411" s="69"/>
      <c r="AB411" s="69"/>
      <c r="AC411" s="69"/>
      <c r="AD411" s="69"/>
      <c r="AE411" s="13" t="s">
        <v>474</v>
      </c>
      <c r="AF411" s="40">
        <v>4500000</v>
      </c>
      <c r="AG411" s="31">
        <v>27000000</v>
      </c>
      <c r="AH411" s="70" t="e">
        <f>VLOOKUP(A411,'MOD PAA INVERSIÓN 25 DE FEBRERO'!$B:$M,12,0)</f>
        <v>#N/A</v>
      </c>
      <c r="AI411" s="78">
        <f t="shared" si="20"/>
        <v>0</v>
      </c>
      <c r="AJ411" s="78">
        <v>27000000</v>
      </c>
      <c r="AK411" s="70">
        <v>0</v>
      </c>
      <c r="AL411" s="70" t="e">
        <f>VLOOKUP(A411,'MOD PAA INVERSIÓN 25 DE FEBRERO'!$B:$X,23,0)</f>
        <v>#N/A</v>
      </c>
      <c r="AM411" s="420" t="s">
        <v>47</v>
      </c>
      <c r="AN411" s="14">
        <v>8131</v>
      </c>
      <c r="AO411" s="71"/>
      <c r="AP411" s="71">
        <f>SUMIFS('MOD PAA INVERSIÓN'!$M:$M,'MOD PAA INVERSIÓN'!B:B,A411,'MOD PAA INVERSIÓN'!A:A,"Información Actual")</f>
        <v>0</v>
      </c>
      <c r="AQ411" s="71" t="e">
        <f>VLOOKUP(A411,'Copia de MOD PAA INVERSIÓN'!$B:$M,12,0)</f>
        <v>#N/A</v>
      </c>
      <c r="AR411" s="69" t="e">
        <f>VLOOKUP(A411,'SOL INVERSIÒN'!$B:$M,12,0)</f>
        <v>#N/A</v>
      </c>
      <c r="AS411" s="69"/>
      <c r="AT411" s="71"/>
      <c r="AU411" s="71" t="e">
        <f t="shared" si="21"/>
        <v>#N/A</v>
      </c>
      <c r="AV411" s="71"/>
      <c r="AW411" s="71"/>
      <c r="AX411" s="71"/>
    </row>
    <row r="412" spans="1:50" ht="76.5">
      <c r="A412" s="12" t="s">
        <v>883</v>
      </c>
      <c r="B412" s="13" t="s">
        <v>34</v>
      </c>
      <c r="C412" s="13" t="s">
        <v>35</v>
      </c>
      <c r="D412" s="13" t="s">
        <v>472</v>
      </c>
      <c r="E412" s="13" t="s">
        <v>473</v>
      </c>
      <c r="F412" s="14">
        <v>8131</v>
      </c>
      <c r="G412" s="14">
        <v>2024110010238</v>
      </c>
      <c r="H412" s="13" t="s">
        <v>474</v>
      </c>
      <c r="I412" s="13" t="s">
        <v>475</v>
      </c>
      <c r="J412" s="13" t="str">
        <f>VLOOKUP(A412,'MOD PAA INVERSIÓN 25 DE FEBRERO'!$B:$C,2,0)</f>
        <v>3. Aplicar a 2000 organizaciones sociales, comunales, medios comunitarios, de propiedad horizontal el modelo de fortalecimiento</v>
      </c>
      <c r="K412" s="13">
        <f>VLOOKUP(A412,'MOD PAA INVERSIÓN 25 DE FEBRERO'!$B:$D,3,0)</f>
        <v>80111600</v>
      </c>
      <c r="L412" s="13" t="str">
        <f>VLOOKUP(A412,'MOD PAA INVERSIÓN 25 DE FEBRERO'!$B:$E,4,0)</f>
        <v>Prestar los servicios profesionales  para implementar el modelo de fortalecimiento con organizaciones de propiedad horizontal y comunales de los distintos  niveles en el marco del proyecto de inversión 8131. </v>
      </c>
      <c r="M412" s="13" t="str">
        <f>VLOOKUP(A412,'MOD PAA INVERSIÓN 25 DE FEBRERO'!$B:$F,5,0)</f>
        <v>FEBRERO</v>
      </c>
      <c r="N412" s="14" t="str">
        <f>VLOOKUP(A412,'MOD PAA INVERSIÓN 25 DE FEBRERO'!$B:$G,6,0)</f>
        <v>FEBRERO</v>
      </c>
      <c r="O412" s="14">
        <f>VLOOKUP(A412,'MOD PAA INVERSIÓN 25 DE FEBRERO'!$B:$H,7,0)</f>
        <v>10</v>
      </c>
      <c r="P412" s="13">
        <f>VLOOKUP(A412,'MOD PAA INVERSIÓN 25 DE FEBRERO'!$B:$I,8,0)</f>
        <v>1</v>
      </c>
      <c r="Q412" s="13" t="str">
        <f>VLOOKUP(A412,'MOD PAA INVERSIÓN 25 DE FEBRERO'!$B:$J,9,0)</f>
        <v>CCE-16 Contratación Directa</v>
      </c>
      <c r="R412" s="15" t="str">
        <f>VLOOKUP(A412,'MOD PAA INVERSIÓN 25 DE FEBRERO'!$B:$K,10,0)</f>
        <v>1-100-F001_VA-Recursos distrito</v>
      </c>
      <c r="S412" s="16">
        <f>VLOOKUP(A412,'MOD PAA INVERSIÓN 25 DE FEBRERO'!$B:$L,11,0)</f>
        <v>4500000</v>
      </c>
      <c r="T412" s="17">
        <v>45000000</v>
      </c>
      <c r="U412" s="13" t="str">
        <f>VLOOKUP(A412,'MOD PAA INVERSIÓN 25 DE FEBRERO'!$B:$N,13,0)</f>
        <v>Subdirección de Asuntos Comunales</v>
      </c>
      <c r="V412" s="13" t="str">
        <f>VLOOKUP(A412,'MOD PAA INVERSIÓN 25 DE FEBRERO'!$B:$O,14,0)</f>
        <v>O232020200991119_Otros servicios de la administración pública n.c.p.</v>
      </c>
      <c r="W412" s="13" t="str">
        <f>VLOOKUP(A412,'MOD PAA INVERSIÓN 25 DE FEBRERO'!$B:$P,15,0)</f>
        <v>20/0220/0106/45020220238</v>
      </c>
      <c r="X412" s="12" t="s">
        <v>523</v>
      </c>
      <c r="Y412" s="13" t="s">
        <v>50</v>
      </c>
      <c r="Z412" s="13" t="s">
        <v>51</v>
      </c>
      <c r="AA412" s="69"/>
      <c r="AB412" s="69"/>
      <c r="AC412" s="69"/>
      <c r="AD412" s="69"/>
      <c r="AE412" s="13" t="s">
        <v>474</v>
      </c>
      <c r="AF412" s="40">
        <v>7000000</v>
      </c>
      <c r="AG412" s="31">
        <v>42000000</v>
      </c>
      <c r="AH412" s="70">
        <f>VLOOKUP(A412,'MOD PAA INVERSIÓN 25 DE FEBRERO'!$B:$M,12,0)</f>
        <v>45000000</v>
      </c>
      <c r="AI412" s="70">
        <f t="shared" si="20"/>
        <v>3000000</v>
      </c>
      <c r="AJ412" s="70">
        <v>45000000</v>
      </c>
      <c r="AK412" s="70">
        <v>7</v>
      </c>
      <c r="AL412" s="70" t="str">
        <f>VLOOKUP(A412,'MOD PAA INVERSIÓN 25 DE FEBRERO'!$B:$X,23,0)</f>
        <v>Modificación propuesta</v>
      </c>
      <c r="AM412" s="420" t="s">
        <v>47</v>
      </c>
      <c r="AN412" s="14">
        <v>8131</v>
      </c>
      <c r="AO412" s="71"/>
      <c r="AP412" s="71">
        <f>SUMIFS('MOD PAA INVERSIÓN'!$M:$M,'MOD PAA INVERSIÓN'!B:B,A412,'MOD PAA INVERSIÓN'!A:A,"Información Actual")</f>
        <v>42000000</v>
      </c>
      <c r="AQ412" s="71">
        <f>VLOOKUP(A412,'Copia de MOD PAA INVERSIÓN'!$B:$M,12,0)</f>
        <v>45000000</v>
      </c>
      <c r="AR412" s="81">
        <f>VLOOKUP(A412,'SOL INVERSIÒN'!$B:$M,12,0)</f>
        <v>45000000</v>
      </c>
      <c r="AS412" s="69"/>
      <c r="AT412" s="71"/>
      <c r="AU412" s="71">
        <f t="shared" si="21"/>
        <v>0</v>
      </c>
      <c r="AV412" s="71"/>
      <c r="AW412" s="71"/>
      <c r="AX412" s="71"/>
    </row>
    <row r="413" spans="1:50" ht="76.5">
      <c r="A413" s="12" t="s">
        <v>884</v>
      </c>
      <c r="B413" s="13" t="s">
        <v>34</v>
      </c>
      <c r="C413" s="13" t="s">
        <v>35</v>
      </c>
      <c r="D413" s="13" t="s">
        <v>472</v>
      </c>
      <c r="E413" s="13" t="s">
        <v>473</v>
      </c>
      <c r="F413" s="14">
        <v>8131</v>
      </c>
      <c r="G413" s="14">
        <v>2024110010238</v>
      </c>
      <c r="H413" s="13" t="s">
        <v>474</v>
      </c>
      <c r="I413" s="13" t="s">
        <v>475</v>
      </c>
      <c r="J413" s="13" t="s">
        <v>476</v>
      </c>
      <c r="K413" s="13">
        <v>80111600</v>
      </c>
      <c r="L413" s="13" t="s">
        <v>852</v>
      </c>
      <c r="M413" s="13" t="s">
        <v>42</v>
      </c>
      <c r="N413" s="13" t="s">
        <v>43</v>
      </c>
      <c r="O413" s="13">
        <v>6</v>
      </c>
      <c r="P413" s="12">
        <v>1</v>
      </c>
      <c r="Q413" s="13" t="s">
        <v>44</v>
      </c>
      <c r="R413" s="40" t="s">
        <v>45</v>
      </c>
      <c r="S413" s="40">
        <v>4500000</v>
      </c>
      <c r="T413" s="17">
        <v>27000000</v>
      </c>
      <c r="U413" s="13" t="s">
        <v>46</v>
      </c>
      <c r="V413" s="420" t="s">
        <v>47</v>
      </c>
      <c r="W413" s="13" t="s">
        <v>481</v>
      </c>
      <c r="X413" s="12" t="s">
        <v>523</v>
      </c>
      <c r="Y413" s="13" t="s">
        <v>50</v>
      </c>
      <c r="Z413" s="13" t="s">
        <v>51</v>
      </c>
      <c r="AA413" s="69"/>
      <c r="AB413" s="69"/>
      <c r="AC413" s="69"/>
      <c r="AD413" s="69"/>
      <c r="AE413" s="13" t="s">
        <v>474</v>
      </c>
      <c r="AF413" s="40">
        <v>4500000</v>
      </c>
      <c r="AG413" s="31">
        <v>27000000</v>
      </c>
      <c r="AH413" s="70" t="e">
        <f>VLOOKUP(A413,'MOD PAA INVERSIÓN 25 DE FEBRERO'!$B:$M,12,0)</f>
        <v>#N/A</v>
      </c>
      <c r="AI413" s="78">
        <f t="shared" si="20"/>
        <v>0</v>
      </c>
      <c r="AJ413" s="78">
        <v>27000000</v>
      </c>
      <c r="AK413" s="70">
        <v>0</v>
      </c>
      <c r="AL413" s="70" t="e">
        <f>VLOOKUP(A413,'MOD PAA INVERSIÓN 25 DE FEBRERO'!$B:$X,23,0)</f>
        <v>#N/A</v>
      </c>
      <c r="AM413" s="420" t="s">
        <v>47</v>
      </c>
      <c r="AN413" s="14">
        <v>8131</v>
      </c>
      <c r="AO413" s="71"/>
      <c r="AP413" s="71">
        <f>SUMIFS('MOD PAA INVERSIÓN'!$M:$M,'MOD PAA INVERSIÓN'!B:B,A413,'MOD PAA INVERSIÓN'!A:A,"Información Actual")</f>
        <v>0</v>
      </c>
      <c r="AQ413" s="71" t="e">
        <f>VLOOKUP(A413,'Copia de MOD PAA INVERSIÓN'!$B:$M,12,0)</f>
        <v>#N/A</v>
      </c>
      <c r="AR413" s="69" t="e">
        <f>VLOOKUP(A413,'SOL INVERSIÒN'!$B:$M,12,0)</f>
        <v>#N/A</v>
      </c>
      <c r="AS413" s="69"/>
      <c r="AT413" s="71"/>
      <c r="AU413" s="71" t="e">
        <f t="shared" si="21"/>
        <v>#N/A</v>
      </c>
      <c r="AV413" s="71"/>
      <c r="AW413" s="71"/>
      <c r="AX413" s="71"/>
    </row>
    <row r="414" spans="1:50" ht="76.5">
      <c r="A414" s="12" t="s">
        <v>885</v>
      </c>
      <c r="B414" s="13" t="s">
        <v>34</v>
      </c>
      <c r="C414" s="13" t="s">
        <v>35</v>
      </c>
      <c r="D414" s="13" t="s">
        <v>472</v>
      </c>
      <c r="E414" s="13" t="s">
        <v>473</v>
      </c>
      <c r="F414" s="14">
        <v>8131</v>
      </c>
      <c r="G414" s="14">
        <v>2024110010238</v>
      </c>
      <c r="H414" s="13" t="s">
        <v>474</v>
      </c>
      <c r="I414" s="13" t="s">
        <v>475</v>
      </c>
      <c r="J414" s="13" t="s">
        <v>476</v>
      </c>
      <c r="K414" s="13">
        <v>80111600</v>
      </c>
      <c r="L414" s="13" t="s">
        <v>843</v>
      </c>
      <c r="M414" s="13" t="s">
        <v>42</v>
      </c>
      <c r="N414" s="13" t="s">
        <v>43</v>
      </c>
      <c r="O414" s="13">
        <v>6</v>
      </c>
      <c r="P414" s="428">
        <v>1</v>
      </c>
      <c r="Q414" s="429" t="s">
        <v>44</v>
      </c>
      <c r="R414" s="430" t="s">
        <v>45</v>
      </c>
      <c r="S414" s="40">
        <v>4500000</v>
      </c>
      <c r="T414" s="17">
        <v>27000000</v>
      </c>
      <c r="U414" s="13" t="s">
        <v>46</v>
      </c>
      <c r="V414" s="12" t="s">
        <v>47</v>
      </c>
      <c r="W414" s="429" t="s">
        <v>481</v>
      </c>
      <c r="X414" s="428" t="s">
        <v>523</v>
      </c>
      <c r="Y414" s="429" t="s">
        <v>50</v>
      </c>
      <c r="Z414" s="13" t="s">
        <v>51</v>
      </c>
      <c r="AA414" s="69"/>
      <c r="AB414" s="69"/>
      <c r="AC414" s="69"/>
      <c r="AD414" s="69"/>
      <c r="AE414" s="13" t="s">
        <v>474</v>
      </c>
      <c r="AF414" s="40">
        <v>4500000</v>
      </c>
      <c r="AG414" s="31">
        <v>27000000</v>
      </c>
      <c r="AH414" s="70" t="e">
        <f>VLOOKUP(A414,'MOD PAA INVERSIÓN 25 DE FEBRERO'!$B:$M,12,0)</f>
        <v>#N/A</v>
      </c>
      <c r="AI414" s="78">
        <f t="shared" si="20"/>
        <v>0</v>
      </c>
      <c r="AJ414" s="78">
        <v>27000000</v>
      </c>
      <c r="AK414" s="70">
        <v>0</v>
      </c>
      <c r="AL414" s="70" t="e">
        <f>VLOOKUP(A414,'MOD PAA INVERSIÓN 25 DE FEBRERO'!$B:$X,23,0)</f>
        <v>#N/A</v>
      </c>
      <c r="AM414" s="12" t="s">
        <v>47</v>
      </c>
      <c r="AN414" s="14">
        <v>8131</v>
      </c>
      <c r="AO414" s="71"/>
      <c r="AP414" s="71">
        <f>SUMIFS('MOD PAA INVERSIÓN'!$M:$M,'MOD PAA INVERSIÓN'!B:B,A414,'MOD PAA INVERSIÓN'!A:A,"Información Actual")</f>
        <v>0</v>
      </c>
      <c r="AQ414" s="71" t="e">
        <f>VLOOKUP(A414,'Copia de MOD PAA INVERSIÓN'!$B:$M,12,0)</f>
        <v>#N/A</v>
      </c>
      <c r="AR414" s="69" t="e">
        <f>VLOOKUP(A414,'SOL INVERSIÒN'!$B:$M,12,0)</f>
        <v>#N/A</v>
      </c>
      <c r="AS414" s="69"/>
      <c r="AT414" s="71"/>
      <c r="AU414" s="71" t="e">
        <f t="shared" si="21"/>
        <v>#N/A</v>
      </c>
      <c r="AV414" s="71"/>
      <c r="AW414" s="71"/>
      <c r="AX414" s="71"/>
    </row>
    <row r="415" spans="1:50" ht="76.5">
      <c r="A415" s="12" t="s">
        <v>886</v>
      </c>
      <c r="B415" s="13" t="s">
        <v>34</v>
      </c>
      <c r="C415" s="13" t="s">
        <v>35</v>
      </c>
      <c r="D415" s="13" t="s">
        <v>472</v>
      </c>
      <c r="E415" s="13" t="s">
        <v>473</v>
      </c>
      <c r="F415" s="14">
        <v>8131</v>
      </c>
      <c r="G415" s="14">
        <v>2024110010238</v>
      </c>
      <c r="H415" s="13" t="s">
        <v>474</v>
      </c>
      <c r="I415" s="13" t="s">
        <v>475</v>
      </c>
      <c r="J415" s="13" t="s">
        <v>476</v>
      </c>
      <c r="K415" s="13">
        <v>80111600</v>
      </c>
      <c r="L415" s="13" t="s">
        <v>852</v>
      </c>
      <c r="M415" s="13" t="s">
        <v>43</v>
      </c>
      <c r="N415" s="13" t="s">
        <v>43</v>
      </c>
      <c r="O415" s="13">
        <v>8</v>
      </c>
      <c r="P415" s="12">
        <v>1</v>
      </c>
      <c r="Q415" s="13" t="s">
        <v>44</v>
      </c>
      <c r="R415" s="40" t="s">
        <v>45</v>
      </c>
      <c r="S415" s="40">
        <v>4200000</v>
      </c>
      <c r="T415" s="17">
        <v>33600000</v>
      </c>
      <c r="U415" s="13" t="s">
        <v>46</v>
      </c>
      <c r="V415" s="12" t="s">
        <v>47</v>
      </c>
      <c r="W415" s="13" t="s">
        <v>481</v>
      </c>
      <c r="X415" s="12" t="s">
        <v>523</v>
      </c>
      <c r="Y415" s="13" t="s">
        <v>50</v>
      </c>
      <c r="Z415" s="13" t="s">
        <v>51</v>
      </c>
      <c r="AA415" s="69"/>
      <c r="AB415" s="69"/>
      <c r="AC415" s="69"/>
      <c r="AD415" s="69"/>
      <c r="AE415" s="13" t="s">
        <v>474</v>
      </c>
      <c r="AF415" s="40">
        <v>4200000</v>
      </c>
      <c r="AG415" s="31">
        <v>33600000</v>
      </c>
      <c r="AH415" s="70" t="e">
        <f>VLOOKUP(A415,'MOD PAA INVERSIÓN 25 DE FEBRERO'!$B:$M,12,0)</f>
        <v>#N/A</v>
      </c>
      <c r="AI415" s="78">
        <f t="shared" si="20"/>
        <v>0</v>
      </c>
      <c r="AJ415" s="78">
        <v>33600000</v>
      </c>
      <c r="AK415" s="70">
        <v>0</v>
      </c>
      <c r="AL415" s="70" t="e">
        <f>VLOOKUP(A415,'MOD PAA INVERSIÓN 25 DE FEBRERO'!$B:$X,23,0)</f>
        <v>#N/A</v>
      </c>
      <c r="AM415" s="12" t="s">
        <v>47</v>
      </c>
      <c r="AN415" s="14">
        <v>8131</v>
      </c>
      <c r="AO415" s="71"/>
      <c r="AP415" s="71">
        <f>SUMIFS('MOD PAA INVERSIÓN'!$M:$M,'MOD PAA INVERSIÓN'!B:B,A415,'MOD PAA INVERSIÓN'!A:A,"Información Actual")</f>
        <v>0</v>
      </c>
      <c r="AQ415" s="71" t="e">
        <f>VLOOKUP(A415,'Copia de MOD PAA INVERSIÓN'!$B:$M,12,0)</f>
        <v>#N/A</v>
      </c>
      <c r="AR415" s="69" t="e">
        <f>VLOOKUP(A415,'SOL INVERSIÒN'!$B:$M,12,0)</f>
        <v>#N/A</v>
      </c>
      <c r="AS415" s="69"/>
      <c r="AT415" s="71"/>
      <c r="AU415" s="71" t="e">
        <f t="shared" si="21"/>
        <v>#N/A</v>
      </c>
      <c r="AV415" s="71"/>
      <c r="AW415" s="71"/>
      <c r="AX415" s="71"/>
    </row>
    <row r="416" spans="1:50" ht="102">
      <c r="A416" s="12" t="s">
        <v>887</v>
      </c>
      <c r="B416" s="13" t="s">
        <v>34</v>
      </c>
      <c r="C416" s="13" t="s">
        <v>35</v>
      </c>
      <c r="D416" s="13" t="s">
        <v>496</v>
      </c>
      <c r="E416" s="13" t="s">
        <v>473</v>
      </c>
      <c r="F416" s="13">
        <v>8131</v>
      </c>
      <c r="G416" s="14">
        <v>2024110010238</v>
      </c>
      <c r="H416" s="13" t="s">
        <v>474</v>
      </c>
      <c r="I416" s="13" t="s">
        <v>475</v>
      </c>
      <c r="J416" s="13" t="s">
        <v>855</v>
      </c>
      <c r="K416" s="13">
        <v>80111600</v>
      </c>
      <c r="L416" s="13" t="s">
        <v>867</v>
      </c>
      <c r="M416" s="13" t="s">
        <v>42</v>
      </c>
      <c r="N416" s="13" t="s">
        <v>43</v>
      </c>
      <c r="O416" s="13">
        <v>9</v>
      </c>
      <c r="P416" s="12">
        <v>1</v>
      </c>
      <c r="Q416" s="13" t="s">
        <v>44</v>
      </c>
      <c r="R416" s="40" t="s">
        <v>45</v>
      </c>
      <c r="S416" s="40">
        <v>6500000</v>
      </c>
      <c r="T416" s="17">
        <v>58500000</v>
      </c>
      <c r="U416" s="13" t="s">
        <v>46</v>
      </c>
      <c r="V416" s="12" t="s">
        <v>47</v>
      </c>
      <c r="W416" s="13" t="s">
        <v>499</v>
      </c>
      <c r="X416" s="12" t="s">
        <v>509</v>
      </c>
      <c r="Y416" s="13" t="s">
        <v>50</v>
      </c>
      <c r="Z416" s="13" t="s">
        <v>51</v>
      </c>
      <c r="AA416" s="69"/>
      <c r="AB416" s="69"/>
      <c r="AC416" s="69"/>
      <c r="AD416" s="69"/>
      <c r="AE416" s="13" t="s">
        <v>474</v>
      </c>
      <c r="AF416" s="40">
        <v>6500000</v>
      </c>
      <c r="AG416" s="31">
        <v>58500000</v>
      </c>
      <c r="AH416" s="70" t="e">
        <f>VLOOKUP(A416,'MOD PAA INVERSIÓN 25 DE FEBRERO'!$B:$M,12,0)</f>
        <v>#N/A</v>
      </c>
      <c r="AI416" s="78">
        <f t="shared" si="20"/>
        <v>0</v>
      </c>
      <c r="AJ416" s="78">
        <v>58500000</v>
      </c>
      <c r="AK416" s="70">
        <v>0</v>
      </c>
      <c r="AL416" s="70" t="e">
        <f>VLOOKUP(A416,'MOD PAA INVERSIÓN 25 DE FEBRERO'!$B:$X,23,0)</f>
        <v>#N/A</v>
      </c>
      <c r="AM416" s="12" t="s">
        <v>47</v>
      </c>
      <c r="AN416" s="13">
        <v>8131</v>
      </c>
      <c r="AO416" s="71"/>
      <c r="AP416" s="71">
        <f>SUMIFS('MOD PAA INVERSIÓN'!$M:$M,'MOD PAA INVERSIÓN'!B:B,A416,'MOD PAA INVERSIÓN'!A:A,"Información Actual")</f>
        <v>0</v>
      </c>
      <c r="AQ416" s="71" t="e">
        <f>VLOOKUP(A416,'Copia de MOD PAA INVERSIÓN'!$B:$M,12,0)</f>
        <v>#N/A</v>
      </c>
      <c r="AR416" s="69" t="e">
        <f>VLOOKUP(A416,'SOL INVERSIÒN'!$B:$M,12,0)</f>
        <v>#N/A</v>
      </c>
      <c r="AS416" s="69"/>
      <c r="AT416" s="71"/>
      <c r="AU416" s="71" t="e">
        <f t="shared" si="21"/>
        <v>#N/A</v>
      </c>
      <c r="AV416" s="71"/>
      <c r="AW416" s="71"/>
      <c r="AX416" s="71"/>
    </row>
    <row r="417" spans="1:50" ht="102">
      <c r="A417" s="12" t="s">
        <v>888</v>
      </c>
      <c r="B417" s="13" t="s">
        <v>34</v>
      </c>
      <c r="C417" s="13" t="s">
        <v>35</v>
      </c>
      <c r="D417" s="13" t="s">
        <v>496</v>
      </c>
      <c r="E417" s="13" t="s">
        <v>473</v>
      </c>
      <c r="F417" s="13">
        <v>8131</v>
      </c>
      <c r="G417" s="14">
        <v>2024110010238</v>
      </c>
      <c r="H417" s="13" t="s">
        <v>474</v>
      </c>
      <c r="I417" s="13" t="s">
        <v>475</v>
      </c>
      <c r="J417" s="13" t="s">
        <v>855</v>
      </c>
      <c r="K417" s="13">
        <v>80111600</v>
      </c>
      <c r="L417" s="13" t="s">
        <v>867</v>
      </c>
      <c r="M417" s="13" t="s">
        <v>42</v>
      </c>
      <c r="N417" s="13" t="s">
        <v>43</v>
      </c>
      <c r="O417" s="13">
        <v>9</v>
      </c>
      <c r="P417" s="12">
        <v>1</v>
      </c>
      <c r="Q417" s="13" t="s">
        <v>44</v>
      </c>
      <c r="R417" s="40" t="s">
        <v>45</v>
      </c>
      <c r="S417" s="40">
        <v>7200000</v>
      </c>
      <c r="T417" s="17">
        <v>64800000</v>
      </c>
      <c r="U417" s="13" t="s">
        <v>46</v>
      </c>
      <c r="V417" s="12" t="s">
        <v>47</v>
      </c>
      <c r="W417" s="13" t="s">
        <v>499</v>
      </c>
      <c r="X417" s="12" t="s">
        <v>509</v>
      </c>
      <c r="Y417" s="13" t="s">
        <v>50</v>
      </c>
      <c r="Z417" s="13" t="s">
        <v>51</v>
      </c>
      <c r="AA417" s="69"/>
      <c r="AB417" s="69"/>
      <c r="AC417" s="69"/>
      <c r="AD417" s="69"/>
      <c r="AE417" s="13" t="s">
        <v>474</v>
      </c>
      <c r="AF417" s="40">
        <v>7200000</v>
      </c>
      <c r="AG417" s="31">
        <v>64800000</v>
      </c>
      <c r="AH417" s="70" t="e">
        <f>VLOOKUP(A417,'MOD PAA INVERSIÓN 25 DE FEBRERO'!$B:$M,12,0)</f>
        <v>#N/A</v>
      </c>
      <c r="AI417" s="78">
        <f t="shared" si="20"/>
        <v>0</v>
      </c>
      <c r="AJ417" s="78">
        <v>64800000</v>
      </c>
      <c r="AK417" s="70">
        <v>0</v>
      </c>
      <c r="AL417" s="70" t="e">
        <f>VLOOKUP(A417,'MOD PAA INVERSIÓN 25 DE FEBRERO'!$B:$X,23,0)</f>
        <v>#N/A</v>
      </c>
      <c r="AM417" s="12" t="s">
        <v>47</v>
      </c>
      <c r="AN417" s="13">
        <v>8131</v>
      </c>
      <c r="AO417" s="71"/>
      <c r="AP417" s="71">
        <f>SUMIFS('MOD PAA INVERSIÓN'!$M:$M,'MOD PAA INVERSIÓN'!B:B,A417,'MOD PAA INVERSIÓN'!A:A,"Información Actual")</f>
        <v>0</v>
      </c>
      <c r="AQ417" s="71" t="e">
        <f>VLOOKUP(A417,'Copia de MOD PAA INVERSIÓN'!$B:$M,12,0)</f>
        <v>#N/A</v>
      </c>
      <c r="AR417" s="69" t="e">
        <f>VLOOKUP(A417,'SOL INVERSIÒN'!$B:$M,12,0)</f>
        <v>#N/A</v>
      </c>
      <c r="AS417" s="69"/>
      <c r="AT417" s="71"/>
      <c r="AU417" s="71" t="e">
        <f t="shared" si="21"/>
        <v>#N/A</v>
      </c>
      <c r="AV417" s="71"/>
      <c r="AW417" s="71"/>
      <c r="AX417" s="71"/>
    </row>
    <row r="418" spans="1:50" ht="76.5">
      <c r="A418" s="12" t="s">
        <v>889</v>
      </c>
      <c r="B418" s="13" t="s">
        <v>34</v>
      </c>
      <c r="C418" s="13" t="s">
        <v>35</v>
      </c>
      <c r="D418" s="13" t="s">
        <v>472</v>
      </c>
      <c r="E418" s="13" t="s">
        <v>473</v>
      </c>
      <c r="F418" s="14">
        <v>8131</v>
      </c>
      <c r="G418" s="14">
        <v>2024110010238</v>
      </c>
      <c r="H418" s="13" t="s">
        <v>474</v>
      </c>
      <c r="I418" s="13" t="s">
        <v>475</v>
      </c>
      <c r="J418" s="13" t="s">
        <v>476</v>
      </c>
      <c r="K418" s="13">
        <v>80111600</v>
      </c>
      <c r="L418" s="13" t="s">
        <v>890</v>
      </c>
      <c r="M418" s="13" t="s">
        <v>42</v>
      </c>
      <c r="N418" s="13" t="s">
        <v>43</v>
      </c>
      <c r="O418" s="13">
        <v>6</v>
      </c>
      <c r="P418" s="12">
        <v>1</v>
      </c>
      <c r="Q418" s="13" t="s">
        <v>44</v>
      </c>
      <c r="R418" s="40" t="s">
        <v>45</v>
      </c>
      <c r="S418" s="40">
        <v>3600000</v>
      </c>
      <c r="T418" s="17">
        <v>21600000</v>
      </c>
      <c r="U418" s="13" t="s">
        <v>46</v>
      </c>
      <c r="V418" s="12" t="s">
        <v>47</v>
      </c>
      <c r="W418" s="13" t="s">
        <v>481</v>
      </c>
      <c r="X418" s="12" t="s">
        <v>523</v>
      </c>
      <c r="Y418" s="13" t="s">
        <v>50</v>
      </c>
      <c r="Z418" s="13" t="s">
        <v>51</v>
      </c>
      <c r="AA418" s="69"/>
      <c r="AB418" s="69"/>
      <c r="AC418" s="69"/>
      <c r="AD418" s="69"/>
      <c r="AE418" s="13" t="s">
        <v>474</v>
      </c>
      <c r="AF418" s="40">
        <v>3600000</v>
      </c>
      <c r="AG418" s="31">
        <v>21600000</v>
      </c>
      <c r="AH418" s="70" t="e">
        <f>VLOOKUP(A418,'MOD PAA INVERSIÓN 25 DE FEBRERO'!$B:$M,12,0)</f>
        <v>#N/A</v>
      </c>
      <c r="AI418" s="78">
        <f t="shared" si="20"/>
        <v>0</v>
      </c>
      <c r="AJ418" s="78">
        <v>21600000</v>
      </c>
      <c r="AK418" s="70">
        <v>0</v>
      </c>
      <c r="AL418" s="70" t="e">
        <f>VLOOKUP(A418,'MOD PAA INVERSIÓN 25 DE FEBRERO'!$B:$X,23,0)</f>
        <v>#N/A</v>
      </c>
      <c r="AM418" s="12" t="s">
        <v>47</v>
      </c>
      <c r="AN418" s="14">
        <v>8131</v>
      </c>
      <c r="AO418" s="71"/>
      <c r="AP418" s="71">
        <f>SUMIFS('MOD PAA INVERSIÓN'!$M:$M,'MOD PAA INVERSIÓN'!B:B,A418,'MOD PAA INVERSIÓN'!A:A,"Información Actual")</f>
        <v>0</v>
      </c>
      <c r="AQ418" s="71" t="e">
        <f>VLOOKUP(A418,'Copia de MOD PAA INVERSIÓN'!$B:$M,12,0)</f>
        <v>#N/A</v>
      </c>
      <c r="AR418" s="69" t="e">
        <f>VLOOKUP(A418,'SOL INVERSIÒN'!$B:$M,12,0)</f>
        <v>#N/A</v>
      </c>
      <c r="AS418" s="69"/>
      <c r="AT418" s="71"/>
      <c r="AU418" s="71" t="e">
        <f t="shared" si="21"/>
        <v>#N/A</v>
      </c>
      <c r="AV418" s="71"/>
      <c r="AW418" s="71"/>
      <c r="AX418" s="71"/>
    </row>
    <row r="419" spans="1:50" ht="76.5">
      <c r="A419" s="12" t="s">
        <v>891</v>
      </c>
      <c r="B419" s="13" t="s">
        <v>34</v>
      </c>
      <c r="C419" s="13" t="s">
        <v>35</v>
      </c>
      <c r="D419" s="13" t="s">
        <v>472</v>
      </c>
      <c r="E419" s="13" t="s">
        <v>473</v>
      </c>
      <c r="F419" s="14">
        <v>8131</v>
      </c>
      <c r="G419" s="14">
        <v>2024110010238</v>
      </c>
      <c r="H419" s="13" t="s">
        <v>474</v>
      </c>
      <c r="I419" s="13" t="s">
        <v>475</v>
      </c>
      <c r="J419" s="13" t="s">
        <v>476</v>
      </c>
      <c r="K419" s="13">
        <v>80111600</v>
      </c>
      <c r="L419" s="13" t="s">
        <v>852</v>
      </c>
      <c r="M419" s="13" t="s">
        <v>42</v>
      </c>
      <c r="N419" s="13" t="s">
        <v>43</v>
      </c>
      <c r="O419" s="13">
        <v>6</v>
      </c>
      <c r="P419" s="12">
        <v>1</v>
      </c>
      <c r="Q419" s="13" t="s">
        <v>44</v>
      </c>
      <c r="R419" s="40" t="s">
        <v>45</v>
      </c>
      <c r="S419" s="40">
        <v>4500000</v>
      </c>
      <c r="T419" s="17">
        <v>27000000</v>
      </c>
      <c r="U419" s="13" t="s">
        <v>46</v>
      </c>
      <c r="V419" s="12" t="s">
        <v>47</v>
      </c>
      <c r="W419" s="13" t="s">
        <v>481</v>
      </c>
      <c r="X419" s="12" t="s">
        <v>523</v>
      </c>
      <c r="Y419" s="13" t="s">
        <v>50</v>
      </c>
      <c r="Z419" s="13" t="s">
        <v>51</v>
      </c>
      <c r="AA419" s="69"/>
      <c r="AB419" s="69"/>
      <c r="AC419" s="69"/>
      <c r="AD419" s="69"/>
      <c r="AE419" s="13" t="s">
        <v>474</v>
      </c>
      <c r="AF419" s="40">
        <v>4500000</v>
      </c>
      <c r="AG419" s="31">
        <v>27000000</v>
      </c>
      <c r="AH419" s="70" t="e">
        <f>VLOOKUP(A419,'MOD PAA INVERSIÓN 25 DE FEBRERO'!$B:$M,12,0)</f>
        <v>#N/A</v>
      </c>
      <c r="AI419" s="78">
        <f t="shared" si="20"/>
        <v>0</v>
      </c>
      <c r="AJ419" s="78">
        <v>27000000</v>
      </c>
      <c r="AK419" s="70">
        <v>0</v>
      </c>
      <c r="AL419" s="70" t="e">
        <f>VLOOKUP(A419,'MOD PAA INVERSIÓN 25 DE FEBRERO'!$B:$X,23,0)</f>
        <v>#N/A</v>
      </c>
      <c r="AM419" s="12" t="s">
        <v>47</v>
      </c>
      <c r="AN419" s="14">
        <v>8131</v>
      </c>
      <c r="AO419" s="71"/>
      <c r="AP419" s="71">
        <f>SUMIFS('MOD PAA INVERSIÓN'!$M:$M,'MOD PAA INVERSIÓN'!B:B,A419,'MOD PAA INVERSIÓN'!A:A,"Información Actual")</f>
        <v>0</v>
      </c>
      <c r="AQ419" s="71" t="e">
        <f>VLOOKUP(A419,'Copia de MOD PAA INVERSIÓN'!$B:$M,12,0)</f>
        <v>#N/A</v>
      </c>
      <c r="AR419" s="69" t="e">
        <f>VLOOKUP(A419,'SOL INVERSIÒN'!$B:$M,12,0)</f>
        <v>#N/A</v>
      </c>
      <c r="AS419" s="69"/>
      <c r="AT419" s="71"/>
      <c r="AU419" s="71" t="e">
        <f t="shared" si="21"/>
        <v>#N/A</v>
      </c>
      <c r="AV419" s="71"/>
      <c r="AW419" s="71"/>
      <c r="AX419" s="71"/>
    </row>
    <row r="420" spans="1:50" ht="76.5">
      <c r="A420" s="12" t="s">
        <v>892</v>
      </c>
      <c r="B420" s="13" t="s">
        <v>34</v>
      </c>
      <c r="C420" s="13" t="s">
        <v>35</v>
      </c>
      <c r="D420" s="13" t="s">
        <v>472</v>
      </c>
      <c r="E420" s="13" t="s">
        <v>473</v>
      </c>
      <c r="F420" s="14">
        <v>8131</v>
      </c>
      <c r="G420" s="14">
        <v>2024110010238</v>
      </c>
      <c r="H420" s="13" t="s">
        <v>474</v>
      </c>
      <c r="I420" s="13" t="s">
        <v>475</v>
      </c>
      <c r="J420" s="13" t="str">
        <f>VLOOKUP(A420,'MOD PAA INVERSIÓN 25 DE FEBRERO'!$B:$C,2,0)</f>
        <v>3. Aplicar a 2000 organizaciones sociales, comunales, medios comunitarios, de propiedad horizontal el modelo de fortalecimiento</v>
      </c>
      <c r="K420" s="13">
        <f>VLOOKUP(A420,'MOD PAA INVERSIÓN 25 DE FEBRERO'!$B:$D,3,0)</f>
        <v>80111600</v>
      </c>
      <c r="L420" s="13" t="str">
        <f>VLOOKUP(A420,'MOD PAA INVERSIÓN 25 DE FEBRERO'!$B:$E,4,0)</f>
        <v>Prestar los servicios profesionales para implementar el modelo de fortalecimiento con organizaciones de propiedad horizontal y comunales de los distintos  niveles en el marco del proyecto de inversión 8131. </v>
      </c>
      <c r="M420" s="13" t="str">
        <f>VLOOKUP(A420,'MOD PAA INVERSIÓN 25 DE FEBRERO'!$B:$F,5,0)</f>
        <v>FEBRERO</v>
      </c>
      <c r="N420" s="14" t="str">
        <f>VLOOKUP(A420,'MOD PAA INVERSIÓN 25 DE FEBRERO'!$B:$G,6,0)</f>
        <v>MARZO</v>
      </c>
      <c r="O420" s="14">
        <f>VLOOKUP(A420,'MOD PAA INVERSIÓN 25 DE FEBRERO'!$B:$H,7,0)</f>
        <v>5</v>
      </c>
      <c r="P420" s="13">
        <f>VLOOKUP(A420,'MOD PAA INVERSIÓN 25 DE FEBRERO'!$B:$I,8,0)</f>
        <v>1</v>
      </c>
      <c r="Q420" s="13" t="str">
        <f>VLOOKUP(A420,'MOD PAA INVERSIÓN 25 DE FEBRERO'!$B:$J,9,0)</f>
        <v>CCE-16 Contratación Directa</v>
      </c>
      <c r="R420" s="15" t="str">
        <f>VLOOKUP(A420,'MOD PAA INVERSIÓN 25 DE FEBRERO'!$B:$K,10,0)</f>
        <v>1-100-F001_VA-Recursos distrito</v>
      </c>
      <c r="S420" s="16">
        <f>VLOOKUP(A420,'MOD PAA INVERSIÓN 25 DE FEBRERO'!$B:$L,11,0)</f>
        <v>5500000</v>
      </c>
      <c r="T420" s="17">
        <v>27500000</v>
      </c>
      <c r="U420" s="13" t="str">
        <f>VLOOKUP(A420,'MOD PAA INVERSIÓN 25 DE FEBRERO'!$B:$N,13,0)</f>
        <v>Subdirección de Asuntos Comunales</v>
      </c>
      <c r="V420" s="13" t="str">
        <f>VLOOKUP(A420,'MOD PAA INVERSIÓN 25 DE FEBRERO'!$B:$O,14,0)</f>
        <v>O232020200991119_Otros servicios de la administración pública n.c.p.</v>
      </c>
      <c r="W420" s="13" t="str">
        <f>VLOOKUP(A420,'MOD PAA INVERSIÓN 25 DE FEBRERO'!$B:$P,15,0)</f>
        <v>20/0220/0106/45020220238</v>
      </c>
      <c r="X420" s="12" t="s">
        <v>523</v>
      </c>
      <c r="Y420" s="13" t="s">
        <v>50</v>
      </c>
      <c r="Z420" s="13" t="s">
        <v>51</v>
      </c>
      <c r="AA420" s="69"/>
      <c r="AB420" s="69"/>
      <c r="AC420" s="69"/>
      <c r="AD420" s="69"/>
      <c r="AE420" s="13" t="s">
        <v>474</v>
      </c>
      <c r="AF420" s="40">
        <v>5200000</v>
      </c>
      <c r="AG420" s="31">
        <v>31200000</v>
      </c>
      <c r="AH420" s="70">
        <f>VLOOKUP(A420,'MOD PAA INVERSIÓN 25 DE FEBRERO'!$B:$M,12,0)</f>
        <v>27500000</v>
      </c>
      <c r="AI420" s="70">
        <f t="shared" si="20"/>
        <v>-3700000</v>
      </c>
      <c r="AJ420" s="70">
        <v>27500000</v>
      </c>
      <c r="AK420" s="70">
        <v>7</v>
      </c>
      <c r="AL420" s="70" t="str">
        <f>VLOOKUP(A420,'MOD PAA INVERSIÓN 25 DE FEBRERO'!$B:$X,23,0)</f>
        <v>Modificación propuesta</v>
      </c>
      <c r="AM420" s="12" t="s">
        <v>47</v>
      </c>
      <c r="AN420" s="14">
        <v>8131</v>
      </c>
      <c r="AO420" s="71"/>
      <c r="AP420" s="71">
        <f>SUMIFS('MOD PAA INVERSIÓN'!$M:$M,'MOD PAA INVERSIÓN'!B:B,A420,'MOD PAA INVERSIÓN'!A:A,"Información Actual")</f>
        <v>31200000</v>
      </c>
      <c r="AQ420" s="71">
        <f>VLOOKUP(A420,'Copia de MOD PAA INVERSIÓN'!$B:$M,12,0)</f>
        <v>27500000</v>
      </c>
      <c r="AR420" s="81">
        <f>VLOOKUP(A420,'SOL INVERSIÒN'!$B:$M,12,0)</f>
        <v>27500000</v>
      </c>
      <c r="AS420" s="69"/>
      <c r="AT420" s="71"/>
      <c r="AU420" s="71">
        <f t="shared" si="21"/>
        <v>0</v>
      </c>
      <c r="AV420" s="71"/>
      <c r="AW420" s="71"/>
      <c r="AX420" s="71"/>
    </row>
    <row r="421" spans="1:50" ht="76.5">
      <c r="A421" s="12" t="s">
        <v>893</v>
      </c>
      <c r="B421" s="13" t="s">
        <v>34</v>
      </c>
      <c r="C421" s="13" t="s">
        <v>35</v>
      </c>
      <c r="D421" s="13" t="s">
        <v>472</v>
      </c>
      <c r="E421" s="13" t="s">
        <v>473</v>
      </c>
      <c r="F421" s="14">
        <v>8131</v>
      </c>
      <c r="G421" s="14">
        <v>2024110010238</v>
      </c>
      <c r="H421" s="13" t="s">
        <v>474</v>
      </c>
      <c r="I421" s="13" t="s">
        <v>475</v>
      </c>
      <c r="J421" s="13" t="s">
        <v>476</v>
      </c>
      <c r="K421" s="13">
        <v>80111600</v>
      </c>
      <c r="L421" s="13" t="s">
        <v>847</v>
      </c>
      <c r="M421" s="13" t="s">
        <v>42</v>
      </c>
      <c r="N421" s="13" t="s">
        <v>43</v>
      </c>
      <c r="O421" s="13">
        <v>6</v>
      </c>
      <c r="P421" s="12">
        <v>1</v>
      </c>
      <c r="Q421" s="13" t="s">
        <v>44</v>
      </c>
      <c r="R421" s="40" t="s">
        <v>45</v>
      </c>
      <c r="S421" s="40">
        <v>3600000</v>
      </c>
      <c r="T421" s="17">
        <v>21600000</v>
      </c>
      <c r="U421" s="13" t="s">
        <v>46</v>
      </c>
      <c r="V421" s="12" t="s">
        <v>47</v>
      </c>
      <c r="W421" s="13" t="s">
        <v>481</v>
      </c>
      <c r="X421" s="12" t="s">
        <v>523</v>
      </c>
      <c r="Y421" s="13" t="s">
        <v>50</v>
      </c>
      <c r="Z421" s="13" t="s">
        <v>51</v>
      </c>
      <c r="AA421" s="69"/>
      <c r="AB421" s="69"/>
      <c r="AC421" s="69"/>
      <c r="AD421" s="69"/>
      <c r="AE421" s="13" t="s">
        <v>474</v>
      </c>
      <c r="AF421" s="40">
        <v>3600000</v>
      </c>
      <c r="AG421" s="31">
        <v>21600000</v>
      </c>
      <c r="AH421" s="70" t="e">
        <f>VLOOKUP(A421,'MOD PAA INVERSIÓN 25 DE FEBRERO'!$B:$M,12,0)</f>
        <v>#N/A</v>
      </c>
      <c r="AI421" s="78">
        <f t="shared" si="20"/>
        <v>0</v>
      </c>
      <c r="AJ421" s="78">
        <v>21600000</v>
      </c>
      <c r="AK421" s="70">
        <v>0</v>
      </c>
      <c r="AL421" s="70" t="e">
        <f>VLOOKUP(A421,'MOD PAA INVERSIÓN 25 DE FEBRERO'!$B:$X,23,0)</f>
        <v>#N/A</v>
      </c>
      <c r="AM421" s="12" t="s">
        <v>47</v>
      </c>
      <c r="AN421" s="14">
        <v>8131</v>
      </c>
      <c r="AO421" s="71"/>
      <c r="AP421" s="71">
        <f>SUMIFS('MOD PAA INVERSIÓN'!$M:$M,'MOD PAA INVERSIÓN'!B:B,A421,'MOD PAA INVERSIÓN'!A:A,"Información Actual")</f>
        <v>0</v>
      </c>
      <c r="AQ421" s="71" t="e">
        <f>VLOOKUP(A421,'Copia de MOD PAA INVERSIÓN'!$B:$M,12,0)</f>
        <v>#N/A</v>
      </c>
      <c r="AR421" s="69" t="e">
        <f>VLOOKUP(A421,'SOL INVERSIÒN'!$B:$M,12,0)</f>
        <v>#N/A</v>
      </c>
      <c r="AS421" s="69"/>
      <c r="AT421" s="71"/>
      <c r="AU421" s="71" t="e">
        <f t="shared" si="21"/>
        <v>#N/A</v>
      </c>
      <c r="AV421" s="71"/>
      <c r="AW421" s="71"/>
      <c r="AX421" s="71"/>
    </row>
    <row r="422" spans="1:50" ht="76.5">
      <c r="A422" s="12" t="s">
        <v>894</v>
      </c>
      <c r="B422" s="13" t="s">
        <v>34</v>
      </c>
      <c r="C422" s="13" t="s">
        <v>35</v>
      </c>
      <c r="D422" s="13" t="s">
        <v>472</v>
      </c>
      <c r="E422" s="13" t="s">
        <v>473</v>
      </c>
      <c r="F422" s="14">
        <v>8131</v>
      </c>
      <c r="G422" s="14">
        <v>2024110010238</v>
      </c>
      <c r="H422" s="13" t="s">
        <v>474</v>
      </c>
      <c r="I422" s="13" t="s">
        <v>475</v>
      </c>
      <c r="J422" s="13" t="s">
        <v>476</v>
      </c>
      <c r="K422" s="13">
        <v>80111600</v>
      </c>
      <c r="L422" s="13" t="s">
        <v>843</v>
      </c>
      <c r="M422" s="13" t="s">
        <v>42</v>
      </c>
      <c r="N422" s="13" t="s">
        <v>43</v>
      </c>
      <c r="O422" s="13">
        <v>6</v>
      </c>
      <c r="P422" s="12">
        <v>1</v>
      </c>
      <c r="Q422" s="13" t="s">
        <v>44</v>
      </c>
      <c r="R422" s="40" t="s">
        <v>45</v>
      </c>
      <c r="S422" s="40">
        <v>4100000</v>
      </c>
      <c r="T422" s="17">
        <v>24600000</v>
      </c>
      <c r="U422" s="13" t="s">
        <v>46</v>
      </c>
      <c r="V422" s="12" t="s">
        <v>47</v>
      </c>
      <c r="W422" s="13" t="s">
        <v>481</v>
      </c>
      <c r="X422" s="12" t="s">
        <v>523</v>
      </c>
      <c r="Y422" s="13" t="s">
        <v>50</v>
      </c>
      <c r="Z422" s="13" t="s">
        <v>51</v>
      </c>
      <c r="AA422" s="69"/>
      <c r="AB422" s="69"/>
      <c r="AC422" s="69"/>
      <c r="AD422" s="69"/>
      <c r="AE422" s="13" t="s">
        <v>474</v>
      </c>
      <c r="AF422" s="40">
        <v>4100000</v>
      </c>
      <c r="AG422" s="31">
        <v>24600000</v>
      </c>
      <c r="AH422" s="70" t="e">
        <f>VLOOKUP(A422,'MOD PAA INVERSIÓN 25 DE FEBRERO'!$B:$M,12,0)</f>
        <v>#N/A</v>
      </c>
      <c r="AI422" s="78">
        <f t="shared" si="20"/>
        <v>0</v>
      </c>
      <c r="AJ422" s="78">
        <v>24600000</v>
      </c>
      <c r="AK422" s="70">
        <v>0</v>
      </c>
      <c r="AL422" s="70" t="e">
        <f>VLOOKUP(A422,'MOD PAA INVERSIÓN 25 DE FEBRERO'!$B:$X,23,0)</f>
        <v>#N/A</v>
      </c>
      <c r="AM422" s="12" t="s">
        <v>47</v>
      </c>
      <c r="AN422" s="14">
        <v>8131</v>
      </c>
      <c r="AO422" s="71"/>
      <c r="AP422" s="71">
        <f>SUMIFS('MOD PAA INVERSIÓN'!$M:$M,'MOD PAA INVERSIÓN'!B:B,A422,'MOD PAA INVERSIÓN'!A:A,"Información Actual")</f>
        <v>0</v>
      </c>
      <c r="AQ422" s="71" t="e">
        <f>VLOOKUP(A422,'Copia de MOD PAA INVERSIÓN'!$B:$M,12,0)</f>
        <v>#N/A</v>
      </c>
      <c r="AR422" s="69" t="e">
        <f>VLOOKUP(A422,'SOL INVERSIÒN'!$B:$M,12,0)</f>
        <v>#N/A</v>
      </c>
      <c r="AS422" s="69"/>
      <c r="AT422" s="71"/>
      <c r="AU422" s="71" t="e">
        <f t="shared" si="21"/>
        <v>#N/A</v>
      </c>
      <c r="AV422" s="71"/>
      <c r="AW422" s="71"/>
      <c r="AX422" s="71"/>
    </row>
    <row r="423" spans="1:50" ht="204">
      <c r="A423" s="12" t="s">
        <v>895</v>
      </c>
      <c r="B423" s="13" t="s">
        <v>34</v>
      </c>
      <c r="C423" s="13" t="s">
        <v>35</v>
      </c>
      <c r="D423" s="13" t="s">
        <v>472</v>
      </c>
      <c r="E423" s="13" t="s">
        <v>473</v>
      </c>
      <c r="F423" s="14">
        <v>8131</v>
      </c>
      <c r="G423" s="14">
        <v>2024110010238</v>
      </c>
      <c r="H423" s="13" t="s">
        <v>474</v>
      </c>
      <c r="I423" s="13" t="s">
        <v>475</v>
      </c>
      <c r="J423" s="13" t="s">
        <v>588</v>
      </c>
      <c r="K423" s="13">
        <v>80111600</v>
      </c>
      <c r="L423" s="429" t="s">
        <v>896</v>
      </c>
      <c r="M423" s="13" t="s">
        <v>42</v>
      </c>
      <c r="N423" s="13" t="s">
        <v>43</v>
      </c>
      <c r="O423" s="13">
        <v>6</v>
      </c>
      <c r="P423" s="12">
        <v>1</v>
      </c>
      <c r="Q423" s="13" t="s">
        <v>44</v>
      </c>
      <c r="R423" s="40" t="s">
        <v>45</v>
      </c>
      <c r="S423" s="40">
        <v>4200000</v>
      </c>
      <c r="T423" s="17">
        <v>25200000</v>
      </c>
      <c r="U423" s="13" t="s">
        <v>46</v>
      </c>
      <c r="V423" s="13" t="s">
        <v>47</v>
      </c>
      <c r="W423" s="13" t="s">
        <v>481</v>
      </c>
      <c r="X423" s="13" t="s">
        <v>523</v>
      </c>
      <c r="Y423" s="13" t="s">
        <v>50</v>
      </c>
      <c r="Z423" s="13" t="s">
        <v>51</v>
      </c>
      <c r="AA423" s="69"/>
      <c r="AB423" s="69"/>
      <c r="AC423" s="69"/>
      <c r="AD423" s="69"/>
      <c r="AE423" s="13" t="s">
        <v>474</v>
      </c>
      <c r="AF423" s="40">
        <v>4200000</v>
      </c>
      <c r="AG423" s="31">
        <v>25200000</v>
      </c>
      <c r="AH423" s="70" t="e">
        <f>VLOOKUP(A423,'MOD PAA INVERSIÓN 25 DE FEBRERO'!$B:$M,12,0)</f>
        <v>#N/A</v>
      </c>
      <c r="AI423" s="78">
        <f t="shared" si="20"/>
        <v>0</v>
      </c>
      <c r="AJ423" s="78">
        <v>25200000</v>
      </c>
      <c r="AK423" s="70">
        <v>0</v>
      </c>
      <c r="AL423" s="70" t="e">
        <f>VLOOKUP(A423,'MOD PAA INVERSIÓN 25 DE FEBRERO'!$B:$X,23,0)</f>
        <v>#N/A</v>
      </c>
      <c r="AM423" s="13" t="s">
        <v>47</v>
      </c>
      <c r="AN423" s="14">
        <v>8131</v>
      </c>
      <c r="AO423" s="71"/>
      <c r="AP423" s="71">
        <f>SUMIFS('MOD PAA INVERSIÓN'!$M:$M,'MOD PAA INVERSIÓN'!B:B,A423,'MOD PAA INVERSIÓN'!A:A,"Información Actual")</f>
        <v>0</v>
      </c>
      <c r="AQ423" s="71" t="e">
        <f>VLOOKUP(A423,'Copia de MOD PAA INVERSIÓN'!$B:$M,12,0)</f>
        <v>#N/A</v>
      </c>
      <c r="AR423" s="69" t="e">
        <f>VLOOKUP(A423,'SOL INVERSIÒN'!$B:$M,12,0)</f>
        <v>#N/A</v>
      </c>
      <c r="AS423" s="69"/>
      <c r="AT423" s="71"/>
      <c r="AU423" s="71" t="e">
        <f t="shared" si="21"/>
        <v>#N/A</v>
      </c>
      <c r="AV423" s="71"/>
      <c r="AW423" s="71"/>
      <c r="AX423" s="71"/>
    </row>
    <row r="424" spans="1:50" ht="76.5">
      <c r="A424" s="12" t="s">
        <v>897</v>
      </c>
      <c r="B424" s="13" t="s">
        <v>34</v>
      </c>
      <c r="C424" s="13" t="s">
        <v>35</v>
      </c>
      <c r="D424" s="13" t="s">
        <v>496</v>
      </c>
      <c r="E424" s="13" t="s">
        <v>473</v>
      </c>
      <c r="F424" s="13">
        <v>8131</v>
      </c>
      <c r="G424" s="13">
        <v>2024110010238</v>
      </c>
      <c r="H424" s="13" t="s">
        <v>474</v>
      </c>
      <c r="I424" s="13" t="s">
        <v>475</v>
      </c>
      <c r="J424" s="13" t="s">
        <v>855</v>
      </c>
      <c r="K424" s="13">
        <v>80111600</v>
      </c>
      <c r="L424" s="13" t="s">
        <v>898</v>
      </c>
      <c r="M424" s="13" t="s">
        <v>42</v>
      </c>
      <c r="N424" s="13" t="s">
        <v>43</v>
      </c>
      <c r="O424" s="13">
        <v>6</v>
      </c>
      <c r="P424" s="12">
        <v>1</v>
      </c>
      <c r="Q424" s="13" t="s">
        <v>44</v>
      </c>
      <c r="R424" s="40" t="s">
        <v>45</v>
      </c>
      <c r="S424" s="40">
        <v>3600000</v>
      </c>
      <c r="T424" s="17">
        <v>21600000</v>
      </c>
      <c r="U424" s="13" t="s">
        <v>46</v>
      </c>
      <c r="V424" s="12" t="s">
        <v>47</v>
      </c>
      <c r="W424" s="13" t="s">
        <v>499</v>
      </c>
      <c r="X424" s="12" t="s">
        <v>509</v>
      </c>
      <c r="Y424" s="13" t="s">
        <v>50</v>
      </c>
      <c r="Z424" s="13" t="s">
        <v>51</v>
      </c>
      <c r="AA424" s="69"/>
      <c r="AB424" s="69"/>
      <c r="AC424" s="69"/>
      <c r="AD424" s="69"/>
      <c r="AE424" s="13" t="s">
        <v>474</v>
      </c>
      <c r="AF424" s="40">
        <v>3600000</v>
      </c>
      <c r="AG424" s="31">
        <v>21600000</v>
      </c>
      <c r="AH424" s="70" t="e">
        <f>VLOOKUP(A424,'MOD PAA INVERSIÓN 25 DE FEBRERO'!$B:$M,12,0)</f>
        <v>#N/A</v>
      </c>
      <c r="AI424" s="78">
        <f t="shared" si="20"/>
        <v>0</v>
      </c>
      <c r="AJ424" s="78">
        <v>21600000</v>
      </c>
      <c r="AK424" s="70">
        <v>0</v>
      </c>
      <c r="AL424" s="70" t="e">
        <f>VLOOKUP(A424,'MOD PAA INVERSIÓN 25 DE FEBRERO'!$B:$X,23,0)</f>
        <v>#N/A</v>
      </c>
      <c r="AM424" s="12" t="s">
        <v>47</v>
      </c>
      <c r="AN424" s="13">
        <v>8131</v>
      </c>
      <c r="AO424" s="71"/>
      <c r="AP424" s="71">
        <f>SUMIFS('MOD PAA INVERSIÓN'!$M:$M,'MOD PAA INVERSIÓN'!B:B,A424,'MOD PAA INVERSIÓN'!A:A,"Información Actual")</f>
        <v>0</v>
      </c>
      <c r="AQ424" s="71" t="e">
        <f>VLOOKUP(A424,'Copia de MOD PAA INVERSIÓN'!$B:$M,12,0)</f>
        <v>#N/A</v>
      </c>
      <c r="AR424" s="69" t="e">
        <f>VLOOKUP(A424,'SOL INVERSIÒN'!$B:$M,12,0)</f>
        <v>#N/A</v>
      </c>
      <c r="AS424" s="69"/>
      <c r="AT424" s="71"/>
      <c r="AU424" s="71" t="e">
        <f t="shared" si="21"/>
        <v>#N/A</v>
      </c>
      <c r="AV424" s="71"/>
      <c r="AW424" s="71"/>
      <c r="AX424" s="71"/>
    </row>
    <row r="425" spans="1:50" ht="63.75">
      <c r="A425" s="12" t="s">
        <v>899</v>
      </c>
      <c r="B425" s="13" t="s">
        <v>34</v>
      </c>
      <c r="C425" s="13" t="s">
        <v>35</v>
      </c>
      <c r="D425" s="13" t="s">
        <v>496</v>
      </c>
      <c r="E425" s="13" t="s">
        <v>473</v>
      </c>
      <c r="F425" s="13">
        <v>8131</v>
      </c>
      <c r="G425" s="13">
        <v>2024110010238</v>
      </c>
      <c r="H425" s="13" t="s">
        <v>474</v>
      </c>
      <c r="I425" s="13" t="s">
        <v>475</v>
      </c>
      <c r="J425" s="13" t="s">
        <v>855</v>
      </c>
      <c r="K425" s="13">
        <v>80111600</v>
      </c>
      <c r="L425" s="13" t="s">
        <v>856</v>
      </c>
      <c r="M425" s="13" t="s">
        <v>42</v>
      </c>
      <c r="N425" s="13" t="s">
        <v>43</v>
      </c>
      <c r="O425" s="13">
        <v>6</v>
      </c>
      <c r="P425" s="12">
        <v>1</v>
      </c>
      <c r="Q425" s="13" t="s">
        <v>44</v>
      </c>
      <c r="R425" s="40" t="s">
        <v>45</v>
      </c>
      <c r="S425" s="40">
        <v>6000000</v>
      </c>
      <c r="T425" s="17">
        <v>36000000</v>
      </c>
      <c r="U425" s="13" t="s">
        <v>46</v>
      </c>
      <c r="V425" s="12" t="s">
        <v>47</v>
      </c>
      <c r="W425" s="13" t="s">
        <v>499</v>
      </c>
      <c r="X425" s="12" t="s">
        <v>509</v>
      </c>
      <c r="Y425" s="13" t="s">
        <v>50</v>
      </c>
      <c r="Z425" s="13" t="s">
        <v>51</v>
      </c>
      <c r="AA425" s="69"/>
      <c r="AB425" s="69"/>
      <c r="AC425" s="69"/>
      <c r="AD425" s="69"/>
      <c r="AE425" s="13" t="s">
        <v>474</v>
      </c>
      <c r="AF425" s="40">
        <v>6000000</v>
      </c>
      <c r="AG425" s="31">
        <v>36000000</v>
      </c>
      <c r="AH425" s="70" t="e">
        <f>VLOOKUP(A425,'MOD PAA INVERSIÓN 25 DE FEBRERO'!$B:$M,12,0)</f>
        <v>#N/A</v>
      </c>
      <c r="AI425" s="78">
        <f t="shared" si="20"/>
        <v>0</v>
      </c>
      <c r="AJ425" s="78">
        <v>36000000</v>
      </c>
      <c r="AK425" s="70">
        <v>0</v>
      </c>
      <c r="AL425" s="70" t="e">
        <f>VLOOKUP(A425,'MOD PAA INVERSIÓN 25 DE FEBRERO'!$B:$X,23,0)</f>
        <v>#N/A</v>
      </c>
      <c r="AM425" s="12" t="s">
        <v>47</v>
      </c>
      <c r="AN425" s="13">
        <v>8131</v>
      </c>
      <c r="AO425" s="71"/>
      <c r="AP425" s="71">
        <f>SUMIFS('MOD PAA INVERSIÓN'!$M:$M,'MOD PAA INVERSIÓN'!B:B,A425,'MOD PAA INVERSIÓN'!A:A,"Información Actual")</f>
        <v>0</v>
      </c>
      <c r="AQ425" s="71" t="e">
        <f>VLOOKUP(A425,'Copia de MOD PAA INVERSIÓN'!$B:$M,12,0)</f>
        <v>#N/A</v>
      </c>
      <c r="AR425" s="69" t="e">
        <f>VLOOKUP(A425,'SOL INVERSIÒN'!$B:$M,12,0)</f>
        <v>#N/A</v>
      </c>
      <c r="AS425" s="69"/>
      <c r="AT425" s="71"/>
      <c r="AU425" s="71" t="e">
        <f t="shared" si="21"/>
        <v>#N/A</v>
      </c>
      <c r="AV425" s="71"/>
      <c r="AW425" s="71"/>
      <c r="AX425" s="71"/>
    </row>
    <row r="426" spans="1:50" ht="76.5">
      <c r="A426" s="12" t="s">
        <v>900</v>
      </c>
      <c r="B426" s="13" t="s">
        <v>34</v>
      </c>
      <c r="C426" s="13" t="s">
        <v>35</v>
      </c>
      <c r="D426" s="13" t="s">
        <v>472</v>
      </c>
      <c r="E426" s="13" t="s">
        <v>473</v>
      </c>
      <c r="F426" s="14">
        <v>8131</v>
      </c>
      <c r="G426" s="14">
        <v>2024110010238</v>
      </c>
      <c r="H426" s="13" t="s">
        <v>474</v>
      </c>
      <c r="I426" s="13" t="s">
        <v>475</v>
      </c>
      <c r="J426" s="13" t="s">
        <v>476</v>
      </c>
      <c r="K426" s="13">
        <v>80111600</v>
      </c>
      <c r="L426" s="13" t="s">
        <v>852</v>
      </c>
      <c r="M426" s="13" t="s">
        <v>43</v>
      </c>
      <c r="N426" s="13" t="s">
        <v>43</v>
      </c>
      <c r="O426" s="13">
        <v>6</v>
      </c>
      <c r="P426" s="12">
        <v>1</v>
      </c>
      <c r="Q426" s="13" t="s">
        <v>44</v>
      </c>
      <c r="R426" s="40" t="s">
        <v>45</v>
      </c>
      <c r="S426" s="40">
        <v>9000000</v>
      </c>
      <c r="T426" s="17">
        <v>54000000</v>
      </c>
      <c r="U426" s="13" t="s">
        <v>46</v>
      </c>
      <c r="V426" s="12" t="s">
        <v>47</v>
      </c>
      <c r="W426" s="13" t="s">
        <v>481</v>
      </c>
      <c r="X426" s="12" t="s">
        <v>523</v>
      </c>
      <c r="Y426" s="13" t="s">
        <v>50</v>
      </c>
      <c r="Z426" s="13" t="s">
        <v>51</v>
      </c>
      <c r="AA426" s="69"/>
      <c r="AB426" s="69"/>
      <c r="AC426" s="69"/>
      <c r="AD426" s="69"/>
      <c r="AE426" s="13" t="s">
        <v>474</v>
      </c>
      <c r="AF426" s="40">
        <v>9000000</v>
      </c>
      <c r="AG426" s="31">
        <v>54000000</v>
      </c>
      <c r="AH426" s="70" t="e">
        <f>VLOOKUP(A426,'MOD PAA INVERSIÓN 25 DE FEBRERO'!$B:$M,12,0)</f>
        <v>#N/A</v>
      </c>
      <c r="AI426" s="78">
        <f t="shared" si="20"/>
        <v>0</v>
      </c>
      <c r="AJ426" s="78">
        <v>54000000</v>
      </c>
      <c r="AK426" s="70">
        <v>0</v>
      </c>
      <c r="AL426" s="70" t="e">
        <f>VLOOKUP(A426,'MOD PAA INVERSIÓN 25 DE FEBRERO'!$B:$X,23,0)</f>
        <v>#N/A</v>
      </c>
      <c r="AM426" s="12" t="s">
        <v>47</v>
      </c>
      <c r="AN426" s="14">
        <v>8131</v>
      </c>
      <c r="AO426" s="71"/>
      <c r="AP426" s="71">
        <f>SUMIFS('MOD PAA INVERSIÓN'!$M:$M,'MOD PAA INVERSIÓN'!B:B,A426,'MOD PAA INVERSIÓN'!A:A,"Información Actual")</f>
        <v>0</v>
      </c>
      <c r="AQ426" s="71" t="e">
        <f>VLOOKUP(A426,'Copia de MOD PAA INVERSIÓN'!$B:$M,12,0)</f>
        <v>#N/A</v>
      </c>
      <c r="AR426" s="69" t="e">
        <f>VLOOKUP(A426,'SOL INVERSIÒN'!$B:$M,12,0)</f>
        <v>#N/A</v>
      </c>
      <c r="AS426" s="69"/>
      <c r="AT426" s="71"/>
      <c r="AU426" s="71" t="e">
        <f t="shared" si="21"/>
        <v>#N/A</v>
      </c>
      <c r="AV426" s="71"/>
      <c r="AW426" s="71"/>
      <c r="AX426" s="71"/>
    </row>
    <row r="427" spans="1:50" ht="76.5">
      <c r="A427" s="12" t="s">
        <v>901</v>
      </c>
      <c r="B427" s="13" t="s">
        <v>34</v>
      </c>
      <c r="C427" s="13" t="s">
        <v>35</v>
      </c>
      <c r="D427" s="13" t="s">
        <v>472</v>
      </c>
      <c r="E427" s="13" t="s">
        <v>473</v>
      </c>
      <c r="F427" s="14">
        <v>8131</v>
      </c>
      <c r="G427" s="14">
        <v>2024110010238</v>
      </c>
      <c r="H427" s="13" t="s">
        <v>474</v>
      </c>
      <c r="I427" s="13" t="s">
        <v>475</v>
      </c>
      <c r="J427" s="13" t="s">
        <v>476</v>
      </c>
      <c r="K427" s="13">
        <v>80111600</v>
      </c>
      <c r="L427" s="13" t="s">
        <v>843</v>
      </c>
      <c r="M427" s="13" t="s">
        <v>42</v>
      </c>
      <c r="N427" s="13" t="s">
        <v>43</v>
      </c>
      <c r="O427" s="13">
        <v>6</v>
      </c>
      <c r="P427" s="12">
        <v>1</v>
      </c>
      <c r="Q427" s="13" t="s">
        <v>44</v>
      </c>
      <c r="R427" s="40" t="s">
        <v>45</v>
      </c>
      <c r="S427" s="40">
        <v>4700000</v>
      </c>
      <c r="T427" s="17">
        <v>28200000</v>
      </c>
      <c r="U427" s="13" t="s">
        <v>46</v>
      </c>
      <c r="V427" s="12" t="s">
        <v>47</v>
      </c>
      <c r="W427" s="13" t="s">
        <v>481</v>
      </c>
      <c r="X427" s="12" t="s">
        <v>523</v>
      </c>
      <c r="Y427" s="13" t="s">
        <v>50</v>
      </c>
      <c r="Z427" s="13" t="s">
        <v>51</v>
      </c>
      <c r="AA427" s="69"/>
      <c r="AB427" s="69"/>
      <c r="AC427" s="69"/>
      <c r="AD427" s="69"/>
      <c r="AE427" s="13" t="s">
        <v>474</v>
      </c>
      <c r="AF427" s="40">
        <v>4700000</v>
      </c>
      <c r="AG427" s="31">
        <v>28200000</v>
      </c>
      <c r="AH427" s="70" t="e">
        <f>VLOOKUP(A427,'MOD PAA INVERSIÓN 25 DE FEBRERO'!$B:$M,12,0)</f>
        <v>#N/A</v>
      </c>
      <c r="AI427" s="78">
        <f t="shared" si="20"/>
        <v>0</v>
      </c>
      <c r="AJ427" s="78">
        <v>28200000</v>
      </c>
      <c r="AK427" s="70">
        <v>0</v>
      </c>
      <c r="AL427" s="70" t="e">
        <f>VLOOKUP(A427,'MOD PAA INVERSIÓN 25 DE FEBRERO'!$B:$X,23,0)</f>
        <v>#N/A</v>
      </c>
      <c r="AM427" s="12" t="s">
        <v>47</v>
      </c>
      <c r="AN427" s="14">
        <v>8131</v>
      </c>
      <c r="AO427" s="71"/>
      <c r="AP427" s="71">
        <f>SUMIFS('MOD PAA INVERSIÓN'!$M:$M,'MOD PAA INVERSIÓN'!B:B,A427,'MOD PAA INVERSIÓN'!A:A,"Información Actual")</f>
        <v>0</v>
      </c>
      <c r="AQ427" s="71" t="e">
        <f>VLOOKUP(A427,'Copia de MOD PAA INVERSIÓN'!$B:$M,12,0)</f>
        <v>#N/A</v>
      </c>
      <c r="AR427" s="69" t="e">
        <f>VLOOKUP(A427,'SOL INVERSIÒN'!$B:$M,12,0)</f>
        <v>#N/A</v>
      </c>
      <c r="AS427" s="69"/>
      <c r="AT427" s="71"/>
      <c r="AU427" s="71" t="e">
        <f t="shared" si="21"/>
        <v>#N/A</v>
      </c>
      <c r="AV427" s="71"/>
      <c r="AW427" s="71"/>
      <c r="AX427" s="71"/>
    </row>
    <row r="428" spans="1:50" ht="114.75">
      <c r="A428" s="12" t="s">
        <v>902</v>
      </c>
      <c r="B428" s="13" t="s">
        <v>34</v>
      </c>
      <c r="C428" s="13" t="s">
        <v>35</v>
      </c>
      <c r="D428" s="13" t="s">
        <v>496</v>
      </c>
      <c r="E428" s="13" t="s">
        <v>473</v>
      </c>
      <c r="F428" s="13">
        <v>8131</v>
      </c>
      <c r="G428" s="13">
        <v>2024110010238</v>
      </c>
      <c r="H428" s="13" t="s">
        <v>474</v>
      </c>
      <c r="I428" s="13" t="s">
        <v>475</v>
      </c>
      <c r="J428" s="13" t="s">
        <v>855</v>
      </c>
      <c r="K428" s="13">
        <v>80111600</v>
      </c>
      <c r="L428" s="13" t="s">
        <v>903</v>
      </c>
      <c r="M428" s="13" t="s">
        <v>42</v>
      </c>
      <c r="N428" s="13" t="s">
        <v>43</v>
      </c>
      <c r="O428" s="13">
        <v>9.5</v>
      </c>
      <c r="P428" s="12">
        <v>1</v>
      </c>
      <c r="Q428" s="13" t="s">
        <v>44</v>
      </c>
      <c r="R428" s="40" t="s">
        <v>45</v>
      </c>
      <c r="S428" s="40">
        <v>3800000</v>
      </c>
      <c r="T428" s="17">
        <v>36100000</v>
      </c>
      <c r="U428" s="13" t="s">
        <v>46</v>
      </c>
      <c r="V428" s="12" t="s">
        <v>47</v>
      </c>
      <c r="W428" s="13" t="s">
        <v>499</v>
      </c>
      <c r="X428" s="12" t="s">
        <v>509</v>
      </c>
      <c r="Y428" s="13" t="s">
        <v>50</v>
      </c>
      <c r="Z428" s="13" t="s">
        <v>51</v>
      </c>
      <c r="AA428" s="69"/>
      <c r="AB428" s="69"/>
      <c r="AC428" s="69"/>
      <c r="AD428" s="69"/>
      <c r="AE428" s="13" t="s">
        <v>474</v>
      </c>
      <c r="AF428" s="40">
        <v>3800000</v>
      </c>
      <c r="AG428" s="31">
        <v>36100000</v>
      </c>
      <c r="AH428" s="70" t="e">
        <f>VLOOKUP(A428,'MOD PAA INVERSIÓN 25 DE FEBRERO'!$B:$M,12,0)</f>
        <v>#N/A</v>
      </c>
      <c r="AI428" s="78">
        <f t="shared" si="20"/>
        <v>0</v>
      </c>
      <c r="AJ428" s="78">
        <v>36100000</v>
      </c>
      <c r="AK428" s="70">
        <v>0</v>
      </c>
      <c r="AL428" s="70" t="e">
        <f>VLOOKUP(A428,'MOD PAA INVERSIÓN 25 DE FEBRERO'!$B:$X,23,0)</f>
        <v>#N/A</v>
      </c>
      <c r="AM428" s="12" t="s">
        <v>47</v>
      </c>
      <c r="AN428" s="13">
        <v>8131</v>
      </c>
      <c r="AO428" s="71"/>
      <c r="AP428" s="71">
        <f>SUMIFS('MOD PAA INVERSIÓN'!$M:$M,'MOD PAA INVERSIÓN'!B:B,A428,'MOD PAA INVERSIÓN'!A:A,"Información Actual")</f>
        <v>0</v>
      </c>
      <c r="AQ428" s="71" t="e">
        <f>VLOOKUP(A428,'Copia de MOD PAA INVERSIÓN'!$B:$M,12,0)</f>
        <v>#N/A</v>
      </c>
      <c r="AR428" s="69" t="e">
        <f>VLOOKUP(A428,'SOL INVERSIÒN'!$B:$M,12,0)</f>
        <v>#N/A</v>
      </c>
      <c r="AS428" s="69"/>
      <c r="AT428" s="71"/>
      <c r="AU428" s="71" t="e">
        <f t="shared" si="21"/>
        <v>#N/A</v>
      </c>
      <c r="AV428" s="71"/>
      <c r="AW428" s="71"/>
      <c r="AX428" s="71"/>
    </row>
    <row r="429" spans="1:50" ht="63.75">
      <c r="A429" s="12" t="s">
        <v>904</v>
      </c>
      <c r="B429" s="13" t="s">
        <v>34</v>
      </c>
      <c r="C429" s="13" t="s">
        <v>35</v>
      </c>
      <c r="D429" s="13" t="s">
        <v>496</v>
      </c>
      <c r="E429" s="13" t="s">
        <v>473</v>
      </c>
      <c r="F429" s="13">
        <v>8131</v>
      </c>
      <c r="G429" s="13">
        <v>2024110010238</v>
      </c>
      <c r="H429" s="13" t="s">
        <v>474</v>
      </c>
      <c r="I429" s="13" t="s">
        <v>475</v>
      </c>
      <c r="J429" s="13" t="s">
        <v>855</v>
      </c>
      <c r="K429" s="13">
        <v>80111600</v>
      </c>
      <c r="L429" s="13" t="s">
        <v>856</v>
      </c>
      <c r="M429" s="13" t="s">
        <v>42</v>
      </c>
      <c r="N429" s="13" t="s">
        <v>43</v>
      </c>
      <c r="O429" s="13">
        <v>6</v>
      </c>
      <c r="P429" s="12">
        <v>1</v>
      </c>
      <c r="Q429" s="13" t="s">
        <v>44</v>
      </c>
      <c r="R429" s="40" t="s">
        <v>45</v>
      </c>
      <c r="S429" s="40">
        <v>4500000</v>
      </c>
      <c r="T429" s="17">
        <v>27000000</v>
      </c>
      <c r="U429" s="13" t="s">
        <v>46</v>
      </c>
      <c r="V429" s="12" t="s">
        <v>47</v>
      </c>
      <c r="W429" s="13" t="s">
        <v>499</v>
      </c>
      <c r="X429" s="12" t="s">
        <v>509</v>
      </c>
      <c r="Y429" s="13" t="s">
        <v>50</v>
      </c>
      <c r="Z429" s="13" t="s">
        <v>51</v>
      </c>
      <c r="AA429" s="69"/>
      <c r="AB429" s="69"/>
      <c r="AC429" s="69"/>
      <c r="AD429" s="69"/>
      <c r="AE429" s="13" t="s">
        <v>474</v>
      </c>
      <c r="AF429" s="40">
        <v>4500000</v>
      </c>
      <c r="AG429" s="31">
        <v>27000000</v>
      </c>
      <c r="AH429" s="70" t="e">
        <f>VLOOKUP(A429,'MOD PAA INVERSIÓN 25 DE FEBRERO'!$B:$M,12,0)</f>
        <v>#N/A</v>
      </c>
      <c r="AI429" s="78">
        <f t="shared" si="20"/>
        <v>0</v>
      </c>
      <c r="AJ429" s="78">
        <v>27000000</v>
      </c>
      <c r="AK429" s="70">
        <v>0</v>
      </c>
      <c r="AL429" s="70" t="e">
        <f>VLOOKUP(A429,'MOD PAA INVERSIÓN 25 DE FEBRERO'!$B:$X,23,0)</f>
        <v>#N/A</v>
      </c>
      <c r="AM429" s="12" t="s">
        <v>47</v>
      </c>
      <c r="AN429" s="13">
        <v>8131</v>
      </c>
      <c r="AO429" s="71"/>
      <c r="AP429" s="71">
        <f>SUMIFS('MOD PAA INVERSIÓN'!$M:$M,'MOD PAA INVERSIÓN'!B:B,A429,'MOD PAA INVERSIÓN'!A:A,"Información Actual")</f>
        <v>0</v>
      </c>
      <c r="AQ429" s="71" t="e">
        <f>VLOOKUP(A429,'Copia de MOD PAA INVERSIÓN'!$B:$M,12,0)</f>
        <v>#N/A</v>
      </c>
      <c r="AR429" s="69" t="e">
        <f>VLOOKUP(A429,'SOL INVERSIÒN'!$B:$M,12,0)</f>
        <v>#N/A</v>
      </c>
      <c r="AS429" s="69"/>
      <c r="AT429" s="71"/>
      <c r="AU429" s="71" t="e">
        <f t="shared" si="21"/>
        <v>#N/A</v>
      </c>
      <c r="AV429" s="71"/>
      <c r="AW429" s="71"/>
      <c r="AX429" s="71"/>
    </row>
    <row r="430" spans="1:50" ht="51">
      <c r="A430" s="12" t="s">
        <v>905</v>
      </c>
      <c r="B430" s="13" t="s">
        <v>34</v>
      </c>
      <c r="C430" s="13" t="s">
        <v>35</v>
      </c>
      <c r="D430" s="13" t="s">
        <v>472</v>
      </c>
      <c r="E430" s="13" t="s">
        <v>473</v>
      </c>
      <c r="F430" s="14">
        <v>8131</v>
      </c>
      <c r="G430" s="14">
        <v>2024110010238</v>
      </c>
      <c r="H430" s="13" t="s">
        <v>474</v>
      </c>
      <c r="I430" s="13" t="s">
        <v>475</v>
      </c>
      <c r="J430" s="13" t="s">
        <v>476</v>
      </c>
      <c r="K430" s="13">
        <v>80111600</v>
      </c>
      <c r="L430" s="13" t="s">
        <v>906</v>
      </c>
      <c r="M430" s="13" t="s">
        <v>42</v>
      </c>
      <c r="N430" s="13" t="s">
        <v>43</v>
      </c>
      <c r="O430" s="13">
        <v>1</v>
      </c>
      <c r="P430" s="12">
        <v>1</v>
      </c>
      <c r="Q430" s="13" t="s">
        <v>44</v>
      </c>
      <c r="R430" s="40" t="s">
        <v>45</v>
      </c>
      <c r="S430" s="419">
        <v>39000000</v>
      </c>
      <c r="T430" s="17">
        <v>39000000</v>
      </c>
      <c r="U430" s="13" t="s">
        <v>46</v>
      </c>
      <c r="V430" s="12" t="s">
        <v>47</v>
      </c>
      <c r="W430" s="13" t="s">
        <v>481</v>
      </c>
      <c r="X430" s="12" t="s">
        <v>523</v>
      </c>
      <c r="Y430" s="13" t="s">
        <v>50</v>
      </c>
      <c r="Z430" s="13" t="s">
        <v>51</v>
      </c>
      <c r="AA430" s="69"/>
      <c r="AB430" s="69"/>
      <c r="AC430" s="69"/>
      <c r="AD430" s="69"/>
      <c r="AE430" s="13" t="s">
        <v>474</v>
      </c>
      <c r="AF430" s="40">
        <v>39000000</v>
      </c>
      <c r="AG430" s="31">
        <v>39000000</v>
      </c>
      <c r="AH430" s="70" t="e">
        <f>VLOOKUP(A430,'MOD PAA INVERSIÓN 25 DE FEBRERO'!$B:$M,12,0)</f>
        <v>#N/A</v>
      </c>
      <c r="AI430" s="78">
        <f t="shared" si="20"/>
        <v>0</v>
      </c>
      <c r="AJ430" s="78">
        <v>39000000</v>
      </c>
      <c r="AK430" s="70">
        <v>0</v>
      </c>
      <c r="AL430" s="70" t="e">
        <f>VLOOKUP(A430,'MOD PAA INVERSIÓN 25 DE FEBRERO'!$B:$X,23,0)</f>
        <v>#N/A</v>
      </c>
      <c r="AM430" s="12" t="s">
        <v>47</v>
      </c>
      <c r="AN430" s="14">
        <v>8131</v>
      </c>
      <c r="AO430" s="71"/>
      <c r="AP430" s="71">
        <f>SUMIFS('MOD PAA INVERSIÓN'!$M:$M,'MOD PAA INVERSIÓN'!B:B,A430,'MOD PAA INVERSIÓN'!A:A,"Información Actual")</f>
        <v>0</v>
      </c>
      <c r="AQ430" s="71" t="e">
        <f>VLOOKUP(A430,'Copia de MOD PAA INVERSIÓN'!$B:$M,12,0)</f>
        <v>#N/A</v>
      </c>
      <c r="AR430" s="69" t="e">
        <f>VLOOKUP(A430,'SOL INVERSIÒN'!$B:$M,12,0)</f>
        <v>#N/A</v>
      </c>
      <c r="AS430" s="69"/>
      <c r="AT430" s="71"/>
      <c r="AU430" s="71" t="e">
        <f t="shared" si="21"/>
        <v>#N/A</v>
      </c>
      <c r="AV430" s="71"/>
      <c r="AW430" s="71"/>
      <c r="AX430" s="71"/>
    </row>
    <row r="431" spans="1:50" ht="51">
      <c r="A431" s="12" t="s">
        <v>907</v>
      </c>
      <c r="B431" s="13" t="s">
        <v>34</v>
      </c>
      <c r="C431" s="13" t="s">
        <v>35</v>
      </c>
      <c r="D431" s="13" t="s">
        <v>472</v>
      </c>
      <c r="E431" s="13" t="s">
        <v>473</v>
      </c>
      <c r="F431" s="14">
        <v>8131</v>
      </c>
      <c r="G431" s="14">
        <v>2024110010238</v>
      </c>
      <c r="H431" s="13" t="s">
        <v>474</v>
      </c>
      <c r="I431" s="13" t="s">
        <v>475</v>
      </c>
      <c r="J431" s="13" t="str">
        <f>VLOOKUP(A431,'MOD PAA INVERSIÓN 25 DE FEBRERO'!$B:$C,2,0)</f>
        <v>3. Aplicar a 2000 organizaciones sociales, comunales, medios comunitarios, de propiedad horizontal el modelo de fortalecimiento</v>
      </c>
      <c r="K431" s="13">
        <f>VLOOKUP(A431,'MOD PAA INVERSIÓN 25 DE FEBRERO'!$B:$D,3,0)</f>
        <v>80111600</v>
      </c>
      <c r="L431" s="13" t="str">
        <f>VLOOKUP(A431,'MOD PAA INVERSIÓN 25 DE FEBRERO'!$B:$E,4,0)</f>
        <v>Prestación de servicios logísticos y operativos para la organización y ejecución de las actividades y eventos institucionales realizados por el IDPAC</v>
      </c>
      <c r="M431" s="13" t="str">
        <f>VLOOKUP(A431,'MOD PAA INVERSIÓN 25 DE FEBRERO'!$B:$F,5,0)</f>
        <v>FEBRERO</v>
      </c>
      <c r="N431" s="14" t="str">
        <f>VLOOKUP(A431,'MOD PAA INVERSIÓN 25 DE FEBRERO'!$B:$G,6,0)</f>
        <v>FEBRERO</v>
      </c>
      <c r="O431" s="14">
        <f>VLOOKUP(A431,'MOD PAA INVERSIÓN 25 DE FEBRERO'!$B:$H,7,0)</f>
        <v>9</v>
      </c>
      <c r="P431" s="13">
        <f>VLOOKUP(A431,'MOD PAA INVERSIÓN 25 DE FEBRERO'!$B:$I,8,0)</f>
        <v>1</v>
      </c>
      <c r="Q431" s="13" t="str">
        <f>VLOOKUP(A431,'MOD PAA INVERSIÓN 25 DE FEBRERO'!$B:$J,9,0)</f>
        <v>CCE-16 Contratación Directa</v>
      </c>
      <c r="R431" s="15" t="str">
        <f>VLOOKUP(A431,'MOD PAA INVERSIÓN 25 DE FEBRERO'!$B:$K,10,0)</f>
        <v>1-100-F001_VA-Recursos distrito</v>
      </c>
      <c r="S431" s="16">
        <f>VLOOKUP(A431,'MOD PAA INVERSIÓN 25 DE FEBRERO'!$B:$L,11,0)</f>
        <v>900000000</v>
      </c>
      <c r="T431" s="17">
        <v>900000000</v>
      </c>
      <c r="U431" s="13" t="str">
        <f>VLOOKUP(A431,'MOD PAA INVERSIÓN 25 DE FEBRERO'!$B:$N,13,0)</f>
        <v>Subdirección de Asuntos Comunales</v>
      </c>
      <c r="V431" s="13" t="str">
        <f>VLOOKUP(A431,'MOD PAA INVERSIÓN 25 DE FEBRERO'!$B:$O,14,0)</f>
        <v>O232020200991119_Otros servicios de la administración pública n.c.p.</v>
      </c>
      <c r="W431" s="13" t="str">
        <f>VLOOKUP(A431,'MOD PAA INVERSIÓN 25 DE FEBRERO'!$B:$P,15,0)</f>
        <v>20/0220/0106/45020220238</v>
      </c>
      <c r="X431" s="12" t="s">
        <v>523</v>
      </c>
      <c r="Y431" s="13" t="s">
        <v>50</v>
      </c>
      <c r="Z431" s="13" t="s">
        <v>51</v>
      </c>
      <c r="AA431" s="69"/>
      <c r="AB431" s="69"/>
      <c r="AC431" s="69"/>
      <c r="AD431" s="69"/>
      <c r="AE431" s="13" t="s">
        <v>474</v>
      </c>
      <c r="AF431" s="43">
        <v>923528000</v>
      </c>
      <c r="AG431" s="43">
        <v>923528000</v>
      </c>
      <c r="AH431" s="70">
        <f>VLOOKUP(A431,'MOD PAA INVERSIÓN 25 DE FEBRERO'!$B:$M,12,0)</f>
        <v>900000000</v>
      </c>
      <c r="AI431" s="70">
        <f t="shared" si="20"/>
        <v>-23528000</v>
      </c>
      <c r="AJ431" s="70">
        <v>900000000</v>
      </c>
      <c r="AK431" s="70">
        <v>7</v>
      </c>
      <c r="AL431" s="70" t="str">
        <f>VLOOKUP(A431,'MOD PAA INVERSIÓN 25 DE FEBRERO'!$B:$X,23,0)</f>
        <v>Modificación propuesta</v>
      </c>
      <c r="AM431" s="12" t="s">
        <v>47</v>
      </c>
      <c r="AN431" s="14">
        <v>8131</v>
      </c>
      <c r="AO431" s="71"/>
      <c r="AP431" s="71">
        <f>SUMIFS('MOD PAA INVERSIÓN'!$M:$M,'MOD PAA INVERSIÓN'!B:B,A431,'MOD PAA INVERSIÓN'!A:A,"Información Actual")</f>
        <v>923528000</v>
      </c>
      <c r="AQ431" s="71">
        <f>VLOOKUP(A431,'Copia de MOD PAA INVERSIÓN'!$B:$M,12,0)</f>
        <v>900000000</v>
      </c>
      <c r="AR431" s="77">
        <f>VLOOKUP(A431,'SOL INVERSIÒN'!$B:$M,12,0)</f>
        <v>900000000</v>
      </c>
      <c r="AS431" s="69"/>
      <c r="AT431" s="71"/>
      <c r="AU431" s="71">
        <f t="shared" si="21"/>
        <v>0</v>
      </c>
      <c r="AV431" s="71"/>
      <c r="AW431" s="71"/>
      <c r="AX431" s="71"/>
    </row>
    <row r="432" spans="1:50" ht="114.75">
      <c r="A432" s="12" t="s">
        <v>909</v>
      </c>
      <c r="B432" s="13" t="s">
        <v>34</v>
      </c>
      <c r="C432" s="13" t="s">
        <v>35</v>
      </c>
      <c r="D432" s="13" t="s">
        <v>472</v>
      </c>
      <c r="E432" s="13" t="s">
        <v>473</v>
      </c>
      <c r="F432" s="14">
        <v>8131</v>
      </c>
      <c r="G432" s="14">
        <v>2024110010238</v>
      </c>
      <c r="H432" s="13" t="s">
        <v>474</v>
      </c>
      <c r="I432" s="13" t="s">
        <v>475</v>
      </c>
      <c r="J432" s="13" t="s">
        <v>476</v>
      </c>
      <c r="K432" s="13">
        <v>80111600</v>
      </c>
      <c r="L432" s="13" t="s">
        <v>910</v>
      </c>
      <c r="M432" s="13" t="s">
        <v>42</v>
      </c>
      <c r="N432" s="13" t="s">
        <v>43</v>
      </c>
      <c r="O432" s="13">
        <v>1</v>
      </c>
      <c r="P432" s="12">
        <v>1</v>
      </c>
      <c r="Q432" s="13" t="s">
        <v>44</v>
      </c>
      <c r="R432" s="40" t="s">
        <v>45</v>
      </c>
      <c r="S432" s="430">
        <v>1000000000</v>
      </c>
      <c r="T432" s="17">
        <v>1000000000</v>
      </c>
      <c r="U432" s="13" t="s">
        <v>46</v>
      </c>
      <c r="V432" s="12" t="s">
        <v>47</v>
      </c>
      <c r="W432" s="13" t="s">
        <v>481</v>
      </c>
      <c r="X432" s="12" t="s">
        <v>523</v>
      </c>
      <c r="Y432" s="13" t="s">
        <v>50</v>
      </c>
      <c r="Z432" s="13" t="s">
        <v>51</v>
      </c>
      <c r="AA432" s="69"/>
      <c r="AB432" s="69"/>
      <c r="AC432" s="69"/>
      <c r="AD432" s="69"/>
      <c r="AE432" s="13" t="s">
        <v>474</v>
      </c>
      <c r="AF432" s="40">
        <v>1000000000</v>
      </c>
      <c r="AG432" s="31">
        <v>1000000000</v>
      </c>
      <c r="AH432" s="70" t="e">
        <f>VLOOKUP(A432,'MOD PAA INVERSIÓN 25 DE FEBRERO'!$B:$M,12,0)</f>
        <v>#N/A</v>
      </c>
      <c r="AI432" s="78">
        <f t="shared" si="20"/>
        <v>0</v>
      </c>
      <c r="AJ432" s="78">
        <v>1000000000</v>
      </c>
      <c r="AK432" s="70">
        <v>0</v>
      </c>
      <c r="AL432" s="70" t="e">
        <f>VLOOKUP(A432,'MOD PAA INVERSIÓN 25 DE FEBRERO'!$B:$X,23,0)</f>
        <v>#N/A</v>
      </c>
      <c r="AM432" s="12" t="s">
        <v>47</v>
      </c>
      <c r="AN432" s="14">
        <v>8131</v>
      </c>
      <c r="AO432" s="71"/>
      <c r="AP432" s="71">
        <f>SUMIFS('MOD PAA INVERSIÓN'!$M:$M,'MOD PAA INVERSIÓN'!B:B,A432,'MOD PAA INVERSIÓN'!A:A,"Información Actual")</f>
        <v>0</v>
      </c>
      <c r="AQ432" s="71" t="e">
        <f>VLOOKUP(A432,'Copia de MOD PAA INVERSIÓN'!$B:$M,12,0)</f>
        <v>#N/A</v>
      </c>
      <c r="AR432" s="69" t="e">
        <f>VLOOKUP(A432,'SOL INVERSIÒN'!$B:$M,12,0)</f>
        <v>#N/A</v>
      </c>
      <c r="AS432" s="69"/>
      <c r="AT432" s="71"/>
      <c r="AU432" s="71" t="e">
        <f t="shared" si="21"/>
        <v>#N/A</v>
      </c>
      <c r="AV432" s="71"/>
      <c r="AW432" s="71"/>
      <c r="AX432" s="71"/>
    </row>
    <row r="433" spans="1:50" ht="63.75">
      <c r="A433" s="12" t="s">
        <v>911</v>
      </c>
      <c r="B433" s="13" t="s">
        <v>34</v>
      </c>
      <c r="C433" s="13" t="s">
        <v>35</v>
      </c>
      <c r="D433" s="13" t="s">
        <v>496</v>
      </c>
      <c r="E433" s="13" t="s">
        <v>473</v>
      </c>
      <c r="F433" s="13">
        <v>8131</v>
      </c>
      <c r="G433" s="13">
        <v>2024110010238</v>
      </c>
      <c r="H433" s="13" t="s">
        <v>474</v>
      </c>
      <c r="I433" s="13" t="s">
        <v>475</v>
      </c>
      <c r="J433" s="13" t="s">
        <v>855</v>
      </c>
      <c r="K433" s="13">
        <v>80111600</v>
      </c>
      <c r="L433" s="13" t="s">
        <v>856</v>
      </c>
      <c r="M433" s="13" t="s">
        <v>42</v>
      </c>
      <c r="N433" s="13" t="s">
        <v>43</v>
      </c>
      <c r="O433" s="13">
        <v>6</v>
      </c>
      <c r="P433" s="12">
        <v>1</v>
      </c>
      <c r="Q433" s="13" t="s">
        <v>44</v>
      </c>
      <c r="R433" s="40" t="s">
        <v>45</v>
      </c>
      <c r="S433" s="40">
        <v>4600000</v>
      </c>
      <c r="T433" s="17">
        <v>27600000</v>
      </c>
      <c r="U433" s="13" t="s">
        <v>46</v>
      </c>
      <c r="V433" s="12" t="s">
        <v>47</v>
      </c>
      <c r="W433" s="13" t="s">
        <v>499</v>
      </c>
      <c r="X433" s="12" t="s">
        <v>509</v>
      </c>
      <c r="Y433" s="13" t="s">
        <v>50</v>
      </c>
      <c r="Z433" s="13" t="s">
        <v>51</v>
      </c>
      <c r="AA433" s="69"/>
      <c r="AB433" s="69"/>
      <c r="AC433" s="69"/>
      <c r="AD433" s="69"/>
      <c r="AE433" s="13" t="s">
        <v>474</v>
      </c>
      <c r="AF433" s="40">
        <v>4600000</v>
      </c>
      <c r="AG433" s="31">
        <v>27600000</v>
      </c>
      <c r="AH433" s="70" t="e">
        <f>VLOOKUP(A433,'MOD PAA INVERSIÓN 25 DE FEBRERO'!$B:$M,12,0)</f>
        <v>#N/A</v>
      </c>
      <c r="AI433" s="78">
        <f t="shared" si="20"/>
        <v>0</v>
      </c>
      <c r="AJ433" s="78">
        <v>27600000</v>
      </c>
      <c r="AK433" s="70">
        <v>0</v>
      </c>
      <c r="AL433" s="70" t="e">
        <f>VLOOKUP(A433,'MOD PAA INVERSIÓN 25 DE FEBRERO'!$B:$X,23,0)</f>
        <v>#N/A</v>
      </c>
      <c r="AM433" s="12" t="s">
        <v>47</v>
      </c>
      <c r="AN433" s="13">
        <v>8131</v>
      </c>
      <c r="AO433" s="71"/>
      <c r="AP433" s="71">
        <f>SUMIFS('MOD PAA INVERSIÓN'!$M:$M,'MOD PAA INVERSIÓN'!B:B,A433,'MOD PAA INVERSIÓN'!A:A,"Información Actual")</f>
        <v>0</v>
      </c>
      <c r="AQ433" s="71" t="e">
        <f>VLOOKUP(A433,'Copia de MOD PAA INVERSIÓN'!$B:$M,12,0)</f>
        <v>#N/A</v>
      </c>
      <c r="AR433" s="69" t="e">
        <f>VLOOKUP(A433,'SOL INVERSIÒN'!$B:$M,12,0)</f>
        <v>#N/A</v>
      </c>
      <c r="AS433" s="69"/>
      <c r="AT433" s="71"/>
      <c r="AU433" s="71" t="e">
        <f t="shared" si="21"/>
        <v>#N/A</v>
      </c>
      <c r="AV433" s="71"/>
      <c r="AW433" s="71"/>
      <c r="AX433" s="71"/>
    </row>
    <row r="434" spans="1:50" ht="204">
      <c r="A434" s="12" t="s">
        <v>912</v>
      </c>
      <c r="B434" s="13" t="s">
        <v>34</v>
      </c>
      <c r="C434" s="13" t="s">
        <v>35</v>
      </c>
      <c r="D434" s="13" t="s">
        <v>472</v>
      </c>
      <c r="E434" s="13" t="s">
        <v>473</v>
      </c>
      <c r="F434" s="14">
        <v>8131</v>
      </c>
      <c r="G434" s="14">
        <v>2024110010238</v>
      </c>
      <c r="H434" s="13" t="s">
        <v>474</v>
      </c>
      <c r="I434" s="13" t="s">
        <v>475</v>
      </c>
      <c r="J434" s="13" t="s">
        <v>588</v>
      </c>
      <c r="K434" s="13">
        <v>80111600</v>
      </c>
      <c r="L434" s="13" t="s">
        <v>913</v>
      </c>
      <c r="M434" s="13" t="s">
        <v>42</v>
      </c>
      <c r="N434" s="13" t="s">
        <v>43</v>
      </c>
      <c r="O434" s="13">
        <v>7</v>
      </c>
      <c r="P434" s="12">
        <v>1</v>
      </c>
      <c r="Q434" s="13" t="s">
        <v>44</v>
      </c>
      <c r="R434" s="40" t="s">
        <v>45</v>
      </c>
      <c r="S434" s="40">
        <v>5200000</v>
      </c>
      <c r="T434" s="17">
        <v>36400000</v>
      </c>
      <c r="U434" s="13" t="s">
        <v>46</v>
      </c>
      <c r="V434" s="13" t="s">
        <v>47</v>
      </c>
      <c r="W434" s="13" t="s">
        <v>481</v>
      </c>
      <c r="X434" s="13" t="s">
        <v>523</v>
      </c>
      <c r="Y434" s="13" t="s">
        <v>50</v>
      </c>
      <c r="Z434" s="13" t="s">
        <v>51</v>
      </c>
      <c r="AA434" s="69"/>
      <c r="AB434" s="69"/>
      <c r="AC434" s="69"/>
      <c r="AD434" s="69"/>
      <c r="AE434" s="13" t="s">
        <v>474</v>
      </c>
      <c r="AF434" s="40">
        <v>5200000</v>
      </c>
      <c r="AG434" s="31">
        <v>36400000</v>
      </c>
      <c r="AH434" s="70" t="e">
        <f>VLOOKUP(A434,'MOD PAA INVERSIÓN 25 DE FEBRERO'!$B:$M,12,0)</f>
        <v>#N/A</v>
      </c>
      <c r="AI434" s="78">
        <f t="shared" si="20"/>
        <v>0</v>
      </c>
      <c r="AJ434" s="78">
        <v>36400000</v>
      </c>
      <c r="AK434" s="70">
        <v>0</v>
      </c>
      <c r="AL434" s="70" t="e">
        <f>VLOOKUP(A434,'MOD PAA INVERSIÓN 25 DE FEBRERO'!$B:$X,23,0)</f>
        <v>#N/A</v>
      </c>
      <c r="AM434" s="13" t="s">
        <v>47</v>
      </c>
      <c r="AN434" s="14">
        <v>8131</v>
      </c>
      <c r="AO434" s="71"/>
      <c r="AP434" s="71">
        <f>SUMIFS('MOD PAA INVERSIÓN'!$M:$M,'MOD PAA INVERSIÓN'!B:B,A434,'MOD PAA INVERSIÓN'!A:A,"Información Actual")</f>
        <v>0</v>
      </c>
      <c r="AQ434" s="71" t="e">
        <f>VLOOKUP(A434,'Copia de MOD PAA INVERSIÓN'!$B:$M,12,0)</f>
        <v>#N/A</v>
      </c>
      <c r="AR434" s="69" t="e">
        <f>VLOOKUP(A434,'SOL INVERSIÒN'!$B:$M,12,0)</f>
        <v>#N/A</v>
      </c>
      <c r="AS434" s="69"/>
      <c r="AT434" s="71"/>
      <c r="AU434" s="71" t="e">
        <f t="shared" si="21"/>
        <v>#N/A</v>
      </c>
      <c r="AV434" s="71"/>
      <c r="AW434" s="71"/>
      <c r="AX434" s="71"/>
    </row>
    <row r="435" spans="1:50" ht="63.75">
      <c r="A435" s="12" t="s">
        <v>914</v>
      </c>
      <c r="B435" s="13" t="s">
        <v>34</v>
      </c>
      <c r="C435" s="13" t="s">
        <v>35</v>
      </c>
      <c r="D435" s="13" t="s">
        <v>496</v>
      </c>
      <c r="E435" s="13" t="s">
        <v>473</v>
      </c>
      <c r="F435" s="13">
        <v>8131</v>
      </c>
      <c r="G435" s="13">
        <v>2024110010238</v>
      </c>
      <c r="H435" s="13" t="s">
        <v>474</v>
      </c>
      <c r="I435" s="13" t="s">
        <v>475</v>
      </c>
      <c r="J435" s="13" t="str">
        <f>VLOOKUP(A435,'MOD PAA INVERSIÓN 25 DE FEBRERO'!$B:$C,2,0)</f>
        <v>4. Implementar el 100% de los planes de acción de las políticas públicas a cargo del IDPAC</v>
      </c>
      <c r="K435" s="13">
        <f>VLOOKUP(A435,'MOD PAA INVERSIÓN 25 DE FEBRERO'!$B:$D,3,0)</f>
        <v>80111600</v>
      </c>
      <c r="L435" s="13" t="str">
        <f>VLOOKUP(A435,'MOD PAA INVERSIÓN 25 DE FEBRERO'!$B:$E,4,0)</f>
        <v>Prestar los servicios profesionales para realizar seguimiento a la Política Publica Comunal y de formulación de la Política pública de Propiedad Horizontal en el marco del proyecto de inversión 8131.</v>
      </c>
      <c r="M435" s="13" t="str">
        <f>VLOOKUP(A435,'MOD PAA INVERSIÓN 25 DE FEBRERO'!$B:$F,5,0)</f>
        <v>FEBRERO</v>
      </c>
      <c r="N435" s="14" t="str">
        <f>VLOOKUP(A435,'MOD PAA INVERSIÓN 25 DE FEBRERO'!$B:$G,6,0)</f>
        <v>FEBRERO</v>
      </c>
      <c r="O435" s="14">
        <f>VLOOKUP(A435,'MOD PAA INVERSIÓN 25 DE FEBRERO'!$B:$H,7,0)</f>
        <v>5</v>
      </c>
      <c r="P435" s="13">
        <f>VLOOKUP(A435,'MOD PAA INVERSIÓN 25 DE FEBRERO'!$B:$I,8,0)</f>
        <v>1</v>
      </c>
      <c r="Q435" s="13" t="str">
        <f>VLOOKUP(A435,'MOD PAA INVERSIÓN 25 DE FEBRERO'!$B:$J,9,0)</f>
        <v>CCE-16 Contratación Directa</v>
      </c>
      <c r="R435" s="15" t="str">
        <f>VLOOKUP(A435,'MOD PAA INVERSIÓN 25 DE FEBRERO'!$B:$K,10,0)</f>
        <v>1-100-F001_VA-Recursos distrito</v>
      </c>
      <c r="S435" s="16">
        <f>VLOOKUP(A435,'MOD PAA INVERSIÓN 25 DE FEBRERO'!$B:$L,11,0)</f>
        <v>4200000</v>
      </c>
      <c r="T435" s="17">
        <v>21000000</v>
      </c>
      <c r="U435" s="13" t="str">
        <f>VLOOKUP(A435,'MOD PAA INVERSIÓN 25 DE FEBRERO'!$B:$N,13,0)</f>
        <v>Subdirección de Asuntos Comunales</v>
      </c>
      <c r="V435" s="13" t="str">
        <f>VLOOKUP(A435,'MOD PAA INVERSIÓN 25 DE FEBRERO'!$B:$O,14,0)</f>
        <v>O232020200991119_Otros servicios de la administración pública n.c.p.</v>
      </c>
      <c r="W435" s="13" t="str">
        <f>VLOOKUP(A435,'MOD PAA INVERSIÓN 25 DE FEBRERO'!$B:$P,15,0)</f>
        <v>20/0220/0101/45020290238</v>
      </c>
      <c r="X435" s="12" t="s">
        <v>509</v>
      </c>
      <c r="Y435" s="13" t="s">
        <v>50</v>
      </c>
      <c r="Z435" s="13" t="s">
        <v>51</v>
      </c>
      <c r="AA435" s="69"/>
      <c r="AB435" s="69"/>
      <c r="AC435" s="69"/>
      <c r="AD435" s="69"/>
      <c r="AE435" s="13" t="s">
        <v>474</v>
      </c>
      <c r="AF435" s="40">
        <v>4200000</v>
      </c>
      <c r="AG435" s="31">
        <v>25200000</v>
      </c>
      <c r="AH435" s="70">
        <f>VLOOKUP(A435,'MOD PAA INVERSIÓN 25 DE FEBRERO'!$B:$M,12,0)</f>
        <v>21000000</v>
      </c>
      <c r="AI435" s="70">
        <f t="shared" si="20"/>
        <v>-4200000</v>
      </c>
      <c r="AJ435" s="70">
        <v>21000000</v>
      </c>
      <c r="AK435" s="70">
        <v>7</v>
      </c>
      <c r="AL435" s="70" t="str">
        <f>VLOOKUP(A435,'MOD PAA INVERSIÓN 25 DE FEBRERO'!$B:$X,23,0)</f>
        <v>Modificación propuesta</v>
      </c>
      <c r="AM435" s="12" t="s">
        <v>47</v>
      </c>
      <c r="AN435" s="13">
        <v>8131</v>
      </c>
      <c r="AO435" s="71"/>
      <c r="AP435" s="71">
        <f>SUMIFS('MOD PAA INVERSIÓN'!$M:$M,'MOD PAA INVERSIÓN'!B:B,A435,'MOD PAA INVERSIÓN'!A:A,"Información Actual")</f>
        <v>25200000</v>
      </c>
      <c r="AQ435" s="71">
        <f>VLOOKUP(A435,'Copia de MOD PAA INVERSIÓN'!$B:$M,12,0)</f>
        <v>21000000</v>
      </c>
      <c r="AR435" s="82">
        <f>VLOOKUP(A435,'SOL INVERSIÒN'!$B:$M,12,0)</f>
        <v>21000000</v>
      </c>
      <c r="AS435" s="69"/>
      <c r="AT435" s="71"/>
      <c r="AU435" s="71">
        <f t="shared" si="21"/>
        <v>0</v>
      </c>
      <c r="AV435" s="71"/>
      <c r="AW435" s="71"/>
      <c r="AX435" s="71"/>
    </row>
    <row r="436" spans="1:50" ht="63.75">
      <c r="A436" s="12" t="s">
        <v>915</v>
      </c>
      <c r="B436" s="13" t="s">
        <v>34</v>
      </c>
      <c r="C436" s="13" t="s">
        <v>35</v>
      </c>
      <c r="D436" s="13" t="s">
        <v>472</v>
      </c>
      <c r="E436" s="13" t="s">
        <v>473</v>
      </c>
      <c r="F436" s="14">
        <v>8131</v>
      </c>
      <c r="G436" s="14">
        <v>2024110010238</v>
      </c>
      <c r="H436" s="13" t="s">
        <v>474</v>
      </c>
      <c r="I436" s="13" t="s">
        <v>475</v>
      </c>
      <c r="J436" s="13" t="s">
        <v>484</v>
      </c>
      <c r="K436" s="13">
        <v>80111600</v>
      </c>
      <c r="L436" s="13" t="s">
        <v>916</v>
      </c>
      <c r="M436" s="13" t="s">
        <v>43</v>
      </c>
      <c r="N436" s="13" t="s">
        <v>280</v>
      </c>
      <c r="O436" s="13">
        <v>6</v>
      </c>
      <c r="P436" s="12">
        <v>1</v>
      </c>
      <c r="Q436" s="13" t="s">
        <v>44</v>
      </c>
      <c r="R436" s="40" t="s">
        <v>45</v>
      </c>
      <c r="S436" s="40">
        <v>6000000</v>
      </c>
      <c r="T436" s="17">
        <v>36000000</v>
      </c>
      <c r="U436" s="13" t="s">
        <v>46</v>
      </c>
      <c r="V436" s="13" t="s">
        <v>47</v>
      </c>
      <c r="W436" s="13" t="s">
        <v>481</v>
      </c>
      <c r="X436" s="13" t="s">
        <v>509</v>
      </c>
      <c r="Y436" s="13" t="s">
        <v>50</v>
      </c>
      <c r="Z436" s="13" t="s">
        <v>51</v>
      </c>
      <c r="AA436" s="69"/>
      <c r="AB436" s="69"/>
      <c r="AC436" s="69"/>
      <c r="AD436" s="69"/>
      <c r="AE436" s="13" t="s">
        <v>474</v>
      </c>
      <c r="AF436" s="40">
        <v>6000000</v>
      </c>
      <c r="AG436" s="31">
        <v>36000000</v>
      </c>
      <c r="AH436" s="70" t="e">
        <f>VLOOKUP(A436,'MOD PAA INVERSIÓN 25 DE FEBRERO'!$B:$M,12,0)</f>
        <v>#N/A</v>
      </c>
      <c r="AI436" s="78">
        <f t="shared" si="20"/>
        <v>0</v>
      </c>
      <c r="AJ436" s="78">
        <v>36000000</v>
      </c>
      <c r="AK436" s="70">
        <v>0</v>
      </c>
      <c r="AL436" s="70" t="e">
        <f>VLOOKUP(A436,'MOD PAA INVERSIÓN 25 DE FEBRERO'!$B:$X,23,0)</f>
        <v>#N/A</v>
      </c>
      <c r="AM436" s="13" t="s">
        <v>47</v>
      </c>
      <c r="AN436" s="14">
        <v>8131</v>
      </c>
      <c r="AO436" s="71"/>
      <c r="AP436" s="71">
        <f>SUMIFS('MOD PAA INVERSIÓN'!$M:$M,'MOD PAA INVERSIÓN'!B:B,A436,'MOD PAA INVERSIÓN'!A:A,"Información Actual")</f>
        <v>0</v>
      </c>
      <c r="AQ436" s="71" t="e">
        <f>VLOOKUP(A436,'Copia de MOD PAA INVERSIÓN'!$B:$M,12,0)</f>
        <v>#N/A</v>
      </c>
      <c r="AR436" s="69" t="e">
        <f>VLOOKUP(A436,'SOL INVERSIÒN'!$B:$M,12,0)</f>
        <v>#N/A</v>
      </c>
      <c r="AS436" s="69"/>
      <c r="AT436" s="71"/>
      <c r="AU436" s="71" t="e">
        <f t="shared" si="21"/>
        <v>#N/A</v>
      </c>
      <c r="AV436" s="71"/>
      <c r="AW436" s="71"/>
      <c r="AX436" s="71"/>
    </row>
    <row r="437" spans="1:50" ht="76.5">
      <c r="A437" s="12" t="s">
        <v>917</v>
      </c>
      <c r="B437" s="13" t="s">
        <v>34</v>
      </c>
      <c r="C437" s="13" t="s">
        <v>35</v>
      </c>
      <c r="D437" s="13" t="s">
        <v>472</v>
      </c>
      <c r="E437" s="13" t="s">
        <v>473</v>
      </c>
      <c r="F437" s="14">
        <v>8131</v>
      </c>
      <c r="G437" s="14">
        <v>2024110010238</v>
      </c>
      <c r="H437" s="13" t="s">
        <v>474</v>
      </c>
      <c r="I437" s="13" t="s">
        <v>475</v>
      </c>
      <c r="J437" s="13" t="s">
        <v>476</v>
      </c>
      <c r="K437" s="13">
        <v>80111600</v>
      </c>
      <c r="L437" s="13" t="s">
        <v>852</v>
      </c>
      <c r="M437" s="13" t="s">
        <v>43</v>
      </c>
      <c r="N437" s="13" t="s">
        <v>43</v>
      </c>
      <c r="O437" s="13">
        <v>6</v>
      </c>
      <c r="P437" s="12">
        <v>1</v>
      </c>
      <c r="Q437" s="13" t="s">
        <v>44</v>
      </c>
      <c r="R437" s="40" t="s">
        <v>45</v>
      </c>
      <c r="S437" s="40">
        <v>6000000</v>
      </c>
      <c r="T437" s="17">
        <v>36000000</v>
      </c>
      <c r="U437" s="13" t="s">
        <v>46</v>
      </c>
      <c r="V437" s="12" t="s">
        <v>47</v>
      </c>
      <c r="W437" s="13" t="s">
        <v>481</v>
      </c>
      <c r="X437" s="12" t="s">
        <v>523</v>
      </c>
      <c r="Y437" s="13" t="s">
        <v>50</v>
      </c>
      <c r="Z437" s="13" t="s">
        <v>51</v>
      </c>
      <c r="AA437" s="69"/>
      <c r="AB437" s="69"/>
      <c r="AC437" s="69"/>
      <c r="AD437" s="69"/>
      <c r="AE437" s="13" t="s">
        <v>474</v>
      </c>
      <c r="AF437" s="40">
        <v>6000000</v>
      </c>
      <c r="AG437" s="31">
        <v>36000000</v>
      </c>
      <c r="AH437" s="70" t="e">
        <f>VLOOKUP(A437,'MOD PAA INVERSIÓN 25 DE FEBRERO'!$B:$M,12,0)</f>
        <v>#N/A</v>
      </c>
      <c r="AI437" s="78">
        <f t="shared" si="20"/>
        <v>0</v>
      </c>
      <c r="AJ437" s="78">
        <v>36000000</v>
      </c>
      <c r="AK437" s="70">
        <v>0</v>
      </c>
      <c r="AL437" s="70" t="e">
        <f>VLOOKUP(A437,'MOD PAA INVERSIÓN 25 DE FEBRERO'!$B:$X,23,0)</f>
        <v>#N/A</v>
      </c>
      <c r="AM437" s="12" t="s">
        <v>47</v>
      </c>
      <c r="AN437" s="14">
        <v>8131</v>
      </c>
      <c r="AO437" s="71"/>
      <c r="AP437" s="71">
        <f>SUMIFS('MOD PAA INVERSIÓN'!$M:$M,'MOD PAA INVERSIÓN'!B:B,A437,'MOD PAA INVERSIÓN'!A:A,"Información Actual")</f>
        <v>0</v>
      </c>
      <c r="AQ437" s="71" t="e">
        <f>VLOOKUP(A437,'Copia de MOD PAA INVERSIÓN'!$B:$M,12,0)</f>
        <v>#N/A</v>
      </c>
      <c r="AR437" s="69" t="e">
        <f>VLOOKUP(A437,'SOL INVERSIÒN'!$B:$M,12,0)</f>
        <v>#N/A</v>
      </c>
      <c r="AS437" s="69"/>
      <c r="AT437" s="71"/>
      <c r="AU437" s="71" t="e">
        <f t="shared" si="21"/>
        <v>#N/A</v>
      </c>
      <c r="AV437" s="71"/>
      <c r="AW437" s="71"/>
      <c r="AX437" s="71"/>
    </row>
    <row r="438" spans="1:50" ht="63.75">
      <c r="A438" s="12" t="s">
        <v>918</v>
      </c>
      <c r="B438" s="13" t="s">
        <v>34</v>
      </c>
      <c r="C438" s="13" t="s">
        <v>35</v>
      </c>
      <c r="D438" s="13" t="s">
        <v>472</v>
      </c>
      <c r="E438" s="13" t="s">
        <v>473</v>
      </c>
      <c r="F438" s="14">
        <v>8131</v>
      </c>
      <c r="G438" s="14">
        <v>2024110010238</v>
      </c>
      <c r="H438" s="13" t="s">
        <v>474</v>
      </c>
      <c r="I438" s="13" t="s">
        <v>475</v>
      </c>
      <c r="J438" s="13" t="s">
        <v>484</v>
      </c>
      <c r="K438" s="13">
        <v>80111600</v>
      </c>
      <c r="L438" s="13" t="s">
        <v>919</v>
      </c>
      <c r="M438" s="13" t="s">
        <v>43</v>
      </c>
      <c r="N438" s="13" t="s">
        <v>280</v>
      </c>
      <c r="O438" s="13">
        <v>6</v>
      </c>
      <c r="P438" s="12">
        <v>1</v>
      </c>
      <c r="Q438" s="13" t="s">
        <v>44</v>
      </c>
      <c r="R438" s="40" t="s">
        <v>45</v>
      </c>
      <c r="S438" s="40">
        <v>4600000</v>
      </c>
      <c r="T438" s="17">
        <v>27600000</v>
      </c>
      <c r="U438" s="13" t="s">
        <v>46</v>
      </c>
      <c r="V438" s="13" t="s">
        <v>47</v>
      </c>
      <c r="W438" s="13" t="s">
        <v>481</v>
      </c>
      <c r="X438" s="13" t="s">
        <v>509</v>
      </c>
      <c r="Y438" s="13" t="s">
        <v>50</v>
      </c>
      <c r="Z438" s="13" t="s">
        <v>51</v>
      </c>
      <c r="AA438" s="69"/>
      <c r="AB438" s="69"/>
      <c r="AC438" s="69"/>
      <c r="AD438" s="69"/>
      <c r="AE438" s="13" t="s">
        <v>474</v>
      </c>
      <c r="AF438" s="40">
        <v>4600000</v>
      </c>
      <c r="AG438" s="31">
        <v>27600000</v>
      </c>
      <c r="AH438" s="70" t="e">
        <f>VLOOKUP(A438,'MOD PAA INVERSIÓN 25 DE FEBRERO'!$B:$M,12,0)</f>
        <v>#N/A</v>
      </c>
      <c r="AI438" s="78">
        <f t="shared" si="20"/>
        <v>0</v>
      </c>
      <c r="AJ438" s="78">
        <v>27600000</v>
      </c>
      <c r="AK438" s="70">
        <v>0</v>
      </c>
      <c r="AL438" s="70" t="e">
        <f>VLOOKUP(A438,'MOD PAA INVERSIÓN 25 DE FEBRERO'!$B:$X,23,0)</f>
        <v>#N/A</v>
      </c>
      <c r="AM438" s="13" t="s">
        <v>47</v>
      </c>
      <c r="AN438" s="14">
        <v>8131</v>
      </c>
      <c r="AO438" s="71"/>
      <c r="AP438" s="71">
        <f>SUMIFS('MOD PAA INVERSIÓN'!$M:$M,'MOD PAA INVERSIÓN'!B:B,A438,'MOD PAA INVERSIÓN'!A:A,"Información Actual")</f>
        <v>0</v>
      </c>
      <c r="AQ438" s="71" t="e">
        <f>VLOOKUP(A438,'Copia de MOD PAA INVERSIÓN'!$B:$M,12,0)</f>
        <v>#N/A</v>
      </c>
      <c r="AR438" s="69" t="e">
        <f>VLOOKUP(A438,'SOL INVERSIÒN'!$B:$M,12,0)</f>
        <v>#N/A</v>
      </c>
      <c r="AS438" s="69"/>
      <c r="AT438" s="71"/>
      <c r="AU438" s="71" t="e">
        <f t="shared" si="21"/>
        <v>#N/A</v>
      </c>
      <c r="AV438" s="71"/>
      <c r="AW438" s="71"/>
      <c r="AX438" s="71"/>
    </row>
    <row r="439" spans="1:50" ht="63.75">
      <c r="A439" s="12" t="s">
        <v>920</v>
      </c>
      <c r="B439" s="13" t="s">
        <v>34</v>
      </c>
      <c r="C439" s="13" t="s">
        <v>35</v>
      </c>
      <c r="D439" s="13" t="s">
        <v>472</v>
      </c>
      <c r="E439" s="13" t="s">
        <v>473</v>
      </c>
      <c r="F439" s="14">
        <v>8131</v>
      </c>
      <c r="G439" s="14">
        <v>2024110010238</v>
      </c>
      <c r="H439" s="13" t="s">
        <v>474</v>
      </c>
      <c r="I439" s="13" t="s">
        <v>475</v>
      </c>
      <c r="J439" s="13" t="s">
        <v>484</v>
      </c>
      <c r="K439" s="13">
        <v>80111600</v>
      </c>
      <c r="L439" s="13" t="s">
        <v>921</v>
      </c>
      <c r="M439" s="13" t="s">
        <v>43</v>
      </c>
      <c r="N439" s="13" t="s">
        <v>280</v>
      </c>
      <c r="O439" s="13">
        <v>6</v>
      </c>
      <c r="P439" s="12">
        <v>1</v>
      </c>
      <c r="Q439" s="13" t="s">
        <v>44</v>
      </c>
      <c r="R439" s="40" t="s">
        <v>45</v>
      </c>
      <c r="S439" s="40">
        <v>4600000</v>
      </c>
      <c r="T439" s="17">
        <v>27600000</v>
      </c>
      <c r="U439" s="13" t="s">
        <v>46</v>
      </c>
      <c r="V439" s="13" t="s">
        <v>47</v>
      </c>
      <c r="W439" s="13" t="s">
        <v>481</v>
      </c>
      <c r="X439" s="13" t="s">
        <v>509</v>
      </c>
      <c r="Y439" s="13" t="s">
        <v>50</v>
      </c>
      <c r="Z439" s="13" t="s">
        <v>51</v>
      </c>
      <c r="AA439" s="69"/>
      <c r="AB439" s="69"/>
      <c r="AC439" s="69"/>
      <c r="AD439" s="69"/>
      <c r="AE439" s="13" t="s">
        <v>474</v>
      </c>
      <c r="AF439" s="40">
        <v>4600000</v>
      </c>
      <c r="AG439" s="31">
        <v>27600000</v>
      </c>
      <c r="AH439" s="70" t="e">
        <f>VLOOKUP(A439,'MOD PAA INVERSIÓN 25 DE FEBRERO'!$B:$M,12,0)</f>
        <v>#N/A</v>
      </c>
      <c r="AI439" s="78">
        <f t="shared" si="20"/>
        <v>0</v>
      </c>
      <c r="AJ439" s="78">
        <v>27600000</v>
      </c>
      <c r="AK439" s="70">
        <v>0</v>
      </c>
      <c r="AL439" s="70" t="e">
        <f>VLOOKUP(A439,'MOD PAA INVERSIÓN 25 DE FEBRERO'!$B:$X,23,0)</f>
        <v>#N/A</v>
      </c>
      <c r="AM439" s="13" t="s">
        <v>47</v>
      </c>
      <c r="AN439" s="14">
        <v>8131</v>
      </c>
      <c r="AO439" s="71"/>
      <c r="AP439" s="71">
        <f>SUMIFS('MOD PAA INVERSIÓN'!$M:$M,'MOD PAA INVERSIÓN'!B:B,A439,'MOD PAA INVERSIÓN'!A:A,"Información Actual")</f>
        <v>0</v>
      </c>
      <c r="AQ439" s="71" t="e">
        <f>VLOOKUP(A439,'Copia de MOD PAA INVERSIÓN'!$B:$M,12,0)</f>
        <v>#N/A</v>
      </c>
      <c r="AR439" s="69" t="e">
        <f>VLOOKUP(A439,'SOL INVERSIÒN'!$B:$M,12,0)</f>
        <v>#N/A</v>
      </c>
      <c r="AS439" s="69"/>
      <c r="AT439" s="71"/>
      <c r="AU439" s="71" t="e">
        <f t="shared" si="21"/>
        <v>#N/A</v>
      </c>
      <c r="AV439" s="71"/>
      <c r="AW439" s="71"/>
      <c r="AX439" s="71"/>
    </row>
    <row r="440" spans="1:50" ht="63.75">
      <c r="A440" s="12" t="s">
        <v>922</v>
      </c>
      <c r="B440" s="13" t="s">
        <v>34</v>
      </c>
      <c r="C440" s="13" t="s">
        <v>35</v>
      </c>
      <c r="D440" s="13" t="s">
        <v>472</v>
      </c>
      <c r="E440" s="13" t="s">
        <v>473</v>
      </c>
      <c r="F440" s="14">
        <v>8131</v>
      </c>
      <c r="G440" s="14">
        <v>2024110010238</v>
      </c>
      <c r="H440" s="13" t="s">
        <v>474</v>
      </c>
      <c r="I440" s="13" t="s">
        <v>475</v>
      </c>
      <c r="J440" s="13" t="s">
        <v>484</v>
      </c>
      <c r="K440" s="13">
        <v>80111600</v>
      </c>
      <c r="L440" s="13" t="s">
        <v>921</v>
      </c>
      <c r="M440" s="13" t="s">
        <v>43</v>
      </c>
      <c r="N440" s="13" t="s">
        <v>280</v>
      </c>
      <c r="O440" s="13">
        <v>6</v>
      </c>
      <c r="P440" s="12">
        <v>1</v>
      </c>
      <c r="Q440" s="13" t="s">
        <v>44</v>
      </c>
      <c r="R440" s="40" t="s">
        <v>45</v>
      </c>
      <c r="S440" s="40">
        <v>4200000</v>
      </c>
      <c r="T440" s="17">
        <v>25200000</v>
      </c>
      <c r="U440" s="13" t="s">
        <v>46</v>
      </c>
      <c r="V440" s="13" t="s">
        <v>47</v>
      </c>
      <c r="W440" s="13" t="s">
        <v>481</v>
      </c>
      <c r="X440" s="13" t="s">
        <v>509</v>
      </c>
      <c r="Y440" s="13" t="s">
        <v>50</v>
      </c>
      <c r="Z440" s="13" t="s">
        <v>51</v>
      </c>
      <c r="AA440" s="69"/>
      <c r="AB440" s="69"/>
      <c r="AC440" s="69"/>
      <c r="AD440" s="69"/>
      <c r="AE440" s="13" t="s">
        <v>474</v>
      </c>
      <c r="AF440" s="40">
        <v>4200000</v>
      </c>
      <c r="AG440" s="31">
        <v>25200000</v>
      </c>
      <c r="AH440" s="70" t="e">
        <f>VLOOKUP(A440,'MOD PAA INVERSIÓN 25 DE FEBRERO'!$B:$M,12,0)</f>
        <v>#N/A</v>
      </c>
      <c r="AI440" s="78">
        <f t="shared" si="20"/>
        <v>0</v>
      </c>
      <c r="AJ440" s="78">
        <v>25200000</v>
      </c>
      <c r="AK440" s="70">
        <v>0</v>
      </c>
      <c r="AL440" s="70" t="e">
        <f>VLOOKUP(A440,'MOD PAA INVERSIÓN 25 DE FEBRERO'!$B:$X,23,0)</f>
        <v>#N/A</v>
      </c>
      <c r="AM440" s="13" t="s">
        <v>47</v>
      </c>
      <c r="AN440" s="14">
        <v>8131</v>
      </c>
      <c r="AO440" s="71"/>
      <c r="AP440" s="71">
        <f>SUMIFS('MOD PAA INVERSIÓN'!$M:$M,'MOD PAA INVERSIÓN'!B:B,A440,'MOD PAA INVERSIÓN'!A:A,"Información Actual")</f>
        <v>0</v>
      </c>
      <c r="AQ440" s="71" t="e">
        <f>VLOOKUP(A440,'Copia de MOD PAA INVERSIÓN'!$B:$M,12,0)</f>
        <v>#N/A</v>
      </c>
      <c r="AR440" s="69" t="e">
        <f>VLOOKUP(A440,'SOL INVERSIÒN'!$B:$M,12,0)</f>
        <v>#N/A</v>
      </c>
      <c r="AS440" s="69"/>
      <c r="AT440" s="71"/>
      <c r="AU440" s="71" t="e">
        <f t="shared" si="21"/>
        <v>#N/A</v>
      </c>
      <c r="AV440" s="71"/>
      <c r="AW440" s="71"/>
      <c r="AX440" s="71"/>
    </row>
    <row r="441" spans="1:50" ht="63.75">
      <c r="A441" s="12" t="s">
        <v>923</v>
      </c>
      <c r="B441" s="13" t="s">
        <v>34</v>
      </c>
      <c r="C441" s="13" t="s">
        <v>35</v>
      </c>
      <c r="D441" s="13" t="s">
        <v>472</v>
      </c>
      <c r="E441" s="13" t="s">
        <v>473</v>
      </c>
      <c r="F441" s="14">
        <v>8131</v>
      </c>
      <c r="G441" s="14">
        <v>2024110010238</v>
      </c>
      <c r="H441" s="13" t="s">
        <v>474</v>
      </c>
      <c r="I441" s="13" t="s">
        <v>475</v>
      </c>
      <c r="J441" s="13" t="s">
        <v>484</v>
      </c>
      <c r="K441" s="13">
        <v>80111600</v>
      </c>
      <c r="L441" s="13" t="s">
        <v>921</v>
      </c>
      <c r="M441" s="13" t="s">
        <v>43</v>
      </c>
      <c r="N441" s="13" t="s">
        <v>280</v>
      </c>
      <c r="O441" s="13">
        <v>6</v>
      </c>
      <c r="P441" s="12">
        <v>1</v>
      </c>
      <c r="Q441" s="13" t="s">
        <v>44</v>
      </c>
      <c r="R441" s="40" t="s">
        <v>45</v>
      </c>
      <c r="S441" s="40">
        <v>4200000</v>
      </c>
      <c r="T441" s="17">
        <v>25200000</v>
      </c>
      <c r="U441" s="13" t="s">
        <v>46</v>
      </c>
      <c r="V441" s="13" t="s">
        <v>47</v>
      </c>
      <c r="W441" s="13" t="s">
        <v>481</v>
      </c>
      <c r="X441" s="13" t="s">
        <v>509</v>
      </c>
      <c r="Y441" s="13" t="s">
        <v>50</v>
      </c>
      <c r="Z441" s="13" t="s">
        <v>51</v>
      </c>
      <c r="AA441" s="69"/>
      <c r="AB441" s="69"/>
      <c r="AC441" s="69"/>
      <c r="AD441" s="69"/>
      <c r="AE441" s="13" t="s">
        <v>474</v>
      </c>
      <c r="AF441" s="40">
        <v>4200000</v>
      </c>
      <c r="AG441" s="31">
        <v>25200000</v>
      </c>
      <c r="AH441" s="70" t="e">
        <f>VLOOKUP(A441,'MOD PAA INVERSIÓN 25 DE FEBRERO'!$B:$M,12,0)</f>
        <v>#N/A</v>
      </c>
      <c r="AI441" s="78">
        <f t="shared" si="20"/>
        <v>0</v>
      </c>
      <c r="AJ441" s="78">
        <v>25200000</v>
      </c>
      <c r="AK441" s="70">
        <v>0</v>
      </c>
      <c r="AL441" s="70" t="e">
        <f>VLOOKUP(A441,'MOD PAA INVERSIÓN 25 DE FEBRERO'!$B:$X,23,0)</f>
        <v>#N/A</v>
      </c>
      <c r="AM441" s="13" t="s">
        <v>47</v>
      </c>
      <c r="AN441" s="14">
        <v>8131</v>
      </c>
      <c r="AO441" s="71"/>
      <c r="AP441" s="71">
        <f>SUMIFS('MOD PAA INVERSIÓN'!$M:$M,'MOD PAA INVERSIÓN'!B:B,A441,'MOD PAA INVERSIÓN'!A:A,"Información Actual")</f>
        <v>0</v>
      </c>
      <c r="AQ441" s="71" t="e">
        <f>VLOOKUP(A441,'Copia de MOD PAA INVERSIÓN'!$B:$M,12,0)</f>
        <v>#N/A</v>
      </c>
      <c r="AR441" s="69" t="e">
        <f>VLOOKUP(A441,'SOL INVERSIÒN'!$B:$M,12,0)</f>
        <v>#N/A</v>
      </c>
      <c r="AS441" s="69"/>
      <c r="AT441" s="71"/>
      <c r="AU441" s="71" t="e">
        <f t="shared" si="21"/>
        <v>#N/A</v>
      </c>
      <c r="AV441" s="71"/>
      <c r="AW441" s="71"/>
      <c r="AX441" s="71"/>
    </row>
    <row r="442" spans="1:50" ht="63.75">
      <c r="A442" s="12" t="s">
        <v>924</v>
      </c>
      <c r="B442" s="13" t="s">
        <v>34</v>
      </c>
      <c r="C442" s="13" t="s">
        <v>35</v>
      </c>
      <c r="D442" s="13" t="s">
        <v>472</v>
      </c>
      <c r="E442" s="13" t="s">
        <v>473</v>
      </c>
      <c r="F442" s="14">
        <v>8131</v>
      </c>
      <c r="G442" s="14">
        <v>2024110010238</v>
      </c>
      <c r="H442" s="13" t="s">
        <v>474</v>
      </c>
      <c r="I442" s="13" t="s">
        <v>475</v>
      </c>
      <c r="J442" s="13" t="s">
        <v>484</v>
      </c>
      <c r="K442" s="13">
        <v>80111600</v>
      </c>
      <c r="L442" s="13" t="s">
        <v>925</v>
      </c>
      <c r="M442" s="13" t="s">
        <v>43</v>
      </c>
      <c r="N442" s="13" t="s">
        <v>280</v>
      </c>
      <c r="O442" s="13">
        <v>6</v>
      </c>
      <c r="P442" s="12">
        <v>1</v>
      </c>
      <c r="Q442" s="13" t="s">
        <v>44</v>
      </c>
      <c r="R442" s="40" t="s">
        <v>45</v>
      </c>
      <c r="S442" s="40">
        <v>2800000</v>
      </c>
      <c r="T442" s="17">
        <v>16800000</v>
      </c>
      <c r="U442" s="13" t="s">
        <v>46</v>
      </c>
      <c r="V442" s="13" t="s">
        <v>47</v>
      </c>
      <c r="W442" s="13" t="s">
        <v>481</v>
      </c>
      <c r="X442" s="13" t="s">
        <v>509</v>
      </c>
      <c r="Y442" s="13" t="s">
        <v>50</v>
      </c>
      <c r="Z442" s="13" t="s">
        <v>51</v>
      </c>
      <c r="AA442" s="69"/>
      <c r="AB442" s="69"/>
      <c r="AC442" s="69"/>
      <c r="AD442" s="69"/>
      <c r="AE442" s="13" t="s">
        <v>474</v>
      </c>
      <c r="AF442" s="40">
        <v>2800000</v>
      </c>
      <c r="AG442" s="31">
        <v>16800000</v>
      </c>
      <c r="AH442" s="70" t="e">
        <f>VLOOKUP(A442,'MOD PAA INVERSIÓN 25 DE FEBRERO'!$B:$M,12,0)</f>
        <v>#N/A</v>
      </c>
      <c r="AI442" s="78">
        <f t="shared" si="20"/>
        <v>0</v>
      </c>
      <c r="AJ442" s="78">
        <v>16800000</v>
      </c>
      <c r="AK442" s="70">
        <v>0</v>
      </c>
      <c r="AL442" s="70" t="e">
        <f>VLOOKUP(A442,'MOD PAA INVERSIÓN 25 DE FEBRERO'!$B:$X,23,0)</f>
        <v>#N/A</v>
      </c>
      <c r="AM442" s="13" t="s">
        <v>47</v>
      </c>
      <c r="AN442" s="14">
        <v>8131</v>
      </c>
      <c r="AO442" s="71"/>
      <c r="AP442" s="71">
        <f>SUMIFS('MOD PAA INVERSIÓN'!$M:$M,'MOD PAA INVERSIÓN'!B:B,A442,'MOD PAA INVERSIÓN'!A:A,"Información Actual")</f>
        <v>0</v>
      </c>
      <c r="AQ442" s="71" t="e">
        <f>VLOOKUP(A442,'Copia de MOD PAA INVERSIÓN'!$B:$M,12,0)</f>
        <v>#N/A</v>
      </c>
      <c r="AR442" s="69" t="e">
        <f>VLOOKUP(A442,'SOL INVERSIÒN'!$B:$M,12,0)</f>
        <v>#N/A</v>
      </c>
      <c r="AS442" s="69"/>
      <c r="AT442" s="71"/>
      <c r="AU442" s="71" t="e">
        <f t="shared" si="21"/>
        <v>#N/A</v>
      </c>
      <c r="AV442" s="71"/>
      <c r="AW442" s="71"/>
      <c r="AX442" s="71"/>
    </row>
    <row r="443" spans="1:50" ht="63.75">
      <c r="A443" s="12" t="s">
        <v>926</v>
      </c>
      <c r="B443" s="13" t="s">
        <v>34</v>
      </c>
      <c r="C443" s="13" t="s">
        <v>35</v>
      </c>
      <c r="D443" s="13" t="s">
        <v>472</v>
      </c>
      <c r="E443" s="13" t="s">
        <v>473</v>
      </c>
      <c r="F443" s="14">
        <v>8131</v>
      </c>
      <c r="G443" s="14">
        <v>2024110010238</v>
      </c>
      <c r="H443" s="13" t="s">
        <v>474</v>
      </c>
      <c r="I443" s="13" t="s">
        <v>475</v>
      </c>
      <c r="J443" s="13" t="s">
        <v>484</v>
      </c>
      <c r="K443" s="13">
        <v>80111600</v>
      </c>
      <c r="L443" s="13" t="s">
        <v>925</v>
      </c>
      <c r="M443" s="13" t="s">
        <v>43</v>
      </c>
      <c r="N443" s="13" t="s">
        <v>280</v>
      </c>
      <c r="O443" s="13">
        <v>6</v>
      </c>
      <c r="P443" s="12">
        <v>1</v>
      </c>
      <c r="Q443" s="13" t="s">
        <v>44</v>
      </c>
      <c r="R443" s="40" t="s">
        <v>45</v>
      </c>
      <c r="S443" s="40">
        <v>2800000</v>
      </c>
      <c r="T443" s="17">
        <v>16800000</v>
      </c>
      <c r="U443" s="13" t="s">
        <v>46</v>
      </c>
      <c r="V443" s="13" t="s">
        <v>47</v>
      </c>
      <c r="W443" s="13" t="s">
        <v>481</v>
      </c>
      <c r="X443" s="13" t="s">
        <v>509</v>
      </c>
      <c r="Y443" s="13" t="s">
        <v>50</v>
      </c>
      <c r="Z443" s="13" t="s">
        <v>51</v>
      </c>
      <c r="AA443" s="69"/>
      <c r="AB443" s="69"/>
      <c r="AC443" s="69"/>
      <c r="AD443" s="69"/>
      <c r="AE443" s="13" t="s">
        <v>474</v>
      </c>
      <c r="AF443" s="40">
        <v>2800000</v>
      </c>
      <c r="AG443" s="31">
        <v>16800000</v>
      </c>
      <c r="AH443" s="70" t="e">
        <f>VLOOKUP(A443,'MOD PAA INVERSIÓN 25 DE FEBRERO'!$B:$M,12,0)</f>
        <v>#N/A</v>
      </c>
      <c r="AI443" s="78">
        <f t="shared" si="20"/>
        <v>0</v>
      </c>
      <c r="AJ443" s="78">
        <v>16800000</v>
      </c>
      <c r="AK443" s="70">
        <v>0</v>
      </c>
      <c r="AL443" s="70" t="e">
        <f>VLOOKUP(A443,'MOD PAA INVERSIÓN 25 DE FEBRERO'!$B:$X,23,0)</f>
        <v>#N/A</v>
      </c>
      <c r="AM443" s="13" t="s">
        <v>47</v>
      </c>
      <c r="AN443" s="14">
        <v>8131</v>
      </c>
      <c r="AO443" s="71"/>
      <c r="AP443" s="71">
        <f>SUMIFS('MOD PAA INVERSIÓN'!$M:$M,'MOD PAA INVERSIÓN'!B:B,A443,'MOD PAA INVERSIÓN'!A:A,"Información Actual")</f>
        <v>0</v>
      </c>
      <c r="AQ443" s="71" t="e">
        <f>VLOOKUP(A443,'Copia de MOD PAA INVERSIÓN'!$B:$M,12,0)</f>
        <v>#N/A</v>
      </c>
      <c r="AR443" s="69" t="e">
        <f>VLOOKUP(A443,'SOL INVERSIÒN'!$B:$M,12,0)</f>
        <v>#N/A</v>
      </c>
      <c r="AS443" s="69"/>
      <c r="AT443" s="71"/>
      <c r="AU443" s="71" t="e">
        <f t="shared" si="21"/>
        <v>#N/A</v>
      </c>
      <c r="AV443" s="71"/>
      <c r="AW443" s="71"/>
      <c r="AX443" s="71"/>
    </row>
    <row r="444" spans="1:50" ht="63.75">
      <c r="A444" s="12" t="s">
        <v>927</v>
      </c>
      <c r="B444" s="13" t="s">
        <v>34</v>
      </c>
      <c r="C444" s="13" t="s">
        <v>35</v>
      </c>
      <c r="D444" s="13" t="s">
        <v>472</v>
      </c>
      <c r="E444" s="13" t="s">
        <v>473</v>
      </c>
      <c r="F444" s="14">
        <v>8131</v>
      </c>
      <c r="G444" s="14">
        <v>2024110010238</v>
      </c>
      <c r="H444" s="13" t="s">
        <v>474</v>
      </c>
      <c r="I444" s="13" t="s">
        <v>475</v>
      </c>
      <c r="J444" s="13" t="s">
        <v>484</v>
      </c>
      <c r="K444" s="13">
        <v>80111600</v>
      </c>
      <c r="L444" s="13" t="s">
        <v>925</v>
      </c>
      <c r="M444" s="13" t="s">
        <v>43</v>
      </c>
      <c r="N444" s="13" t="s">
        <v>280</v>
      </c>
      <c r="O444" s="13">
        <v>6</v>
      </c>
      <c r="P444" s="12">
        <v>1</v>
      </c>
      <c r="Q444" s="13" t="s">
        <v>44</v>
      </c>
      <c r="R444" s="40" t="s">
        <v>45</v>
      </c>
      <c r="S444" s="40">
        <v>3500000</v>
      </c>
      <c r="T444" s="17">
        <v>21000000</v>
      </c>
      <c r="U444" s="13" t="s">
        <v>46</v>
      </c>
      <c r="V444" s="13" t="s">
        <v>47</v>
      </c>
      <c r="W444" s="13" t="s">
        <v>481</v>
      </c>
      <c r="X444" s="13" t="s">
        <v>509</v>
      </c>
      <c r="Y444" s="13" t="s">
        <v>50</v>
      </c>
      <c r="Z444" s="13" t="s">
        <v>51</v>
      </c>
      <c r="AA444" s="69"/>
      <c r="AB444" s="69"/>
      <c r="AC444" s="69"/>
      <c r="AD444" s="69"/>
      <c r="AE444" s="13" t="s">
        <v>474</v>
      </c>
      <c r="AF444" s="40">
        <v>3500000</v>
      </c>
      <c r="AG444" s="31">
        <v>21000000</v>
      </c>
      <c r="AH444" s="70" t="e">
        <f>VLOOKUP(A444,'MOD PAA INVERSIÓN 25 DE FEBRERO'!$B:$M,12,0)</f>
        <v>#N/A</v>
      </c>
      <c r="AI444" s="78">
        <f t="shared" si="20"/>
        <v>0</v>
      </c>
      <c r="AJ444" s="78">
        <v>21000000</v>
      </c>
      <c r="AK444" s="70">
        <v>0</v>
      </c>
      <c r="AL444" s="70" t="e">
        <f>VLOOKUP(A444,'MOD PAA INVERSIÓN 25 DE FEBRERO'!$B:$X,23,0)</f>
        <v>#N/A</v>
      </c>
      <c r="AM444" s="13" t="s">
        <v>47</v>
      </c>
      <c r="AN444" s="14">
        <v>8131</v>
      </c>
      <c r="AO444" s="71"/>
      <c r="AP444" s="71">
        <f>SUMIFS('MOD PAA INVERSIÓN'!$M:$M,'MOD PAA INVERSIÓN'!B:B,A444,'MOD PAA INVERSIÓN'!A:A,"Información Actual")</f>
        <v>0</v>
      </c>
      <c r="AQ444" s="71" t="e">
        <f>VLOOKUP(A444,'Copia de MOD PAA INVERSIÓN'!$B:$M,12,0)</f>
        <v>#N/A</v>
      </c>
      <c r="AR444" s="69" t="e">
        <f>VLOOKUP(A444,'SOL INVERSIÒN'!$B:$M,12,0)</f>
        <v>#N/A</v>
      </c>
      <c r="AS444" s="69"/>
      <c r="AT444" s="71"/>
      <c r="AU444" s="71" t="e">
        <f t="shared" si="21"/>
        <v>#N/A</v>
      </c>
      <c r="AV444" s="71"/>
      <c r="AW444" s="71"/>
      <c r="AX444" s="71"/>
    </row>
    <row r="445" spans="1:50" ht="76.5">
      <c r="A445" s="12" t="s">
        <v>928</v>
      </c>
      <c r="B445" s="13" t="s">
        <v>34</v>
      </c>
      <c r="C445" s="13" t="s">
        <v>35</v>
      </c>
      <c r="D445" s="13" t="s">
        <v>472</v>
      </c>
      <c r="E445" s="13" t="s">
        <v>473</v>
      </c>
      <c r="F445" s="14">
        <v>8131</v>
      </c>
      <c r="G445" s="14">
        <v>2024110010238</v>
      </c>
      <c r="H445" s="13" t="s">
        <v>474</v>
      </c>
      <c r="I445" s="13" t="s">
        <v>475</v>
      </c>
      <c r="J445" s="13" t="s">
        <v>476</v>
      </c>
      <c r="K445" s="13">
        <v>80111600</v>
      </c>
      <c r="L445" s="13" t="s">
        <v>852</v>
      </c>
      <c r="M445" s="13" t="s">
        <v>42</v>
      </c>
      <c r="N445" s="13" t="s">
        <v>43</v>
      </c>
      <c r="O445" s="13">
        <v>6</v>
      </c>
      <c r="P445" s="12">
        <v>1</v>
      </c>
      <c r="Q445" s="13" t="s">
        <v>44</v>
      </c>
      <c r="R445" s="40" t="s">
        <v>45</v>
      </c>
      <c r="S445" s="40">
        <v>4600000</v>
      </c>
      <c r="T445" s="17">
        <v>27600000</v>
      </c>
      <c r="U445" s="13" t="s">
        <v>46</v>
      </c>
      <c r="V445" s="12" t="s">
        <v>47</v>
      </c>
      <c r="W445" s="13" t="s">
        <v>481</v>
      </c>
      <c r="X445" s="12" t="s">
        <v>523</v>
      </c>
      <c r="Y445" s="13" t="s">
        <v>50</v>
      </c>
      <c r="Z445" s="13" t="s">
        <v>51</v>
      </c>
      <c r="AA445" s="69"/>
      <c r="AB445" s="69"/>
      <c r="AC445" s="69"/>
      <c r="AD445" s="69"/>
      <c r="AE445" s="13" t="s">
        <v>474</v>
      </c>
      <c r="AF445" s="40">
        <v>4600000</v>
      </c>
      <c r="AG445" s="31">
        <v>27600000</v>
      </c>
      <c r="AH445" s="70" t="e">
        <f>VLOOKUP(A445,'MOD PAA INVERSIÓN 25 DE FEBRERO'!$B:$M,12,0)</f>
        <v>#N/A</v>
      </c>
      <c r="AI445" s="78">
        <f t="shared" si="20"/>
        <v>0</v>
      </c>
      <c r="AJ445" s="78">
        <v>27600000</v>
      </c>
      <c r="AK445" s="70">
        <v>0</v>
      </c>
      <c r="AL445" s="70" t="e">
        <f>VLOOKUP(A445,'MOD PAA INVERSIÓN 25 DE FEBRERO'!$B:$X,23,0)</f>
        <v>#N/A</v>
      </c>
      <c r="AM445" s="12" t="s">
        <v>47</v>
      </c>
      <c r="AN445" s="14">
        <v>8131</v>
      </c>
      <c r="AO445" s="71"/>
      <c r="AP445" s="71">
        <f>SUMIFS('MOD PAA INVERSIÓN'!$M:$M,'MOD PAA INVERSIÓN'!B:B,A445,'MOD PAA INVERSIÓN'!A:A,"Información Actual")</f>
        <v>0</v>
      </c>
      <c r="AQ445" s="71" t="e">
        <f>VLOOKUP(A445,'Copia de MOD PAA INVERSIÓN'!$B:$M,12,0)</f>
        <v>#N/A</v>
      </c>
      <c r="AR445" s="69" t="e">
        <f>VLOOKUP(A445,'SOL INVERSIÒN'!$B:$M,12,0)</f>
        <v>#N/A</v>
      </c>
      <c r="AS445" s="69"/>
      <c r="AT445" s="71"/>
      <c r="AU445" s="71" t="e">
        <f t="shared" si="21"/>
        <v>#N/A</v>
      </c>
      <c r="AV445" s="71"/>
      <c r="AW445" s="71"/>
      <c r="AX445" s="71"/>
    </row>
    <row r="446" spans="1:50" ht="76.5">
      <c r="A446" s="12" t="s">
        <v>929</v>
      </c>
      <c r="B446" s="13" t="s">
        <v>34</v>
      </c>
      <c r="C446" s="13" t="s">
        <v>35</v>
      </c>
      <c r="D446" s="13" t="s">
        <v>472</v>
      </c>
      <c r="E446" s="13" t="s">
        <v>473</v>
      </c>
      <c r="F446" s="14">
        <v>8131</v>
      </c>
      <c r="G446" s="14">
        <v>2024110010238</v>
      </c>
      <c r="H446" s="13" t="s">
        <v>474</v>
      </c>
      <c r="I446" s="13" t="s">
        <v>475</v>
      </c>
      <c r="J446" s="13" t="s">
        <v>476</v>
      </c>
      <c r="K446" s="13">
        <v>80111600</v>
      </c>
      <c r="L446" s="13" t="s">
        <v>852</v>
      </c>
      <c r="M446" s="13" t="s">
        <v>42</v>
      </c>
      <c r="N446" s="13" t="s">
        <v>43</v>
      </c>
      <c r="O446" s="13">
        <v>6</v>
      </c>
      <c r="P446" s="12">
        <v>1</v>
      </c>
      <c r="Q446" s="13" t="s">
        <v>44</v>
      </c>
      <c r="R446" s="40" t="s">
        <v>45</v>
      </c>
      <c r="S446" s="40">
        <v>4600000</v>
      </c>
      <c r="T446" s="17">
        <v>27600000</v>
      </c>
      <c r="U446" s="13" t="s">
        <v>46</v>
      </c>
      <c r="V446" s="12" t="s">
        <v>47</v>
      </c>
      <c r="W446" s="13" t="s">
        <v>481</v>
      </c>
      <c r="X446" s="12" t="s">
        <v>523</v>
      </c>
      <c r="Y446" s="13" t="s">
        <v>50</v>
      </c>
      <c r="Z446" s="13" t="s">
        <v>51</v>
      </c>
      <c r="AA446" s="69"/>
      <c r="AB446" s="69"/>
      <c r="AC446" s="69"/>
      <c r="AD446" s="69"/>
      <c r="AE446" s="13" t="s">
        <v>474</v>
      </c>
      <c r="AF446" s="40">
        <v>4600000</v>
      </c>
      <c r="AG446" s="31">
        <v>27600000</v>
      </c>
      <c r="AH446" s="70" t="e">
        <f>VLOOKUP(A446,'MOD PAA INVERSIÓN 25 DE FEBRERO'!$B:$M,12,0)</f>
        <v>#N/A</v>
      </c>
      <c r="AI446" s="78">
        <f t="shared" si="20"/>
        <v>0</v>
      </c>
      <c r="AJ446" s="78">
        <v>27600000</v>
      </c>
      <c r="AK446" s="70">
        <v>0</v>
      </c>
      <c r="AL446" s="70" t="e">
        <f>VLOOKUP(A446,'MOD PAA INVERSIÓN 25 DE FEBRERO'!$B:$X,23,0)</f>
        <v>#N/A</v>
      </c>
      <c r="AM446" s="12" t="s">
        <v>47</v>
      </c>
      <c r="AN446" s="14">
        <v>8131</v>
      </c>
      <c r="AO446" s="71"/>
      <c r="AP446" s="71">
        <f>SUMIFS('MOD PAA INVERSIÓN'!$M:$M,'MOD PAA INVERSIÓN'!B:B,A446,'MOD PAA INVERSIÓN'!A:A,"Información Actual")</f>
        <v>0</v>
      </c>
      <c r="AQ446" s="71" t="e">
        <f>VLOOKUP(A446,'Copia de MOD PAA INVERSIÓN'!$B:$M,12,0)</f>
        <v>#N/A</v>
      </c>
      <c r="AR446" s="69" t="e">
        <f>VLOOKUP(A446,'SOL INVERSIÒN'!$B:$M,12,0)</f>
        <v>#N/A</v>
      </c>
      <c r="AS446" s="69"/>
      <c r="AT446" s="71"/>
      <c r="AU446" s="71" t="e">
        <f t="shared" si="21"/>
        <v>#N/A</v>
      </c>
      <c r="AV446" s="71"/>
      <c r="AW446" s="71"/>
      <c r="AX446" s="71"/>
    </row>
    <row r="447" spans="1:50" ht="76.5">
      <c r="A447" s="12" t="s">
        <v>930</v>
      </c>
      <c r="B447" s="13" t="s">
        <v>34</v>
      </c>
      <c r="C447" s="13" t="s">
        <v>35</v>
      </c>
      <c r="D447" s="13" t="s">
        <v>472</v>
      </c>
      <c r="E447" s="13" t="s">
        <v>473</v>
      </c>
      <c r="F447" s="14">
        <v>8131</v>
      </c>
      <c r="G447" s="14">
        <v>2024110010238</v>
      </c>
      <c r="H447" s="13" t="s">
        <v>474</v>
      </c>
      <c r="I447" s="13" t="s">
        <v>475</v>
      </c>
      <c r="J447" s="13" t="s">
        <v>476</v>
      </c>
      <c r="K447" s="13">
        <v>80111600</v>
      </c>
      <c r="L447" s="13" t="s">
        <v>852</v>
      </c>
      <c r="M447" s="13" t="s">
        <v>43</v>
      </c>
      <c r="N447" s="13" t="s">
        <v>43</v>
      </c>
      <c r="O447" s="13">
        <v>6</v>
      </c>
      <c r="P447" s="12">
        <v>1</v>
      </c>
      <c r="Q447" s="13" t="s">
        <v>44</v>
      </c>
      <c r="R447" s="40" t="s">
        <v>45</v>
      </c>
      <c r="S447" s="40">
        <v>4600000</v>
      </c>
      <c r="T447" s="17">
        <v>27600000</v>
      </c>
      <c r="U447" s="13" t="s">
        <v>46</v>
      </c>
      <c r="V447" s="12" t="s">
        <v>47</v>
      </c>
      <c r="W447" s="13" t="s">
        <v>481</v>
      </c>
      <c r="X447" s="12" t="s">
        <v>523</v>
      </c>
      <c r="Y447" s="13" t="s">
        <v>50</v>
      </c>
      <c r="Z447" s="13" t="s">
        <v>51</v>
      </c>
      <c r="AA447" s="69"/>
      <c r="AB447" s="69"/>
      <c r="AC447" s="69"/>
      <c r="AD447" s="69"/>
      <c r="AE447" s="13" t="s">
        <v>474</v>
      </c>
      <c r="AF447" s="40">
        <v>4600000</v>
      </c>
      <c r="AG447" s="31">
        <v>27600000</v>
      </c>
      <c r="AH447" s="70" t="e">
        <f>VLOOKUP(A447,'MOD PAA INVERSIÓN 25 DE FEBRERO'!$B:$M,12,0)</f>
        <v>#N/A</v>
      </c>
      <c r="AI447" s="78">
        <f t="shared" si="20"/>
        <v>0</v>
      </c>
      <c r="AJ447" s="78">
        <v>27600000</v>
      </c>
      <c r="AK447" s="70">
        <v>0</v>
      </c>
      <c r="AL447" s="70" t="e">
        <f>VLOOKUP(A447,'MOD PAA INVERSIÓN 25 DE FEBRERO'!$B:$X,23,0)</f>
        <v>#N/A</v>
      </c>
      <c r="AM447" s="12" t="s">
        <v>47</v>
      </c>
      <c r="AN447" s="14">
        <v>8131</v>
      </c>
      <c r="AO447" s="71"/>
      <c r="AP447" s="71">
        <f>SUMIFS('MOD PAA INVERSIÓN'!$M:$M,'MOD PAA INVERSIÓN'!B:B,A447,'MOD PAA INVERSIÓN'!A:A,"Información Actual")</f>
        <v>0</v>
      </c>
      <c r="AQ447" s="71" t="e">
        <f>VLOOKUP(A447,'Copia de MOD PAA INVERSIÓN'!$B:$M,12,0)</f>
        <v>#N/A</v>
      </c>
      <c r="AR447" s="69" t="e">
        <f>VLOOKUP(A447,'SOL INVERSIÒN'!$B:$M,12,0)</f>
        <v>#N/A</v>
      </c>
      <c r="AS447" s="69"/>
      <c r="AT447" s="71"/>
      <c r="AU447" s="71" t="e">
        <f t="shared" si="21"/>
        <v>#N/A</v>
      </c>
      <c r="AV447" s="71"/>
      <c r="AW447" s="71"/>
      <c r="AX447" s="71"/>
    </row>
    <row r="448" spans="1:50" ht="76.5">
      <c r="A448" s="12" t="s">
        <v>931</v>
      </c>
      <c r="B448" s="13" t="s">
        <v>34</v>
      </c>
      <c r="C448" s="13" t="s">
        <v>35</v>
      </c>
      <c r="D448" s="13" t="s">
        <v>472</v>
      </c>
      <c r="E448" s="13" t="s">
        <v>473</v>
      </c>
      <c r="F448" s="14">
        <v>8131</v>
      </c>
      <c r="G448" s="14">
        <v>2024110010238</v>
      </c>
      <c r="H448" s="13" t="s">
        <v>474</v>
      </c>
      <c r="I448" s="13" t="s">
        <v>475</v>
      </c>
      <c r="J448" s="13" t="s">
        <v>476</v>
      </c>
      <c r="K448" s="13">
        <v>80111600</v>
      </c>
      <c r="L448" s="13" t="s">
        <v>852</v>
      </c>
      <c r="M448" s="13" t="s">
        <v>43</v>
      </c>
      <c r="N448" s="13" t="s">
        <v>43</v>
      </c>
      <c r="O448" s="13">
        <v>6</v>
      </c>
      <c r="P448" s="12">
        <v>1</v>
      </c>
      <c r="Q448" s="13" t="s">
        <v>44</v>
      </c>
      <c r="R448" s="40" t="s">
        <v>45</v>
      </c>
      <c r="S448" s="40">
        <v>4600000</v>
      </c>
      <c r="T448" s="17">
        <v>27600000</v>
      </c>
      <c r="U448" s="13" t="s">
        <v>46</v>
      </c>
      <c r="V448" s="12" t="s">
        <v>47</v>
      </c>
      <c r="W448" s="13" t="s">
        <v>481</v>
      </c>
      <c r="X448" s="12" t="s">
        <v>523</v>
      </c>
      <c r="Y448" s="13" t="s">
        <v>50</v>
      </c>
      <c r="Z448" s="13" t="s">
        <v>51</v>
      </c>
      <c r="AA448" s="69"/>
      <c r="AB448" s="69"/>
      <c r="AC448" s="69"/>
      <c r="AD448" s="69"/>
      <c r="AE448" s="13" t="s">
        <v>474</v>
      </c>
      <c r="AF448" s="40">
        <v>4600000</v>
      </c>
      <c r="AG448" s="31">
        <v>27600000</v>
      </c>
      <c r="AH448" s="70" t="e">
        <f>VLOOKUP(A448,'MOD PAA INVERSIÓN 25 DE FEBRERO'!$B:$M,12,0)</f>
        <v>#N/A</v>
      </c>
      <c r="AI448" s="78">
        <f t="shared" si="20"/>
        <v>0</v>
      </c>
      <c r="AJ448" s="78">
        <v>27600000</v>
      </c>
      <c r="AK448" s="70">
        <v>0</v>
      </c>
      <c r="AL448" s="70" t="e">
        <f>VLOOKUP(A448,'MOD PAA INVERSIÓN 25 DE FEBRERO'!$B:$X,23,0)</f>
        <v>#N/A</v>
      </c>
      <c r="AM448" s="12" t="s">
        <v>47</v>
      </c>
      <c r="AN448" s="14">
        <v>8131</v>
      </c>
      <c r="AO448" s="71"/>
      <c r="AP448" s="71">
        <f>SUMIFS('MOD PAA INVERSIÓN'!$M:$M,'MOD PAA INVERSIÓN'!B:B,A448,'MOD PAA INVERSIÓN'!A:A,"Información Actual")</f>
        <v>0</v>
      </c>
      <c r="AQ448" s="71" t="e">
        <f>VLOOKUP(A448,'Copia de MOD PAA INVERSIÓN'!$B:$M,12,0)</f>
        <v>#N/A</v>
      </c>
      <c r="AR448" s="69" t="e">
        <f>VLOOKUP(A448,'SOL INVERSIÒN'!$B:$M,12,0)</f>
        <v>#N/A</v>
      </c>
      <c r="AS448" s="69"/>
      <c r="AT448" s="71"/>
      <c r="AU448" s="71" t="e">
        <f t="shared" si="21"/>
        <v>#N/A</v>
      </c>
      <c r="AV448" s="71"/>
      <c r="AW448" s="71"/>
      <c r="AX448" s="71"/>
    </row>
    <row r="449" spans="1:50" ht="76.5">
      <c r="A449" s="12" t="s">
        <v>932</v>
      </c>
      <c r="B449" s="13" t="s">
        <v>34</v>
      </c>
      <c r="C449" s="13" t="s">
        <v>35</v>
      </c>
      <c r="D449" s="13" t="s">
        <v>472</v>
      </c>
      <c r="E449" s="13" t="s">
        <v>473</v>
      </c>
      <c r="F449" s="14">
        <v>8131</v>
      </c>
      <c r="G449" s="14">
        <v>2024110010238</v>
      </c>
      <c r="H449" s="13" t="s">
        <v>474</v>
      </c>
      <c r="I449" s="13" t="s">
        <v>475</v>
      </c>
      <c r="J449" s="13" t="s">
        <v>476</v>
      </c>
      <c r="K449" s="13">
        <v>80111600</v>
      </c>
      <c r="L449" s="13" t="s">
        <v>843</v>
      </c>
      <c r="M449" s="13" t="s">
        <v>43</v>
      </c>
      <c r="N449" s="13" t="s">
        <v>43</v>
      </c>
      <c r="O449" s="13">
        <v>6</v>
      </c>
      <c r="P449" s="12">
        <v>1</v>
      </c>
      <c r="Q449" s="13" t="s">
        <v>44</v>
      </c>
      <c r="R449" s="40" t="s">
        <v>45</v>
      </c>
      <c r="S449" s="40">
        <v>4600000</v>
      </c>
      <c r="T449" s="17">
        <v>27600000</v>
      </c>
      <c r="U449" s="13" t="s">
        <v>46</v>
      </c>
      <c r="V449" s="12" t="s">
        <v>47</v>
      </c>
      <c r="W449" s="13" t="s">
        <v>481</v>
      </c>
      <c r="X449" s="12" t="s">
        <v>523</v>
      </c>
      <c r="Y449" s="13" t="s">
        <v>50</v>
      </c>
      <c r="Z449" s="13" t="s">
        <v>51</v>
      </c>
      <c r="AA449" s="69"/>
      <c r="AB449" s="69"/>
      <c r="AC449" s="69"/>
      <c r="AD449" s="69"/>
      <c r="AE449" s="13" t="s">
        <v>474</v>
      </c>
      <c r="AF449" s="40">
        <v>4600000</v>
      </c>
      <c r="AG449" s="31">
        <v>27600000</v>
      </c>
      <c r="AH449" s="70" t="e">
        <f>VLOOKUP(A449,'MOD PAA INVERSIÓN 25 DE FEBRERO'!$B:$M,12,0)</f>
        <v>#N/A</v>
      </c>
      <c r="AI449" s="78">
        <f t="shared" si="20"/>
        <v>0</v>
      </c>
      <c r="AJ449" s="78">
        <v>27600000</v>
      </c>
      <c r="AK449" s="70">
        <v>0</v>
      </c>
      <c r="AL449" s="70" t="e">
        <f>VLOOKUP(A449,'MOD PAA INVERSIÓN 25 DE FEBRERO'!$B:$X,23,0)</f>
        <v>#N/A</v>
      </c>
      <c r="AM449" s="12" t="s">
        <v>47</v>
      </c>
      <c r="AN449" s="14">
        <v>8131</v>
      </c>
      <c r="AO449" s="71"/>
      <c r="AP449" s="71">
        <f>SUMIFS('MOD PAA INVERSIÓN'!$M:$M,'MOD PAA INVERSIÓN'!B:B,A449,'MOD PAA INVERSIÓN'!A:A,"Información Actual")</f>
        <v>0</v>
      </c>
      <c r="AQ449" s="71" t="e">
        <f>VLOOKUP(A449,'Copia de MOD PAA INVERSIÓN'!$B:$M,12,0)</f>
        <v>#N/A</v>
      </c>
      <c r="AR449" s="69" t="e">
        <f>VLOOKUP(A449,'SOL INVERSIÒN'!$B:$M,12,0)</f>
        <v>#N/A</v>
      </c>
      <c r="AS449" s="69"/>
      <c r="AT449" s="71"/>
      <c r="AU449" s="71" t="e">
        <f t="shared" si="21"/>
        <v>#N/A</v>
      </c>
      <c r="AV449" s="71"/>
      <c r="AW449" s="71"/>
      <c r="AX449" s="71"/>
    </row>
    <row r="450" spans="1:50" ht="76.5">
      <c r="A450" s="12" t="s">
        <v>933</v>
      </c>
      <c r="B450" s="13" t="s">
        <v>34</v>
      </c>
      <c r="C450" s="13" t="s">
        <v>35</v>
      </c>
      <c r="D450" s="13" t="s">
        <v>472</v>
      </c>
      <c r="E450" s="13" t="s">
        <v>473</v>
      </c>
      <c r="F450" s="14">
        <v>8131</v>
      </c>
      <c r="G450" s="14">
        <v>2024110010238</v>
      </c>
      <c r="H450" s="13" t="s">
        <v>474</v>
      </c>
      <c r="I450" s="13" t="s">
        <v>475</v>
      </c>
      <c r="J450" s="13" t="s">
        <v>476</v>
      </c>
      <c r="K450" s="13">
        <v>80111600</v>
      </c>
      <c r="L450" s="13" t="s">
        <v>843</v>
      </c>
      <c r="M450" s="13" t="s">
        <v>43</v>
      </c>
      <c r="N450" s="13" t="s">
        <v>43</v>
      </c>
      <c r="O450" s="13">
        <v>6</v>
      </c>
      <c r="P450" s="12">
        <v>1</v>
      </c>
      <c r="Q450" s="13" t="s">
        <v>44</v>
      </c>
      <c r="R450" s="40" t="s">
        <v>45</v>
      </c>
      <c r="S450" s="40">
        <v>4600000</v>
      </c>
      <c r="T450" s="17">
        <v>27600000</v>
      </c>
      <c r="U450" s="13" t="s">
        <v>46</v>
      </c>
      <c r="V450" s="12" t="s">
        <v>47</v>
      </c>
      <c r="W450" s="13" t="s">
        <v>481</v>
      </c>
      <c r="X450" s="12" t="s">
        <v>523</v>
      </c>
      <c r="Y450" s="13" t="s">
        <v>50</v>
      </c>
      <c r="Z450" s="13" t="s">
        <v>51</v>
      </c>
      <c r="AA450" s="69"/>
      <c r="AB450" s="69"/>
      <c r="AC450" s="69"/>
      <c r="AD450" s="69"/>
      <c r="AE450" s="13" t="s">
        <v>474</v>
      </c>
      <c r="AF450" s="40">
        <v>4600000</v>
      </c>
      <c r="AG450" s="31">
        <v>27600000</v>
      </c>
      <c r="AH450" s="70" t="e">
        <f>VLOOKUP(A450,'MOD PAA INVERSIÓN 25 DE FEBRERO'!$B:$M,12,0)</f>
        <v>#N/A</v>
      </c>
      <c r="AI450" s="78">
        <f t="shared" si="20"/>
        <v>0</v>
      </c>
      <c r="AJ450" s="78">
        <v>27600000</v>
      </c>
      <c r="AK450" s="70">
        <v>0</v>
      </c>
      <c r="AL450" s="70" t="e">
        <f>VLOOKUP(A450,'MOD PAA INVERSIÓN 25 DE FEBRERO'!$B:$X,23,0)</f>
        <v>#N/A</v>
      </c>
      <c r="AM450" s="12" t="s">
        <v>47</v>
      </c>
      <c r="AN450" s="14">
        <v>8131</v>
      </c>
      <c r="AO450" s="71"/>
      <c r="AP450" s="71">
        <f>SUMIFS('MOD PAA INVERSIÓN'!$M:$M,'MOD PAA INVERSIÓN'!B:B,A450,'MOD PAA INVERSIÓN'!A:A,"Información Actual")</f>
        <v>0</v>
      </c>
      <c r="AQ450" s="71" t="e">
        <f>VLOOKUP(A450,'Copia de MOD PAA INVERSIÓN'!$B:$M,12,0)</f>
        <v>#N/A</v>
      </c>
      <c r="AR450" s="69" t="e">
        <f>VLOOKUP(A450,'SOL INVERSIÒN'!$B:$M,12,0)</f>
        <v>#N/A</v>
      </c>
      <c r="AS450" s="69"/>
      <c r="AT450" s="71"/>
      <c r="AU450" s="71" t="e">
        <f t="shared" si="21"/>
        <v>#N/A</v>
      </c>
      <c r="AV450" s="71"/>
      <c r="AW450" s="71"/>
      <c r="AX450" s="71"/>
    </row>
    <row r="451" spans="1:50" ht="76.5">
      <c r="A451" s="12" t="s">
        <v>934</v>
      </c>
      <c r="B451" s="13" t="s">
        <v>34</v>
      </c>
      <c r="C451" s="13" t="s">
        <v>35</v>
      </c>
      <c r="D451" s="13" t="s">
        <v>472</v>
      </c>
      <c r="E451" s="13" t="s">
        <v>473</v>
      </c>
      <c r="F451" s="14">
        <v>8131</v>
      </c>
      <c r="G451" s="14">
        <v>2024110010238</v>
      </c>
      <c r="H451" s="13" t="s">
        <v>474</v>
      </c>
      <c r="I451" s="13" t="s">
        <v>475</v>
      </c>
      <c r="J451" s="13" t="s">
        <v>476</v>
      </c>
      <c r="K451" s="13">
        <v>80111600</v>
      </c>
      <c r="L451" s="13" t="s">
        <v>852</v>
      </c>
      <c r="M451" s="13" t="s">
        <v>42</v>
      </c>
      <c r="N451" s="13" t="s">
        <v>43</v>
      </c>
      <c r="O451" s="13">
        <v>6</v>
      </c>
      <c r="P451" s="12">
        <v>1</v>
      </c>
      <c r="Q451" s="13" t="s">
        <v>44</v>
      </c>
      <c r="R451" s="40" t="s">
        <v>45</v>
      </c>
      <c r="S451" s="40">
        <v>4200000</v>
      </c>
      <c r="T451" s="17">
        <v>25200000</v>
      </c>
      <c r="U451" s="13" t="s">
        <v>46</v>
      </c>
      <c r="V451" s="12" t="s">
        <v>47</v>
      </c>
      <c r="W451" s="13" t="s">
        <v>481</v>
      </c>
      <c r="X451" s="12" t="s">
        <v>523</v>
      </c>
      <c r="Y451" s="13" t="s">
        <v>50</v>
      </c>
      <c r="Z451" s="13" t="s">
        <v>51</v>
      </c>
      <c r="AA451" s="69"/>
      <c r="AB451" s="69"/>
      <c r="AC451" s="69"/>
      <c r="AD451" s="69"/>
      <c r="AE451" s="13" t="s">
        <v>474</v>
      </c>
      <c r="AF451" s="40">
        <v>4200000</v>
      </c>
      <c r="AG451" s="31">
        <v>25200000</v>
      </c>
      <c r="AH451" s="70" t="e">
        <f>VLOOKUP(A451,'MOD PAA INVERSIÓN 25 DE FEBRERO'!$B:$M,12,0)</f>
        <v>#N/A</v>
      </c>
      <c r="AI451" s="78">
        <f t="shared" si="20"/>
        <v>0</v>
      </c>
      <c r="AJ451" s="78">
        <v>25200000</v>
      </c>
      <c r="AK451" s="70">
        <v>0</v>
      </c>
      <c r="AL451" s="70" t="e">
        <f>VLOOKUP(A451,'MOD PAA INVERSIÓN 25 DE FEBRERO'!$B:$X,23,0)</f>
        <v>#N/A</v>
      </c>
      <c r="AM451" s="12" t="s">
        <v>47</v>
      </c>
      <c r="AN451" s="14">
        <v>8131</v>
      </c>
      <c r="AO451" s="71"/>
      <c r="AP451" s="71">
        <f>SUMIFS('MOD PAA INVERSIÓN'!$M:$M,'MOD PAA INVERSIÓN'!B:B,A451,'MOD PAA INVERSIÓN'!A:A,"Información Actual")</f>
        <v>0</v>
      </c>
      <c r="AQ451" s="71" t="e">
        <f>VLOOKUP(A451,'Copia de MOD PAA INVERSIÓN'!$B:$M,12,0)</f>
        <v>#N/A</v>
      </c>
      <c r="AR451" s="69" t="e">
        <f>VLOOKUP(A451,'SOL INVERSIÒN'!$B:$M,12,0)</f>
        <v>#N/A</v>
      </c>
      <c r="AS451" s="69"/>
      <c r="AT451" s="71"/>
      <c r="AU451" s="71" t="e">
        <f t="shared" si="21"/>
        <v>#N/A</v>
      </c>
      <c r="AV451" s="71"/>
      <c r="AW451" s="71"/>
      <c r="AX451" s="71"/>
    </row>
    <row r="452" spans="1:50" ht="76.5">
      <c r="A452" s="12" t="s">
        <v>935</v>
      </c>
      <c r="B452" s="13" t="s">
        <v>34</v>
      </c>
      <c r="C452" s="13" t="s">
        <v>35</v>
      </c>
      <c r="D452" s="13" t="s">
        <v>472</v>
      </c>
      <c r="E452" s="13" t="s">
        <v>473</v>
      </c>
      <c r="F452" s="14">
        <v>8131</v>
      </c>
      <c r="G452" s="14">
        <v>2024110010238</v>
      </c>
      <c r="H452" s="13" t="s">
        <v>474</v>
      </c>
      <c r="I452" s="13" t="s">
        <v>475</v>
      </c>
      <c r="J452" s="13" t="s">
        <v>476</v>
      </c>
      <c r="K452" s="13">
        <v>80111600</v>
      </c>
      <c r="L452" s="13" t="s">
        <v>852</v>
      </c>
      <c r="M452" s="13" t="s">
        <v>42</v>
      </c>
      <c r="N452" s="13" t="s">
        <v>43</v>
      </c>
      <c r="O452" s="13">
        <v>6</v>
      </c>
      <c r="P452" s="12">
        <v>1</v>
      </c>
      <c r="Q452" s="13" t="s">
        <v>44</v>
      </c>
      <c r="R452" s="40" t="s">
        <v>45</v>
      </c>
      <c r="S452" s="40">
        <v>4200000</v>
      </c>
      <c r="T452" s="17">
        <v>25200000</v>
      </c>
      <c r="U452" s="13" t="s">
        <v>46</v>
      </c>
      <c r="V452" s="12" t="s">
        <v>47</v>
      </c>
      <c r="W452" s="13" t="s">
        <v>481</v>
      </c>
      <c r="X452" s="12" t="s">
        <v>523</v>
      </c>
      <c r="Y452" s="13" t="s">
        <v>50</v>
      </c>
      <c r="Z452" s="13" t="s">
        <v>51</v>
      </c>
      <c r="AA452" s="69"/>
      <c r="AB452" s="69"/>
      <c r="AC452" s="69"/>
      <c r="AD452" s="69"/>
      <c r="AE452" s="13" t="s">
        <v>474</v>
      </c>
      <c r="AF452" s="40">
        <v>4200000</v>
      </c>
      <c r="AG452" s="31">
        <v>25200000</v>
      </c>
      <c r="AH452" s="70" t="e">
        <f>VLOOKUP(A452,'MOD PAA INVERSIÓN 25 DE FEBRERO'!$B:$M,12,0)</f>
        <v>#N/A</v>
      </c>
      <c r="AI452" s="78">
        <f t="shared" si="20"/>
        <v>0</v>
      </c>
      <c r="AJ452" s="78">
        <v>25200000</v>
      </c>
      <c r="AK452" s="70">
        <v>0</v>
      </c>
      <c r="AL452" s="70" t="e">
        <f>VLOOKUP(A452,'MOD PAA INVERSIÓN 25 DE FEBRERO'!$B:$X,23,0)</f>
        <v>#N/A</v>
      </c>
      <c r="AM452" s="12" t="s">
        <v>47</v>
      </c>
      <c r="AN452" s="14">
        <v>8131</v>
      </c>
      <c r="AO452" s="71"/>
      <c r="AP452" s="71">
        <f>SUMIFS('MOD PAA INVERSIÓN'!$M:$M,'MOD PAA INVERSIÓN'!B:B,A452,'MOD PAA INVERSIÓN'!A:A,"Información Actual")</f>
        <v>0</v>
      </c>
      <c r="AQ452" s="71" t="e">
        <f>VLOOKUP(A452,'Copia de MOD PAA INVERSIÓN'!$B:$M,12,0)</f>
        <v>#N/A</v>
      </c>
      <c r="AR452" s="69" t="e">
        <f>VLOOKUP(A452,'SOL INVERSIÒN'!$B:$M,12,0)</f>
        <v>#N/A</v>
      </c>
      <c r="AS452" s="69"/>
      <c r="AT452" s="71"/>
      <c r="AU452" s="71" t="e">
        <f t="shared" si="21"/>
        <v>#N/A</v>
      </c>
      <c r="AV452" s="71"/>
      <c r="AW452" s="71"/>
      <c r="AX452" s="71"/>
    </row>
    <row r="453" spans="1:50" ht="76.5">
      <c r="A453" s="12" t="s">
        <v>936</v>
      </c>
      <c r="B453" s="13" t="s">
        <v>34</v>
      </c>
      <c r="C453" s="13" t="s">
        <v>35</v>
      </c>
      <c r="D453" s="13" t="s">
        <v>472</v>
      </c>
      <c r="E453" s="13" t="s">
        <v>473</v>
      </c>
      <c r="F453" s="14">
        <v>8131</v>
      </c>
      <c r="G453" s="14">
        <v>2024110010238</v>
      </c>
      <c r="H453" s="13" t="s">
        <v>474</v>
      </c>
      <c r="I453" s="13" t="s">
        <v>475</v>
      </c>
      <c r="J453" s="13" t="s">
        <v>476</v>
      </c>
      <c r="K453" s="13">
        <v>80111600</v>
      </c>
      <c r="L453" s="13" t="s">
        <v>852</v>
      </c>
      <c r="M453" s="13" t="s">
        <v>43</v>
      </c>
      <c r="N453" s="13" t="s">
        <v>43</v>
      </c>
      <c r="O453" s="13">
        <v>6</v>
      </c>
      <c r="P453" s="12">
        <v>1</v>
      </c>
      <c r="Q453" s="13" t="s">
        <v>44</v>
      </c>
      <c r="R453" s="40" t="s">
        <v>45</v>
      </c>
      <c r="S453" s="40">
        <v>4200000</v>
      </c>
      <c r="T453" s="17">
        <v>25200000</v>
      </c>
      <c r="U453" s="13" t="s">
        <v>46</v>
      </c>
      <c r="V453" s="12" t="s">
        <v>47</v>
      </c>
      <c r="W453" s="13" t="s">
        <v>481</v>
      </c>
      <c r="X453" s="12" t="s">
        <v>523</v>
      </c>
      <c r="Y453" s="13" t="s">
        <v>50</v>
      </c>
      <c r="Z453" s="13" t="s">
        <v>51</v>
      </c>
      <c r="AA453" s="69"/>
      <c r="AB453" s="69"/>
      <c r="AC453" s="69"/>
      <c r="AD453" s="69"/>
      <c r="AE453" s="13" t="s">
        <v>474</v>
      </c>
      <c r="AF453" s="40">
        <v>4200000</v>
      </c>
      <c r="AG453" s="31">
        <v>25200000</v>
      </c>
      <c r="AH453" s="70" t="e">
        <f>VLOOKUP(A453,'MOD PAA INVERSIÓN 25 DE FEBRERO'!$B:$M,12,0)</f>
        <v>#N/A</v>
      </c>
      <c r="AI453" s="78">
        <f t="shared" si="20"/>
        <v>0</v>
      </c>
      <c r="AJ453" s="78">
        <v>25200000</v>
      </c>
      <c r="AK453" s="70">
        <v>0</v>
      </c>
      <c r="AL453" s="70" t="e">
        <f>VLOOKUP(A453,'MOD PAA INVERSIÓN 25 DE FEBRERO'!$B:$X,23,0)</f>
        <v>#N/A</v>
      </c>
      <c r="AM453" s="12" t="s">
        <v>47</v>
      </c>
      <c r="AN453" s="14">
        <v>8131</v>
      </c>
      <c r="AO453" s="71"/>
      <c r="AP453" s="71">
        <f>SUMIFS('MOD PAA INVERSIÓN'!$M:$M,'MOD PAA INVERSIÓN'!B:B,A453,'MOD PAA INVERSIÓN'!A:A,"Información Actual")</f>
        <v>0</v>
      </c>
      <c r="AQ453" s="71" t="e">
        <f>VLOOKUP(A453,'Copia de MOD PAA INVERSIÓN'!$B:$M,12,0)</f>
        <v>#N/A</v>
      </c>
      <c r="AR453" s="69" t="e">
        <f>VLOOKUP(A453,'SOL INVERSIÒN'!$B:$M,12,0)</f>
        <v>#N/A</v>
      </c>
      <c r="AS453" s="69"/>
      <c r="AT453" s="71"/>
      <c r="AU453" s="71" t="e">
        <f t="shared" si="21"/>
        <v>#N/A</v>
      </c>
      <c r="AV453" s="71"/>
      <c r="AW453" s="71"/>
      <c r="AX453" s="71"/>
    </row>
    <row r="454" spans="1:50" ht="76.5">
      <c r="A454" s="12" t="s">
        <v>937</v>
      </c>
      <c r="B454" s="13" t="s">
        <v>34</v>
      </c>
      <c r="C454" s="13" t="s">
        <v>35</v>
      </c>
      <c r="D454" s="13" t="s">
        <v>472</v>
      </c>
      <c r="E454" s="13" t="s">
        <v>473</v>
      </c>
      <c r="F454" s="14">
        <v>8131</v>
      </c>
      <c r="G454" s="14">
        <v>2024110010238</v>
      </c>
      <c r="H454" s="13" t="s">
        <v>474</v>
      </c>
      <c r="I454" s="13" t="s">
        <v>475</v>
      </c>
      <c r="J454" s="13" t="s">
        <v>476</v>
      </c>
      <c r="K454" s="13">
        <v>80111600</v>
      </c>
      <c r="L454" s="13" t="s">
        <v>852</v>
      </c>
      <c r="M454" s="13" t="s">
        <v>43</v>
      </c>
      <c r="N454" s="13" t="s">
        <v>43</v>
      </c>
      <c r="O454" s="13">
        <v>6</v>
      </c>
      <c r="P454" s="12">
        <v>1</v>
      </c>
      <c r="Q454" s="13" t="s">
        <v>44</v>
      </c>
      <c r="R454" s="40" t="s">
        <v>45</v>
      </c>
      <c r="S454" s="40">
        <v>4200000</v>
      </c>
      <c r="T454" s="17">
        <v>25200000</v>
      </c>
      <c r="U454" s="13" t="s">
        <v>46</v>
      </c>
      <c r="V454" s="12" t="s">
        <v>47</v>
      </c>
      <c r="W454" s="13" t="s">
        <v>481</v>
      </c>
      <c r="X454" s="12" t="s">
        <v>523</v>
      </c>
      <c r="Y454" s="13" t="s">
        <v>50</v>
      </c>
      <c r="Z454" s="13" t="s">
        <v>51</v>
      </c>
      <c r="AA454" s="69"/>
      <c r="AB454" s="69"/>
      <c r="AC454" s="69"/>
      <c r="AD454" s="69"/>
      <c r="AE454" s="13" t="s">
        <v>474</v>
      </c>
      <c r="AF454" s="40">
        <v>4200000</v>
      </c>
      <c r="AG454" s="31">
        <v>25200000</v>
      </c>
      <c r="AH454" s="70" t="e">
        <f>VLOOKUP(A454,'MOD PAA INVERSIÓN 25 DE FEBRERO'!$B:$M,12,0)</f>
        <v>#N/A</v>
      </c>
      <c r="AI454" s="78">
        <f t="shared" si="20"/>
        <v>0</v>
      </c>
      <c r="AJ454" s="78">
        <v>25200000</v>
      </c>
      <c r="AK454" s="70">
        <v>0</v>
      </c>
      <c r="AL454" s="70" t="e">
        <f>VLOOKUP(A454,'MOD PAA INVERSIÓN 25 DE FEBRERO'!$B:$X,23,0)</f>
        <v>#N/A</v>
      </c>
      <c r="AM454" s="12" t="s">
        <v>47</v>
      </c>
      <c r="AN454" s="14">
        <v>8131</v>
      </c>
      <c r="AO454" s="71"/>
      <c r="AP454" s="71">
        <f>SUMIFS('MOD PAA INVERSIÓN'!$M:$M,'MOD PAA INVERSIÓN'!B:B,A454,'MOD PAA INVERSIÓN'!A:A,"Información Actual")</f>
        <v>0</v>
      </c>
      <c r="AQ454" s="71" t="e">
        <f>VLOOKUP(A454,'Copia de MOD PAA INVERSIÓN'!$B:$M,12,0)</f>
        <v>#N/A</v>
      </c>
      <c r="AR454" s="69" t="e">
        <f>VLOOKUP(A454,'SOL INVERSIÒN'!$B:$M,12,0)</f>
        <v>#N/A</v>
      </c>
      <c r="AS454" s="69"/>
      <c r="AT454" s="71"/>
      <c r="AU454" s="71" t="e">
        <f t="shared" si="21"/>
        <v>#N/A</v>
      </c>
      <c r="AV454" s="71"/>
      <c r="AW454" s="71"/>
      <c r="AX454" s="71"/>
    </row>
    <row r="455" spans="1:50" ht="76.5">
      <c r="A455" s="12" t="s">
        <v>938</v>
      </c>
      <c r="B455" s="13" t="s">
        <v>34</v>
      </c>
      <c r="C455" s="13" t="s">
        <v>35</v>
      </c>
      <c r="D455" s="13" t="s">
        <v>472</v>
      </c>
      <c r="E455" s="13" t="s">
        <v>473</v>
      </c>
      <c r="F455" s="14">
        <v>8131</v>
      </c>
      <c r="G455" s="14">
        <v>2024110010238</v>
      </c>
      <c r="H455" s="13" t="s">
        <v>474</v>
      </c>
      <c r="I455" s="13" t="s">
        <v>475</v>
      </c>
      <c r="J455" s="13" t="s">
        <v>476</v>
      </c>
      <c r="K455" s="13">
        <v>80111600</v>
      </c>
      <c r="L455" s="13" t="s">
        <v>859</v>
      </c>
      <c r="M455" s="13" t="s">
        <v>43</v>
      </c>
      <c r="N455" s="13" t="s">
        <v>43</v>
      </c>
      <c r="O455" s="13">
        <v>6</v>
      </c>
      <c r="P455" s="12">
        <v>1</v>
      </c>
      <c r="Q455" s="13" t="s">
        <v>44</v>
      </c>
      <c r="R455" s="40" t="s">
        <v>45</v>
      </c>
      <c r="S455" s="40">
        <v>3500000</v>
      </c>
      <c r="T455" s="17">
        <v>21000000</v>
      </c>
      <c r="U455" s="13" t="s">
        <v>46</v>
      </c>
      <c r="V455" s="12" t="s">
        <v>47</v>
      </c>
      <c r="W455" s="13" t="s">
        <v>481</v>
      </c>
      <c r="X455" s="12" t="s">
        <v>523</v>
      </c>
      <c r="Y455" s="13" t="s">
        <v>50</v>
      </c>
      <c r="Z455" s="13" t="s">
        <v>51</v>
      </c>
      <c r="AA455" s="69"/>
      <c r="AB455" s="69"/>
      <c r="AC455" s="69"/>
      <c r="AD455" s="69"/>
      <c r="AE455" s="13" t="s">
        <v>474</v>
      </c>
      <c r="AF455" s="40">
        <v>3500000</v>
      </c>
      <c r="AG455" s="31">
        <v>21000000</v>
      </c>
      <c r="AH455" s="70" t="e">
        <f>VLOOKUP(A455,'MOD PAA INVERSIÓN 25 DE FEBRERO'!$B:$M,12,0)</f>
        <v>#N/A</v>
      </c>
      <c r="AI455" s="78">
        <f t="shared" si="20"/>
        <v>0</v>
      </c>
      <c r="AJ455" s="78">
        <v>21000000</v>
      </c>
      <c r="AK455" s="70">
        <v>0</v>
      </c>
      <c r="AL455" s="70" t="e">
        <f>VLOOKUP(A455,'MOD PAA INVERSIÓN 25 DE FEBRERO'!$B:$X,23,0)</f>
        <v>#N/A</v>
      </c>
      <c r="AM455" s="12" t="s">
        <v>47</v>
      </c>
      <c r="AN455" s="14">
        <v>8131</v>
      </c>
      <c r="AO455" s="71"/>
      <c r="AP455" s="71">
        <f>SUMIFS('MOD PAA INVERSIÓN'!$M:$M,'MOD PAA INVERSIÓN'!B:B,A455,'MOD PAA INVERSIÓN'!A:A,"Información Actual")</f>
        <v>0</v>
      </c>
      <c r="AQ455" s="71" t="e">
        <f>VLOOKUP(A455,'Copia de MOD PAA INVERSIÓN'!$B:$M,12,0)</f>
        <v>#N/A</v>
      </c>
      <c r="AR455" s="69" t="e">
        <f>VLOOKUP(A455,'SOL INVERSIÒN'!$B:$M,12,0)</f>
        <v>#N/A</v>
      </c>
      <c r="AS455" s="69"/>
      <c r="AT455" s="71"/>
      <c r="AU455" s="71" t="e">
        <f t="shared" si="21"/>
        <v>#N/A</v>
      </c>
      <c r="AV455" s="71"/>
      <c r="AW455" s="71"/>
      <c r="AX455" s="71"/>
    </row>
    <row r="456" spans="1:50" ht="76.5">
      <c r="A456" s="12" t="s">
        <v>939</v>
      </c>
      <c r="B456" s="13" t="s">
        <v>34</v>
      </c>
      <c r="C456" s="13" t="s">
        <v>35</v>
      </c>
      <c r="D456" s="13" t="s">
        <v>472</v>
      </c>
      <c r="E456" s="13" t="s">
        <v>473</v>
      </c>
      <c r="F456" s="14">
        <v>8131</v>
      </c>
      <c r="G456" s="14">
        <v>2024110010238</v>
      </c>
      <c r="H456" s="13" t="s">
        <v>474</v>
      </c>
      <c r="I456" s="13" t="s">
        <v>475</v>
      </c>
      <c r="J456" s="13" t="s">
        <v>476</v>
      </c>
      <c r="K456" s="13">
        <v>80111600</v>
      </c>
      <c r="L456" s="13" t="s">
        <v>940</v>
      </c>
      <c r="M456" s="13" t="s">
        <v>43</v>
      </c>
      <c r="N456" s="13" t="s">
        <v>43</v>
      </c>
      <c r="O456" s="13">
        <v>6</v>
      </c>
      <c r="P456" s="12">
        <v>1</v>
      </c>
      <c r="Q456" s="13" t="s">
        <v>44</v>
      </c>
      <c r="R456" s="40" t="s">
        <v>45</v>
      </c>
      <c r="S456" s="40">
        <v>3500000</v>
      </c>
      <c r="T456" s="17">
        <v>21000000</v>
      </c>
      <c r="U456" s="13" t="s">
        <v>46</v>
      </c>
      <c r="V456" s="12" t="s">
        <v>47</v>
      </c>
      <c r="W456" s="13" t="s">
        <v>481</v>
      </c>
      <c r="X456" s="12" t="s">
        <v>523</v>
      </c>
      <c r="Y456" s="13" t="s">
        <v>50</v>
      </c>
      <c r="Z456" s="13" t="s">
        <v>51</v>
      </c>
      <c r="AA456" s="69"/>
      <c r="AB456" s="69"/>
      <c r="AC456" s="69"/>
      <c r="AD456" s="69"/>
      <c r="AE456" s="13" t="s">
        <v>474</v>
      </c>
      <c r="AF456" s="40">
        <v>3500000</v>
      </c>
      <c r="AG456" s="31">
        <v>21000000</v>
      </c>
      <c r="AH456" s="70" t="e">
        <f>VLOOKUP(A456,'MOD PAA INVERSIÓN 25 DE FEBRERO'!$B:$M,12,0)</f>
        <v>#N/A</v>
      </c>
      <c r="AI456" s="78">
        <f t="shared" si="20"/>
        <v>0</v>
      </c>
      <c r="AJ456" s="78">
        <v>21000000</v>
      </c>
      <c r="AK456" s="70">
        <v>0</v>
      </c>
      <c r="AL456" s="70" t="e">
        <f>VLOOKUP(A456,'MOD PAA INVERSIÓN 25 DE FEBRERO'!$B:$X,23,0)</f>
        <v>#N/A</v>
      </c>
      <c r="AM456" s="12" t="s">
        <v>47</v>
      </c>
      <c r="AN456" s="14">
        <v>8131</v>
      </c>
      <c r="AO456" s="71"/>
      <c r="AP456" s="71">
        <f>SUMIFS('MOD PAA INVERSIÓN'!$M:$M,'MOD PAA INVERSIÓN'!B:B,A456,'MOD PAA INVERSIÓN'!A:A,"Información Actual")</f>
        <v>0</v>
      </c>
      <c r="AQ456" s="71" t="e">
        <f>VLOOKUP(A456,'Copia de MOD PAA INVERSIÓN'!$B:$M,12,0)</f>
        <v>#N/A</v>
      </c>
      <c r="AR456" s="69" t="e">
        <f>VLOOKUP(A456,'SOL INVERSIÒN'!$B:$M,12,0)</f>
        <v>#N/A</v>
      </c>
      <c r="AS456" s="69"/>
      <c r="AT456" s="71"/>
      <c r="AU456" s="71" t="e">
        <f t="shared" si="21"/>
        <v>#N/A</v>
      </c>
      <c r="AV456" s="71"/>
      <c r="AW456" s="71"/>
      <c r="AX456" s="71"/>
    </row>
    <row r="457" spans="1:50" ht="76.5">
      <c r="A457" s="12" t="s">
        <v>941</v>
      </c>
      <c r="B457" s="13" t="s">
        <v>34</v>
      </c>
      <c r="C457" s="13" t="s">
        <v>35</v>
      </c>
      <c r="D457" s="13" t="s">
        <v>472</v>
      </c>
      <c r="E457" s="13" t="s">
        <v>473</v>
      </c>
      <c r="F457" s="14">
        <v>8131</v>
      </c>
      <c r="G457" s="14">
        <v>2024110010238</v>
      </c>
      <c r="H457" s="13" t="s">
        <v>474</v>
      </c>
      <c r="I457" s="13" t="s">
        <v>475</v>
      </c>
      <c r="J457" s="13" t="s">
        <v>476</v>
      </c>
      <c r="K457" s="13">
        <v>80111600</v>
      </c>
      <c r="L457" s="13" t="s">
        <v>890</v>
      </c>
      <c r="M457" s="13" t="s">
        <v>42</v>
      </c>
      <c r="N457" s="13" t="s">
        <v>43</v>
      </c>
      <c r="O457" s="13">
        <v>7</v>
      </c>
      <c r="P457" s="12">
        <v>1</v>
      </c>
      <c r="Q457" s="13" t="s">
        <v>44</v>
      </c>
      <c r="R457" s="40" t="s">
        <v>45</v>
      </c>
      <c r="S457" s="40">
        <v>3500000</v>
      </c>
      <c r="T457" s="17">
        <v>24500000</v>
      </c>
      <c r="U457" s="13" t="s">
        <v>46</v>
      </c>
      <c r="V457" s="12" t="s">
        <v>47</v>
      </c>
      <c r="W457" s="13" t="s">
        <v>481</v>
      </c>
      <c r="X457" s="12" t="s">
        <v>523</v>
      </c>
      <c r="Y457" s="13" t="s">
        <v>50</v>
      </c>
      <c r="Z457" s="13" t="s">
        <v>51</v>
      </c>
      <c r="AA457" s="69"/>
      <c r="AB457" s="69"/>
      <c r="AC457" s="69"/>
      <c r="AD457" s="69"/>
      <c r="AE457" s="13" t="s">
        <v>474</v>
      </c>
      <c r="AF457" s="40">
        <v>3500000</v>
      </c>
      <c r="AG457" s="31">
        <v>24500000</v>
      </c>
      <c r="AH457" s="70" t="e">
        <f>VLOOKUP(A457,'MOD PAA INVERSIÓN 25 DE FEBRERO'!$B:$M,12,0)</f>
        <v>#N/A</v>
      </c>
      <c r="AI457" s="78">
        <f t="shared" si="20"/>
        <v>0</v>
      </c>
      <c r="AJ457" s="78">
        <v>24500000</v>
      </c>
      <c r="AK457" s="70">
        <v>0</v>
      </c>
      <c r="AL457" s="70" t="e">
        <f>VLOOKUP(A457,'MOD PAA INVERSIÓN 25 DE FEBRERO'!$B:$X,23,0)</f>
        <v>#N/A</v>
      </c>
      <c r="AM457" s="12" t="s">
        <v>47</v>
      </c>
      <c r="AN457" s="14">
        <v>8131</v>
      </c>
      <c r="AO457" s="71"/>
      <c r="AP457" s="71">
        <f>SUMIFS('MOD PAA INVERSIÓN'!$M:$M,'MOD PAA INVERSIÓN'!B:B,A457,'MOD PAA INVERSIÓN'!A:A,"Información Actual")</f>
        <v>0</v>
      </c>
      <c r="AQ457" s="71" t="e">
        <f>VLOOKUP(A457,'Copia de MOD PAA INVERSIÓN'!$B:$M,12,0)</f>
        <v>#N/A</v>
      </c>
      <c r="AR457" s="69" t="e">
        <f>VLOOKUP(A457,'SOL INVERSIÒN'!$B:$M,12,0)</f>
        <v>#N/A</v>
      </c>
      <c r="AS457" s="69"/>
      <c r="AT457" s="71"/>
      <c r="AU457" s="71" t="e">
        <f t="shared" si="21"/>
        <v>#N/A</v>
      </c>
      <c r="AV457" s="71"/>
      <c r="AW457" s="71"/>
      <c r="AX457" s="71"/>
    </row>
    <row r="458" spans="1:50" ht="153">
      <c r="A458" s="12" t="s">
        <v>942</v>
      </c>
      <c r="B458" s="13" t="s">
        <v>34</v>
      </c>
      <c r="C458" s="13" t="s">
        <v>35</v>
      </c>
      <c r="D458" s="13" t="s">
        <v>943</v>
      </c>
      <c r="E458" s="13" t="s">
        <v>944</v>
      </c>
      <c r="F458" s="14">
        <v>8146</v>
      </c>
      <c r="G458" s="14">
        <v>2024110010254</v>
      </c>
      <c r="H458" s="13" t="s">
        <v>945</v>
      </c>
      <c r="I458" s="13" t="s">
        <v>946</v>
      </c>
      <c r="J458" s="13" t="s">
        <v>947</v>
      </c>
      <c r="K458" s="13">
        <v>80111601</v>
      </c>
      <c r="L458" s="13" t="s">
        <v>948</v>
      </c>
      <c r="M458" s="13" t="s">
        <v>479</v>
      </c>
      <c r="N458" s="13" t="s">
        <v>479</v>
      </c>
      <c r="O458" s="13">
        <v>6</v>
      </c>
      <c r="P458" s="13">
        <v>1</v>
      </c>
      <c r="Q458" s="13" t="s">
        <v>949</v>
      </c>
      <c r="R458" s="40" t="s">
        <v>950</v>
      </c>
      <c r="S458" s="40">
        <v>4400000</v>
      </c>
      <c r="T458" s="17">
        <v>26400000</v>
      </c>
      <c r="U458" s="13" t="s">
        <v>951</v>
      </c>
      <c r="V458" s="13" t="s">
        <v>92</v>
      </c>
      <c r="W458" s="13" t="s">
        <v>952</v>
      </c>
      <c r="X458" s="13" t="s">
        <v>557</v>
      </c>
      <c r="Y458" s="13" t="s">
        <v>50</v>
      </c>
      <c r="Z458" s="13" t="s">
        <v>51</v>
      </c>
      <c r="AA458" s="69"/>
      <c r="AB458" s="69"/>
      <c r="AC458" s="69"/>
      <c r="AD458" s="69"/>
      <c r="AE458" s="13" t="s">
        <v>945</v>
      </c>
      <c r="AF458" s="40">
        <v>4400000</v>
      </c>
      <c r="AG458" s="34">
        <v>26400000</v>
      </c>
      <c r="AH458" s="70" t="e">
        <f>VLOOKUP(A458,'MOD PAA INVERSIÓN 25 DE FEBRERO'!$B:$M,12,0)</f>
        <v>#N/A</v>
      </c>
      <c r="AI458" s="70">
        <f t="shared" si="20"/>
        <v>0</v>
      </c>
      <c r="AJ458" s="70">
        <v>26400000</v>
      </c>
      <c r="AK458" s="70">
        <v>0</v>
      </c>
      <c r="AL458" s="70" t="e">
        <f>VLOOKUP(A458,'MOD PAA INVERSIÓN 25 DE FEBRERO'!$B:$X,23,0)</f>
        <v>#N/A</v>
      </c>
      <c r="AM458" s="13" t="s">
        <v>92</v>
      </c>
      <c r="AN458" s="14">
        <v>8146</v>
      </c>
      <c r="AO458" s="71"/>
      <c r="AP458" s="71">
        <f>SUMIFS('MOD PAA INVERSIÓN'!$M:$M,'MOD PAA INVERSIÓN'!B:B,A458,'MOD PAA INVERSIÓN'!A:A,"Información Actual")</f>
        <v>0</v>
      </c>
      <c r="AQ458" s="71" t="e">
        <f>VLOOKUP(A458,'Copia de MOD PAA INVERSIÓN'!$B:$M,12,0)</f>
        <v>#N/A</v>
      </c>
      <c r="AR458" s="69" t="e">
        <f>VLOOKUP(A458,'SOL INVERSIÒN'!$B:$M,12,0)</f>
        <v>#N/A</v>
      </c>
      <c r="AS458" s="69" t="e">
        <f t="shared" ref="AS458:AS670" si="22">AR458-AJ458</f>
        <v>#N/A</v>
      </c>
      <c r="AT458" s="71"/>
      <c r="AU458" s="71" t="e">
        <f t="shared" si="21"/>
        <v>#N/A</v>
      </c>
      <c r="AV458" s="71"/>
      <c r="AW458" s="71"/>
      <c r="AX458" s="71"/>
    </row>
    <row r="459" spans="1:50" ht="153">
      <c r="A459" s="12" t="s">
        <v>953</v>
      </c>
      <c r="B459" s="13" t="s">
        <v>34</v>
      </c>
      <c r="C459" s="13" t="s">
        <v>35</v>
      </c>
      <c r="D459" s="13" t="s">
        <v>943</v>
      </c>
      <c r="E459" s="13" t="s">
        <v>944</v>
      </c>
      <c r="F459" s="14">
        <v>8146</v>
      </c>
      <c r="G459" s="14">
        <v>2024110010254</v>
      </c>
      <c r="H459" s="13" t="s">
        <v>945</v>
      </c>
      <c r="I459" s="13" t="s">
        <v>946</v>
      </c>
      <c r="J459" s="13" t="s">
        <v>947</v>
      </c>
      <c r="K459" s="13">
        <v>80111601</v>
      </c>
      <c r="L459" s="13" t="s">
        <v>954</v>
      </c>
      <c r="M459" s="13" t="s">
        <v>479</v>
      </c>
      <c r="N459" s="13" t="s">
        <v>479</v>
      </c>
      <c r="O459" s="13">
        <v>6</v>
      </c>
      <c r="P459" s="13">
        <v>1</v>
      </c>
      <c r="Q459" s="13" t="s">
        <v>949</v>
      </c>
      <c r="R459" s="40" t="s">
        <v>950</v>
      </c>
      <c r="S459" s="40">
        <v>4400000</v>
      </c>
      <c r="T459" s="17">
        <v>26400000</v>
      </c>
      <c r="U459" s="13" t="s">
        <v>951</v>
      </c>
      <c r="V459" s="13" t="s">
        <v>92</v>
      </c>
      <c r="W459" s="13" t="s">
        <v>952</v>
      </c>
      <c r="X459" s="13" t="s">
        <v>557</v>
      </c>
      <c r="Y459" s="13" t="s">
        <v>50</v>
      </c>
      <c r="Z459" s="13" t="s">
        <v>51</v>
      </c>
      <c r="AA459" s="69"/>
      <c r="AB459" s="69"/>
      <c r="AC459" s="69"/>
      <c r="AD459" s="69"/>
      <c r="AE459" s="13" t="s">
        <v>945</v>
      </c>
      <c r="AF459" s="40">
        <v>4400000</v>
      </c>
      <c r="AG459" s="34">
        <v>26400000</v>
      </c>
      <c r="AH459" s="70" t="e">
        <f>VLOOKUP(A459,'MOD PAA INVERSIÓN 25 DE FEBRERO'!$B:$M,12,0)</f>
        <v>#N/A</v>
      </c>
      <c r="AI459" s="70">
        <f t="shared" si="20"/>
        <v>0</v>
      </c>
      <c r="AJ459" s="70">
        <v>26400000</v>
      </c>
      <c r="AK459" s="70">
        <v>0</v>
      </c>
      <c r="AL459" s="70" t="e">
        <f>VLOOKUP(A459,'MOD PAA INVERSIÓN 25 DE FEBRERO'!$B:$X,23,0)</f>
        <v>#N/A</v>
      </c>
      <c r="AM459" s="13" t="s">
        <v>92</v>
      </c>
      <c r="AN459" s="14">
        <v>8146</v>
      </c>
      <c r="AO459" s="71"/>
      <c r="AP459" s="71">
        <f>SUMIFS('MOD PAA INVERSIÓN'!$M:$M,'MOD PAA INVERSIÓN'!B:B,A459,'MOD PAA INVERSIÓN'!A:A,"Información Actual")</f>
        <v>0</v>
      </c>
      <c r="AQ459" s="71" t="e">
        <f>VLOOKUP(A459,'Copia de MOD PAA INVERSIÓN'!$B:$M,12,0)</f>
        <v>#N/A</v>
      </c>
      <c r="AR459" s="69" t="e">
        <f>VLOOKUP(A459,'SOL INVERSIÒN'!$B:$M,12,0)</f>
        <v>#N/A</v>
      </c>
      <c r="AS459" s="69" t="e">
        <f t="shared" si="22"/>
        <v>#N/A</v>
      </c>
      <c r="AT459" s="71"/>
      <c r="AU459" s="71" t="e">
        <f t="shared" si="21"/>
        <v>#N/A</v>
      </c>
      <c r="AV459" s="71"/>
      <c r="AW459" s="71"/>
      <c r="AX459" s="71"/>
    </row>
    <row r="460" spans="1:50" ht="153">
      <c r="A460" s="12" t="s">
        <v>955</v>
      </c>
      <c r="B460" s="13" t="s">
        <v>34</v>
      </c>
      <c r="C460" s="13" t="s">
        <v>35</v>
      </c>
      <c r="D460" s="13" t="s">
        <v>943</v>
      </c>
      <c r="E460" s="13" t="s">
        <v>944</v>
      </c>
      <c r="F460" s="14">
        <v>8146</v>
      </c>
      <c r="G460" s="14">
        <v>2024110010254</v>
      </c>
      <c r="H460" s="13" t="s">
        <v>945</v>
      </c>
      <c r="I460" s="13" t="s">
        <v>946</v>
      </c>
      <c r="J460" s="13" t="s">
        <v>947</v>
      </c>
      <c r="K460" s="13">
        <v>80111601</v>
      </c>
      <c r="L460" s="13" t="s">
        <v>956</v>
      </c>
      <c r="M460" s="13" t="s">
        <v>479</v>
      </c>
      <c r="N460" s="13" t="s">
        <v>479</v>
      </c>
      <c r="O460" s="13">
        <v>6</v>
      </c>
      <c r="P460" s="13">
        <v>1</v>
      </c>
      <c r="Q460" s="13" t="s">
        <v>949</v>
      </c>
      <c r="R460" s="40" t="s">
        <v>950</v>
      </c>
      <c r="S460" s="40">
        <v>4277000</v>
      </c>
      <c r="T460" s="17">
        <v>25662000</v>
      </c>
      <c r="U460" s="13" t="s">
        <v>951</v>
      </c>
      <c r="V460" s="13" t="s">
        <v>92</v>
      </c>
      <c r="W460" s="13" t="s">
        <v>952</v>
      </c>
      <c r="X460" s="13" t="s">
        <v>557</v>
      </c>
      <c r="Y460" s="13" t="s">
        <v>50</v>
      </c>
      <c r="Z460" s="13" t="s">
        <v>51</v>
      </c>
      <c r="AA460" s="69"/>
      <c r="AB460" s="69"/>
      <c r="AC460" s="69"/>
      <c r="AD460" s="69"/>
      <c r="AE460" s="13" t="s">
        <v>945</v>
      </c>
      <c r="AF460" s="40">
        <v>4277000</v>
      </c>
      <c r="AG460" s="34">
        <v>25662000</v>
      </c>
      <c r="AH460" s="70" t="e">
        <f>VLOOKUP(A460,'MOD PAA INVERSIÓN 25 DE FEBRERO'!$B:$M,12,0)</f>
        <v>#N/A</v>
      </c>
      <c r="AI460" s="70">
        <f t="shared" si="20"/>
        <v>0</v>
      </c>
      <c r="AJ460" s="70">
        <v>25662000</v>
      </c>
      <c r="AK460" s="70">
        <v>0</v>
      </c>
      <c r="AL460" s="70" t="e">
        <f>VLOOKUP(A460,'MOD PAA INVERSIÓN 25 DE FEBRERO'!$B:$X,23,0)</f>
        <v>#N/A</v>
      </c>
      <c r="AM460" s="13" t="s">
        <v>92</v>
      </c>
      <c r="AN460" s="14">
        <v>8146</v>
      </c>
      <c r="AO460" s="71"/>
      <c r="AP460" s="71">
        <f>SUMIFS('MOD PAA INVERSIÓN'!$M:$M,'MOD PAA INVERSIÓN'!B:B,A460,'MOD PAA INVERSIÓN'!A:A,"Información Actual")</f>
        <v>0</v>
      </c>
      <c r="AQ460" s="71" t="e">
        <f>VLOOKUP(A460,'Copia de MOD PAA INVERSIÓN'!$B:$M,12,0)</f>
        <v>#N/A</v>
      </c>
      <c r="AR460" s="69" t="e">
        <f>VLOOKUP(A460,'SOL INVERSIÒN'!$B:$M,12,0)</f>
        <v>#N/A</v>
      </c>
      <c r="AS460" s="69" t="e">
        <f t="shared" si="22"/>
        <v>#N/A</v>
      </c>
      <c r="AT460" s="71"/>
      <c r="AU460" s="71" t="e">
        <f t="shared" si="21"/>
        <v>#N/A</v>
      </c>
      <c r="AV460" s="71"/>
      <c r="AW460" s="71"/>
      <c r="AX460" s="71"/>
    </row>
    <row r="461" spans="1:50" ht="153">
      <c r="A461" s="12" t="s">
        <v>957</v>
      </c>
      <c r="B461" s="13" t="s">
        <v>34</v>
      </c>
      <c r="C461" s="13" t="s">
        <v>35</v>
      </c>
      <c r="D461" s="13" t="s">
        <v>943</v>
      </c>
      <c r="E461" s="13" t="s">
        <v>944</v>
      </c>
      <c r="F461" s="14">
        <v>8146</v>
      </c>
      <c r="G461" s="14">
        <v>2024110010254</v>
      </c>
      <c r="H461" s="13" t="s">
        <v>945</v>
      </c>
      <c r="I461" s="13" t="s">
        <v>946</v>
      </c>
      <c r="J461" s="13" t="s">
        <v>947</v>
      </c>
      <c r="K461" s="13">
        <v>80111601</v>
      </c>
      <c r="L461" s="13" t="s">
        <v>958</v>
      </c>
      <c r="M461" s="13" t="s">
        <v>479</v>
      </c>
      <c r="N461" s="13" t="s">
        <v>479</v>
      </c>
      <c r="O461" s="13">
        <v>6</v>
      </c>
      <c r="P461" s="13">
        <v>1</v>
      </c>
      <c r="Q461" s="13" t="s">
        <v>949</v>
      </c>
      <c r="R461" s="40" t="s">
        <v>950</v>
      </c>
      <c r="S461" s="40">
        <v>5500000</v>
      </c>
      <c r="T461" s="17">
        <v>33000000</v>
      </c>
      <c r="U461" s="13" t="s">
        <v>951</v>
      </c>
      <c r="V461" s="13" t="s">
        <v>92</v>
      </c>
      <c r="W461" s="13" t="s">
        <v>952</v>
      </c>
      <c r="X461" s="13" t="s">
        <v>557</v>
      </c>
      <c r="Y461" s="13" t="s">
        <v>50</v>
      </c>
      <c r="Z461" s="13" t="s">
        <v>51</v>
      </c>
      <c r="AA461" s="69"/>
      <c r="AB461" s="69"/>
      <c r="AC461" s="69"/>
      <c r="AD461" s="69"/>
      <c r="AE461" s="13" t="s">
        <v>945</v>
      </c>
      <c r="AF461" s="40">
        <v>5500000</v>
      </c>
      <c r="AG461" s="34">
        <v>33000000</v>
      </c>
      <c r="AH461" s="70" t="e">
        <f>VLOOKUP(A461,'MOD PAA INVERSIÓN 25 DE FEBRERO'!$B:$M,12,0)</f>
        <v>#N/A</v>
      </c>
      <c r="AI461" s="70">
        <f t="shared" si="20"/>
        <v>0</v>
      </c>
      <c r="AJ461" s="70">
        <v>33000000</v>
      </c>
      <c r="AK461" s="70">
        <v>0</v>
      </c>
      <c r="AL461" s="70" t="e">
        <f>VLOOKUP(A461,'MOD PAA INVERSIÓN 25 DE FEBRERO'!$B:$X,23,0)</f>
        <v>#N/A</v>
      </c>
      <c r="AM461" s="13" t="s">
        <v>92</v>
      </c>
      <c r="AN461" s="14">
        <v>8146</v>
      </c>
      <c r="AO461" s="71"/>
      <c r="AP461" s="71">
        <f>SUMIFS('MOD PAA INVERSIÓN'!$M:$M,'MOD PAA INVERSIÓN'!B:B,A461,'MOD PAA INVERSIÓN'!A:A,"Información Actual")</f>
        <v>0</v>
      </c>
      <c r="AQ461" s="71" t="e">
        <f>VLOOKUP(A461,'Copia de MOD PAA INVERSIÓN'!$B:$M,12,0)</f>
        <v>#N/A</v>
      </c>
      <c r="AR461" s="69" t="e">
        <f>VLOOKUP(A461,'SOL INVERSIÒN'!$B:$M,12,0)</f>
        <v>#N/A</v>
      </c>
      <c r="AS461" s="69" t="e">
        <f t="shared" si="22"/>
        <v>#N/A</v>
      </c>
      <c r="AT461" s="71"/>
      <c r="AU461" s="71" t="e">
        <f t="shared" si="21"/>
        <v>#N/A</v>
      </c>
      <c r="AV461" s="71"/>
      <c r="AW461" s="71"/>
      <c r="AX461" s="71"/>
    </row>
    <row r="462" spans="1:50" ht="153">
      <c r="A462" s="12" t="s">
        <v>959</v>
      </c>
      <c r="B462" s="13" t="s">
        <v>34</v>
      </c>
      <c r="C462" s="13" t="s">
        <v>35</v>
      </c>
      <c r="D462" s="13" t="s">
        <v>943</v>
      </c>
      <c r="E462" s="13" t="s">
        <v>944</v>
      </c>
      <c r="F462" s="14">
        <v>8146</v>
      </c>
      <c r="G462" s="14">
        <v>2024110010254</v>
      </c>
      <c r="H462" s="13" t="s">
        <v>945</v>
      </c>
      <c r="I462" s="13" t="s">
        <v>946</v>
      </c>
      <c r="J462" s="13" t="s">
        <v>947</v>
      </c>
      <c r="K462" s="13">
        <v>80111601</v>
      </c>
      <c r="L462" s="13" t="s">
        <v>960</v>
      </c>
      <c r="M462" s="13" t="s">
        <v>295</v>
      </c>
      <c r="N462" s="13" t="s">
        <v>295</v>
      </c>
      <c r="O462" s="13">
        <v>4</v>
      </c>
      <c r="P462" s="13">
        <v>1</v>
      </c>
      <c r="Q462" s="13" t="s">
        <v>949</v>
      </c>
      <c r="R462" s="40" t="s">
        <v>950</v>
      </c>
      <c r="S462" s="40">
        <v>6000000</v>
      </c>
      <c r="T462" s="17">
        <v>24000000</v>
      </c>
      <c r="U462" s="13" t="s">
        <v>951</v>
      </c>
      <c r="V462" s="13" t="s">
        <v>92</v>
      </c>
      <c r="W462" s="13" t="s">
        <v>952</v>
      </c>
      <c r="X462" s="13" t="s">
        <v>557</v>
      </c>
      <c r="Y462" s="13" t="s">
        <v>50</v>
      </c>
      <c r="Z462" s="13" t="s">
        <v>51</v>
      </c>
      <c r="AA462" s="69"/>
      <c r="AB462" s="69"/>
      <c r="AC462" s="69"/>
      <c r="AD462" s="69"/>
      <c r="AE462" s="13" t="s">
        <v>945</v>
      </c>
      <c r="AF462" s="40">
        <v>6000000</v>
      </c>
      <c r="AG462" s="34">
        <v>24000000</v>
      </c>
      <c r="AH462" s="70" t="e">
        <f>VLOOKUP(A462,'MOD PAA INVERSIÓN 25 DE FEBRERO'!$B:$M,12,0)</f>
        <v>#N/A</v>
      </c>
      <c r="AI462" s="70">
        <f t="shared" si="20"/>
        <v>0</v>
      </c>
      <c r="AJ462" s="70">
        <v>24000000</v>
      </c>
      <c r="AK462" s="70">
        <v>0</v>
      </c>
      <c r="AL462" s="70" t="e">
        <f>VLOOKUP(A462,'MOD PAA INVERSIÓN 25 DE FEBRERO'!$B:$X,23,0)</f>
        <v>#N/A</v>
      </c>
      <c r="AM462" s="13" t="s">
        <v>92</v>
      </c>
      <c r="AN462" s="14">
        <v>8146</v>
      </c>
      <c r="AO462" s="71"/>
      <c r="AP462" s="71">
        <f>SUMIFS('MOD PAA INVERSIÓN'!$M:$M,'MOD PAA INVERSIÓN'!B:B,A462,'MOD PAA INVERSIÓN'!A:A,"Información Actual")</f>
        <v>0</v>
      </c>
      <c r="AQ462" s="71" t="e">
        <f>VLOOKUP(A462,'Copia de MOD PAA INVERSIÓN'!$B:$M,12,0)</f>
        <v>#N/A</v>
      </c>
      <c r="AR462" s="69" t="e">
        <f>VLOOKUP(A462,'SOL INVERSIÒN'!$B:$M,12,0)</f>
        <v>#N/A</v>
      </c>
      <c r="AS462" s="69" t="e">
        <f t="shared" si="22"/>
        <v>#N/A</v>
      </c>
      <c r="AT462" s="71"/>
      <c r="AU462" s="71" t="e">
        <f t="shared" si="21"/>
        <v>#N/A</v>
      </c>
      <c r="AV462" s="71"/>
      <c r="AW462" s="71"/>
      <c r="AX462" s="71"/>
    </row>
    <row r="463" spans="1:50" ht="153">
      <c r="A463" s="12" t="s">
        <v>961</v>
      </c>
      <c r="B463" s="13" t="s">
        <v>34</v>
      </c>
      <c r="C463" s="13" t="s">
        <v>35</v>
      </c>
      <c r="D463" s="13" t="s">
        <v>943</v>
      </c>
      <c r="E463" s="13" t="s">
        <v>944</v>
      </c>
      <c r="F463" s="14">
        <v>8146</v>
      </c>
      <c r="G463" s="14">
        <v>2024110010254</v>
      </c>
      <c r="H463" s="13" t="s">
        <v>945</v>
      </c>
      <c r="I463" s="13" t="s">
        <v>946</v>
      </c>
      <c r="J463" s="13" t="s">
        <v>947</v>
      </c>
      <c r="K463" s="13">
        <v>80111601</v>
      </c>
      <c r="L463" s="13" t="s">
        <v>962</v>
      </c>
      <c r="M463" s="13" t="s">
        <v>963</v>
      </c>
      <c r="N463" s="13" t="s">
        <v>963</v>
      </c>
      <c r="O463" s="13">
        <v>1</v>
      </c>
      <c r="P463" s="13">
        <v>1</v>
      </c>
      <c r="Q463" s="13" t="s">
        <v>949</v>
      </c>
      <c r="R463" s="40" t="s">
        <v>950</v>
      </c>
      <c r="S463" s="40" t="s">
        <v>233</v>
      </c>
      <c r="T463" s="17">
        <v>44538000</v>
      </c>
      <c r="U463" s="13" t="s">
        <v>951</v>
      </c>
      <c r="V463" s="13" t="s">
        <v>92</v>
      </c>
      <c r="W463" s="13" t="s">
        <v>952</v>
      </c>
      <c r="X463" s="13" t="s">
        <v>557</v>
      </c>
      <c r="Y463" s="13" t="s">
        <v>50</v>
      </c>
      <c r="Z463" s="13" t="s">
        <v>51</v>
      </c>
      <c r="AA463" s="69"/>
      <c r="AB463" s="69"/>
      <c r="AC463" s="69"/>
      <c r="AD463" s="69"/>
      <c r="AE463" s="13" t="s">
        <v>945</v>
      </c>
      <c r="AF463" s="40" t="s">
        <v>233</v>
      </c>
      <c r="AG463" s="34">
        <v>44538000</v>
      </c>
      <c r="AH463" s="70" t="e">
        <f>VLOOKUP(A463,'MOD PAA INVERSIÓN 25 DE FEBRERO'!$B:$M,12,0)</f>
        <v>#N/A</v>
      </c>
      <c r="AI463" s="70">
        <f t="shared" si="20"/>
        <v>0</v>
      </c>
      <c r="AJ463" s="70">
        <v>44538000</v>
      </c>
      <c r="AK463" s="70">
        <v>0</v>
      </c>
      <c r="AL463" s="70" t="e">
        <f>VLOOKUP(A463,'MOD PAA INVERSIÓN 25 DE FEBRERO'!$B:$X,23,0)</f>
        <v>#N/A</v>
      </c>
      <c r="AM463" s="13" t="s">
        <v>92</v>
      </c>
      <c r="AN463" s="14">
        <v>8146</v>
      </c>
      <c r="AO463" s="71"/>
      <c r="AP463" s="71">
        <f>SUMIFS('MOD PAA INVERSIÓN'!$M:$M,'MOD PAA INVERSIÓN'!B:B,A463,'MOD PAA INVERSIÓN'!A:A,"Información Actual")</f>
        <v>0</v>
      </c>
      <c r="AQ463" s="71" t="e">
        <f>VLOOKUP(A463,'Copia de MOD PAA INVERSIÓN'!$B:$M,12,0)</f>
        <v>#N/A</v>
      </c>
      <c r="AR463" s="69" t="e">
        <f>VLOOKUP(A463,'SOL INVERSIÒN'!$B:$M,12,0)</f>
        <v>#N/A</v>
      </c>
      <c r="AS463" s="69" t="e">
        <f t="shared" si="22"/>
        <v>#N/A</v>
      </c>
      <c r="AT463" s="71"/>
      <c r="AU463" s="71" t="e">
        <f t="shared" si="21"/>
        <v>#N/A</v>
      </c>
      <c r="AV463" s="71"/>
      <c r="AW463" s="71"/>
      <c r="AX463" s="71"/>
    </row>
    <row r="464" spans="1:50" ht="153">
      <c r="A464" s="12" t="s">
        <v>964</v>
      </c>
      <c r="B464" s="13" t="s">
        <v>34</v>
      </c>
      <c r="C464" s="13" t="s">
        <v>35</v>
      </c>
      <c r="D464" s="13" t="s">
        <v>965</v>
      </c>
      <c r="E464" s="13" t="s">
        <v>944</v>
      </c>
      <c r="F464" s="14">
        <v>8146</v>
      </c>
      <c r="G464" s="14">
        <v>2024110010254</v>
      </c>
      <c r="H464" s="13" t="s">
        <v>945</v>
      </c>
      <c r="I464" s="13" t="s">
        <v>946</v>
      </c>
      <c r="J464" s="13" t="s">
        <v>966</v>
      </c>
      <c r="K464" s="13" t="s">
        <v>967</v>
      </c>
      <c r="L464" s="13" t="s">
        <v>968</v>
      </c>
      <c r="M464" s="13" t="s">
        <v>729</v>
      </c>
      <c r="N464" s="13" t="s">
        <v>729</v>
      </c>
      <c r="O464" s="13">
        <v>1</v>
      </c>
      <c r="P464" s="13">
        <v>1</v>
      </c>
      <c r="Q464" s="13" t="s">
        <v>969</v>
      </c>
      <c r="R464" s="40" t="s">
        <v>950</v>
      </c>
      <c r="S464" s="40" t="s">
        <v>233</v>
      </c>
      <c r="T464" s="17">
        <v>1000000000</v>
      </c>
      <c r="U464" s="13" t="s">
        <v>951</v>
      </c>
      <c r="V464" s="13" t="s">
        <v>970</v>
      </c>
      <c r="W464" s="13" t="s">
        <v>952</v>
      </c>
      <c r="X464" s="13" t="s">
        <v>557</v>
      </c>
      <c r="Y464" s="13" t="s">
        <v>50</v>
      </c>
      <c r="Z464" s="13" t="s">
        <v>51</v>
      </c>
      <c r="AA464" s="69"/>
      <c r="AB464" s="69"/>
      <c r="AC464" s="69"/>
      <c r="AD464" s="69"/>
      <c r="AE464" s="13" t="s">
        <v>945</v>
      </c>
      <c r="AF464" s="40" t="s">
        <v>233</v>
      </c>
      <c r="AG464" s="34">
        <v>1000000000</v>
      </c>
      <c r="AH464" s="70" t="e">
        <f>VLOOKUP(A464,'MOD PAA INVERSIÓN 25 DE FEBRERO'!$B:$M,12,0)</f>
        <v>#N/A</v>
      </c>
      <c r="AI464" s="70">
        <f t="shared" si="20"/>
        <v>0</v>
      </c>
      <c r="AJ464" s="70">
        <v>1000000000</v>
      </c>
      <c r="AK464" s="70">
        <v>0</v>
      </c>
      <c r="AL464" s="70" t="e">
        <f>VLOOKUP(A464,'MOD PAA INVERSIÓN 25 DE FEBRERO'!$B:$X,23,0)</f>
        <v>#N/A</v>
      </c>
      <c r="AM464" s="13" t="s">
        <v>970</v>
      </c>
      <c r="AN464" s="14">
        <v>8146</v>
      </c>
      <c r="AO464" s="71"/>
      <c r="AP464" s="71">
        <f>SUMIFS('MOD PAA INVERSIÓN'!$M:$M,'MOD PAA INVERSIÓN'!B:B,A464,'MOD PAA INVERSIÓN'!A:A,"Información Actual")</f>
        <v>0</v>
      </c>
      <c r="AQ464" s="71" t="e">
        <f>VLOOKUP(A464,'Copia de MOD PAA INVERSIÓN'!$B:$M,12,0)</f>
        <v>#N/A</v>
      </c>
      <c r="AR464" s="69" t="e">
        <f>VLOOKUP(A464,'SOL INVERSIÒN'!$B:$M,12,0)</f>
        <v>#N/A</v>
      </c>
      <c r="AS464" s="69" t="e">
        <f t="shared" si="22"/>
        <v>#N/A</v>
      </c>
      <c r="AT464" s="71"/>
      <c r="AU464" s="71" t="e">
        <f t="shared" si="21"/>
        <v>#N/A</v>
      </c>
      <c r="AV464" s="71"/>
      <c r="AW464" s="71"/>
      <c r="AX464" s="71"/>
    </row>
    <row r="465" spans="1:50" ht="153">
      <c r="A465" s="12" t="s">
        <v>971</v>
      </c>
      <c r="B465" s="13" t="s">
        <v>34</v>
      </c>
      <c r="C465" s="13" t="s">
        <v>35</v>
      </c>
      <c r="D465" s="13" t="s">
        <v>965</v>
      </c>
      <c r="E465" s="13" t="s">
        <v>944</v>
      </c>
      <c r="F465" s="14">
        <v>8146</v>
      </c>
      <c r="G465" s="14">
        <v>2024110010254</v>
      </c>
      <c r="H465" s="13" t="s">
        <v>945</v>
      </c>
      <c r="I465" s="13" t="s">
        <v>946</v>
      </c>
      <c r="J465" s="13" t="str">
        <f>VLOOKUP(A465,'MOD PAA INVERSIÓN 25 DE FEBRERO'!$B:$C,2,0)</f>
        <v>3. Entregar 1.550 Incentivo(s) para estimular y promover la participación incidente</v>
      </c>
      <c r="K465" s="13">
        <f>VLOOKUP(A465,'MOD PAA INVERSIÓN 25 DE FEBRERO'!$B:$D,3,0)</f>
        <v>80111601</v>
      </c>
      <c r="L465" s="13" t="str">
        <f>VLOOKUP(A465,'MOD PAA INVERSIÓN 25 DE FEBRERO'!$B:$E,4,0)</f>
        <v>Prestar los servicios profesionales para asesorar los proyectos estrategicos que lidera la Subdireccion 
 de Promocion de la Participacion.</v>
      </c>
      <c r="M465" s="13" t="str">
        <f>VLOOKUP(A465,'MOD PAA INVERSIÓN 25 DE FEBRERO'!$B:$F,5,0)</f>
        <v>Febrero</v>
      </c>
      <c r="N465" s="14" t="str">
        <f>VLOOKUP(A465,'MOD PAA INVERSIÓN 25 DE FEBRERO'!$B:$G,6,0)</f>
        <v>Febrero</v>
      </c>
      <c r="O465" s="14">
        <f>VLOOKUP(A465,'MOD PAA INVERSIÓN 25 DE FEBRERO'!$B:$H,7,0)</f>
        <v>9</v>
      </c>
      <c r="P465" s="13">
        <f>VLOOKUP(A465,'MOD PAA INVERSIÓN 25 DE FEBRERO'!$B:$I,8,0)</f>
        <v>1</v>
      </c>
      <c r="Q465" s="13" t="str">
        <f>VLOOKUP(A465,'MOD PAA INVERSIÓN 25 DE FEBRERO'!$B:$J,9,0)</f>
        <v>CCE-16 Contratacion Directa</v>
      </c>
      <c r="R465" s="15" t="str">
        <f>VLOOKUP(A465,'MOD PAA INVERSIÓN 25 DE FEBRERO'!$B:$K,10,0)</f>
        <v>1-100-F001_Va-Recursos distrito</v>
      </c>
      <c r="S465" s="16">
        <f>VLOOKUP(A465,'MOD PAA INVERSIÓN 25 DE FEBRERO'!$B:$L,11,0)</f>
        <v>9000000</v>
      </c>
      <c r="T465" s="17">
        <v>81000000</v>
      </c>
      <c r="U465" s="13" t="str">
        <f>VLOOKUP(A465,'MOD PAA INVERSIÓN 25 DE FEBRERO'!$B:$N,13,0)</f>
        <v>Subdireccion de Promocion de la Participacion</v>
      </c>
      <c r="V465" s="13" t="str">
        <f>VLOOKUP(A465,'MOD PAA INVERSIÓN 25 DE FEBRERO'!$B:$O,14,0)</f>
        <v>o232020200883990_otros servicios profesionales, tecnicos y empresariales n.c.p.</v>
      </c>
      <c r="W465" s="13" t="str">
        <f>VLOOKUP(A465,'MOD PAA INVERSIÓN 25 DE FEBRERO'!$B:$P,15,0)</f>
        <v>20/0220/0106/45020320254</v>
      </c>
      <c r="X465" s="13" t="s">
        <v>557</v>
      </c>
      <c r="Y465" s="13" t="s">
        <v>50</v>
      </c>
      <c r="Z465" s="13" t="s">
        <v>51</v>
      </c>
      <c r="AA465" s="69"/>
      <c r="AB465" s="69"/>
      <c r="AC465" s="69"/>
      <c r="AD465" s="69"/>
      <c r="AE465" s="13" t="s">
        <v>945</v>
      </c>
      <c r="AF465" s="40">
        <v>9000000</v>
      </c>
      <c r="AG465" s="34">
        <v>99000000</v>
      </c>
      <c r="AH465" s="70">
        <f>VLOOKUP(A465,'MOD PAA INVERSIÓN 25 DE FEBRERO'!$B:$M,12,0)</f>
        <v>81000000</v>
      </c>
      <c r="AI465" s="70">
        <f t="shared" si="20"/>
        <v>-18000000</v>
      </c>
      <c r="AJ465" s="83">
        <v>81000000</v>
      </c>
      <c r="AK465" s="70">
        <v>3</v>
      </c>
      <c r="AL465" s="70" t="str">
        <f>VLOOKUP(A465,'MOD PAA INVERSIÓN 25 DE FEBRERO'!$B:$X,23,0)</f>
        <v>Modificación propuesta</v>
      </c>
      <c r="AM465" s="13" t="s">
        <v>92</v>
      </c>
      <c r="AN465" s="14">
        <v>8146</v>
      </c>
      <c r="AO465" s="71"/>
      <c r="AP465" s="71">
        <f>SUMIFS('MOD PAA INVERSIÓN'!$M:$M,'MOD PAA INVERSIÓN'!B:B,A465,'MOD PAA INVERSIÓN'!A:A,"Información Actual")</f>
        <v>99000000</v>
      </c>
      <c r="AQ465" s="71">
        <f>VLOOKUP(A465,'Copia de MOD PAA INVERSIÓN'!$B:$M,12,0)</f>
        <v>81000000</v>
      </c>
      <c r="AR465" s="75">
        <f>VLOOKUP(A465,'SOL INVERSIÒN'!$B:$M,12,0)</f>
        <v>81000000</v>
      </c>
      <c r="AS465" s="75">
        <f t="shared" si="22"/>
        <v>0</v>
      </c>
      <c r="AT465" s="71"/>
      <c r="AU465" s="71">
        <f t="shared" si="21"/>
        <v>0</v>
      </c>
      <c r="AV465" s="71"/>
      <c r="AW465" s="71"/>
      <c r="AX465" s="71"/>
    </row>
    <row r="466" spans="1:50" ht="153">
      <c r="A466" s="12" t="s">
        <v>973</v>
      </c>
      <c r="B466" s="13" t="s">
        <v>34</v>
      </c>
      <c r="C466" s="13" t="s">
        <v>35</v>
      </c>
      <c r="D466" s="13" t="s">
        <v>965</v>
      </c>
      <c r="E466" s="13" t="s">
        <v>944</v>
      </c>
      <c r="F466" s="14">
        <v>8146</v>
      </c>
      <c r="G466" s="14">
        <v>2024110010254</v>
      </c>
      <c r="H466" s="13" t="s">
        <v>945</v>
      </c>
      <c r="I466" s="13" t="s">
        <v>946</v>
      </c>
      <c r="J466" s="13" t="s">
        <v>966</v>
      </c>
      <c r="K466" s="13">
        <v>80111601</v>
      </c>
      <c r="L466" s="13" t="s">
        <v>974</v>
      </c>
      <c r="M466" s="13" t="s">
        <v>479</v>
      </c>
      <c r="N466" s="13" t="s">
        <v>479</v>
      </c>
      <c r="O466" s="13">
        <v>8</v>
      </c>
      <c r="P466" s="13">
        <v>1</v>
      </c>
      <c r="Q466" s="13" t="s">
        <v>949</v>
      </c>
      <c r="R466" s="40" t="s">
        <v>950</v>
      </c>
      <c r="S466" s="40">
        <v>8000000</v>
      </c>
      <c r="T466" s="17">
        <v>64000000</v>
      </c>
      <c r="U466" s="13" t="s">
        <v>951</v>
      </c>
      <c r="V466" s="13" t="s">
        <v>92</v>
      </c>
      <c r="W466" s="13" t="s">
        <v>952</v>
      </c>
      <c r="X466" s="13" t="s">
        <v>557</v>
      </c>
      <c r="Y466" s="13" t="s">
        <v>50</v>
      </c>
      <c r="Z466" s="13" t="s">
        <v>51</v>
      </c>
      <c r="AA466" s="69"/>
      <c r="AB466" s="69"/>
      <c r="AC466" s="69"/>
      <c r="AD466" s="69"/>
      <c r="AE466" s="13" t="s">
        <v>945</v>
      </c>
      <c r="AF466" s="40">
        <v>8000000</v>
      </c>
      <c r="AG466" s="34">
        <v>64000000</v>
      </c>
      <c r="AH466" s="70" t="e">
        <f>VLOOKUP(A466,'MOD PAA INVERSIÓN 25 DE FEBRERO'!$B:$M,12,0)</f>
        <v>#N/A</v>
      </c>
      <c r="AI466" s="70">
        <f t="shared" si="20"/>
        <v>0</v>
      </c>
      <c r="AJ466" s="70">
        <v>64000000</v>
      </c>
      <c r="AK466" s="70">
        <v>0</v>
      </c>
      <c r="AL466" s="70" t="e">
        <f>VLOOKUP(A466,'MOD PAA INVERSIÓN 25 DE FEBRERO'!$B:$X,23,0)</f>
        <v>#N/A</v>
      </c>
      <c r="AM466" s="13" t="s">
        <v>92</v>
      </c>
      <c r="AN466" s="14">
        <v>8146</v>
      </c>
      <c r="AO466" s="71"/>
      <c r="AP466" s="71">
        <f>SUMIFS('MOD PAA INVERSIÓN'!$M:$M,'MOD PAA INVERSIÓN'!B:B,A466,'MOD PAA INVERSIÓN'!A:A,"Información Actual")</f>
        <v>0</v>
      </c>
      <c r="AQ466" s="71" t="e">
        <f>VLOOKUP(A466,'Copia de MOD PAA INVERSIÓN'!$B:$M,12,0)</f>
        <v>#N/A</v>
      </c>
      <c r="AR466" s="69" t="e">
        <f>VLOOKUP(A466,'SOL INVERSIÒN'!$B:$M,12,0)</f>
        <v>#N/A</v>
      </c>
      <c r="AS466" s="69" t="e">
        <f t="shared" si="22"/>
        <v>#N/A</v>
      </c>
      <c r="AT466" s="71"/>
      <c r="AU466" s="71" t="e">
        <f t="shared" si="21"/>
        <v>#N/A</v>
      </c>
      <c r="AV466" s="71"/>
      <c r="AW466" s="71"/>
      <c r="AX466" s="71"/>
    </row>
    <row r="467" spans="1:50" ht="153">
      <c r="A467" s="12" t="s">
        <v>975</v>
      </c>
      <c r="B467" s="13" t="s">
        <v>34</v>
      </c>
      <c r="C467" s="13" t="s">
        <v>35</v>
      </c>
      <c r="D467" s="13" t="s">
        <v>965</v>
      </c>
      <c r="E467" s="13" t="s">
        <v>944</v>
      </c>
      <c r="F467" s="14">
        <v>8146</v>
      </c>
      <c r="G467" s="14">
        <v>2024110010254</v>
      </c>
      <c r="H467" s="13" t="s">
        <v>945</v>
      </c>
      <c r="I467" s="13" t="s">
        <v>946</v>
      </c>
      <c r="J467" s="13" t="str">
        <f>VLOOKUP(A467,'MOD PAA INVERSIÓN 25 DE FEBRERO'!$B:$C,2,0)</f>
        <v>3. Entregar 1.550 Incentivo(s) para estimular y promover la participación incidente</v>
      </c>
      <c r="K467" s="13">
        <f>VLOOKUP(A467,'MOD PAA INVERSIÓN 25 DE FEBRERO'!$B:$D,3,0)</f>
        <v>80111601</v>
      </c>
      <c r="L467" s="13" t="str">
        <f>VLOOKUP(A467,'MOD PAA INVERSIÓN 25 DE FEBRERO'!$B:$E,4,0)</f>
        <v>Prestar los servicios profesionales de para asesorar las actividades en materia presupuestal y financiera 
 de los incentivos para promover la participacion incidente</v>
      </c>
      <c r="M467" s="13" t="str">
        <f>VLOOKUP(A467,'MOD PAA INVERSIÓN 25 DE FEBRERO'!$B:$F,5,0)</f>
        <v>Febrero</v>
      </c>
      <c r="N467" s="14" t="str">
        <f>VLOOKUP(A467,'MOD PAA INVERSIÓN 25 DE FEBRERO'!$B:$G,6,0)</f>
        <v>Febrero</v>
      </c>
      <c r="O467" s="14">
        <f>VLOOKUP(A467,'MOD PAA INVERSIÓN 25 DE FEBRERO'!$B:$H,7,0)</f>
        <v>8</v>
      </c>
      <c r="P467" s="13">
        <f>VLOOKUP(A467,'MOD PAA INVERSIÓN 25 DE FEBRERO'!$B:$I,8,0)</f>
        <v>1</v>
      </c>
      <c r="Q467" s="13" t="str">
        <f>VLOOKUP(A467,'MOD PAA INVERSIÓN 25 DE FEBRERO'!$B:$J,9,0)</f>
        <v>CCE-16 Contratacion Directa</v>
      </c>
      <c r="R467" s="15" t="str">
        <f>VLOOKUP(A467,'MOD PAA INVERSIÓN 25 DE FEBRERO'!$B:$K,10,0)</f>
        <v>1-100-F001_Va-Recursos distrito</v>
      </c>
      <c r="S467" s="16">
        <f>VLOOKUP(A467,'MOD PAA INVERSIÓN 25 DE FEBRERO'!$B:$L,11,0)</f>
        <v>8000000</v>
      </c>
      <c r="T467" s="17">
        <v>64000000</v>
      </c>
      <c r="U467" s="13" t="str">
        <f>VLOOKUP(A467,'MOD PAA INVERSIÓN 25 DE FEBRERO'!$B:$N,13,0)</f>
        <v>Subdireccion de Promocion de la Participacion</v>
      </c>
      <c r="V467" s="13" t="str">
        <f>VLOOKUP(A467,'MOD PAA INVERSIÓN 25 DE FEBRERO'!$B:$O,14,0)</f>
        <v>o232020200883990_otros servicios profesionales, tecnicos y empresariales n.c.p.</v>
      </c>
      <c r="W467" s="13" t="str">
        <f>VLOOKUP(A467,'MOD PAA INVERSIÓN 25 DE FEBRERO'!$B:$P,15,0)</f>
        <v>20/0220/0106/45020320254</v>
      </c>
      <c r="X467" s="13" t="s">
        <v>557</v>
      </c>
      <c r="Y467" s="13" t="s">
        <v>50</v>
      </c>
      <c r="Z467" s="13" t="s">
        <v>51</v>
      </c>
      <c r="AA467" s="69"/>
      <c r="AB467" s="69"/>
      <c r="AC467" s="69"/>
      <c r="AD467" s="69"/>
      <c r="AE467" s="13" t="s">
        <v>945</v>
      </c>
      <c r="AF467" s="40">
        <v>8000000</v>
      </c>
      <c r="AG467" s="34">
        <v>72000000</v>
      </c>
      <c r="AH467" s="70">
        <f>VLOOKUP(A467,'MOD PAA INVERSIÓN 25 DE FEBRERO'!$B:$M,12,0)</f>
        <v>64000000</v>
      </c>
      <c r="AI467" s="70">
        <f t="shared" si="20"/>
        <v>-8000000</v>
      </c>
      <c r="AJ467" s="70">
        <v>64000000</v>
      </c>
      <c r="AK467" s="70">
        <v>3</v>
      </c>
      <c r="AL467" s="70" t="str">
        <f>VLOOKUP(A467,'MOD PAA INVERSIÓN 25 DE FEBRERO'!$B:$X,23,0)</f>
        <v>Modificación propuesta</v>
      </c>
      <c r="AM467" s="13" t="s">
        <v>92</v>
      </c>
      <c r="AN467" s="14">
        <v>8146</v>
      </c>
      <c r="AO467" s="71"/>
      <c r="AP467" s="71">
        <f>SUMIFS('MOD PAA INVERSIÓN'!$M:$M,'MOD PAA INVERSIÓN'!B:B,A467,'MOD PAA INVERSIÓN'!A:A,"Información Actual")</f>
        <v>72000000</v>
      </c>
      <c r="AQ467" s="71">
        <f>VLOOKUP(A467,'Copia de MOD PAA INVERSIÓN'!$B:$M,12,0)</f>
        <v>64000000</v>
      </c>
      <c r="AR467" s="75">
        <f>VLOOKUP(A467,'SOL INVERSIÒN'!$B:$M,12,0)</f>
        <v>64000000</v>
      </c>
      <c r="AS467" s="75">
        <f t="shared" si="22"/>
        <v>0</v>
      </c>
      <c r="AT467" s="71"/>
      <c r="AU467" s="71">
        <f t="shared" si="21"/>
        <v>0</v>
      </c>
      <c r="AV467" s="71"/>
      <c r="AW467" s="71"/>
      <c r="AX467" s="71"/>
    </row>
    <row r="468" spans="1:50" ht="153">
      <c r="A468" s="12" t="s">
        <v>977</v>
      </c>
      <c r="B468" s="13" t="s">
        <v>34</v>
      </c>
      <c r="C468" s="13" t="s">
        <v>35</v>
      </c>
      <c r="D468" s="13" t="s">
        <v>965</v>
      </c>
      <c r="E468" s="13" t="s">
        <v>944</v>
      </c>
      <c r="F468" s="14">
        <v>8146</v>
      </c>
      <c r="G468" s="14">
        <v>2024110010254</v>
      </c>
      <c r="H468" s="13" t="s">
        <v>945</v>
      </c>
      <c r="I468" s="13" t="s">
        <v>946</v>
      </c>
      <c r="J468" s="13" t="str">
        <f>VLOOKUP(A468,'MOD PAA INVERSIÓN 25 DE FEBRERO'!$B:$C,2,0)</f>
        <v>3. Entregar 1.550 Incentivo(s) para estimular y promover la participación incidente</v>
      </c>
      <c r="K468" s="13">
        <f>VLOOKUP(A468,'MOD PAA INVERSIÓN 25 DE FEBRERO'!$B:$D,3,0)</f>
        <v>80111601</v>
      </c>
      <c r="L468" s="13" t="str">
        <f>VLOOKUP(A468,'MOD PAA INVERSIÓN 25 DE FEBRERO'!$B:$E,4,0)</f>
        <v>Prestar los servicios de apoyo a la gestion para la implementacion de los proyectos estrategicos en 
 materia de participacion incidente.</v>
      </c>
      <c r="M468" s="13" t="str">
        <f>VLOOKUP(A468,'MOD PAA INVERSIÓN 25 DE FEBRERO'!$B:$F,5,0)</f>
        <v>Febrero</v>
      </c>
      <c r="N468" s="14" t="str">
        <f>VLOOKUP(A468,'MOD PAA INVERSIÓN 25 DE FEBRERO'!$B:$G,6,0)</f>
        <v>Febrero</v>
      </c>
      <c r="O468" s="14">
        <f>VLOOKUP(A468,'MOD PAA INVERSIÓN 25 DE FEBRERO'!$B:$H,7,0)</f>
        <v>6.5</v>
      </c>
      <c r="P468" s="13">
        <f>VLOOKUP(A468,'MOD PAA INVERSIÓN 25 DE FEBRERO'!$B:$I,8,0)</f>
        <v>1</v>
      </c>
      <c r="Q468" s="13" t="str">
        <f>VLOOKUP(A468,'MOD PAA INVERSIÓN 25 DE FEBRERO'!$B:$J,9,0)</f>
        <v>CCE-16 Contratacion Directa</v>
      </c>
      <c r="R468" s="15" t="str">
        <f>VLOOKUP(A468,'MOD PAA INVERSIÓN 25 DE FEBRERO'!$B:$K,10,0)</f>
        <v>1-100-F001_Va-Recursos distrito</v>
      </c>
      <c r="S468" s="16">
        <f>VLOOKUP(A468,'MOD PAA INVERSIÓN 25 DE FEBRERO'!$B:$L,11,0)</f>
        <v>3156000</v>
      </c>
      <c r="T468" s="17">
        <v>20514000</v>
      </c>
      <c r="U468" s="13" t="str">
        <f>VLOOKUP(A468,'MOD PAA INVERSIÓN 25 DE FEBRERO'!$B:$N,13,0)</f>
        <v>Subdireccion de Promocion de la Participacion</v>
      </c>
      <c r="V468" s="13" t="str">
        <f>VLOOKUP(A468,'MOD PAA INVERSIÓN 25 DE FEBRERO'!$B:$O,14,0)</f>
        <v>o232020200883990_otros servicios profesionales, tecnicos y empresariales n.c.p.</v>
      </c>
      <c r="W468" s="13" t="str">
        <f>VLOOKUP(A468,'MOD PAA INVERSIÓN 25 DE FEBRERO'!$B:$P,15,0)</f>
        <v>20/0220/0106/45020320254</v>
      </c>
      <c r="X468" s="13" t="s">
        <v>557</v>
      </c>
      <c r="Y468" s="13" t="s">
        <v>50</v>
      </c>
      <c r="Z468" s="13" t="s">
        <v>51</v>
      </c>
      <c r="AA468" s="69"/>
      <c r="AB468" s="69"/>
      <c r="AC468" s="69"/>
      <c r="AD468" s="69"/>
      <c r="AE468" s="13" t="s">
        <v>945</v>
      </c>
      <c r="AF468" s="40">
        <v>3156000</v>
      </c>
      <c r="AG468" s="34">
        <v>12624000</v>
      </c>
      <c r="AH468" s="70">
        <f>VLOOKUP(A468,'MOD PAA INVERSIÓN 25 DE FEBRERO'!$B:$M,12,0)</f>
        <v>20514000</v>
      </c>
      <c r="AI468" s="70">
        <f t="shared" si="20"/>
        <v>7890000</v>
      </c>
      <c r="AJ468" s="70">
        <v>20514000</v>
      </c>
      <c r="AK468" s="70">
        <v>3</v>
      </c>
      <c r="AL468" s="70" t="str">
        <f>VLOOKUP(A468,'MOD PAA INVERSIÓN 25 DE FEBRERO'!$B:$X,23,0)</f>
        <v>Modificación propuesta</v>
      </c>
      <c r="AM468" s="13" t="s">
        <v>92</v>
      </c>
      <c r="AN468" s="14">
        <v>8146</v>
      </c>
      <c r="AO468" s="71"/>
      <c r="AP468" s="71">
        <f>SUMIFS('MOD PAA INVERSIÓN'!$M:$M,'MOD PAA INVERSIÓN'!B:B,A468,'MOD PAA INVERSIÓN'!A:A,"Información Actual")</f>
        <v>12624000</v>
      </c>
      <c r="AQ468" s="71">
        <f>VLOOKUP(A468,'Copia de MOD PAA INVERSIÓN'!$B:$M,12,0)</f>
        <v>20514000</v>
      </c>
      <c r="AR468" s="75">
        <f>VLOOKUP(A468,'SOL INVERSIÒN'!$B:$M,12,0)</f>
        <v>20514000</v>
      </c>
      <c r="AS468" s="75">
        <f t="shared" si="22"/>
        <v>0</v>
      </c>
      <c r="AT468" s="71"/>
      <c r="AU468" s="71">
        <f t="shared" si="21"/>
        <v>0</v>
      </c>
      <c r="AV468" s="71"/>
      <c r="AW468" s="71"/>
      <c r="AX468" s="71"/>
    </row>
    <row r="469" spans="1:50" ht="153">
      <c r="A469" s="12" t="s">
        <v>979</v>
      </c>
      <c r="B469" s="13" t="s">
        <v>34</v>
      </c>
      <c r="C469" s="13" t="s">
        <v>35</v>
      </c>
      <c r="D469" s="13" t="s">
        <v>965</v>
      </c>
      <c r="E469" s="13" t="s">
        <v>944</v>
      </c>
      <c r="F469" s="14">
        <v>8146</v>
      </c>
      <c r="G469" s="14">
        <v>2024110010254</v>
      </c>
      <c r="H469" s="13" t="s">
        <v>945</v>
      </c>
      <c r="I469" s="13" t="s">
        <v>946</v>
      </c>
      <c r="J469" s="13" t="s">
        <v>966</v>
      </c>
      <c r="K469" s="13">
        <v>80111601</v>
      </c>
      <c r="L469" s="13" t="s">
        <v>980</v>
      </c>
      <c r="M469" s="13" t="s">
        <v>479</v>
      </c>
      <c r="N469" s="13" t="s">
        <v>479</v>
      </c>
      <c r="O469" s="13">
        <v>4</v>
      </c>
      <c r="P469" s="13">
        <v>1</v>
      </c>
      <c r="Q469" s="13" t="s">
        <v>949</v>
      </c>
      <c r="R469" s="40" t="s">
        <v>950</v>
      </c>
      <c r="S469" s="40">
        <v>3600000</v>
      </c>
      <c r="T469" s="17">
        <v>14400000</v>
      </c>
      <c r="U469" s="13" t="s">
        <v>951</v>
      </c>
      <c r="V469" s="13" t="s">
        <v>92</v>
      </c>
      <c r="W469" s="13" t="s">
        <v>952</v>
      </c>
      <c r="X469" s="13" t="s">
        <v>557</v>
      </c>
      <c r="Y469" s="13" t="s">
        <v>50</v>
      </c>
      <c r="Z469" s="13" t="s">
        <v>51</v>
      </c>
      <c r="AA469" s="69"/>
      <c r="AB469" s="69"/>
      <c r="AC469" s="69"/>
      <c r="AD469" s="69"/>
      <c r="AE469" s="13" t="s">
        <v>945</v>
      </c>
      <c r="AF469" s="40">
        <v>3600000</v>
      </c>
      <c r="AG469" s="34">
        <v>14400000</v>
      </c>
      <c r="AH469" s="70" t="e">
        <f>VLOOKUP(A469,'MOD PAA INVERSIÓN 25 DE FEBRERO'!$B:$M,12,0)</f>
        <v>#N/A</v>
      </c>
      <c r="AI469" s="70">
        <f t="shared" si="20"/>
        <v>0</v>
      </c>
      <c r="AJ469" s="70">
        <v>14400000</v>
      </c>
      <c r="AK469" s="70">
        <v>0</v>
      </c>
      <c r="AL469" s="70" t="e">
        <f>VLOOKUP(A469,'MOD PAA INVERSIÓN 25 DE FEBRERO'!$B:$X,23,0)</f>
        <v>#N/A</v>
      </c>
      <c r="AM469" s="13" t="s">
        <v>92</v>
      </c>
      <c r="AN469" s="14">
        <v>8146</v>
      </c>
      <c r="AO469" s="71"/>
      <c r="AP469" s="71">
        <f>SUMIFS('MOD PAA INVERSIÓN'!$M:$M,'MOD PAA INVERSIÓN'!B:B,A469,'MOD PAA INVERSIÓN'!A:A,"Información Actual")</f>
        <v>0</v>
      </c>
      <c r="AQ469" s="71" t="e">
        <f>VLOOKUP(A469,'Copia de MOD PAA INVERSIÓN'!$B:$M,12,0)</f>
        <v>#N/A</v>
      </c>
      <c r="AR469" s="69" t="e">
        <f>VLOOKUP(A469,'SOL INVERSIÒN'!$B:$M,12,0)</f>
        <v>#N/A</v>
      </c>
      <c r="AS469" s="69" t="e">
        <f t="shared" si="22"/>
        <v>#N/A</v>
      </c>
      <c r="AT469" s="71"/>
      <c r="AU469" s="71" t="e">
        <f t="shared" si="21"/>
        <v>#N/A</v>
      </c>
      <c r="AV469" s="71"/>
      <c r="AW469" s="71"/>
      <c r="AX469" s="71"/>
    </row>
    <row r="470" spans="1:50" ht="153">
      <c r="A470" s="12" t="s">
        <v>981</v>
      </c>
      <c r="B470" s="13" t="s">
        <v>34</v>
      </c>
      <c r="C470" s="13" t="s">
        <v>35</v>
      </c>
      <c r="D470" s="13" t="s">
        <v>965</v>
      </c>
      <c r="E470" s="13" t="s">
        <v>944</v>
      </c>
      <c r="F470" s="14">
        <v>8146</v>
      </c>
      <c r="G470" s="14">
        <v>2024110010254</v>
      </c>
      <c r="H470" s="13" t="s">
        <v>945</v>
      </c>
      <c r="I470" s="13" t="s">
        <v>946</v>
      </c>
      <c r="J470" s="13" t="str">
        <f>VLOOKUP(A470,'MOD PAA INVERSIÓN 25 DE FEBRERO'!$B:$C,2,0)</f>
        <v>3. Entregar 1.550 Incentivo(s) para estimular y promover la participación incidente</v>
      </c>
      <c r="K470" s="13">
        <f>VLOOKUP(A470,'MOD PAA INVERSIÓN 25 DE FEBRERO'!$B:$D,3,0)</f>
        <v>80111601</v>
      </c>
      <c r="L470" s="13" t="str">
        <f>VLOOKUP(A470,'MOD PAA INVERSIÓN 25 DE FEBRERO'!$B:$E,4,0)</f>
        <v>Prestar los servicios de apoyo a la gestion para organizar los asuntos logisticos y administrativos de 
 la Subdireccion de Promocion de Participacion.</v>
      </c>
      <c r="M470" s="13" t="str">
        <f>VLOOKUP(A470,'MOD PAA INVERSIÓN 25 DE FEBRERO'!$B:$F,5,0)</f>
        <v>Febrero</v>
      </c>
      <c r="N470" s="14" t="str">
        <f>VLOOKUP(A470,'MOD PAA INVERSIÓN 25 DE FEBRERO'!$B:$G,6,0)</f>
        <v>Febrero</v>
      </c>
      <c r="O470" s="14">
        <f>VLOOKUP(A470,'MOD PAA INVERSIÓN 25 DE FEBRERO'!$B:$H,7,0)</f>
        <v>7</v>
      </c>
      <c r="P470" s="13">
        <f>VLOOKUP(A470,'MOD PAA INVERSIÓN 25 DE FEBRERO'!$B:$I,8,0)</f>
        <v>1</v>
      </c>
      <c r="Q470" s="13" t="str">
        <f>VLOOKUP(A470,'MOD PAA INVERSIÓN 25 DE FEBRERO'!$B:$J,9,0)</f>
        <v>CCE-16 Contratacion Directa</v>
      </c>
      <c r="R470" s="15" t="str">
        <f>VLOOKUP(A470,'MOD PAA INVERSIÓN 25 DE FEBRERO'!$B:$K,10,0)</f>
        <v>1-100-F001_Va-Recursos distrito</v>
      </c>
      <c r="S470" s="16">
        <f>VLOOKUP(A470,'MOD PAA INVERSIÓN 25 DE FEBRERO'!$B:$L,11,0)</f>
        <v>3156000</v>
      </c>
      <c r="T470" s="17">
        <v>22092000</v>
      </c>
      <c r="U470" s="13" t="str">
        <f>VLOOKUP(A470,'MOD PAA INVERSIÓN 25 DE FEBRERO'!$B:$N,13,0)</f>
        <v>Subdireccion de Promocion de la Participacion</v>
      </c>
      <c r="V470" s="13" t="str">
        <f>VLOOKUP(A470,'MOD PAA INVERSIÓN 25 DE FEBRERO'!$B:$O,14,0)</f>
        <v>o232020200883990_otros servicios profesionales, tecnicos y empresariales n.c.p.</v>
      </c>
      <c r="W470" s="13" t="str">
        <f>VLOOKUP(A470,'MOD PAA INVERSIÓN 25 DE FEBRERO'!$B:$P,15,0)</f>
        <v>20/0220/0106/45020320254</v>
      </c>
      <c r="X470" s="13" t="s">
        <v>557</v>
      </c>
      <c r="Y470" s="13" t="s">
        <v>50</v>
      </c>
      <c r="Z470" s="13" t="s">
        <v>51</v>
      </c>
      <c r="AA470" s="69"/>
      <c r="AB470" s="69"/>
      <c r="AC470" s="69"/>
      <c r="AD470" s="69"/>
      <c r="AE470" s="13" t="s">
        <v>945</v>
      </c>
      <c r="AF470" s="40">
        <v>3156000</v>
      </c>
      <c r="AG470" s="34">
        <v>18936000</v>
      </c>
      <c r="AH470" s="70">
        <f>VLOOKUP(A470,'MOD PAA INVERSIÓN 25 DE FEBRERO'!$B:$M,12,0)</f>
        <v>22092000</v>
      </c>
      <c r="AI470" s="70">
        <f t="shared" si="20"/>
        <v>3156000</v>
      </c>
      <c r="AJ470" s="70">
        <v>22092000</v>
      </c>
      <c r="AK470" s="70">
        <v>3</v>
      </c>
      <c r="AL470" s="70" t="str">
        <f>VLOOKUP(A470,'MOD PAA INVERSIÓN 25 DE FEBRERO'!$B:$X,23,0)</f>
        <v>Modificación propuesta</v>
      </c>
      <c r="AM470" s="13" t="s">
        <v>92</v>
      </c>
      <c r="AN470" s="14">
        <v>8146</v>
      </c>
      <c r="AO470" s="71"/>
      <c r="AP470" s="71">
        <f>SUMIFS('MOD PAA INVERSIÓN'!$M:$M,'MOD PAA INVERSIÓN'!B:B,A470,'MOD PAA INVERSIÓN'!A:A,"Información Actual")</f>
        <v>18936000</v>
      </c>
      <c r="AQ470" s="71">
        <f>VLOOKUP(A470,'Copia de MOD PAA INVERSIÓN'!$B:$M,12,0)</f>
        <v>22092000</v>
      </c>
      <c r="AR470" s="75">
        <f>VLOOKUP(A470,'SOL INVERSIÒN'!$B:$M,12,0)</f>
        <v>22092000</v>
      </c>
      <c r="AS470" s="75">
        <f t="shared" si="22"/>
        <v>0</v>
      </c>
      <c r="AT470" s="71"/>
      <c r="AU470" s="71">
        <f t="shared" si="21"/>
        <v>0</v>
      </c>
      <c r="AV470" s="71"/>
      <c r="AW470" s="71"/>
      <c r="AX470" s="71"/>
    </row>
    <row r="471" spans="1:50" ht="153">
      <c r="A471" s="12" t="s">
        <v>983</v>
      </c>
      <c r="B471" s="13" t="s">
        <v>34</v>
      </c>
      <c r="C471" s="13" t="s">
        <v>35</v>
      </c>
      <c r="D471" s="13" t="s">
        <v>965</v>
      </c>
      <c r="E471" s="13" t="s">
        <v>944</v>
      </c>
      <c r="F471" s="14">
        <v>8146</v>
      </c>
      <c r="G471" s="14">
        <v>2024110010254</v>
      </c>
      <c r="H471" s="13" t="s">
        <v>945</v>
      </c>
      <c r="I471" s="13" t="s">
        <v>946</v>
      </c>
      <c r="J471" s="13" t="s">
        <v>966</v>
      </c>
      <c r="K471" s="13">
        <v>80111601</v>
      </c>
      <c r="L471" s="13" t="s">
        <v>984</v>
      </c>
      <c r="M471" s="13" t="s">
        <v>295</v>
      </c>
      <c r="N471" s="13" t="s">
        <v>295</v>
      </c>
      <c r="O471" s="13">
        <v>4</v>
      </c>
      <c r="P471" s="13">
        <v>1</v>
      </c>
      <c r="Q471" s="13" t="s">
        <v>949</v>
      </c>
      <c r="R471" s="40" t="s">
        <v>950</v>
      </c>
      <c r="S471" s="40">
        <v>3156000</v>
      </c>
      <c r="T471" s="17">
        <v>12624000</v>
      </c>
      <c r="U471" s="13" t="s">
        <v>951</v>
      </c>
      <c r="V471" s="13" t="s">
        <v>92</v>
      </c>
      <c r="W471" s="13" t="s">
        <v>952</v>
      </c>
      <c r="X471" s="13" t="s">
        <v>557</v>
      </c>
      <c r="Y471" s="13" t="s">
        <v>50</v>
      </c>
      <c r="Z471" s="13" t="s">
        <v>51</v>
      </c>
      <c r="AA471" s="69"/>
      <c r="AB471" s="69"/>
      <c r="AC471" s="69"/>
      <c r="AD471" s="69"/>
      <c r="AE471" s="13" t="s">
        <v>945</v>
      </c>
      <c r="AF471" s="40">
        <v>3156000</v>
      </c>
      <c r="AG471" s="34">
        <v>12624000</v>
      </c>
      <c r="AH471" s="70" t="e">
        <f>VLOOKUP(A471,'MOD PAA INVERSIÓN 25 DE FEBRERO'!$B:$M,12,0)</f>
        <v>#N/A</v>
      </c>
      <c r="AI471" s="70">
        <f t="shared" si="20"/>
        <v>0</v>
      </c>
      <c r="AJ471" s="70">
        <v>12624000</v>
      </c>
      <c r="AK471" s="70">
        <v>0</v>
      </c>
      <c r="AL471" s="70" t="e">
        <f>VLOOKUP(A471,'MOD PAA INVERSIÓN 25 DE FEBRERO'!$B:$X,23,0)</f>
        <v>#N/A</v>
      </c>
      <c r="AM471" s="13" t="s">
        <v>92</v>
      </c>
      <c r="AN471" s="14">
        <v>8146</v>
      </c>
      <c r="AO471" s="71"/>
      <c r="AP471" s="71">
        <f>SUMIFS('MOD PAA INVERSIÓN'!$M:$M,'MOD PAA INVERSIÓN'!B:B,A471,'MOD PAA INVERSIÓN'!A:A,"Información Actual")</f>
        <v>0</v>
      </c>
      <c r="AQ471" s="71" t="e">
        <f>VLOOKUP(A471,'Copia de MOD PAA INVERSIÓN'!$B:$M,12,0)</f>
        <v>#N/A</v>
      </c>
      <c r="AR471" s="69" t="e">
        <f>VLOOKUP(A471,'SOL INVERSIÒN'!$B:$M,12,0)</f>
        <v>#N/A</v>
      </c>
      <c r="AS471" s="69" t="e">
        <f t="shared" si="22"/>
        <v>#N/A</v>
      </c>
      <c r="AT471" s="71"/>
      <c r="AU471" s="71" t="e">
        <f t="shared" si="21"/>
        <v>#N/A</v>
      </c>
      <c r="AV471" s="71"/>
      <c r="AW471" s="71"/>
      <c r="AX471" s="71"/>
    </row>
    <row r="472" spans="1:50" ht="153">
      <c r="A472" s="12" t="s">
        <v>985</v>
      </c>
      <c r="B472" s="13" t="s">
        <v>34</v>
      </c>
      <c r="C472" s="13" t="s">
        <v>35</v>
      </c>
      <c r="D472" s="13" t="s">
        <v>965</v>
      </c>
      <c r="E472" s="13" t="s">
        <v>944</v>
      </c>
      <c r="F472" s="14">
        <v>8146</v>
      </c>
      <c r="G472" s="14">
        <v>2024110010254</v>
      </c>
      <c r="H472" s="13" t="s">
        <v>945</v>
      </c>
      <c r="I472" s="13" t="s">
        <v>946</v>
      </c>
      <c r="J472" s="13" t="str">
        <f>VLOOKUP(A472,'MOD PAA INVERSIÓN 25 DE FEBRERO'!$B:$C,2,0)</f>
        <v>3. Entregar 1.550 Incentivo(s) para estimular y promover la participación incidente</v>
      </c>
      <c r="K472" s="13">
        <f>VLOOKUP(A472,'MOD PAA INVERSIÓN 25 DE FEBRERO'!$B:$D,3,0)</f>
        <v>80111601</v>
      </c>
      <c r="L472" s="13" t="str">
        <f>VLOOKUP(A472,'MOD PAA INVERSIÓN 25 DE FEBRERO'!$B:$E,4,0)</f>
        <v>Prestar los servicios profesionales para realizar el acompañamiento y seguimiento juridico en las 
 actividades relacionadas con los procedimientos de los proyectos estrategicos de 
 la Subdireccion de Promocion de la Participacion</v>
      </c>
      <c r="M472" s="13" t="str">
        <f>VLOOKUP(A472,'MOD PAA INVERSIÓN 25 DE FEBRERO'!$B:$F,5,0)</f>
        <v>Febrero</v>
      </c>
      <c r="N472" s="14" t="str">
        <f>VLOOKUP(A472,'MOD PAA INVERSIÓN 25 DE FEBRERO'!$B:$G,6,0)</f>
        <v>Febrero</v>
      </c>
      <c r="O472" s="14">
        <f>VLOOKUP(A472,'MOD PAA INVERSIÓN 25 DE FEBRERO'!$B:$H,7,0)</f>
        <v>8</v>
      </c>
      <c r="P472" s="13">
        <f>VLOOKUP(A472,'MOD PAA INVERSIÓN 25 DE FEBRERO'!$B:$I,8,0)</f>
        <v>1</v>
      </c>
      <c r="Q472" s="13" t="str">
        <f>VLOOKUP(A472,'MOD PAA INVERSIÓN 25 DE FEBRERO'!$B:$J,9,0)</f>
        <v>CCE-16 Contratacion Directa</v>
      </c>
      <c r="R472" s="15" t="str">
        <f>VLOOKUP(A472,'MOD PAA INVERSIÓN 25 DE FEBRERO'!$B:$K,10,0)</f>
        <v>1-100-F001_Va-Recursos distrito</v>
      </c>
      <c r="S472" s="16">
        <f>VLOOKUP(A472,'MOD PAA INVERSIÓN 25 DE FEBRERO'!$B:$L,11,0)</f>
        <v>9000000</v>
      </c>
      <c r="T472" s="17">
        <v>72000000</v>
      </c>
      <c r="U472" s="13" t="str">
        <f>VLOOKUP(A472,'MOD PAA INVERSIÓN 25 DE FEBRERO'!$B:$N,13,0)</f>
        <v>Subdireccion de Promocion de la Participacion</v>
      </c>
      <c r="V472" s="13" t="str">
        <f>VLOOKUP(A472,'MOD PAA INVERSIÓN 25 DE FEBRERO'!$B:$O,14,0)</f>
        <v>o232020200883990_otros servicios profesionales, tecnicos y empresariales n.c.p.</v>
      </c>
      <c r="W472" s="13" t="str">
        <f>VLOOKUP(A472,'MOD PAA INVERSIÓN 25 DE FEBRERO'!$B:$P,15,0)</f>
        <v>20/0220/0106/45020320254</v>
      </c>
      <c r="X472" s="13" t="s">
        <v>557</v>
      </c>
      <c r="Y472" s="13" t="s">
        <v>50</v>
      </c>
      <c r="Z472" s="13" t="s">
        <v>51</v>
      </c>
      <c r="AA472" s="69"/>
      <c r="AB472" s="69"/>
      <c r="AC472" s="69"/>
      <c r="AD472" s="69"/>
      <c r="AE472" s="13" t="s">
        <v>945</v>
      </c>
      <c r="AF472" s="40">
        <v>9000000</v>
      </c>
      <c r="AG472" s="34">
        <v>99000000</v>
      </c>
      <c r="AH472" s="70">
        <f>VLOOKUP(A472,'MOD PAA INVERSIÓN 25 DE FEBRERO'!$B:$M,12,0)</f>
        <v>72000000</v>
      </c>
      <c r="AI472" s="70">
        <f t="shared" si="20"/>
        <v>-27000000</v>
      </c>
      <c r="AJ472" s="70">
        <v>72000000</v>
      </c>
      <c r="AK472" s="70">
        <v>3</v>
      </c>
      <c r="AL472" s="70" t="str">
        <f>VLOOKUP(A472,'MOD PAA INVERSIÓN 25 DE FEBRERO'!$B:$X,23,0)</f>
        <v>Modificación propuesta</v>
      </c>
      <c r="AM472" s="13" t="s">
        <v>92</v>
      </c>
      <c r="AN472" s="14">
        <v>8146</v>
      </c>
      <c r="AO472" s="71"/>
      <c r="AP472" s="71">
        <f>SUMIFS('MOD PAA INVERSIÓN'!$M:$M,'MOD PAA INVERSIÓN'!B:B,A472,'MOD PAA INVERSIÓN'!A:A,"Información Actual")</f>
        <v>99000000</v>
      </c>
      <c r="AQ472" s="71">
        <f>VLOOKUP(A472,'Copia de MOD PAA INVERSIÓN'!$B:$M,12,0)</f>
        <v>72000000</v>
      </c>
      <c r="AR472" s="75">
        <f>VLOOKUP(A472,'SOL INVERSIÒN'!$B:$M,12,0)</f>
        <v>72000000</v>
      </c>
      <c r="AS472" s="75">
        <f t="shared" si="22"/>
        <v>0</v>
      </c>
      <c r="AT472" s="71"/>
      <c r="AU472" s="71">
        <f t="shared" si="21"/>
        <v>0</v>
      </c>
      <c r="AV472" s="71"/>
      <c r="AW472" s="71"/>
      <c r="AX472" s="71"/>
    </row>
    <row r="473" spans="1:50" ht="153">
      <c r="A473" s="12" t="s">
        <v>987</v>
      </c>
      <c r="B473" s="13" t="s">
        <v>34</v>
      </c>
      <c r="C473" s="13" t="s">
        <v>35</v>
      </c>
      <c r="D473" s="13" t="s">
        <v>965</v>
      </c>
      <c r="E473" s="13" t="s">
        <v>944</v>
      </c>
      <c r="F473" s="14">
        <v>8146</v>
      </c>
      <c r="G473" s="14">
        <v>2024110010254</v>
      </c>
      <c r="H473" s="13" t="s">
        <v>945</v>
      </c>
      <c r="I473" s="13" t="s">
        <v>946</v>
      </c>
      <c r="J473" s="13" t="str">
        <f>VLOOKUP(A473,'MOD PAA INVERSIÓN 25 DE FEBRERO'!$B:$C,2,0)</f>
        <v>3. Entregar 1.550 Incentivo(s) para estimular y promover la participación incidente</v>
      </c>
      <c r="K473" s="13">
        <f>VLOOKUP(A473,'MOD PAA INVERSIÓN 25 DE FEBRERO'!$B:$D,3,0)</f>
        <v>80111601</v>
      </c>
      <c r="L473" s="13" t="str">
        <f>VLOOKUP(A473,'MOD PAA INVERSIÓN 25 DE FEBRERO'!$B:$E,4,0)</f>
        <v>Prestación de servicios profesionales para el apoyo en la elaboración de reportes técnicos, análisis y seguimiento a la política pública de participación ciudadana e incidente, a cargo de la Subdirección de Promoción de la Participación, con el propósito de fortalecer y promover la participación efectiva.</v>
      </c>
      <c r="M473" s="13" t="str">
        <f>VLOOKUP(A473,'MOD PAA INVERSIÓN 25 DE FEBRERO'!$B:$F,5,0)</f>
        <v>Febrero</v>
      </c>
      <c r="N473" s="14" t="str">
        <f>VLOOKUP(A473,'MOD PAA INVERSIÓN 25 DE FEBRERO'!$B:$G,6,0)</f>
        <v>Febrero</v>
      </c>
      <c r="O473" s="14">
        <f>VLOOKUP(A473,'MOD PAA INVERSIÓN 25 DE FEBRERO'!$B:$H,7,0)</f>
        <v>7</v>
      </c>
      <c r="P473" s="13">
        <f>VLOOKUP(A473,'MOD PAA INVERSIÓN 25 DE FEBRERO'!$B:$I,8,0)</f>
        <v>1</v>
      </c>
      <c r="Q473" s="13" t="str">
        <f>VLOOKUP(A473,'MOD PAA INVERSIÓN 25 DE FEBRERO'!$B:$J,9,0)</f>
        <v>CCE-16 Contratacion Directa</v>
      </c>
      <c r="R473" s="15" t="str">
        <f>VLOOKUP(A473,'MOD PAA INVERSIÓN 25 DE FEBRERO'!$B:$K,10,0)</f>
        <v>1-100-F001_Va-Recursos distrito</v>
      </c>
      <c r="S473" s="16">
        <f>VLOOKUP(A473,'MOD PAA INVERSIÓN 25 DE FEBRERO'!$B:$L,11,0)</f>
        <v>6000000</v>
      </c>
      <c r="T473" s="17">
        <v>42000000</v>
      </c>
      <c r="U473" s="13" t="str">
        <f>VLOOKUP(A473,'MOD PAA INVERSIÓN 25 DE FEBRERO'!$B:$N,13,0)</f>
        <v>Subdireccion de Promocion de la Participacion</v>
      </c>
      <c r="V473" s="13" t="str">
        <f>VLOOKUP(A473,'MOD PAA INVERSIÓN 25 DE FEBRERO'!$B:$O,14,0)</f>
        <v>o232020200883990_otros servicios profesionales, tecnicos y empresariales n.c.p.</v>
      </c>
      <c r="W473" s="13" t="str">
        <f>VLOOKUP(A473,'MOD PAA INVERSIÓN 25 DE FEBRERO'!$B:$P,15,0)</f>
        <v>20/0220/0106/45020320254</v>
      </c>
      <c r="X473" s="13" t="s">
        <v>557</v>
      </c>
      <c r="Y473" s="13" t="s">
        <v>50</v>
      </c>
      <c r="Z473" s="13" t="s">
        <v>51</v>
      </c>
      <c r="AA473" s="69"/>
      <c r="AB473" s="69"/>
      <c r="AC473" s="69"/>
      <c r="AD473" s="69"/>
      <c r="AE473" s="13" t="s">
        <v>945</v>
      </c>
      <c r="AF473" s="40">
        <v>6000000</v>
      </c>
      <c r="AG473" s="34">
        <v>36000000</v>
      </c>
      <c r="AH473" s="70">
        <f>VLOOKUP(A473,'MOD PAA INVERSIÓN 25 DE FEBRERO'!$B:$M,12,0)</f>
        <v>42000000</v>
      </c>
      <c r="AI473" s="70">
        <f t="shared" si="20"/>
        <v>6000000</v>
      </c>
      <c r="AJ473" s="70">
        <v>42000000</v>
      </c>
      <c r="AK473" s="70">
        <v>3</v>
      </c>
      <c r="AL473" s="70" t="str">
        <f>VLOOKUP(A473,'MOD PAA INVERSIÓN 25 DE FEBRERO'!$B:$X,23,0)</f>
        <v>Modificación propuesta</v>
      </c>
      <c r="AM473" s="13" t="s">
        <v>92</v>
      </c>
      <c r="AN473" s="14">
        <v>8146</v>
      </c>
      <c r="AO473" s="71"/>
      <c r="AP473" s="71">
        <f>SUMIFS('MOD PAA INVERSIÓN'!$M:$M,'MOD PAA INVERSIÓN'!B:B,A473,'MOD PAA INVERSIÓN'!A:A,"Información Actual")</f>
        <v>36000000</v>
      </c>
      <c r="AQ473" s="71">
        <f>VLOOKUP(A473,'Copia de MOD PAA INVERSIÓN'!$B:$M,12,0)</f>
        <v>42000000</v>
      </c>
      <c r="AR473" s="75">
        <f>VLOOKUP(A473,'SOL INVERSIÒN'!$B:$M,12,0)</f>
        <v>42000000</v>
      </c>
      <c r="AS473" s="75">
        <f t="shared" si="22"/>
        <v>0</v>
      </c>
      <c r="AT473" s="71"/>
      <c r="AU473" s="71">
        <f t="shared" si="21"/>
        <v>0</v>
      </c>
      <c r="AV473" s="71"/>
      <c r="AW473" s="71"/>
      <c r="AX473" s="71"/>
    </row>
    <row r="474" spans="1:50" ht="153">
      <c r="A474" s="12" t="s">
        <v>989</v>
      </c>
      <c r="B474" s="13" t="s">
        <v>34</v>
      </c>
      <c r="C474" s="13" t="s">
        <v>35</v>
      </c>
      <c r="D474" s="13" t="s">
        <v>965</v>
      </c>
      <c r="E474" s="13" t="s">
        <v>944</v>
      </c>
      <c r="F474" s="14">
        <v>8146</v>
      </c>
      <c r="G474" s="14">
        <v>2024110010254</v>
      </c>
      <c r="H474" s="13" t="s">
        <v>945</v>
      </c>
      <c r="I474" s="13" t="s">
        <v>946</v>
      </c>
      <c r="J474" s="13" t="s">
        <v>966</v>
      </c>
      <c r="K474" s="13">
        <v>80111601</v>
      </c>
      <c r="L474" s="13" t="s">
        <v>990</v>
      </c>
      <c r="M474" s="13" t="s">
        <v>479</v>
      </c>
      <c r="N474" s="13" t="s">
        <v>479</v>
      </c>
      <c r="O474" s="13">
        <v>6</v>
      </c>
      <c r="P474" s="13">
        <v>1</v>
      </c>
      <c r="Q474" s="13" t="s">
        <v>949</v>
      </c>
      <c r="R474" s="40" t="s">
        <v>950</v>
      </c>
      <c r="S474" s="40">
        <v>4600000</v>
      </c>
      <c r="T474" s="17">
        <v>27600000</v>
      </c>
      <c r="U474" s="13" t="s">
        <v>951</v>
      </c>
      <c r="V474" s="13" t="s">
        <v>92</v>
      </c>
      <c r="W474" s="13" t="s">
        <v>952</v>
      </c>
      <c r="X474" s="13" t="s">
        <v>557</v>
      </c>
      <c r="Y474" s="13" t="s">
        <v>50</v>
      </c>
      <c r="Z474" s="13" t="s">
        <v>51</v>
      </c>
      <c r="AA474" s="69"/>
      <c r="AB474" s="69"/>
      <c r="AC474" s="69"/>
      <c r="AD474" s="69"/>
      <c r="AE474" s="13" t="s">
        <v>945</v>
      </c>
      <c r="AF474" s="40">
        <v>4600000</v>
      </c>
      <c r="AG474" s="34">
        <v>27600000</v>
      </c>
      <c r="AH474" s="70" t="e">
        <f>VLOOKUP(A474,'MOD PAA INVERSIÓN 25 DE FEBRERO'!$B:$M,12,0)</f>
        <v>#N/A</v>
      </c>
      <c r="AI474" s="70">
        <f t="shared" si="20"/>
        <v>0</v>
      </c>
      <c r="AJ474" s="70">
        <v>27600000</v>
      </c>
      <c r="AK474" s="70">
        <v>0</v>
      </c>
      <c r="AL474" s="70" t="e">
        <f>VLOOKUP(A474,'MOD PAA INVERSIÓN 25 DE FEBRERO'!$B:$X,23,0)</f>
        <v>#N/A</v>
      </c>
      <c r="AM474" s="13" t="s">
        <v>92</v>
      </c>
      <c r="AN474" s="14">
        <v>8146</v>
      </c>
      <c r="AO474" s="71"/>
      <c r="AP474" s="71">
        <f>SUMIFS('MOD PAA INVERSIÓN'!$M:$M,'MOD PAA INVERSIÓN'!B:B,A474,'MOD PAA INVERSIÓN'!A:A,"Información Actual")</f>
        <v>0</v>
      </c>
      <c r="AQ474" s="71" t="e">
        <f>VLOOKUP(A474,'Copia de MOD PAA INVERSIÓN'!$B:$M,12,0)</f>
        <v>#N/A</v>
      </c>
      <c r="AR474" s="69" t="e">
        <f>VLOOKUP(A474,'SOL INVERSIÒN'!$B:$M,12,0)</f>
        <v>#N/A</v>
      </c>
      <c r="AS474" s="69" t="e">
        <f t="shared" si="22"/>
        <v>#N/A</v>
      </c>
      <c r="AT474" s="71"/>
      <c r="AU474" s="71" t="e">
        <f t="shared" si="21"/>
        <v>#N/A</v>
      </c>
      <c r="AV474" s="71"/>
      <c r="AW474" s="71"/>
      <c r="AX474" s="71"/>
    </row>
    <row r="475" spans="1:50" ht="153">
      <c r="A475" s="12" t="s">
        <v>991</v>
      </c>
      <c r="B475" s="13" t="s">
        <v>34</v>
      </c>
      <c r="C475" s="13" t="s">
        <v>35</v>
      </c>
      <c r="D475" s="13" t="s">
        <v>965</v>
      </c>
      <c r="E475" s="13" t="s">
        <v>944</v>
      </c>
      <c r="F475" s="14">
        <v>8146</v>
      </c>
      <c r="G475" s="14">
        <v>2024110010254</v>
      </c>
      <c r="H475" s="13" t="s">
        <v>945</v>
      </c>
      <c r="I475" s="13" t="s">
        <v>946</v>
      </c>
      <c r="J475" s="13" t="s">
        <v>966</v>
      </c>
      <c r="K475" s="13">
        <v>80111601</v>
      </c>
      <c r="L475" s="13" t="s">
        <v>992</v>
      </c>
      <c r="M475" s="13" t="s">
        <v>479</v>
      </c>
      <c r="N475" s="13" t="s">
        <v>479</v>
      </c>
      <c r="O475" s="13">
        <v>6</v>
      </c>
      <c r="P475" s="13">
        <v>1</v>
      </c>
      <c r="Q475" s="13" t="s">
        <v>949</v>
      </c>
      <c r="R475" s="40" t="s">
        <v>950</v>
      </c>
      <c r="S475" s="40">
        <v>3000000</v>
      </c>
      <c r="T475" s="17">
        <v>18000000</v>
      </c>
      <c r="U475" s="13" t="s">
        <v>951</v>
      </c>
      <c r="V475" s="13" t="s">
        <v>92</v>
      </c>
      <c r="W475" s="13" t="s">
        <v>952</v>
      </c>
      <c r="X475" s="13" t="s">
        <v>557</v>
      </c>
      <c r="Y475" s="13" t="s">
        <v>50</v>
      </c>
      <c r="Z475" s="13" t="s">
        <v>51</v>
      </c>
      <c r="AA475" s="69"/>
      <c r="AB475" s="69"/>
      <c r="AC475" s="69"/>
      <c r="AD475" s="69"/>
      <c r="AE475" s="13" t="s">
        <v>945</v>
      </c>
      <c r="AF475" s="40">
        <v>3000000</v>
      </c>
      <c r="AG475" s="34">
        <v>18000000</v>
      </c>
      <c r="AH475" s="70" t="e">
        <f>VLOOKUP(A475,'MOD PAA INVERSIÓN 25 DE FEBRERO'!$B:$M,12,0)</f>
        <v>#N/A</v>
      </c>
      <c r="AI475" s="70">
        <f t="shared" si="20"/>
        <v>0</v>
      </c>
      <c r="AJ475" s="70">
        <v>18000000</v>
      </c>
      <c r="AK475" s="70">
        <v>0</v>
      </c>
      <c r="AL475" s="70" t="e">
        <f>VLOOKUP(A475,'MOD PAA INVERSIÓN 25 DE FEBRERO'!$B:$X,23,0)</f>
        <v>#N/A</v>
      </c>
      <c r="AM475" s="13" t="s">
        <v>92</v>
      </c>
      <c r="AN475" s="14">
        <v>8146</v>
      </c>
      <c r="AO475" s="71"/>
      <c r="AP475" s="71">
        <f>SUMIFS('MOD PAA INVERSIÓN'!$M:$M,'MOD PAA INVERSIÓN'!B:B,A475,'MOD PAA INVERSIÓN'!A:A,"Información Actual")</f>
        <v>0</v>
      </c>
      <c r="AQ475" s="71" t="e">
        <f>VLOOKUP(A475,'Copia de MOD PAA INVERSIÓN'!$B:$M,12,0)</f>
        <v>#N/A</v>
      </c>
      <c r="AR475" s="69" t="e">
        <f>VLOOKUP(A475,'SOL INVERSIÒN'!$B:$M,12,0)</f>
        <v>#N/A</v>
      </c>
      <c r="AS475" s="69" t="e">
        <f t="shared" si="22"/>
        <v>#N/A</v>
      </c>
      <c r="AT475" s="71"/>
      <c r="AU475" s="71" t="e">
        <f t="shared" si="21"/>
        <v>#N/A</v>
      </c>
      <c r="AV475" s="71"/>
      <c r="AW475" s="71"/>
      <c r="AX475" s="71"/>
    </row>
    <row r="476" spans="1:50" ht="153">
      <c r="A476" s="12" t="s">
        <v>993</v>
      </c>
      <c r="B476" s="13" t="s">
        <v>34</v>
      </c>
      <c r="C476" s="13" t="s">
        <v>35</v>
      </c>
      <c r="D476" s="13" t="s">
        <v>965</v>
      </c>
      <c r="E476" s="13" t="s">
        <v>944</v>
      </c>
      <c r="F476" s="14">
        <v>8146</v>
      </c>
      <c r="G476" s="14">
        <v>2024110010254</v>
      </c>
      <c r="H476" s="13" t="s">
        <v>945</v>
      </c>
      <c r="I476" s="13" t="s">
        <v>946</v>
      </c>
      <c r="J476" s="13" t="str">
        <f>VLOOKUP(A476,'MOD PAA INVERSIÓN 25 DE FEBRERO'!$B:$C,2,0)</f>
        <v>3. Entregar 1.550 Incentivo(s) para estimular y promover la participación incidente</v>
      </c>
      <c r="K476" s="13">
        <f>VLOOKUP(A476,'MOD PAA INVERSIÓN 25 DE FEBRERO'!$B:$D,3,0)</f>
        <v>80111601</v>
      </c>
      <c r="L476" s="13" t="str">
        <f>VLOOKUP(A476,'MOD PAA INVERSIÓN 25 DE FEBRERO'!$B:$E,4,0)</f>
        <v>Prestar los servicios profesionales para asesorar jurídicamente los proyectos estratégicos de la Subdirección de Promoción de la Participación, garantizando el cumplimiento normativo, la viabilidad jurídica y la efectiva implementación de mecanismos que fortalezcan la participación incidente.</v>
      </c>
      <c r="M476" s="13" t="str">
        <f>VLOOKUP(A476,'MOD PAA INVERSIÓN 25 DE FEBRERO'!$B:$F,5,0)</f>
        <v>Febrero</v>
      </c>
      <c r="N476" s="14" t="str">
        <f>VLOOKUP(A476,'MOD PAA INVERSIÓN 25 DE FEBRERO'!$B:$G,6,0)</f>
        <v>Febrero</v>
      </c>
      <c r="O476" s="14">
        <f>VLOOKUP(A476,'MOD PAA INVERSIÓN 25 DE FEBRERO'!$B:$H,7,0)</f>
        <v>6</v>
      </c>
      <c r="P476" s="13">
        <f>VLOOKUP(A476,'MOD PAA INVERSIÓN 25 DE FEBRERO'!$B:$I,8,0)</f>
        <v>1</v>
      </c>
      <c r="Q476" s="13" t="str">
        <f>VLOOKUP(A476,'MOD PAA INVERSIÓN 25 DE FEBRERO'!$B:$J,9,0)</f>
        <v>CCE-16 Contratacion Directa</v>
      </c>
      <c r="R476" s="15" t="str">
        <f>VLOOKUP(A476,'MOD PAA INVERSIÓN 25 DE FEBRERO'!$B:$K,10,0)</f>
        <v>1-100-F001_Va-Recursos distrito</v>
      </c>
      <c r="S476" s="16">
        <f>VLOOKUP(A476,'MOD PAA INVERSIÓN 25 DE FEBRERO'!$B:$L,11,0)</f>
        <v>10000000</v>
      </c>
      <c r="T476" s="17">
        <v>60000000</v>
      </c>
      <c r="U476" s="13" t="str">
        <f>VLOOKUP(A476,'MOD PAA INVERSIÓN 25 DE FEBRERO'!$B:$N,13,0)</f>
        <v>Subdireccion de Promocion de la Participacion</v>
      </c>
      <c r="V476" s="13" t="str">
        <f>VLOOKUP(A476,'MOD PAA INVERSIÓN 25 DE FEBRERO'!$B:$O,14,0)</f>
        <v>o232020200883990_otros servicios profesionales, tecnicos y empresariales n.c.p.</v>
      </c>
      <c r="W476" s="13" t="str">
        <f>VLOOKUP(A476,'MOD PAA INVERSIÓN 25 DE FEBRERO'!$B:$P,15,0)</f>
        <v>20/0220/0106/45020320254</v>
      </c>
      <c r="X476" s="13" t="s">
        <v>557</v>
      </c>
      <c r="Y476" s="13" t="s">
        <v>50</v>
      </c>
      <c r="Z476" s="13" t="s">
        <v>51</v>
      </c>
      <c r="AA476" s="69"/>
      <c r="AB476" s="69"/>
      <c r="AC476" s="69"/>
      <c r="AD476" s="69"/>
      <c r="AE476" s="13" t="s">
        <v>945</v>
      </c>
      <c r="AF476" s="40">
        <v>6000000</v>
      </c>
      <c r="AG476" s="34">
        <v>36000000</v>
      </c>
      <c r="AH476" s="70">
        <f>VLOOKUP(A476,'MOD PAA INVERSIÓN 25 DE FEBRERO'!$B:$M,12,0)</f>
        <v>60000000</v>
      </c>
      <c r="AI476" s="70">
        <f t="shared" si="20"/>
        <v>24000000</v>
      </c>
      <c r="AJ476" s="70">
        <v>60000000</v>
      </c>
      <c r="AK476" s="70">
        <v>3</v>
      </c>
      <c r="AL476" s="70" t="str">
        <f>VLOOKUP(A476,'MOD PAA INVERSIÓN 25 DE FEBRERO'!$B:$X,23,0)</f>
        <v>Modificación propuesta</v>
      </c>
      <c r="AM476" s="13" t="s">
        <v>92</v>
      </c>
      <c r="AN476" s="14">
        <v>8146</v>
      </c>
      <c r="AO476" s="71"/>
      <c r="AP476" s="71">
        <f>SUMIFS('MOD PAA INVERSIÓN'!$M:$M,'MOD PAA INVERSIÓN'!B:B,A476,'MOD PAA INVERSIÓN'!A:A,"Información Actual")</f>
        <v>36000000</v>
      </c>
      <c r="AQ476" s="71">
        <f>VLOOKUP(A476,'Copia de MOD PAA INVERSIÓN'!$B:$M,12,0)</f>
        <v>60000000</v>
      </c>
      <c r="AR476" s="75">
        <f>VLOOKUP(A476,'SOL INVERSIÒN'!$B:$M,12,0)</f>
        <v>60000000</v>
      </c>
      <c r="AS476" s="75">
        <f t="shared" si="22"/>
        <v>0</v>
      </c>
      <c r="AT476" s="71"/>
      <c r="AU476" s="71">
        <f t="shared" si="21"/>
        <v>0</v>
      </c>
      <c r="AV476" s="71"/>
      <c r="AW476" s="71"/>
      <c r="AX476" s="71"/>
    </row>
    <row r="477" spans="1:50" ht="153">
      <c r="A477" s="12" t="s">
        <v>995</v>
      </c>
      <c r="B477" s="13" t="s">
        <v>34</v>
      </c>
      <c r="C477" s="13" t="s">
        <v>35</v>
      </c>
      <c r="D477" s="13" t="s">
        <v>965</v>
      </c>
      <c r="E477" s="13" t="s">
        <v>944</v>
      </c>
      <c r="F477" s="14">
        <v>8146</v>
      </c>
      <c r="G477" s="14">
        <v>2024110010254</v>
      </c>
      <c r="H477" s="13" t="s">
        <v>945</v>
      </c>
      <c r="I477" s="13" t="s">
        <v>946</v>
      </c>
      <c r="J477" s="13" t="s">
        <v>966</v>
      </c>
      <c r="K477" s="13">
        <v>80111601</v>
      </c>
      <c r="L477" s="13" t="s">
        <v>996</v>
      </c>
      <c r="M477" s="13" t="s">
        <v>479</v>
      </c>
      <c r="N477" s="13" t="s">
        <v>479</v>
      </c>
      <c r="O477" s="13">
        <v>6</v>
      </c>
      <c r="P477" s="13">
        <v>1</v>
      </c>
      <c r="Q477" s="13" t="s">
        <v>949</v>
      </c>
      <c r="R477" s="40" t="s">
        <v>950</v>
      </c>
      <c r="S477" s="40">
        <v>3421000</v>
      </c>
      <c r="T477" s="17">
        <v>20526000</v>
      </c>
      <c r="U477" s="13" t="s">
        <v>951</v>
      </c>
      <c r="V477" s="13" t="s">
        <v>92</v>
      </c>
      <c r="W477" s="13" t="s">
        <v>952</v>
      </c>
      <c r="X477" s="13" t="s">
        <v>557</v>
      </c>
      <c r="Y477" s="13" t="s">
        <v>50</v>
      </c>
      <c r="Z477" s="13" t="s">
        <v>51</v>
      </c>
      <c r="AA477" s="69"/>
      <c r="AB477" s="69"/>
      <c r="AC477" s="69"/>
      <c r="AD477" s="69"/>
      <c r="AE477" s="13" t="s">
        <v>945</v>
      </c>
      <c r="AF477" s="40">
        <v>3421000</v>
      </c>
      <c r="AG477" s="34">
        <v>20526000</v>
      </c>
      <c r="AH477" s="70" t="e">
        <f>VLOOKUP(A477,'MOD PAA INVERSIÓN 25 DE FEBRERO'!$B:$M,12,0)</f>
        <v>#N/A</v>
      </c>
      <c r="AI477" s="70">
        <f t="shared" si="20"/>
        <v>0</v>
      </c>
      <c r="AJ477" s="70">
        <v>20526000</v>
      </c>
      <c r="AK477" s="70">
        <v>0</v>
      </c>
      <c r="AL477" s="70" t="e">
        <f>VLOOKUP(A477,'MOD PAA INVERSIÓN 25 DE FEBRERO'!$B:$X,23,0)</f>
        <v>#N/A</v>
      </c>
      <c r="AM477" s="13" t="s">
        <v>92</v>
      </c>
      <c r="AN477" s="14">
        <v>8146</v>
      </c>
      <c r="AO477" s="71"/>
      <c r="AP477" s="71">
        <f>SUMIFS('MOD PAA INVERSIÓN'!$M:$M,'MOD PAA INVERSIÓN'!B:B,A477,'MOD PAA INVERSIÓN'!A:A,"Información Actual")</f>
        <v>0</v>
      </c>
      <c r="AQ477" s="71" t="e">
        <f>VLOOKUP(A477,'Copia de MOD PAA INVERSIÓN'!$B:$M,12,0)</f>
        <v>#N/A</v>
      </c>
      <c r="AR477" s="69" t="e">
        <f>VLOOKUP(A477,'SOL INVERSIÒN'!$B:$M,12,0)</f>
        <v>#N/A</v>
      </c>
      <c r="AS477" s="69" t="e">
        <f t="shared" si="22"/>
        <v>#N/A</v>
      </c>
      <c r="AT477" s="71"/>
      <c r="AU477" s="71" t="e">
        <f t="shared" si="21"/>
        <v>#N/A</v>
      </c>
      <c r="AV477" s="71"/>
      <c r="AW477" s="71"/>
      <c r="AX477" s="71"/>
    </row>
    <row r="478" spans="1:50" ht="153">
      <c r="A478" s="12" t="s">
        <v>997</v>
      </c>
      <c r="B478" s="13" t="s">
        <v>34</v>
      </c>
      <c r="C478" s="13" t="s">
        <v>35</v>
      </c>
      <c r="D478" s="13" t="s">
        <v>965</v>
      </c>
      <c r="E478" s="13" t="s">
        <v>944</v>
      </c>
      <c r="F478" s="14">
        <v>8146</v>
      </c>
      <c r="G478" s="14">
        <v>2024110010254</v>
      </c>
      <c r="H478" s="13" t="s">
        <v>945</v>
      </c>
      <c r="I478" s="13" t="s">
        <v>946</v>
      </c>
      <c r="J478" s="13" t="str">
        <f>VLOOKUP(A478,'MOD PAA INVERSIÓN 25 DE FEBRERO'!$B:$C,2,0)</f>
        <v>3. Entregar 1.550 Incentivo(s) para estimular y promover la participación incidente</v>
      </c>
      <c r="K478" s="13">
        <f>VLOOKUP(A478,'MOD PAA INVERSIÓN 25 DE FEBRERO'!$B:$D,3,0)</f>
        <v>80111601</v>
      </c>
      <c r="L478" s="13" t="str">
        <f>VLOOKUP(A478,'MOD PAA INVERSIÓN 25 DE FEBRERO'!$B:$E,4,0)</f>
        <v>Prestar los servicios profesionales para realizar seguimiento, diseñar, sistematizar y articular las 
 actividades de la Subdireccion de Promocion con otras entidades del orden 
 distrital y local.</v>
      </c>
      <c r="M478" s="13" t="str">
        <f>VLOOKUP(A478,'MOD PAA INVERSIÓN 25 DE FEBRERO'!$B:$F,5,0)</f>
        <v>Marzo</v>
      </c>
      <c r="N478" s="14" t="str">
        <f>VLOOKUP(A478,'MOD PAA INVERSIÓN 25 DE FEBRERO'!$B:$G,6,0)</f>
        <v>Marzo</v>
      </c>
      <c r="O478" s="14">
        <f>VLOOKUP(A478,'MOD PAA INVERSIÓN 25 DE FEBRERO'!$B:$H,7,0)</f>
        <v>4</v>
      </c>
      <c r="P478" s="13">
        <f>VLOOKUP(A478,'MOD PAA INVERSIÓN 25 DE FEBRERO'!$B:$I,8,0)</f>
        <v>1</v>
      </c>
      <c r="Q478" s="13" t="str">
        <f>VLOOKUP(A478,'MOD PAA INVERSIÓN 25 DE FEBRERO'!$B:$J,9,0)</f>
        <v>CCE-16 Contratacion Directa</v>
      </c>
      <c r="R478" s="15" t="str">
        <f>VLOOKUP(A478,'MOD PAA INVERSIÓN 25 DE FEBRERO'!$B:$K,10,0)</f>
        <v>1-100-F001_Va-Recursos distrito</v>
      </c>
      <c r="S478" s="16" t="str">
        <f>VLOOKUP(A478,'MOD PAA INVERSIÓN 25 DE FEBRERO'!$B:$L,11,0)</f>
        <v xml:space="preserve">  -</v>
      </c>
      <c r="T478" s="17">
        <v>0</v>
      </c>
      <c r="U478" s="13" t="str">
        <f>VLOOKUP(A478,'MOD PAA INVERSIÓN 25 DE FEBRERO'!$B:$N,13,0)</f>
        <v>Subdireccion de Promocion de la Participacion</v>
      </c>
      <c r="V478" s="13" t="str">
        <f>VLOOKUP(A478,'MOD PAA INVERSIÓN 25 DE FEBRERO'!$B:$O,14,0)</f>
        <v>o232020200883990_otros servicios profesionales, tecnicos y empresariales n.c.p.</v>
      </c>
      <c r="W478" s="13" t="str">
        <f>VLOOKUP(A478,'MOD PAA INVERSIÓN 25 DE FEBRERO'!$B:$P,15,0)</f>
        <v>20/0220/0106/45020320254</v>
      </c>
      <c r="X478" s="13" t="s">
        <v>557</v>
      </c>
      <c r="Y478" s="13" t="s">
        <v>50</v>
      </c>
      <c r="Z478" s="13" t="s">
        <v>51</v>
      </c>
      <c r="AA478" s="69"/>
      <c r="AB478" s="69"/>
      <c r="AC478" s="69"/>
      <c r="AD478" s="69"/>
      <c r="AE478" s="13" t="s">
        <v>945</v>
      </c>
      <c r="AF478" s="40">
        <v>4500000</v>
      </c>
      <c r="AG478" s="34">
        <v>18000000</v>
      </c>
      <c r="AH478" s="70" t="str">
        <f>VLOOKUP(A478,'MOD PAA INVERSIÓN 25 DE FEBRERO'!$B:$M,12,0)</f>
        <v xml:space="preserve">  -</v>
      </c>
      <c r="AI478" s="70">
        <f t="shared" si="20"/>
        <v>-18000000</v>
      </c>
      <c r="AJ478" s="70">
        <v>0</v>
      </c>
      <c r="AK478" s="70">
        <v>3</v>
      </c>
      <c r="AL478" s="70" t="str">
        <f>VLOOKUP(A478,'MOD PAA INVERSIÓN 25 DE FEBRERO'!$B:$X,23,0)</f>
        <v>ELIMINACION DE CONCEPTO</v>
      </c>
      <c r="AM478" s="13" t="s">
        <v>92</v>
      </c>
      <c r="AN478" s="14">
        <v>8146</v>
      </c>
      <c r="AO478" s="71"/>
      <c r="AP478" s="71">
        <f>SUMIFS('MOD PAA INVERSIÓN'!$M:$M,'MOD PAA INVERSIÓN'!B:B,A478,'MOD PAA INVERSIÓN'!A:A,"Información Actual")</f>
        <v>18000000</v>
      </c>
      <c r="AQ478" s="71" t="str">
        <f>VLOOKUP(A478,'Copia de MOD PAA INVERSIÓN'!$B:$M,12,0)</f>
        <v xml:space="preserve">  -</v>
      </c>
      <c r="AR478" s="75" t="str">
        <f>VLOOKUP(A478,'SOL INVERSIÒN'!$B:$M,12,0)</f>
        <v xml:space="preserve">  -</v>
      </c>
      <c r="AS478" s="75" t="e">
        <f t="shared" si="22"/>
        <v>#VALUE!</v>
      </c>
      <c r="AT478" s="71"/>
      <c r="AU478" s="71" t="e">
        <f t="shared" si="21"/>
        <v>#VALUE!</v>
      </c>
      <c r="AV478" s="71"/>
      <c r="AW478" s="71"/>
      <c r="AX478" s="71"/>
    </row>
    <row r="479" spans="1:50" ht="153">
      <c r="A479" s="12" t="s">
        <v>999</v>
      </c>
      <c r="B479" s="13" t="s">
        <v>34</v>
      </c>
      <c r="C479" s="13" t="s">
        <v>35</v>
      </c>
      <c r="D479" s="13" t="s">
        <v>965</v>
      </c>
      <c r="E479" s="13" t="s">
        <v>944</v>
      </c>
      <c r="F479" s="14">
        <v>8146</v>
      </c>
      <c r="G479" s="14">
        <v>2024110010254</v>
      </c>
      <c r="H479" s="13" t="s">
        <v>945</v>
      </c>
      <c r="I479" s="13" t="s">
        <v>946</v>
      </c>
      <c r="J479" s="13" t="s">
        <v>966</v>
      </c>
      <c r="K479" s="13">
        <v>80111601</v>
      </c>
      <c r="L479" s="13" t="s">
        <v>1000</v>
      </c>
      <c r="M479" s="13" t="s">
        <v>295</v>
      </c>
      <c r="N479" s="13" t="s">
        <v>295</v>
      </c>
      <c r="O479" s="13">
        <v>4</v>
      </c>
      <c r="P479" s="13">
        <v>1</v>
      </c>
      <c r="Q479" s="13" t="s">
        <v>949</v>
      </c>
      <c r="R479" s="40" t="s">
        <v>950</v>
      </c>
      <c r="S479" s="40">
        <v>3700000</v>
      </c>
      <c r="T479" s="17">
        <v>14800000</v>
      </c>
      <c r="U479" s="13" t="s">
        <v>951</v>
      </c>
      <c r="V479" s="13" t="s">
        <v>92</v>
      </c>
      <c r="W479" s="13" t="s">
        <v>952</v>
      </c>
      <c r="X479" s="13" t="s">
        <v>557</v>
      </c>
      <c r="Y479" s="13" t="s">
        <v>50</v>
      </c>
      <c r="Z479" s="13" t="s">
        <v>51</v>
      </c>
      <c r="AA479" s="69"/>
      <c r="AB479" s="69"/>
      <c r="AC479" s="69"/>
      <c r="AD479" s="69"/>
      <c r="AE479" s="13" t="s">
        <v>945</v>
      </c>
      <c r="AF479" s="40">
        <v>3700000</v>
      </c>
      <c r="AG479" s="34">
        <v>14800000</v>
      </c>
      <c r="AH479" s="70" t="e">
        <f>VLOOKUP(A479,'MOD PAA INVERSIÓN 25 DE FEBRERO'!$B:$M,12,0)</f>
        <v>#N/A</v>
      </c>
      <c r="AI479" s="70">
        <f t="shared" si="20"/>
        <v>0</v>
      </c>
      <c r="AJ479" s="70">
        <v>14800000</v>
      </c>
      <c r="AK479" s="70">
        <v>0</v>
      </c>
      <c r="AL479" s="70" t="e">
        <f>VLOOKUP(A479,'MOD PAA INVERSIÓN 25 DE FEBRERO'!$B:$X,23,0)</f>
        <v>#N/A</v>
      </c>
      <c r="AM479" s="13" t="s">
        <v>92</v>
      </c>
      <c r="AN479" s="14">
        <v>8146</v>
      </c>
      <c r="AO479" s="71"/>
      <c r="AP479" s="71">
        <f>SUMIFS('MOD PAA INVERSIÓN'!$M:$M,'MOD PAA INVERSIÓN'!B:B,A479,'MOD PAA INVERSIÓN'!A:A,"Información Actual")</f>
        <v>0</v>
      </c>
      <c r="AQ479" s="71" t="e">
        <f>VLOOKUP(A479,'Copia de MOD PAA INVERSIÓN'!$B:$M,12,0)</f>
        <v>#N/A</v>
      </c>
      <c r="AR479" s="69" t="e">
        <f>VLOOKUP(A479,'SOL INVERSIÒN'!$B:$M,12,0)</f>
        <v>#N/A</v>
      </c>
      <c r="AS479" s="69" t="e">
        <f t="shared" si="22"/>
        <v>#N/A</v>
      </c>
      <c r="AT479" s="71"/>
      <c r="AU479" s="71" t="e">
        <f t="shared" si="21"/>
        <v>#N/A</v>
      </c>
      <c r="AV479" s="71"/>
      <c r="AW479" s="71"/>
      <c r="AX479" s="71"/>
    </row>
    <row r="480" spans="1:50" ht="153">
      <c r="A480" s="12" t="s">
        <v>1001</v>
      </c>
      <c r="B480" s="13" t="s">
        <v>34</v>
      </c>
      <c r="C480" s="13" t="s">
        <v>35</v>
      </c>
      <c r="D480" s="13" t="s">
        <v>965</v>
      </c>
      <c r="E480" s="13" t="s">
        <v>944</v>
      </c>
      <c r="F480" s="14">
        <v>8146</v>
      </c>
      <c r="G480" s="14">
        <v>2024110010254</v>
      </c>
      <c r="H480" s="13" t="s">
        <v>945</v>
      </c>
      <c r="I480" s="13" t="s">
        <v>946</v>
      </c>
      <c r="J480" s="13" t="s">
        <v>966</v>
      </c>
      <c r="K480" s="13">
        <v>80111601</v>
      </c>
      <c r="L480" s="13" t="s">
        <v>1002</v>
      </c>
      <c r="M480" s="13" t="s">
        <v>479</v>
      </c>
      <c r="N480" s="13" t="s">
        <v>479</v>
      </c>
      <c r="O480" s="13">
        <v>11</v>
      </c>
      <c r="P480" s="13">
        <v>1</v>
      </c>
      <c r="Q480" s="13" t="s">
        <v>949</v>
      </c>
      <c r="R480" s="40" t="s">
        <v>950</v>
      </c>
      <c r="S480" s="40">
        <v>10500000</v>
      </c>
      <c r="T480" s="17">
        <v>115500000</v>
      </c>
      <c r="U480" s="13" t="s">
        <v>951</v>
      </c>
      <c r="V480" s="13" t="s">
        <v>92</v>
      </c>
      <c r="W480" s="13" t="s">
        <v>952</v>
      </c>
      <c r="X480" s="13" t="s">
        <v>557</v>
      </c>
      <c r="Y480" s="13" t="s">
        <v>50</v>
      </c>
      <c r="Z480" s="13" t="s">
        <v>51</v>
      </c>
      <c r="AA480" s="69"/>
      <c r="AB480" s="69"/>
      <c r="AC480" s="69"/>
      <c r="AD480" s="69"/>
      <c r="AE480" s="13" t="s">
        <v>945</v>
      </c>
      <c r="AF480" s="40">
        <v>10500000</v>
      </c>
      <c r="AG480" s="34">
        <v>115500000</v>
      </c>
      <c r="AH480" s="70" t="e">
        <f>VLOOKUP(A480,'MOD PAA INVERSIÓN 25 DE FEBRERO'!$B:$M,12,0)</f>
        <v>#N/A</v>
      </c>
      <c r="AI480" s="70">
        <f t="shared" si="20"/>
        <v>0</v>
      </c>
      <c r="AJ480" s="70">
        <v>115500000</v>
      </c>
      <c r="AK480" s="70">
        <v>0</v>
      </c>
      <c r="AL480" s="70" t="e">
        <f>VLOOKUP(A480,'MOD PAA INVERSIÓN 25 DE FEBRERO'!$B:$X,23,0)</f>
        <v>#N/A</v>
      </c>
      <c r="AM480" s="13" t="s">
        <v>92</v>
      </c>
      <c r="AN480" s="14">
        <v>8146</v>
      </c>
      <c r="AO480" s="71"/>
      <c r="AP480" s="71">
        <f>SUMIFS('MOD PAA INVERSIÓN'!$M:$M,'MOD PAA INVERSIÓN'!B:B,A480,'MOD PAA INVERSIÓN'!A:A,"Información Actual")</f>
        <v>0</v>
      </c>
      <c r="AQ480" s="71" t="e">
        <f>VLOOKUP(A480,'Copia de MOD PAA INVERSIÓN'!$B:$M,12,0)</f>
        <v>#N/A</v>
      </c>
      <c r="AR480" s="69" t="e">
        <f>VLOOKUP(A480,'SOL INVERSIÒN'!$B:$M,12,0)</f>
        <v>#N/A</v>
      </c>
      <c r="AS480" s="69" t="e">
        <f t="shared" si="22"/>
        <v>#N/A</v>
      </c>
      <c r="AT480" s="71"/>
      <c r="AU480" s="71" t="e">
        <f t="shared" si="21"/>
        <v>#N/A</v>
      </c>
      <c r="AV480" s="71"/>
      <c r="AW480" s="71"/>
      <c r="AX480" s="71"/>
    </row>
    <row r="481" spans="1:50" ht="153">
      <c r="A481" s="12" t="s">
        <v>1003</v>
      </c>
      <c r="B481" s="13" t="s">
        <v>34</v>
      </c>
      <c r="C481" s="13" t="s">
        <v>35</v>
      </c>
      <c r="D481" s="13" t="s">
        <v>965</v>
      </c>
      <c r="E481" s="13" t="s">
        <v>944</v>
      </c>
      <c r="F481" s="14">
        <v>8146</v>
      </c>
      <c r="G481" s="14">
        <v>2024110010254</v>
      </c>
      <c r="H481" s="13" t="s">
        <v>945</v>
      </c>
      <c r="I481" s="13" t="s">
        <v>946</v>
      </c>
      <c r="J481" s="13" t="s">
        <v>966</v>
      </c>
      <c r="K481" s="13">
        <v>80111601</v>
      </c>
      <c r="L481" s="13" t="s">
        <v>1004</v>
      </c>
      <c r="M481" s="13" t="s">
        <v>479</v>
      </c>
      <c r="N481" s="13" t="s">
        <v>479</v>
      </c>
      <c r="O481" s="13">
        <v>6</v>
      </c>
      <c r="P481" s="13">
        <v>1</v>
      </c>
      <c r="Q481" s="13" t="s">
        <v>949</v>
      </c>
      <c r="R481" s="40" t="s">
        <v>950</v>
      </c>
      <c r="S481" s="40">
        <v>3600000</v>
      </c>
      <c r="T481" s="17">
        <v>21600000</v>
      </c>
      <c r="U481" s="13" t="s">
        <v>951</v>
      </c>
      <c r="V481" s="13" t="s">
        <v>92</v>
      </c>
      <c r="W481" s="13" t="s">
        <v>952</v>
      </c>
      <c r="X481" s="13" t="s">
        <v>557</v>
      </c>
      <c r="Y481" s="13" t="s">
        <v>50</v>
      </c>
      <c r="Z481" s="13" t="s">
        <v>51</v>
      </c>
      <c r="AA481" s="69"/>
      <c r="AB481" s="69"/>
      <c r="AC481" s="69"/>
      <c r="AD481" s="69"/>
      <c r="AE481" s="13" t="s">
        <v>945</v>
      </c>
      <c r="AF481" s="40">
        <v>3600000</v>
      </c>
      <c r="AG481" s="34">
        <v>21600000</v>
      </c>
      <c r="AH481" s="70" t="e">
        <f>VLOOKUP(A481,'MOD PAA INVERSIÓN 25 DE FEBRERO'!$B:$M,12,0)</f>
        <v>#N/A</v>
      </c>
      <c r="AI481" s="70">
        <f t="shared" si="20"/>
        <v>0</v>
      </c>
      <c r="AJ481" s="70">
        <v>21600000</v>
      </c>
      <c r="AK481" s="70">
        <v>0</v>
      </c>
      <c r="AL481" s="70" t="e">
        <f>VLOOKUP(A481,'MOD PAA INVERSIÓN 25 DE FEBRERO'!$B:$X,23,0)</f>
        <v>#N/A</v>
      </c>
      <c r="AM481" s="13" t="s">
        <v>92</v>
      </c>
      <c r="AN481" s="14">
        <v>8146</v>
      </c>
      <c r="AO481" s="71"/>
      <c r="AP481" s="71">
        <f>SUMIFS('MOD PAA INVERSIÓN'!$M:$M,'MOD PAA INVERSIÓN'!B:B,A481,'MOD PAA INVERSIÓN'!A:A,"Información Actual")</f>
        <v>0</v>
      </c>
      <c r="AQ481" s="71" t="e">
        <f>VLOOKUP(A481,'Copia de MOD PAA INVERSIÓN'!$B:$M,12,0)</f>
        <v>#N/A</v>
      </c>
      <c r="AR481" s="69" t="e">
        <f>VLOOKUP(A481,'SOL INVERSIÒN'!$B:$M,12,0)</f>
        <v>#N/A</v>
      </c>
      <c r="AS481" s="69" t="e">
        <f t="shared" si="22"/>
        <v>#N/A</v>
      </c>
      <c r="AT481" s="71"/>
      <c r="AU481" s="71" t="e">
        <f t="shared" si="21"/>
        <v>#N/A</v>
      </c>
      <c r="AV481" s="71"/>
      <c r="AW481" s="71"/>
      <c r="AX481" s="71"/>
    </row>
    <row r="482" spans="1:50" ht="153">
      <c r="A482" s="12" t="s">
        <v>1005</v>
      </c>
      <c r="B482" s="13" t="s">
        <v>34</v>
      </c>
      <c r="C482" s="13" t="s">
        <v>35</v>
      </c>
      <c r="D482" s="13" t="s">
        <v>965</v>
      </c>
      <c r="E482" s="13" t="s">
        <v>944</v>
      </c>
      <c r="F482" s="14">
        <v>8146</v>
      </c>
      <c r="G482" s="14">
        <v>2024110010254</v>
      </c>
      <c r="H482" s="13" t="s">
        <v>945</v>
      </c>
      <c r="I482" s="13" t="s">
        <v>946</v>
      </c>
      <c r="J482" s="13" t="s">
        <v>966</v>
      </c>
      <c r="K482" s="13">
        <v>80111601</v>
      </c>
      <c r="L482" s="13" t="s">
        <v>1006</v>
      </c>
      <c r="M482" s="13" t="s">
        <v>479</v>
      </c>
      <c r="N482" s="13" t="s">
        <v>479</v>
      </c>
      <c r="O482" s="13">
        <v>6</v>
      </c>
      <c r="P482" s="13">
        <v>1</v>
      </c>
      <c r="Q482" s="13" t="s">
        <v>949</v>
      </c>
      <c r="R482" s="40" t="s">
        <v>950</v>
      </c>
      <c r="S482" s="40">
        <v>3156000</v>
      </c>
      <c r="T482" s="17">
        <v>18936000</v>
      </c>
      <c r="U482" s="13" t="s">
        <v>951</v>
      </c>
      <c r="V482" s="13" t="s">
        <v>92</v>
      </c>
      <c r="W482" s="13" t="s">
        <v>952</v>
      </c>
      <c r="X482" s="13" t="s">
        <v>557</v>
      </c>
      <c r="Y482" s="13" t="s">
        <v>50</v>
      </c>
      <c r="Z482" s="13" t="s">
        <v>51</v>
      </c>
      <c r="AA482" s="69"/>
      <c r="AB482" s="69"/>
      <c r="AC482" s="69"/>
      <c r="AD482" s="69"/>
      <c r="AE482" s="13" t="s">
        <v>945</v>
      </c>
      <c r="AF482" s="40">
        <v>3156000</v>
      </c>
      <c r="AG482" s="34">
        <v>18936000</v>
      </c>
      <c r="AH482" s="70" t="e">
        <f>VLOOKUP(A482,'MOD PAA INVERSIÓN 25 DE FEBRERO'!$B:$M,12,0)</f>
        <v>#N/A</v>
      </c>
      <c r="AI482" s="70">
        <f t="shared" si="20"/>
        <v>0</v>
      </c>
      <c r="AJ482" s="70">
        <v>18936000</v>
      </c>
      <c r="AK482" s="70">
        <v>0</v>
      </c>
      <c r="AL482" s="70" t="e">
        <f>VLOOKUP(A482,'MOD PAA INVERSIÓN 25 DE FEBRERO'!$B:$X,23,0)</f>
        <v>#N/A</v>
      </c>
      <c r="AM482" s="13" t="s">
        <v>92</v>
      </c>
      <c r="AN482" s="14">
        <v>8146</v>
      </c>
      <c r="AO482" s="71"/>
      <c r="AP482" s="71">
        <f>SUMIFS('MOD PAA INVERSIÓN'!$M:$M,'MOD PAA INVERSIÓN'!B:B,A482,'MOD PAA INVERSIÓN'!A:A,"Información Actual")</f>
        <v>0</v>
      </c>
      <c r="AQ482" s="71" t="e">
        <f>VLOOKUP(A482,'Copia de MOD PAA INVERSIÓN'!$B:$M,12,0)</f>
        <v>#N/A</v>
      </c>
      <c r="AR482" s="69" t="e">
        <f>VLOOKUP(A482,'SOL INVERSIÒN'!$B:$M,12,0)</f>
        <v>#N/A</v>
      </c>
      <c r="AS482" s="69" t="e">
        <f t="shared" si="22"/>
        <v>#N/A</v>
      </c>
      <c r="AT482" s="71"/>
      <c r="AU482" s="71" t="e">
        <f t="shared" si="21"/>
        <v>#N/A</v>
      </c>
      <c r="AV482" s="71"/>
      <c r="AW482" s="71"/>
      <c r="AX482" s="71"/>
    </row>
    <row r="483" spans="1:50" ht="153">
      <c r="A483" s="12" t="s">
        <v>1007</v>
      </c>
      <c r="B483" s="13" t="s">
        <v>34</v>
      </c>
      <c r="C483" s="13" t="s">
        <v>35</v>
      </c>
      <c r="D483" s="13" t="s">
        <v>965</v>
      </c>
      <c r="E483" s="13" t="s">
        <v>944</v>
      </c>
      <c r="F483" s="14">
        <v>8146</v>
      </c>
      <c r="G483" s="14">
        <v>2024110010254</v>
      </c>
      <c r="H483" s="13" t="s">
        <v>945</v>
      </c>
      <c r="I483" s="13" t="s">
        <v>946</v>
      </c>
      <c r="J483" s="13" t="s">
        <v>966</v>
      </c>
      <c r="K483" s="13">
        <v>80111601</v>
      </c>
      <c r="L483" s="13" t="s">
        <v>1008</v>
      </c>
      <c r="M483" s="13" t="s">
        <v>295</v>
      </c>
      <c r="N483" s="13" t="s">
        <v>295</v>
      </c>
      <c r="O483" s="13">
        <v>4</v>
      </c>
      <c r="P483" s="13">
        <v>1</v>
      </c>
      <c r="Q483" s="13" t="s">
        <v>949</v>
      </c>
      <c r="R483" s="40" t="s">
        <v>950</v>
      </c>
      <c r="S483" s="40">
        <v>4400000</v>
      </c>
      <c r="T483" s="17">
        <v>17600000</v>
      </c>
      <c r="U483" s="13" t="s">
        <v>951</v>
      </c>
      <c r="V483" s="13" t="s">
        <v>92</v>
      </c>
      <c r="W483" s="13" t="s">
        <v>952</v>
      </c>
      <c r="X483" s="13" t="s">
        <v>557</v>
      </c>
      <c r="Y483" s="13" t="s">
        <v>50</v>
      </c>
      <c r="Z483" s="13" t="s">
        <v>51</v>
      </c>
      <c r="AA483" s="69"/>
      <c r="AB483" s="69"/>
      <c r="AC483" s="69"/>
      <c r="AD483" s="69"/>
      <c r="AE483" s="13" t="s">
        <v>945</v>
      </c>
      <c r="AF483" s="40">
        <v>4400000</v>
      </c>
      <c r="AG483" s="34">
        <v>17600000</v>
      </c>
      <c r="AH483" s="70" t="e">
        <f>VLOOKUP(A483,'MOD PAA INVERSIÓN 25 DE FEBRERO'!$B:$M,12,0)</f>
        <v>#N/A</v>
      </c>
      <c r="AI483" s="70">
        <f t="shared" si="20"/>
        <v>0</v>
      </c>
      <c r="AJ483" s="70">
        <v>17600000</v>
      </c>
      <c r="AK483" s="70">
        <v>0</v>
      </c>
      <c r="AL483" s="70" t="e">
        <f>VLOOKUP(A483,'MOD PAA INVERSIÓN 25 DE FEBRERO'!$B:$X,23,0)</f>
        <v>#N/A</v>
      </c>
      <c r="AM483" s="13" t="s">
        <v>92</v>
      </c>
      <c r="AN483" s="14">
        <v>8146</v>
      </c>
      <c r="AO483" s="71"/>
      <c r="AP483" s="71">
        <f>SUMIFS('MOD PAA INVERSIÓN'!$M:$M,'MOD PAA INVERSIÓN'!B:B,A483,'MOD PAA INVERSIÓN'!A:A,"Información Actual")</f>
        <v>0</v>
      </c>
      <c r="AQ483" s="71" t="e">
        <f>VLOOKUP(A483,'Copia de MOD PAA INVERSIÓN'!$B:$M,12,0)</f>
        <v>#N/A</v>
      </c>
      <c r="AR483" s="69" t="e">
        <f>VLOOKUP(A483,'SOL INVERSIÒN'!$B:$M,12,0)</f>
        <v>#N/A</v>
      </c>
      <c r="AS483" s="69" t="e">
        <f t="shared" si="22"/>
        <v>#N/A</v>
      </c>
      <c r="AT483" s="71"/>
      <c r="AU483" s="71" t="e">
        <f t="shared" si="21"/>
        <v>#N/A</v>
      </c>
      <c r="AV483" s="71"/>
      <c r="AW483" s="71"/>
      <c r="AX483" s="71"/>
    </row>
    <row r="484" spans="1:50" ht="153">
      <c r="A484" s="12" t="s">
        <v>1009</v>
      </c>
      <c r="B484" s="13" t="s">
        <v>34</v>
      </c>
      <c r="C484" s="13" t="s">
        <v>35</v>
      </c>
      <c r="D484" s="13" t="s">
        <v>965</v>
      </c>
      <c r="E484" s="13" t="s">
        <v>944</v>
      </c>
      <c r="F484" s="14">
        <v>8146</v>
      </c>
      <c r="G484" s="14">
        <v>2024110010254</v>
      </c>
      <c r="H484" s="13" t="s">
        <v>945</v>
      </c>
      <c r="I484" s="13" t="s">
        <v>946</v>
      </c>
      <c r="J484" s="13" t="str">
        <f>VLOOKUP(A484,'MOD PAA INVERSIÓN 25 DE FEBRERO'!$B:$C,2,0)</f>
        <v>3. Entregar 1.550 Incentivo(s) para estimular y promover la participación incidente</v>
      </c>
      <c r="K484" s="13">
        <f>VLOOKUP(A484,'MOD PAA INVERSIÓN 25 DE FEBRERO'!$B:$D,3,0)</f>
        <v>80111601</v>
      </c>
      <c r="L484" s="13" t="str">
        <f>VLOOKUP(A484,'MOD PAA INVERSIÓN 25 DE FEBRERO'!$B:$E,4,0)</f>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
      <c r="M484" s="13" t="str">
        <f>VLOOKUP(A484,'MOD PAA INVERSIÓN 25 DE FEBRERO'!$B:$F,5,0)</f>
        <v>Febrero</v>
      </c>
      <c r="N484" s="14" t="str">
        <f>VLOOKUP(A484,'MOD PAA INVERSIÓN 25 DE FEBRERO'!$B:$G,6,0)</f>
        <v>Febrero</v>
      </c>
      <c r="O484" s="14">
        <f>VLOOKUP(A484,'MOD PAA INVERSIÓN 25 DE FEBRERO'!$B:$H,7,0)</f>
        <v>5</v>
      </c>
      <c r="P484" s="13">
        <f>VLOOKUP(A484,'MOD PAA INVERSIÓN 25 DE FEBRERO'!$B:$I,8,0)</f>
        <v>1</v>
      </c>
      <c r="Q484" s="13" t="str">
        <f>VLOOKUP(A484,'MOD PAA INVERSIÓN 25 DE FEBRERO'!$B:$J,9,0)</f>
        <v>CCE-16 Contratacion Directa</v>
      </c>
      <c r="R484" s="15" t="str">
        <f>VLOOKUP(A484,'MOD PAA INVERSIÓN 25 DE FEBRERO'!$B:$K,10,0)</f>
        <v>1-100-F001_Va-Recursos distrito</v>
      </c>
      <c r="S484" s="16">
        <f>VLOOKUP(A484,'MOD PAA INVERSIÓN 25 DE FEBRERO'!$B:$L,11,0)</f>
        <v>4000000</v>
      </c>
      <c r="T484" s="17">
        <v>20000000</v>
      </c>
      <c r="U484" s="13" t="str">
        <f>VLOOKUP(A484,'MOD PAA INVERSIÓN 25 DE FEBRERO'!$B:$N,13,0)</f>
        <v>Subdireccion de Promocion de la Participacion</v>
      </c>
      <c r="V484" s="13" t="str">
        <f>VLOOKUP(A484,'MOD PAA INVERSIÓN 25 DE FEBRERO'!$B:$O,14,0)</f>
        <v>o232020200883990_otros servicios profesionales, tecnicos y empresariales n.c.p.</v>
      </c>
      <c r="W484" s="13" t="str">
        <f>VLOOKUP(A484,'MOD PAA INVERSIÓN 25 DE FEBRERO'!$B:$P,15,0)</f>
        <v>20/0220/0106/45020320254</v>
      </c>
      <c r="X484" s="13" t="s">
        <v>557</v>
      </c>
      <c r="Y484" s="13" t="s">
        <v>50</v>
      </c>
      <c r="Z484" s="13" t="s">
        <v>51</v>
      </c>
      <c r="AA484" s="69"/>
      <c r="AB484" s="69"/>
      <c r="AC484" s="69"/>
      <c r="AD484" s="69"/>
      <c r="AE484" s="13" t="s">
        <v>945</v>
      </c>
      <c r="AF484" s="40">
        <v>4000000</v>
      </c>
      <c r="AG484" s="34">
        <v>24000000</v>
      </c>
      <c r="AH484" s="70">
        <f>VLOOKUP(A484,'MOD PAA INVERSIÓN 25 DE FEBRERO'!$B:$M,12,0)</f>
        <v>20000000</v>
      </c>
      <c r="AI484" s="70">
        <f t="shared" si="20"/>
        <v>-4000000</v>
      </c>
      <c r="AJ484" s="70">
        <v>20000000</v>
      </c>
      <c r="AK484" s="70">
        <v>3</v>
      </c>
      <c r="AL484" s="70" t="str">
        <f>VLOOKUP(A484,'MOD PAA INVERSIÓN 25 DE FEBRERO'!$B:$X,23,0)</f>
        <v>Modificación propuesta</v>
      </c>
      <c r="AM484" s="13" t="s">
        <v>92</v>
      </c>
      <c r="AN484" s="14">
        <v>8146</v>
      </c>
      <c r="AO484" s="71"/>
      <c r="AP484" s="71">
        <f>SUMIFS('MOD PAA INVERSIÓN'!$M:$M,'MOD PAA INVERSIÓN'!B:B,A484,'MOD PAA INVERSIÓN'!A:A,"Información Actual")</f>
        <v>24000000</v>
      </c>
      <c r="AQ484" s="71">
        <f>VLOOKUP(A484,'Copia de MOD PAA INVERSIÓN'!$B:$M,12,0)</f>
        <v>20000000</v>
      </c>
      <c r="AR484" s="75">
        <f>VLOOKUP(A484,'SOL INVERSIÒN'!$B:$M,12,0)</f>
        <v>20000000</v>
      </c>
      <c r="AS484" s="75">
        <f t="shared" si="22"/>
        <v>0</v>
      </c>
      <c r="AT484" s="71"/>
      <c r="AU484" s="71">
        <f t="shared" si="21"/>
        <v>0</v>
      </c>
      <c r="AV484" s="71"/>
      <c r="AW484" s="71"/>
      <c r="AX484" s="71"/>
    </row>
    <row r="485" spans="1:50" ht="153">
      <c r="A485" s="12" t="s">
        <v>1011</v>
      </c>
      <c r="B485" s="13" t="s">
        <v>34</v>
      </c>
      <c r="C485" s="13" t="s">
        <v>35</v>
      </c>
      <c r="D485" s="13" t="s">
        <v>965</v>
      </c>
      <c r="E485" s="13" t="s">
        <v>944</v>
      </c>
      <c r="F485" s="14">
        <v>8146</v>
      </c>
      <c r="G485" s="14">
        <v>2024110010254</v>
      </c>
      <c r="H485" s="13" t="s">
        <v>945</v>
      </c>
      <c r="I485" s="13" t="s">
        <v>946</v>
      </c>
      <c r="J485" s="13" t="s">
        <v>966</v>
      </c>
      <c r="K485" s="13">
        <v>80111601</v>
      </c>
      <c r="L485" s="13" t="s">
        <v>1012</v>
      </c>
      <c r="M485" s="13" t="s">
        <v>479</v>
      </c>
      <c r="N485" s="13" t="s">
        <v>479</v>
      </c>
      <c r="O485" s="13">
        <v>6</v>
      </c>
      <c r="P485" s="13">
        <v>1</v>
      </c>
      <c r="Q485" s="13" t="s">
        <v>949</v>
      </c>
      <c r="R485" s="40" t="s">
        <v>950</v>
      </c>
      <c r="S485" s="40">
        <v>5500000</v>
      </c>
      <c r="T485" s="17">
        <v>33000000</v>
      </c>
      <c r="U485" s="13" t="s">
        <v>951</v>
      </c>
      <c r="V485" s="13" t="s">
        <v>92</v>
      </c>
      <c r="W485" s="13" t="s">
        <v>952</v>
      </c>
      <c r="X485" s="13" t="s">
        <v>557</v>
      </c>
      <c r="Y485" s="13" t="s">
        <v>50</v>
      </c>
      <c r="Z485" s="13" t="s">
        <v>51</v>
      </c>
      <c r="AA485" s="69"/>
      <c r="AB485" s="69"/>
      <c r="AC485" s="69"/>
      <c r="AD485" s="69"/>
      <c r="AE485" s="13" t="s">
        <v>945</v>
      </c>
      <c r="AF485" s="40">
        <v>5500000</v>
      </c>
      <c r="AG485" s="34">
        <v>33000000</v>
      </c>
      <c r="AH485" s="70" t="e">
        <f>VLOOKUP(A485,'MOD PAA INVERSIÓN 25 DE FEBRERO'!$B:$M,12,0)</f>
        <v>#N/A</v>
      </c>
      <c r="AI485" s="70">
        <f t="shared" si="20"/>
        <v>0</v>
      </c>
      <c r="AJ485" s="70">
        <v>33000000</v>
      </c>
      <c r="AK485" s="70">
        <v>0</v>
      </c>
      <c r="AL485" s="70" t="e">
        <f>VLOOKUP(A485,'MOD PAA INVERSIÓN 25 DE FEBRERO'!$B:$X,23,0)</f>
        <v>#N/A</v>
      </c>
      <c r="AM485" s="13" t="s">
        <v>92</v>
      </c>
      <c r="AN485" s="14">
        <v>8146</v>
      </c>
      <c r="AO485" s="71"/>
      <c r="AP485" s="71">
        <f>SUMIFS('MOD PAA INVERSIÓN'!$M:$M,'MOD PAA INVERSIÓN'!B:B,A485,'MOD PAA INVERSIÓN'!A:A,"Información Actual")</f>
        <v>0</v>
      </c>
      <c r="AQ485" s="71" t="e">
        <f>VLOOKUP(A485,'Copia de MOD PAA INVERSIÓN'!$B:$M,12,0)</f>
        <v>#N/A</v>
      </c>
      <c r="AR485" s="69" t="e">
        <f>VLOOKUP(A485,'SOL INVERSIÒN'!$B:$M,12,0)</f>
        <v>#N/A</v>
      </c>
      <c r="AS485" s="69" t="e">
        <f t="shared" si="22"/>
        <v>#N/A</v>
      </c>
      <c r="AT485" s="71"/>
      <c r="AU485" s="71" t="e">
        <f t="shared" si="21"/>
        <v>#N/A</v>
      </c>
      <c r="AV485" s="71"/>
      <c r="AW485" s="71"/>
      <c r="AX485" s="71"/>
    </row>
    <row r="486" spans="1:50" ht="153">
      <c r="A486" s="12" t="s">
        <v>1013</v>
      </c>
      <c r="B486" s="13" t="s">
        <v>34</v>
      </c>
      <c r="C486" s="13" t="s">
        <v>35</v>
      </c>
      <c r="D486" s="13" t="s">
        <v>965</v>
      </c>
      <c r="E486" s="13" t="s">
        <v>944</v>
      </c>
      <c r="F486" s="14">
        <v>8146</v>
      </c>
      <c r="G486" s="14">
        <v>2024110010254</v>
      </c>
      <c r="H486" s="13" t="s">
        <v>945</v>
      </c>
      <c r="I486" s="13" t="s">
        <v>946</v>
      </c>
      <c r="J486" s="13" t="s">
        <v>966</v>
      </c>
      <c r="K486" s="13">
        <v>80111601</v>
      </c>
      <c r="L486" s="13" t="s">
        <v>1014</v>
      </c>
      <c r="M486" s="13" t="s">
        <v>479</v>
      </c>
      <c r="N486" s="13" t="s">
        <v>479</v>
      </c>
      <c r="O486" s="13">
        <v>6</v>
      </c>
      <c r="P486" s="13">
        <v>1</v>
      </c>
      <c r="Q486" s="13" t="s">
        <v>949</v>
      </c>
      <c r="R486" s="40" t="s">
        <v>950</v>
      </c>
      <c r="S486" s="40">
        <v>4000000</v>
      </c>
      <c r="T486" s="17">
        <v>24000000</v>
      </c>
      <c r="U486" s="13" t="s">
        <v>951</v>
      </c>
      <c r="V486" s="13" t="s">
        <v>92</v>
      </c>
      <c r="W486" s="13" t="s">
        <v>952</v>
      </c>
      <c r="X486" s="13" t="s">
        <v>557</v>
      </c>
      <c r="Y486" s="13" t="s">
        <v>50</v>
      </c>
      <c r="Z486" s="13" t="s">
        <v>51</v>
      </c>
      <c r="AA486" s="69"/>
      <c r="AB486" s="69"/>
      <c r="AC486" s="69"/>
      <c r="AD486" s="69"/>
      <c r="AE486" s="13" t="s">
        <v>945</v>
      </c>
      <c r="AF486" s="40">
        <v>4000000</v>
      </c>
      <c r="AG486" s="34">
        <v>24000000</v>
      </c>
      <c r="AH486" s="70" t="e">
        <f>VLOOKUP(A486,'MOD PAA INVERSIÓN 25 DE FEBRERO'!$B:$M,12,0)</f>
        <v>#N/A</v>
      </c>
      <c r="AI486" s="70">
        <f t="shared" si="20"/>
        <v>0</v>
      </c>
      <c r="AJ486" s="70">
        <v>24000000</v>
      </c>
      <c r="AK486" s="70">
        <v>0</v>
      </c>
      <c r="AL486" s="70" t="e">
        <f>VLOOKUP(A486,'MOD PAA INVERSIÓN 25 DE FEBRERO'!$B:$X,23,0)</f>
        <v>#N/A</v>
      </c>
      <c r="AM486" s="13" t="s">
        <v>92</v>
      </c>
      <c r="AN486" s="14">
        <v>8146</v>
      </c>
      <c r="AO486" s="71"/>
      <c r="AP486" s="71">
        <f>SUMIFS('MOD PAA INVERSIÓN'!$M:$M,'MOD PAA INVERSIÓN'!B:B,A486,'MOD PAA INVERSIÓN'!A:A,"Información Actual")</f>
        <v>0</v>
      </c>
      <c r="AQ486" s="71" t="e">
        <f>VLOOKUP(A486,'Copia de MOD PAA INVERSIÓN'!$B:$M,12,0)</f>
        <v>#N/A</v>
      </c>
      <c r="AR486" s="69" t="e">
        <f>VLOOKUP(A486,'SOL INVERSIÒN'!$B:$M,12,0)</f>
        <v>#N/A</v>
      </c>
      <c r="AS486" s="69" t="e">
        <f t="shared" si="22"/>
        <v>#N/A</v>
      </c>
      <c r="AT486" s="71"/>
      <c r="AU486" s="71" t="e">
        <f t="shared" si="21"/>
        <v>#N/A</v>
      </c>
      <c r="AV486" s="71"/>
      <c r="AW486" s="71"/>
      <c r="AX486" s="71"/>
    </row>
    <row r="487" spans="1:50" ht="153">
      <c r="A487" s="12" t="s">
        <v>1015</v>
      </c>
      <c r="B487" s="13" t="s">
        <v>34</v>
      </c>
      <c r="C487" s="13" t="s">
        <v>35</v>
      </c>
      <c r="D487" s="13" t="s">
        <v>965</v>
      </c>
      <c r="E487" s="13" t="s">
        <v>944</v>
      </c>
      <c r="F487" s="14">
        <v>8146</v>
      </c>
      <c r="G487" s="14">
        <v>2024110010254</v>
      </c>
      <c r="H487" s="13" t="s">
        <v>945</v>
      </c>
      <c r="I487" s="13" t="s">
        <v>946</v>
      </c>
      <c r="J487" s="13" t="s">
        <v>966</v>
      </c>
      <c r="K487" s="13">
        <v>80111601</v>
      </c>
      <c r="L487" s="13" t="s">
        <v>1010</v>
      </c>
      <c r="M487" s="13" t="s">
        <v>295</v>
      </c>
      <c r="N487" s="13" t="s">
        <v>295</v>
      </c>
      <c r="O487" s="13">
        <v>4</v>
      </c>
      <c r="P487" s="13">
        <v>1</v>
      </c>
      <c r="Q487" s="13" t="s">
        <v>949</v>
      </c>
      <c r="R487" s="40" t="s">
        <v>950</v>
      </c>
      <c r="S487" s="40">
        <v>4000000</v>
      </c>
      <c r="T487" s="17">
        <v>16000000</v>
      </c>
      <c r="U487" s="13" t="s">
        <v>951</v>
      </c>
      <c r="V487" s="13" t="s">
        <v>92</v>
      </c>
      <c r="W487" s="13" t="s">
        <v>952</v>
      </c>
      <c r="X487" s="13" t="s">
        <v>557</v>
      </c>
      <c r="Y487" s="13" t="s">
        <v>50</v>
      </c>
      <c r="Z487" s="13" t="s">
        <v>51</v>
      </c>
      <c r="AA487" s="69"/>
      <c r="AB487" s="69"/>
      <c r="AC487" s="69"/>
      <c r="AD487" s="69"/>
      <c r="AE487" s="13" t="s">
        <v>945</v>
      </c>
      <c r="AF487" s="40">
        <v>4000000</v>
      </c>
      <c r="AG487" s="34">
        <v>16000000</v>
      </c>
      <c r="AH487" s="70" t="e">
        <f>VLOOKUP(A487,'MOD PAA INVERSIÓN 25 DE FEBRERO'!$B:$M,12,0)</f>
        <v>#N/A</v>
      </c>
      <c r="AI487" s="70">
        <f t="shared" si="20"/>
        <v>0</v>
      </c>
      <c r="AJ487" s="70">
        <v>16000000</v>
      </c>
      <c r="AK487" s="70">
        <v>0</v>
      </c>
      <c r="AL487" s="70" t="e">
        <f>VLOOKUP(A487,'MOD PAA INVERSIÓN 25 DE FEBRERO'!$B:$X,23,0)</f>
        <v>#N/A</v>
      </c>
      <c r="AM487" s="13" t="s">
        <v>92</v>
      </c>
      <c r="AN487" s="14">
        <v>8146</v>
      </c>
      <c r="AO487" s="71"/>
      <c r="AP487" s="71">
        <f>SUMIFS('MOD PAA INVERSIÓN'!$M:$M,'MOD PAA INVERSIÓN'!B:B,A487,'MOD PAA INVERSIÓN'!A:A,"Información Actual")</f>
        <v>0</v>
      </c>
      <c r="AQ487" s="71" t="e">
        <f>VLOOKUP(A487,'Copia de MOD PAA INVERSIÓN'!$B:$M,12,0)</f>
        <v>#N/A</v>
      </c>
      <c r="AR487" s="69" t="e">
        <f>VLOOKUP(A487,'SOL INVERSIÒN'!$B:$M,12,0)</f>
        <v>#N/A</v>
      </c>
      <c r="AS487" s="69" t="e">
        <f t="shared" si="22"/>
        <v>#N/A</v>
      </c>
      <c r="AT487" s="71"/>
      <c r="AU487" s="71" t="e">
        <f t="shared" si="21"/>
        <v>#N/A</v>
      </c>
      <c r="AV487" s="71"/>
      <c r="AW487" s="71"/>
      <c r="AX487" s="71"/>
    </row>
    <row r="488" spans="1:50" ht="153">
      <c r="A488" s="12" t="s">
        <v>1016</v>
      </c>
      <c r="B488" s="13" t="s">
        <v>34</v>
      </c>
      <c r="C488" s="13" t="s">
        <v>35</v>
      </c>
      <c r="D488" s="13" t="s">
        <v>965</v>
      </c>
      <c r="E488" s="13" t="s">
        <v>944</v>
      </c>
      <c r="F488" s="14">
        <v>8146</v>
      </c>
      <c r="G488" s="14">
        <v>2024110010254</v>
      </c>
      <c r="H488" s="13" t="s">
        <v>945</v>
      </c>
      <c r="I488" s="13" t="s">
        <v>946</v>
      </c>
      <c r="J488" s="13" t="str">
        <f>VLOOKUP(A488,'MOD PAA INVERSIÓN 25 DE FEBRERO'!$B:$C,2,0)</f>
        <v>3. Entregar 1.550 Incentivo(s) para estimular y promover la participación incidente</v>
      </c>
      <c r="K488" s="13">
        <f>VLOOKUP(A488,'MOD PAA INVERSIÓN 25 DE FEBRERO'!$B:$D,3,0)</f>
        <v>80111601</v>
      </c>
      <c r="L488" s="13" t="str">
        <f>VLOOKUP(A488,'MOD PAA INVERSIÓN 25 DE FEBRERO'!$B:$E,4,0)</f>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
      <c r="M488" s="13" t="str">
        <f>VLOOKUP(A488,'MOD PAA INVERSIÓN 25 DE FEBRERO'!$B:$F,5,0)</f>
        <v>Febrero</v>
      </c>
      <c r="N488" s="14" t="str">
        <f>VLOOKUP(A488,'MOD PAA INVERSIÓN 25 DE FEBRERO'!$B:$G,6,0)</f>
        <v>Febrero</v>
      </c>
      <c r="O488" s="14">
        <f>VLOOKUP(A488,'MOD PAA INVERSIÓN 25 DE FEBRERO'!$B:$H,7,0)</f>
        <v>8</v>
      </c>
      <c r="P488" s="13">
        <f>VLOOKUP(A488,'MOD PAA INVERSIÓN 25 DE FEBRERO'!$B:$I,8,0)</f>
        <v>1</v>
      </c>
      <c r="Q488" s="13" t="str">
        <f>VLOOKUP(A488,'MOD PAA INVERSIÓN 25 DE FEBRERO'!$B:$J,9,0)</f>
        <v>CCE-16 Contratacion Directa</v>
      </c>
      <c r="R488" s="15" t="str">
        <f>VLOOKUP(A488,'MOD PAA INVERSIÓN 25 DE FEBRERO'!$B:$K,10,0)</f>
        <v>1-100-F001_Va-Recursos distrito</v>
      </c>
      <c r="S488" s="16">
        <f>VLOOKUP(A488,'MOD PAA INVERSIÓN 25 DE FEBRERO'!$B:$L,11,0)</f>
        <v>4500000</v>
      </c>
      <c r="T488" s="17">
        <v>36000000</v>
      </c>
      <c r="U488" s="13" t="str">
        <f>VLOOKUP(A488,'MOD PAA INVERSIÓN 25 DE FEBRERO'!$B:$N,13,0)</f>
        <v>Subdireccion de Promocion de la Participacion</v>
      </c>
      <c r="V488" s="13" t="str">
        <f>VLOOKUP(A488,'MOD PAA INVERSIÓN 25 DE FEBRERO'!$B:$O,14,0)</f>
        <v>o232020200883990_otros servicios profesionales, tecnicos y empresariales n.c.p.</v>
      </c>
      <c r="W488" s="13" t="str">
        <f>VLOOKUP(A488,'MOD PAA INVERSIÓN 25 DE FEBRERO'!$B:$P,15,0)</f>
        <v>20/0220/0106/45020320254</v>
      </c>
      <c r="X488" s="13" t="s">
        <v>557</v>
      </c>
      <c r="Y488" s="13" t="s">
        <v>50</v>
      </c>
      <c r="Z488" s="13" t="s">
        <v>51</v>
      </c>
      <c r="AA488" s="69"/>
      <c r="AB488" s="69"/>
      <c r="AC488" s="69"/>
      <c r="AD488" s="69"/>
      <c r="AE488" s="13" t="s">
        <v>945</v>
      </c>
      <c r="AF488" s="40">
        <v>4500000</v>
      </c>
      <c r="AG488" s="34">
        <v>40500000</v>
      </c>
      <c r="AH488" s="70">
        <f>VLOOKUP(A488,'MOD PAA INVERSIÓN 25 DE FEBRERO'!$B:$M,12,0)</f>
        <v>36000000</v>
      </c>
      <c r="AI488" s="70">
        <f t="shared" si="20"/>
        <v>-4500000</v>
      </c>
      <c r="AJ488" s="83">
        <v>36000000</v>
      </c>
      <c r="AK488" s="70">
        <v>3</v>
      </c>
      <c r="AL488" s="70" t="str">
        <f>VLOOKUP(A488,'MOD PAA INVERSIÓN 25 DE FEBRERO'!$B:$X,23,0)</f>
        <v>Modificación propuesta</v>
      </c>
      <c r="AM488" s="13" t="s">
        <v>92</v>
      </c>
      <c r="AN488" s="14">
        <v>8146</v>
      </c>
      <c r="AO488" s="71"/>
      <c r="AP488" s="71">
        <f>SUMIFS('MOD PAA INVERSIÓN'!$M:$M,'MOD PAA INVERSIÓN'!B:B,A488,'MOD PAA INVERSIÓN'!A:A,"Información Actual")</f>
        <v>40500000</v>
      </c>
      <c r="AQ488" s="71">
        <f>VLOOKUP(A488,'Copia de MOD PAA INVERSIÓN'!$B:$M,12,0)</f>
        <v>36000000</v>
      </c>
      <c r="AR488" s="75">
        <f>VLOOKUP(A488,'SOL INVERSIÒN'!$B:$M,12,0)</f>
        <v>36000000</v>
      </c>
      <c r="AS488" s="75">
        <f t="shared" si="22"/>
        <v>0</v>
      </c>
      <c r="AT488" s="71"/>
      <c r="AU488" s="71">
        <f t="shared" si="21"/>
        <v>0</v>
      </c>
      <c r="AV488" s="71"/>
      <c r="AW488" s="71"/>
      <c r="AX488" s="71"/>
    </row>
    <row r="489" spans="1:50" ht="153">
      <c r="A489" s="12" t="s">
        <v>1018</v>
      </c>
      <c r="B489" s="13" t="s">
        <v>34</v>
      </c>
      <c r="C489" s="13" t="s">
        <v>35</v>
      </c>
      <c r="D489" s="13" t="s">
        <v>965</v>
      </c>
      <c r="E489" s="13" t="s">
        <v>944</v>
      </c>
      <c r="F489" s="14">
        <v>8146</v>
      </c>
      <c r="G489" s="14">
        <v>2024110010254</v>
      </c>
      <c r="H489" s="13" t="s">
        <v>945</v>
      </c>
      <c r="I489" s="13" t="s">
        <v>946</v>
      </c>
      <c r="J489" s="13" t="str">
        <f>VLOOKUP(A489,'MOD PAA INVERSIÓN 25 DE FEBRERO'!$B:$C,2,0)</f>
        <v>3. Entregar 1.550 Incentivo(s) para estimular y promover la participación incidente</v>
      </c>
      <c r="K489" s="13">
        <f>VLOOKUP(A489,'MOD PAA INVERSIÓN 25 DE FEBRERO'!$B:$D,3,0)</f>
        <v>80111601</v>
      </c>
      <c r="L489" s="13" t="str">
        <f>VLOOKUP(A489,'MOD PAA INVERSIÓN 25 DE FEBRERO'!$B:$E,4,0)</f>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
      <c r="M489" s="13" t="str">
        <f>VLOOKUP(A489,'MOD PAA INVERSIÓN 25 DE FEBRERO'!$B:$F,5,0)</f>
        <v>Febrero</v>
      </c>
      <c r="N489" s="14" t="str">
        <f>VLOOKUP(A489,'MOD PAA INVERSIÓN 25 DE FEBRERO'!$B:$G,6,0)</f>
        <v>Febrero</v>
      </c>
      <c r="O489" s="14">
        <f>VLOOKUP(A489,'MOD PAA INVERSIÓN 25 DE FEBRERO'!$B:$H,7,0)</f>
        <v>4</v>
      </c>
      <c r="P489" s="13">
        <f>VLOOKUP(A489,'MOD PAA INVERSIÓN 25 DE FEBRERO'!$B:$I,8,0)</f>
        <v>1</v>
      </c>
      <c r="Q489" s="13" t="str">
        <f>VLOOKUP(A489,'MOD PAA INVERSIÓN 25 DE FEBRERO'!$B:$J,9,0)</f>
        <v>CCE-16 Contratacion Directa</v>
      </c>
      <c r="R489" s="15" t="str">
        <f>VLOOKUP(A489,'MOD PAA INVERSIÓN 25 DE FEBRERO'!$B:$K,10,0)</f>
        <v>1-100-F001_Va-Recursos distrito</v>
      </c>
      <c r="S489" s="16">
        <f>VLOOKUP(A489,'MOD PAA INVERSIÓN 25 DE FEBRERO'!$B:$L,11,0)</f>
        <v>4500000</v>
      </c>
      <c r="T489" s="17">
        <v>18000000</v>
      </c>
      <c r="U489" s="13" t="str">
        <f>VLOOKUP(A489,'MOD PAA INVERSIÓN 25 DE FEBRERO'!$B:$N,13,0)</f>
        <v>Subdireccion de Promocion de la Participacion</v>
      </c>
      <c r="V489" s="13" t="str">
        <f>VLOOKUP(A489,'MOD PAA INVERSIÓN 25 DE FEBRERO'!$B:$O,14,0)</f>
        <v>o232020200883990_otros servicios profesionales, tecnicos y empresariales n.c.p.</v>
      </c>
      <c r="W489" s="13" t="str">
        <f>VLOOKUP(A489,'MOD PAA INVERSIÓN 25 DE FEBRERO'!$B:$P,15,0)</f>
        <v>20/0220/0106/45020320254</v>
      </c>
      <c r="X489" s="13" t="s">
        <v>557</v>
      </c>
      <c r="Y489" s="13" t="s">
        <v>50</v>
      </c>
      <c r="Z489" s="13" t="s">
        <v>51</v>
      </c>
      <c r="AA489" s="69"/>
      <c r="AB489" s="69"/>
      <c r="AC489" s="69"/>
      <c r="AD489" s="69"/>
      <c r="AE489" s="13" t="s">
        <v>945</v>
      </c>
      <c r="AF489" s="40">
        <v>4500000</v>
      </c>
      <c r="AG489" s="34">
        <v>27000000</v>
      </c>
      <c r="AH489" s="70">
        <f>VLOOKUP(A489,'MOD PAA INVERSIÓN 25 DE FEBRERO'!$B:$M,12,0)</f>
        <v>18000000</v>
      </c>
      <c r="AI489" s="70">
        <f t="shared" si="20"/>
        <v>-9000000</v>
      </c>
      <c r="AJ489" s="83">
        <v>18000000</v>
      </c>
      <c r="AK489" s="70">
        <v>3</v>
      </c>
      <c r="AL489" s="70" t="str">
        <f>VLOOKUP(A489,'MOD PAA INVERSIÓN 25 DE FEBRERO'!$B:$X,23,0)</f>
        <v>Modificación propuesta</v>
      </c>
      <c r="AM489" s="13" t="s">
        <v>92</v>
      </c>
      <c r="AN489" s="14">
        <v>8146</v>
      </c>
      <c r="AO489" s="71"/>
      <c r="AP489" s="71">
        <f>SUMIFS('MOD PAA INVERSIÓN'!$M:$M,'MOD PAA INVERSIÓN'!B:B,A489,'MOD PAA INVERSIÓN'!A:A,"Información Actual")</f>
        <v>27000000</v>
      </c>
      <c r="AQ489" s="71">
        <f>VLOOKUP(A489,'Copia de MOD PAA INVERSIÓN'!$B:$M,12,0)</f>
        <v>18000000</v>
      </c>
      <c r="AR489" s="75">
        <f>VLOOKUP(A489,'SOL INVERSIÒN'!$B:$M,12,0)</f>
        <v>18000000</v>
      </c>
      <c r="AS489" s="75">
        <f t="shared" si="22"/>
        <v>0</v>
      </c>
      <c r="AT489" s="71"/>
      <c r="AU489" s="71">
        <f t="shared" si="21"/>
        <v>0</v>
      </c>
      <c r="AV489" s="71"/>
      <c r="AW489" s="71"/>
      <c r="AX489" s="71"/>
    </row>
    <row r="490" spans="1:50" ht="153">
      <c r="A490" s="12" t="s">
        <v>1019</v>
      </c>
      <c r="B490" s="13" t="s">
        <v>34</v>
      </c>
      <c r="C490" s="13" t="s">
        <v>35</v>
      </c>
      <c r="D490" s="13" t="s">
        <v>965</v>
      </c>
      <c r="E490" s="13" t="s">
        <v>944</v>
      </c>
      <c r="F490" s="14">
        <v>8146</v>
      </c>
      <c r="G490" s="14">
        <v>2024110010254</v>
      </c>
      <c r="H490" s="13" t="s">
        <v>945</v>
      </c>
      <c r="I490" s="13" t="s">
        <v>946</v>
      </c>
      <c r="J490" s="13" t="s">
        <v>966</v>
      </c>
      <c r="K490" s="13">
        <v>80111601</v>
      </c>
      <c r="L490" s="13" t="s">
        <v>1010</v>
      </c>
      <c r="M490" s="13" t="s">
        <v>295</v>
      </c>
      <c r="N490" s="13" t="s">
        <v>295</v>
      </c>
      <c r="O490" s="13">
        <v>4</v>
      </c>
      <c r="P490" s="13">
        <v>1</v>
      </c>
      <c r="Q490" s="13" t="s">
        <v>949</v>
      </c>
      <c r="R490" s="40" t="s">
        <v>950</v>
      </c>
      <c r="S490" s="40">
        <v>4000000</v>
      </c>
      <c r="T490" s="17">
        <v>16000000</v>
      </c>
      <c r="U490" s="13" t="s">
        <v>951</v>
      </c>
      <c r="V490" s="13" t="s">
        <v>92</v>
      </c>
      <c r="W490" s="13" t="s">
        <v>952</v>
      </c>
      <c r="X490" s="13" t="s">
        <v>557</v>
      </c>
      <c r="Y490" s="13" t="s">
        <v>50</v>
      </c>
      <c r="Z490" s="13" t="s">
        <v>51</v>
      </c>
      <c r="AA490" s="69"/>
      <c r="AB490" s="69"/>
      <c r="AC490" s="69"/>
      <c r="AD490" s="69"/>
      <c r="AE490" s="13" t="s">
        <v>945</v>
      </c>
      <c r="AF490" s="40">
        <v>4000000</v>
      </c>
      <c r="AG490" s="34">
        <v>16000000</v>
      </c>
      <c r="AH490" s="70" t="e">
        <f>VLOOKUP(A490,'MOD PAA INVERSIÓN 25 DE FEBRERO'!$B:$M,12,0)</f>
        <v>#N/A</v>
      </c>
      <c r="AI490" s="70">
        <f t="shared" si="20"/>
        <v>0</v>
      </c>
      <c r="AJ490" s="70">
        <v>16000000</v>
      </c>
      <c r="AK490" s="70">
        <v>0</v>
      </c>
      <c r="AL490" s="70" t="e">
        <f>VLOOKUP(A490,'MOD PAA INVERSIÓN 25 DE FEBRERO'!$B:$X,23,0)</f>
        <v>#N/A</v>
      </c>
      <c r="AM490" s="13" t="s">
        <v>92</v>
      </c>
      <c r="AN490" s="14">
        <v>8146</v>
      </c>
      <c r="AO490" s="71"/>
      <c r="AP490" s="71">
        <f>SUMIFS('MOD PAA INVERSIÓN'!$M:$M,'MOD PAA INVERSIÓN'!B:B,A490,'MOD PAA INVERSIÓN'!A:A,"Información Actual")</f>
        <v>0</v>
      </c>
      <c r="AQ490" s="71" t="e">
        <f>VLOOKUP(A490,'Copia de MOD PAA INVERSIÓN'!$B:$M,12,0)</f>
        <v>#N/A</v>
      </c>
      <c r="AR490" s="69" t="e">
        <f>VLOOKUP(A490,'SOL INVERSIÒN'!$B:$M,12,0)</f>
        <v>#N/A</v>
      </c>
      <c r="AS490" s="69" t="e">
        <f t="shared" si="22"/>
        <v>#N/A</v>
      </c>
      <c r="AT490" s="71"/>
      <c r="AU490" s="71" t="e">
        <f t="shared" si="21"/>
        <v>#N/A</v>
      </c>
      <c r="AV490" s="71"/>
      <c r="AW490" s="71"/>
      <c r="AX490" s="71"/>
    </row>
    <row r="491" spans="1:50" ht="153">
      <c r="A491" s="12" t="s">
        <v>1020</v>
      </c>
      <c r="B491" s="13" t="s">
        <v>34</v>
      </c>
      <c r="C491" s="13" t="s">
        <v>35</v>
      </c>
      <c r="D491" s="13" t="s">
        <v>965</v>
      </c>
      <c r="E491" s="13" t="s">
        <v>944</v>
      </c>
      <c r="F491" s="14">
        <v>8146</v>
      </c>
      <c r="G491" s="14">
        <v>2024110010254</v>
      </c>
      <c r="H491" s="13" t="s">
        <v>945</v>
      </c>
      <c r="I491" s="13" t="s">
        <v>946</v>
      </c>
      <c r="J491" s="13" t="s">
        <v>966</v>
      </c>
      <c r="K491" s="13">
        <v>80111601</v>
      </c>
      <c r="L491" s="13" t="s">
        <v>1014</v>
      </c>
      <c r="M491" s="13" t="s">
        <v>295</v>
      </c>
      <c r="N491" s="13" t="s">
        <v>295</v>
      </c>
      <c r="O491" s="13">
        <v>4</v>
      </c>
      <c r="P491" s="13">
        <v>1</v>
      </c>
      <c r="Q491" s="13" t="s">
        <v>949</v>
      </c>
      <c r="R491" s="40" t="s">
        <v>950</v>
      </c>
      <c r="S491" s="40">
        <v>4000000</v>
      </c>
      <c r="T491" s="17">
        <v>16000000</v>
      </c>
      <c r="U491" s="13" t="s">
        <v>951</v>
      </c>
      <c r="V491" s="13" t="s">
        <v>92</v>
      </c>
      <c r="W491" s="13" t="s">
        <v>952</v>
      </c>
      <c r="X491" s="13" t="s">
        <v>557</v>
      </c>
      <c r="Y491" s="13" t="s">
        <v>50</v>
      </c>
      <c r="Z491" s="13" t="s">
        <v>51</v>
      </c>
      <c r="AA491" s="69"/>
      <c r="AB491" s="69"/>
      <c r="AC491" s="69"/>
      <c r="AD491" s="69"/>
      <c r="AE491" s="13" t="s">
        <v>945</v>
      </c>
      <c r="AF491" s="40">
        <v>4000000</v>
      </c>
      <c r="AG491" s="34">
        <v>16000000</v>
      </c>
      <c r="AH491" s="70" t="e">
        <f>VLOOKUP(A491,'MOD PAA INVERSIÓN 25 DE FEBRERO'!$B:$M,12,0)</f>
        <v>#N/A</v>
      </c>
      <c r="AI491" s="70">
        <f t="shared" si="20"/>
        <v>0</v>
      </c>
      <c r="AJ491" s="70">
        <v>16000000</v>
      </c>
      <c r="AK491" s="70">
        <v>0</v>
      </c>
      <c r="AL491" s="70" t="e">
        <f>VLOOKUP(A491,'MOD PAA INVERSIÓN 25 DE FEBRERO'!$B:$X,23,0)</f>
        <v>#N/A</v>
      </c>
      <c r="AM491" s="13" t="s">
        <v>92</v>
      </c>
      <c r="AN491" s="14">
        <v>8146</v>
      </c>
      <c r="AO491" s="71"/>
      <c r="AP491" s="71">
        <f>SUMIFS('MOD PAA INVERSIÓN'!$M:$M,'MOD PAA INVERSIÓN'!B:B,A491,'MOD PAA INVERSIÓN'!A:A,"Información Actual")</f>
        <v>0</v>
      </c>
      <c r="AQ491" s="71" t="e">
        <f>VLOOKUP(A491,'Copia de MOD PAA INVERSIÓN'!$B:$M,12,0)</f>
        <v>#N/A</v>
      </c>
      <c r="AR491" s="69" t="e">
        <f>VLOOKUP(A491,'SOL INVERSIÒN'!$B:$M,12,0)</f>
        <v>#N/A</v>
      </c>
      <c r="AS491" s="69" t="e">
        <f t="shared" si="22"/>
        <v>#N/A</v>
      </c>
      <c r="AT491" s="71"/>
      <c r="AU491" s="71" t="e">
        <f t="shared" si="21"/>
        <v>#N/A</v>
      </c>
      <c r="AV491" s="71"/>
      <c r="AW491" s="71"/>
      <c r="AX491" s="71"/>
    </row>
    <row r="492" spans="1:50" ht="153">
      <c r="A492" s="12" t="s">
        <v>1021</v>
      </c>
      <c r="B492" s="13" t="s">
        <v>34</v>
      </c>
      <c r="C492" s="13" t="s">
        <v>35</v>
      </c>
      <c r="D492" s="13" t="s">
        <v>965</v>
      </c>
      <c r="E492" s="13" t="s">
        <v>944</v>
      </c>
      <c r="F492" s="14">
        <v>8146</v>
      </c>
      <c r="G492" s="14">
        <v>2024110010254</v>
      </c>
      <c r="H492" s="13" t="s">
        <v>945</v>
      </c>
      <c r="I492" s="13" t="s">
        <v>946</v>
      </c>
      <c r="J492" s="13" t="str">
        <f>VLOOKUP(A492,'MOD PAA INVERSIÓN 25 DE FEBRERO'!$B:$C,2,0)</f>
        <v>3. Entregar 1.550 Incentivo(s) para estimular y promover la participación incidente</v>
      </c>
      <c r="K492" s="13">
        <f>VLOOKUP(A492,'MOD PAA INVERSIÓN 25 DE FEBRERO'!$B:$D,3,0)</f>
        <v>80111601</v>
      </c>
      <c r="L492" s="13" t="str">
        <f>VLOOKUP(A492,'MOD PAA INVERSIÓN 25 DE FEBRERO'!$B:$E,4,0)</f>
        <v>Prestar los servicios profesionales para realizar la socializacion y pedagogia de la Politica Publica de 
 Participacion incidente y acompañar los espacios de construccion que se generen 
 en el territorio, en torno al cumplimiento de las diferentes estrategias y actividades 
 que faciliten la apropiacion, cualificacion, reporte de la informacion y divulgacion 
 de las metas de la Subdireccion de Promocion de la Participacion del iDPaC.</v>
      </c>
      <c r="M492" s="13" t="str">
        <f>VLOOKUP(A492,'MOD PAA INVERSIÓN 25 DE FEBRERO'!$B:$F,5,0)</f>
        <v>Febrero</v>
      </c>
      <c r="N492" s="14" t="str">
        <f>VLOOKUP(A492,'MOD PAA INVERSIÓN 25 DE FEBRERO'!$B:$G,6,0)</f>
        <v>Febrero</v>
      </c>
      <c r="O492" s="14">
        <f>VLOOKUP(A492,'MOD PAA INVERSIÓN 25 DE FEBRERO'!$B:$H,7,0)</f>
        <v>9</v>
      </c>
      <c r="P492" s="13">
        <f>VLOOKUP(A492,'MOD PAA INVERSIÓN 25 DE FEBRERO'!$B:$I,8,0)</f>
        <v>1</v>
      </c>
      <c r="Q492" s="13" t="str">
        <f>VLOOKUP(A492,'MOD PAA INVERSIÓN 25 DE FEBRERO'!$B:$J,9,0)</f>
        <v>CCE-16 Contratacion Directa</v>
      </c>
      <c r="R492" s="15" t="str">
        <f>VLOOKUP(A492,'MOD PAA INVERSIÓN 25 DE FEBRERO'!$B:$K,10,0)</f>
        <v>1-100-F001_Va-Recursos distrito</v>
      </c>
      <c r="S492" s="16">
        <f>VLOOKUP(A492,'MOD PAA INVERSIÓN 25 DE FEBRERO'!$B:$L,11,0)</f>
        <v>4000000</v>
      </c>
      <c r="T492" s="17">
        <v>36000000</v>
      </c>
      <c r="U492" s="13" t="str">
        <f>VLOOKUP(A492,'MOD PAA INVERSIÓN 25 DE FEBRERO'!$B:$N,13,0)</f>
        <v>Subdireccion de Promocion de la Participacion</v>
      </c>
      <c r="V492" s="13" t="str">
        <f>VLOOKUP(A492,'MOD PAA INVERSIÓN 25 DE FEBRERO'!$B:$O,14,0)</f>
        <v>o232020200883990_otros servicios profesionales, tecnicos y empresariales n.c.p.</v>
      </c>
      <c r="W492" s="13" t="str">
        <f>VLOOKUP(A492,'MOD PAA INVERSIÓN 25 DE FEBRERO'!$B:$P,15,0)</f>
        <v>20/0220/0106/45020320254</v>
      </c>
      <c r="X492" s="13" t="s">
        <v>557</v>
      </c>
      <c r="Y492" s="13" t="s">
        <v>50</v>
      </c>
      <c r="Z492" s="13" t="s">
        <v>51</v>
      </c>
      <c r="AA492" s="69"/>
      <c r="AB492" s="69"/>
      <c r="AC492" s="69"/>
      <c r="AD492" s="69"/>
      <c r="AE492" s="13" t="s">
        <v>945</v>
      </c>
      <c r="AF492" s="40">
        <v>4000000</v>
      </c>
      <c r="AG492" s="34">
        <v>24000000</v>
      </c>
      <c r="AH492" s="70">
        <f>VLOOKUP(A492,'MOD PAA INVERSIÓN 25 DE FEBRERO'!$B:$M,12,0)</f>
        <v>36000000</v>
      </c>
      <c r="AI492" s="70">
        <f t="shared" si="20"/>
        <v>12000000</v>
      </c>
      <c r="AJ492" s="83">
        <v>36000000</v>
      </c>
      <c r="AK492" s="70">
        <v>3</v>
      </c>
      <c r="AL492" s="70" t="str">
        <f>VLOOKUP(A492,'MOD PAA INVERSIÓN 25 DE FEBRERO'!$B:$X,23,0)</f>
        <v>Modificación propuesta</v>
      </c>
      <c r="AM492" s="13" t="s">
        <v>92</v>
      </c>
      <c r="AN492" s="14">
        <v>8146</v>
      </c>
      <c r="AO492" s="71"/>
      <c r="AP492" s="71">
        <f>SUMIFS('MOD PAA INVERSIÓN'!$M:$M,'MOD PAA INVERSIÓN'!B:B,A492,'MOD PAA INVERSIÓN'!A:A,"Información Actual")</f>
        <v>24000000</v>
      </c>
      <c r="AQ492" s="71">
        <f>VLOOKUP(A492,'Copia de MOD PAA INVERSIÓN'!$B:$M,12,0)</f>
        <v>36000000</v>
      </c>
      <c r="AR492" s="75">
        <f>VLOOKUP(A492,'SOL INVERSIÒN'!$B:$M,12,0)</f>
        <v>36000000</v>
      </c>
      <c r="AS492" s="75">
        <f t="shared" si="22"/>
        <v>0</v>
      </c>
      <c r="AT492" s="71"/>
      <c r="AU492" s="71">
        <f t="shared" si="21"/>
        <v>0</v>
      </c>
      <c r="AV492" s="71"/>
      <c r="AW492" s="71"/>
      <c r="AX492" s="71"/>
    </row>
    <row r="493" spans="1:50" ht="153">
      <c r="A493" s="12" t="s">
        <v>1022</v>
      </c>
      <c r="B493" s="13" t="s">
        <v>34</v>
      </c>
      <c r="C493" s="13" t="s">
        <v>35</v>
      </c>
      <c r="D493" s="13" t="s">
        <v>965</v>
      </c>
      <c r="E493" s="13" t="s">
        <v>944</v>
      </c>
      <c r="F493" s="14">
        <v>8146</v>
      </c>
      <c r="G493" s="14">
        <v>2024110010254</v>
      </c>
      <c r="H493" s="13" t="s">
        <v>945</v>
      </c>
      <c r="I493" s="13" t="s">
        <v>946</v>
      </c>
      <c r="J493" s="13" t="s">
        <v>966</v>
      </c>
      <c r="K493" s="13">
        <v>80111601</v>
      </c>
      <c r="L493" s="13" t="s">
        <v>1010</v>
      </c>
      <c r="M493" s="13" t="s">
        <v>479</v>
      </c>
      <c r="N493" s="13" t="s">
        <v>479</v>
      </c>
      <c r="O493" s="13">
        <v>6</v>
      </c>
      <c r="P493" s="13">
        <v>1</v>
      </c>
      <c r="Q493" s="13" t="s">
        <v>949</v>
      </c>
      <c r="R493" s="40" t="s">
        <v>950</v>
      </c>
      <c r="S493" s="40">
        <v>4000000</v>
      </c>
      <c r="T493" s="17">
        <v>24000000</v>
      </c>
      <c r="U493" s="13" t="s">
        <v>951</v>
      </c>
      <c r="V493" s="13" t="s">
        <v>92</v>
      </c>
      <c r="W493" s="13" t="s">
        <v>952</v>
      </c>
      <c r="X493" s="13" t="s">
        <v>557</v>
      </c>
      <c r="Y493" s="13" t="s">
        <v>50</v>
      </c>
      <c r="Z493" s="13" t="s">
        <v>51</v>
      </c>
      <c r="AA493" s="69"/>
      <c r="AB493" s="69"/>
      <c r="AC493" s="69"/>
      <c r="AD493" s="69"/>
      <c r="AE493" s="13" t="s">
        <v>945</v>
      </c>
      <c r="AF493" s="40">
        <v>4000000</v>
      </c>
      <c r="AG493" s="34">
        <v>24000000</v>
      </c>
      <c r="AH493" s="70" t="e">
        <f>VLOOKUP(A493,'MOD PAA INVERSIÓN 25 DE FEBRERO'!$B:$M,12,0)</f>
        <v>#N/A</v>
      </c>
      <c r="AI493" s="70">
        <f t="shared" si="20"/>
        <v>0</v>
      </c>
      <c r="AJ493" s="70">
        <v>24000000</v>
      </c>
      <c r="AK493" s="70">
        <v>0</v>
      </c>
      <c r="AL493" s="70" t="e">
        <f>VLOOKUP(A493,'MOD PAA INVERSIÓN 25 DE FEBRERO'!$B:$X,23,0)</f>
        <v>#N/A</v>
      </c>
      <c r="AM493" s="13" t="s">
        <v>92</v>
      </c>
      <c r="AN493" s="14">
        <v>8146</v>
      </c>
      <c r="AO493" s="71"/>
      <c r="AP493" s="71">
        <f>SUMIFS('MOD PAA INVERSIÓN'!$M:$M,'MOD PAA INVERSIÓN'!B:B,A493,'MOD PAA INVERSIÓN'!A:A,"Información Actual")</f>
        <v>0</v>
      </c>
      <c r="AQ493" s="71" t="e">
        <f>VLOOKUP(A493,'Copia de MOD PAA INVERSIÓN'!$B:$M,12,0)</f>
        <v>#N/A</v>
      </c>
      <c r="AR493" s="69" t="e">
        <f>VLOOKUP(A493,'SOL INVERSIÒN'!$B:$M,12,0)</f>
        <v>#N/A</v>
      </c>
      <c r="AS493" s="69" t="e">
        <f t="shared" si="22"/>
        <v>#N/A</v>
      </c>
      <c r="AT493" s="71"/>
      <c r="AU493" s="71" t="e">
        <f t="shared" si="21"/>
        <v>#N/A</v>
      </c>
      <c r="AV493" s="71"/>
      <c r="AW493" s="71"/>
      <c r="AX493" s="71"/>
    </row>
    <row r="494" spans="1:50" ht="153">
      <c r="A494" s="12" t="s">
        <v>1023</v>
      </c>
      <c r="B494" s="13" t="s">
        <v>34</v>
      </c>
      <c r="C494" s="13" t="s">
        <v>35</v>
      </c>
      <c r="D494" s="13" t="s">
        <v>965</v>
      </c>
      <c r="E494" s="13" t="s">
        <v>944</v>
      </c>
      <c r="F494" s="14">
        <v>8146</v>
      </c>
      <c r="G494" s="14">
        <v>2024110010254</v>
      </c>
      <c r="H494" s="13" t="s">
        <v>945</v>
      </c>
      <c r="I494" s="13" t="s">
        <v>946</v>
      </c>
      <c r="J494" s="13" t="s">
        <v>966</v>
      </c>
      <c r="K494" s="13">
        <v>80111601</v>
      </c>
      <c r="L494" s="13" t="s">
        <v>1014</v>
      </c>
      <c r="M494" s="13" t="s">
        <v>479</v>
      </c>
      <c r="N494" s="13" t="s">
        <v>479</v>
      </c>
      <c r="O494" s="13">
        <v>6</v>
      </c>
      <c r="P494" s="13">
        <v>1</v>
      </c>
      <c r="Q494" s="13" t="s">
        <v>949</v>
      </c>
      <c r="R494" s="40" t="s">
        <v>950</v>
      </c>
      <c r="S494" s="40">
        <v>4000000</v>
      </c>
      <c r="T494" s="17">
        <v>24000000</v>
      </c>
      <c r="U494" s="13" t="s">
        <v>951</v>
      </c>
      <c r="V494" s="13" t="s">
        <v>92</v>
      </c>
      <c r="W494" s="13" t="s">
        <v>952</v>
      </c>
      <c r="X494" s="13" t="s">
        <v>557</v>
      </c>
      <c r="Y494" s="13" t="s">
        <v>50</v>
      </c>
      <c r="Z494" s="13" t="s">
        <v>51</v>
      </c>
      <c r="AA494" s="69"/>
      <c r="AB494" s="69"/>
      <c r="AC494" s="69"/>
      <c r="AD494" s="69"/>
      <c r="AE494" s="13" t="s">
        <v>945</v>
      </c>
      <c r="AF494" s="40">
        <v>4000000</v>
      </c>
      <c r="AG494" s="34">
        <v>24000000</v>
      </c>
      <c r="AH494" s="70" t="e">
        <f>VLOOKUP(A494,'MOD PAA INVERSIÓN 25 DE FEBRERO'!$B:$M,12,0)</f>
        <v>#N/A</v>
      </c>
      <c r="AI494" s="70">
        <f t="shared" si="20"/>
        <v>0</v>
      </c>
      <c r="AJ494" s="70">
        <v>24000000</v>
      </c>
      <c r="AK494" s="70">
        <v>0</v>
      </c>
      <c r="AL494" s="70" t="e">
        <f>VLOOKUP(A494,'MOD PAA INVERSIÓN 25 DE FEBRERO'!$B:$X,23,0)</f>
        <v>#N/A</v>
      </c>
      <c r="AM494" s="13" t="s">
        <v>92</v>
      </c>
      <c r="AN494" s="14">
        <v>8146</v>
      </c>
      <c r="AO494" s="71"/>
      <c r="AP494" s="71">
        <f>SUMIFS('MOD PAA INVERSIÓN'!$M:$M,'MOD PAA INVERSIÓN'!B:B,A494,'MOD PAA INVERSIÓN'!A:A,"Información Actual")</f>
        <v>0</v>
      </c>
      <c r="AQ494" s="71" t="e">
        <f>VLOOKUP(A494,'Copia de MOD PAA INVERSIÓN'!$B:$M,12,0)</f>
        <v>#N/A</v>
      </c>
      <c r="AR494" s="69" t="e">
        <f>VLOOKUP(A494,'SOL INVERSIÒN'!$B:$M,12,0)</f>
        <v>#N/A</v>
      </c>
      <c r="AS494" s="69" t="e">
        <f t="shared" si="22"/>
        <v>#N/A</v>
      </c>
      <c r="AT494" s="71"/>
      <c r="AU494" s="71" t="e">
        <f t="shared" si="21"/>
        <v>#N/A</v>
      </c>
      <c r="AV494" s="71"/>
      <c r="AW494" s="71"/>
      <c r="AX494" s="71"/>
    </row>
    <row r="495" spans="1:50" ht="153">
      <c r="A495" s="12" t="s">
        <v>1024</v>
      </c>
      <c r="B495" s="13" t="s">
        <v>34</v>
      </c>
      <c r="C495" s="13" t="s">
        <v>35</v>
      </c>
      <c r="D495" s="13" t="s">
        <v>965</v>
      </c>
      <c r="E495" s="13" t="s">
        <v>944</v>
      </c>
      <c r="F495" s="14">
        <v>8146</v>
      </c>
      <c r="G495" s="14">
        <v>2024110010254</v>
      </c>
      <c r="H495" s="13" t="s">
        <v>945</v>
      </c>
      <c r="I495" s="13" t="s">
        <v>946</v>
      </c>
      <c r="J495" s="13" t="s">
        <v>966</v>
      </c>
      <c r="K495" s="13">
        <v>80111601</v>
      </c>
      <c r="L495" s="13" t="s">
        <v>1010</v>
      </c>
      <c r="M495" s="13" t="s">
        <v>295</v>
      </c>
      <c r="N495" s="13" t="s">
        <v>295</v>
      </c>
      <c r="O495" s="13">
        <v>4</v>
      </c>
      <c r="P495" s="13">
        <v>1</v>
      </c>
      <c r="Q495" s="13" t="s">
        <v>949</v>
      </c>
      <c r="R495" s="40" t="s">
        <v>950</v>
      </c>
      <c r="S495" s="40">
        <v>4000000</v>
      </c>
      <c r="T495" s="17">
        <v>16000000</v>
      </c>
      <c r="U495" s="13" t="s">
        <v>951</v>
      </c>
      <c r="V495" s="13" t="s">
        <v>92</v>
      </c>
      <c r="W495" s="13" t="s">
        <v>952</v>
      </c>
      <c r="X495" s="13" t="s">
        <v>557</v>
      </c>
      <c r="Y495" s="13" t="s">
        <v>50</v>
      </c>
      <c r="Z495" s="13" t="s">
        <v>51</v>
      </c>
      <c r="AA495" s="69"/>
      <c r="AB495" s="69"/>
      <c r="AC495" s="69"/>
      <c r="AD495" s="69"/>
      <c r="AE495" s="13" t="s">
        <v>945</v>
      </c>
      <c r="AF495" s="40">
        <v>4000000</v>
      </c>
      <c r="AG495" s="34">
        <v>16000000</v>
      </c>
      <c r="AH495" s="70" t="e">
        <f>VLOOKUP(A495,'MOD PAA INVERSIÓN 25 DE FEBRERO'!$B:$M,12,0)</f>
        <v>#N/A</v>
      </c>
      <c r="AI495" s="70">
        <f t="shared" si="20"/>
        <v>0</v>
      </c>
      <c r="AJ495" s="70">
        <v>16000000</v>
      </c>
      <c r="AK495" s="70">
        <v>0</v>
      </c>
      <c r="AL495" s="70" t="e">
        <f>VLOOKUP(A495,'MOD PAA INVERSIÓN 25 DE FEBRERO'!$B:$X,23,0)</f>
        <v>#N/A</v>
      </c>
      <c r="AM495" s="13" t="s">
        <v>92</v>
      </c>
      <c r="AN495" s="14">
        <v>8146</v>
      </c>
      <c r="AO495" s="71"/>
      <c r="AP495" s="71">
        <f>SUMIFS('MOD PAA INVERSIÓN'!$M:$M,'MOD PAA INVERSIÓN'!B:B,A495,'MOD PAA INVERSIÓN'!A:A,"Información Actual")</f>
        <v>0</v>
      </c>
      <c r="AQ495" s="71" t="e">
        <f>VLOOKUP(A495,'Copia de MOD PAA INVERSIÓN'!$B:$M,12,0)</f>
        <v>#N/A</v>
      </c>
      <c r="AR495" s="69" t="e">
        <f>VLOOKUP(A495,'SOL INVERSIÒN'!$B:$M,12,0)</f>
        <v>#N/A</v>
      </c>
      <c r="AS495" s="69" t="e">
        <f t="shared" si="22"/>
        <v>#N/A</v>
      </c>
      <c r="AT495" s="71"/>
      <c r="AU495" s="71" t="e">
        <f t="shared" si="21"/>
        <v>#N/A</v>
      </c>
      <c r="AV495" s="71"/>
      <c r="AW495" s="71"/>
      <c r="AX495" s="71"/>
    </row>
    <row r="496" spans="1:50" ht="153">
      <c r="A496" s="12" t="s">
        <v>1025</v>
      </c>
      <c r="B496" s="13" t="s">
        <v>34</v>
      </c>
      <c r="C496" s="13" t="s">
        <v>35</v>
      </c>
      <c r="D496" s="13" t="s">
        <v>965</v>
      </c>
      <c r="E496" s="13" t="s">
        <v>944</v>
      </c>
      <c r="F496" s="14">
        <v>8146</v>
      </c>
      <c r="G496" s="14">
        <v>2024110010254</v>
      </c>
      <c r="H496" s="13" t="s">
        <v>945</v>
      </c>
      <c r="I496" s="13" t="s">
        <v>946</v>
      </c>
      <c r="J496" s="13" t="s">
        <v>966</v>
      </c>
      <c r="K496" s="13">
        <v>80111601</v>
      </c>
      <c r="L496" s="13" t="s">
        <v>1014</v>
      </c>
      <c r="M496" s="13" t="s">
        <v>295</v>
      </c>
      <c r="N496" s="13" t="s">
        <v>295</v>
      </c>
      <c r="O496" s="13">
        <v>4</v>
      </c>
      <c r="P496" s="13">
        <v>1</v>
      </c>
      <c r="Q496" s="13" t="s">
        <v>949</v>
      </c>
      <c r="R496" s="40" t="s">
        <v>950</v>
      </c>
      <c r="S496" s="40">
        <v>4000000</v>
      </c>
      <c r="T496" s="17">
        <v>16000000</v>
      </c>
      <c r="U496" s="13" t="s">
        <v>951</v>
      </c>
      <c r="V496" s="13" t="s">
        <v>92</v>
      </c>
      <c r="W496" s="13" t="s">
        <v>952</v>
      </c>
      <c r="X496" s="13" t="s">
        <v>557</v>
      </c>
      <c r="Y496" s="13" t="s">
        <v>50</v>
      </c>
      <c r="Z496" s="13" t="s">
        <v>51</v>
      </c>
      <c r="AA496" s="69"/>
      <c r="AB496" s="69"/>
      <c r="AC496" s="69"/>
      <c r="AD496" s="69"/>
      <c r="AE496" s="13" t="s">
        <v>945</v>
      </c>
      <c r="AF496" s="40">
        <v>4000000</v>
      </c>
      <c r="AG496" s="34">
        <v>16000000</v>
      </c>
      <c r="AH496" s="70" t="e">
        <f>VLOOKUP(A496,'MOD PAA INVERSIÓN 25 DE FEBRERO'!$B:$M,12,0)</f>
        <v>#N/A</v>
      </c>
      <c r="AI496" s="70">
        <f t="shared" si="20"/>
        <v>0</v>
      </c>
      <c r="AJ496" s="70">
        <v>16000000</v>
      </c>
      <c r="AK496" s="70">
        <v>0</v>
      </c>
      <c r="AL496" s="70" t="e">
        <f>VLOOKUP(A496,'MOD PAA INVERSIÓN 25 DE FEBRERO'!$B:$X,23,0)</f>
        <v>#N/A</v>
      </c>
      <c r="AM496" s="13" t="s">
        <v>92</v>
      </c>
      <c r="AN496" s="14">
        <v>8146</v>
      </c>
      <c r="AO496" s="71"/>
      <c r="AP496" s="71">
        <f>SUMIFS('MOD PAA INVERSIÓN'!$M:$M,'MOD PAA INVERSIÓN'!B:B,A496,'MOD PAA INVERSIÓN'!A:A,"Información Actual")</f>
        <v>0</v>
      </c>
      <c r="AQ496" s="71" t="e">
        <f>VLOOKUP(A496,'Copia de MOD PAA INVERSIÓN'!$B:$M,12,0)</f>
        <v>#N/A</v>
      </c>
      <c r="AR496" s="69" t="e">
        <f>VLOOKUP(A496,'SOL INVERSIÒN'!$B:$M,12,0)</f>
        <v>#N/A</v>
      </c>
      <c r="AS496" s="69" t="e">
        <f t="shared" si="22"/>
        <v>#N/A</v>
      </c>
      <c r="AT496" s="71"/>
      <c r="AU496" s="71" t="e">
        <f t="shared" si="21"/>
        <v>#N/A</v>
      </c>
      <c r="AV496" s="71"/>
      <c r="AW496" s="71"/>
      <c r="AX496" s="71"/>
    </row>
    <row r="497" spans="1:50" ht="191.25">
      <c r="A497" s="12" t="s">
        <v>1026</v>
      </c>
      <c r="B497" s="13" t="s">
        <v>34</v>
      </c>
      <c r="C497" s="13" t="s">
        <v>35</v>
      </c>
      <c r="D497" s="13" t="s">
        <v>965</v>
      </c>
      <c r="E497" s="13" t="s">
        <v>944</v>
      </c>
      <c r="F497" s="14">
        <v>8146</v>
      </c>
      <c r="G497" s="14">
        <v>2024110010254</v>
      </c>
      <c r="H497" s="13" t="s">
        <v>945</v>
      </c>
      <c r="I497" s="13" t="s">
        <v>946</v>
      </c>
      <c r="J497" s="13" t="s">
        <v>966</v>
      </c>
      <c r="K497" s="13">
        <v>80111601</v>
      </c>
      <c r="L497" s="13" t="s">
        <v>1027</v>
      </c>
      <c r="M497" s="13" t="s">
        <v>479</v>
      </c>
      <c r="N497" s="13" t="s">
        <v>479</v>
      </c>
      <c r="O497" s="13">
        <v>6</v>
      </c>
      <c r="P497" s="13">
        <v>1</v>
      </c>
      <c r="Q497" s="13" t="s">
        <v>949</v>
      </c>
      <c r="R497" s="40" t="s">
        <v>950</v>
      </c>
      <c r="S497" s="40">
        <v>3600000</v>
      </c>
      <c r="T497" s="17">
        <v>21600000</v>
      </c>
      <c r="U497" s="13" t="s">
        <v>951</v>
      </c>
      <c r="V497" s="13" t="s">
        <v>92</v>
      </c>
      <c r="W497" s="13" t="s">
        <v>952</v>
      </c>
      <c r="X497" s="13" t="s">
        <v>557</v>
      </c>
      <c r="Y497" s="13" t="s">
        <v>50</v>
      </c>
      <c r="Z497" s="13" t="s">
        <v>51</v>
      </c>
      <c r="AA497" s="69"/>
      <c r="AB497" s="69"/>
      <c r="AC497" s="69"/>
      <c r="AD497" s="69"/>
      <c r="AE497" s="13" t="s">
        <v>945</v>
      </c>
      <c r="AF497" s="40">
        <v>3600000</v>
      </c>
      <c r="AG497" s="34">
        <v>21600000</v>
      </c>
      <c r="AH497" s="70" t="e">
        <f>VLOOKUP(A497,'MOD PAA INVERSIÓN 25 DE FEBRERO'!$B:$M,12,0)</f>
        <v>#N/A</v>
      </c>
      <c r="AI497" s="70">
        <f t="shared" si="20"/>
        <v>0</v>
      </c>
      <c r="AJ497" s="70">
        <v>21600000</v>
      </c>
      <c r="AK497" s="70">
        <v>0</v>
      </c>
      <c r="AL497" s="70" t="e">
        <f>VLOOKUP(A497,'MOD PAA INVERSIÓN 25 DE FEBRERO'!$B:$X,23,0)</f>
        <v>#N/A</v>
      </c>
      <c r="AM497" s="13" t="s">
        <v>92</v>
      </c>
      <c r="AN497" s="14">
        <v>8146</v>
      </c>
      <c r="AO497" s="71"/>
      <c r="AP497" s="71">
        <f>SUMIFS('MOD PAA INVERSIÓN'!$M:$M,'MOD PAA INVERSIÓN'!B:B,A497,'MOD PAA INVERSIÓN'!A:A,"Información Actual")</f>
        <v>0</v>
      </c>
      <c r="AQ497" s="71" t="e">
        <f>VLOOKUP(A497,'Copia de MOD PAA INVERSIÓN'!$B:$M,12,0)</f>
        <v>#N/A</v>
      </c>
      <c r="AR497" s="69" t="e">
        <f>VLOOKUP(A497,'SOL INVERSIÒN'!$B:$M,12,0)</f>
        <v>#N/A</v>
      </c>
      <c r="AS497" s="69" t="e">
        <f t="shared" si="22"/>
        <v>#N/A</v>
      </c>
      <c r="AT497" s="71"/>
      <c r="AU497" s="71" t="e">
        <f t="shared" si="21"/>
        <v>#N/A</v>
      </c>
      <c r="AV497" s="71"/>
      <c r="AW497" s="71"/>
      <c r="AX497" s="71"/>
    </row>
    <row r="498" spans="1:50" ht="153">
      <c r="A498" s="12" t="s">
        <v>1028</v>
      </c>
      <c r="B498" s="13" t="s">
        <v>34</v>
      </c>
      <c r="C498" s="13" t="s">
        <v>35</v>
      </c>
      <c r="D498" s="13" t="s">
        <v>965</v>
      </c>
      <c r="E498" s="13" t="s">
        <v>944</v>
      </c>
      <c r="F498" s="14">
        <v>8146</v>
      </c>
      <c r="G498" s="14">
        <v>2024110010254</v>
      </c>
      <c r="H498" s="13" t="s">
        <v>945</v>
      </c>
      <c r="I498" s="13" t="s">
        <v>946</v>
      </c>
      <c r="J498" s="13" t="s">
        <v>966</v>
      </c>
      <c r="K498" s="13">
        <v>80111601</v>
      </c>
      <c r="L498" s="13" t="s">
        <v>1029</v>
      </c>
      <c r="M498" s="13" t="s">
        <v>479</v>
      </c>
      <c r="N498" s="13" t="s">
        <v>479</v>
      </c>
      <c r="O498" s="13">
        <v>8</v>
      </c>
      <c r="P498" s="13">
        <v>1</v>
      </c>
      <c r="Q498" s="13" t="s">
        <v>949</v>
      </c>
      <c r="R498" s="40" t="s">
        <v>950</v>
      </c>
      <c r="S498" s="40">
        <v>7000000</v>
      </c>
      <c r="T498" s="17">
        <v>56000000</v>
      </c>
      <c r="U498" s="13" t="s">
        <v>951</v>
      </c>
      <c r="V498" s="13" t="s">
        <v>92</v>
      </c>
      <c r="W498" s="13" t="s">
        <v>952</v>
      </c>
      <c r="X498" s="13" t="s">
        <v>557</v>
      </c>
      <c r="Y498" s="13" t="s">
        <v>50</v>
      </c>
      <c r="Z498" s="13" t="s">
        <v>51</v>
      </c>
      <c r="AA498" s="69"/>
      <c r="AB498" s="69"/>
      <c r="AC498" s="69"/>
      <c r="AD498" s="69"/>
      <c r="AE498" s="13" t="s">
        <v>945</v>
      </c>
      <c r="AF498" s="40">
        <v>7000000</v>
      </c>
      <c r="AG498" s="34">
        <v>56000000</v>
      </c>
      <c r="AH498" s="70" t="e">
        <f>VLOOKUP(A498,'MOD PAA INVERSIÓN 25 DE FEBRERO'!$B:$M,12,0)</f>
        <v>#N/A</v>
      </c>
      <c r="AI498" s="70">
        <f t="shared" si="20"/>
        <v>0</v>
      </c>
      <c r="AJ498" s="70">
        <v>56000000</v>
      </c>
      <c r="AK498" s="70">
        <v>0</v>
      </c>
      <c r="AL498" s="70" t="e">
        <f>VLOOKUP(A498,'MOD PAA INVERSIÓN 25 DE FEBRERO'!$B:$X,23,0)</f>
        <v>#N/A</v>
      </c>
      <c r="AM498" s="13" t="s">
        <v>92</v>
      </c>
      <c r="AN498" s="14">
        <v>8146</v>
      </c>
      <c r="AO498" s="71"/>
      <c r="AP498" s="71">
        <f>SUMIFS('MOD PAA INVERSIÓN'!$M:$M,'MOD PAA INVERSIÓN'!B:B,A498,'MOD PAA INVERSIÓN'!A:A,"Información Actual")</f>
        <v>0</v>
      </c>
      <c r="AQ498" s="71" t="e">
        <f>VLOOKUP(A498,'Copia de MOD PAA INVERSIÓN'!$B:$M,12,0)</f>
        <v>#N/A</v>
      </c>
      <c r="AR498" s="69" t="e">
        <f>VLOOKUP(A498,'SOL INVERSIÒN'!$B:$M,12,0)</f>
        <v>#N/A</v>
      </c>
      <c r="AS498" s="69" t="e">
        <f t="shared" si="22"/>
        <v>#N/A</v>
      </c>
      <c r="AT498" s="71"/>
      <c r="AU498" s="71" t="e">
        <f t="shared" si="21"/>
        <v>#N/A</v>
      </c>
      <c r="AV498" s="71"/>
      <c r="AW498" s="71"/>
      <c r="AX498" s="71"/>
    </row>
    <row r="499" spans="1:50" ht="153">
      <c r="A499" s="12" t="s">
        <v>1030</v>
      </c>
      <c r="B499" s="13" t="s">
        <v>34</v>
      </c>
      <c r="C499" s="13" t="s">
        <v>35</v>
      </c>
      <c r="D499" s="13" t="s">
        <v>965</v>
      </c>
      <c r="E499" s="13" t="s">
        <v>944</v>
      </c>
      <c r="F499" s="14">
        <v>8146</v>
      </c>
      <c r="G499" s="14">
        <v>2024110010254</v>
      </c>
      <c r="H499" s="13" t="s">
        <v>945</v>
      </c>
      <c r="I499" s="13" t="s">
        <v>946</v>
      </c>
      <c r="J499" s="13" t="s">
        <v>966</v>
      </c>
      <c r="K499" s="13">
        <v>80111601</v>
      </c>
      <c r="L499" s="13" t="s">
        <v>1031</v>
      </c>
      <c r="M499" s="13" t="s">
        <v>295</v>
      </c>
      <c r="N499" s="13" t="s">
        <v>295</v>
      </c>
      <c r="O499" s="13">
        <v>4</v>
      </c>
      <c r="P499" s="13">
        <v>1</v>
      </c>
      <c r="Q499" s="13" t="s">
        <v>949</v>
      </c>
      <c r="R499" s="40" t="s">
        <v>950</v>
      </c>
      <c r="S499" s="40">
        <v>2253000</v>
      </c>
      <c r="T499" s="17">
        <v>9012000</v>
      </c>
      <c r="U499" s="13" t="s">
        <v>951</v>
      </c>
      <c r="V499" s="13" t="s">
        <v>92</v>
      </c>
      <c r="W499" s="13" t="s">
        <v>952</v>
      </c>
      <c r="X499" s="13" t="s">
        <v>557</v>
      </c>
      <c r="Y499" s="13" t="s">
        <v>50</v>
      </c>
      <c r="Z499" s="13" t="s">
        <v>51</v>
      </c>
      <c r="AA499" s="69"/>
      <c r="AB499" s="69"/>
      <c r="AC499" s="69"/>
      <c r="AD499" s="69"/>
      <c r="AE499" s="13" t="s">
        <v>945</v>
      </c>
      <c r="AF499" s="40">
        <v>2253000</v>
      </c>
      <c r="AG499" s="34">
        <v>9012000</v>
      </c>
      <c r="AH499" s="70" t="e">
        <f>VLOOKUP(A499,'MOD PAA INVERSIÓN 25 DE FEBRERO'!$B:$M,12,0)</f>
        <v>#N/A</v>
      </c>
      <c r="AI499" s="70">
        <f t="shared" si="20"/>
        <v>0</v>
      </c>
      <c r="AJ499" s="70">
        <v>9012000</v>
      </c>
      <c r="AK499" s="70">
        <v>0</v>
      </c>
      <c r="AL499" s="70" t="e">
        <f>VLOOKUP(A499,'MOD PAA INVERSIÓN 25 DE FEBRERO'!$B:$X,23,0)</f>
        <v>#N/A</v>
      </c>
      <c r="AM499" s="13" t="s">
        <v>92</v>
      </c>
      <c r="AN499" s="14">
        <v>8146</v>
      </c>
      <c r="AO499" s="71"/>
      <c r="AP499" s="71">
        <f>SUMIFS('MOD PAA INVERSIÓN'!$M:$M,'MOD PAA INVERSIÓN'!B:B,A499,'MOD PAA INVERSIÓN'!A:A,"Información Actual")</f>
        <v>0</v>
      </c>
      <c r="AQ499" s="71" t="e">
        <f>VLOOKUP(A499,'Copia de MOD PAA INVERSIÓN'!$B:$M,12,0)</f>
        <v>#N/A</v>
      </c>
      <c r="AR499" s="69" t="e">
        <f>VLOOKUP(A499,'SOL INVERSIÒN'!$B:$M,12,0)</f>
        <v>#N/A</v>
      </c>
      <c r="AS499" s="69" t="e">
        <f t="shared" si="22"/>
        <v>#N/A</v>
      </c>
      <c r="AT499" s="71"/>
      <c r="AU499" s="71" t="e">
        <f t="shared" si="21"/>
        <v>#N/A</v>
      </c>
      <c r="AV499" s="71"/>
      <c r="AW499" s="71"/>
      <c r="AX499" s="71"/>
    </row>
    <row r="500" spans="1:50" ht="153">
      <c r="A500" s="12" t="s">
        <v>1032</v>
      </c>
      <c r="B500" s="13" t="s">
        <v>34</v>
      </c>
      <c r="C500" s="13" t="s">
        <v>35</v>
      </c>
      <c r="D500" s="13" t="s">
        <v>965</v>
      </c>
      <c r="E500" s="13" t="s">
        <v>944</v>
      </c>
      <c r="F500" s="14">
        <v>8146</v>
      </c>
      <c r="G500" s="14">
        <v>2024110010254</v>
      </c>
      <c r="H500" s="13" t="s">
        <v>945</v>
      </c>
      <c r="I500" s="13" t="s">
        <v>946</v>
      </c>
      <c r="J500" s="13" t="str">
        <f>VLOOKUP(A500,'MOD PAA INVERSIÓN 25 DE FEBRERO'!$B:$C,2,0)</f>
        <v>3. Entregar 1.550 Incentivo(s) para estimular y promover la participación incidente</v>
      </c>
      <c r="K500" s="13">
        <f>VLOOKUP(A500,'MOD PAA INVERSIÓN 25 DE FEBRERO'!$B:$D,3,0)</f>
        <v>80111601</v>
      </c>
      <c r="L500" s="13" t="str">
        <f>VLOOKUP(A500,'MOD PAA INVERSIÓN 25 DE FEBRERO'!$B:$E,4,0)</f>
        <v>Prestacion de servicios en las actividades relacionadas con los procedimientos de los proyectos estrategicos de la Subdireccion de Promocion de la Participacion.</v>
      </c>
      <c r="M500" s="13" t="str">
        <f>VLOOKUP(A500,'MOD PAA INVERSIÓN 25 DE FEBRERO'!$B:$F,5,0)</f>
        <v>Julio</v>
      </c>
      <c r="N500" s="14" t="str">
        <f>VLOOKUP(A500,'MOD PAA INVERSIÓN 25 DE FEBRERO'!$B:$G,6,0)</f>
        <v>Julio</v>
      </c>
      <c r="O500" s="14">
        <f>VLOOKUP(A500,'MOD PAA INVERSIÓN 25 DE FEBRERO'!$B:$H,7,0)</f>
        <v>1</v>
      </c>
      <c r="P500" s="13">
        <f>VLOOKUP(A500,'MOD PAA INVERSIÓN 25 DE FEBRERO'!$B:$I,8,0)</f>
        <v>1</v>
      </c>
      <c r="Q500" s="13" t="str">
        <f>VLOOKUP(A500,'MOD PAA INVERSIÓN 25 DE FEBRERO'!$B:$J,9,0)</f>
        <v>CCE-16 Contratacion Directa</v>
      </c>
      <c r="R500" s="15" t="str">
        <f>VLOOKUP(A500,'MOD PAA INVERSIÓN 25 DE FEBRERO'!$B:$K,10,0)</f>
        <v>1-100-F001_Va-Recursos distrito</v>
      </c>
      <c r="S500" s="16" t="str">
        <f>VLOOKUP(A500,'MOD PAA INVERSIÓN 25 DE FEBRERO'!$B:$L,11,0)</f>
        <v xml:space="preserve">  -</v>
      </c>
      <c r="T500" s="17">
        <v>296696000</v>
      </c>
      <c r="U500" s="13" t="str">
        <f>VLOOKUP(A500,'MOD PAA INVERSIÓN 25 DE FEBRERO'!$B:$N,13,0)</f>
        <v>Subdireccion de Promocion de la Participacion</v>
      </c>
      <c r="V500" s="13" t="str">
        <f>VLOOKUP(A500,'MOD PAA INVERSIÓN 25 DE FEBRERO'!$B:$O,14,0)</f>
        <v>o232020200883990_otros servicios profesionales, tecnicos y empresariales n.c.p.</v>
      </c>
      <c r="W500" s="13" t="str">
        <f>VLOOKUP(A500,'MOD PAA INVERSIÓN 25 DE FEBRERO'!$B:$P,15,0)</f>
        <v>20/0220/0106/45020320254</v>
      </c>
      <c r="X500" s="13" t="s">
        <v>557</v>
      </c>
      <c r="Y500" s="13" t="s">
        <v>50</v>
      </c>
      <c r="Z500" s="13" t="s">
        <v>51</v>
      </c>
      <c r="AA500" s="69"/>
      <c r="AB500" s="69"/>
      <c r="AC500" s="69"/>
      <c r="AD500" s="69"/>
      <c r="AE500" s="13" t="s">
        <v>945</v>
      </c>
      <c r="AF500" s="40" t="s">
        <v>233</v>
      </c>
      <c r="AG500" s="34">
        <v>261242000</v>
      </c>
      <c r="AH500" s="70">
        <f>VLOOKUP(A500,'MOD PAA INVERSIÓN 25 DE FEBRERO'!$B:$M,12,0)</f>
        <v>296696000</v>
      </c>
      <c r="AI500" s="70">
        <f t="shared" si="20"/>
        <v>35454000</v>
      </c>
      <c r="AJ500" s="83">
        <v>296696000</v>
      </c>
      <c r="AK500" s="70">
        <v>3</v>
      </c>
      <c r="AL500" s="70" t="str">
        <f>VLOOKUP(A500,'MOD PAA INVERSIÓN 25 DE FEBRERO'!$B:$X,23,0)</f>
        <v>Modificación propuesta</v>
      </c>
      <c r="AM500" s="13" t="s">
        <v>92</v>
      </c>
      <c r="AN500" s="14">
        <v>8146</v>
      </c>
      <c r="AO500" s="71"/>
      <c r="AP500" s="71">
        <f>SUMIFS('MOD PAA INVERSIÓN'!$M:$M,'MOD PAA INVERSIÓN'!B:B,A500,'MOD PAA INVERSIÓN'!A:A,"Información Actual")</f>
        <v>261242000</v>
      </c>
      <c r="AQ500" s="71">
        <f>VLOOKUP(A500,'Copia de MOD PAA INVERSIÓN'!$B:$M,12,0)</f>
        <v>296696000</v>
      </c>
      <c r="AR500" s="75">
        <f>VLOOKUP(A500,'SOL INVERSIÒN'!$B:$M,12,0)</f>
        <v>296696000</v>
      </c>
      <c r="AS500" s="75">
        <f t="shared" si="22"/>
        <v>0</v>
      </c>
      <c r="AT500" s="71"/>
      <c r="AU500" s="71">
        <f t="shared" si="21"/>
        <v>0</v>
      </c>
      <c r="AV500" s="71"/>
      <c r="AW500" s="71"/>
      <c r="AX500" s="71"/>
    </row>
    <row r="501" spans="1:50" ht="191.25">
      <c r="A501" s="12" t="s">
        <v>1034</v>
      </c>
      <c r="B501" s="13" t="s">
        <v>34</v>
      </c>
      <c r="C501" s="13" t="s">
        <v>35</v>
      </c>
      <c r="D501" s="13" t="s">
        <v>1035</v>
      </c>
      <c r="E501" s="13" t="s">
        <v>944</v>
      </c>
      <c r="F501" s="14">
        <v>8146</v>
      </c>
      <c r="G501" s="14">
        <v>2024110010254</v>
      </c>
      <c r="H501" s="13" t="s">
        <v>945</v>
      </c>
      <c r="I501" s="13" t="s">
        <v>946</v>
      </c>
      <c r="J501" s="13" t="str">
        <f>VLOOKUP(A501,'MOD PAA INVERSIÓN 25 DE FEBRERO'!$B:$C,2,0)</f>
        <v>4. Suscribir 70 Pacto(s) ciudadanos de convivencia</v>
      </c>
      <c r="K501" s="13">
        <f>VLOOKUP(A501,'MOD PAA INVERSIÓN 25 DE FEBRERO'!$B:$D,3,0)</f>
        <v>80111601</v>
      </c>
      <c r="L501" s="13" t="str">
        <f>VLOOKUP(A501,'MOD PAA INVERSIÓN 25 DE FEBRERO'!$B:$E,4,0)</f>
        <v>Prestar los servicios profesionales para orientar el equipo de la 
 estrategia "impactando", realizando seguimiento y articulacion 
 interna como externa.</v>
      </c>
      <c r="M501" s="13" t="str">
        <f>VLOOKUP(A501,'MOD PAA INVERSIÓN 25 DE FEBRERO'!$B:$F,5,0)</f>
        <v>Febrero</v>
      </c>
      <c r="N501" s="14" t="str">
        <f>VLOOKUP(A501,'MOD PAA INVERSIÓN 25 DE FEBRERO'!$B:$G,6,0)</f>
        <v>Febrero</v>
      </c>
      <c r="O501" s="14">
        <f>VLOOKUP(A501,'MOD PAA INVERSIÓN 25 DE FEBRERO'!$B:$H,7,0)</f>
        <v>6</v>
      </c>
      <c r="P501" s="13">
        <f>VLOOKUP(A501,'MOD PAA INVERSIÓN 25 DE FEBRERO'!$B:$I,8,0)</f>
        <v>1</v>
      </c>
      <c r="Q501" s="13" t="str">
        <f>VLOOKUP(A501,'MOD PAA INVERSIÓN 25 DE FEBRERO'!$B:$J,9,0)</f>
        <v>CCE-16 Contratacion Directa</v>
      </c>
      <c r="R501" s="15" t="str">
        <f>VLOOKUP(A501,'MOD PAA INVERSIÓN 25 DE FEBRERO'!$B:$K,10,0)</f>
        <v>1-100-F001_Va-Recursos distrito</v>
      </c>
      <c r="S501" s="16">
        <f>VLOOKUP(A501,'MOD PAA INVERSIÓN 25 DE FEBRERO'!$B:$L,11,0)</f>
        <v>6000000</v>
      </c>
      <c r="T501" s="17">
        <v>36000000</v>
      </c>
      <c r="U501" s="13" t="str">
        <f>VLOOKUP(A501,'MOD PAA INVERSIÓN 25 DE FEBRERO'!$B:$N,13,0)</f>
        <v>Subdireccion de Promocion de la Participacion</v>
      </c>
      <c r="V501" s="13" t="str">
        <f>VLOOKUP(A501,'MOD PAA INVERSIÓN 25 DE FEBRERO'!$B:$O,14,0)</f>
        <v>o232020200883990_otros servicios profesionales, tecnicos y empresariales n.c.p.</v>
      </c>
      <c r="W501" s="13" t="str">
        <f>VLOOKUP(A501,'MOD PAA INVERSIÓN 25 DE FEBRERO'!$B:$P,15,0)</f>
        <v>20/0220/0106/45020320254</v>
      </c>
      <c r="X501" s="13" t="s">
        <v>1038</v>
      </c>
      <c r="Y501" s="13" t="s">
        <v>50</v>
      </c>
      <c r="Z501" s="13" t="s">
        <v>51</v>
      </c>
      <c r="AA501" s="69"/>
      <c r="AB501" s="69"/>
      <c r="AC501" s="69"/>
      <c r="AD501" s="69"/>
      <c r="AE501" s="13" t="s">
        <v>945</v>
      </c>
      <c r="AF501" s="40">
        <v>6000000</v>
      </c>
      <c r="AG501" s="34">
        <v>36000000</v>
      </c>
      <c r="AH501" s="70">
        <f>VLOOKUP(A501,'MOD PAA INVERSIÓN 25 DE FEBRERO'!$B:$M,12,0)</f>
        <v>36000000</v>
      </c>
      <c r="AI501" s="70">
        <f t="shared" si="20"/>
        <v>0</v>
      </c>
      <c r="AJ501" s="70">
        <v>36000000</v>
      </c>
      <c r="AK501" s="70">
        <v>3</v>
      </c>
      <c r="AL501" s="70" t="str">
        <f>VLOOKUP(A501,'MOD PAA INVERSIÓN 25 DE FEBRERO'!$B:$X,23,0)</f>
        <v>Modificación propuesta</v>
      </c>
      <c r="AM501" s="13" t="s">
        <v>92</v>
      </c>
      <c r="AN501" s="14">
        <v>8146</v>
      </c>
      <c r="AO501" s="71"/>
      <c r="AP501" s="71">
        <f>SUMIFS('MOD PAA INVERSIÓN'!$M:$M,'MOD PAA INVERSIÓN'!B:B,A501,'MOD PAA INVERSIÓN'!A:A,"Información Actual")</f>
        <v>36000000</v>
      </c>
      <c r="AQ501" s="71">
        <f>VLOOKUP(A501,'Copia de MOD PAA INVERSIÓN'!$B:$M,12,0)</f>
        <v>36000000</v>
      </c>
      <c r="AR501" s="75">
        <f>VLOOKUP(A501,'SOL INVERSIÒN'!$B:$M,12,0)</f>
        <v>36000000</v>
      </c>
      <c r="AS501" s="75">
        <f t="shared" si="22"/>
        <v>0</v>
      </c>
      <c r="AT501" s="71"/>
      <c r="AU501" s="71">
        <f t="shared" si="21"/>
        <v>0</v>
      </c>
      <c r="AV501" s="71"/>
      <c r="AW501" s="71"/>
      <c r="AX501" s="71"/>
    </row>
    <row r="502" spans="1:50" ht="191.25">
      <c r="A502" s="12" t="s">
        <v>1039</v>
      </c>
      <c r="B502" s="13" t="s">
        <v>34</v>
      </c>
      <c r="C502" s="13" t="s">
        <v>35</v>
      </c>
      <c r="D502" s="13" t="s">
        <v>1035</v>
      </c>
      <c r="E502" s="13" t="s">
        <v>944</v>
      </c>
      <c r="F502" s="14">
        <v>8146</v>
      </c>
      <c r="G502" s="14">
        <v>2024110010254</v>
      </c>
      <c r="H502" s="13" t="s">
        <v>945</v>
      </c>
      <c r="I502" s="13" t="s">
        <v>946</v>
      </c>
      <c r="J502" s="13" t="str">
        <f>VLOOKUP(A502,'MOD PAA INVERSIÓN 25 DE FEBRERO'!$B:$C,2,0)</f>
        <v>4. Suscribir 70 Pacto(s) ciudadanos de convivencia</v>
      </c>
      <c r="K502" s="13">
        <f>VLOOKUP(A502,'MOD PAA INVERSIÓN 25 DE FEBRERO'!$B:$D,3,0)</f>
        <v>80111601</v>
      </c>
      <c r="L502" s="13" t="str">
        <f>VLOOKUP(A502,'MOD PAA INVERSIÓN 25 DE FEBRERO'!$B:$E,4,0)</f>
        <v>Prestar los servicios profesionales para ejecutar la estrategia "impactando", en las diferentes 
 localidades del Distrito Capital</v>
      </c>
      <c r="M502" s="13" t="str">
        <f>VLOOKUP(A502,'MOD PAA INVERSIÓN 25 DE FEBRERO'!$B:$F,5,0)</f>
        <v>Febrero</v>
      </c>
      <c r="N502" s="14" t="str">
        <f>VLOOKUP(A502,'MOD PAA INVERSIÓN 25 DE FEBRERO'!$B:$G,6,0)</f>
        <v>Febrero</v>
      </c>
      <c r="O502" s="14">
        <f>VLOOKUP(A502,'MOD PAA INVERSIÓN 25 DE FEBRERO'!$B:$H,7,0)</f>
        <v>6</v>
      </c>
      <c r="P502" s="13">
        <f>VLOOKUP(A502,'MOD PAA INVERSIÓN 25 DE FEBRERO'!$B:$I,8,0)</f>
        <v>1</v>
      </c>
      <c r="Q502" s="13" t="str">
        <f>VLOOKUP(A502,'MOD PAA INVERSIÓN 25 DE FEBRERO'!$B:$J,9,0)</f>
        <v>CCE-16 Contratacion Directa</v>
      </c>
      <c r="R502" s="15" t="str">
        <f>VLOOKUP(A502,'MOD PAA INVERSIÓN 25 DE FEBRERO'!$B:$K,10,0)</f>
        <v>1-100-F001_Va-Recursos distrito</v>
      </c>
      <c r="S502" s="16">
        <f>VLOOKUP(A502,'MOD PAA INVERSIÓN 25 DE FEBRERO'!$B:$L,11,0)</f>
        <v>4633000</v>
      </c>
      <c r="T502" s="17">
        <v>27798000</v>
      </c>
      <c r="U502" s="13" t="str">
        <f>VLOOKUP(A502,'MOD PAA INVERSIÓN 25 DE FEBRERO'!$B:$N,13,0)</f>
        <v>Subdireccion de Promocion de la Participacion</v>
      </c>
      <c r="V502" s="13" t="str">
        <f>VLOOKUP(A502,'MOD PAA INVERSIÓN 25 DE FEBRERO'!$B:$O,14,0)</f>
        <v>o232020200883990_otros servicios profesionales, tecnicos y empresariales n.c.p.</v>
      </c>
      <c r="W502" s="13" t="str">
        <f>VLOOKUP(A502,'MOD PAA INVERSIÓN 25 DE FEBRERO'!$B:$P,15,0)</f>
        <v>20/0220/0106/45020320254</v>
      </c>
      <c r="X502" s="13" t="s">
        <v>1038</v>
      </c>
      <c r="Y502" s="13" t="s">
        <v>50</v>
      </c>
      <c r="Z502" s="13" t="s">
        <v>51</v>
      </c>
      <c r="AA502" s="69"/>
      <c r="AB502" s="69"/>
      <c r="AC502" s="69"/>
      <c r="AD502" s="69"/>
      <c r="AE502" s="13" t="s">
        <v>945</v>
      </c>
      <c r="AF502" s="40">
        <v>4500000</v>
      </c>
      <c r="AG502" s="34">
        <v>27000000</v>
      </c>
      <c r="AH502" s="70">
        <f>VLOOKUP(A502,'MOD PAA INVERSIÓN 25 DE FEBRERO'!$B:$M,12,0)</f>
        <v>27798000</v>
      </c>
      <c r="AI502" s="70">
        <f t="shared" si="20"/>
        <v>798000</v>
      </c>
      <c r="AJ502" s="70">
        <v>27798000</v>
      </c>
      <c r="AK502" s="70">
        <v>3</v>
      </c>
      <c r="AL502" s="70" t="str">
        <f>VLOOKUP(A502,'MOD PAA INVERSIÓN 25 DE FEBRERO'!$B:$X,23,0)</f>
        <v>Modificación propuesta</v>
      </c>
      <c r="AM502" s="13" t="s">
        <v>92</v>
      </c>
      <c r="AN502" s="14">
        <v>8146</v>
      </c>
      <c r="AO502" s="71"/>
      <c r="AP502" s="71">
        <f>SUMIFS('MOD PAA INVERSIÓN'!$M:$M,'MOD PAA INVERSIÓN'!B:B,A502,'MOD PAA INVERSIÓN'!A:A,"Información Actual")</f>
        <v>27000000</v>
      </c>
      <c r="AQ502" s="71">
        <f>VLOOKUP(A502,'Copia de MOD PAA INVERSIÓN'!$B:$M,12,0)</f>
        <v>27798000</v>
      </c>
      <c r="AR502" s="75">
        <f>VLOOKUP(A502,'SOL INVERSIÒN'!$B:$M,12,0)</f>
        <v>27798000</v>
      </c>
      <c r="AS502" s="75">
        <f t="shared" si="22"/>
        <v>0</v>
      </c>
      <c r="AT502" s="71"/>
      <c r="AU502" s="71">
        <f t="shared" si="21"/>
        <v>0</v>
      </c>
      <c r="AV502" s="71"/>
      <c r="AW502" s="71"/>
      <c r="AX502" s="71"/>
    </row>
    <row r="503" spans="1:50" ht="191.25">
      <c r="A503" s="12" t="s">
        <v>1041</v>
      </c>
      <c r="B503" s="13" t="s">
        <v>34</v>
      </c>
      <c r="C503" s="13" t="s">
        <v>35</v>
      </c>
      <c r="D503" s="13" t="s">
        <v>1035</v>
      </c>
      <c r="E503" s="13" t="s">
        <v>944</v>
      </c>
      <c r="F503" s="14">
        <v>8146</v>
      </c>
      <c r="G503" s="14">
        <v>2024110010254</v>
      </c>
      <c r="H503" s="13" t="s">
        <v>945</v>
      </c>
      <c r="I503" s="13" t="s">
        <v>946</v>
      </c>
      <c r="J503" s="13" t="s">
        <v>1036</v>
      </c>
      <c r="K503" s="13">
        <v>80111601</v>
      </c>
      <c r="L503" s="13" t="s">
        <v>1042</v>
      </c>
      <c r="M503" s="13" t="s">
        <v>96</v>
      </c>
      <c r="N503" s="13" t="s">
        <v>96</v>
      </c>
      <c r="O503" s="13">
        <v>6</v>
      </c>
      <c r="P503" s="13">
        <v>1</v>
      </c>
      <c r="Q503" s="13" t="s">
        <v>949</v>
      </c>
      <c r="R503" s="40" t="s">
        <v>950</v>
      </c>
      <c r="S503" s="40">
        <v>4277000</v>
      </c>
      <c r="T503" s="17">
        <v>25662000</v>
      </c>
      <c r="U503" s="13" t="s">
        <v>951</v>
      </c>
      <c r="V503" s="13" t="s">
        <v>92</v>
      </c>
      <c r="W503" s="13" t="s">
        <v>952</v>
      </c>
      <c r="X503" s="13" t="s">
        <v>1038</v>
      </c>
      <c r="Y503" s="13" t="s">
        <v>50</v>
      </c>
      <c r="Z503" s="13" t="s">
        <v>51</v>
      </c>
      <c r="AA503" s="69"/>
      <c r="AB503" s="69"/>
      <c r="AC503" s="69"/>
      <c r="AD503" s="69"/>
      <c r="AE503" s="13" t="s">
        <v>945</v>
      </c>
      <c r="AF503" s="40">
        <v>4277000</v>
      </c>
      <c r="AG503" s="34">
        <v>25662000</v>
      </c>
      <c r="AH503" s="70" t="e">
        <f>VLOOKUP(A503,'MOD PAA INVERSIÓN 25 DE FEBRERO'!$B:$M,12,0)</f>
        <v>#N/A</v>
      </c>
      <c r="AI503" s="70">
        <f t="shared" si="20"/>
        <v>0</v>
      </c>
      <c r="AJ503" s="70">
        <v>25662000</v>
      </c>
      <c r="AK503" s="70">
        <v>0</v>
      </c>
      <c r="AL503" s="70" t="e">
        <f>VLOOKUP(A503,'MOD PAA INVERSIÓN 25 DE FEBRERO'!$B:$X,23,0)</f>
        <v>#N/A</v>
      </c>
      <c r="AM503" s="13" t="s">
        <v>92</v>
      </c>
      <c r="AN503" s="14">
        <v>8146</v>
      </c>
      <c r="AO503" s="71"/>
      <c r="AP503" s="71">
        <f>SUMIFS('MOD PAA INVERSIÓN'!$M:$M,'MOD PAA INVERSIÓN'!B:B,A503,'MOD PAA INVERSIÓN'!A:A,"Información Actual")</f>
        <v>0</v>
      </c>
      <c r="AQ503" s="71" t="e">
        <f>VLOOKUP(A503,'Copia de MOD PAA INVERSIÓN'!$B:$M,12,0)</f>
        <v>#N/A</v>
      </c>
      <c r="AR503" s="69" t="e">
        <f>VLOOKUP(A503,'SOL INVERSIÒN'!$B:$M,12,0)</f>
        <v>#N/A</v>
      </c>
      <c r="AS503" s="69" t="e">
        <f t="shared" si="22"/>
        <v>#N/A</v>
      </c>
      <c r="AT503" s="71"/>
      <c r="AU503" s="71" t="e">
        <f t="shared" si="21"/>
        <v>#N/A</v>
      </c>
      <c r="AV503" s="71"/>
      <c r="AW503" s="71"/>
      <c r="AX503" s="71"/>
    </row>
    <row r="504" spans="1:50" ht="191.25">
      <c r="A504" s="12" t="s">
        <v>1043</v>
      </c>
      <c r="B504" s="13" t="s">
        <v>34</v>
      </c>
      <c r="C504" s="13" t="s">
        <v>35</v>
      </c>
      <c r="D504" s="13" t="s">
        <v>1035</v>
      </c>
      <c r="E504" s="13" t="s">
        <v>944</v>
      </c>
      <c r="F504" s="14">
        <v>8146</v>
      </c>
      <c r="G504" s="14">
        <v>2024110010254</v>
      </c>
      <c r="H504" s="13" t="s">
        <v>945</v>
      </c>
      <c r="I504" s="13" t="s">
        <v>946</v>
      </c>
      <c r="J504" s="13" t="s">
        <v>1036</v>
      </c>
      <c r="K504" s="13">
        <v>80111601</v>
      </c>
      <c r="L504" s="13" t="s">
        <v>1044</v>
      </c>
      <c r="M504" s="13" t="s">
        <v>479</v>
      </c>
      <c r="N504" s="13" t="s">
        <v>479</v>
      </c>
      <c r="O504" s="13">
        <v>6</v>
      </c>
      <c r="P504" s="13">
        <v>1</v>
      </c>
      <c r="Q504" s="13" t="s">
        <v>949</v>
      </c>
      <c r="R504" s="40" t="s">
        <v>950</v>
      </c>
      <c r="S504" s="40">
        <v>4057000</v>
      </c>
      <c r="T504" s="17">
        <v>24342000</v>
      </c>
      <c r="U504" s="13" t="s">
        <v>951</v>
      </c>
      <c r="V504" s="13" t="s">
        <v>92</v>
      </c>
      <c r="W504" s="13" t="s">
        <v>952</v>
      </c>
      <c r="X504" s="13" t="s">
        <v>1038</v>
      </c>
      <c r="Y504" s="13" t="s">
        <v>50</v>
      </c>
      <c r="Z504" s="13" t="s">
        <v>51</v>
      </c>
      <c r="AA504" s="69"/>
      <c r="AB504" s="69"/>
      <c r="AC504" s="69"/>
      <c r="AD504" s="69"/>
      <c r="AE504" s="13" t="s">
        <v>945</v>
      </c>
      <c r="AF504" s="40">
        <v>4057000</v>
      </c>
      <c r="AG504" s="34">
        <v>24342000</v>
      </c>
      <c r="AH504" s="70" t="e">
        <f>VLOOKUP(A504,'MOD PAA INVERSIÓN 25 DE FEBRERO'!$B:$M,12,0)</f>
        <v>#N/A</v>
      </c>
      <c r="AI504" s="70">
        <f t="shared" si="20"/>
        <v>0</v>
      </c>
      <c r="AJ504" s="70">
        <v>24342000</v>
      </c>
      <c r="AK504" s="70">
        <v>0</v>
      </c>
      <c r="AL504" s="70" t="e">
        <f>VLOOKUP(A504,'MOD PAA INVERSIÓN 25 DE FEBRERO'!$B:$X,23,0)</f>
        <v>#N/A</v>
      </c>
      <c r="AM504" s="13" t="s">
        <v>92</v>
      </c>
      <c r="AN504" s="14">
        <v>8146</v>
      </c>
      <c r="AO504" s="71"/>
      <c r="AP504" s="71">
        <f>SUMIFS('MOD PAA INVERSIÓN'!$M:$M,'MOD PAA INVERSIÓN'!B:B,A504,'MOD PAA INVERSIÓN'!A:A,"Información Actual")</f>
        <v>0</v>
      </c>
      <c r="AQ504" s="71" t="e">
        <f>VLOOKUP(A504,'Copia de MOD PAA INVERSIÓN'!$B:$M,12,0)</f>
        <v>#N/A</v>
      </c>
      <c r="AR504" s="69" t="e">
        <f>VLOOKUP(A504,'SOL INVERSIÒN'!$B:$M,12,0)</f>
        <v>#N/A</v>
      </c>
      <c r="AS504" s="69" t="e">
        <f t="shared" si="22"/>
        <v>#N/A</v>
      </c>
      <c r="AT504" s="71"/>
      <c r="AU504" s="71" t="e">
        <f t="shared" si="21"/>
        <v>#N/A</v>
      </c>
      <c r="AV504" s="71"/>
      <c r="AW504" s="71"/>
      <c r="AX504" s="71"/>
    </row>
    <row r="505" spans="1:50" ht="191.25">
      <c r="A505" s="12" t="s">
        <v>1045</v>
      </c>
      <c r="B505" s="13" t="s">
        <v>34</v>
      </c>
      <c r="C505" s="13" t="s">
        <v>35</v>
      </c>
      <c r="D505" s="13" t="s">
        <v>1035</v>
      </c>
      <c r="E505" s="13" t="s">
        <v>944</v>
      </c>
      <c r="F505" s="14">
        <v>8146</v>
      </c>
      <c r="G505" s="14">
        <v>2024110010254</v>
      </c>
      <c r="H505" s="13" t="s">
        <v>945</v>
      </c>
      <c r="I505" s="13" t="s">
        <v>946</v>
      </c>
      <c r="J505" s="13" t="s">
        <v>1036</v>
      </c>
      <c r="K505" s="13">
        <v>80111601</v>
      </c>
      <c r="L505" s="13" t="s">
        <v>1046</v>
      </c>
      <c r="M505" s="13" t="s">
        <v>479</v>
      </c>
      <c r="N505" s="13" t="s">
        <v>479</v>
      </c>
      <c r="O505" s="13">
        <v>8</v>
      </c>
      <c r="P505" s="13">
        <v>1</v>
      </c>
      <c r="Q505" s="13" t="s">
        <v>949</v>
      </c>
      <c r="R505" s="40" t="s">
        <v>950</v>
      </c>
      <c r="S505" s="40">
        <v>4500000</v>
      </c>
      <c r="T505" s="17">
        <v>36000000</v>
      </c>
      <c r="U505" s="13" t="s">
        <v>951</v>
      </c>
      <c r="V505" s="13" t="s">
        <v>92</v>
      </c>
      <c r="W505" s="13" t="s">
        <v>952</v>
      </c>
      <c r="X505" s="13" t="s">
        <v>1038</v>
      </c>
      <c r="Y505" s="13" t="s">
        <v>50</v>
      </c>
      <c r="Z505" s="13" t="s">
        <v>51</v>
      </c>
      <c r="AA505" s="69"/>
      <c r="AB505" s="69"/>
      <c r="AC505" s="69"/>
      <c r="AD505" s="69"/>
      <c r="AE505" s="13" t="s">
        <v>945</v>
      </c>
      <c r="AF505" s="40">
        <v>4500000</v>
      </c>
      <c r="AG505" s="34">
        <v>36000000</v>
      </c>
      <c r="AH505" s="70" t="e">
        <f>VLOOKUP(A505,'MOD PAA INVERSIÓN 25 DE FEBRERO'!$B:$M,12,0)</f>
        <v>#N/A</v>
      </c>
      <c r="AI505" s="70">
        <f t="shared" si="20"/>
        <v>0</v>
      </c>
      <c r="AJ505" s="70">
        <v>36000000</v>
      </c>
      <c r="AK505" s="70">
        <v>0</v>
      </c>
      <c r="AL505" s="70" t="e">
        <f>VLOOKUP(A505,'MOD PAA INVERSIÓN 25 DE FEBRERO'!$B:$X,23,0)</f>
        <v>#N/A</v>
      </c>
      <c r="AM505" s="13" t="s">
        <v>92</v>
      </c>
      <c r="AN505" s="14">
        <v>8146</v>
      </c>
      <c r="AO505" s="71"/>
      <c r="AP505" s="71">
        <f>SUMIFS('MOD PAA INVERSIÓN'!$M:$M,'MOD PAA INVERSIÓN'!B:B,A505,'MOD PAA INVERSIÓN'!A:A,"Información Actual")</f>
        <v>0</v>
      </c>
      <c r="AQ505" s="71" t="e">
        <f>VLOOKUP(A505,'Copia de MOD PAA INVERSIÓN'!$B:$M,12,0)</f>
        <v>#N/A</v>
      </c>
      <c r="AR505" s="69" t="e">
        <f>VLOOKUP(A505,'SOL INVERSIÒN'!$B:$M,12,0)</f>
        <v>#N/A</v>
      </c>
      <c r="AS505" s="69" t="e">
        <f t="shared" si="22"/>
        <v>#N/A</v>
      </c>
      <c r="AT505" s="71"/>
      <c r="AU505" s="71" t="e">
        <f t="shared" si="21"/>
        <v>#N/A</v>
      </c>
      <c r="AV505" s="71"/>
      <c r="AW505" s="71"/>
      <c r="AX505" s="71"/>
    </row>
    <row r="506" spans="1:50" ht="191.25">
      <c r="A506" s="12" t="s">
        <v>1047</v>
      </c>
      <c r="B506" s="13" t="s">
        <v>34</v>
      </c>
      <c r="C506" s="13" t="s">
        <v>35</v>
      </c>
      <c r="D506" s="13" t="s">
        <v>1035</v>
      </c>
      <c r="E506" s="13" t="s">
        <v>944</v>
      </c>
      <c r="F506" s="14">
        <v>8146</v>
      </c>
      <c r="G506" s="14">
        <v>2024110010254</v>
      </c>
      <c r="H506" s="13" t="s">
        <v>945</v>
      </c>
      <c r="I506" s="13" t="s">
        <v>946</v>
      </c>
      <c r="J506" s="13" t="s">
        <v>1036</v>
      </c>
      <c r="K506" s="13">
        <v>80111601</v>
      </c>
      <c r="L506" s="13" t="s">
        <v>1048</v>
      </c>
      <c r="M506" s="13" t="s">
        <v>479</v>
      </c>
      <c r="N506" s="13" t="s">
        <v>479</v>
      </c>
      <c r="O506" s="13">
        <v>9</v>
      </c>
      <c r="P506" s="13">
        <v>1</v>
      </c>
      <c r="Q506" s="13" t="s">
        <v>949</v>
      </c>
      <c r="R506" s="40" t="s">
        <v>950</v>
      </c>
      <c r="S506" s="40">
        <v>3156000</v>
      </c>
      <c r="T506" s="17">
        <v>28404000</v>
      </c>
      <c r="U506" s="13" t="s">
        <v>951</v>
      </c>
      <c r="V506" s="13" t="s">
        <v>92</v>
      </c>
      <c r="W506" s="13" t="s">
        <v>952</v>
      </c>
      <c r="X506" s="13" t="s">
        <v>1038</v>
      </c>
      <c r="Y506" s="13" t="s">
        <v>50</v>
      </c>
      <c r="Z506" s="13" t="s">
        <v>51</v>
      </c>
      <c r="AA506" s="69"/>
      <c r="AB506" s="69"/>
      <c r="AC506" s="69"/>
      <c r="AD506" s="69"/>
      <c r="AE506" s="13" t="s">
        <v>945</v>
      </c>
      <c r="AF506" s="40">
        <v>3156000</v>
      </c>
      <c r="AG506" s="34">
        <v>28404000</v>
      </c>
      <c r="AH506" s="70" t="e">
        <f>VLOOKUP(A506,'MOD PAA INVERSIÓN 25 DE FEBRERO'!$B:$M,12,0)</f>
        <v>#N/A</v>
      </c>
      <c r="AI506" s="70">
        <f t="shared" si="20"/>
        <v>0</v>
      </c>
      <c r="AJ506" s="70">
        <v>28404000</v>
      </c>
      <c r="AK506" s="70">
        <v>0</v>
      </c>
      <c r="AL506" s="70" t="e">
        <f>VLOOKUP(A506,'MOD PAA INVERSIÓN 25 DE FEBRERO'!$B:$X,23,0)</f>
        <v>#N/A</v>
      </c>
      <c r="AM506" s="13" t="s">
        <v>92</v>
      </c>
      <c r="AN506" s="14">
        <v>8146</v>
      </c>
      <c r="AO506" s="71"/>
      <c r="AP506" s="71">
        <f>SUMIFS('MOD PAA INVERSIÓN'!$M:$M,'MOD PAA INVERSIÓN'!B:B,A506,'MOD PAA INVERSIÓN'!A:A,"Información Actual")</f>
        <v>0</v>
      </c>
      <c r="AQ506" s="71" t="e">
        <f>VLOOKUP(A506,'Copia de MOD PAA INVERSIÓN'!$B:$M,12,0)</f>
        <v>#N/A</v>
      </c>
      <c r="AR506" s="69" t="e">
        <f>VLOOKUP(A506,'SOL INVERSIÒN'!$B:$M,12,0)</f>
        <v>#N/A</v>
      </c>
      <c r="AS506" s="69" t="e">
        <f t="shared" si="22"/>
        <v>#N/A</v>
      </c>
      <c r="AT506" s="71"/>
      <c r="AU506" s="71" t="e">
        <f t="shared" si="21"/>
        <v>#N/A</v>
      </c>
      <c r="AV506" s="71"/>
      <c r="AW506" s="71"/>
      <c r="AX506" s="71"/>
    </row>
    <row r="507" spans="1:50" ht="191.25">
      <c r="A507" s="12" t="s">
        <v>1049</v>
      </c>
      <c r="B507" s="13" t="s">
        <v>34</v>
      </c>
      <c r="C507" s="13" t="s">
        <v>35</v>
      </c>
      <c r="D507" s="13" t="s">
        <v>1035</v>
      </c>
      <c r="E507" s="13" t="s">
        <v>944</v>
      </c>
      <c r="F507" s="14">
        <v>8146</v>
      </c>
      <c r="G507" s="14">
        <v>2024110010254</v>
      </c>
      <c r="H507" s="13" t="s">
        <v>945</v>
      </c>
      <c r="I507" s="13" t="s">
        <v>946</v>
      </c>
      <c r="J507" s="13" t="s">
        <v>1036</v>
      </c>
      <c r="K507" s="13">
        <v>80111601</v>
      </c>
      <c r="L507" s="13" t="s">
        <v>1050</v>
      </c>
      <c r="M507" s="13" t="s">
        <v>479</v>
      </c>
      <c r="N507" s="13" t="s">
        <v>479</v>
      </c>
      <c r="O507" s="13">
        <v>6</v>
      </c>
      <c r="P507" s="13">
        <v>1</v>
      </c>
      <c r="Q507" s="13" t="s">
        <v>949</v>
      </c>
      <c r="R507" s="40" t="s">
        <v>950</v>
      </c>
      <c r="S507" s="40">
        <v>2253000</v>
      </c>
      <c r="T507" s="17">
        <v>13518000</v>
      </c>
      <c r="U507" s="13" t="s">
        <v>951</v>
      </c>
      <c r="V507" s="13" t="s">
        <v>92</v>
      </c>
      <c r="W507" s="13" t="s">
        <v>952</v>
      </c>
      <c r="X507" s="13" t="s">
        <v>1038</v>
      </c>
      <c r="Y507" s="13" t="s">
        <v>50</v>
      </c>
      <c r="Z507" s="13" t="s">
        <v>51</v>
      </c>
      <c r="AA507" s="69"/>
      <c r="AB507" s="69"/>
      <c r="AC507" s="69"/>
      <c r="AD507" s="69"/>
      <c r="AE507" s="13" t="s">
        <v>945</v>
      </c>
      <c r="AF507" s="40">
        <v>2253000</v>
      </c>
      <c r="AG507" s="34">
        <v>13518000</v>
      </c>
      <c r="AH507" s="70" t="e">
        <f>VLOOKUP(A507,'MOD PAA INVERSIÓN 25 DE FEBRERO'!$B:$M,12,0)</f>
        <v>#N/A</v>
      </c>
      <c r="AI507" s="70">
        <f t="shared" si="20"/>
        <v>0</v>
      </c>
      <c r="AJ507" s="70">
        <v>13518000</v>
      </c>
      <c r="AK507" s="70">
        <v>0</v>
      </c>
      <c r="AL507" s="70" t="e">
        <f>VLOOKUP(A507,'MOD PAA INVERSIÓN 25 DE FEBRERO'!$B:$X,23,0)</f>
        <v>#N/A</v>
      </c>
      <c r="AM507" s="13" t="s">
        <v>92</v>
      </c>
      <c r="AN507" s="14">
        <v>8146</v>
      </c>
      <c r="AO507" s="71"/>
      <c r="AP507" s="71">
        <f>SUMIFS('MOD PAA INVERSIÓN'!$M:$M,'MOD PAA INVERSIÓN'!B:B,A507,'MOD PAA INVERSIÓN'!A:A,"Información Actual")</f>
        <v>0</v>
      </c>
      <c r="AQ507" s="71" t="e">
        <f>VLOOKUP(A507,'Copia de MOD PAA INVERSIÓN'!$B:$M,12,0)</f>
        <v>#N/A</v>
      </c>
      <c r="AR507" s="69" t="e">
        <f>VLOOKUP(A507,'SOL INVERSIÒN'!$B:$M,12,0)</f>
        <v>#N/A</v>
      </c>
      <c r="AS507" s="69" t="e">
        <f t="shared" si="22"/>
        <v>#N/A</v>
      </c>
      <c r="AT507" s="71"/>
      <c r="AU507" s="71" t="e">
        <f t="shared" si="21"/>
        <v>#N/A</v>
      </c>
      <c r="AV507" s="71"/>
      <c r="AW507" s="71"/>
      <c r="AX507" s="71"/>
    </row>
    <row r="508" spans="1:50" ht="191.25">
      <c r="A508" s="12" t="s">
        <v>1051</v>
      </c>
      <c r="B508" s="13" t="s">
        <v>34</v>
      </c>
      <c r="C508" s="13" t="s">
        <v>35</v>
      </c>
      <c r="D508" s="13" t="s">
        <v>1035</v>
      </c>
      <c r="E508" s="13" t="s">
        <v>944</v>
      </c>
      <c r="F508" s="14">
        <v>8146</v>
      </c>
      <c r="G508" s="14">
        <v>2024110010254</v>
      </c>
      <c r="H508" s="13" t="s">
        <v>945</v>
      </c>
      <c r="I508" s="13" t="s">
        <v>946</v>
      </c>
      <c r="J508" s="13" t="s">
        <v>1036</v>
      </c>
      <c r="K508" s="13">
        <v>80111601</v>
      </c>
      <c r="L508" s="13" t="s">
        <v>1052</v>
      </c>
      <c r="M508" s="13" t="s">
        <v>295</v>
      </c>
      <c r="N508" s="13" t="s">
        <v>295</v>
      </c>
      <c r="O508" s="13">
        <v>4</v>
      </c>
      <c r="P508" s="13">
        <v>1</v>
      </c>
      <c r="Q508" s="13" t="s">
        <v>949</v>
      </c>
      <c r="R508" s="40" t="s">
        <v>950</v>
      </c>
      <c r="S508" s="40">
        <v>4277000</v>
      </c>
      <c r="T508" s="17">
        <v>17108000</v>
      </c>
      <c r="U508" s="13" t="s">
        <v>951</v>
      </c>
      <c r="V508" s="13" t="s">
        <v>92</v>
      </c>
      <c r="W508" s="13" t="s">
        <v>952</v>
      </c>
      <c r="X508" s="13" t="s">
        <v>1038</v>
      </c>
      <c r="Y508" s="13" t="s">
        <v>50</v>
      </c>
      <c r="Z508" s="13" t="s">
        <v>51</v>
      </c>
      <c r="AA508" s="69"/>
      <c r="AB508" s="69"/>
      <c r="AC508" s="69"/>
      <c r="AD508" s="69"/>
      <c r="AE508" s="13" t="s">
        <v>945</v>
      </c>
      <c r="AF508" s="40">
        <v>4277000</v>
      </c>
      <c r="AG508" s="34">
        <v>17108000</v>
      </c>
      <c r="AH508" s="70" t="e">
        <f>VLOOKUP(A508,'MOD PAA INVERSIÓN 25 DE FEBRERO'!$B:$M,12,0)</f>
        <v>#N/A</v>
      </c>
      <c r="AI508" s="70">
        <f t="shared" si="20"/>
        <v>0</v>
      </c>
      <c r="AJ508" s="70">
        <v>17108000</v>
      </c>
      <c r="AK508" s="70">
        <v>0</v>
      </c>
      <c r="AL508" s="70" t="e">
        <f>VLOOKUP(A508,'MOD PAA INVERSIÓN 25 DE FEBRERO'!$B:$X,23,0)</f>
        <v>#N/A</v>
      </c>
      <c r="AM508" s="13" t="s">
        <v>92</v>
      </c>
      <c r="AN508" s="14">
        <v>8146</v>
      </c>
      <c r="AO508" s="71"/>
      <c r="AP508" s="71">
        <f>SUMIFS('MOD PAA INVERSIÓN'!$M:$M,'MOD PAA INVERSIÓN'!B:B,A508,'MOD PAA INVERSIÓN'!A:A,"Información Actual")</f>
        <v>0</v>
      </c>
      <c r="AQ508" s="71" t="e">
        <f>VLOOKUP(A508,'Copia de MOD PAA INVERSIÓN'!$B:$M,12,0)</f>
        <v>#N/A</v>
      </c>
      <c r="AR508" s="69" t="e">
        <f>VLOOKUP(A508,'SOL INVERSIÒN'!$B:$M,12,0)</f>
        <v>#N/A</v>
      </c>
      <c r="AS508" s="69" t="e">
        <f t="shared" si="22"/>
        <v>#N/A</v>
      </c>
      <c r="AT508" s="71"/>
      <c r="AU508" s="71" t="e">
        <f t="shared" si="21"/>
        <v>#N/A</v>
      </c>
      <c r="AV508" s="71"/>
      <c r="AW508" s="71"/>
      <c r="AX508" s="71"/>
    </row>
    <row r="509" spans="1:50" ht="191.25">
      <c r="A509" s="12" t="s">
        <v>1053</v>
      </c>
      <c r="B509" s="13" t="s">
        <v>34</v>
      </c>
      <c r="C509" s="13" t="s">
        <v>35</v>
      </c>
      <c r="D509" s="13" t="s">
        <v>1035</v>
      </c>
      <c r="E509" s="13" t="s">
        <v>944</v>
      </c>
      <c r="F509" s="14">
        <v>8146</v>
      </c>
      <c r="G509" s="14">
        <v>2024110010254</v>
      </c>
      <c r="H509" s="13" t="s">
        <v>945</v>
      </c>
      <c r="I509" s="13" t="s">
        <v>946</v>
      </c>
      <c r="J509" s="13" t="s">
        <v>1036</v>
      </c>
      <c r="K509" s="13">
        <v>80111601</v>
      </c>
      <c r="L509" s="13" t="s">
        <v>1054</v>
      </c>
      <c r="M509" s="13" t="s">
        <v>295</v>
      </c>
      <c r="N509" s="13" t="s">
        <v>295</v>
      </c>
      <c r="O509" s="13">
        <v>4</v>
      </c>
      <c r="P509" s="13">
        <v>1</v>
      </c>
      <c r="Q509" s="13" t="s">
        <v>949</v>
      </c>
      <c r="R509" s="40" t="s">
        <v>950</v>
      </c>
      <c r="S509" s="40">
        <v>4500000</v>
      </c>
      <c r="T509" s="17">
        <v>18000000</v>
      </c>
      <c r="U509" s="13" t="s">
        <v>951</v>
      </c>
      <c r="V509" s="13" t="s">
        <v>92</v>
      </c>
      <c r="W509" s="13" t="s">
        <v>952</v>
      </c>
      <c r="X509" s="13" t="s">
        <v>1038</v>
      </c>
      <c r="Y509" s="13" t="s">
        <v>50</v>
      </c>
      <c r="Z509" s="13" t="s">
        <v>51</v>
      </c>
      <c r="AA509" s="69"/>
      <c r="AB509" s="69"/>
      <c r="AC509" s="69"/>
      <c r="AD509" s="69"/>
      <c r="AE509" s="13" t="s">
        <v>945</v>
      </c>
      <c r="AF509" s="40">
        <v>4500000</v>
      </c>
      <c r="AG509" s="34">
        <v>18000000</v>
      </c>
      <c r="AH509" s="70" t="e">
        <f>VLOOKUP(A509,'MOD PAA INVERSIÓN 25 DE FEBRERO'!$B:$M,12,0)</f>
        <v>#N/A</v>
      </c>
      <c r="AI509" s="70">
        <f t="shared" si="20"/>
        <v>0</v>
      </c>
      <c r="AJ509" s="70">
        <v>18000000</v>
      </c>
      <c r="AK509" s="70">
        <v>0</v>
      </c>
      <c r="AL509" s="70" t="e">
        <f>VLOOKUP(A509,'MOD PAA INVERSIÓN 25 DE FEBRERO'!$B:$X,23,0)</f>
        <v>#N/A</v>
      </c>
      <c r="AM509" s="13" t="s">
        <v>92</v>
      </c>
      <c r="AN509" s="14">
        <v>8146</v>
      </c>
      <c r="AO509" s="71"/>
      <c r="AP509" s="71">
        <f>SUMIFS('MOD PAA INVERSIÓN'!$M:$M,'MOD PAA INVERSIÓN'!B:B,A509,'MOD PAA INVERSIÓN'!A:A,"Información Actual")</f>
        <v>0</v>
      </c>
      <c r="AQ509" s="71" t="e">
        <f>VLOOKUP(A509,'Copia de MOD PAA INVERSIÓN'!$B:$M,12,0)</f>
        <v>#N/A</v>
      </c>
      <c r="AR509" s="69" t="e">
        <f>VLOOKUP(A509,'SOL INVERSIÒN'!$B:$M,12,0)</f>
        <v>#N/A</v>
      </c>
      <c r="AS509" s="69" t="e">
        <f t="shared" si="22"/>
        <v>#N/A</v>
      </c>
      <c r="AT509" s="71"/>
      <c r="AU509" s="71" t="e">
        <f t="shared" si="21"/>
        <v>#N/A</v>
      </c>
      <c r="AV509" s="71"/>
      <c r="AW509" s="71"/>
      <c r="AX509" s="71"/>
    </row>
    <row r="510" spans="1:50" ht="191.25">
      <c r="A510" s="12" t="s">
        <v>1055</v>
      </c>
      <c r="B510" s="13" t="s">
        <v>34</v>
      </c>
      <c r="C510" s="13" t="s">
        <v>35</v>
      </c>
      <c r="D510" s="13" t="s">
        <v>1035</v>
      </c>
      <c r="E510" s="13" t="s">
        <v>944</v>
      </c>
      <c r="F510" s="14">
        <v>8146</v>
      </c>
      <c r="G510" s="14">
        <v>2024110010254</v>
      </c>
      <c r="H510" s="13" t="s">
        <v>945</v>
      </c>
      <c r="I510" s="13" t="s">
        <v>946</v>
      </c>
      <c r="J510" s="13" t="s">
        <v>1036</v>
      </c>
      <c r="K510" s="13">
        <v>80111601</v>
      </c>
      <c r="L510" s="13" t="s">
        <v>1056</v>
      </c>
      <c r="M510" s="13" t="s">
        <v>479</v>
      </c>
      <c r="N510" s="13" t="s">
        <v>479</v>
      </c>
      <c r="O510" s="13">
        <v>6</v>
      </c>
      <c r="P510" s="13">
        <v>1</v>
      </c>
      <c r="Q510" s="13" t="s">
        <v>949</v>
      </c>
      <c r="R510" s="40" t="s">
        <v>950</v>
      </c>
      <c r="S510" s="40">
        <v>2253000</v>
      </c>
      <c r="T510" s="17">
        <v>13518000</v>
      </c>
      <c r="U510" s="13" t="s">
        <v>951</v>
      </c>
      <c r="V510" s="13" t="s">
        <v>92</v>
      </c>
      <c r="W510" s="13" t="s">
        <v>952</v>
      </c>
      <c r="X510" s="13" t="s">
        <v>1038</v>
      </c>
      <c r="Y510" s="13" t="s">
        <v>50</v>
      </c>
      <c r="Z510" s="13" t="s">
        <v>51</v>
      </c>
      <c r="AA510" s="69"/>
      <c r="AB510" s="69"/>
      <c r="AC510" s="69"/>
      <c r="AD510" s="69"/>
      <c r="AE510" s="13" t="s">
        <v>945</v>
      </c>
      <c r="AF510" s="40">
        <v>2253000</v>
      </c>
      <c r="AG510" s="34">
        <v>13518000</v>
      </c>
      <c r="AH510" s="70" t="e">
        <f>VLOOKUP(A510,'MOD PAA INVERSIÓN 25 DE FEBRERO'!$B:$M,12,0)</f>
        <v>#N/A</v>
      </c>
      <c r="AI510" s="70">
        <f t="shared" si="20"/>
        <v>0</v>
      </c>
      <c r="AJ510" s="70">
        <v>13518000</v>
      </c>
      <c r="AK510" s="70">
        <v>0</v>
      </c>
      <c r="AL510" s="70" t="e">
        <f>VLOOKUP(A510,'MOD PAA INVERSIÓN 25 DE FEBRERO'!$B:$X,23,0)</f>
        <v>#N/A</v>
      </c>
      <c r="AM510" s="13" t="s">
        <v>92</v>
      </c>
      <c r="AN510" s="14">
        <v>8146</v>
      </c>
      <c r="AO510" s="71"/>
      <c r="AP510" s="71">
        <f>SUMIFS('MOD PAA INVERSIÓN'!$M:$M,'MOD PAA INVERSIÓN'!B:B,A510,'MOD PAA INVERSIÓN'!A:A,"Información Actual")</f>
        <v>0</v>
      </c>
      <c r="AQ510" s="71" t="e">
        <f>VLOOKUP(A510,'Copia de MOD PAA INVERSIÓN'!$B:$M,12,0)</f>
        <v>#N/A</v>
      </c>
      <c r="AR510" s="69" t="e">
        <f>VLOOKUP(A510,'SOL INVERSIÒN'!$B:$M,12,0)</f>
        <v>#N/A</v>
      </c>
      <c r="AS510" s="69" t="e">
        <f t="shared" si="22"/>
        <v>#N/A</v>
      </c>
      <c r="AT510" s="71"/>
      <c r="AU510" s="71" t="e">
        <f t="shared" si="21"/>
        <v>#N/A</v>
      </c>
      <c r="AV510" s="71"/>
      <c r="AW510" s="71"/>
      <c r="AX510" s="71"/>
    </row>
    <row r="511" spans="1:50" ht="191.25">
      <c r="A511" s="12" t="s">
        <v>1057</v>
      </c>
      <c r="B511" s="13" t="s">
        <v>34</v>
      </c>
      <c r="C511" s="13" t="s">
        <v>35</v>
      </c>
      <c r="D511" s="13" t="s">
        <v>1035</v>
      </c>
      <c r="E511" s="13" t="s">
        <v>944</v>
      </c>
      <c r="F511" s="14">
        <v>8146</v>
      </c>
      <c r="G511" s="14">
        <v>2024110010254</v>
      </c>
      <c r="H511" s="13" t="s">
        <v>945</v>
      </c>
      <c r="I511" s="13" t="s">
        <v>946</v>
      </c>
      <c r="J511" s="13" t="str">
        <f>VLOOKUP(A511,'MOD PAA INVERSIÓN 25 DE FEBRERO'!$B:$C,2,0)</f>
        <v>4. Suscribir 70 Pacto(s) ciudadanos de convivencia</v>
      </c>
      <c r="K511" s="13">
        <f>VLOOKUP(A511,'MOD PAA INVERSIÓN 25 DE FEBRERO'!$B:$D,3,0)</f>
        <v>80111601</v>
      </c>
      <c r="L511" s="13" t="str">
        <f>VLOOKUP(A511,'MOD PAA INVERSIÓN 25 DE FEBRERO'!$B:$E,4,0)</f>
        <v>Prestar los servicios de apoyo para acompañar la implementacion de los pactos que lidera la Subdireccion de Promocion de la Participacion.</v>
      </c>
      <c r="M511" s="13" t="str">
        <f>VLOOKUP(A511,'MOD PAA INVERSIÓN 25 DE FEBRERO'!$B:$F,5,0)</f>
        <v>Febrero</v>
      </c>
      <c r="N511" s="14" t="str">
        <f>VLOOKUP(A511,'MOD PAA INVERSIÓN 25 DE FEBRERO'!$B:$G,6,0)</f>
        <v>Febrero</v>
      </c>
      <c r="O511" s="14">
        <f>VLOOKUP(A511,'MOD PAA INVERSIÓN 25 DE FEBRERO'!$B:$H,7,0)</f>
        <v>6</v>
      </c>
      <c r="P511" s="13">
        <f>VLOOKUP(A511,'MOD PAA INVERSIÓN 25 DE FEBRERO'!$B:$I,8,0)</f>
        <v>1</v>
      </c>
      <c r="Q511" s="13" t="str">
        <f>VLOOKUP(A511,'MOD PAA INVERSIÓN 25 DE FEBRERO'!$B:$J,9,0)</f>
        <v>CCE-16 Contratacion Directa</v>
      </c>
      <c r="R511" s="15" t="str">
        <f>VLOOKUP(A511,'MOD PAA INVERSIÓN 25 DE FEBRERO'!$B:$K,10,0)</f>
        <v>1-100-F001_Va-Recursos distrito</v>
      </c>
      <c r="S511" s="16">
        <f>VLOOKUP(A511,'MOD PAA INVERSIÓN 25 DE FEBRERO'!$B:$L,11,0)</f>
        <v>2253000</v>
      </c>
      <c r="T511" s="17">
        <v>13518000</v>
      </c>
      <c r="U511" s="13" t="str">
        <f>VLOOKUP(A511,'MOD PAA INVERSIÓN 25 DE FEBRERO'!$B:$N,13,0)</f>
        <v>Subdireccion de Promocion de la Participacion</v>
      </c>
      <c r="V511" s="13" t="str">
        <f>VLOOKUP(A511,'MOD PAA INVERSIÓN 25 DE FEBRERO'!$B:$O,14,0)</f>
        <v>o232020200883990_otros servicios profesionales, tecnicos y empresariales n.c.p.</v>
      </c>
      <c r="W511" s="13" t="str">
        <f>VLOOKUP(A511,'MOD PAA INVERSIÓN 25 DE FEBRERO'!$B:$P,15,0)</f>
        <v>20/0220/0106/45020320254</v>
      </c>
      <c r="X511" s="13" t="s">
        <v>1038</v>
      </c>
      <c r="Y511" s="13" t="s">
        <v>50</v>
      </c>
      <c r="Z511" s="13" t="s">
        <v>51</v>
      </c>
      <c r="AA511" s="69"/>
      <c r="AB511" s="69"/>
      <c r="AC511" s="69"/>
      <c r="AD511" s="69"/>
      <c r="AE511" s="13" t="s">
        <v>945</v>
      </c>
      <c r="AF511" s="40">
        <v>2253000</v>
      </c>
      <c r="AG511" s="34">
        <v>9012000</v>
      </c>
      <c r="AH511" s="70">
        <f>VLOOKUP(A511,'MOD PAA INVERSIÓN 25 DE FEBRERO'!$B:$M,12,0)</f>
        <v>13518000</v>
      </c>
      <c r="AI511" s="70">
        <f t="shared" si="20"/>
        <v>4506000</v>
      </c>
      <c r="AJ511" s="83">
        <v>13518000</v>
      </c>
      <c r="AK511" s="70">
        <v>3</v>
      </c>
      <c r="AL511" s="70" t="str">
        <f>VLOOKUP(A511,'MOD PAA INVERSIÓN 25 DE FEBRERO'!$B:$X,23,0)</f>
        <v>Modificación propuesta</v>
      </c>
      <c r="AM511" s="13" t="s">
        <v>92</v>
      </c>
      <c r="AN511" s="14">
        <v>8146</v>
      </c>
      <c r="AO511" s="71"/>
      <c r="AP511" s="71">
        <f>SUMIFS('MOD PAA INVERSIÓN'!$M:$M,'MOD PAA INVERSIÓN'!B:B,A511,'MOD PAA INVERSIÓN'!A:A,"Información Actual")</f>
        <v>9012000</v>
      </c>
      <c r="AQ511" s="71">
        <f>VLOOKUP(A511,'Copia de MOD PAA INVERSIÓN'!$B:$M,12,0)</f>
        <v>13518000</v>
      </c>
      <c r="AR511" s="75">
        <f>VLOOKUP(A511,'SOL INVERSIÒN'!$B:$M,12,0)</f>
        <v>13518000</v>
      </c>
      <c r="AS511" s="75">
        <f t="shared" si="22"/>
        <v>0</v>
      </c>
      <c r="AT511" s="71"/>
      <c r="AU511" s="71">
        <f t="shared" si="21"/>
        <v>0</v>
      </c>
      <c r="AV511" s="71"/>
      <c r="AW511" s="71"/>
      <c r="AX511" s="71"/>
    </row>
    <row r="512" spans="1:50" ht="191.25">
      <c r="A512" s="12" t="s">
        <v>1059</v>
      </c>
      <c r="B512" s="13" t="s">
        <v>34</v>
      </c>
      <c r="C512" s="13" t="s">
        <v>35</v>
      </c>
      <c r="D512" s="13" t="s">
        <v>1035</v>
      </c>
      <c r="E512" s="13" t="s">
        <v>944</v>
      </c>
      <c r="F512" s="14">
        <v>8146</v>
      </c>
      <c r="G512" s="14">
        <v>2024110010254</v>
      </c>
      <c r="H512" s="13" t="s">
        <v>945</v>
      </c>
      <c r="I512" s="13" t="s">
        <v>946</v>
      </c>
      <c r="J512" s="13" t="s">
        <v>1036</v>
      </c>
      <c r="K512" s="13">
        <v>80111601</v>
      </c>
      <c r="L512" s="13" t="s">
        <v>1060</v>
      </c>
      <c r="M512" s="13" t="s">
        <v>295</v>
      </c>
      <c r="N512" s="13" t="s">
        <v>295</v>
      </c>
      <c r="O512" s="13">
        <v>4</v>
      </c>
      <c r="P512" s="13">
        <v>1</v>
      </c>
      <c r="Q512" s="13" t="s">
        <v>949</v>
      </c>
      <c r="R512" s="40" t="s">
        <v>950</v>
      </c>
      <c r="S512" s="40">
        <v>4400000</v>
      </c>
      <c r="T512" s="17">
        <v>17600000</v>
      </c>
      <c r="U512" s="13" t="s">
        <v>951</v>
      </c>
      <c r="V512" s="13" t="s">
        <v>92</v>
      </c>
      <c r="W512" s="13" t="s">
        <v>952</v>
      </c>
      <c r="X512" s="13" t="s">
        <v>1038</v>
      </c>
      <c r="Y512" s="13" t="s">
        <v>50</v>
      </c>
      <c r="Z512" s="13" t="s">
        <v>51</v>
      </c>
      <c r="AA512" s="69"/>
      <c r="AB512" s="69"/>
      <c r="AC512" s="69"/>
      <c r="AD512" s="69"/>
      <c r="AE512" s="13" t="s">
        <v>945</v>
      </c>
      <c r="AF512" s="40">
        <v>4400000</v>
      </c>
      <c r="AG512" s="34">
        <v>17600000</v>
      </c>
      <c r="AH512" s="70" t="e">
        <f>VLOOKUP(A512,'MOD PAA INVERSIÓN 25 DE FEBRERO'!$B:$M,12,0)</f>
        <v>#N/A</v>
      </c>
      <c r="AI512" s="70">
        <f t="shared" ref="AI512:AI694" si="23">AJ512-AG512</f>
        <v>0</v>
      </c>
      <c r="AJ512" s="70">
        <v>17600000</v>
      </c>
      <c r="AK512" s="70">
        <v>0</v>
      </c>
      <c r="AL512" s="70" t="e">
        <f>VLOOKUP(A512,'MOD PAA INVERSIÓN 25 DE FEBRERO'!$B:$X,23,0)</f>
        <v>#N/A</v>
      </c>
      <c r="AM512" s="13" t="s">
        <v>92</v>
      </c>
      <c r="AN512" s="14">
        <v>8146</v>
      </c>
      <c r="AO512" s="71"/>
      <c r="AP512" s="71">
        <f>SUMIFS('MOD PAA INVERSIÓN'!$M:$M,'MOD PAA INVERSIÓN'!B:B,A512,'MOD PAA INVERSIÓN'!A:A,"Información Actual")</f>
        <v>0</v>
      </c>
      <c r="AQ512" s="71" t="e">
        <f>VLOOKUP(A512,'Copia de MOD PAA INVERSIÓN'!$B:$M,12,0)</f>
        <v>#N/A</v>
      </c>
      <c r="AR512" s="69" t="e">
        <f>VLOOKUP(A512,'SOL INVERSIÒN'!$B:$M,12,0)</f>
        <v>#N/A</v>
      </c>
      <c r="AS512" s="69" t="e">
        <f t="shared" si="22"/>
        <v>#N/A</v>
      </c>
      <c r="AT512" s="71"/>
      <c r="AU512" s="71" t="e">
        <f t="shared" ref="AU512:AU694" si="24">T512-AH512</f>
        <v>#N/A</v>
      </c>
      <c r="AV512" s="71"/>
      <c r="AW512" s="71"/>
      <c r="AX512" s="71"/>
    </row>
    <row r="513" spans="1:50" ht="191.25">
      <c r="A513" s="12" t="s">
        <v>1061</v>
      </c>
      <c r="B513" s="13" t="s">
        <v>34</v>
      </c>
      <c r="C513" s="13" t="s">
        <v>35</v>
      </c>
      <c r="D513" s="13" t="s">
        <v>1035</v>
      </c>
      <c r="E513" s="13" t="s">
        <v>944</v>
      </c>
      <c r="F513" s="14">
        <v>8146</v>
      </c>
      <c r="G513" s="14">
        <v>2024110010254</v>
      </c>
      <c r="H513" s="13" t="s">
        <v>945</v>
      </c>
      <c r="I513" s="13" t="s">
        <v>946</v>
      </c>
      <c r="J513" s="13" t="s">
        <v>1036</v>
      </c>
      <c r="K513" s="13">
        <v>80111601</v>
      </c>
      <c r="L513" s="13" t="s">
        <v>1062</v>
      </c>
      <c r="M513" s="13" t="s">
        <v>295</v>
      </c>
      <c r="N513" s="13" t="s">
        <v>295</v>
      </c>
      <c r="O513" s="13">
        <v>4</v>
      </c>
      <c r="P513" s="13">
        <v>1</v>
      </c>
      <c r="Q513" s="13" t="s">
        <v>949</v>
      </c>
      <c r="R513" s="40" t="s">
        <v>950</v>
      </c>
      <c r="S513" s="40">
        <v>2253000</v>
      </c>
      <c r="T513" s="17">
        <v>9012000</v>
      </c>
      <c r="U513" s="13" t="s">
        <v>951</v>
      </c>
      <c r="V513" s="13" t="s">
        <v>92</v>
      </c>
      <c r="W513" s="13" t="s">
        <v>952</v>
      </c>
      <c r="X513" s="13" t="s">
        <v>1038</v>
      </c>
      <c r="Y513" s="13" t="s">
        <v>50</v>
      </c>
      <c r="Z513" s="13" t="s">
        <v>51</v>
      </c>
      <c r="AA513" s="69"/>
      <c r="AB513" s="69"/>
      <c r="AC513" s="69"/>
      <c r="AD513" s="69"/>
      <c r="AE513" s="13" t="s">
        <v>945</v>
      </c>
      <c r="AF513" s="40">
        <v>2253000</v>
      </c>
      <c r="AG513" s="34">
        <v>9012000</v>
      </c>
      <c r="AH513" s="70" t="e">
        <f>VLOOKUP(A513,'MOD PAA INVERSIÓN 25 DE FEBRERO'!$B:$M,12,0)</f>
        <v>#N/A</v>
      </c>
      <c r="AI513" s="70">
        <f t="shared" si="23"/>
        <v>0</v>
      </c>
      <c r="AJ513" s="70">
        <v>9012000</v>
      </c>
      <c r="AK513" s="70">
        <v>0</v>
      </c>
      <c r="AL513" s="70" t="e">
        <f>VLOOKUP(A513,'MOD PAA INVERSIÓN 25 DE FEBRERO'!$B:$X,23,0)</f>
        <v>#N/A</v>
      </c>
      <c r="AM513" s="13" t="s">
        <v>92</v>
      </c>
      <c r="AN513" s="14">
        <v>8146</v>
      </c>
      <c r="AO513" s="71"/>
      <c r="AP513" s="71">
        <f>SUMIFS('MOD PAA INVERSIÓN'!$M:$M,'MOD PAA INVERSIÓN'!B:B,A513,'MOD PAA INVERSIÓN'!A:A,"Información Actual")</f>
        <v>0</v>
      </c>
      <c r="AQ513" s="71" t="e">
        <f>VLOOKUP(A513,'Copia de MOD PAA INVERSIÓN'!$B:$M,12,0)</f>
        <v>#N/A</v>
      </c>
      <c r="AR513" s="69" t="e">
        <f>VLOOKUP(A513,'SOL INVERSIÒN'!$B:$M,12,0)</f>
        <v>#N/A</v>
      </c>
      <c r="AS513" s="69" t="e">
        <f t="shared" si="22"/>
        <v>#N/A</v>
      </c>
      <c r="AT513" s="71"/>
      <c r="AU513" s="71" t="e">
        <f t="shared" si="24"/>
        <v>#N/A</v>
      </c>
      <c r="AV513" s="71"/>
      <c r="AW513" s="71"/>
      <c r="AX513" s="71"/>
    </row>
    <row r="514" spans="1:50" ht="191.25">
      <c r="A514" s="12" t="s">
        <v>1063</v>
      </c>
      <c r="B514" s="13" t="s">
        <v>34</v>
      </c>
      <c r="C514" s="13" t="s">
        <v>35</v>
      </c>
      <c r="D514" s="13" t="s">
        <v>1035</v>
      </c>
      <c r="E514" s="13" t="s">
        <v>944</v>
      </c>
      <c r="F514" s="14">
        <v>8146</v>
      </c>
      <c r="G514" s="14">
        <v>2024110010254</v>
      </c>
      <c r="H514" s="13" t="s">
        <v>945</v>
      </c>
      <c r="I514" s="13" t="s">
        <v>946</v>
      </c>
      <c r="J514" s="13" t="s">
        <v>1036</v>
      </c>
      <c r="K514" s="13">
        <v>80111601</v>
      </c>
      <c r="L514" s="13" t="s">
        <v>1064</v>
      </c>
      <c r="M514" s="13" t="s">
        <v>479</v>
      </c>
      <c r="N514" s="13" t="s">
        <v>479</v>
      </c>
      <c r="O514" s="13">
        <v>6</v>
      </c>
      <c r="P514" s="13">
        <v>1</v>
      </c>
      <c r="Q514" s="13" t="s">
        <v>949</v>
      </c>
      <c r="R514" s="40" t="s">
        <v>950</v>
      </c>
      <c r="S514" s="40">
        <v>5500000</v>
      </c>
      <c r="T514" s="17">
        <v>33000000</v>
      </c>
      <c r="U514" s="13" t="s">
        <v>951</v>
      </c>
      <c r="V514" s="13" t="s">
        <v>92</v>
      </c>
      <c r="W514" s="13" t="s">
        <v>952</v>
      </c>
      <c r="X514" s="13" t="s">
        <v>1038</v>
      </c>
      <c r="Y514" s="13" t="s">
        <v>50</v>
      </c>
      <c r="Z514" s="13" t="s">
        <v>51</v>
      </c>
      <c r="AA514" s="69"/>
      <c r="AB514" s="69"/>
      <c r="AC514" s="69"/>
      <c r="AD514" s="69"/>
      <c r="AE514" s="13" t="s">
        <v>945</v>
      </c>
      <c r="AF514" s="40">
        <v>5500000</v>
      </c>
      <c r="AG514" s="34">
        <v>33000000</v>
      </c>
      <c r="AH514" s="70" t="e">
        <f>VLOOKUP(A514,'MOD PAA INVERSIÓN 25 DE FEBRERO'!$B:$M,12,0)</f>
        <v>#N/A</v>
      </c>
      <c r="AI514" s="70">
        <f t="shared" si="23"/>
        <v>0</v>
      </c>
      <c r="AJ514" s="70">
        <v>33000000</v>
      </c>
      <c r="AK514" s="70">
        <v>0</v>
      </c>
      <c r="AL514" s="70" t="e">
        <f>VLOOKUP(A514,'MOD PAA INVERSIÓN 25 DE FEBRERO'!$B:$X,23,0)</f>
        <v>#N/A</v>
      </c>
      <c r="AM514" s="13" t="s">
        <v>92</v>
      </c>
      <c r="AN514" s="14">
        <v>8146</v>
      </c>
      <c r="AO514" s="71"/>
      <c r="AP514" s="71">
        <f>SUMIFS('MOD PAA INVERSIÓN'!$M:$M,'MOD PAA INVERSIÓN'!B:B,A514,'MOD PAA INVERSIÓN'!A:A,"Información Actual")</f>
        <v>0</v>
      </c>
      <c r="AQ514" s="71" t="e">
        <f>VLOOKUP(A514,'Copia de MOD PAA INVERSIÓN'!$B:$M,12,0)</f>
        <v>#N/A</v>
      </c>
      <c r="AR514" s="69" t="e">
        <f>VLOOKUP(A514,'SOL INVERSIÒN'!$B:$M,12,0)</f>
        <v>#N/A</v>
      </c>
      <c r="AS514" s="69" t="e">
        <f t="shared" si="22"/>
        <v>#N/A</v>
      </c>
      <c r="AT514" s="71"/>
      <c r="AU514" s="71" t="e">
        <f t="shared" si="24"/>
        <v>#N/A</v>
      </c>
      <c r="AV514" s="71"/>
      <c r="AW514" s="71"/>
      <c r="AX514" s="71"/>
    </row>
    <row r="515" spans="1:50" ht="191.25">
      <c r="A515" s="12" t="s">
        <v>1065</v>
      </c>
      <c r="B515" s="13" t="s">
        <v>34</v>
      </c>
      <c r="C515" s="13" t="s">
        <v>35</v>
      </c>
      <c r="D515" s="13" t="s">
        <v>1035</v>
      </c>
      <c r="E515" s="13" t="s">
        <v>944</v>
      </c>
      <c r="F515" s="14">
        <v>8146</v>
      </c>
      <c r="G515" s="14">
        <v>2024110010254</v>
      </c>
      <c r="H515" s="13" t="s">
        <v>945</v>
      </c>
      <c r="I515" s="13" t="s">
        <v>946</v>
      </c>
      <c r="J515" s="13" t="s">
        <v>1036</v>
      </c>
      <c r="K515" s="13">
        <v>80111601</v>
      </c>
      <c r="L515" s="13" t="s">
        <v>1066</v>
      </c>
      <c r="M515" s="13" t="s">
        <v>479</v>
      </c>
      <c r="N515" s="13" t="s">
        <v>479</v>
      </c>
      <c r="O515" s="13">
        <v>6</v>
      </c>
      <c r="P515" s="13">
        <v>1</v>
      </c>
      <c r="Q515" s="13" t="s">
        <v>949</v>
      </c>
      <c r="R515" s="40" t="s">
        <v>950</v>
      </c>
      <c r="S515" s="40">
        <v>4500000</v>
      </c>
      <c r="T515" s="17">
        <v>27000000</v>
      </c>
      <c r="U515" s="13" t="s">
        <v>951</v>
      </c>
      <c r="V515" s="13" t="s">
        <v>92</v>
      </c>
      <c r="W515" s="13" t="s">
        <v>952</v>
      </c>
      <c r="X515" s="13" t="s">
        <v>1038</v>
      </c>
      <c r="Y515" s="13" t="s">
        <v>50</v>
      </c>
      <c r="Z515" s="13" t="s">
        <v>51</v>
      </c>
      <c r="AA515" s="69"/>
      <c r="AB515" s="69"/>
      <c r="AC515" s="69"/>
      <c r="AD515" s="69"/>
      <c r="AE515" s="13" t="s">
        <v>945</v>
      </c>
      <c r="AF515" s="40">
        <v>4500000</v>
      </c>
      <c r="AG515" s="34">
        <v>27000000</v>
      </c>
      <c r="AH515" s="70" t="e">
        <f>VLOOKUP(A515,'MOD PAA INVERSIÓN 25 DE FEBRERO'!$B:$M,12,0)</f>
        <v>#N/A</v>
      </c>
      <c r="AI515" s="70">
        <f t="shared" si="23"/>
        <v>0</v>
      </c>
      <c r="AJ515" s="70">
        <v>27000000</v>
      </c>
      <c r="AK515" s="70">
        <v>0</v>
      </c>
      <c r="AL515" s="70" t="e">
        <f>VLOOKUP(A515,'MOD PAA INVERSIÓN 25 DE FEBRERO'!$B:$X,23,0)</f>
        <v>#N/A</v>
      </c>
      <c r="AM515" s="13" t="s">
        <v>92</v>
      </c>
      <c r="AN515" s="14">
        <v>8146</v>
      </c>
      <c r="AO515" s="71"/>
      <c r="AP515" s="71">
        <f>SUMIFS('MOD PAA INVERSIÓN'!$M:$M,'MOD PAA INVERSIÓN'!B:B,A515,'MOD PAA INVERSIÓN'!A:A,"Información Actual")</f>
        <v>0</v>
      </c>
      <c r="AQ515" s="71" t="e">
        <f>VLOOKUP(A515,'Copia de MOD PAA INVERSIÓN'!$B:$M,12,0)</f>
        <v>#N/A</v>
      </c>
      <c r="AR515" s="69" t="e">
        <f>VLOOKUP(A515,'SOL INVERSIÒN'!$B:$M,12,0)</f>
        <v>#N/A</v>
      </c>
      <c r="AS515" s="69" t="e">
        <f t="shared" si="22"/>
        <v>#N/A</v>
      </c>
      <c r="AT515" s="71"/>
      <c r="AU515" s="71" t="e">
        <f t="shared" si="24"/>
        <v>#N/A</v>
      </c>
      <c r="AV515" s="71"/>
      <c r="AW515" s="71"/>
      <c r="AX515" s="71"/>
    </row>
    <row r="516" spans="1:50" ht="191.25">
      <c r="A516" s="12" t="s">
        <v>1067</v>
      </c>
      <c r="B516" s="13" t="s">
        <v>34</v>
      </c>
      <c r="C516" s="13" t="s">
        <v>35</v>
      </c>
      <c r="D516" s="13" t="s">
        <v>1035</v>
      </c>
      <c r="E516" s="13" t="s">
        <v>944</v>
      </c>
      <c r="F516" s="14">
        <v>8146</v>
      </c>
      <c r="G516" s="14">
        <v>2024110010254</v>
      </c>
      <c r="H516" s="13" t="s">
        <v>945</v>
      </c>
      <c r="I516" s="13" t="s">
        <v>946</v>
      </c>
      <c r="J516" s="13" t="str">
        <f>VLOOKUP(A516,'MOD PAA INVERSIÓN 25 DE FEBRERO'!$B:$C,2,0)</f>
        <v>4. Suscribir 70 Pacto(s) ciudadanos de convivencia</v>
      </c>
      <c r="K516" s="13">
        <f>VLOOKUP(A516,'MOD PAA INVERSIÓN 25 DE FEBRERO'!$B:$D,3,0)</f>
        <v>80111601</v>
      </c>
      <c r="L516" s="13" t="str">
        <f>VLOOKUP(A516,'MOD PAA INVERSIÓN 25 DE FEBRERO'!$B:$E,4,0)</f>
        <v>Prestar los servicios profesionalespara promover los proyectos estrategicos que lidera la Subdireccion de Promocion de la Participacion en relacion con la estrategia 
 "impactando"</v>
      </c>
      <c r="M516" s="13" t="str">
        <f>VLOOKUP(A516,'MOD PAA INVERSIÓN 25 DE FEBRERO'!$B:$F,5,0)</f>
        <v>Marzo</v>
      </c>
      <c r="N516" s="14" t="str">
        <f>VLOOKUP(A516,'MOD PAA INVERSIÓN 25 DE FEBRERO'!$B:$G,6,0)</f>
        <v>Marzo</v>
      </c>
      <c r="O516" s="14">
        <f>VLOOKUP(A516,'MOD PAA INVERSIÓN 25 DE FEBRERO'!$B:$H,7,0)</f>
        <v>8</v>
      </c>
      <c r="P516" s="13">
        <f>VLOOKUP(A516,'MOD PAA INVERSIÓN 25 DE FEBRERO'!$B:$I,8,0)</f>
        <v>1</v>
      </c>
      <c r="Q516" s="13" t="str">
        <f>VLOOKUP(A516,'MOD PAA INVERSIÓN 25 DE FEBRERO'!$B:$J,9,0)</f>
        <v>CCE-16 Contratacion Directa</v>
      </c>
      <c r="R516" s="15" t="str">
        <f>VLOOKUP(A516,'MOD PAA INVERSIÓN 25 DE FEBRERO'!$B:$K,10,0)</f>
        <v>1-100-F001_Va-Recursos distrito</v>
      </c>
      <c r="S516" s="16">
        <f>VLOOKUP(A516,'MOD PAA INVERSIÓN 25 DE FEBRERO'!$B:$L,11,0)</f>
        <v>4500000</v>
      </c>
      <c r="T516" s="17">
        <v>36000000</v>
      </c>
      <c r="U516" s="13" t="str">
        <f>VLOOKUP(A516,'MOD PAA INVERSIÓN 25 DE FEBRERO'!$B:$N,13,0)</f>
        <v>Subdireccion de Promocion de la Participacion</v>
      </c>
      <c r="V516" s="13" t="str">
        <f>VLOOKUP(A516,'MOD PAA INVERSIÓN 25 DE FEBRERO'!$B:$O,14,0)</f>
        <v>o232020200883990_otros servicios profesionales, tecnicos y empresariales n.c.p.</v>
      </c>
      <c r="W516" s="13" t="str">
        <f>VLOOKUP(A516,'MOD PAA INVERSIÓN 25 DE FEBRERO'!$B:$P,15,0)</f>
        <v>20/0220/0106/45020320254</v>
      </c>
      <c r="X516" s="13" t="s">
        <v>1038</v>
      </c>
      <c r="Y516" s="13" t="s">
        <v>50</v>
      </c>
      <c r="Z516" s="13" t="s">
        <v>51</v>
      </c>
      <c r="AA516" s="69"/>
      <c r="AB516" s="69"/>
      <c r="AC516" s="69"/>
      <c r="AD516" s="69"/>
      <c r="AE516" s="13" t="s">
        <v>945</v>
      </c>
      <c r="AF516" s="40">
        <v>4500000</v>
      </c>
      <c r="AG516" s="34">
        <v>27000000</v>
      </c>
      <c r="AH516" s="70">
        <f>VLOOKUP(A516,'MOD PAA INVERSIÓN 25 DE FEBRERO'!$B:$M,12,0)</f>
        <v>36000000</v>
      </c>
      <c r="AI516" s="70">
        <f t="shared" si="23"/>
        <v>9000000</v>
      </c>
      <c r="AJ516" s="83">
        <v>36000000</v>
      </c>
      <c r="AK516" s="70">
        <v>3</v>
      </c>
      <c r="AL516" s="70" t="str">
        <f>VLOOKUP(A516,'MOD PAA INVERSIÓN 25 DE FEBRERO'!$B:$X,23,0)</f>
        <v>Modificación propuesta</v>
      </c>
      <c r="AM516" s="13" t="s">
        <v>92</v>
      </c>
      <c r="AN516" s="14">
        <v>8146</v>
      </c>
      <c r="AO516" s="71"/>
      <c r="AP516" s="71">
        <f>SUMIFS('MOD PAA INVERSIÓN'!$M:$M,'MOD PAA INVERSIÓN'!B:B,A516,'MOD PAA INVERSIÓN'!A:A,"Información Actual")</f>
        <v>27000000</v>
      </c>
      <c r="AQ516" s="71">
        <f>VLOOKUP(A516,'Copia de MOD PAA INVERSIÓN'!$B:$M,12,0)</f>
        <v>36000000</v>
      </c>
      <c r="AR516" s="75">
        <f>VLOOKUP(A516,'SOL INVERSIÒN'!$B:$M,12,0)</f>
        <v>36000000</v>
      </c>
      <c r="AS516" s="75">
        <f t="shared" si="22"/>
        <v>0</v>
      </c>
      <c r="AT516" s="71"/>
      <c r="AU516" s="71">
        <f t="shared" si="24"/>
        <v>0</v>
      </c>
      <c r="AV516" s="71"/>
      <c r="AW516" s="71"/>
      <c r="AX516" s="71"/>
    </row>
    <row r="517" spans="1:50" ht="191.25">
      <c r="A517" s="12" t="s">
        <v>1069</v>
      </c>
      <c r="B517" s="13" t="s">
        <v>34</v>
      </c>
      <c r="C517" s="13" t="s">
        <v>35</v>
      </c>
      <c r="D517" s="13" t="s">
        <v>1035</v>
      </c>
      <c r="E517" s="13" t="s">
        <v>944</v>
      </c>
      <c r="F517" s="14">
        <v>8146</v>
      </c>
      <c r="G517" s="14">
        <v>2024110010254</v>
      </c>
      <c r="H517" s="13" t="s">
        <v>945</v>
      </c>
      <c r="I517" s="13" t="s">
        <v>946</v>
      </c>
      <c r="J517" s="13" t="str">
        <f>VLOOKUP(A517,'MOD PAA INVERSIÓN 25 DE FEBRERO'!$B:$C,2,0)</f>
        <v>4. Suscribir 70 Pacto(s) ciudadanos de convivencia</v>
      </c>
      <c r="K517" s="13">
        <f>VLOOKUP(A517,'MOD PAA INVERSIÓN 25 DE FEBRERO'!$B:$D,3,0)</f>
        <v>80111601</v>
      </c>
      <c r="L517" s="13" t="str">
        <f>VLOOKUP(A517,'MOD PAA INVERSIÓN 25 DE FEBRERO'!$B:$E,4,0)</f>
        <v>Prestar los servicios profesionales especializados para asesorar a la Subdireccion de Promocion 
 de la Participacion, de acuerdo con los lineamientos de la Direccion General de la 
 entidad</v>
      </c>
      <c r="M517" s="13" t="str">
        <f>VLOOKUP(A517,'MOD PAA INVERSIÓN 25 DE FEBRERO'!$B:$F,5,0)</f>
        <v>Febrero</v>
      </c>
      <c r="N517" s="14" t="str">
        <f>VLOOKUP(A517,'MOD PAA INVERSIÓN 25 DE FEBRERO'!$B:$G,6,0)</f>
        <v>Febrero</v>
      </c>
      <c r="O517" s="14">
        <f>VLOOKUP(A517,'MOD PAA INVERSIÓN 25 DE FEBRERO'!$B:$H,7,0)</f>
        <v>5</v>
      </c>
      <c r="P517" s="13">
        <f>VLOOKUP(A517,'MOD PAA INVERSIÓN 25 DE FEBRERO'!$B:$I,8,0)</f>
        <v>1</v>
      </c>
      <c r="Q517" s="13" t="str">
        <f>VLOOKUP(A517,'MOD PAA INVERSIÓN 25 DE FEBRERO'!$B:$J,9,0)</f>
        <v>CCE-16 Contratacion Directa</v>
      </c>
      <c r="R517" s="15" t="str">
        <f>VLOOKUP(A517,'MOD PAA INVERSIÓN 25 DE FEBRERO'!$B:$K,10,0)</f>
        <v>1-100-F001_Va-Recursos distrito</v>
      </c>
      <c r="S517" s="16">
        <f>VLOOKUP(A517,'MOD PAA INVERSIÓN 25 DE FEBRERO'!$B:$L,11,0)</f>
        <v>9000000</v>
      </c>
      <c r="T517" s="17">
        <v>45000000</v>
      </c>
      <c r="U517" s="13" t="str">
        <f>VLOOKUP(A517,'MOD PAA INVERSIÓN 25 DE FEBRERO'!$B:$N,13,0)</f>
        <v>Subdireccion de Promocion de la Participacion</v>
      </c>
      <c r="V517" s="13" t="str">
        <f>VLOOKUP(A517,'MOD PAA INVERSIÓN 25 DE FEBRERO'!$B:$O,14,0)</f>
        <v>o232020200883990_otros servicios profesionales, tecnicos y empresariales n.c.p.</v>
      </c>
      <c r="W517" s="13" t="str">
        <f>VLOOKUP(A517,'MOD PAA INVERSIÓN 25 DE FEBRERO'!$B:$P,15,0)</f>
        <v>20/0220/0106/45020320254</v>
      </c>
      <c r="X517" s="13" t="s">
        <v>1038</v>
      </c>
      <c r="Y517" s="13" t="s">
        <v>50</v>
      </c>
      <c r="Z517" s="13" t="s">
        <v>51</v>
      </c>
      <c r="AA517" s="69"/>
      <c r="AB517" s="69"/>
      <c r="AC517" s="69"/>
      <c r="AD517" s="69"/>
      <c r="AE517" s="13" t="s">
        <v>945</v>
      </c>
      <c r="AF517" s="40">
        <v>9000000</v>
      </c>
      <c r="AG517" s="34">
        <v>54000000</v>
      </c>
      <c r="AH517" s="70">
        <f>VLOOKUP(A517,'MOD PAA INVERSIÓN 25 DE FEBRERO'!$B:$M,12,0)</f>
        <v>45000000</v>
      </c>
      <c r="AI517" s="70">
        <f t="shared" si="23"/>
        <v>-9000000</v>
      </c>
      <c r="AJ517" s="83">
        <v>45000000</v>
      </c>
      <c r="AK517" s="70">
        <v>3</v>
      </c>
      <c r="AL517" s="70" t="str">
        <f>VLOOKUP(A517,'MOD PAA INVERSIÓN 25 DE FEBRERO'!$B:$X,23,0)</f>
        <v>Modificación propuesta</v>
      </c>
      <c r="AM517" s="13" t="s">
        <v>92</v>
      </c>
      <c r="AN517" s="14">
        <v>8146</v>
      </c>
      <c r="AO517" s="71"/>
      <c r="AP517" s="71">
        <f>SUMIFS('MOD PAA INVERSIÓN'!$M:$M,'MOD PAA INVERSIÓN'!B:B,A517,'MOD PAA INVERSIÓN'!A:A,"Información Actual")</f>
        <v>54000000</v>
      </c>
      <c r="AQ517" s="71">
        <f>VLOOKUP(A517,'Copia de MOD PAA INVERSIÓN'!$B:$M,12,0)</f>
        <v>45000000</v>
      </c>
      <c r="AR517" s="75">
        <f>VLOOKUP(A517,'SOL INVERSIÒN'!$B:$M,12,0)</f>
        <v>45000000</v>
      </c>
      <c r="AS517" s="75">
        <f t="shared" si="22"/>
        <v>0</v>
      </c>
      <c r="AT517" s="71"/>
      <c r="AU517" s="71">
        <f t="shared" si="24"/>
        <v>0</v>
      </c>
      <c r="AV517" s="71"/>
      <c r="AW517" s="71"/>
      <c r="AX517" s="71"/>
    </row>
    <row r="518" spans="1:50" ht="191.25">
      <c r="A518" s="12" t="s">
        <v>1071</v>
      </c>
      <c r="B518" s="13" t="s">
        <v>34</v>
      </c>
      <c r="C518" s="13" t="s">
        <v>35</v>
      </c>
      <c r="D518" s="13" t="s">
        <v>1035</v>
      </c>
      <c r="E518" s="13" t="s">
        <v>944</v>
      </c>
      <c r="F518" s="14">
        <v>8146</v>
      </c>
      <c r="G518" s="14">
        <v>2024110010254</v>
      </c>
      <c r="H518" s="13" t="s">
        <v>945</v>
      </c>
      <c r="I518" s="13" t="s">
        <v>946</v>
      </c>
      <c r="J518" s="13" t="s">
        <v>1036</v>
      </c>
      <c r="K518" s="13">
        <v>80111601</v>
      </c>
      <c r="L518" s="13" t="s">
        <v>1072</v>
      </c>
      <c r="M518" s="13" t="s">
        <v>295</v>
      </c>
      <c r="N518" s="13" t="s">
        <v>295</v>
      </c>
      <c r="O518" s="13">
        <v>4</v>
      </c>
      <c r="P518" s="13">
        <v>1</v>
      </c>
      <c r="Q518" s="13" t="s">
        <v>949</v>
      </c>
      <c r="R518" s="40" t="s">
        <v>950</v>
      </c>
      <c r="S518" s="40">
        <v>5500000</v>
      </c>
      <c r="T518" s="17">
        <v>22000000</v>
      </c>
      <c r="U518" s="13" t="s">
        <v>951</v>
      </c>
      <c r="V518" s="13" t="s">
        <v>92</v>
      </c>
      <c r="W518" s="13" t="s">
        <v>952</v>
      </c>
      <c r="X518" s="13" t="s">
        <v>1038</v>
      </c>
      <c r="Y518" s="13" t="s">
        <v>50</v>
      </c>
      <c r="Z518" s="13" t="s">
        <v>51</v>
      </c>
      <c r="AA518" s="69"/>
      <c r="AB518" s="69"/>
      <c r="AC518" s="69"/>
      <c r="AD518" s="69"/>
      <c r="AE518" s="13" t="s">
        <v>945</v>
      </c>
      <c r="AF518" s="40">
        <v>5500000</v>
      </c>
      <c r="AG518" s="34">
        <v>22000000</v>
      </c>
      <c r="AH518" s="70" t="e">
        <f>VLOOKUP(A518,'MOD PAA INVERSIÓN 25 DE FEBRERO'!$B:$M,12,0)</f>
        <v>#N/A</v>
      </c>
      <c r="AI518" s="70">
        <f t="shared" si="23"/>
        <v>0</v>
      </c>
      <c r="AJ518" s="70">
        <v>22000000</v>
      </c>
      <c r="AK518" s="70">
        <v>0</v>
      </c>
      <c r="AL518" s="70" t="e">
        <f>VLOOKUP(A518,'MOD PAA INVERSIÓN 25 DE FEBRERO'!$B:$X,23,0)</f>
        <v>#N/A</v>
      </c>
      <c r="AM518" s="13" t="s">
        <v>92</v>
      </c>
      <c r="AN518" s="14">
        <v>8146</v>
      </c>
      <c r="AO518" s="71"/>
      <c r="AP518" s="71">
        <f>SUMIFS('MOD PAA INVERSIÓN'!$M:$M,'MOD PAA INVERSIÓN'!B:B,A518,'MOD PAA INVERSIÓN'!A:A,"Información Actual")</f>
        <v>0</v>
      </c>
      <c r="AQ518" s="71" t="e">
        <f>VLOOKUP(A518,'Copia de MOD PAA INVERSIÓN'!$B:$M,12,0)</f>
        <v>#N/A</v>
      </c>
      <c r="AR518" s="69" t="e">
        <f>VLOOKUP(A518,'SOL INVERSIÒN'!$B:$M,12,0)</f>
        <v>#N/A</v>
      </c>
      <c r="AS518" s="69" t="e">
        <f t="shared" si="22"/>
        <v>#N/A</v>
      </c>
      <c r="AT518" s="71"/>
      <c r="AU518" s="71" t="e">
        <f t="shared" si="24"/>
        <v>#N/A</v>
      </c>
      <c r="AV518" s="71"/>
      <c r="AW518" s="71"/>
      <c r="AX518" s="71"/>
    </row>
    <row r="519" spans="1:50" ht="191.25">
      <c r="A519" s="12" t="s">
        <v>1073</v>
      </c>
      <c r="B519" s="13" t="s">
        <v>34</v>
      </c>
      <c r="C519" s="13" t="s">
        <v>35</v>
      </c>
      <c r="D519" s="13" t="s">
        <v>1035</v>
      </c>
      <c r="E519" s="13" t="s">
        <v>944</v>
      </c>
      <c r="F519" s="14">
        <v>8146</v>
      </c>
      <c r="G519" s="14">
        <v>2024110010254</v>
      </c>
      <c r="H519" s="13" t="s">
        <v>945</v>
      </c>
      <c r="I519" s="13" t="s">
        <v>946</v>
      </c>
      <c r="J519" s="13" t="str">
        <f>VLOOKUP(A519,'MOD PAA INVERSIÓN 25 DE FEBRERO'!$B:$C,2,0)</f>
        <v>4. Suscribir 70 Pacto(s) ciudadanos de convivencia</v>
      </c>
      <c r="K519" s="13">
        <f>VLOOKUP(A519,'MOD PAA INVERSIÓN 25 DE FEBRERO'!$B:$D,3,0)</f>
        <v>80111601</v>
      </c>
      <c r="L519" s="13" t="str">
        <f>VLOOKUP(A519,'MOD PAA INVERSIÓN 25 DE FEBRERO'!$B:$E,4,0)</f>
        <v>Prestar los servicios profesionales para realizar y gestionar la concertacion de los pactos territoriales, así como el diseño, planeación, implementación, seguimiento de proyectos sociales enfocados en el fortalecimiento comunitario, en el marco de la estrategia "impactando", liderada por el IDPAC.</v>
      </c>
      <c r="M519" s="13" t="str">
        <f>VLOOKUP(A519,'MOD PAA INVERSIÓN 25 DE FEBRERO'!$B:$F,5,0)</f>
        <v>Marzo</v>
      </c>
      <c r="N519" s="14" t="str">
        <f>VLOOKUP(A519,'MOD PAA INVERSIÓN 25 DE FEBRERO'!$B:$G,6,0)</f>
        <v>Marzo</v>
      </c>
      <c r="O519" s="14">
        <f>VLOOKUP(A519,'MOD PAA INVERSIÓN 25 DE FEBRERO'!$B:$H,7,0)</f>
        <v>8</v>
      </c>
      <c r="P519" s="13">
        <f>VLOOKUP(A519,'MOD PAA INVERSIÓN 25 DE FEBRERO'!$B:$I,8,0)</f>
        <v>1</v>
      </c>
      <c r="Q519" s="13" t="str">
        <f>VLOOKUP(A519,'MOD PAA INVERSIÓN 25 DE FEBRERO'!$B:$J,9,0)</f>
        <v>CCE-16 Contratacion Directa</v>
      </c>
      <c r="R519" s="15" t="str">
        <f>VLOOKUP(A519,'MOD PAA INVERSIÓN 25 DE FEBRERO'!$B:$K,10,0)</f>
        <v>1-100-F001_Va-Recursos distrito</v>
      </c>
      <c r="S519" s="16">
        <f>VLOOKUP(A519,'MOD PAA INVERSIÓN 25 DE FEBRERO'!$B:$L,11,0)</f>
        <v>4500000</v>
      </c>
      <c r="T519" s="17">
        <v>36000000</v>
      </c>
      <c r="U519" s="13" t="str">
        <f>VLOOKUP(A519,'MOD PAA INVERSIÓN 25 DE FEBRERO'!$B:$N,13,0)</f>
        <v>Subdireccion de Promocion de la Participacion</v>
      </c>
      <c r="V519" s="13" t="str">
        <f>VLOOKUP(A519,'MOD PAA INVERSIÓN 25 DE FEBRERO'!$B:$O,14,0)</f>
        <v>o232020200883990_otros servicios profesionales, tecnicos y empresariales n.c.p.</v>
      </c>
      <c r="W519" s="13" t="str">
        <f>VLOOKUP(A519,'MOD PAA INVERSIÓN 25 DE FEBRERO'!$B:$P,15,0)</f>
        <v>20/0220/0106/45020320254</v>
      </c>
      <c r="X519" s="13" t="s">
        <v>1038</v>
      </c>
      <c r="Y519" s="13" t="s">
        <v>50</v>
      </c>
      <c r="Z519" s="13" t="s">
        <v>51</v>
      </c>
      <c r="AA519" s="69"/>
      <c r="AB519" s="69"/>
      <c r="AC519" s="69"/>
      <c r="AD519" s="69"/>
      <c r="AE519" s="13" t="s">
        <v>945</v>
      </c>
      <c r="AF519" s="40">
        <v>2253000</v>
      </c>
      <c r="AG519" s="34">
        <v>9012000</v>
      </c>
      <c r="AH519" s="70">
        <f>VLOOKUP(A519,'MOD PAA INVERSIÓN 25 DE FEBRERO'!$B:$M,12,0)</f>
        <v>36000000</v>
      </c>
      <c r="AI519" s="70">
        <f t="shared" si="23"/>
        <v>26988000</v>
      </c>
      <c r="AJ519" s="83">
        <v>36000000</v>
      </c>
      <c r="AK519" s="70">
        <v>3</v>
      </c>
      <c r="AL519" s="70" t="str">
        <f>VLOOKUP(A519,'MOD PAA INVERSIÓN 25 DE FEBRERO'!$B:$X,23,0)</f>
        <v>Modificación propuesta</v>
      </c>
      <c r="AM519" s="13" t="s">
        <v>92</v>
      </c>
      <c r="AN519" s="14">
        <v>8146</v>
      </c>
      <c r="AO519" s="71"/>
      <c r="AP519" s="71">
        <f>SUMIFS('MOD PAA INVERSIÓN'!$M:$M,'MOD PAA INVERSIÓN'!B:B,A519,'MOD PAA INVERSIÓN'!A:A,"Información Actual")</f>
        <v>9012000</v>
      </c>
      <c r="AQ519" s="71">
        <f>VLOOKUP(A519,'Copia de MOD PAA INVERSIÓN'!$B:$M,12,0)</f>
        <v>36000000</v>
      </c>
      <c r="AR519" s="75">
        <f>VLOOKUP(A519,'SOL INVERSIÒN'!$B:$M,12,0)</f>
        <v>36000000</v>
      </c>
      <c r="AS519" s="75">
        <f t="shared" si="22"/>
        <v>0</v>
      </c>
      <c r="AT519" s="71"/>
      <c r="AU519" s="71">
        <f t="shared" si="24"/>
        <v>0</v>
      </c>
      <c r="AV519" s="71"/>
      <c r="AW519" s="71"/>
      <c r="AX519" s="71"/>
    </row>
    <row r="520" spans="1:50" ht="191.25">
      <c r="A520" s="12" t="s">
        <v>1075</v>
      </c>
      <c r="B520" s="13" t="s">
        <v>34</v>
      </c>
      <c r="C520" s="13" t="s">
        <v>35</v>
      </c>
      <c r="D520" s="13" t="s">
        <v>1035</v>
      </c>
      <c r="E520" s="13" t="s">
        <v>944</v>
      </c>
      <c r="F520" s="14">
        <v>8146</v>
      </c>
      <c r="G520" s="14">
        <v>2024110010254</v>
      </c>
      <c r="H520" s="13" t="s">
        <v>945</v>
      </c>
      <c r="I520" s="13" t="s">
        <v>946</v>
      </c>
      <c r="J520" s="13" t="s">
        <v>1036</v>
      </c>
      <c r="K520" s="13">
        <v>80111601</v>
      </c>
      <c r="L520" s="13" t="s">
        <v>1074</v>
      </c>
      <c r="M520" s="13" t="s">
        <v>295</v>
      </c>
      <c r="N520" s="13" t="s">
        <v>295</v>
      </c>
      <c r="O520" s="13">
        <v>4</v>
      </c>
      <c r="P520" s="13">
        <v>1</v>
      </c>
      <c r="Q520" s="13" t="s">
        <v>949</v>
      </c>
      <c r="R520" s="40" t="s">
        <v>950</v>
      </c>
      <c r="S520" s="40">
        <v>2253000</v>
      </c>
      <c r="T520" s="17">
        <v>9012000</v>
      </c>
      <c r="U520" s="13" t="s">
        <v>951</v>
      </c>
      <c r="V520" s="13" t="s">
        <v>92</v>
      </c>
      <c r="W520" s="13" t="s">
        <v>952</v>
      </c>
      <c r="X520" s="13" t="s">
        <v>1038</v>
      </c>
      <c r="Y520" s="13" t="s">
        <v>50</v>
      </c>
      <c r="Z520" s="13" t="s">
        <v>51</v>
      </c>
      <c r="AA520" s="69"/>
      <c r="AB520" s="69"/>
      <c r="AC520" s="69"/>
      <c r="AD520" s="69"/>
      <c r="AE520" s="13" t="s">
        <v>945</v>
      </c>
      <c r="AF520" s="40">
        <v>2253000</v>
      </c>
      <c r="AG520" s="34">
        <v>9012000</v>
      </c>
      <c r="AH520" s="70" t="e">
        <f>VLOOKUP(A520,'MOD PAA INVERSIÓN 25 DE FEBRERO'!$B:$M,12,0)</f>
        <v>#N/A</v>
      </c>
      <c r="AI520" s="70">
        <f t="shared" si="23"/>
        <v>0</v>
      </c>
      <c r="AJ520" s="70">
        <v>9012000</v>
      </c>
      <c r="AK520" s="70">
        <v>0</v>
      </c>
      <c r="AL520" s="70" t="e">
        <f>VLOOKUP(A520,'MOD PAA INVERSIÓN 25 DE FEBRERO'!$B:$X,23,0)</f>
        <v>#N/A</v>
      </c>
      <c r="AM520" s="13" t="s">
        <v>92</v>
      </c>
      <c r="AN520" s="14">
        <v>8146</v>
      </c>
      <c r="AO520" s="71"/>
      <c r="AP520" s="71">
        <f>SUMIFS('MOD PAA INVERSIÓN'!$M:$M,'MOD PAA INVERSIÓN'!B:B,A520,'MOD PAA INVERSIÓN'!A:A,"Información Actual")</f>
        <v>0</v>
      </c>
      <c r="AQ520" s="71" t="e">
        <f>VLOOKUP(A520,'Copia de MOD PAA INVERSIÓN'!$B:$M,12,0)</f>
        <v>#N/A</v>
      </c>
      <c r="AR520" s="69" t="e">
        <f>VLOOKUP(A520,'SOL INVERSIÒN'!$B:$M,12,0)</f>
        <v>#N/A</v>
      </c>
      <c r="AS520" s="69" t="e">
        <f t="shared" si="22"/>
        <v>#N/A</v>
      </c>
      <c r="AT520" s="71"/>
      <c r="AU520" s="71" t="e">
        <f t="shared" si="24"/>
        <v>#N/A</v>
      </c>
      <c r="AV520" s="71"/>
      <c r="AW520" s="71"/>
      <c r="AX520" s="71"/>
    </row>
    <row r="521" spans="1:50" ht="191.25">
      <c r="A521" s="12" t="s">
        <v>1076</v>
      </c>
      <c r="B521" s="13" t="s">
        <v>34</v>
      </c>
      <c r="C521" s="13" t="s">
        <v>35</v>
      </c>
      <c r="D521" s="13" t="s">
        <v>1035</v>
      </c>
      <c r="E521" s="13" t="s">
        <v>944</v>
      </c>
      <c r="F521" s="14">
        <v>8146</v>
      </c>
      <c r="G521" s="14">
        <v>2024110010254</v>
      </c>
      <c r="H521" s="13" t="s">
        <v>945</v>
      </c>
      <c r="I521" s="13" t="s">
        <v>946</v>
      </c>
      <c r="J521" s="13" t="s">
        <v>1036</v>
      </c>
      <c r="K521" s="13">
        <v>80111601</v>
      </c>
      <c r="L521" s="13" t="s">
        <v>1077</v>
      </c>
      <c r="M521" s="13" t="s">
        <v>295</v>
      </c>
      <c r="N521" s="13" t="s">
        <v>295</v>
      </c>
      <c r="O521" s="13">
        <v>4</v>
      </c>
      <c r="P521" s="13">
        <v>1</v>
      </c>
      <c r="Q521" s="13" t="s">
        <v>949</v>
      </c>
      <c r="R521" s="40" t="s">
        <v>950</v>
      </c>
      <c r="S521" s="40">
        <v>4000000</v>
      </c>
      <c r="T521" s="17">
        <v>16000000</v>
      </c>
      <c r="U521" s="13" t="s">
        <v>951</v>
      </c>
      <c r="V521" s="13" t="s">
        <v>92</v>
      </c>
      <c r="W521" s="13" t="s">
        <v>952</v>
      </c>
      <c r="X521" s="13" t="s">
        <v>1038</v>
      </c>
      <c r="Y521" s="13" t="s">
        <v>50</v>
      </c>
      <c r="Z521" s="13" t="s">
        <v>51</v>
      </c>
      <c r="AA521" s="69"/>
      <c r="AB521" s="69"/>
      <c r="AC521" s="69"/>
      <c r="AD521" s="69"/>
      <c r="AE521" s="13" t="s">
        <v>945</v>
      </c>
      <c r="AF521" s="40">
        <v>4000000</v>
      </c>
      <c r="AG521" s="34">
        <v>16000000</v>
      </c>
      <c r="AH521" s="70" t="e">
        <f>VLOOKUP(A521,'MOD PAA INVERSIÓN 25 DE FEBRERO'!$B:$M,12,0)</f>
        <v>#N/A</v>
      </c>
      <c r="AI521" s="70">
        <f t="shared" si="23"/>
        <v>0</v>
      </c>
      <c r="AJ521" s="70">
        <v>16000000</v>
      </c>
      <c r="AK521" s="70">
        <v>0</v>
      </c>
      <c r="AL521" s="70" t="e">
        <f>VLOOKUP(A521,'MOD PAA INVERSIÓN 25 DE FEBRERO'!$B:$X,23,0)</f>
        <v>#N/A</v>
      </c>
      <c r="AM521" s="13" t="s">
        <v>92</v>
      </c>
      <c r="AN521" s="14">
        <v>8146</v>
      </c>
      <c r="AO521" s="71"/>
      <c r="AP521" s="71">
        <f>SUMIFS('MOD PAA INVERSIÓN'!$M:$M,'MOD PAA INVERSIÓN'!B:B,A521,'MOD PAA INVERSIÓN'!A:A,"Información Actual")</f>
        <v>0</v>
      </c>
      <c r="AQ521" s="71" t="e">
        <f>VLOOKUP(A521,'Copia de MOD PAA INVERSIÓN'!$B:$M,12,0)</f>
        <v>#N/A</v>
      </c>
      <c r="AR521" s="69" t="e">
        <f>VLOOKUP(A521,'SOL INVERSIÒN'!$B:$M,12,0)</f>
        <v>#N/A</v>
      </c>
      <c r="AS521" s="69" t="e">
        <f t="shared" si="22"/>
        <v>#N/A</v>
      </c>
      <c r="AT521" s="71"/>
      <c r="AU521" s="71" t="e">
        <f t="shared" si="24"/>
        <v>#N/A</v>
      </c>
      <c r="AV521" s="71"/>
      <c r="AW521" s="71"/>
      <c r="AX521" s="71"/>
    </row>
    <row r="522" spans="1:50" ht="191.25">
      <c r="A522" s="12" t="s">
        <v>1078</v>
      </c>
      <c r="B522" s="13" t="s">
        <v>34</v>
      </c>
      <c r="C522" s="13" t="s">
        <v>35</v>
      </c>
      <c r="D522" s="13" t="s">
        <v>1035</v>
      </c>
      <c r="E522" s="13" t="s">
        <v>944</v>
      </c>
      <c r="F522" s="14">
        <v>8146</v>
      </c>
      <c r="G522" s="14">
        <v>2024110010254</v>
      </c>
      <c r="H522" s="13" t="s">
        <v>945</v>
      </c>
      <c r="I522" s="13" t="s">
        <v>946</v>
      </c>
      <c r="J522" s="13" t="str">
        <f>VLOOKUP(A522,'MOD PAA INVERSIÓN 25 DE FEBRERO'!$B:$C,2,0)</f>
        <v>4. Suscribir 70 Pacto(s) ciudadanos de convivencia</v>
      </c>
      <c r="K522" s="13">
        <f>VLOOKUP(A522,'MOD PAA INVERSIÓN 25 DE FEBRERO'!$B:$D,3,0)</f>
        <v>80111601</v>
      </c>
      <c r="L522" s="13" t="str">
        <f>VLOOKUP(A522,'MOD PAA INVERSIÓN 25 DE FEBRERO'!$B:$E,4,0)</f>
        <v>Prestar los servicios profesionales para atender y acompañar los procesos de pactos con participacion ciudadana que se adelantan en la Subdireccion de Promocion de la Participacion.</v>
      </c>
      <c r="M522" s="13" t="str">
        <f>VLOOKUP(A522,'MOD PAA INVERSIÓN 25 DE FEBRERO'!$B:$F,5,0)</f>
        <v>Febrero</v>
      </c>
      <c r="N522" s="14" t="str">
        <f>VLOOKUP(A522,'MOD PAA INVERSIÓN 25 DE FEBRERO'!$B:$G,6,0)</f>
        <v>Febrero</v>
      </c>
      <c r="O522" s="14">
        <f>VLOOKUP(A522,'MOD PAA INVERSIÓN 25 DE FEBRERO'!$B:$H,7,0)</f>
        <v>5</v>
      </c>
      <c r="P522" s="13">
        <f>VLOOKUP(A522,'MOD PAA INVERSIÓN 25 DE FEBRERO'!$B:$I,8,0)</f>
        <v>1</v>
      </c>
      <c r="Q522" s="13" t="str">
        <f>VLOOKUP(A522,'MOD PAA INVERSIÓN 25 DE FEBRERO'!$B:$J,9,0)</f>
        <v>CCE-16 Contratacion Directa</v>
      </c>
      <c r="R522" s="15" t="str">
        <f>VLOOKUP(A522,'MOD PAA INVERSIÓN 25 DE FEBRERO'!$B:$K,10,0)</f>
        <v>1-100-F001_Va-Recursos distrito</v>
      </c>
      <c r="S522" s="16">
        <f>VLOOKUP(A522,'MOD PAA INVERSIÓN 25 DE FEBRERO'!$B:$L,11,0)</f>
        <v>5500000</v>
      </c>
      <c r="T522" s="17">
        <v>27500000</v>
      </c>
      <c r="U522" s="13" t="str">
        <f>VLOOKUP(A522,'MOD PAA INVERSIÓN 25 DE FEBRERO'!$B:$N,13,0)</f>
        <v>Subdireccion de Promocion de la Participacion</v>
      </c>
      <c r="V522" s="13" t="str">
        <f>VLOOKUP(A522,'MOD PAA INVERSIÓN 25 DE FEBRERO'!$B:$O,14,0)</f>
        <v>o232020200883990_otros servicios profesionales, tecnicos y empresariales n.c.p.</v>
      </c>
      <c r="W522" s="13" t="str">
        <f>VLOOKUP(A522,'MOD PAA INVERSIÓN 25 DE FEBRERO'!$B:$P,15,0)</f>
        <v>20/0220/0106/45020320254</v>
      </c>
      <c r="X522" s="13" t="s">
        <v>1038</v>
      </c>
      <c r="Y522" s="13" t="s">
        <v>50</v>
      </c>
      <c r="Z522" s="13" t="s">
        <v>51</v>
      </c>
      <c r="AA522" s="69"/>
      <c r="AB522" s="69"/>
      <c r="AC522" s="69"/>
      <c r="AD522" s="69"/>
      <c r="AE522" s="13" t="s">
        <v>945</v>
      </c>
      <c r="AF522" s="40">
        <v>5500000</v>
      </c>
      <c r="AG522" s="34">
        <v>22000000</v>
      </c>
      <c r="AH522" s="70">
        <f>VLOOKUP(A522,'MOD PAA INVERSIÓN 25 DE FEBRERO'!$B:$M,12,0)</f>
        <v>27500000</v>
      </c>
      <c r="AI522" s="70">
        <f t="shared" si="23"/>
        <v>5500000</v>
      </c>
      <c r="AJ522" s="83">
        <v>27500000</v>
      </c>
      <c r="AK522" s="70">
        <v>3</v>
      </c>
      <c r="AL522" s="70" t="str">
        <f>VLOOKUP(A522,'MOD PAA INVERSIÓN 25 DE FEBRERO'!$B:$X,23,0)</f>
        <v>Modificación propuesta</v>
      </c>
      <c r="AM522" s="13" t="s">
        <v>92</v>
      </c>
      <c r="AN522" s="14">
        <v>8146</v>
      </c>
      <c r="AO522" s="71"/>
      <c r="AP522" s="71">
        <f>SUMIFS('MOD PAA INVERSIÓN'!$M:$M,'MOD PAA INVERSIÓN'!B:B,A522,'MOD PAA INVERSIÓN'!A:A,"Información Actual")</f>
        <v>22000000</v>
      </c>
      <c r="AQ522" s="71">
        <f>VLOOKUP(A522,'Copia de MOD PAA INVERSIÓN'!$B:$M,12,0)</f>
        <v>27500000</v>
      </c>
      <c r="AR522" s="75">
        <f>VLOOKUP(A522,'SOL INVERSIÒN'!$B:$M,12,0)</f>
        <v>27500000</v>
      </c>
      <c r="AS522" s="75">
        <f t="shared" si="22"/>
        <v>0</v>
      </c>
      <c r="AT522" s="71"/>
      <c r="AU522" s="71">
        <f t="shared" si="24"/>
        <v>0</v>
      </c>
      <c r="AV522" s="71"/>
      <c r="AW522" s="71"/>
      <c r="AX522" s="71"/>
    </row>
    <row r="523" spans="1:50" ht="191.25">
      <c r="A523" s="12" t="s">
        <v>1080</v>
      </c>
      <c r="B523" s="13" t="s">
        <v>34</v>
      </c>
      <c r="C523" s="13" t="s">
        <v>35</v>
      </c>
      <c r="D523" s="13" t="s">
        <v>1035</v>
      </c>
      <c r="E523" s="13" t="s">
        <v>944</v>
      </c>
      <c r="F523" s="14">
        <v>8146</v>
      </c>
      <c r="G523" s="14">
        <v>2024110010254</v>
      </c>
      <c r="H523" s="13" t="s">
        <v>945</v>
      </c>
      <c r="I523" s="13" t="s">
        <v>946</v>
      </c>
      <c r="J523" s="13" t="s">
        <v>1036</v>
      </c>
      <c r="K523" s="13">
        <v>80111601</v>
      </c>
      <c r="L523" s="13" t="s">
        <v>1081</v>
      </c>
      <c r="M523" s="13" t="s">
        <v>479</v>
      </c>
      <c r="N523" s="13" t="s">
        <v>479</v>
      </c>
      <c r="O523" s="13">
        <v>6</v>
      </c>
      <c r="P523" s="13">
        <v>1</v>
      </c>
      <c r="Q523" s="13" t="s">
        <v>949</v>
      </c>
      <c r="R523" s="40" t="s">
        <v>950</v>
      </c>
      <c r="S523" s="40">
        <v>5000000</v>
      </c>
      <c r="T523" s="17">
        <v>30000000</v>
      </c>
      <c r="U523" s="13" t="s">
        <v>951</v>
      </c>
      <c r="V523" s="13" t="s">
        <v>92</v>
      </c>
      <c r="W523" s="13" t="s">
        <v>952</v>
      </c>
      <c r="X523" s="13" t="s">
        <v>1038</v>
      </c>
      <c r="Y523" s="13" t="s">
        <v>50</v>
      </c>
      <c r="Z523" s="13" t="s">
        <v>51</v>
      </c>
      <c r="AA523" s="69"/>
      <c r="AB523" s="69"/>
      <c r="AC523" s="69"/>
      <c r="AD523" s="69"/>
      <c r="AE523" s="13" t="s">
        <v>945</v>
      </c>
      <c r="AF523" s="40">
        <v>5000000</v>
      </c>
      <c r="AG523" s="34">
        <v>30000000</v>
      </c>
      <c r="AH523" s="70" t="e">
        <f>VLOOKUP(A523,'MOD PAA INVERSIÓN 25 DE FEBRERO'!$B:$M,12,0)</f>
        <v>#N/A</v>
      </c>
      <c r="AI523" s="70">
        <f t="shared" si="23"/>
        <v>0</v>
      </c>
      <c r="AJ523" s="70">
        <v>30000000</v>
      </c>
      <c r="AK523" s="70">
        <v>0</v>
      </c>
      <c r="AL523" s="70" t="e">
        <f>VLOOKUP(A523,'MOD PAA INVERSIÓN 25 DE FEBRERO'!$B:$X,23,0)</f>
        <v>#N/A</v>
      </c>
      <c r="AM523" s="13" t="s">
        <v>92</v>
      </c>
      <c r="AN523" s="14">
        <v>8146</v>
      </c>
      <c r="AO523" s="71"/>
      <c r="AP523" s="71">
        <f>SUMIFS('MOD PAA INVERSIÓN'!$M:$M,'MOD PAA INVERSIÓN'!B:B,A523,'MOD PAA INVERSIÓN'!A:A,"Información Actual")</f>
        <v>0</v>
      </c>
      <c r="AQ523" s="71" t="e">
        <f>VLOOKUP(A523,'Copia de MOD PAA INVERSIÓN'!$B:$M,12,0)</f>
        <v>#N/A</v>
      </c>
      <c r="AR523" s="69" t="e">
        <f>VLOOKUP(A523,'SOL INVERSIÒN'!$B:$M,12,0)</f>
        <v>#N/A</v>
      </c>
      <c r="AS523" s="69" t="e">
        <f t="shared" si="22"/>
        <v>#N/A</v>
      </c>
      <c r="AT523" s="71"/>
      <c r="AU523" s="71" t="e">
        <f t="shared" si="24"/>
        <v>#N/A</v>
      </c>
      <c r="AV523" s="71"/>
      <c r="AW523" s="71"/>
      <c r="AX523" s="71"/>
    </row>
    <row r="524" spans="1:50" ht="191.25">
      <c r="A524" s="12" t="s">
        <v>1082</v>
      </c>
      <c r="B524" s="13" t="s">
        <v>34</v>
      </c>
      <c r="C524" s="13" t="s">
        <v>35</v>
      </c>
      <c r="D524" s="13" t="s">
        <v>1035</v>
      </c>
      <c r="E524" s="13" t="s">
        <v>944</v>
      </c>
      <c r="F524" s="14">
        <v>8146</v>
      </c>
      <c r="G524" s="14">
        <v>2024110010254</v>
      </c>
      <c r="H524" s="13" t="s">
        <v>945</v>
      </c>
      <c r="I524" s="13" t="s">
        <v>946</v>
      </c>
      <c r="J524" s="13" t="s">
        <v>1036</v>
      </c>
      <c r="K524" s="13">
        <v>80111601</v>
      </c>
      <c r="L524" s="13" t="s">
        <v>1083</v>
      </c>
      <c r="M524" s="13" t="s">
        <v>295</v>
      </c>
      <c r="N524" s="13" t="s">
        <v>295</v>
      </c>
      <c r="O524" s="13">
        <v>4</v>
      </c>
      <c r="P524" s="13">
        <v>1</v>
      </c>
      <c r="Q524" s="13" t="s">
        <v>949</v>
      </c>
      <c r="R524" s="40" t="s">
        <v>950</v>
      </c>
      <c r="S524" s="40">
        <v>6000000</v>
      </c>
      <c r="T524" s="17">
        <v>24000000</v>
      </c>
      <c r="U524" s="13" t="s">
        <v>951</v>
      </c>
      <c r="V524" s="13" t="s">
        <v>92</v>
      </c>
      <c r="W524" s="13" t="s">
        <v>952</v>
      </c>
      <c r="X524" s="13" t="s">
        <v>1038</v>
      </c>
      <c r="Y524" s="13" t="s">
        <v>50</v>
      </c>
      <c r="Z524" s="13" t="s">
        <v>51</v>
      </c>
      <c r="AA524" s="69"/>
      <c r="AB524" s="69"/>
      <c r="AC524" s="69"/>
      <c r="AD524" s="69"/>
      <c r="AE524" s="13" t="s">
        <v>945</v>
      </c>
      <c r="AF524" s="40">
        <v>6000000</v>
      </c>
      <c r="AG524" s="34">
        <v>24000000</v>
      </c>
      <c r="AH524" s="70" t="e">
        <f>VLOOKUP(A524,'MOD PAA INVERSIÓN 25 DE FEBRERO'!$B:$M,12,0)</f>
        <v>#N/A</v>
      </c>
      <c r="AI524" s="70">
        <f t="shared" si="23"/>
        <v>0</v>
      </c>
      <c r="AJ524" s="70">
        <v>24000000</v>
      </c>
      <c r="AK524" s="70">
        <v>0</v>
      </c>
      <c r="AL524" s="70" t="e">
        <f>VLOOKUP(A524,'MOD PAA INVERSIÓN 25 DE FEBRERO'!$B:$X,23,0)</f>
        <v>#N/A</v>
      </c>
      <c r="AM524" s="13" t="s">
        <v>92</v>
      </c>
      <c r="AN524" s="14">
        <v>8146</v>
      </c>
      <c r="AO524" s="71"/>
      <c r="AP524" s="71">
        <f>SUMIFS('MOD PAA INVERSIÓN'!$M:$M,'MOD PAA INVERSIÓN'!B:B,A524,'MOD PAA INVERSIÓN'!A:A,"Información Actual")</f>
        <v>0</v>
      </c>
      <c r="AQ524" s="71" t="e">
        <f>VLOOKUP(A524,'Copia de MOD PAA INVERSIÓN'!$B:$M,12,0)</f>
        <v>#N/A</v>
      </c>
      <c r="AR524" s="69" t="e">
        <f>VLOOKUP(A524,'SOL INVERSIÒN'!$B:$M,12,0)</f>
        <v>#N/A</v>
      </c>
      <c r="AS524" s="69" t="e">
        <f t="shared" si="22"/>
        <v>#N/A</v>
      </c>
      <c r="AT524" s="71"/>
      <c r="AU524" s="71" t="e">
        <f t="shared" si="24"/>
        <v>#N/A</v>
      </c>
      <c r="AV524" s="71"/>
      <c r="AW524" s="71"/>
      <c r="AX524" s="71"/>
    </row>
    <row r="525" spans="1:50" ht="191.25">
      <c r="A525" s="12" t="s">
        <v>1084</v>
      </c>
      <c r="B525" s="13" t="s">
        <v>34</v>
      </c>
      <c r="C525" s="13" t="s">
        <v>35</v>
      </c>
      <c r="D525" s="13" t="s">
        <v>1035</v>
      </c>
      <c r="E525" s="13" t="s">
        <v>944</v>
      </c>
      <c r="F525" s="14">
        <v>8146</v>
      </c>
      <c r="G525" s="14">
        <v>2024110010254</v>
      </c>
      <c r="H525" s="13" t="s">
        <v>945</v>
      </c>
      <c r="I525" s="13" t="s">
        <v>946</v>
      </c>
      <c r="J525" s="13" t="s">
        <v>1036</v>
      </c>
      <c r="K525" s="13">
        <v>80111601</v>
      </c>
      <c r="L525" s="13" t="s">
        <v>1085</v>
      </c>
      <c r="M525" s="13" t="s">
        <v>295</v>
      </c>
      <c r="N525" s="13" t="s">
        <v>295</v>
      </c>
      <c r="O525" s="13">
        <v>4</v>
      </c>
      <c r="P525" s="13">
        <v>1</v>
      </c>
      <c r="Q525" s="13" t="s">
        <v>949</v>
      </c>
      <c r="R525" s="40" t="s">
        <v>950</v>
      </c>
      <c r="S525" s="40">
        <v>3157000</v>
      </c>
      <c r="T525" s="17">
        <v>12628000</v>
      </c>
      <c r="U525" s="13" t="s">
        <v>951</v>
      </c>
      <c r="V525" s="13" t="s">
        <v>92</v>
      </c>
      <c r="W525" s="13" t="s">
        <v>952</v>
      </c>
      <c r="X525" s="13" t="s">
        <v>1038</v>
      </c>
      <c r="Y525" s="13" t="s">
        <v>50</v>
      </c>
      <c r="Z525" s="13" t="s">
        <v>51</v>
      </c>
      <c r="AA525" s="69"/>
      <c r="AB525" s="69"/>
      <c r="AC525" s="69"/>
      <c r="AD525" s="69"/>
      <c r="AE525" s="13" t="s">
        <v>945</v>
      </c>
      <c r="AF525" s="40">
        <v>3157000</v>
      </c>
      <c r="AG525" s="34">
        <v>12628000</v>
      </c>
      <c r="AH525" s="70" t="e">
        <f>VLOOKUP(A525,'MOD PAA INVERSIÓN 25 DE FEBRERO'!$B:$M,12,0)</f>
        <v>#N/A</v>
      </c>
      <c r="AI525" s="70">
        <f t="shared" si="23"/>
        <v>0</v>
      </c>
      <c r="AJ525" s="70">
        <v>12628000</v>
      </c>
      <c r="AK525" s="70">
        <v>0</v>
      </c>
      <c r="AL525" s="70" t="e">
        <f>VLOOKUP(A525,'MOD PAA INVERSIÓN 25 DE FEBRERO'!$B:$X,23,0)</f>
        <v>#N/A</v>
      </c>
      <c r="AM525" s="13" t="s">
        <v>92</v>
      </c>
      <c r="AN525" s="14">
        <v>8146</v>
      </c>
      <c r="AO525" s="71"/>
      <c r="AP525" s="71">
        <f>SUMIFS('MOD PAA INVERSIÓN'!$M:$M,'MOD PAA INVERSIÓN'!B:B,A525,'MOD PAA INVERSIÓN'!A:A,"Información Actual")</f>
        <v>0</v>
      </c>
      <c r="AQ525" s="71" t="e">
        <f>VLOOKUP(A525,'Copia de MOD PAA INVERSIÓN'!$B:$M,12,0)</f>
        <v>#N/A</v>
      </c>
      <c r="AR525" s="69" t="e">
        <f>VLOOKUP(A525,'SOL INVERSIÒN'!$B:$M,12,0)</f>
        <v>#N/A</v>
      </c>
      <c r="AS525" s="69" t="e">
        <f t="shared" si="22"/>
        <v>#N/A</v>
      </c>
      <c r="AT525" s="71"/>
      <c r="AU525" s="71" t="e">
        <f t="shared" si="24"/>
        <v>#N/A</v>
      </c>
      <c r="AV525" s="71"/>
      <c r="AW525" s="71"/>
      <c r="AX525" s="71"/>
    </row>
    <row r="526" spans="1:50" ht="191.25">
      <c r="A526" s="12" t="s">
        <v>1086</v>
      </c>
      <c r="B526" s="13" t="s">
        <v>34</v>
      </c>
      <c r="C526" s="13" t="s">
        <v>35</v>
      </c>
      <c r="D526" s="13" t="s">
        <v>1035</v>
      </c>
      <c r="E526" s="13" t="s">
        <v>944</v>
      </c>
      <c r="F526" s="14">
        <v>8146</v>
      </c>
      <c r="G526" s="14">
        <v>2024110010254</v>
      </c>
      <c r="H526" s="13" t="s">
        <v>945</v>
      </c>
      <c r="I526" s="13" t="s">
        <v>946</v>
      </c>
      <c r="J526" s="13" t="s">
        <v>1036</v>
      </c>
      <c r="K526" s="13">
        <v>80111601</v>
      </c>
      <c r="L526" s="13" t="s">
        <v>1087</v>
      </c>
      <c r="M526" s="13" t="s">
        <v>295</v>
      </c>
      <c r="N526" s="13" t="s">
        <v>295</v>
      </c>
      <c r="O526" s="13">
        <v>4</v>
      </c>
      <c r="P526" s="13">
        <v>1</v>
      </c>
      <c r="Q526" s="13" t="s">
        <v>949</v>
      </c>
      <c r="R526" s="40" t="s">
        <v>950</v>
      </c>
      <c r="S526" s="40">
        <v>4500000</v>
      </c>
      <c r="T526" s="17">
        <v>18000000</v>
      </c>
      <c r="U526" s="13" t="s">
        <v>951</v>
      </c>
      <c r="V526" s="13" t="s">
        <v>92</v>
      </c>
      <c r="W526" s="13" t="s">
        <v>952</v>
      </c>
      <c r="X526" s="13" t="s">
        <v>1038</v>
      </c>
      <c r="Y526" s="13" t="s">
        <v>50</v>
      </c>
      <c r="Z526" s="13" t="s">
        <v>51</v>
      </c>
      <c r="AA526" s="69"/>
      <c r="AB526" s="69"/>
      <c r="AC526" s="69"/>
      <c r="AD526" s="69"/>
      <c r="AE526" s="13" t="s">
        <v>945</v>
      </c>
      <c r="AF526" s="40">
        <v>4500000</v>
      </c>
      <c r="AG526" s="34">
        <v>18000000</v>
      </c>
      <c r="AH526" s="70" t="e">
        <f>VLOOKUP(A526,'MOD PAA INVERSIÓN 25 DE FEBRERO'!$B:$M,12,0)</f>
        <v>#N/A</v>
      </c>
      <c r="AI526" s="70">
        <f t="shared" si="23"/>
        <v>0</v>
      </c>
      <c r="AJ526" s="70">
        <v>18000000</v>
      </c>
      <c r="AK526" s="70">
        <v>0</v>
      </c>
      <c r="AL526" s="70" t="e">
        <f>VLOOKUP(A526,'MOD PAA INVERSIÓN 25 DE FEBRERO'!$B:$X,23,0)</f>
        <v>#N/A</v>
      </c>
      <c r="AM526" s="13" t="s">
        <v>92</v>
      </c>
      <c r="AN526" s="14">
        <v>8146</v>
      </c>
      <c r="AO526" s="71"/>
      <c r="AP526" s="71">
        <f>SUMIFS('MOD PAA INVERSIÓN'!$M:$M,'MOD PAA INVERSIÓN'!B:B,A526,'MOD PAA INVERSIÓN'!A:A,"Información Actual")</f>
        <v>0</v>
      </c>
      <c r="AQ526" s="71" t="e">
        <f>VLOOKUP(A526,'Copia de MOD PAA INVERSIÓN'!$B:$M,12,0)</f>
        <v>#N/A</v>
      </c>
      <c r="AR526" s="69" t="e">
        <f>VLOOKUP(A526,'SOL INVERSIÒN'!$B:$M,12,0)</f>
        <v>#N/A</v>
      </c>
      <c r="AS526" s="69" t="e">
        <f t="shared" si="22"/>
        <v>#N/A</v>
      </c>
      <c r="AT526" s="71"/>
      <c r="AU526" s="71" t="e">
        <f t="shared" si="24"/>
        <v>#N/A</v>
      </c>
      <c r="AV526" s="71"/>
      <c r="AW526" s="71"/>
      <c r="AX526" s="71"/>
    </row>
    <row r="527" spans="1:50" ht="191.25">
      <c r="A527" s="12" t="s">
        <v>1088</v>
      </c>
      <c r="B527" s="13" t="s">
        <v>34</v>
      </c>
      <c r="C527" s="13" t="s">
        <v>35</v>
      </c>
      <c r="D527" s="13" t="s">
        <v>1035</v>
      </c>
      <c r="E527" s="13" t="s">
        <v>944</v>
      </c>
      <c r="F527" s="14">
        <v>8146</v>
      </c>
      <c r="G527" s="14">
        <v>2024110010254</v>
      </c>
      <c r="H527" s="13" t="s">
        <v>945</v>
      </c>
      <c r="I527" s="13" t="s">
        <v>946</v>
      </c>
      <c r="J527" s="13" t="str">
        <f>VLOOKUP(A527,'MOD PAA INVERSIÓN 25 DE FEBRERO'!$B:$C,2,0)</f>
        <v>4. Suscribir 70 Pacto(s) ciudadanos de convivencia</v>
      </c>
      <c r="K527" s="13">
        <f>VLOOKUP(A527,'MOD PAA INVERSIÓN 25 DE FEBRERO'!$B:$D,3,0)</f>
        <v>80111601</v>
      </c>
      <c r="L527" s="13" t="str">
        <f>VLOOKUP(A527,'MOD PAA INVERSIÓN 25 DE FEBRERO'!$B:$E,4,0)</f>
        <v>Prestar los servicios profesionales en los 
 procesos de articulacion interinstitucional en materia de promocion de la participacion ciudadana que gestionen en el marco del proyecto estrategico "impactando"</v>
      </c>
      <c r="M527" s="13" t="str">
        <f>VLOOKUP(A527,'MOD PAA INVERSIÓN 25 DE FEBRERO'!$B:$F,5,0)</f>
        <v>Febrero</v>
      </c>
      <c r="N527" s="14" t="str">
        <f>VLOOKUP(A527,'MOD PAA INVERSIÓN 25 DE FEBRERO'!$B:$G,6,0)</f>
        <v>Febrero</v>
      </c>
      <c r="O527" s="14">
        <f>VLOOKUP(A527,'MOD PAA INVERSIÓN 25 DE FEBRERO'!$B:$H,7,0)</f>
        <v>7</v>
      </c>
      <c r="P527" s="13">
        <f>VLOOKUP(A527,'MOD PAA INVERSIÓN 25 DE FEBRERO'!$B:$I,8,0)</f>
        <v>1</v>
      </c>
      <c r="Q527" s="13" t="str">
        <f>VLOOKUP(A527,'MOD PAA INVERSIÓN 25 DE FEBRERO'!$B:$J,9,0)</f>
        <v>CCE-16 Contratacion Directa</v>
      </c>
      <c r="R527" s="15" t="str">
        <f>VLOOKUP(A527,'MOD PAA INVERSIÓN 25 DE FEBRERO'!$B:$K,10,0)</f>
        <v>1-100-F001_Va-Recursos distrito</v>
      </c>
      <c r="S527" s="16">
        <f>VLOOKUP(A527,'MOD PAA INVERSIÓN 25 DE FEBRERO'!$B:$L,11,0)</f>
        <v>6000000</v>
      </c>
      <c r="T527" s="17">
        <v>42000000</v>
      </c>
      <c r="U527" s="13" t="str">
        <f>VLOOKUP(A527,'MOD PAA INVERSIÓN 25 DE FEBRERO'!$B:$N,13,0)</f>
        <v>Subdireccion de Promocion de la Participacion</v>
      </c>
      <c r="V527" s="13" t="str">
        <f>VLOOKUP(A527,'MOD PAA INVERSIÓN 25 DE FEBRERO'!$B:$O,14,0)</f>
        <v>o232020200883990_otros servicios profesionales, tecnicos y empresariales n.c.p.</v>
      </c>
      <c r="W527" s="13" t="str">
        <f>VLOOKUP(A527,'MOD PAA INVERSIÓN 25 DE FEBRERO'!$B:$P,15,0)</f>
        <v>20/0220/0106/45020320254</v>
      </c>
      <c r="X527" s="13" t="s">
        <v>1038</v>
      </c>
      <c r="Y527" s="13" t="s">
        <v>50</v>
      </c>
      <c r="Z527" s="13" t="s">
        <v>51</v>
      </c>
      <c r="AA527" s="69"/>
      <c r="AB527" s="69"/>
      <c r="AC527" s="69"/>
      <c r="AD527" s="69"/>
      <c r="AE527" s="13" t="s">
        <v>945</v>
      </c>
      <c r="AF527" s="40">
        <v>6000000</v>
      </c>
      <c r="AG527" s="34">
        <v>48000000</v>
      </c>
      <c r="AH527" s="70">
        <f>VLOOKUP(A527,'MOD PAA INVERSIÓN 25 DE FEBRERO'!$B:$M,12,0)</f>
        <v>42000000</v>
      </c>
      <c r="AI527" s="70">
        <f t="shared" si="23"/>
        <v>-6000000</v>
      </c>
      <c r="AJ527" s="83">
        <v>42000000</v>
      </c>
      <c r="AK527" s="70">
        <v>3</v>
      </c>
      <c r="AL527" s="70" t="str">
        <f>VLOOKUP(A527,'MOD PAA INVERSIÓN 25 DE FEBRERO'!$B:$X,23,0)</f>
        <v>Modificación propuesta</v>
      </c>
      <c r="AM527" s="13" t="s">
        <v>92</v>
      </c>
      <c r="AN527" s="14">
        <v>8146</v>
      </c>
      <c r="AO527" s="71"/>
      <c r="AP527" s="71">
        <f>SUMIFS('MOD PAA INVERSIÓN'!$M:$M,'MOD PAA INVERSIÓN'!B:B,A527,'MOD PAA INVERSIÓN'!A:A,"Información Actual")</f>
        <v>48000000</v>
      </c>
      <c r="AQ527" s="71">
        <f>VLOOKUP(A527,'Copia de MOD PAA INVERSIÓN'!$B:$M,12,0)</f>
        <v>42000000</v>
      </c>
      <c r="AR527" s="75">
        <f>VLOOKUP(A527,'SOL INVERSIÒN'!$B:$M,12,0)</f>
        <v>42000000</v>
      </c>
      <c r="AS527" s="75">
        <f t="shared" si="22"/>
        <v>0</v>
      </c>
      <c r="AT527" s="71"/>
      <c r="AU527" s="71">
        <f t="shared" si="24"/>
        <v>0</v>
      </c>
      <c r="AV527" s="71"/>
      <c r="AW527" s="71"/>
      <c r="AX527" s="71"/>
    </row>
    <row r="528" spans="1:50" ht="191.25">
      <c r="A528" s="12" t="s">
        <v>1090</v>
      </c>
      <c r="B528" s="13" t="s">
        <v>34</v>
      </c>
      <c r="C528" s="13" t="s">
        <v>35</v>
      </c>
      <c r="D528" s="13" t="s">
        <v>1035</v>
      </c>
      <c r="E528" s="13" t="s">
        <v>944</v>
      </c>
      <c r="F528" s="14">
        <v>8146</v>
      </c>
      <c r="G528" s="14">
        <v>2024110010254</v>
      </c>
      <c r="H528" s="13" t="s">
        <v>945</v>
      </c>
      <c r="I528" s="13" t="s">
        <v>946</v>
      </c>
      <c r="J528" s="13" t="str">
        <f>VLOOKUP(A528,'MOD PAA INVERSIÓN 25 DE FEBRERO'!$B:$C,2,0)</f>
        <v>4. Suscribir 70 Pacto(s) ciudadanos de convivencia</v>
      </c>
      <c r="K528" s="13">
        <f>VLOOKUP(A528,'MOD PAA INVERSIÓN 25 DE FEBRERO'!$B:$D,3,0)</f>
        <v>80111601</v>
      </c>
      <c r="L528" s="13" t="str">
        <f>VLOOKUP(A528,'MOD PAA INVERSIÓN 25 DE FEBRERO'!$B:$E,4,0)</f>
        <v>Prestar los servicios profesionales para gestionar y articular los proyectos misionales que se deriven de la estrategia impactando que lidera la Subdireccion de Promocion de la Participacion</v>
      </c>
      <c r="M528" s="13" t="str">
        <f>VLOOKUP(A528,'MOD PAA INVERSIÓN 25 DE FEBRERO'!$B:$F,5,0)</f>
        <v>Febrero</v>
      </c>
      <c r="N528" s="14" t="str">
        <f>VLOOKUP(A528,'MOD PAA INVERSIÓN 25 DE FEBRERO'!$B:$G,6,0)</f>
        <v>Febrero</v>
      </c>
      <c r="O528" s="14">
        <f>VLOOKUP(A528,'MOD PAA INVERSIÓN 25 DE FEBRERO'!$B:$H,7,0)</f>
        <v>6</v>
      </c>
      <c r="P528" s="13">
        <f>VLOOKUP(A528,'MOD PAA INVERSIÓN 25 DE FEBRERO'!$B:$I,8,0)</f>
        <v>1</v>
      </c>
      <c r="Q528" s="13" t="str">
        <f>VLOOKUP(A528,'MOD PAA INVERSIÓN 25 DE FEBRERO'!$B:$J,9,0)</f>
        <v>CCE-16 Contratacion Directa</v>
      </c>
      <c r="R528" s="15" t="str">
        <f>VLOOKUP(A528,'MOD PAA INVERSIÓN 25 DE FEBRERO'!$B:$K,10,0)</f>
        <v>1-100-F001_Va-Recursos distrito</v>
      </c>
      <c r="S528" s="16">
        <f>VLOOKUP(A528,'MOD PAA INVERSIÓN 25 DE FEBRERO'!$B:$L,11,0)</f>
        <v>5000000</v>
      </c>
      <c r="T528" s="17">
        <v>30000000</v>
      </c>
      <c r="U528" s="13" t="str">
        <f>VLOOKUP(A528,'MOD PAA INVERSIÓN 25 DE FEBRERO'!$B:$N,13,0)</f>
        <v>Subdireccion de Promocion de la Participacion</v>
      </c>
      <c r="V528" s="13" t="str">
        <f>VLOOKUP(A528,'MOD PAA INVERSIÓN 25 DE FEBRERO'!$B:$O,14,0)</f>
        <v>o232020200883990_otros servicios profesionales, tecnicos y empresariales n.c.p.</v>
      </c>
      <c r="W528" s="13" t="str">
        <f>VLOOKUP(A528,'MOD PAA INVERSIÓN 25 DE FEBRERO'!$B:$P,15,0)</f>
        <v>20/0220/0106/45020320254</v>
      </c>
      <c r="X528" s="13" t="s">
        <v>1038</v>
      </c>
      <c r="Y528" s="13" t="s">
        <v>50</v>
      </c>
      <c r="Z528" s="13" t="s">
        <v>51</v>
      </c>
      <c r="AA528" s="69"/>
      <c r="AB528" s="69"/>
      <c r="AC528" s="69"/>
      <c r="AD528" s="69"/>
      <c r="AE528" s="13" t="s">
        <v>945</v>
      </c>
      <c r="AF528" s="40">
        <v>5000000</v>
      </c>
      <c r="AG528" s="34">
        <v>20000000</v>
      </c>
      <c r="AH528" s="70">
        <f>VLOOKUP(A528,'MOD PAA INVERSIÓN 25 DE FEBRERO'!$B:$M,12,0)</f>
        <v>30000000</v>
      </c>
      <c r="AI528" s="70">
        <f t="shared" si="23"/>
        <v>10000000</v>
      </c>
      <c r="AJ528" s="83">
        <v>30000000</v>
      </c>
      <c r="AK528" s="70">
        <v>3</v>
      </c>
      <c r="AL528" s="70" t="str">
        <f>VLOOKUP(A528,'MOD PAA INVERSIÓN 25 DE FEBRERO'!$B:$X,23,0)</f>
        <v>Modificación propuesta</v>
      </c>
      <c r="AM528" s="13" t="s">
        <v>92</v>
      </c>
      <c r="AN528" s="14">
        <v>8146</v>
      </c>
      <c r="AO528" s="71"/>
      <c r="AP528" s="71">
        <f>SUMIFS('MOD PAA INVERSIÓN'!$M:$M,'MOD PAA INVERSIÓN'!B:B,A528,'MOD PAA INVERSIÓN'!A:A,"Información Actual")</f>
        <v>20000000</v>
      </c>
      <c r="AQ528" s="71">
        <f>VLOOKUP(A528,'Copia de MOD PAA INVERSIÓN'!$B:$M,12,0)</f>
        <v>30000000</v>
      </c>
      <c r="AR528" s="75">
        <f>VLOOKUP(A528,'SOL INVERSIÒN'!$B:$M,12,0)</f>
        <v>30000000</v>
      </c>
      <c r="AS528" s="75">
        <f t="shared" si="22"/>
        <v>0</v>
      </c>
      <c r="AT528" s="71"/>
      <c r="AU528" s="71">
        <f t="shared" si="24"/>
        <v>0</v>
      </c>
      <c r="AV528" s="71"/>
      <c r="AW528" s="71"/>
      <c r="AX528" s="71"/>
    </row>
    <row r="529" spans="1:50" ht="191.25">
      <c r="A529" s="12" t="s">
        <v>1092</v>
      </c>
      <c r="B529" s="13" t="s">
        <v>34</v>
      </c>
      <c r="C529" s="13" t="s">
        <v>35</v>
      </c>
      <c r="D529" s="13" t="s">
        <v>1035</v>
      </c>
      <c r="E529" s="13" t="s">
        <v>944</v>
      </c>
      <c r="F529" s="14">
        <v>8146</v>
      </c>
      <c r="G529" s="14">
        <v>2024110010254</v>
      </c>
      <c r="H529" s="13" t="s">
        <v>945</v>
      </c>
      <c r="I529" s="13" t="s">
        <v>946</v>
      </c>
      <c r="J529" s="13" t="str">
        <f>VLOOKUP(A529,'MOD PAA INVERSIÓN 25 DE FEBRERO'!$B:$C,2,0)</f>
        <v>4. Suscribir 70 Pacto(s) ciudadanos de convivencia</v>
      </c>
      <c r="K529" s="13">
        <f>VLOOKUP(A529,'MOD PAA INVERSIÓN 25 DE FEBRERO'!$B:$D,3,0)</f>
        <v>80111601</v>
      </c>
      <c r="L529" s="13" t="str">
        <f>VLOOKUP(A529,'MOD PAA INVERSIÓN 25 DE FEBRERO'!$B:$E,4,0)</f>
        <v>Prestar los servicios profesionales con en los procesos de articulacion interinstitucional en materia de promocion de la participacion ciudadana que gestionen en el marco del proyecto estrategico "impactando"</v>
      </c>
      <c r="M529" s="13" t="str">
        <f>VLOOKUP(A529,'MOD PAA INVERSIÓN 25 DE FEBRERO'!$B:$F,5,0)</f>
        <v>Julio</v>
      </c>
      <c r="N529" s="14" t="str">
        <f>VLOOKUP(A529,'MOD PAA INVERSIÓN 25 DE FEBRERO'!$B:$G,6,0)</f>
        <v>Julio</v>
      </c>
      <c r="O529" s="14">
        <f>VLOOKUP(A529,'MOD PAA INVERSIÓN 25 DE FEBRERO'!$B:$H,7,0)</f>
        <v>1</v>
      </c>
      <c r="P529" s="13">
        <f>VLOOKUP(A529,'MOD PAA INVERSIÓN 25 DE FEBRERO'!$B:$I,8,0)</f>
        <v>1</v>
      </c>
      <c r="Q529" s="13" t="str">
        <f>VLOOKUP(A529,'MOD PAA INVERSIÓN 25 DE FEBRERO'!$B:$J,9,0)</f>
        <v>CCE-16 Contratacion Directa</v>
      </c>
      <c r="R529" s="15" t="str">
        <f>VLOOKUP(A529,'MOD PAA INVERSIÓN 25 DE FEBRERO'!$B:$K,10,0)</f>
        <v>1-100-F001_Va-Recursos distrito</v>
      </c>
      <c r="S529" s="16" t="str">
        <f>VLOOKUP(A529,'MOD PAA INVERSIÓN 25 DE FEBRERO'!$B:$L,11,0)</f>
        <v xml:space="preserve">  -</v>
      </c>
      <c r="T529" s="17">
        <v>41380000</v>
      </c>
      <c r="U529" s="13" t="str">
        <f>VLOOKUP(A529,'MOD PAA INVERSIÓN 25 DE FEBRERO'!$B:$N,13,0)</f>
        <v>Subdireccion de Promocion de la Participacion</v>
      </c>
      <c r="V529" s="13" t="str">
        <f>VLOOKUP(A529,'MOD PAA INVERSIÓN 25 DE FEBRERO'!$B:$O,14,0)</f>
        <v>o232020200883990_otros servicios profesionales, tecnicos y empresariales n.c.p.</v>
      </c>
      <c r="W529" s="13" t="str">
        <f>VLOOKUP(A529,'MOD PAA INVERSIÓN 25 DE FEBRERO'!$B:$P,15,0)</f>
        <v>20/0220/0106/45020320254</v>
      </c>
      <c r="X529" s="13" t="s">
        <v>1038</v>
      </c>
      <c r="Y529" s="13" t="s">
        <v>50</v>
      </c>
      <c r="Z529" s="13" t="s">
        <v>51</v>
      </c>
      <c r="AA529" s="69"/>
      <c r="AB529" s="69"/>
      <c r="AC529" s="69"/>
      <c r="AD529" s="69"/>
      <c r="AE529" s="13" t="s">
        <v>945</v>
      </c>
      <c r="AF529" s="40" t="s">
        <v>233</v>
      </c>
      <c r="AG529" s="34">
        <v>83172000</v>
      </c>
      <c r="AH529" s="70">
        <f>VLOOKUP(A529,'MOD PAA INVERSIÓN 25 DE FEBRERO'!$B:$M,12,0)</f>
        <v>41380000</v>
      </c>
      <c r="AI529" s="70">
        <f t="shared" si="23"/>
        <v>-41792000</v>
      </c>
      <c r="AJ529" s="83">
        <v>41380000</v>
      </c>
      <c r="AK529" s="70">
        <v>3</v>
      </c>
      <c r="AL529" s="70" t="str">
        <f>VLOOKUP(A529,'MOD PAA INVERSIÓN 25 DE FEBRERO'!$B:$X,23,0)</f>
        <v>Modificación propuesta</v>
      </c>
      <c r="AM529" s="13" t="s">
        <v>92</v>
      </c>
      <c r="AN529" s="14">
        <v>8146</v>
      </c>
      <c r="AO529" s="71"/>
      <c r="AP529" s="71">
        <f>SUMIFS('MOD PAA INVERSIÓN'!$M:$M,'MOD PAA INVERSIÓN'!B:B,A529,'MOD PAA INVERSIÓN'!A:A,"Información Actual")</f>
        <v>83172000</v>
      </c>
      <c r="AQ529" s="71">
        <f>VLOOKUP(A529,'Copia de MOD PAA INVERSIÓN'!$B:$M,12,0)</f>
        <v>41380000</v>
      </c>
      <c r="AR529" s="75">
        <f>VLOOKUP(A529,'SOL INVERSIÒN'!$B:$M,12,0)</f>
        <v>41380000</v>
      </c>
      <c r="AS529" s="75">
        <f t="shared" si="22"/>
        <v>0</v>
      </c>
      <c r="AT529" s="71"/>
      <c r="AU529" s="71">
        <f t="shared" si="24"/>
        <v>0</v>
      </c>
      <c r="AV529" s="71"/>
      <c r="AW529" s="71"/>
      <c r="AX529" s="71"/>
    </row>
    <row r="530" spans="1:50" ht="153">
      <c r="A530" s="12" t="s">
        <v>1094</v>
      </c>
      <c r="B530" s="13" t="s">
        <v>34</v>
      </c>
      <c r="C530" s="13" t="s">
        <v>35</v>
      </c>
      <c r="D530" s="13" t="s">
        <v>1095</v>
      </c>
      <c r="E530" s="13" t="s">
        <v>944</v>
      </c>
      <c r="F530" s="14">
        <v>8146</v>
      </c>
      <c r="G530" s="14">
        <v>2024110010254</v>
      </c>
      <c r="H530" s="13" t="s">
        <v>945</v>
      </c>
      <c r="I530" s="13" t="s">
        <v>946</v>
      </c>
      <c r="J530" s="13" t="s">
        <v>1096</v>
      </c>
      <c r="K530" s="13">
        <v>80111600</v>
      </c>
      <c r="L530" s="13" t="s">
        <v>1097</v>
      </c>
      <c r="M530" s="13" t="s">
        <v>479</v>
      </c>
      <c r="N530" s="13" t="s">
        <v>479</v>
      </c>
      <c r="O530" s="13">
        <v>6</v>
      </c>
      <c r="P530" s="13">
        <v>1</v>
      </c>
      <c r="Q530" s="13" t="s">
        <v>949</v>
      </c>
      <c r="R530" s="40" t="s">
        <v>950</v>
      </c>
      <c r="S530" s="40">
        <v>7000000</v>
      </c>
      <c r="T530" s="17">
        <v>42000000</v>
      </c>
      <c r="U530" s="13" t="s">
        <v>1098</v>
      </c>
      <c r="V530" s="13" t="s">
        <v>92</v>
      </c>
      <c r="W530" s="13" t="s">
        <v>952</v>
      </c>
      <c r="X530" s="13" t="s">
        <v>557</v>
      </c>
      <c r="Y530" s="13" t="s">
        <v>50</v>
      </c>
      <c r="Z530" s="13" t="s">
        <v>51</v>
      </c>
      <c r="AA530" s="69"/>
      <c r="AB530" s="69"/>
      <c r="AC530" s="69"/>
      <c r="AD530" s="69"/>
      <c r="AE530" s="13" t="s">
        <v>945</v>
      </c>
      <c r="AF530" s="40">
        <v>7000000</v>
      </c>
      <c r="AG530" s="34">
        <v>42000000</v>
      </c>
      <c r="AH530" s="70" t="e">
        <f>VLOOKUP(A530,'MOD PAA INVERSIÓN 25 DE FEBRERO'!$B:$M,12,0)</f>
        <v>#N/A</v>
      </c>
      <c r="AI530" s="70">
        <f t="shared" si="23"/>
        <v>0</v>
      </c>
      <c r="AJ530" s="70">
        <v>42000000</v>
      </c>
      <c r="AK530" s="70">
        <v>0</v>
      </c>
      <c r="AL530" s="70" t="e">
        <f>VLOOKUP(A530,'MOD PAA INVERSIÓN 25 DE FEBRERO'!$B:$X,23,0)</f>
        <v>#N/A</v>
      </c>
      <c r="AM530" s="13" t="s">
        <v>92</v>
      </c>
      <c r="AN530" s="14">
        <v>8146</v>
      </c>
      <c r="AO530" s="71"/>
      <c r="AP530" s="71">
        <f>SUMIFS('MOD PAA INVERSIÓN'!$M:$M,'MOD PAA INVERSIÓN'!B:B,A530,'MOD PAA INVERSIÓN'!A:A,"Información Actual")</f>
        <v>0</v>
      </c>
      <c r="AQ530" s="71" t="e">
        <f>VLOOKUP(A530,'Copia de MOD PAA INVERSIÓN'!$B:$M,12,0)</f>
        <v>#N/A</v>
      </c>
      <c r="AR530" s="69" t="e">
        <f>VLOOKUP(A530,'SOL INVERSIÒN'!$B:$M,12,0)</f>
        <v>#N/A</v>
      </c>
      <c r="AS530" s="69" t="e">
        <f t="shared" si="22"/>
        <v>#N/A</v>
      </c>
      <c r="AT530" s="71"/>
      <c r="AU530" s="71" t="e">
        <f t="shared" si="24"/>
        <v>#N/A</v>
      </c>
      <c r="AV530" s="71"/>
      <c r="AW530" s="71"/>
      <c r="AX530" s="71"/>
    </row>
    <row r="531" spans="1:50" ht="153">
      <c r="A531" s="12" t="s">
        <v>1099</v>
      </c>
      <c r="B531" s="13" t="s">
        <v>34</v>
      </c>
      <c r="C531" s="13" t="s">
        <v>35</v>
      </c>
      <c r="D531" s="13" t="s">
        <v>1095</v>
      </c>
      <c r="E531" s="13" t="s">
        <v>944</v>
      </c>
      <c r="F531" s="14">
        <v>8146</v>
      </c>
      <c r="G531" s="14">
        <v>2024110010254</v>
      </c>
      <c r="H531" s="13" t="s">
        <v>945</v>
      </c>
      <c r="I531" s="13" t="s">
        <v>946</v>
      </c>
      <c r="J531" s="13" t="str">
        <f>VLOOKUP(A531,'MOD PAA INVERSIÓN 25 DE FEBRERO'!$B:$C,2,0)</f>
        <v>5. ejecutar 400 obras con Saldo Pedagogico</v>
      </c>
      <c r="K531" s="13">
        <f>VLOOKUP(A531,'MOD PAA INVERSIÓN 25 DE FEBRERO'!$B:$D,3,0)</f>
        <v>80111600</v>
      </c>
      <c r="L531" s="13" t="str">
        <f>VLOOKUP(A531,'MOD PAA INVERSIÓN 25 DE FEBRERO'!$B:$E,4,0)</f>
        <v>Prestacion de servicios profesionales para orientar el seguimiento a los comodatos y preparar las acciones juridicas y de apoyo a la gestion contractual necesarias para soportar los procesos misionales y metas a cargo de la Gerencia de Proyectos del iDPaC, en desarrollo de la metodologia de obras con Saldo Pedagogico</v>
      </c>
      <c r="M531" s="13" t="str">
        <f>VLOOKUP(A531,'MOD PAA INVERSIÓN 25 DE FEBRERO'!$B:$F,5,0)</f>
        <v>Febrero</v>
      </c>
      <c r="N531" s="14" t="str">
        <f>VLOOKUP(A531,'MOD PAA INVERSIÓN 25 DE FEBRERO'!$B:$G,6,0)</f>
        <v>Febrero</v>
      </c>
      <c r="O531" s="14">
        <f>VLOOKUP(A531,'MOD PAA INVERSIÓN 25 DE FEBRERO'!$B:$H,7,0)</f>
        <v>6</v>
      </c>
      <c r="P531" s="13">
        <f>VLOOKUP(A531,'MOD PAA INVERSIÓN 25 DE FEBRERO'!$B:$I,8,0)</f>
        <v>1</v>
      </c>
      <c r="Q531" s="13" t="str">
        <f>VLOOKUP(A531,'MOD PAA INVERSIÓN 25 DE FEBRERO'!$B:$J,9,0)</f>
        <v>CCE-16 Contratacion Directa</v>
      </c>
      <c r="R531" s="15" t="str">
        <f>VLOOKUP(A531,'MOD PAA INVERSIÓN 25 DE FEBRERO'!$B:$K,10,0)</f>
        <v>1-100-F001_Va-Recursos distrito</v>
      </c>
      <c r="S531" s="16">
        <f>VLOOKUP(A531,'MOD PAA INVERSIÓN 25 DE FEBRERO'!$B:$L,11,0)</f>
        <v>5300000</v>
      </c>
      <c r="T531" s="17">
        <v>31800000</v>
      </c>
      <c r="U531" s="13" t="str">
        <f>VLOOKUP(A531,'MOD PAA INVERSIÓN 25 DE FEBRERO'!$B:$N,13,0)</f>
        <v>Gerencia de Proyectos</v>
      </c>
      <c r="V531" s="13" t="str">
        <f>VLOOKUP(A531,'MOD PAA INVERSIÓN 25 DE FEBRERO'!$B:$O,14,0)</f>
        <v>o232020200883990_otros servicios profesionales, tecnicos y empresariales n.c.p.</v>
      </c>
      <c r="W531" s="13" t="str">
        <f>VLOOKUP(A531,'MOD PAA INVERSIÓN 25 DE FEBRERO'!$B:$P,15,0)</f>
        <v>20/0220/0106/45020320254</v>
      </c>
      <c r="X531" s="13" t="s">
        <v>557</v>
      </c>
      <c r="Y531" s="13" t="s">
        <v>50</v>
      </c>
      <c r="Z531" s="13" t="s">
        <v>51</v>
      </c>
      <c r="AA531" s="69"/>
      <c r="AB531" s="69"/>
      <c r="AC531" s="69"/>
      <c r="AD531" s="69"/>
      <c r="AE531" s="13" t="s">
        <v>945</v>
      </c>
      <c r="AF531" s="40">
        <v>5300000</v>
      </c>
      <c r="AG531" s="34">
        <v>31800000</v>
      </c>
      <c r="AH531" s="70">
        <f>VLOOKUP(A531,'MOD PAA INVERSIÓN 25 DE FEBRERO'!$B:$M,12,0)</f>
        <v>31800000</v>
      </c>
      <c r="AI531" s="70">
        <f t="shared" si="23"/>
        <v>0</v>
      </c>
      <c r="AJ531" s="70">
        <v>31800000</v>
      </c>
      <c r="AK531" s="70">
        <v>3</v>
      </c>
      <c r="AL531" s="70" t="str">
        <f>VLOOKUP(A531,'MOD PAA INVERSIÓN 25 DE FEBRERO'!$B:$X,23,0)</f>
        <v>Modificación propuesta</v>
      </c>
      <c r="AM531" s="13" t="s">
        <v>92</v>
      </c>
      <c r="AN531" s="14">
        <v>8146</v>
      </c>
      <c r="AO531" s="71"/>
      <c r="AP531" s="71">
        <f>SUMIFS('MOD PAA INVERSIÓN'!$M:$M,'MOD PAA INVERSIÓN'!B:B,A531,'MOD PAA INVERSIÓN'!A:A,"Información Actual")</f>
        <v>31800000</v>
      </c>
      <c r="AQ531" s="71">
        <f>VLOOKUP(A531,'Copia de MOD PAA INVERSIÓN'!$B:$M,12,0)</f>
        <v>31800000</v>
      </c>
      <c r="AR531" s="75">
        <f>VLOOKUP(A531,'SOL INVERSIÒN'!$B:$M,12,0)</f>
        <v>31800000</v>
      </c>
      <c r="AS531" s="75">
        <f t="shared" si="22"/>
        <v>0</v>
      </c>
      <c r="AT531" s="71"/>
      <c r="AU531" s="71">
        <f t="shared" si="24"/>
        <v>0</v>
      </c>
      <c r="AV531" s="71"/>
      <c r="AW531" s="71"/>
      <c r="AX531" s="71"/>
    </row>
    <row r="532" spans="1:50" ht="153">
      <c r="A532" s="12" t="s">
        <v>1101</v>
      </c>
      <c r="B532" s="13" t="s">
        <v>34</v>
      </c>
      <c r="C532" s="13" t="s">
        <v>35</v>
      </c>
      <c r="D532" s="13" t="s">
        <v>1095</v>
      </c>
      <c r="E532" s="13" t="s">
        <v>944</v>
      </c>
      <c r="F532" s="14">
        <v>8146</v>
      </c>
      <c r="G532" s="14">
        <v>2024110010254</v>
      </c>
      <c r="H532" s="13" t="s">
        <v>945</v>
      </c>
      <c r="I532" s="13" t="s">
        <v>946</v>
      </c>
      <c r="J532" s="13" t="s">
        <v>1096</v>
      </c>
      <c r="K532" s="13">
        <v>80111600</v>
      </c>
      <c r="L532" s="13" t="s">
        <v>1102</v>
      </c>
      <c r="M532" s="13" t="s">
        <v>418</v>
      </c>
      <c r="N532" s="13" t="s">
        <v>479</v>
      </c>
      <c r="O532" s="13">
        <v>10</v>
      </c>
      <c r="P532" s="13">
        <v>1</v>
      </c>
      <c r="Q532" s="13" t="s">
        <v>949</v>
      </c>
      <c r="R532" s="40" t="s">
        <v>950</v>
      </c>
      <c r="S532" s="40">
        <v>5500000</v>
      </c>
      <c r="T532" s="17">
        <v>55000000</v>
      </c>
      <c r="U532" s="13" t="s">
        <v>1098</v>
      </c>
      <c r="V532" s="13" t="s">
        <v>92</v>
      </c>
      <c r="W532" s="13" t="s">
        <v>952</v>
      </c>
      <c r="X532" s="13" t="s">
        <v>557</v>
      </c>
      <c r="Y532" s="13" t="s">
        <v>50</v>
      </c>
      <c r="Z532" s="13" t="s">
        <v>51</v>
      </c>
      <c r="AA532" s="69"/>
      <c r="AB532" s="69"/>
      <c r="AC532" s="69"/>
      <c r="AD532" s="69"/>
      <c r="AE532" s="13" t="s">
        <v>945</v>
      </c>
      <c r="AF532" s="40">
        <v>5500000</v>
      </c>
      <c r="AG532" s="34">
        <v>55000000</v>
      </c>
      <c r="AH532" s="70" t="e">
        <f>VLOOKUP(A532,'MOD PAA INVERSIÓN 25 DE FEBRERO'!$B:$M,12,0)</f>
        <v>#N/A</v>
      </c>
      <c r="AI532" s="70">
        <f t="shared" si="23"/>
        <v>0</v>
      </c>
      <c r="AJ532" s="70">
        <v>55000000</v>
      </c>
      <c r="AK532" s="70">
        <v>0</v>
      </c>
      <c r="AL532" s="70" t="e">
        <f>VLOOKUP(A532,'MOD PAA INVERSIÓN 25 DE FEBRERO'!$B:$X,23,0)</f>
        <v>#N/A</v>
      </c>
      <c r="AM532" s="13" t="s">
        <v>92</v>
      </c>
      <c r="AN532" s="14">
        <v>8146</v>
      </c>
      <c r="AO532" s="71"/>
      <c r="AP532" s="71">
        <f>SUMIFS('MOD PAA INVERSIÓN'!$M:$M,'MOD PAA INVERSIÓN'!B:B,A532,'MOD PAA INVERSIÓN'!A:A,"Información Actual")</f>
        <v>0</v>
      </c>
      <c r="AQ532" s="71" t="e">
        <f>VLOOKUP(A532,'Copia de MOD PAA INVERSIÓN'!$B:$M,12,0)</f>
        <v>#N/A</v>
      </c>
      <c r="AR532" s="69" t="e">
        <f>VLOOKUP(A532,'SOL INVERSIÒN'!$B:$M,12,0)</f>
        <v>#N/A</v>
      </c>
      <c r="AS532" s="69" t="e">
        <f t="shared" si="22"/>
        <v>#N/A</v>
      </c>
      <c r="AT532" s="71"/>
      <c r="AU532" s="71" t="e">
        <f t="shared" si="24"/>
        <v>#N/A</v>
      </c>
      <c r="AV532" s="71"/>
      <c r="AW532" s="71"/>
      <c r="AX532" s="71"/>
    </row>
    <row r="533" spans="1:50" ht="153">
      <c r="A533" s="12" t="s">
        <v>1103</v>
      </c>
      <c r="B533" s="13" t="s">
        <v>34</v>
      </c>
      <c r="C533" s="13" t="s">
        <v>35</v>
      </c>
      <c r="D533" s="13" t="s">
        <v>1095</v>
      </c>
      <c r="E533" s="13" t="s">
        <v>944</v>
      </c>
      <c r="F533" s="14">
        <v>8146</v>
      </c>
      <c r="G533" s="14">
        <v>2024110010254</v>
      </c>
      <c r="H533" s="13" t="s">
        <v>945</v>
      </c>
      <c r="I533" s="13" t="s">
        <v>946</v>
      </c>
      <c r="J533" s="13" t="str">
        <f>VLOOKUP(A533,'MOD PAA INVERSIÓN 25 DE FEBRERO'!$B:$C,2,0)</f>
        <v>5. ejecutar 400 obras con Saldo Pedagogico</v>
      </c>
      <c r="K533" s="13">
        <f>VLOOKUP(A533,'MOD PAA INVERSIÓN 25 DE FEBRERO'!$B:$D,3,0)</f>
        <v>80111600</v>
      </c>
      <c r="L533" s="13" t="str">
        <f>VLOOKUP(A533,'MOD PAA INVERSIÓN 25 DE FEBRERO'!$B:$E,4,0)</f>
        <v>Prestar los servicios Profesionales para realizar reportes en los procesos de planeacion de Gerencia de Proyectos en las fases de ejecucion, seguimiento y evaluacion al Sistema integrado de Gestion en desarrollo de la metodologia obras Con Saldo Pedagogico.</v>
      </c>
      <c r="M533" s="13" t="str">
        <f>VLOOKUP(A533,'MOD PAA INVERSIÓN 25 DE FEBRERO'!$B:$F,5,0)</f>
        <v>Febrero</v>
      </c>
      <c r="N533" s="14" t="str">
        <f>VLOOKUP(A533,'MOD PAA INVERSIÓN 25 DE FEBRERO'!$B:$G,6,0)</f>
        <v>Febrero</v>
      </c>
      <c r="O533" s="14">
        <f>VLOOKUP(A533,'MOD PAA INVERSIÓN 25 DE FEBRERO'!$B:$H,7,0)</f>
        <v>6</v>
      </c>
      <c r="P533" s="13">
        <f>VLOOKUP(A533,'MOD PAA INVERSIÓN 25 DE FEBRERO'!$B:$I,8,0)</f>
        <v>1</v>
      </c>
      <c r="Q533" s="13" t="str">
        <f>VLOOKUP(A533,'MOD PAA INVERSIÓN 25 DE FEBRERO'!$B:$J,9,0)</f>
        <v>CCE-16 Contratacion Directa</v>
      </c>
      <c r="R533" s="15" t="str">
        <f>VLOOKUP(A533,'MOD PAA INVERSIÓN 25 DE FEBRERO'!$B:$K,10,0)</f>
        <v>1-100-F001_Va-Recursos distrito</v>
      </c>
      <c r="S533" s="16">
        <f>VLOOKUP(A533,'MOD PAA INVERSIÓN 25 DE FEBRERO'!$B:$L,11,0)</f>
        <v>4700000</v>
      </c>
      <c r="T533" s="17">
        <v>28200000</v>
      </c>
      <c r="U533" s="13" t="str">
        <f>VLOOKUP(A533,'MOD PAA INVERSIÓN 25 DE FEBRERO'!$B:$N,13,0)</f>
        <v>Gerencia de Proyectos</v>
      </c>
      <c r="V533" s="13" t="str">
        <f>VLOOKUP(A533,'MOD PAA INVERSIÓN 25 DE FEBRERO'!$B:$O,14,0)</f>
        <v>o232020200883990_otros servicios profesionales, tecnicos y empresariales n.c.p.</v>
      </c>
      <c r="W533" s="13" t="str">
        <f>VLOOKUP(A533,'MOD PAA INVERSIÓN 25 DE FEBRERO'!$B:$P,15,0)</f>
        <v>20/0220/0106/45020320254</v>
      </c>
      <c r="X533" s="13" t="s">
        <v>557</v>
      </c>
      <c r="Y533" s="13" t="s">
        <v>50</v>
      </c>
      <c r="Z533" s="13" t="s">
        <v>51</v>
      </c>
      <c r="AA533" s="69"/>
      <c r="AB533" s="69"/>
      <c r="AC533" s="69"/>
      <c r="AD533" s="69"/>
      <c r="AE533" s="13" t="s">
        <v>945</v>
      </c>
      <c r="AF533" s="40">
        <v>4700000</v>
      </c>
      <c r="AG533" s="34">
        <v>28200000</v>
      </c>
      <c r="AH533" s="70">
        <f>VLOOKUP(A533,'MOD PAA INVERSIÓN 25 DE FEBRERO'!$B:$M,12,0)</f>
        <v>28200000</v>
      </c>
      <c r="AI533" s="70">
        <f t="shared" si="23"/>
        <v>0</v>
      </c>
      <c r="AJ533" s="70">
        <v>28200000</v>
      </c>
      <c r="AK533" s="70">
        <v>3</v>
      </c>
      <c r="AL533" s="70" t="str">
        <f>VLOOKUP(A533,'MOD PAA INVERSIÓN 25 DE FEBRERO'!$B:$X,23,0)</f>
        <v>Modificación propuesta</v>
      </c>
      <c r="AM533" s="13" t="s">
        <v>92</v>
      </c>
      <c r="AN533" s="14">
        <v>8146</v>
      </c>
      <c r="AO533" s="71"/>
      <c r="AP533" s="71">
        <f>SUMIFS('MOD PAA INVERSIÓN'!$M:$M,'MOD PAA INVERSIÓN'!B:B,A533,'MOD PAA INVERSIÓN'!A:A,"Información Actual")</f>
        <v>28200000</v>
      </c>
      <c r="AQ533" s="71">
        <f>VLOOKUP(A533,'Copia de MOD PAA INVERSIÓN'!$B:$M,12,0)</f>
        <v>28200000</v>
      </c>
      <c r="AR533" s="75">
        <f>VLOOKUP(A533,'SOL INVERSIÒN'!$B:$M,12,0)</f>
        <v>28200000</v>
      </c>
      <c r="AS533" s="75">
        <f t="shared" si="22"/>
        <v>0</v>
      </c>
      <c r="AT533" s="71"/>
      <c r="AU533" s="71">
        <f t="shared" si="24"/>
        <v>0</v>
      </c>
      <c r="AV533" s="71"/>
      <c r="AW533" s="71"/>
      <c r="AX533" s="71"/>
    </row>
    <row r="534" spans="1:50" ht="153">
      <c r="A534" s="12" t="s">
        <v>1105</v>
      </c>
      <c r="B534" s="13" t="s">
        <v>34</v>
      </c>
      <c r="C534" s="13" t="s">
        <v>35</v>
      </c>
      <c r="D534" s="13" t="s">
        <v>1095</v>
      </c>
      <c r="E534" s="13" t="s">
        <v>944</v>
      </c>
      <c r="F534" s="14">
        <v>8146</v>
      </c>
      <c r="G534" s="14">
        <v>2024110010254</v>
      </c>
      <c r="H534" s="13" t="s">
        <v>945</v>
      </c>
      <c r="I534" s="13" t="s">
        <v>946</v>
      </c>
      <c r="J534" s="13" t="str">
        <f>VLOOKUP(A534,'MOD PAA INVERSIÓN 25 DE FEBRERO'!$B:$C,2,0)</f>
        <v>5. ejecutar 400 obras con Saldo Pedagogico</v>
      </c>
      <c r="K534" s="13">
        <f>VLOOKUP(A534,'MOD PAA INVERSIÓN 25 DE FEBRERO'!$B:$D,3,0)</f>
        <v>80111600</v>
      </c>
      <c r="L534" s="13" t="str">
        <f>VLOOKUP(A534,'MOD PAA INVERSIÓN 25 DE FEBRERO'!$B:$E,4,0)</f>
        <v>Prestacion de servicios de apoyo a la gestion para llevar a cabo la gestion documental, la transferencia documental al archivo SeCaP y el archivo de la Gerencia de Proyectos, en el marco de la metodologia "obras Con Saldo Pedagogico Para el Cuidado y la Participacion Ciudadana".</v>
      </c>
      <c r="M534" s="13" t="str">
        <f>VLOOKUP(A534,'MOD PAA INVERSIÓN 25 DE FEBRERO'!$B:$F,5,0)</f>
        <v>Febrero</v>
      </c>
      <c r="N534" s="14" t="str">
        <f>VLOOKUP(A534,'MOD PAA INVERSIÓN 25 DE FEBRERO'!$B:$G,6,0)</f>
        <v>Febrero</v>
      </c>
      <c r="O534" s="14">
        <f>VLOOKUP(A534,'MOD PAA INVERSIÓN 25 DE FEBRERO'!$B:$H,7,0)</f>
        <v>6</v>
      </c>
      <c r="P534" s="13">
        <f>VLOOKUP(A534,'MOD PAA INVERSIÓN 25 DE FEBRERO'!$B:$I,8,0)</f>
        <v>1</v>
      </c>
      <c r="Q534" s="13" t="str">
        <f>VLOOKUP(A534,'MOD PAA INVERSIÓN 25 DE FEBRERO'!$B:$J,9,0)</f>
        <v>CCE-16 Contratacion Directa</v>
      </c>
      <c r="R534" s="15" t="str">
        <f>VLOOKUP(A534,'MOD PAA INVERSIÓN 25 DE FEBRERO'!$B:$K,10,0)</f>
        <v>1-100-F001_Va-Recursos distrito</v>
      </c>
      <c r="S534" s="16">
        <f>VLOOKUP(A534,'MOD PAA INVERSIÓN 25 DE FEBRERO'!$B:$L,11,0)</f>
        <v>3000000</v>
      </c>
      <c r="T534" s="17">
        <v>18000000</v>
      </c>
      <c r="U534" s="13" t="str">
        <f>VLOOKUP(A534,'MOD PAA INVERSIÓN 25 DE FEBRERO'!$B:$N,13,0)</f>
        <v>Gerencia de Proyectos</v>
      </c>
      <c r="V534" s="13" t="str">
        <f>VLOOKUP(A534,'MOD PAA INVERSIÓN 25 DE FEBRERO'!$B:$O,14,0)</f>
        <v>o232020200883990_otros servicios profesionales, tecnicos y empresariales n.c.p.</v>
      </c>
      <c r="W534" s="13" t="str">
        <f>VLOOKUP(A534,'MOD PAA INVERSIÓN 25 DE FEBRERO'!$B:$P,15,0)</f>
        <v>20/0220/0106/45020320254</v>
      </c>
      <c r="X534" s="13" t="s">
        <v>557</v>
      </c>
      <c r="Y534" s="13" t="s">
        <v>50</v>
      </c>
      <c r="Z534" s="13" t="s">
        <v>51</v>
      </c>
      <c r="AA534" s="69"/>
      <c r="AB534" s="69"/>
      <c r="AC534" s="69"/>
      <c r="AD534" s="69"/>
      <c r="AE534" s="13" t="s">
        <v>945</v>
      </c>
      <c r="AF534" s="40">
        <v>3000000</v>
      </c>
      <c r="AG534" s="34">
        <v>18000000</v>
      </c>
      <c r="AH534" s="70">
        <f>VLOOKUP(A534,'MOD PAA INVERSIÓN 25 DE FEBRERO'!$B:$M,12,0)</f>
        <v>18000000</v>
      </c>
      <c r="AI534" s="70">
        <f t="shared" si="23"/>
        <v>0</v>
      </c>
      <c r="AJ534" s="70">
        <v>18000000</v>
      </c>
      <c r="AK534" s="70">
        <v>3</v>
      </c>
      <c r="AL534" s="70" t="str">
        <f>VLOOKUP(A534,'MOD PAA INVERSIÓN 25 DE FEBRERO'!$B:$X,23,0)</f>
        <v>Modificación propuesta</v>
      </c>
      <c r="AM534" s="13" t="s">
        <v>92</v>
      </c>
      <c r="AN534" s="14">
        <v>8146</v>
      </c>
      <c r="AO534" s="71"/>
      <c r="AP534" s="71">
        <f>SUMIFS('MOD PAA INVERSIÓN'!$M:$M,'MOD PAA INVERSIÓN'!B:B,A534,'MOD PAA INVERSIÓN'!A:A,"Información Actual")</f>
        <v>18000000</v>
      </c>
      <c r="AQ534" s="71">
        <f>VLOOKUP(A534,'Copia de MOD PAA INVERSIÓN'!$B:$M,12,0)</f>
        <v>18000000</v>
      </c>
      <c r="AR534" s="75">
        <f>VLOOKUP(A534,'SOL INVERSIÒN'!$B:$M,12,0)</f>
        <v>18000000</v>
      </c>
      <c r="AS534" s="75">
        <f t="shared" si="22"/>
        <v>0</v>
      </c>
      <c r="AT534" s="71"/>
      <c r="AU534" s="71">
        <f t="shared" si="24"/>
        <v>0</v>
      </c>
      <c r="AV534" s="71"/>
      <c r="AW534" s="71"/>
      <c r="AX534" s="71"/>
    </row>
    <row r="535" spans="1:50" ht="153">
      <c r="A535" s="12" t="s">
        <v>1107</v>
      </c>
      <c r="B535" s="13" t="s">
        <v>34</v>
      </c>
      <c r="C535" s="13" t="s">
        <v>35</v>
      </c>
      <c r="D535" s="13" t="s">
        <v>1095</v>
      </c>
      <c r="E535" s="13" t="s">
        <v>944</v>
      </c>
      <c r="F535" s="14">
        <v>8146</v>
      </c>
      <c r="G535" s="14">
        <v>2024110010254</v>
      </c>
      <c r="H535" s="13" t="s">
        <v>945</v>
      </c>
      <c r="I535" s="13" t="s">
        <v>946</v>
      </c>
      <c r="J535" s="13" t="str">
        <f>VLOOKUP(A535,'MOD PAA INVERSIÓN 25 DE FEBRERO'!$B:$C,2,0)</f>
        <v>5. ejecutar 400 obras con Saldo Pedagogico</v>
      </c>
      <c r="K535" s="13">
        <f>VLOOKUP(A535,'MOD PAA INVERSIÓN 25 DE FEBRERO'!$B:$D,3,0)</f>
        <v>80111600</v>
      </c>
      <c r="L535" s="13" t="str">
        <f>VLOOKUP(A535,'MOD PAA INVERSIÓN 25 DE FEBRERO'!$B:$E,4,0)</f>
        <v>Prestacion de servicios de apoyo a la gestion para la realizar la gestion documental y de archivo de la Gerencia de Proyectos, en desarrollo de la metodologia "obras Con Saldo Pedagogico Para el Cuidado y la Participacion Ciudadana"</v>
      </c>
      <c r="M535" s="13" t="str">
        <f>VLOOKUP(A535,'MOD PAA INVERSIÓN 25 DE FEBRERO'!$B:$F,5,0)</f>
        <v>Febrero</v>
      </c>
      <c r="N535" s="14" t="str">
        <f>VLOOKUP(A535,'MOD PAA INVERSIÓN 25 DE FEBRERO'!$B:$G,6,0)</f>
        <v>Febrero</v>
      </c>
      <c r="O535" s="14">
        <f>VLOOKUP(A535,'MOD PAA INVERSIÓN 25 DE FEBRERO'!$B:$H,7,0)</f>
        <v>6</v>
      </c>
      <c r="P535" s="13">
        <f>VLOOKUP(A535,'MOD PAA INVERSIÓN 25 DE FEBRERO'!$B:$I,8,0)</f>
        <v>1</v>
      </c>
      <c r="Q535" s="13" t="str">
        <f>VLOOKUP(A535,'MOD PAA INVERSIÓN 25 DE FEBRERO'!$B:$J,9,0)</f>
        <v>CCE-16 Contratacion Directa</v>
      </c>
      <c r="R535" s="15" t="str">
        <f>VLOOKUP(A535,'MOD PAA INVERSIÓN 25 DE FEBRERO'!$B:$K,10,0)</f>
        <v>1-100-F001_Va-Recursos distrito</v>
      </c>
      <c r="S535" s="16">
        <f>VLOOKUP(A535,'MOD PAA INVERSIÓN 25 DE FEBRERO'!$B:$L,11,0)</f>
        <v>3000000</v>
      </c>
      <c r="T535" s="17">
        <v>18000000</v>
      </c>
      <c r="U535" s="13" t="str">
        <f>VLOOKUP(A535,'MOD PAA INVERSIÓN 25 DE FEBRERO'!$B:$N,13,0)</f>
        <v>Gerencia de Proyectos</v>
      </c>
      <c r="V535" s="13" t="str">
        <f>VLOOKUP(A535,'MOD PAA INVERSIÓN 25 DE FEBRERO'!$B:$O,14,0)</f>
        <v>o232020200883990_otros servicios profesionales, tecnicos y empresariales n.c.p.</v>
      </c>
      <c r="W535" s="13" t="str">
        <f>VLOOKUP(A535,'MOD PAA INVERSIÓN 25 DE FEBRERO'!$B:$P,15,0)</f>
        <v>20/0220/0106/45020320254</v>
      </c>
      <c r="X535" s="13" t="s">
        <v>557</v>
      </c>
      <c r="Y535" s="13" t="s">
        <v>50</v>
      </c>
      <c r="Z535" s="13" t="s">
        <v>51</v>
      </c>
      <c r="AA535" s="69"/>
      <c r="AB535" s="69"/>
      <c r="AC535" s="69"/>
      <c r="AD535" s="69"/>
      <c r="AE535" s="13" t="s">
        <v>945</v>
      </c>
      <c r="AF535" s="40">
        <v>3000000</v>
      </c>
      <c r="AG535" s="34">
        <v>18000000</v>
      </c>
      <c r="AH535" s="70">
        <f>VLOOKUP(A535,'MOD PAA INVERSIÓN 25 DE FEBRERO'!$B:$M,12,0)</f>
        <v>18000000</v>
      </c>
      <c r="AI535" s="70">
        <f t="shared" si="23"/>
        <v>0</v>
      </c>
      <c r="AJ535" s="70">
        <v>18000000</v>
      </c>
      <c r="AK535" s="70">
        <v>3</v>
      </c>
      <c r="AL535" s="70" t="str">
        <f>VLOOKUP(A535,'MOD PAA INVERSIÓN 25 DE FEBRERO'!$B:$X,23,0)</f>
        <v>Modificación propuesta</v>
      </c>
      <c r="AM535" s="13" t="s">
        <v>92</v>
      </c>
      <c r="AN535" s="14">
        <v>8146</v>
      </c>
      <c r="AO535" s="71"/>
      <c r="AP535" s="71">
        <f>SUMIFS('MOD PAA INVERSIÓN'!$M:$M,'MOD PAA INVERSIÓN'!B:B,A535,'MOD PAA INVERSIÓN'!A:A,"Información Actual")</f>
        <v>18000000</v>
      </c>
      <c r="AQ535" s="71">
        <f>VLOOKUP(A535,'Copia de MOD PAA INVERSIÓN'!$B:$M,12,0)</f>
        <v>18000000</v>
      </c>
      <c r="AR535" s="75">
        <f>VLOOKUP(A535,'SOL INVERSIÒN'!$B:$M,12,0)</f>
        <v>18000000</v>
      </c>
      <c r="AS535" s="75">
        <f t="shared" si="22"/>
        <v>0</v>
      </c>
      <c r="AT535" s="71"/>
      <c r="AU535" s="71">
        <f t="shared" si="24"/>
        <v>0</v>
      </c>
      <c r="AV535" s="71"/>
      <c r="AW535" s="71"/>
      <c r="AX535" s="71"/>
    </row>
    <row r="536" spans="1:50" ht="153">
      <c r="A536" s="12" t="s">
        <v>1109</v>
      </c>
      <c r="B536" s="13" t="s">
        <v>34</v>
      </c>
      <c r="C536" s="13" t="s">
        <v>35</v>
      </c>
      <c r="D536" s="13" t="s">
        <v>1095</v>
      </c>
      <c r="E536" s="13" t="s">
        <v>944</v>
      </c>
      <c r="F536" s="14">
        <v>8146</v>
      </c>
      <c r="G536" s="14">
        <v>2024110010254</v>
      </c>
      <c r="H536" s="13" t="s">
        <v>945</v>
      </c>
      <c r="I536" s="13" t="s">
        <v>946</v>
      </c>
      <c r="J536" s="13" t="s">
        <v>1096</v>
      </c>
      <c r="K536" s="13">
        <v>80111600</v>
      </c>
      <c r="L536" s="13" t="s">
        <v>1110</v>
      </c>
      <c r="M536" s="13" t="s">
        <v>479</v>
      </c>
      <c r="N536" s="13" t="s">
        <v>479</v>
      </c>
      <c r="O536" s="13">
        <v>10</v>
      </c>
      <c r="P536" s="13">
        <v>1</v>
      </c>
      <c r="Q536" s="13" t="s">
        <v>949</v>
      </c>
      <c r="R536" s="40" t="s">
        <v>950</v>
      </c>
      <c r="S536" s="40">
        <v>3800000</v>
      </c>
      <c r="T536" s="17">
        <v>38000000</v>
      </c>
      <c r="U536" s="13" t="s">
        <v>1098</v>
      </c>
      <c r="V536" s="13" t="s">
        <v>92</v>
      </c>
      <c r="W536" s="13" t="s">
        <v>952</v>
      </c>
      <c r="X536" s="13" t="s">
        <v>557</v>
      </c>
      <c r="Y536" s="13" t="s">
        <v>50</v>
      </c>
      <c r="Z536" s="13" t="s">
        <v>51</v>
      </c>
      <c r="AA536" s="69"/>
      <c r="AB536" s="69"/>
      <c r="AC536" s="69"/>
      <c r="AD536" s="69"/>
      <c r="AE536" s="13" t="s">
        <v>945</v>
      </c>
      <c r="AF536" s="40">
        <v>3800000</v>
      </c>
      <c r="AG536" s="34">
        <v>38000000</v>
      </c>
      <c r="AH536" s="70" t="e">
        <f>VLOOKUP(A536,'MOD PAA INVERSIÓN 25 DE FEBRERO'!$B:$M,12,0)</f>
        <v>#N/A</v>
      </c>
      <c r="AI536" s="70">
        <f t="shared" si="23"/>
        <v>0</v>
      </c>
      <c r="AJ536" s="70">
        <v>38000000</v>
      </c>
      <c r="AK536" s="70">
        <v>0</v>
      </c>
      <c r="AL536" s="70" t="e">
        <f>VLOOKUP(A536,'MOD PAA INVERSIÓN 25 DE FEBRERO'!$B:$X,23,0)</f>
        <v>#N/A</v>
      </c>
      <c r="AM536" s="13" t="s">
        <v>92</v>
      </c>
      <c r="AN536" s="14">
        <v>8146</v>
      </c>
      <c r="AO536" s="71"/>
      <c r="AP536" s="71">
        <f>SUMIFS('MOD PAA INVERSIÓN'!$M:$M,'MOD PAA INVERSIÓN'!B:B,A536,'MOD PAA INVERSIÓN'!A:A,"Información Actual")</f>
        <v>0</v>
      </c>
      <c r="AQ536" s="71" t="e">
        <f>VLOOKUP(A536,'Copia de MOD PAA INVERSIÓN'!$B:$M,12,0)</f>
        <v>#N/A</v>
      </c>
      <c r="AR536" s="69" t="e">
        <f>VLOOKUP(A536,'SOL INVERSIÒN'!$B:$M,12,0)</f>
        <v>#N/A</v>
      </c>
      <c r="AS536" s="69" t="e">
        <f t="shared" si="22"/>
        <v>#N/A</v>
      </c>
      <c r="AT536" s="71"/>
      <c r="AU536" s="71" t="e">
        <f t="shared" si="24"/>
        <v>#N/A</v>
      </c>
      <c r="AV536" s="71"/>
      <c r="AW536" s="71"/>
      <c r="AX536" s="71"/>
    </row>
    <row r="537" spans="1:50" ht="153">
      <c r="A537" s="12" t="s">
        <v>1111</v>
      </c>
      <c r="B537" s="13" t="s">
        <v>34</v>
      </c>
      <c r="C537" s="13" t="s">
        <v>35</v>
      </c>
      <c r="D537" s="13" t="s">
        <v>1095</v>
      </c>
      <c r="E537" s="13" t="s">
        <v>944</v>
      </c>
      <c r="F537" s="14">
        <v>8146</v>
      </c>
      <c r="G537" s="14">
        <v>2024110010254</v>
      </c>
      <c r="H537" s="13" t="s">
        <v>945</v>
      </c>
      <c r="I537" s="13" t="s">
        <v>946</v>
      </c>
      <c r="J537" s="13" t="str">
        <f>VLOOKUP(A537,'MOD PAA INVERSIÓN 25 DE FEBRERO'!$B:$C,2,0)</f>
        <v>5. ejecutar 400 obras con Saldo Pedagogico</v>
      </c>
      <c r="K537" s="13">
        <f>VLOOKUP(A537,'MOD PAA INVERSIÓN 25 DE FEBRERO'!$B:$D,3,0)</f>
        <v>80111600</v>
      </c>
      <c r="L537" s="13" t="str">
        <f>VLOOKUP(A537,'MOD PAA INVERSIÓN 25 DE FEBRERO'!$B:$E,4,0)</f>
        <v>Prestacion de servicios profesionales para apoyar la coordinación y supervision del componente tecnico, el despliegue en territorio de la metodologia obras con saldo pedagogico implementada por la Gerencia de Proyectos del IDPAC.</v>
      </c>
      <c r="M537" s="13" t="str">
        <f>VLOOKUP(A537,'MOD PAA INVERSIÓN 25 DE FEBRERO'!$B:$F,5,0)</f>
        <v>Febrero</v>
      </c>
      <c r="N537" s="14" t="str">
        <f>VLOOKUP(A537,'MOD PAA INVERSIÓN 25 DE FEBRERO'!$B:$G,6,0)</f>
        <v>Febrero</v>
      </c>
      <c r="O537" s="14">
        <f>VLOOKUP(A537,'MOD PAA INVERSIÓN 25 DE FEBRERO'!$B:$H,7,0)</f>
        <v>10</v>
      </c>
      <c r="P537" s="13">
        <f>VLOOKUP(A537,'MOD PAA INVERSIÓN 25 DE FEBRERO'!$B:$I,8,0)</f>
        <v>1</v>
      </c>
      <c r="Q537" s="13" t="str">
        <f>VLOOKUP(A537,'MOD PAA INVERSIÓN 25 DE FEBRERO'!$B:$J,9,0)</f>
        <v>CCE-16 Contratacion Directa</v>
      </c>
      <c r="R537" s="15" t="str">
        <f>VLOOKUP(A537,'MOD PAA INVERSIÓN 25 DE FEBRERO'!$B:$K,10,0)</f>
        <v>1-100-F001_Va-Recursos distrito</v>
      </c>
      <c r="S537" s="16">
        <f>VLOOKUP(A537,'MOD PAA INVERSIÓN 25 DE FEBRERO'!$B:$L,11,0)</f>
        <v>7000000</v>
      </c>
      <c r="T537" s="17">
        <v>70000000</v>
      </c>
      <c r="U537" s="13" t="str">
        <f>VLOOKUP(A537,'MOD PAA INVERSIÓN 25 DE FEBRERO'!$B:$N,13,0)</f>
        <v>Gerencia de Proyectos</v>
      </c>
      <c r="V537" s="13" t="str">
        <f>VLOOKUP(A537,'MOD PAA INVERSIÓN 25 DE FEBRERO'!$B:$O,14,0)</f>
        <v>o232020200991119_otros servicios de la administracion publica n.c.p.</v>
      </c>
      <c r="W537" s="13" t="str">
        <f>VLOOKUP(A537,'MOD PAA INVERSIÓN 25 DE FEBRERO'!$B:$P,15,0)</f>
        <v>20/0220/0106/45020320254</v>
      </c>
      <c r="X537" s="13" t="s">
        <v>557</v>
      </c>
      <c r="Y537" s="13" t="s">
        <v>50</v>
      </c>
      <c r="Z537" s="13" t="s">
        <v>51</v>
      </c>
      <c r="AA537" s="69"/>
      <c r="AB537" s="69"/>
      <c r="AC537" s="69"/>
      <c r="AD537" s="69"/>
      <c r="AE537" s="13" t="s">
        <v>945</v>
      </c>
      <c r="AF537" s="40">
        <v>7000000</v>
      </c>
      <c r="AG537" s="34">
        <v>42000000</v>
      </c>
      <c r="AH537" s="70">
        <f>VLOOKUP(A537,'MOD PAA INVERSIÓN 25 DE FEBRERO'!$B:$M,12,0)</f>
        <v>70000000</v>
      </c>
      <c r="AI537" s="70">
        <f t="shared" si="23"/>
        <v>28000000</v>
      </c>
      <c r="AJ537" s="83">
        <v>70000000</v>
      </c>
      <c r="AK537" s="70">
        <v>3</v>
      </c>
      <c r="AL537" s="70" t="str">
        <f>VLOOKUP(A537,'MOD PAA INVERSIÓN 25 DE FEBRERO'!$B:$X,23,0)</f>
        <v>Modificación propuesta</v>
      </c>
      <c r="AM537" s="13" t="s">
        <v>970</v>
      </c>
      <c r="AN537" s="14">
        <v>8146</v>
      </c>
      <c r="AO537" s="71"/>
      <c r="AP537" s="71">
        <f>SUMIFS('MOD PAA INVERSIÓN'!$M:$M,'MOD PAA INVERSIÓN'!B:B,A537,'MOD PAA INVERSIÓN'!A:A,"Información Actual")</f>
        <v>42000000</v>
      </c>
      <c r="AQ537" s="71">
        <f>VLOOKUP(A537,'Copia de MOD PAA INVERSIÓN'!$B:$M,12,0)</f>
        <v>70000000</v>
      </c>
      <c r="AR537" s="75">
        <f>VLOOKUP(A537,'SOL INVERSIÒN'!$B:$M,12,0)</f>
        <v>70000000</v>
      </c>
      <c r="AS537" s="75">
        <f t="shared" si="22"/>
        <v>0</v>
      </c>
      <c r="AT537" s="71"/>
      <c r="AU537" s="71">
        <f t="shared" si="24"/>
        <v>0</v>
      </c>
      <c r="AV537" s="71"/>
      <c r="AW537" s="71"/>
      <c r="AX537" s="71"/>
    </row>
    <row r="538" spans="1:50" ht="153">
      <c r="A538" s="12" t="s">
        <v>1113</v>
      </c>
      <c r="B538" s="13" t="s">
        <v>34</v>
      </c>
      <c r="C538" s="13" t="s">
        <v>35</v>
      </c>
      <c r="D538" s="13" t="s">
        <v>1095</v>
      </c>
      <c r="E538" s="13" t="s">
        <v>944</v>
      </c>
      <c r="F538" s="14">
        <v>8146</v>
      </c>
      <c r="G538" s="14">
        <v>2024110010254</v>
      </c>
      <c r="H538" s="13" t="s">
        <v>945</v>
      </c>
      <c r="I538" s="13" t="s">
        <v>946</v>
      </c>
      <c r="J538" s="13" t="str">
        <f>VLOOKUP(A538,'MOD PAA INVERSIÓN 25 DE FEBRERO'!$B:$C,2,0)</f>
        <v>5. ejecutar 400 obras con Saldo Pedagogico</v>
      </c>
      <c r="K538" s="13">
        <f>VLOOKUP(A538,'MOD PAA INVERSIÓN 25 DE FEBRERO'!$B:$D,3,0)</f>
        <v>80111600</v>
      </c>
      <c r="L538" s="13" t="str">
        <f>VLOOKUP(A538,'MOD PAA INVERSIÓN 25 DE FEBRERO'!$B:$E,4,0)</f>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
      <c r="M538" s="13" t="str">
        <f>VLOOKUP(A538,'MOD PAA INVERSIÓN 25 DE FEBRERO'!$B:$F,5,0)</f>
        <v>Febrero</v>
      </c>
      <c r="N538" s="14" t="str">
        <f>VLOOKUP(A538,'MOD PAA INVERSIÓN 25 DE FEBRERO'!$B:$G,6,0)</f>
        <v>Febrero</v>
      </c>
      <c r="O538" s="14">
        <f>VLOOKUP(A538,'MOD PAA INVERSIÓN 25 DE FEBRERO'!$B:$H,7,0)</f>
        <v>6</v>
      </c>
      <c r="P538" s="13">
        <f>VLOOKUP(A538,'MOD PAA INVERSIÓN 25 DE FEBRERO'!$B:$I,8,0)</f>
        <v>1</v>
      </c>
      <c r="Q538" s="13" t="str">
        <f>VLOOKUP(A538,'MOD PAA INVERSIÓN 25 DE FEBRERO'!$B:$J,9,0)</f>
        <v>CCE-16 Contratacion Directa</v>
      </c>
      <c r="R538" s="15" t="str">
        <f>VLOOKUP(A538,'MOD PAA INVERSIÓN 25 DE FEBRERO'!$B:$K,10,0)</f>
        <v>1-100-F001_Va-Recursos distrito</v>
      </c>
      <c r="S538" s="16">
        <f>VLOOKUP(A538,'MOD PAA INVERSIÓN 25 DE FEBRERO'!$B:$L,11,0)</f>
        <v>4000000</v>
      </c>
      <c r="T538" s="17">
        <v>24000000</v>
      </c>
      <c r="U538" s="13" t="str">
        <f>VLOOKUP(A538,'MOD PAA INVERSIÓN 25 DE FEBRERO'!$B:$N,13,0)</f>
        <v>Gerencia de Proyectos</v>
      </c>
      <c r="V538" s="13" t="str">
        <f>VLOOKUP(A538,'MOD PAA INVERSIÓN 25 DE FEBRERO'!$B:$O,14,0)</f>
        <v>o232020200991119_otros servicios de la administracion publica n.c.p.</v>
      </c>
      <c r="W538" s="13" t="str">
        <f>VLOOKUP(A538,'MOD PAA INVERSIÓN 25 DE FEBRERO'!$B:$P,15,0)</f>
        <v>20/0220/0106/45020320254</v>
      </c>
      <c r="X538" s="13" t="s">
        <v>557</v>
      </c>
      <c r="Y538" s="13" t="s">
        <v>50</v>
      </c>
      <c r="Z538" s="13" t="s">
        <v>51</v>
      </c>
      <c r="AA538" s="69"/>
      <c r="AB538" s="69"/>
      <c r="AC538" s="69"/>
      <c r="AD538" s="69"/>
      <c r="AE538" s="13" t="s">
        <v>945</v>
      </c>
      <c r="AF538" s="40">
        <v>4000000</v>
      </c>
      <c r="AG538" s="34">
        <v>24000000</v>
      </c>
      <c r="AH538" s="70">
        <f>VLOOKUP(A538,'MOD PAA INVERSIÓN 25 DE FEBRERO'!$B:$M,12,0)</f>
        <v>24000000</v>
      </c>
      <c r="AI538" s="70">
        <f t="shared" si="23"/>
        <v>0</v>
      </c>
      <c r="AJ538" s="70">
        <v>24000000</v>
      </c>
      <c r="AK538" s="70">
        <v>3</v>
      </c>
      <c r="AL538" s="70" t="str">
        <f>VLOOKUP(A538,'MOD PAA INVERSIÓN 25 DE FEBRERO'!$B:$X,23,0)</f>
        <v>Modificación propuesta</v>
      </c>
      <c r="AM538" s="13" t="s">
        <v>970</v>
      </c>
      <c r="AN538" s="14">
        <v>8146</v>
      </c>
      <c r="AO538" s="71"/>
      <c r="AP538" s="71">
        <f>SUMIFS('MOD PAA INVERSIÓN'!$M:$M,'MOD PAA INVERSIÓN'!B:B,A538,'MOD PAA INVERSIÓN'!A:A,"Información Actual")</f>
        <v>24000000</v>
      </c>
      <c r="AQ538" s="71">
        <f>VLOOKUP(A538,'Copia de MOD PAA INVERSIÓN'!$B:$M,12,0)</f>
        <v>24000000</v>
      </c>
      <c r="AR538" s="75">
        <f>VLOOKUP(A538,'SOL INVERSIÒN'!$B:$M,12,0)</f>
        <v>24000000</v>
      </c>
      <c r="AS538" s="75">
        <f t="shared" si="22"/>
        <v>0</v>
      </c>
      <c r="AT538" s="71"/>
      <c r="AU538" s="71">
        <f t="shared" si="24"/>
        <v>0</v>
      </c>
      <c r="AV538" s="71"/>
      <c r="AW538" s="71"/>
      <c r="AX538" s="71"/>
    </row>
    <row r="539" spans="1:50" ht="153">
      <c r="A539" s="12" t="s">
        <v>1115</v>
      </c>
      <c r="B539" s="13" t="s">
        <v>34</v>
      </c>
      <c r="C539" s="13" t="s">
        <v>35</v>
      </c>
      <c r="D539" s="13" t="s">
        <v>1095</v>
      </c>
      <c r="E539" s="13" t="s">
        <v>944</v>
      </c>
      <c r="F539" s="14">
        <v>8146</v>
      </c>
      <c r="G539" s="14">
        <v>2024110010254</v>
      </c>
      <c r="H539" s="13" t="s">
        <v>945</v>
      </c>
      <c r="I539" s="13" t="s">
        <v>946</v>
      </c>
      <c r="J539" s="13" t="str">
        <f>VLOOKUP(A539,'MOD PAA INVERSIÓN 25 DE FEBRERO'!$B:$C,2,0)</f>
        <v>5. ejecutar 400 obras con Saldo Pedagogico</v>
      </c>
      <c r="K539" s="13">
        <f>VLOOKUP(A539,'MOD PAA INVERSIÓN 25 DE FEBRERO'!$B:$D,3,0)</f>
        <v>80111600</v>
      </c>
      <c r="L539" s="13" t="str">
        <f>VLOOKUP(A539,'MOD PAA INVERSIÓN 25 DE FEBRERO'!$B:$E,4,0)</f>
        <v>Prestacion de servicios profesionales para realizar el desarrollo, ejecucion y despliegue de acciones desde el componente ambiental, en las diferentes actividades realizadas como parte de la metodologia obras Con Saldo pedagogico Para el Cuidado y la Participacion Ciudadana.</v>
      </c>
      <c r="M539" s="13" t="str">
        <f>VLOOKUP(A539,'MOD PAA INVERSIÓN 25 DE FEBRERO'!$B:$F,5,0)</f>
        <v>Febrero</v>
      </c>
      <c r="N539" s="14" t="str">
        <f>VLOOKUP(A539,'MOD PAA INVERSIÓN 25 DE FEBRERO'!$B:$G,6,0)</f>
        <v>Febrero</v>
      </c>
      <c r="O539" s="14">
        <f>VLOOKUP(A539,'MOD PAA INVERSIÓN 25 DE FEBRERO'!$B:$H,7,0)</f>
        <v>6</v>
      </c>
      <c r="P539" s="13">
        <f>VLOOKUP(A539,'MOD PAA INVERSIÓN 25 DE FEBRERO'!$B:$I,8,0)</f>
        <v>1</v>
      </c>
      <c r="Q539" s="13" t="str">
        <f>VLOOKUP(A539,'MOD PAA INVERSIÓN 25 DE FEBRERO'!$B:$J,9,0)</f>
        <v>CCE-16 Contratacion Directa</v>
      </c>
      <c r="R539" s="15" t="str">
        <f>VLOOKUP(A539,'MOD PAA INVERSIÓN 25 DE FEBRERO'!$B:$K,10,0)</f>
        <v>1-100-F001_Va-Recursos distrito</v>
      </c>
      <c r="S539" s="16">
        <f>VLOOKUP(A539,'MOD PAA INVERSIÓN 25 DE FEBRERO'!$B:$L,11,0)</f>
        <v>5000000</v>
      </c>
      <c r="T539" s="17">
        <v>30000000</v>
      </c>
      <c r="U539" s="13" t="str">
        <f>VLOOKUP(A539,'MOD PAA INVERSIÓN 25 DE FEBRERO'!$B:$N,13,0)</f>
        <v>Gerencia de Proyectos</v>
      </c>
      <c r="V539" s="13" t="str">
        <f>VLOOKUP(A539,'MOD PAA INVERSIÓN 25 DE FEBRERO'!$B:$O,14,0)</f>
        <v>o232020200991119_otros servicios de la administracion publica n.c.p.</v>
      </c>
      <c r="W539" s="13" t="str">
        <f>VLOOKUP(A539,'MOD PAA INVERSIÓN 25 DE FEBRERO'!$B:$P,15,0)</f>
        <v>20/0220/0106/45020320254</v>
      </c>
      <c r="X539" s="13" t="s">
        <v>557</v>
      </c>
      <c r="Y539" s="13" t="s">
        <v>50</v>
      </c>
      <c r="Z539" s="13" t="s">
        <v>51</v>
      </c>
      <c r="AA539" s="69"/>
      <c r="AB539" s="69"/>
      <c r="AC539" s="69"/>
      <c r="AD539" s="69"/>
      <c r="AE539" s="13" t="s">
        <v>945</v>
      </c>
      <c r="AF539" s="40">
        <v>5000000</v>
      </c>
      <c r="AG539" s="34">
        <v>30000000</v>
      </c>
      <c r="AH539" s="70">
        <f>VLOOKUP(A539,'MOD PAA INVERSIÓN 25 DE FEBRERO'!$B:$M,12,0)</f>
        <v>30000000</v>
      </c>
      <c r="AI539" s="70">
        <f t="shared" si="23"/>
        <v>0</v>
      </c>
      <c r="AJ539" s="70">
        <v>30000000</v>
      </c>
      <c r="AK539" s="70">
        <v>3</v>
      </c>
      <c r="AL539" s="70" t="str">
        <f>VLOOKUP(A539,'MOD PAA INVERSIÓN 25 DE FEBRERO'!$B:$X,23,0)</f>
        <v>Modificación propuesta</v>
      </c>
      <c r="AM539" s="13" t="s">
        <v>970</v>
      </c>
      <c r="AN539" s="14">
        <v>8146</v>
      </c>
      <c r="AO539" s="71"/>
      <c r="AP539" s="71">
        <f>SUMIFS('MOD PAA INVERSIÓN'!$M:$M,'MOD PAA INVERSIÓN'!B:B,A539,'MOD PAA INVERSIÓN'!A:A,"Información Actual")</f>
        <v>30000000</v>
      </c>
      <c r="AQ539" s="71">
        <f>VLOOKUP(A539,'Copia de MOD PAA INVERSIÓN'!$B:$M,12,0)</f>
        <v>30000000</v>
      </c>
      <c r="AR539" s="75">
        <f>VLOOKUP(A539,'SOL INVERSIÒN'!$B:$M,12,0)</f>
        <v>30000000</v>
      </c>
      <c r="AS539" s="75">
        <f t="shared" si="22"/>
        <v>0</v>
      </c>
      <c r="AT539" s="71"/>
      <c r="AU539" s="71">
        <f t="shared" si="24"/>
        <v>0</v>
      </c>
      <c r="AV539" s="71"/>
      <c r="AW539" s="71"/>
      <c r="AX539" s="71"/>
    </row>
    <row r="540" spans="1:50" ht="153">
      <c r="A540" s="12" t="s">
        <v>1117</v>
      </c>
      <c r="B540" s="13" t="s">
        <v>34</v>
      </c>
      <c r="C540" s="13" t="s">
        <v>35</v>
      </c>
      <c r="D540" s="13" t="s">
        <v>1095</v>
      </c>
      <c r="E540" s="13" t="s">
        <v>944</v>
      </c>
      <c r="F540" s="14">
        <v>8146</v>
      </c>
      <c r="G540" s="14">
        <v>2024110010254</v>
      </c>
      <c r="H540" s="13" t="s">
        <v>945</v>
      </c>
      <c r="I540" s="13" t="s">
        <v>946</v>
      </c>
      <c r="J540" s="13" t="str">
        <f>VLOOKUP(A540,'MOD PAA INVERSIÓN 25 DE FEBRERO'!$B:$C,2,0)</f>
        <v>5. ejecutar 400 obras con Saldo Pedagogico</v>
      </c>
      <c r="K540" s="13">
        <f>VLOOKUP(A540,'MOD PAA INVERSIÓN 25 DE FEBRERO'!$B:$D,3,0)</f>
        <v>80111600</v>
      </c>
      <c r="L540" s="13" t="str">
        <f>VLOOKUP(A540,'MOD PAA INVERSIÓN 25 DE FEBRERO'!$B:$E,4,0)</f>
        <v>Prestacion de servicios profesionales para asistir el componente tecnico y el despliegue en territorio, en desarrollo de la metodologia obras con saldo pedagogico implementada por la Gerencia de Proyectos del IDPAC.</v>
      </c>
      <c r="M540" s="13" t="str">
        <f>VLOOKUP(A540,'MOD PAA INVERSIÓN 25 DE FEBRERO'!$B:$F,5,0)</f>
        <v>Febrero</v>
      </c>
      <c r="N540" s="14" t="str">
        <f>VLOOKUP(A540,'MOD PAA INVERSIÓN 25 DE FEBRERO'!$B:$G,6,0)</f>
        <v>Febrero</v>
      </c>
      <c r="O540" s="14">
        <f>VLOOKUP(A540,'MOD PAA INVERSIÓN 25 DE FEBRERO'!$B:$H,7,0)</f>
        <v>6</v>
      </c>
      <c r="P540" s="13">
        <f>VLOOKUP(A540,'MOD PAA INVERSIÓN 25 DE FEBRERO'!$B:$I,8,0)</f>
        <v>1</v>
      </c>
      <c r="Q540" s="13" t="str">
        <f>VLOOKUP(A540,'MOD PAA INVERSIÓN 25 DE FEBRERO'!$B:$J,9,0)</f>
        <v>CCE-16 Contratacion Directa</v>
      </c>
      <c r="R540" s="15" t="str">
        <f>VLOOKUP(A540,'MOD PAA INVERSIÓN 25 DE FEBRERO'!$B:$K,10,0)</f>
        <v>1-100-F001_Va-Recursos distrito</v>
      </c>
      <c r="S540" s="16">
        <f>VLOOKUP(A540,'MOD PAA INVERSIÓN 25 DE FEBRERO'!$B:$L,11,0)</f>
        <v>6300000</v>
      </c>
      <c r="T540" s="17">
        <v>37800000</v>
      </c>
      <c r="U540" s="13" t="str">
        <f>VLOOKUP(A540,'MOD PAA INVERSIÓN 25 DE FEBRERO'!$B:$N,13,0)</f>
        <v>Gerencia de Proyectos</v>
      </c>
      <c r="V540" s="13" t="str">
        <f>VLOOKUP(A540,'MOD PAA INVERSIÓN 25 DE FEBRERO'!$B:$O,14,0)</f>
        <v>o232020200991119_otros servicios de la administracion publica n.c.p.</v>
      </c>
      <c r="W540" s="13" t="str">
        <f>VLOOKUP(A540,'MOD PAA INVERSIÓN 25 DE FEBRERO'!$B:$P,15,0)</f>
        <v>20/0220/0106/45020320254</v>
      </c>
      <c r="X540" s="13" t="s">
        <v>557</v>
      </c>
      <c r="Y540" s="13" t="s">
        <v>50</v>
      </c>
      <c r="Z540" s="13" t="s">
        <v>51</v>
      </c>
      <c r="AA540" s="69"/>
      <c r="AB540" s="69"/>
      <c r="AC540" s="69"/>
      <c r="AD540" s="69"/>
      <c r="AE540" s="13" t="s">
        <v>945</v>
      </c>
      <c r="AF540" s="40">
        <v>6300000</v>
      </c>
      <c r="AG540" s="34">
        <v>37800000</v>
      </c>
      <c r="AH540" s="70">
        <f>VLOOKUP(A540,'MOD PAA INVERSIÓN 25 DE FEBRERO'!$B:$M,12,0)</f>
        <v>37800000</v>
      </c>
      <c r="AI540" s="70">
        <f t="shared" si="23"/>
        <v>0</v>
      </c>
      <c r="AJ540" s="70">
        <v>37800000</v>
      </c>
      <c r="AK540" s="70">
        <v>3</v>
      </c>
      <c r="AL540" s="70" t="str">
        <f>VLOOKUP(A540,'MOD PAA INVERSIÓN 25 DE FEBRERO'!$B:$X,23,0)</f>
        <v>Modificación propuesta</v>
      </c>
      <c r="AM540" s="13" t="s">
        <v>970</v>
      </c>
      <c r="AN540" s="14">
        <v>8146</v>
      </c>
      <c r="AO540" s="71"/>
      <c r="AP540" s="71">
        <f>SUMIFS('MOD PAA INVERSIÓN'!$M:$M,'MOD PAA INVERSIÓN'!B:B,A540,'MOD PAA INVERSIÓN'!A:A,"Información Actual")</f>
        <v>37800000</v>
      </c>
      <c r="AQ540" s="71">
        <f>VLOOKUP(A540,'Copia de MOD PAA INVERSIÓN'!$B:$M,12,0)</f>
        <v>37800000</v>
      </c>
      <c r="AR540" s="75">
        <f>VLOOKUP(A540,'SOL INVERSIÒN'!$B:$M,12,0)</f>
        <v>37800000</v>
      </c>
      <c r="AS540" s="75">
        <f t="shared" si="22"/>
        <v>0</v>
      </c>
      <c r="AT540" s="71"/>
      <c r="AU540" s="71">
        <f t="shared" si="24"/>
        <v>0</v>
      </c>
      <c r="AV540" s="71"/>
      <c r="AW540" s="71"/>
      <c r="AX540" s="71"/>
    </row>
    <row r="541" spans="1:50" ht="153">
      <c r="A541" s="12" t="s">
        <v>1119</v>
      </c>
      <c r="B541" s="13" t="s">
        <v>34</v>
      </c>
      <c r="C541" s="13" t="s">
        <v>35</v>
      </c>
      <c r="D541" s="13" t="s">
        <v>1095</v>
      </c>
      <c r="E541" s="13" t="s">
        <v>944</v>
      </c>
      <c r="F541" s="14">
        <v>8146</v>
      </c>
      <c r="G541" s="14">
        <v>2024110010254</v>
      </c>
      <c r="H541" s="13" t="s">
        <v>945</v>
      </c>
      <c r="I541" s="13" t="s">
        <v>946</v>
      </c>
      <c r="J541" s="13" t="str">
        <f>VLOOKUP(A541,'MOD PAA INVERSIÓN 25 DE FEBRERO'!$B:$C,2,0)</f>
        <v>5. ejecutar 400 obras con Saldo Pedagogico</v>
      </c>
      <c r="K541" s="13">
        <f>VLOOKUP(A541,'MOD PAA INVERSIÓN 25 DE FEBRERO'!$B:$D,3,0)</f>
        <v>80111600</v>
      </c>
      <c r="L541" s="13" t="str">
        <f>VLOOKUP(A541,'MOD PAA INVERSIÓN 25 DE FEBRERO'!$B:$E,4,0)</f>
        <v>Prestar los servicios Profesionales para dar acompañamiento, apoyo y supervision en el componente tecnico para el despliegue en territorio en desarrollo de la metodologia obras Con Saldo Pedagogico implementada por la Gerencia de Proyectos del IDPAC.</v>
      </c>
      <c r="M541" s="13" t="str">
        <f>VLOOKUP(A541,'MOD PAA INVERSIÓN 25 DE FEBRERO'!$B:$F,5,0)</f>
        <v>Febrero</v>
      </c>
      <c r="N541" s="14" t="str">
        <f>VLOOKUP(A541,'MOD PAA INVERSIÓN 25 DE FEBRERO'!$B:$G,6,0)</f>
        <v>Febrero</v>
      </c>
      <c r="O541" s="14">
        <f>VLOOKUP(A541,'MOD PAA INVERSIÓN 25 DE FEBRERO'!$B:$H,7,0)</f>
        <v>6</v>
      </c>
      <c r="P541" s="13">
        <f>VLOOKUP(A541,'MOD PAA INVERSIÓN 25 DE FEBRERO'!$B:$I,8,0)</f>
        <v>1</v>
      </c>
      <c r="Q541" s="13" t="str">
        <f>VLOOKUP(A541,'MOD PAA INVERSIÓN 25 DE FEBRERO'!$B:$J,9,0)</f>
        <v>CCE-16 Contratacion Directa</v>
      </c>
      <c r="R541" s="15" t="str">
        <f>VLOOKUP(A541,'MOD PAA INVERSIÓN 25 DE FEBRERO'!$B:$K,10,0)</f>
        <v>1-100-F001_Va-Recursos distrito</v>
      </c>
      <c r="S541" s="16">
        <f>VLOOKUP(A541,'MOD PAA INVERSIÓN 25 DE FEBRERO'!$B:$L,11,0)</f>
        <v>6000000</v>
      </c>
      <c r="T541" s="17">
        <v>36000000</v>
      </c>
      <c r="U541" s="13" t="str">
        <f>VLOOKUP(A541,'MOD PAA INVERSIÓN 25 DE FEBRERO'!$B:$N,13,0)</f>
        <v>Gerencia de Proyectos</v>
      </c>
      <c r="V541" s="13" t="str">
        <f>VLOOKUP(A541,'MOD PAA INVERSIÓN 25 DE FEBRERO'!$B:$O,14,0)</f>
        <v>o232020200991119_otros servicios de la administracion publica n.c.p.</v>
      </c>
      <c r="W541" s="13" t="str">
        <f>VLOOKUP(A541,'MOD PAA INVERSIÓN 25 DE FEBRERO'!$B:$P,15,0)</f>
        <v>20/0220/0106/45020320254</v>
      </c>
      <c r="X541" s="13" t="s">
        <v>557</v>
      </c>
      <c r="Y541" s="13" t="s">
        <v>50</v>
      </c>
      <c r="Z541" s="13" t="s">
        <v>51</v>
      </c>
      <c r="AA541" s="69"/>
      <c r="AB541" s="69"/>
      <c r="AC541" s="69"/>
      <c r="AD541" s="69"/>
      <c r="AE541" s="13" t="s">
        <v>945</v>
      </c>
      <c r="AF541" s="40">
        <v>6000000</v>
      </c>
      <c r="AG541" s="34">
        <v>36000000</v>
      </c>
      <c r="AH541" s="70">
        <f>VLOOKUP(A541,'MOD PAA INVERSIÓN 25 DE FEBRERO'!$B:$M,12,0)</f>
        <v>36000000</v>
      </c>
      <c r="AI541" s="70">
        <f t="shared" si="23"/>
        <v>0</v>
      </c>
      <c r="AJ541" s="70">
        <v>36000000</v>
      </c>
      <c r="AK541" s="70">
        <v>3</v>
      </c>
      <c r="AL541" s="70" t="str">
        <f>VLOOKUP(A541,'MOD PAA INVERSIÓN 25 DE FEBRERO'!$B:$X,23,0)</f>
        <v>Modificación propuesta</v>
      </c>
      <c r="AM541" s="13" t="s">
        <v>970</v>
      </c>
      <c r="AN541" s="14">
        <v>8146</v>
      </c>
      <c r="AO541" s="71"/>
      <c r="AP541" s="71">
        <f>SUMIFS('MOD PAA INVERSIÓN'!$M:$M,'MOD PAA INVERSIÓN'!B:B,A541,'MOD PAA INVERSIÓN'!A:A,"Información Actual")</f>
        <v>36000000</v>
      </c>
      <c r="AQ541" s="71">
        <f>VLOOKUP(A541,'Copia de MOD PAA INVERSIÓN'!$B:$M,12,0)</f>
        <v>36000000</v>
      </c>
      <c r="AR541" s="75">
        <f>VLOOKUP(A541,'SOL INVERSIÒN'!$B:$M,12,0)</f>
        <v>36000000</v>
      </c>
      <c r="AS541" s="75">
        <f t="shared" si="22"/>
        <v>0</v>
      </c>
      <c r="AT541" s="71"/>
      <c r="AU541" s="71">
        <f t="shared" si="24"/>
        <v>0</v>
      </c>
      <c r="AV541" s="71"/>
      <c r="AW541" s="71"/>
      <c r="AX541" s="71"/>
    </row>
    <row r="542" spans="1:50" ht="153">
      <c r="A542" s="12" t="s">
        <v>1121</v>
      </c>
      <c r="B542" s="13" t="s">
        <v>34</v>
      </c>
      <c r="C542" s="13" t="s">
        <v>35</v>
      </c>
      <c r="D542" s="13" t="s">
        <v>1095</v>
      </c>
      <c r="E542" s="13" t="s">
        <v>944</v>
      </c>
      <c r="F542" s="14">
        <v>8146</v>
      </c>
      <c r="G542" s="14">
        <v>2024110010254</v>
      </c>
      <c r="H542" s="13" t="s">
        <v>945</v>
      </c>
      <c r="I542" s="13" t="s">
        <v>946</v>
      </c>
      <c r="J542" s="13" t="str">
        <f>VLOOKUP(A542,'MOD PAA INVERSIÓN 25 DE FEBRERO'!$B:$C,2,0)</f>
        <v>5. ejecutar 400 obras con Saldo Pedagogico</v>
      </c>
      <c r="K542" s="13">
        <f>VLOOKUP(A542,'MOD PAA INVERSIÓN 25 DE FEBRERO'!$B:$D,3,0)</f>
        <v>80111600</v>
      </c>
      <c r="L542" s="13" t="str">
        <f>VLOOKUP(A542,'MOD PAA INVERSIÓN 25 DE FEBRERO'!$B:$E,4,0)</f>
        <v>Prestar los servicios Profesionales para dar acompañamiento y apoyo en el componente tecnico para el despliegue en territorio en desarrollo de la metodologia obras Con Saldo Pedagogico implementada por la Gerencia de Proyectos del IDPAC</v>
      </c>
      <c r="M542" s="13" t="str">
        <f>VLOOKUP(A542,'MOD PAA INVERSIÓN 25 DE FEBRERO'!$B:$F,5,0)</f>
        <v>Febrero</v>
      </c>
      <c r="N542" s="14" t="str">
        <f>VLOOKUP(A542,'MOD PAA INVERSIÓN 25 DE FEBRERO'!$B:$G,6,0)</f>
        <v>Febrero</v>
      </c>
      <c r="O542" s="14">
        <f>VLOOKUP(A542,'MOD PAA INVERSIÓN 25 DE FEBRERO'!$B:$H,7,0)</f>
        <v>10</v>
      </c>
      <c r="P542" s="13">
        <f>VLOOKUP(A542,'MOD PAA INVERSIÓN 25 DE FEBRERO'!$B:$I,8,0)</f>
        <v>1</v>
      </c>
      <c r="Q542" s="13" t="str">
        <f>VLOOKUP(A542,'MOD PAA INVERSIÓN 25 DE FEBRERO'!$B:$J,9,0)</f>
        <v>CCE-16 Contratacion Directa</v>
      </c>
      <c r="R542" s="15" t="str">
        <f>VLOOKUP(A542,'MOD PAA INVERSIÓN 25 DE FEBRERO'!$B:$K,10,0)</f>
        <v>1-100-F001_Va-Recursos distrito</v>
      </c>
      <c r="S542" s="16">
        <f>VLOOKUP(A542,'MOD PAA INVERSIÓN 25 DE FEBRERO'!$B:$L,11,0)</f>
        <v>4700000</v>
      </c>
      <c r="T542" s="17">
        <v>47000000</v>
      </c>
      <c r="U542" s="13" t="str">
        <f>VLOOKUP(A542,'MOD PAA INVERSIÓN 25 DE FEBRERO'!$B:$N,13,0)</f>
        <v>Gerencia de Proyectos</v>
      </c>
      <c r="V542" s="13" t="str">
        <f>VLOOKUP(A542,'MOD PAA INVERSIÓN 25 DE FEBRERO'!$B:$O,14,0)</f>
        <v>o232020200991119_otros servicios de la administracion publica n.c.p.</v>
      </c>
      <c r="W542" s="13" t="str">
        <f>VLOOKUP(A542,'MOD PAA INVERSIÓN 25 DE FEBRERO'!$B:$P,15,0)</f>
        <v>20/0220/0106/45020320254</v>
      </c>
      <c r="X542" s="13" t="s">
        <v>557</v>
      </c>
      <c r="Y542" s="13" t="s">
        <v>50</v>
      </c>
      <c r="Z542" s="13" t="s">
        <v>51</v>
      </c>
      <c r="AA542" s="69"/>
      <c r="AB542" s="69"/>
      <c r="AC542" s="69"/>
      <c r="AD542" s="69"/>
      <c r="AE542" s="13" t="s">
        <v>945</v>
      </c>
      <c r="AF542" s="40">
        <v>4700000</v>
      </c>
      <c r="AG542" s="34">
        <v>47000000</v>
      </c>
      <c r="AH542" s="70">
        <f>VLOOKUP(A542,'MOD PAA INVERSIÓN 25 DE FEBRERO'!$B:$M,12,0)</f>
        <v>47000000</v>
      </c>
      <c r="AI542" s="70">
        <f t="shared" si="23"/>
        <v>0</v>
      </c>
      <c r="AJ542" s="70">
        <v>47000000</v>
      </c>
      <c r="AK542" s="70">
        <v>3</v>
      </c>
      <c r="AL542" s="70" t="str">
        <f>VLOOKUP(A542,'MOD PAA INVERSIÓN 25 DE FEBRERO'!$B:$X,23,0)</f>
        <v>Modificación propuesta</v>
      </c>
      <c r="AM542" s="13" t="s">
        <v>970</v>
      </c>
      <c r="AN542" s="14">
        <v>8146</v>
      </c>
      <c r="AO542" s="71"/>
      <c r="AP542" s="71">
        <f>SUMIFS('MOD PAA INVERSIÓN'!$M:$M,'MOD PAA INVERSIÓN'!B:B,A542,'MOD PAA INVERSIÓN'!A:A,"Información Actual")</f>
        <v>47000000</v>
      </c>
      <c r="AQ542" s="71">
        <f>VLOOKUP(A542,'Copia de MOD PAA INVERSIÓN'!$B:$M,12,0)</f>
        <v>47000000</v>
      </c>
      <c r="AR542" s="75">
        <f>VLOOKUP(A542,'SOL INVERSIÒN'!$B:$M,12,0)</f>
        <v>47000000</v>
      </c>
      <c r="AS542" s="75">
        <f t="shared" si="22"/>
        <v>0</v>
      </c>
      <c r="AT542" s="71"/>
      <c r="AU542" s="71">
        <f t="shared" si="24"/>
        <v>0</v>
      </c>
      <c r="AV542" s="71"/>
      <c r="AW542" s="71"/>
      <c r="AX542" s="71"/>
    </row>
    <row r="543" spans="1:50" ht="153">
      <c r="A543" s="12" t="s">
        <v>1123</v>
      </c>
      <c r="B543" s="13" t="s">
        <v>34</v>
      </c>
      <c r="C543" s="13" t="s">
        <v>35</v>
      </c>
      <c r="D543" s="13" t="s">
        <v>1095</v>
      </c>
      <c r="E543" s="13" t="s">
        <v>944</v>
      </c>
      <c r="F543" s="14">
        <v>8146</v>
      </c>
      <c r="G543" s="14">
        <v>2024110010254</v>
      </c>
      <c r="H543" s="13" t="s">
        <v>945</v>
      </c>
      <c r="I543" s="13" t="s">
        <v>946</v>
      </c>
      <c r="J543" s="13" t="str">
        <f>VLOOKUP(A543,'MOD PAA INVERSIÓN 25 DE FEBRERO'!$B:$C,2,0)</f>
        <v>5. ejecutar 400 obras con Saldo Pedagogico</v>
      </c>
      <c r="K543" s="13">
        <f>VLOOKUP(A543,'MOD PAA INVERSIÓN 25 DE FEBRERO'!$B:$D,3,0)</f>
        <v>80111600</v>
      </c>
      <c r="L543" s="13" t="str">
        <f>VLOOKUP(A543,'MOD PAA INVERSIÓN 25 DE FEBRERO'!$B:$E,4,0)</f>
        <v>Prestar los servicios Profesionales para dar acompañamiento y apoyo en el componente tecnico para el despliegue en territorio en desarrollo de la metodologia obras Con Saldo Pedagogico implementada por la Gerencia de Proyectos del IDPAC</v>
      </c>
      <c r="M543" s="13" t="str">
        <f>VLOOKUP(A543,'MOD PAA INVERSIÓN 25 DE FEBRERO'!$B:$F,5,0)</f>
        <v>Febrero</v>
      </c>
      <c r="N543" s="14" t="str">
        <f>VLOOKUP(A543,'MOD PAA INVERSIÓN 25 DE FEBRERO'!$B:$G,6,0)</f>
        <v>Febrero</v>
      </c>
      <c r="O543" s="14">
        <f>VLOOKUP(A543,'MOD PAA INVERSIÓN 25 DE FEBRERO'!$B:$H,7,0)</f>
        <v>10</v>
      </c>
      <c r="P543" s="13">
        <f>VLOOKUP(A543,'MOD PAA INVERSIÓN 25 DE FEBRERO'!$B:$I,8,0)</f>
        <v>1</v>
      </c>
      <c r="Q543" s="13" t="str">
        <f>VLOOKUP(A543,'MOD PAA INVERSIÓN 25 DE FEBRERO'!$B:$J,9,0)</f>
        <v>CCE-16 Contratacion Directa</v>
      </c>
      <c r="R543" s="15" t="str">
        <f>VLOOKUP(A543,'MOD PAA INVERSIÓN 25 DE FEBRERO'!$B:$K,10,0)</f>
        <v>1-100-F001_Va-Recursos distrito</v>
      </c>
      <c r="S543" s="16">
        <f>VLOOKUP(A543,'MOD PAA INVERSIÓN 25 DE FEBRERO'!$B:$L,11,0)</f>
        <v>5000000</v>
      </c>
      <c r="T543" s="17">
        <v>50000000</v>
      </c>
      <c r="U543" s="13" t="str">
        <f>VLOOKUP(A543,'MOD PAA INVERSIÓN 25 DE FEBRERO'!$B:$N,13,0)</f>
        <v>Gerencia de Proyectos</v>
      </c>
      <c r="V543" s="13" t="str">
        <f>VLOOKUP(A543,'MOD PAA INVERSIÓN 25 DE FEBRERO'!$B:$O,14,0)</f>
        <v>o232020200991119_otros servicios de la administracion publica n.c.p.</v>
      </c>
      <c r="W543" s="13" t="str">
        <f>VLOOKUP(A543,'MOD PAA INVERSIÓN 25 DE FEBRERO'!$B:$P,15,0)</f>
        <v>20/0220/0106/45020320254</v>
      </c>
      <c r="X543" s="13" t="s">
        <v>557</v>
      </c>
      <c r="Y543" s="13" t="s">
        <v>50</v>
      </c>
      <c r="Z543" s="13" t="s">
        <v>51</v>
      </c>
      <c r="AA543" s="69"/>
      <c r="AB543" s="69"/>
      <c r="AC543" s="69"/>
      <c r="AD543" s="69"/>
      <c r="AE543" s="13" t="s">
        <v>945</v>
      </c>
      <c r="AF543" s="40">
        <v>5000000</v>
      </c>
      <c r="AG543" s="34">
        <v>30000000</v>
      </c>
      <c r="AH543" s="70">
        <f>VLOOKUP(A543,'MOD PAA INVERSIÓN 25 DE FEBRERO'!$B:$M,12,0)</f>
        <v>50000000</v>
      </c>
      <c r="AI543" s="70">
        <f t="shared" si="23"/>
        <v>20000000</v>
      </c>
      <c r="AJ543" s="83">
        <v>50000000</v>
      </c>
      <c r="AK543" s="70">
        <v>3</v>
      </c>
      <c r="AL543" s="70" t="str">
        <f>VLOOKUP(A543,'MOD PAA INVERSIÓN 25 DE FEBRERO'!$B:$X,23,0)</f>
        <v>Modificación propuesta</v>
      </c>
      <c r="AM543" s="13" t="s">
        <v>970</v>
      </c>
      <c r="AN543" s="14">
        <v>8146</v>
      </c>
      <c r="AO543" s="71"/>
      <c r="AP543" s="71">
        <f>SUMIFS('MOD PAA INVERSIÓN'!$M:$M,'MOD PAA INVERSIÓN'!B:B,A543,'MOD PAA INVERSIÓN'!A:A,"Información Actual")</f>
        <v>30000000</v>
      </c>
      <c r="AQ543" s="71">
        <f>VLOOKUP(A543,'Copia de MOD PAA INVERSIÓN'!$B:$M,12,0)</f>
        <v>50000000</v>
      </c>
      <c r="AR543" s="75">
        <f>VLOOKUP(A543,'SOL INVERSIÒN'!$B:$M,12,0)</f>
        <v>50000000</v>
      </c>
      <c r="AS543" s="75">
        <f t="shared" si="22"/>
        <v>0</v>
      </c>
      <c r="AT543" s="71"/>
      <c r="AU543" s="71">
        <f t="shared" si="24"/>
        <v>0</v>
      </c>
      <c r="AV543" s="71"/>
      <c r="AW543" s="71"/>
      <c r="AX543" s="71"/>
    </row>
    <row r="544" spans="1:50" ht="153">
      <c r="A544" s="12" t="s">
        <v>1124</v>
      </c>
      <c r="B544" s="13" t="s">
        <v>34</v>
      </c>
      <c r="C544" s="13" t="s">
        <v>35</v>
      </c>
      <c r="D544" s="13" t="s">
        <v>1095</v>
      </c>
      <c r="E544" s="13" t="s">
        <v>944</v>
      </c>
      <c r="F544" s="14">
        <v>8146</v>
      </c>
      <c r="G544" s="14">
        <v>2024110010254</v>
      </c>
      <c r="H544" s="13" t="s">
        <v>945</v>
      </c>
      <c r="I544" s="13" t="s">
        <v>946</v>
      </c>
      <c r="J544" s="13" t="str">
        <f>VLOOKUP(A544,'MOD PAA INVERSIÓN 25 DE FEBRERO'!$B:$C,2,0)</f>
        <v>5. ejecutar 400 obras con Saldo Pedagogico</v>
      </c>
      <c r="K544" s="13">
        <f>VLOOKUP(A544,'MOD PAA INVERSIÓN 25 DE FEBRERO'!$B:$D,3,0)</f>
        <v>80111600</v>
      </c>
      <c r="L544" s="13" t="str">
        <f>VLOOKUP(A544,'MOD PAA INVERSIÓN 25 DE FEBRERO'!$B:$E,4,0)</f>
        <v>Prestar los servicios Profesionales para dar acompañamiento y apoyo en el componente tecnico para el despliegue en territorio en desarrollo de la metodologia obras Con Saldo Pedagogico implementada por la Gerencia de Proyectos del IDPAC</v>
      </c>
      <c r="M544" s="13" t="str">
        <f>VLOOKUP(A544,'MOD PAA INVERSIÓN 25 DE FEBRERO'!$B:$F,5,0)</f>
        <v>Febrero</v>
      </c>
      <c r="N544" s="14" t="str">
        <f>VLOOKUP(A544,'MOD PAA INVERSIÓN 25 DE FEBRERO'!$B:$G,6,0)</f>
        <v>Febrero</v>
      </c>
      <c r="O544" s="14">
        <f>VLOOKUP(A544,'MOD PAA INVERSIÓN 25 DE FEBRERO'!$B:$H,7,0)</f>
        <v>6</v>
      </c>
      <c r="P544" s="13">
        <f>VLOOKUP(A544,'MOD PAA INVERSIÓN 25 DE FEBRERO'!$B:$I,8,0)</f>
        <v>1</v>
      </c>
      <c r="Q544" s="13" t="str">
        <f>VLOOKUP(A544,'MOD PAA INVERSIÓN 25 DE FEBRERO'!$B:$J,9,0)</f>
        <v>CCE-16 Contratacion Directa</v>
      </c>
      <c r="R544" s="15" t="str">
        <f>VLOOKUP(A544,'MOD PAA INVERSIÓN 25 DE FEBRERO'!$B:$K,10,0)</f>
        <v>1-100-F001_Va-Recursos distrito</v>
      </c>
      <c r="S544" s="16">
        <f>VLOOKUP(A544,'MOD PAA INVERSIÓN 25 DE FEBRERO'!$B:$L,11,0)</f>
        <v>5000000</v>
      </c>
      <c r="T544" s="17">
        <v>30000000</v>
      </c>
      <c r="U544" s="13" t="str">
        <f>VLOOKUP(A544,'MOD PAA INVERSIÓN 25 DE FEBRERO'!$B:$N,13,0)</f>
        <v>Gerencia de Proyectos</v>
      </c>
      <c r="V544" s="13" t="str">
        <f>VLOOKUP(A544,'MOD PAA INVERSIÓN 25 DE FEBRERO'!$B:$O,14,0)</f>
        <v>o232020200991119_otros servicios de la administracion publica n.c.p.</v>
      </c>
      <c r="W544" s="13" t="str">
        <f>VLOOKUP(A544,'MOD PAA INVERSIÓN 25 DE FEBRERO'!$B:$P,15,0)</f>
        <v>20/0220/0106/45020320254</v>
      </c>
      <c r="X544" s="13" t="s">
        <v>557</v>
      </c>
      <c r="Y544" s="13" t="s">
        <v>50</v>
      </c>
      <c r="Z544" s="13" t="s">
        <v>51</v>
      </c>
      <c r="AA544" s="69"/>
      <c r="AB544" s="69"/>
      <c r="AC544" s="69"/>
      <c r="AD544" s="69"/>
      <c r="AE544" s="13" t="s">
        <v>945</v>
      </c>
      <c r="AF544" s="40">
        <v>5000000</v>
      </c>
      <c r="AG544" s="34">
        <v>30000000</v>
      </c>
      <c r="AH544" s="70">
        <f>VLOOKUP(A544,'MOD PAA INVERSIÓN 25 DE FEBRERO'!$B:$M,12,0)</f>
        <v>30000000</v>
      </c>
      <c r="AI544" s="70">
        <f t="shared" si="23"/>
        <v>0</v>
      </c>
      <c r="AJ544" s="70">
        <v>30000000</v>
      </c>
      <c r="AK544" s="70">
        <v>3</v>
      </c>
      <c r="AL544" s="70" t="str">
        <f>VLOOKUP(A544,'MOD PAA INVERSIÓN 25 DE FEBRERO'!$B:$X,23,0)</f>
        <v>Modificación propuesta</v>
      </c>
      <c r="AM544" s="13" t="s">
        <v>970</v>
      </c>
      <c r="AN544" s="14">
        <v>8146</v>
      </c>
      <c r="AO544" s="71"/>
      <c r="AP544" s="71">
        <f>SUMIFS('MOD PAA INVERSIÓN'!$M:$M,'MOD PAA INVERSIÓN'!B:B,A544,'MOD PAA INVERSIÓN'!A:A,"Información Actual")</f>
        <v>30000000</v>
      </c>
      <c r="AQ544" s="71">
        <f>VLOOKUP(A544,'Copia de MOD PAA INVERSIÓN'!$B:$M,12,0)</f>
        <v>30000000</v>
      </c>
      <c r="AR544" s="75">
        <f>VLOOKUP(A544,'SOL INVERSIÒN'!$B:$M,12,0)</f>
        <v>30000000</v>
      </c>
      <c r="AS544" s="75">
        <f t="shared" si="22"/>
        <v>0</v>
      </c>
      <c r="AT544" s="71"/>
      <c r="AU544" s="71">
        <f t="shared" si="24"/>
        <v>0</v>
      </c>
      <c r="AV544" s="71"/>
      <c r="AW544" s="71"/>
      <c r="AX544" s="71"/>
    </row>
    <row r="545" spans="1:50" ht="153">
      <c r="A545" s="12" t="s">
        <v>1125</v>
      </c>
      <c r="B545" s="13" t="s">
        <v>34</v>
      </c>
      <c r="C545" s="13" t="s">
        <v>35</v>
      </c>
      <c r="D545" s="13" t="s">
        <v>1095</v>
      </c>
      <c r="E545" s="13" t="s">
        <v>944</v>
      </c>
      <c r="F545" s="14">
        <v>8146</v>
      </c>
      <c r="G545" s="14">
        <v>2024110010254</v>
      </c>
      <c r="H545" s="13" t="s">
        <v>945</v>
      </c>
      <c r="I545" s="13" t="s">
        <v>946</v>
      </c>
      <c r="J545" s="13" t="str">
        <f>VLOOKUP(A545,'MOD PAA INVERSIÓN 25 DE FEBRERO'!$B:$C,2,0)</f>
        <v>5. ejecutar 400 obras con Saldo Pedagogico</v>
      </c>
      <c r="K545" s="13">
        <f>VLOOKUP(A545,'MOD PAA INVERSIÓN 25 DE FEBRERO'!$B:$D,3,0)</f>
        <v>80111600</v>
      </c>
      <c r="L545" s="13" t="str">
        <f>VLOOKUP(A545,'MOD PAA INVERSIÓN 25 DE FEBRERO'!$B:$E,4,0)</f>
        <v>Prestar servicios profesionales para monitorear, planificar, administrar y ejecutar la participacion activa con las organizaciones sociales, comunales y comunitarias desde el componente social dentro de la metodologia obras Con Saldo Pedagogico de la Gerencia de Proyectos del iDPaC.</v>
      </c>
      <c r="M545" s="13" t="str">
        <f>VLOOKUP(A545,'MOD PAA INVERSIÓN 25 DE FEBRERO'!$B:$F,5,0)</f>
        <v>Febrero</v>
      </c>
      <c r="N545" s="14" t="str">
        <f>VLOOKUP(A545,'MOD PAA INVERSIÓN 25 DE FEBRERO'!$B:$G,6,0)</f>
        <v>Febrero</v>
      </c>
      <c r="O545" s="14">
        <f>VLOOKUP(A545,'MOD PAA INVERSIÓN 25 DE FEBRERO'!$B:$H,7,0)</f>
        <v>6</v>
      </c>
      <c r="P545" s="13">
        <f>VLOOKUP(A545,'MOD PAA INVERSIÓN 25 DE FEBRERO'!$B:$I,8,0)</f>
        <v>1</v>
      </c>
      <c r="Q545" s="13" t="str">
        <f>VLOOKUP(A545,'MOD PAA INVERSIÓN 25 DE FEBRERO'!$B:$J,9,0)</f>
        <v>CCE-16 Contratacion Directa</v>
      </c>
      <c r="R545" s="15" t="str">
        <f>VLOOKUP(A545,'MOD PAA INVERSIÓN 25 DE FEBRERO'!$B:$K,10,0)</f>
        <v>1-100-F001_Va-Recursos distrito</v>
      </c>
      <c r="S545" s="16">
        <f>VLOOKUP(A545,'MOD PAA INVERSIÓN 25 DE FEBRERO'!$B:$L,11,0)</f>
        <v>6000000</v>
      </c>
      <c r="T545" s="17">
        <v>36000000</v>
      </c>
      <c r="U545" s="13" t="str">
        <f>VLOOKUP(A545,'MOD PAA INVERSIÓN 25 DE FEBRERO'!$B:$N,13,0)</f>
        <v>Gerencia de Proyectos</v>
      </c>
      <c r="V545" s="13" t="str">
        <f>VLOOKUP(A545,'MOD PAA INVERSIÓN 25 DE FEBRERO'!$B:$O,14,0)</f>
        <v>o232020200991119_otros servicios de la administracion publica n.c.p.</v>
      </c>
      <c r="W545" s="13" t="str">
        <f>VLOOKUP(A545,'MOD PAA INVERSIÓN 25 DE FEBRERO'!$B:$P,15,0)</f>
        <v>20/0220/0106/45020320254</v>
      </c>
      <c r="X545" s="13" t="s">
        <v>557</v>
      </c>
      <c r="Y545" s="13" t="s">
        <v>50</v>
      </c>
      <c r="Z545" s="13" t="s">
        <v>51</v>
      </c>
      <c r="AA545" s="69"/>
      <c r="AB545" s="69"/>
      <c r="AC545" s="69"/>
      <c r="AD545" s="69"/>
      <c r="AE545" s="13" t="s">
        <v>945</v>
      </c>
      <c r="AF545" s="40">
        <v>6000000</v>
      </c>
      <c r="AG545" s="34">
        <v>36000000</v>
      </c>
      <c r="AH545" s="70">
        <f>VLOOKUP(A545,'MOD PAA INVERSIÓN 25 DE FEBRERO'!$B:$M,12,0)</f>
        <v>36000000</v>
      </c>
      <c r="AI545" s="70">
        <f t="shared" si="23"/>
        <v>0</v>
      </c>
      <c r="AJ545" s="70">
        <v>36000000</v>
      </c>
      <c r="AK545" s="70">
        <v>3</v>
      </c>
      <c r="AL545" s="70" t="str">
        <f>VLOOKUP(A545,'MOD PAA INVERSIÓN 25 DE FEBRERO'!$B:$X,23,0)</f>
        <v>Modificación propuesta</v>
      </c>
      <c r="AM545" s="13" t="s">
        <v>970</v>
      </c>
      <c r="AN545" s="14">
        <v>8146</v>
      </c>
      <c r="AO545" s="71"/>
      <c r="AP545" s="71">
        <f>SUMIFS('MOD PAA INVERSIÓN'!$M:$M,'MOD PAA INVERSIÓN'!B:B,A545,'MOD PAA INVERSIÓN'!A:A,"Información Actual")</f>
        <v>36000000</v>
      </c>
      <c r="AQ545" s="71">
        <f>VLOOKUP(A545,'Copia de MOD PAA INVERSIÓN'!$B:$M,12,0)</f>
        <v>36000000</v>
      </c>
      <c r="AR545" s="75">
        <f>VLOOKUP(A545,'SOL INVERSIÒN'!$B:$M,12,0)</f>
        <v>36000000</v>
      </c>
      <c r="AS545" s="75">
        <f t="shared" si="22"/>
        <v>0</v>
      </c>
      <c r="AT545" s="71"/>
      <c r="AU545" s="71">
        <f t="shared" si="24"/>
        <v>0</v>
      </c>
      <c r="AV545" s="71"/>
      <c r="AW545" s="71"/>
      <c r="AX545" s="71"/>
    </row>
    <row r="546" spans="1:50" ht="153">
      <c r="A546" s="12" t="s">
        <v>1127</v>
      </c>
      <c r="B546" s="13" t="s">
        <v>34</v>
      </c>
      <c r="C546" s="13" t="s">
        <v>35</v>
      </c>
      <c r="D546" s="13" t="s">
        <v>1095</v>
      </c>
      <c r="E546" s="13" t="s">
        <v>944</v>
      </c>
      <c r="F546" s="14">
        <v>8146</v>
      </c>
      <c r="G546" s="14">
        <v>2024110010254</v>
      </c>
      <c r="H546" s="13" t="s">
        <v>945</v>
      </c>
      <c r="I546" s="13" t="s">
        <v>946</v>
      </c>
      <c r="J546" s="13" t="str">
        <f>VLOOKUP(A546,'MOD PAA INVERSIÓN 25 DE FEBRERO'!$B:$C,2,0)</f>
        <v>5. ejecutar 400 obras con Saldo Pedagogico</v>
      </c>
      <c r="K546" s="13">
        <f>VLOOKUP(A546,'MOD PAA INVERSIÓN 25 DE FEBRERO'!$B:$D,3,0)</f>
        <v>80111600</v>
      </c>
      <c r="L546" s="13" t="str">
        <f>VLOOKUP(A546,'MOD PAA INVERSIÓN 25 DE FEBRERO'!$B:$E,4,0)</f>
        <v>Prestacion de servicios profesionales para articular y apoyar la participacion de organizaciones sociales, comunales y comunitarias en proyectos de la metodologia desde el componente social en obras con Saldo Pedagogico, dentro de la Gerencia de Proyectos del iDPaC.</v>
      </c>
      <c r="M546" s="13" t="str">
        <f>VLOOKUP(A546,'MOD PAA INVERSIÓN 25 DE FEBRERO'!$B:$F,5,0)</f>
        <v>Febrero</v>
      </c>
      <c r="N546" s="14" t="str">
        <f>VLOOKUP(A546,'MOD PAA INVERSIÓN 25 DE FEBRERO'!$B:$G,6,0)</f>
        <v>Febrero</v>
      </c>
      <c r="O546" s="14">
        <f>VLOOKUP(A546,'MOD PAA INVERSIÓN 25 DE FEBRERO'!$B:$H,7,0)</f>
        <v>4</v>
      </c>
      <c r="P546" s="13">
        <f>VLOOKUP(A546,'MOD PAA INVERSIÓN 25 DE FEBRERO'!$B:$I,8,0)</f>
        <v>1</v>
      </c>
      <c r="Q546" s="13" t="str">
        <f>VLOOKUP(A546,'MOD PAA INVERSIÓN 25 DE FEBRERO'!$B:$J,9,0)</f>
        <v>CCE-16 Contratacion Directa</v>
      </c>
      <c r="R546" s="15" t="str">
        <f>VLOOKUP(A546,'MOD PAA INVERSIÓN 25 DE FEBRERO'!$B:$K,10,0)</f>
        <v>1-100-F001_Va-Recursos distrito</v>
      </c>
      <c r="S546" s="16">
        <f>VLOOKUP(A546,'MOD PAA INVERSIÓN 25 DE FEBRERO'!$B:$L,11,0)</f>
        <v>4800000</v>
      </c>
      <c r="T546" s="17">
        <v>19200000</v>
      </c>
      <c r="U546" s="13" t="str">
        <f>VLOOKUP(A546,'MOD PAA INVERSIÓN 25 DE FEBRERO'!$B:$N,13,0)</f>
        <v>Gerencia de Proyectos</v>
      </c>
      <c r="V546" s="13" t="str">
        <f>VLOOKUP(A546,'MOD PAA INVERSIÓN 25 DE FEBRERO'!$B:$O,14,0)</f>
        <v>o232020200991119_otros servicios de la administracion publica n.c.p.</v>
      </c>
      <c r="W546" s="13" t="str">
        <f>VLOOKUP(A546,'MOD PAA INVERSIÓN 25 DE FEBRERO'!$B:$P,15,0)</f>
        <v>20/0220/0106/45020320254</v>
      </c>
      <c r="X546" s="13" t="s">
        <v>557</v>
      </c>
      <c r="Y546" s="13" t="s">
        <v>50</v>
      </c>
      <c r="Z546" s="13" t="s">
        <v>51</v>
      </c>
      <c r="AA546" s="69"/>
      <c r="AB546" s="69"/>
      <c r="AC546" s="69"/>
      <c r="AD546" s="69"/>
      <c r="AE546" s="13" t="s">
        <v>945</v>
      </c>
      <c r="AF546" s="40">
        <v>4800000</v>
      </c>
      <c r="AG546" s="34">
        <v>28800000</v>
      </c>
      <c r="AH546" s="70">
        <f>VLOOKUP(A546,'MOD PAA INVERSIÓN 25 DE FEBRERO'!$B:$M,12,0)</f>
        <v>19200000</v>
      </c>
      <c r="AI546" s="70">
        <f t="shared" si="23"/>
        <v>-9600000</v>
      </c>
      <c r="AJ546" s="83">
        <v>19200000</v>
      </c>
      <c r="AK546" s="70">
        <v>3</v>
      </c>
      <c r="AL546" s="70" t="str">
        <f>VLOOKUP(A546,'MOD PAA INVERSIÓN 25 DE FEBRERO'!$B:$X,23,0)</f>
        <v>Modificación propuesta</v>
      </c>
      <c r="AM546" s="13" t="s">
        <v>970</v>
      </c>
      <c r="AN546" s="14">
        <v>8146</v>
      </c>
      <c r="AO546" s="71"/>
      <c r="AP546" s="71">
        <f>SUMIFS('MOD PAA INVERSIÓN'!$M:$M,'MOD PAA INVERSIÓN'!B:B,A546,'MOD PAA INVERSIÓN'!A:A,"Información Actual")</f>
        <v>28800000</v>
      </c>
      <c r="AQ546" s="71">
        <f>VLOOKUP(A546,'Copia de MOD PAA INVERSIÓN'!$B:$M,12,0)</f>
        <v>19200000</v>
      </c>
      <c r="AR546" s="75">
        <f>VLOOKUP(A546,'SOL INVERSIÒN'!$B:$M,12,0)</f>
        <v>19200000</v>
      </c>
      <c r="AS546" s="75">
        <f t="shared" si="22"/>
        <v>0</v>
      </c>
      <c r="AT546" s="71"/>
      <c r="AU546" s="71">
        <f t="shared" si="24"/>
        <v>0</v>
      </c>
      <c r="AV546" s="71"/>
      <c r="AW546" s="71"/>
      <c r="AX546" s="71"/>
    </row>
    <row r="547" spans="1:50" ht="153">
      <c r="A547" s="12" t="s">
        <v>1129</v>
      </c>
      <c r="B547" s="13" t="s">
        <v>34</v>
      </c>
      <c r="C547" s="13" t="s">
        <v>35</v>
      </c>
      <c r="D547" s="13" t="s">
        <v>1095</v>
      </c>
      <c r="E547" s="13" t="s">
        <v>944</v>
      </c>
      <c r="F547" s="14">
        <v>8146</v>
      </c>
      <c r="G547" s="14">
        <v>2024110010254</v>
      </c>
      <c r="H547" s="13" t="s">
        <v>945</v>
      </c>
      <c r="I547" s="13" t="s">
        <v>946</v>
      </c>
      <c r="J547" s="13" t="str">
        <f>VLOOKUP(A547,'MOD PAA INVERSIÓN 25 DE FEBRERO'!$B:$C,2,0)</f>
        <v>5. ejecutar 400 obras con Saldo Pedagogico</v>
      </c>
      <c r="K547" s="13">
        <f>VLOOKUP(A547,'MOD PAA INVERSIÓN 25 DE FEBRERO'!$B:$D,3,0)</f>
        <v>80111600</v>
      </c>
      <c r="L547" s="13" t="str">
        <f>VLOOKUP(A547,'MOD PAA INVERSIÓN 25 DE FEBRERO'!$B:$E,4,0)</f>
        <v>Prestacion de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
      <c r="M547" s="13" t="str">
        <f>VLOOKUP(A547,'MOD PAA INVERSIÓN 25 DE FEBRERO'!$B:$F,5,0)</f>
        <v>Febrero</v>
      </c>
      <c r="N547" s="14" t="str">
        <f>VLOOKUP(A547,'MOD PAA INVERSIÓN 25 DE FEBRERO'!$B:$G,6,0)</f>
        <v>Febrero</v>
      </c>
      <c r="O547" s="14">
        <f>VLOOKUP(A547,'MOD PAA INVERSIÓN 25 DE FEBRERO'!$B:$H,7,0)</f>
        <v>10</v>
      </c>
      <c r="P547" s="13">
        <f>VLOOKUP(A547,'MOD PAA INVERSIÓN 25 DE FEBRERO'!$B:$I,8,0)</f>
        <v>1</v>
      </c>
      <c r="Q547" s="13" t="str">
        <f>VLOOKUP(A547,'MOD PAA INVERSIÓN 25 DE FEBRERO'!$B:$J,9,0)</f>
        <v>CCE-16 Contratacion Directa</v>
      </c>
      <c r="R547" s="15" t="str">
        <f>VLOOKUP(A547,'MOD PAA INVERSIÓN 25 DE FEBRERO'!$B:$K,10,0)</f>
        <v>1-100-F001_Va-Recursos distrito</v>
      </c>
      <c r="S547" s="16">
        <f>VLOOKUP(A547,'MOD PAA INVERSIÓN 25 DE FEBRERO'!$B:$L,11,0)</f>
        <v>4000000</v>
      </c>
      <c r="T547" s="17">
        <v>40000000</v>
      </c>
      <c r="U547" s="13" t="str">
        <f>VLOOKUP(A547,'MOD PAA INVERSIÓN 25 DE FEBRERO'!$B:$N,13,0)</f>
        <v>Gerencia de Proyectos</v>
      </c>
      <c r="V547" s="13" t="str">
        <f>VLOOKUP(A547,'MOD PAA INVERSIÓN 25 DE FEBRERO'!$B:$O,14,0)</f>
        <v>o232020200991119_otros servicios de la administracion publica n.c.p.</v>
      </c>
      <c r="W547" s="13" t="str">
        <f>VLOOKUP(A547,'MOD PAA INVERSIÓN 25 DE FEBRERO'!$B:$P,15,0)</f>
        <v>20/0220/0106/45020320254</v>
      </c>
      <c r="X547" s="13" t="s">
        <v>557</v>
      </c>
      <c r="Y547" s="13" t="s">
        <v>50</v>
      </c>
      <c r="Z547" s="13" t="s">
        <v>51</v>
      </c>
      <c r="AA547" s="69"/>
      <c r="AB547" s="69"/>
      <c r="AC547" s="69"/>
      <c r="AD547" s="69"/>
      <c r="AE547" s="13" t="s">
        <v>945</v>
      </c>
      <c r="AF547" s="40">
        <v>4000000</v>
      </c>
      <c r="AG547" s="34">
        <v>24000000</v>
      </c>
      <c r="AH547" s="70">
        <f>VLOOKUP(A547,'MOD PAA INVERSIÓN 25 DE FEBRERO'!$B:$M,12,0)</f>
        <v>40000000</v>
      </c>
      <c r="AI547" s="70">
        <f t="shared" si="23"/>
        <v>16000000</v>
      </c>
      <c r="AJ547" s="83">
        <v>40000000</v>
      </c>
      <c r="AK547" s="70">
        <v>3</v>
      </c>
      <c r="AL547" s="70" t="str">
        <f>VLOOKUP(A547,'MOD PAA INVERSIÓN 25 DE FEBRERO'!$B:$X,23,0)</f>
        <v>Modificación propuesta</v>
      </c>
      <c r="AM547" s="13" t="s">
        <v>970</v>
      </c>
      <c r="AN547" s="14">
        <v>8146</v>
      </c>
      <c r="AO547" s="71"/>
      <c r="AP547" s="71">
        <f>SUMIFS('MOD PAA INVERSIÓN'!$M:$M,'MOD PAA INVERSIÓN'!B:B,A547,'MOD PAA INVERSIÓN'!A:A,"Información Actual")</f>
        <v>24000000</v>
      </c>
      <c r="AQ547" s="71">
        <f>VLOOKUP(A547,'Copia de MOD PAA INVERSIÓN'!$B:$M,12,0)</f>
        <v>40000000</v>
      </c>
      <c r="AR547" s="75">
        <f>VLOOKUP(A547,'SOL INVERSIÒN'!$B:$M,12,0)</f>
        <v>40000000</v>
      </c>
      <c r="AS547" s="75">
        <f t="shared" si="22"/>
        <v>0</v>
      </c>
      <c r="AT547" s="71"/>
      <c r="AU547" s="71">
        <f t="shared" si="24"/>
        <v>0</v>
      </c>
      <c r="AV547" s="71"/>
      <c r="AW547" s="71"/>
      <c r="AX547" s="71"/>
    </row>
    <row r="548" spans="1:50" ht="153">
      <c r="A548" s="12" t="s">
        <v>1131</v>
      </c>
      <c r="B548" s="13" t="s">
        <v>34</v>
      </c>
      <c r="C548" s="13" t="s">
        <v>35</v>
      </c>
      <c r="D548" s="13" t="s">
        <v>1095</v>
      </c>
      <c r="E548" s="13" t="s">
        <v>944</v>
      </c>
      <c r="F548" s="14">
        <v>8146</v>
      </c>
      <c r="G548" s="14">
        <v>2024110010254</v>
      </c>
      <c r="H548" s="13" t="s">
        <v>945</v>
      </c>
      <c r="I548" s="13" t="s">
        <v>946</v>
      </c>
      <c r="J548" s="13" t="str">
        <f>VLOOKUP(A548,'MOD PAA INVERSIÓN 25 DE FEBRERO'!$B:$C,2,0)</f>
        <v>5. ejecutar 400 obras con Saldo Pedagogico</v>
      </c>
      <c r="K548" s="13">
        <f>VLOOKUP(A548,'MOD PAA INVERSIÓN 25 DE FEBRERO'!$B:$D,3,0)</f>
        <v>80111600</v>
      </c>
      <c r="L548" s="13" t="str">
        <f>VLOOKUP(A548,'MOD PAA INVERSIÓN 25 DE FEBRERO'!$B:$E,4,0)</f>
        <v>Prestar servicios profesionales para realizar la articulacion, programar, gestionar y realizar la participacion incidente con las organizaciones sociales, comunales y comunitarias desde el componente social dentro de la metodologia obras Con Saldo pedagogico de la Gerencia de Proyectos del IDPAC</v>
      </c>
      <c r="M548" s="13" t="str">
        <f>VLOOKUP(A548,'MOD PAA INVERSIÓN 25 DE FEBRERO'!$B:$F,5,0)</f>
        <v>Febrero</v>
      </c>
      <c r="N548" s="14" t="str">
        <f>VLOOKUP(A548,'MOD PAA INVERSIÓN 25 DE FEBRERO'!$B:$G,6,0)</f>
        <v>Febrero</v>
      </c>
      <c r="O548" s="14">
        <f>VLOOKUP(A548,'MOD PAA INVERSIÓN 25 DE FEBRERO'!$B:$H,7,0)</f>
        <v>6</v>
      </c>
      <c r="P548" s="13">
        <f>VLOOKUP(A548,'MOD PAA INVERSIÓN 25 DE FEBRERO'!$B:$I,8,0)</f>
        <v>1</v>
      </c>
      <c r="Q548" s="13" t="str">
        <f>VLOOKUP(A548,'MOD PAA INVERSIÓN 25 DE FEBRERO'!$B:$J,9,0)</f>
        <v>CCE-16 Contratacion Directa</v>
      </c>
      <c r="R548" s="15" t="str">
        <f>VLOOKUP(A548,'MOD PAA INVERSIÓN 25 DE FEBRERO'!$B:$K,10,0)</f>
        <v>1-100-F001_Va-Recursos distrito</v>
      </c>
      <c r="S548" s="16">
        <f>VLOOKUP(A548,'MOD PAA INVERSIÓN 25 DE FEBRERO'!$B:$L,11,0)</f>
        <v>4000000</v>
      </c>
      <c r="T548" s="17">
        <v>24000000</v>
      </c>
      <c r="U548" s="13" t="str">
        <f>VLOOKUP(A548,'MOD PAA INVERSIÓN 25 DE FEBRERO'!$B:$N,13,0)</f>
        <v>Gerencia de Proyectos</v>
      </c>
      <c r="V548" s="13" t="str">
        <f>VLOOKUP(A548,'MOD PAA INVERSIÓN 25 DE FEBRERO'!$B:$O,14,0)</f>
        <v>o232020200991119_otros servicios de la administracion publica n.c.p.</v>
      </c>
      <c r="W548" s="13" t="str">
        <f>VLOOKUP(A548,'MOD PAA INVERSIÓN 25 DE FEBRERO'!$B:$P,15,0)</f>
        <v>20/0220/0106/45020320254</v>
      </c>
      <c r="X548" s="13" t="s">
        <v>557</v>
      </c>
      <c r="Y548" s="13" t="s">
        <v>50</v>
      </c>
      <c r="Z548" s="13" t="s">
        <v>51</v>
      </c>
      <c r="AA548" s="69"/>
      <c r="AB548" s="69"/>
      <c r="AC548" s="69"/>
      <c r="AD548" s="69"/>
      <c r="AE548" s="13" t="s">
        <v>945</v>
      </c>
      <c r="AF548" s="40">
        <v>4000000</v>
      </c>
      <c r="AG548" s="34">
        <v>24000000</v>
      </c>
      <c r="AH548" s="70">
        <f>VLOOKUP(A548,'MOD PAA INVERSIÓN 25 DE FEBRERO'!$B:$M,12,0)</f>
        <v>24000000</v>
      </c>
      <c r="AI548" s="70">
        <f t="shared" si="23"/>
        <v>0</v>
      </c>
      <c r="AJ548" s="70">
        <v>24000000</v>
      </c>
      <c r="AK548" s="70">
        <v>3</v>
      </c>
      <c r="AL548" s="70" t="str">
        <f>VLOOKUP(A548,'MOD PAA INVERSIÓN 25 DE FEBRERO'!$B:$X,23,0)</f>
        <v>Modificación propuesta</v>
      </c>
      <c r="AM548" s="13" t="s">
        <v>970</v>
      </c>
      <c r="AN548" s="14">
        <v>8146</v>
      </c>
      <c r="AO548" s="71"/>
      <c r="AP548" s="71">
        <f>SUMIFS('MOD PAA INVERSIÓN'!$M:$M,'MOD PAA INVERSIÓN'!B:B,A548,'MOD PAA INVERSIÓN'!A:A,"Información Actual")</f>
        <v>24000000</v>
      </c>
      <c r="AQ548" s="71">
        <f>VLOOKUP(A548,'Copia de MOD PAA INVERSIÓN'!$B:$M,12,0)</f>
        <v>24000000</v>
      </c>
      <c r="AR548" s="75">
        <f>VLOOKUP(A548,'SOL INVERSIÒN'!$B:$M,12,0)</f>
        <v>24000000</v>
      </c>
      <c r="AS548" s="75">
        <f t="shared" si="22"/>
        <v>0</v>
      </c>
      <c r="AT548" s="71"/>
      <c r="AU548" s="71">
        <f t="shared" si="24"/>
        <v>0</v>
      </c>
      <c r="AV548" s="71"/>
      <c r="AW548" s="71"/>
      <c r="AX548" s="71"/>
    </row>
    <row r="549" spans="1:50" ht="153">
      <c r="A549" s="12" t="s">
        <v>1132</v>
      </c>
      <c r="B549" s="13" t="s">
        <v>34</v>
      </c>
      <c r="C549" s="13" t="s">
        <v>35</v>
      </c>
      <c r="D549" s="13" t="s">
        <v>1095</v>
      </c>
      <c r="E549" s="13" t="s">
        <v>944</v>
      </c>
      <c r="F549" s="14">
        <v>8146</v>
      </c>
      <c r="G549" s="14">
        <v>2024110010254</v>
      </c>
      <c r="H549" s="13" t="s">
        <v>945</v>
      </c>
      <c r="I549" s="13" t="s">
        <v>946</v>
      </c>
      <c r="J549" s="13" t="str">
        <f>VLOOKUP(A549,'MOD PAA INVERSIÓN 25 DE FEBRERO'!$B:$C,2,0)</f>
        <v>5. ejecutar 400 obras con Saldo Pedagogico</v>
      </c>
      <c r="K549" s="13">
        <f>VLOOKUP(A549,'MOD PAA INVERSIÓN 25 DE FEBRERO'!$B:$D,3,0)</f>
        <v>80111600</v>
      </c>
      <c r="L549" s="13" t="str">
        <f>VLOOKUP(A549,'MOD PAA INVERSIÓN 25 DE FEBRERO'!$B:$E,4,0)</f>
        <v>Prestar servicios profesionales para realizar la articulacion y realizar la participacion incidente con las organizaciones sociales, comunales y comunitarias desde el componente social dentro de la metodologia obras Con Saldo pedagogico de la Gerencia de Proyectos del IDPAC</v>
      </c>
      <c r="M549" s="13" t="str">
        <f>VLOOKUP(A549,'MOD PAA INVERSIÓN 25 DE FEBRERO'!$B:$F,5,0)</f>
        <v>Febrero</v>
      </c>
      <c r="N549" s="14" t="str">
        <f>VLOOKUP(A549,'MOD PAA INVERSIÓN 25 DE FEBRERO'!$B:$G,6,0)</f>
        <v>Febrero</v>
      </c>
      <c r="O549" s="14">
        <f>VLOOKUP(A549,'MOD PAA INVERSIÓN 25 DE FEBRERO'!$B:$H,7,0)</f>
        <v>6</v>
      </c>
      <c r="P549" s="13">
        <f>VLOOKUP(A549,'MOD PAA INVERSIÓN 25 DE FEBRERO'!$B:$I,8,0)</f>
        <v>1</v>
      </c>
      <c r="Q549" s="13" t="str">
        <f>VLOOKUP(A549,'MOD PAA INVERSIÓN 25 DE FEBRERO'!$B:$J,9,0)</f>
        <v>CCE-16 Contratacion Directa</v>
      </c>
      <c r="R549" s="15" t="str">
        <f>VLOOKUP(A549,'MOD PAA INVERSIÓN 25 DE FEBRERO'!$B:$K,10,0)</f>
        <v>1-100-F001_Va-Recursos distrito</v>
      </c>
      <c r="S549" s="16">
        <f>VLOOKUP(A549,'MOD PAA INVERSIÓN 25 DE FEBRERO'!$B:$L,11,0)</f>
        <v>4000000</v>
      </c>
      <c r="T549" s="17">
        <v>24000000</v>
      </c>
      <c r="U549" s="13" t="str">
        <f>VLOOKUP(A549,'MOD PAA INVERSIÓN 25 DE FEBRERO'!$B:$N,13,0)</f>
        <v>Gerencia de Proyectos</v>
      </c>
      <c r="V549" s="13" t="str">
        <f>VLOOKUP(A549,'MOD PAA INVERSIÓN 25 DE FEBRERO'!$B:$O,14,0)</f>
        <v>o232020200991119_otros servicios de la administracion publica n.c.p.</v>
      </c>
      <c r="W549" s="13" t="str">
        <f>VLOOKUP(A549,'MOD PAA INVERSIÓN 25 DE FEBRERO'!$B:$P,15,0)</f>
        <v>20/0220/0106/45020320254</v>
      </c>
      <c r="X549" s="13" t="s">
        <v>557</v>
      </c>
      <c r="Y549" s="13" t="s">
        <v>50</v>
      </c>
      <c r="Z549" s="13" t="s">
        <v>51</v>
      </c>
      <c r="AA549" s="69"/>
      <c r="AB549" s="69"/>
      <c r="AC549" s="69"/>
      <c r="AD549" s="69"/>
      <c r="AE549" s="13" t="s">
        <v>945</v>
      </c>
      <c r="AF549" s="40">
        <v>4000000</v>
      </c>
      <c r="AG549" s="34">
        <v>24000000</v>
      </c>
      <c r="AH549" s="70">
        <f>VLOOKUP(A549,'MOD PAA INVERSIÓN 25 DE FEBRERO'!$B:$M,12,0)</f>
        <v>24000000</v>
      </c>
      <c r="AI549" s="70">
        <f t="shared" si="23"/>
        <v>0</v>
      </c>
      <c r="AJ549" s="70">
        <v>24000000</v>
      </c>
      <c r="AK549" s="70">
        <v>3</v>
      </c>
      <c r="AL549" s="70" t="str">
        <f>VLOOKUP(A549,'MOD PAA INVERSIÓN 25 DE FEBRERO'!$B:$X,23,0)</f>
        <v>Modificación propuesta</v>
      </c>
      <c r="AM549" s="13" t="s">
        <v>970</v>
      </c>
      <c r="AN549" s="14">
        <v>8146</v>
      </c>
      <c r="AO549" s="71"/>
      <c r="AP549" s="71">
        <f>SUMIFS('MOD PAA INVERSIÓN'!$M:$M,'MOD PAA INVERSIÓN'!B:B,A549,'MOD PAA INVERSIÓN'!A:A,"Información Actual")</f>
        <v>24000000</v>
      </c>
      <c r="AQ549" s="71">
        <f>VLOOKUP(A549,'Copia de MOD PAA INVERSIÓN'!$B:$M,12,0)</f>
        <v>24000000</v>
      </c>
      <c r="AR549" s="75">
        <f>VLOOKUP(A549,'SOL INVERSIÒN'!$B:$M,12,0)</f>
        <v>24000000</v>
      </c>
      <c r="AS549" s="75">
        <f t="shared" si="22"/>
        <v>0</v>
      </c>
      <c r="AT549" s="71"/>
      <c r="AU549" s="71">
        <f t="shared" si="24"/>
        <v>0</v>
      </c>
      <c r="AV549" s="71"/>
      <c r="AW549" s="71"/>
      <c r="AX549" s="71"/>
    </row>
    <row r="550" spans="1:50" ht="153">
      <c r="A550" s="12" t="s">
        <v>1133</v>
      </c>
      <c r="B550" s="13" t="s">
        <v>34</v>
      </c>
      <c r="C550" s="13" t="s">
        <v>35</v>
      </c>
      <c r="D550" s="13" t="s">
        <v>1095</v>
      </c>
      <c r="E550" s="13" t="s">
        <v>944</v>
      </c>
      <c r="F550" s="14">
        <v>8146</v>
      </c>
      <c r="G550" s="14">
        <v>2024110010254</v>
      </c>
      <c r="H550" s="13" t="s">
        <v>945</v>
      </c>
      <c r="I550" s="13" t="s">
        <v>946</v>
      </c>
      <c r="J550" s="13" t="str">
        <f>VLOOKUP(A550,'MOD PAA INVERSIÓN 25 DE FEBRERO'!$B:$C,2,0)</f>
        <v>5. ejecutar 400 obras con Saldo Pedagogico</v>
      </c>
      <c r="K550" s="13">
        <f>VLOOKUP(A550,'MOD PAA INVERSIÓN 25 DE FEBRERO'!$B:$D,3,0)</f>
        <v>80111600</v>
      </c>
      <c r="L550" s="13" t="str">
        <f>VLOOKUP(A550,'MOD PAA INVERSIÓN 25 DE FEBRERO'!$B:$E,4,0)</f>
        <v>Prestar los servicios de apoyo a la gestion para realizar el desarrollo, ejecucion y despliegue de acciones desde el componente social, en las diferentes etapas que se realizan como parte de la metodologia obras Con Saldo pedagogico Para el Cuidado y la Participacion Ciudadana.</v>
      </c>
      <c r="M550" s="13" t="str">
        <f>VLOOKUP(A550,'MOD PAA INVERSIÓN 25 DE FEBRERO'!$B:$F,5,0)</f>
        <v>Febrero</v>
      </c>
      <c r="N550" s="14" t="str">
        <f>VLOOKUP(A550,'MOD PAA INVERSIÓN 25 DE FEBRERO'!$B:$G,6,0)</f>
        <v>Febrero</v>
      </c>
      <c r="O550" s="14">
        <f>VLOOKUP(A550,'MOD PAA INVERSIÓN 25 DE FEBRERO'!$B:$H,7,0)</f>
        <v>5</v>
      </c>
      <c r="P550" s="13">
        <f>VLOOKUP(A550,'MOD PAA INVERSIÓN 25 DE FEBRERO'!$B:$I,8,0)</f>
        <v>1</v>
      </c>
      <c r="Q550" s="13" t="str">
        <f>VLOOKUP(A550,'MOD PAA INVERSIÓN 25 DE FEBRERO'!$B:$J,9,0)</f>
        <v>CCE-16 Contratacion Directa</v>
      </c>
      <c r="R550" s="15" t="str">
        <f>VLOOKUP(A550,'MOD PAA INVERSIÓN 25 DE FEBRERO'!$B:$K,10,0)</f>
        <v>1-100-F001_Va-Recursos distrito</v>
      </c>
      <c r="S550" s="16">
        <f>VLOOKUP(A550,'MOD PAA INVERSIÓN 25 DE FEBRERO'!$B:$L,11,0)</f>
        <v>3600000</v>
      </c>
      <c r="T550" s="17">
        <v>18000000</v>
      </c>
      <c r="U550" s="13" t="str">
        <f>VLOOKUP(A550,'MOD PAA INVERSIÓN 25 DE FEBRERO'!$B:$N,13,0)</f>
        <v>Gerencia de Proyectos</v>
      </c>
      <c r="V550" s="13" t="str">
        <f>VLOOKUP(A550,'MOD PAA INVERSIÓN 25 DE FEBRERO'!$B:$O,14,0)</f>
        <v>o232020200991119_otros servicios de la administracion publica n.c.p.</v>
      </c>
      <c r="W550" s="13" t="str">
        <f>VLOOKUP(A550,'MOD PAA INVERSIÓN 25 DE FEBRERO'!$B:$P,15,0)</f>
        <v>20/0220/0106/45020320254</v>
      </c>
      <c r="X550" s="13" t="s">
        <v>557</v>
      </c>
      <c r="Y550" s="13" t="s">
        <v>50</v>
      </c>
      <c r="Z550" s="13" t="s">
        <v>51</v>
      </c>
      <c r="AA550" s="69"/>
      <c r="AB550" s="69"/>
      <c r="AC550" s="69"/>
      <c r="AD550" s="69"/>
      <c r="AE550" s="13" t="s">
        <v>945</v>
      </c>
      <c r="AF550" s="40">
        <v>3600000</v>
      </c>
      <c r="AG550" s="34">
        <v>21600000</v>
      </c>
      <c r="AH550" s="70">
        <f>VLOOKUP(A550,'MOD PAA INVERSIÓN 25 DE FEBRERO'!$B:$M,12,0)</f>
        <v>18000000</v>
      </c>
      <c r="AI550" s="70">
        <f t="shared" si="23"/>
        <v>-3600000</v>
      </c>
      <c r="AJ550" s="83">
        <v>18000000</v>
      </c>
      <c r="AK550" s="70">
        <v>3</v>
      </c>
      <c r="AL550" s="70" t="str">
        <f>VLOOKUP(A550,'MOD PAA INVERSIÓN 25 DE FEBRERO'!$B:$X,23,0)</f>
        <v>Modificación propuesta</v>
      </c>
      <c r="AM550" s="13" t="s">
        <v>970</v>
      </c>
      <c r="AN550" s="14">
        <v>8146</v>
      </c>
      <c r="AO550" s="71"/>
      <c r="AP550" s="71">
        <f>SUMIFS('MOD PAA INVERSIÓN'!$M:$M,'MOD PAA INVERSIÓN'!B:B,A550,'MOD PAA INVERSIÓN'!A:A,"Información Actual")</f>
        <v>21600000</v>
      </c>
      <c r="AQ550" s="71">
        <f>VLOOKUP(A550,'Copia de MOD PAA INVERSIÓN'!$B:$M,12,0)</f>
        <v>18000000</v>
      </c>
      <c r="AR550" s="75">
        <f>VLOOKUP(A550,'SOL INVERSIÒN'!$B:$M,12,0)</f>
        <v>18000000</v>
      </c>
      <c r="AS550" s="75">
        <f t="shared" si="22"/>
        <v>0</v>
      </c>
      <c r="AT550" s="71"/>
      <c r="AU550" s="71">
        <f t="shared" si="24"/>
        <v>0</v>
      </c>
      <c r="AV550" s="71"/>
      <c r="AW550" s="71"/>
      <c r="AX550" s="71"/>
    </row>
    <row r="551" spans="1:50" ht="153">
      <c r="A551" s="12" t="s">
        <v>1135</v>
      </c>
      <c r="B551" s="13" t="s">
        <v>34</v>
      </c>
      <c r="C551" s="13" t="s">
        <v>35</v>
      </c>
      <c r="D551" s="13" t="s">
        <v>1095</v>
      </c>
      <c r="E551" s="13" t="s">
        <v>944</v>
      </c>
      <c r="F551" s="14">
        <v>8146</v>
      </c>
      <c r="G551" s="14">
        <v>2024110010254</v>
      </c>
      <c r="H551" s="13" t="s">
        <v>945</v>
      </c>
      <c r="I551" s="13" t="s">
        <v>946</v>
      </c>
      <c r="J551" s="13" t="str">
        <f>VLOOKUP(A551,'MOD PAA INVERSIÓN 25 DE FEBRERO'!$B:$C,2,0)</f>
        <v>5. ejecutar 400 obras con Saldo Pedagogico</v>
      </c>
      <c r="K551" s="13">
        <f>VLOOKUP(A551,'MOD PAA INVERSIÓN 25 DE FEBRERO'!$B:$D,3,0)</f>
        <v>80111600</v>
      </c>
      <c r="L551" s="13" t="str">
        <f>VLOOKUP(A551,'MOD PAA INVERSIÓN 25 DE FEBRERO'!$B:$E,4,0)</f>
        <v>Prestar los servicios de apoyo a la gestion para monitorear la promocion de procesos de movilizacion social y logistica que se requieran en desarrollo del modelo de Participacion obras con saldo Pedagogico para el Cuidado y la Participacion Ciudadana.</v>
      </c>
      <c r="M551" s="13" t="str">
        <f>VLOOKUP(A551,'MOD PAA INVERSIÓN 25 DE FEBRERO'!$B:$F,5,0)</f>
        <v>Febrero</v>
      </c>
      <c r="N551" s="14" t="str">
        <f>VLOOKUP(A551,'MOD PAA INVERSIÓN 25 DE FEBRERO'!$B:$G,6,0)</f>
        <v>Febrero</v>
      </c>
      <c r="O551" s="14">
        <f>VLOOKUP(A551,'MOD PAA INVERSIÓN 25 DE FEBRERO'!$B:$H,7,0)</f>
        <v>6</v>
      </c>
      <c r="P551" s="13">
        <f>VLOOKUP(A551,'MOD PAA INVERSIÓN 25 DE FEBRERO'!$B:$I,8,0)</f>
        <v>1</v>
      </c>
      <c r="Q551" s="13" t="str">
        <f>VLOOKUP(A551,'MOD PAA INVERSIÓN 25 DE FEBRERO'!$B:$J,9,0)</f>
        <v>CCE-16 Contratacion Directa</v>
      </c>
      <c r="R551" s="15" t="str">
        <f>VLOOKUP(A551,'MOD PAA INVERSIÓN 25 DE FEBRERO'!$B:$K,10,0)</f>
        <v>1-100-F001_Va-Recursos distrito</v>
      </c>
      <c r="S551" s="16">
        <f>VLOOKUP(A551,'MOD PAA INVERSIÓN 25 DE FEBRERO'!$B:$L,11,0)</f>
        <v>3600000</v>
      </c>
      <c r="T551" s="17">
        <v>21600000</v>
      </c>
      <c r="U551" s="13" t="str">
        <f>VLOOKUP(A551,'MOD PAA INVERSIÓN 25 DE FEBRERO'!$B:$N,13,0)</f>
        <v>Gerencia de Proyectos</v>
      </c>
      <c r="V551" s="13" t="str">
        <f>VLOOKUP(A551,'MOD PAA INVERSIÓN 25 DE FEBRERO'!$B:$O,14,0)</f>
        <v>o232020200991119_otros servicios de la administracion publica n.c.p.</v>
      </c>
      <c r="W551" s="13" t="str">
        <f>VLOOKUP(A551,'MOD PAA INVERSIÓN 25 DE FEBRERO'!$B:$P,15,0)</f>
        <v>20/0220/0106/45020320254</v>
      </c>
      <c r="X551" s="13" t="s">
        <v>557</v>
      </c>
      <c r="Y551" s="13" t="s">
        <v>50</v>
      </c>
      <c r="Z551" s="13" t="s">
        <v>51</v>
      </c>
      <c r="AA551" s="69"/>
      <c r="AB551" s="69"/>
      <c r="AC551" s="69"/>
      <c r="AD551" s="69"/>
      <c r="AE551" s="13" t="s">
        <v>945</v>
      </c>
      <c r="AF551" s="40">
        <v>3600000</v>
      </c>
      <c r="AG551" s="34">
        <v>21600000</v>
      </c>
      <c r="AH551" s="70">
        <f>VLOOKUP(A551,'MOD PAA INVERSIÓN 25 DE FEBRERO'!$B:$M,12,0)</f>
        <v>21600000</v>
      </c>
      <c r="AI551" s="70">
        <f t="shared" si="23"/>
        <v>0</v>
      </c>
      <c r="AJ551" s="70">
        <v>21600000</v>
      </c>
      <c r="AK551" s="70">
        <v>3</v>
      </c>
      <c r="AL551" s="70" t="str">
        <f>VLOOKUP(A551,'MOD PAA INVERSIÓN 25 DE FEBRERO'!$B:$X,23,0)</f>
        <v>Modificación propuesta</v>
      </c>
      <c r="AM551" s="13" t="s">
        <v>970</v>
      </c>
      <c r="AN551" s="14">
        <v>8146</v>
      </c>
      <c r="AO551" s="71"/>
      <c r="AP551" s="71">
        <f>SUMIFS('MOD PAA INVERSIÓN'!$M:$M,'MOD PAA INVERSIÓN'!B:B,A551,'MOD PAA INVERSIÓN'!A:A,"Información Actual")</f>
        <v>21600000</v>
      </c>
      <c r="AQ551" s="71">
        <f>VLOOKUP(A551,'Copia de MOD PAA INVERSIÓN'!$B:$M,12,0)</f>
        <v>21600000</v>
      </c>
      <c r="AR551" s="75">
        <f>VLOOKUP(A551,'SOL INVERSIÒN'!$B:$M,12,0)</f>
        <v>21600000</v>
      </c>
      <c r="AS551" s="75">
        <f t="shared" si="22"/>
        <v>0</v>
      </c>
      <c r="AT551" s="71"/>
      <c r="AU551" s="71">
        <f t="shared" si="24"/>
        <v>0</v>
      </c>
      <c r="AV551" s="71"/>
      <c r="AW551" s="71"/>
      <c r="AX551" s="71"/>
    </row>
    <row r="552" spans="1:50" ht="153">
      <c r="A552" s="12" t="s">
        <v>1137</v>
      </c>
      <c r="B552" s="13" t="s">
        <v>34</v>
      </c>
      <c r="C552" s="13" t="s">
        <v>35</v>
      </c>
      <c r="D552" s="13" t="s">
        <v>1095</v>
      </c>
      <c r="E552" s="13" t="s">
        <v>944</v>
      </c>
      <c r="F552" s="14">
        <v>8146</v>
      </c>
      <c r="G552" s="14">
        <v>2024110010254</v>
      </c>
      <c r="H552" s="13" t="s">
        <v>945</v>
      </c>
      <c r="I552" s="13" t="s">
        <v>946</v>
      </c>
      <c r="J552" s="13" t="str">
        <f>VLOOKUP(A552,'MOD PAA INVERSIÓN 25 DE FEBRERO'!$B:$C,2,0)</f>
        <v>5. ejecutar 400 obras con Saldo Pedagogico</v>
      </c>
      <c r="K552" s="13">
        <f>VLOOKUP(A552,'MOD PAA INVERSIÓN 25 DE FEBRERO'!$B:$D,3,0)</f>
        <v>80111600</v>
      </c>
      <c r="L552" s="13" t="str">
        <f>VLOOKUP(A552,'MOD PAA INVERSIÓN 25 DE FEBRERO'!$B:$E,4,0)</f>
        <v>Prestar los servicios de apoyo a la gestion para realizar la promocion de la movilizacion social y logistica que se requieran en desarrollo del modelo de Participacion obras con saldo Pedagogico implementada por la Gerencia de Proyectos del IDPAC</v>
      </c>
      <c r="M552" s="13" t="str">
        <f>VLOOKUP(A552,'MOD PAA INVERSIÓN 25 DE FEBRERO'!$B:$F,5,0)</f>
        <v>Febrero</v>
      </c>
      <c r="N552" s="14" t="str">
        <f>VLOOKUP(A552,'MOD PAA INVERSIÓN 25 DE FEBRERO'!$B:$G,6,0)</f>
        <v>Febrero</v>
      </c>
      <c r="O552" s="14">
        <f>VLOOKUP(A552,'MOD PAA INVERSIÓN 25 DE FEBRERO'!$B:$H,7,0)</f>
        <v>10</v>
      </c>
      <c r="P552" s="13">
        <f>VLOOKUP(A552,'MOD PAA INVERSIÓN 25 DE FEBRERO'!$B:$I,8,0)</f>
        <v>1</v>
      </c>
      <c r="Q552" s="13" t="str">
        <f>VLOOKUP(A552,'MOD PAA INVERSIÓN 25 DE FEBRERO'!$B:$J,9,0)</f>
        <v>CCE-16 Contratacion Directa</v>
      </c>
      <c r="R552" s="15" t="str">
        <f>VLOOKUP(A552,'MOD PAA INVERSIÓN 25 DE FEBRERO'!$B:$K,10,0)</f>
        <v>1-100-F001_Va-Recursos distrito</v>
      </c>
      <c r="S552" s="16">
        <f>VLOOKUP(A552,'MOD PAA INVERSIÓN 25 DE FEBRERO'!$B:$L,11,0)</f>
        <v>3000000</v>
      </c>
      <c r="T552" s="17">
        <v>30000000</v>
      </c>
      <c r="U552" s="13" t="str">
        <f>VLOOKUP(A552,'MOD PAA INVERSIÓN 25 DE FEBRERO'!$B:$N,13,0)</f>
        <v>Gerencia de Proyectos</v>
      </c>
      <c r="V552" s="13" t="str">
        <f>VLOOKUP(A552,'MOD PAA INVERSIÓN 25 DE FEBRERO'!$B:$O,14,0)</f>
        <v>o232020200991119_otros servicios de la administracion publica n.c.p.</v>
      </c>
      <c r="W552" s="13" t="str">
        <f>VLOOKUP(A552,'MOD PAA INVERSIÓN 25 DE FEBRERO'!$B:$P,15,0)</f>
        <v>20/0220/0106/45020320254</v>
      </c>
      <c r="X552" s="13" t="s">
        <v>557</v>
      </c>
      <c r="Y552" s="13" t="s">
        <v>50</v>
      </c>
      <c r="Z552" s="13" t="s">
        <v>51</v>
      </c>
      <c r="AA552" s="69"/>
      <c r="AB552" s="69"/>
      <c r="AC552" s="69"/>
      <c r="AD552" s="69"/>
      <c r="AE552" s="13" t="s">
        <v>945</v>
      </c>
      <c r="AF552" s="40">
        <v>3000000</v>
      </c>
      <c r="AG552" s="34">
        <v>18000000</v>
      </c>
      <c r="AH552" s="70">
        <f>VLOOKUP(A552,'MOD PAA INVERSIÓN 25 DE FEBRERO'!$B:$M,12,0)</f>
        <v>30000000</v>
      </c>
      <c r="AI552" s="70">
        <f t="shared" si="23"/>
        <v>12000000</v>
      </c>
      <c r="AJ552" s="83">
        <v>30000000</v>
      </c>
      <c r="AK552" s="70">
        <v>3</v>
      </c>
      <c r="AL552" s="70" t="str">
        <f>VLOOKUP(A552,'MOD PAA INVERSIÓN 25 DE FEBRERO'!$B:$X,23,0)</f>
        <v>Modificación propuesta</v>
      </c>
      <c r="AM552" s="13" t="s">
        <v>970</v>
      </c>
      <c r="AN552" s="14">
        <v>8146</v>
      </c>
      <c r="AO552" s="71"/>
      <c r="AP552" s="71">
        <f>SUMIFS('MOD PAA INVERSIÓN'!$M:$M,'MOD PAA INVERSIÓN'!B:B,A552,'MOD PAA INVERSIÓN'!A:A,"Información Actual")</f>
        <v>18000000</v>
      </c>
      <c r="AQ552" s="71">
        <f>VLOOKUP(A552,'Copia de MOD PAA INVERSIÓN'!$B:$M,12,0)</f>
        <v>30000000</v>
      </c>
      <c r="AR552" s="75">
        <f>VLOOKUP(A552,'SOL INVERSIÒN'!$B:$M,12,0)</f>
        <v>30000000</v>
      </c>
      <c r="AS552" s="75">
        <f t="shared" si="22"/>
        <v>0</v>
      </c>
      <c r="AT552" s="71"/>
      <c r="AU552" s="71">
        <f t="shared" si="24"/>
        <v>0</v>
      </c>
      <c r="AV552" s="71"/>
      <c r="AW552" s="71"/>
      <c r="AX552" s="71"/>
    </row>
    <row r="553" spans="1:50" ht="153">
      <c r="A553" s="12" t="s">
        <v>1139</v>
      </c>
      <c r="B553" s="13" t="s">
        <v>34</v>
      </c>
      <c r="C553" s="13" t="s">
        <v>35</v>
      </c>
      <c r="D553" s="13" t="s">
        <v>1095</v>
      </c>
      <c r="E553" s="13" t="s">
        <v>944</v>
      </c>
      <c r="F553" s="14">
        <v>8146</v>
      </c>
      <c r="G553" s="14">
        <v>2024110010254</v>
      </c>
      <c r="H553" s="13" t="s">
        <v>945</v>
      </c>
      <c r="I553" s="13" t="s">
        <v>946</v>
      </c>
      <c r="J553" s="13" t="str">
        <f>VLOOKUP(A553,'MOD PAA INVERSIÓN 25 DE FEBRERO'!$B:$C,2,0)</f>
        <v>5. ejecutar 400 obras con Saldo Pedagogico</v>
      </c>
      <c r="K553" s="13">
        <f>VLOOKUP(A553,'MOD PAA INVERSIÓN 25 DE FEBRERO'!$B:$D,3,0)</f>
        <v>80111600</v>
      </c>
      <c r="L553" s="13" t="str">
        <f>VLOOKUP(A553,'MOD PAA INVERSIÓN 25 DE FEBRERO'!$B:$E,4,0)</f>
        <v>Prestar los servicios de apoyo a la gestion para realizar la promocion de procesos de movilizacion social,Tecnica y logistica que se requieran en desarrollo de las etapas de la metodologia obras con saldo Pedagogico implementada por la Gerencia de Proyectos del IDPAC.</v>
      </c>
      <c r="M553" s="13" t="str">
        <f>VLOOKUP(A553,'MOD PAA INVERSIÓN 25 DE FEBRERO'!$B:$F,5,0)</f>
        <v>Febrero</v>
      </c>
      <c r="N553" s="14" t="str">
        <f>VLOOKUP(A553,'MOD PAA INVERSIÓN 25 DE FEBRERO'!$B:$G,6,0)</f>
        <v>Febrero</v>
      </c>
      <c r="O553" s="14">
        <f>VLOOKUP(A553,'MOD PAA INVERSIÓN 25 DE FEBRERO'!$B:$H,7,0)</f>
        <v>6</v>
      </c>
      <c r="P553" s="13">
        <f>VLOOKUP(A553,'MOD PAA INVERSIÓN 25 DE FEBRERO'!$B:$I,8,0)</f>
        <v>1</v>
      </c>
      <c r="Q553" s="13" t="str">
        <f>VLOOKUP(A553,'MOD PAA INVERSIÓN 25 DE FEBRERO'!$B:$J,9,0)</f>
        <v>CCE-16 Contratacion Directa</v>
      </c>
      <c r="R553" s="15" t="str">
        <f>VLOOKUP(A553,'MOD PAA INVERSIÓN 25 DE FEBRERO'!$B:$K,10,0)</f>
        <v>1-100-F001_Va-Recursos distrito</v>
      </c>
      <c r="S553" s="16">
        <f>VLOOKUP(A553,'MOD PAA INVERSIÓN 25 DE FEBRERO'!$B:$L,11,0)</f>
        <v>3000000</v>
      </c>
      <c r="T553" s="17">
        <v>18000000</v>
      </c>
      <c r="U553" s="13" t="str">
        <f>VLOOKUP(A553,'MOD PAA INVERSIÓN 25 DE FEBRERO'!$B:$N,13,0)</f>
        <v>Gerencia de Proyectos</v>
      </c>
      <c r="V553" s="13" t="str">
        <f>VLOOKUP(A553,'MOD PAA INVERSIÓN 25 DE FEBRERO'!$B:$O,14,0)</f>
        <v>o232020200991119_otros servicios de la administracion publica n.c.p.</v>
      </c>
      <c r="W553" s="13" t="str">
        <f>VLOOKUP(A553,'MOD PAA INVERSIÓN 25 DE FEBRERO'!$B:$P,15,0)</f>
        <v>20/0220/0106/45020320254</v>
      </c>
      <c r="X553" s="13" t="s">
        <v>557</v>
      </c>
      <c r="Y553" s="13" t="s">
        <v>50</v>
      </c>
      <c r="Z553" s="13" t="s">
        <v>51</v>
      </c>
      <c r="AA553" s="69"/>
      <c r="AB553" s="69"/>
      <c r="AC553" s="69"/>
      <c r="AD553" s="69"/>
      <c r="AE553" s="13" t="s">
        <v>945</v>
      </c>
      <c r="AF553" s="40">
        <v>3000000</v>
      </c>
      <c r="AG553" s="34">
        <v>18000000</v>
      </c>
      <c r="AH553" s="70">
        <f>VLOOKUP(A553,'MOD PAA INVERSIÓN 25 DE FEBRERO'!$B:$M,12,0)</f>
        <v>18000000</v>
      </c>
      <c r="AI553" s="70">
        <f t="shared" si="23"/>
        <v>0</v>
      </c>
      <c r="AJ553" s="70">
        <v>18000000</v>
      </c>
      <c r="AK553" s="70">
        <v>3</v>
      </c>
      <c r="AL553" s="70" t="str">
        <f>VLOOKUP(A553,'MOD PAA INVERSIÓN 25 DE FEBRERO'!$B:$X,23,0)</f>
        <v>Modificación propuesta</v>
      </c>
      <c r="AM553" s="13" t="s">
        <v>970</v>
      </c>
      <c r="AN553" s="14">
        <v>8146</v>
      </c>
      <c r="AO553" s="71"/>
      <c r="AP553" s="71">
        <f>SUMIFS('MOD PAA INVERSIÓN'!$M:$M,'MOD PAA INVERSIÓN'!B:B,A553,'MOD PAA INVERSIÓN'!A:A,"Información Actual")</f>
        <v>18000000</v>
      </c>
      <c r="AQ553" s="71">
        <f>VLOOKUP(A553,'Copia de MOD PAA INVERSIÓN'!$B:$M,12,0)</f>
        <v>18000000</v>
      </c>
      <c r="AR553" s="75">
        <f>VLOOKUP(A553,'SOL INVERSIÒN'!$B:$M,12,0)</f>
        <v>18000000</v>
      </c>
      <c r="AS553" s="75">
        <f t="shared" si="22"/>
        <v>0</v>
      </c>
      <c r="AT553" s="71"/>
      <c r="AU553" s="71">
        <f t="shared" si="24"/>
        <v>0</v>
      </c>
      <c r="AV553" s="71"/>
      <c r="AW553" s="71"/>
      <c r="AX553" s="71"/>
    </row>
    <row r="554" spans="1:50" ht="153">
      <c r="A554" s="12" t="s">
        <v>1140</v>
      </c>
      <c r="B554" s="13" t="s">
        <v>34</v>
      </c>
      <c r="C554" s="13" t="s">
        <v>35</v>
      </c>
      <c r="D554" s="13" t="s">
        <v>1095</v>
      </c>
      <c r="E554" s="13" t="s">
        <v>944</v>
      </c>
      <c r="F554" s="14">
        <v>8146</v>
      </c>
      <c r="G554" s="14">
        <v>2024110010254</v>
      </c>
      <c r="H554" s="13" t="s">
        <v>945</v>
      </c>
      <c r="I554" s="13" t="s">
        <v>946</v>
      </c>
      <c r="J554" s="13" t="str">
        <f>VLOOKUP(A554,'MOD PAA INVERSIÓN 25 DE FEBRERO'!$B:$C,2,0)</f>
        <v>5. ejecutar 400 obras con Saldo Pedagogico</v>
      </c>
      <c r="K554" s="13">
        <f>VLOOKUP(A554,'MOD PAA INVERSIÓN 25 DE FEBRERO'!$B:$D,3,0)</f>
        <v>80111600</v>
      </c>
      <c r="L554" s="13" t="str">
        <f>VLOOKUP(A554,'MOD PAA INVERSIÓN 25 DE FEBRERO'!$B:$E,4,0)</f>
        <v>Prestar los servicios de apoyo a la gestion para realizar la promocion de procesos de movilizacion social y logistica que se requiera la Gerencia de Proyectos en el marco del desarrollo de la metodologia obras con saldo Pedagogico.</v>
      </c>
      <c r="M554" s="13" t="str">
        <f>VLOOKUP(A554,'MOD PAA INVERSIÓN 25 DE FEBRERO'!$B:$F,5,0)</f>
        <v>Febrero</v>
      </c>
      <c r="N554" s="14" t="str">
        <f>VLOOKUP(A554,'MOD PAA INVERSIÓN 25 DE FEBRERO'!$B:$G,6,0)</f>
        <v>Febrero</v>
      </c>
      <c r="O554" s="14">
        <f>VLOOKUP(A554,'MOD PAA INVERSIÓN 25 DE FEBRERO'!$B:$H,7,0)</f>
        <v>6</v>
      </c>
      <c r="P554" s="13">
        <f>VLOOKUP(A554,'MOD PAA INVERSIÓN 25 DE FEBRERO'!$B:$I,8,0)</f>
        <v>1</v>
      </c>
      <c r="Q554" s="13" t="str">
        <f>VLOOKUP(A554,'MOD PAA INVERSIÓN 25 DE FEBRERO'!$B:$J,9,0)</f>
        <v>CCE-16 Contratacion Directa</v>
      </c>
      <c r="R554" s="15" t="str">
        <f>VLOOKUP(A554,'MOD PAA INVERSIÓN 25 DE FEBRERO'!$B:$K,10,0)</f>
        <v>1-100-F001_Va-Recursos distrito</v>
      </c>
      <c r="S554" s="16">
        <f>VLOOKUP(A554,'MOD PAA INVERSIÓN 25 DE FEBRERO'!$B:$L,11,0)</f>
        <v>3000000</v>
      </c>
      <c r="T554" s="17">
        <v>18000000</v>
      </c>
      <c r="U554" s="13" t="str">
        <f>VLOOKUP(A554,'MOD PAA INVERSIÓN 25 DE FEBRERO'!$B:$N,13,0)</f>
        <v>Gerencia de Proyectos</v>
      </c>
      <c r="V554" s="13" t="str">
        <f>VLOOKUP(A554,'MOD PAA INVERSIÓN 25 DE FEBRERO'!$B:$O,14,0)</f>
        <v>o232020200991119_otros servicios de la administracion publica n.c.p.</v>
      </c>
      <c r="W554" s="13" t="str">
        <f>VLOOKUP(A554,'MOD PAA INVERSIÓN 25 DE FEBRERO'!$B:$P,15,0)</f>
        <v>20/0220/0106/45020320254</v>
      </c>
      <c r="X554" s="13" t="s">
        <v>557</v>
      </c>
      <c r="Y554" s="13" t="s">
        <v>50</v>
      </c>
      <c r="Z554" s="13" t="s">
        <v>51</v>
      </c>
      <c r="AA554" s="69"/>
      <c r="AB554" s="69"/>
      <c r="AC554" s="69"/>
      <c r="AD554" s="69"/>
      <c r="AE554" s="13" t="s">
        <v>945</v>
      </c>
      <c r="AF554" s="40">
        <v>3000000</v>
      </c>
      <c r="AG554" s="34">
        <v>18000000</v>
      </c>
      <c r="AH554" s="70">
        <f>VLOOKUP(A554,'MOD PAA INVERSIÓN 25 DE FEBRERO'!$B:$M,12,0)</f>
        <v>18000000</v>
      </c>
      <c r="AI554" s="70">
        <f t="shared" si="23"/>
        <v>0</v>
      </c>
      <c r="AJ554" s="70">
        <v>18000000</v>
      </c>
      <c r="AK554" s="70">
        <v>3</v>
      </c>
      <c r="AL554" s="70" t="str">
        <f>VLOOKUP(A554,'MOD PAA INVERSIÓN 25 DE FEBRERO'!$B:$X,23,0)</f>
        <v>Modificación propuesta</v>
      </c>
      <c r="AM554" s="13" t="s">
        <v>970</v>
      </c>
      <c r="AN554" s="14">
        <v>8146</v>
      </c>
      <c r="AO554" s="71"/>
      <c r="AP554" s="71">
        <f>SUMIFS('MOD PAA INVERSIÓN'!$M:$M,'MOD PAA INVERSIÓN'!B:B,A554,'MOD PAA INVERSIÓN'!A:A,"Información Actual")</f>
        <v>18000000</v>
      </c>
      <c r="AQ554" s="71">
        <f>VLOOKUP(A554,'Copia de MOD PAA INVERSIÓN'!$B:$M,12,0)</f>
        <v>18000000</v>
      </c>
      <c r="AR554" s="75">
        <f>VLOOKUP(A554,'SOL INVERSIÒN'!$B:$M,12,0)</f>
        <v>18000000</v>
      </c>
      <c r="AS554" s="75">
        <f t="shared" si="22"/>
        <v>0</v>
      </c>
      <c r="AT554" s="71"/>
      <c r="AU554" s="71">
        <f t="shared" si="24"/>
        <v>0</v>
      </c>
      <c r="AV554" s="71"/>
      <c r="AW554" s="71"/>
      <c r="AX554" s="71"/>
    </row>
    <row r="555" spans="1:50" ht="153">
      <c r="A555" s="12" t="s">
        <v>1141</v>
      </c>
      <c r="B555" s="13" t="s">
        <v>34</v>
      </c>
      <c r="C555" s="13" t="s">
        <v>35</v>
      </c>
      <c r="D555" s="13" t="s">
        <v>1095</v>
      </c>
      <c r="E555" s="13" t="s">
        <v>944</v>
      </c>
      <c r="F555" s="14">
        <v>8146</v>
      </c>
      <c r="G555" s="14">
        <v>2024110010254</v>
      </c>
      <c r="H555" s="13" t="s">
        <v>945</v>
      </c>
      <c r="I555" s="13" t="s">
        <v>946</v>
      </c>
      <c r="J555" s="13" t="str">
        <f>VLOOKUP(A555,'MOD PAA INVERSIÓN 25 DE FEBRERO'!$B:$C,2,0)</f>
        <v>5. ejecutar 400 obras con Saldo Pedagogico</v>
      </c>
      <c r="K555" s="13">
        <f>VLOOKUP(A555,'MOD PAA INVERSIÓN 25 DE FEBRERO'!$B:$D,3,0)</f>
        <v>80111600</v>
      </c>
      <c r="L555" s="13" t="str">
        <f>VLOOKUP(A555,'MOD PAA INVERSIÓN 25 DE FEBRERO'!$B:$E,4,0)</f>
        <v>Prestar los servicios asistenciales para realizar el acompañamiento y promocion de actividades sociales y logisticas requeridas para implementar el modelo de obras con Saldo Pedagogico implementado por la Gerencia de Proyectos del IDPAC.</v>
      </c>
      <c r="M555" s="13" t="str">
        <f>VLOOKUP(A555,'MOD PAA INVERSIÓN 25 DE FEBRERO'!$B:$F,5,0)</f>
        <v>Febrero</v>
      </c>
      <c r="N555" s="14" t="str">
        <f>VLOOKUP(A555,'MOD PAA INVERSIÓN 25 DE FEBRERO'!$B:$G,6,0)</f>
        <v>Febrero</v>
      </c>
      <c r="O555" s="14">
        <f>VLOOKUP(A555,'MOD PAA INVERSIÓN 25 DE FEBRERO'!$B:$H,7,0)</f>
        <v>6</v>
      </c>
      <c r="P555" s="13">
        <f>VLOOKUP(A555,'MOD PAA INVERSIÓN 25 DE FEBRERO'!$B:$I,8,0)</f>
        <v>1</v>
      </c>
      <c r="Q555" s="13" t="str">
        <f>VLOOKUP(A555,'MOD PAA INVERSIÓN 25 DE FEBRERO'!$B:$J,9,0)</f>
        <v>CCE-16 Contratacion Directa</v>
      </c>
      <c r="R555" s="15" t="str">
        <f>VLOOKUP(A555,'MOD PAA INVERSIÓN 25 DE FEBRERO'!$B:$K,10,0)</f>
        <v>1-100-F001_Va-Recursos distrito</v>
      </c>
      <c r="S555" s="16">
        <f>VLOOKUP(A555,'MOD PAA INVERSIÓN 25 DE FEBRERO'!$B:$L,11,0)</f>
        <v>2500000</v>
      </c>
      <c r="T555" s="17">
        <v>15000000</v>
      </c>
      <c r="U555" s="13" t="str">
        <f>VLOOKUP(A555,'MOD PAA INVERSIÓN 25 DE FEBRERO'!$B:$N,13,0)</f>
        <v>Gerencia de Proyectos</v>
      </c>
      <c r="V555" s="13" t="str">
        <f>VLOOKUP(A555,'MOD PAA INVERSIÓN 25 DE FEBRERO'!$B:$O,14,0)</f>
        <v>o232020200991119_otros servicios de la administracion publica n.c.p.</v>
      </c>
      <c r="W555" s="13" t="str">
        <f>VLOOKUP(A555,'MOD PAA INVERSIÓN 25 DE FEBRERO'!$B:$P,15,0)</f>
        <v>20/0220/0106/45020320254</v>
      </c>
      <c r="X555" s="13" t="s">
        <v>557</v>
      </c>
      <c r="Y555" s="13" t="s">
        <v>50</v>
      </c>
      <c r="Z555" s="13" t="s">
        <v>51</v>
      </c>
      <c r="AA555" s="69"/>
      <c r="AB555" s="69"/>
      <c r="AC555" s="69"/>
      <c r="AD555" s="69"/>
      <c r="AE555" s="13" t="s">
        <v>945</v>
      </c>
      <c r="AF555" s="40">
        <v>2500000</v>
      </c>
      <c r="AG555" s="34">
        <v>15000000</v>
      </c>
      <c r="AH555" s="70">
        <f>VLOOKUP(A555,'MOD PAA INVERSIÓN 25 DE FEBRERO'!$B:$M,12,0)</f>
        <v>15000000</v>
      </c>
      <c r="AI555" s="70">
        <f t="shared" si="23"/>
        <v>0</v>
      </c>
      <c r="AJ555" s="70">
        <v>15000000</v>
      </c>
      <c r="AK555" s="70">
        <v>3</v>
      </c>
      <c r="AL555" s="70" t="str">
        <f>VLOOKUP(A555,'MOD PAA INVERSIÓN 25 DE FEBRERO'!$B:$X,23,0)</f>
        <v>Modificación propuesta</v>
      </c>
      <c r="AM555" s="13" t="s">
        <v>970</v>
      </c>
      <c r="AN555" s="14">
        <v>8146</v>
      </c>
      <c r="AO555" s="71"/>
      <c r="AP555" s="71">
        <f>SUMIFS('MOD PAA INVERSIÓN'!$M:$M,'MOD PAA INVERSIÓN'!B:B,A555,'MOD PAA INVERSIÓN'!A:A,"Información Actual")</f>
        <v>15000000</v>
      </c>
      <c r="AQ555" s="71">
        <f>VLOOKUP(A555,'Copia de MOD PAA INVERSIÓN'!$B:$M,12,0)</f>
        <v>15000000</v>
      </c>
      <c r="AR555" s="75">
        <f>VLOOKUP(A555,'SOL INVERSIÒN'!$B:$M,12,0)</f>
        <v>15000000</v>
      </c>
      <c r="AS555" s="75">
        <f t="shared" si="22"/>
        <v>0</v>
      </c>
      <c r="AT555" s="71"/>
      <c r="AU555" s="71">
        <f t="shared" si="24"/>
        <v>0</v>
      </c>
      <c r="AV555" s="71"/>
      <c r="AW555" s="71"/>
      <c r="AX555" s="71"/>
    </row>
    <row r="556" spans="1:50" ht="153">
      <c r="A556" s="12" t="s">
        <v>1143</v>
      </c>
      <c r="B556" s="13" t="s">
        <v>34</v>
      </c>
      <c r="C556" s="13" t="s">
        <v>35</v>
      </c>
      <c r="D556" s="13" t="s">
        <v>1095</v>
      </c>
      <c r="E556" s="13" t="s">
        <v>944</v>
      </c>
      <c r="F556" s="14">
        <v>8146</v>
      </c>
      <c r="G556" s="14">
        <v>2024110010254</v>
      </c>
      <c r="H556" s="13" t="s">
        <v>945</v>
      </c>
      <c r="I556" s="13" t="s">
        <v>946</v>
      </c>
      <c r="J556" s="13" t="str">
        <f>VLOOKUP(A556,'MOD PAA INVERSIÓN 25 DE FEBRERO'!$B:$C,2,0)</f>
        <v>5. ejecutar 400 obras con Saldo Pedagogico</v>
      </c>
      <c r="K556" s="13">
        <f>VLOOKUP(A556,'MOD PAA INVERSIÓN 25 DE FEBRERO'!$B:$D,3,0)</f>
        <v>80111600</v>
      </c>
      <c r="L556" s="13" t="str">
        <f>VLOOKUP(A556,'MOD PAA INVERSIÓN 25 DE FEBRERO'!$B:$E,4,0)</f>
        <v>Prestar los servicios asistenciales para la organizacion y promocion de actividades ludicas y de construccion necesarias para llevar a cabo el modelo de obras con Saldo Pedagogico que implementa la Gerencia de Proyectos del IDPAC</v>
      </c>
      <c r="M556" s="13" t="str">
        <f>VLOOKUP(A556,'MOD PAA INVERSIÓN 25 DE FEBRERO'!$B:$F,5,0)</f>
        <v>Febrero</v>
      </c>
      <c r="N556" s="14" t="str">
        <f>VLOOKUP(A556,'MOD PAA INVERSIÓN 25 DE FEBRERO'!$B:$G,6,0)</f>
        <v>Febrero</v>
      </c>
      <c r="O556" s="14">
        <f>VLOOKUP(A556,'MOD PAA INVERSIÓN 25 DE FEBRERO'!$B:$H,7,0)</f>
        <v>5</v>
      </c>
      <c r="P556" s="13">
        <f>VLOOKUP(A556,'MOD PAA INVERSIÓN 25 DE FEBRERO'!$B:$I,8,0)</f>
        <v>1</v>
      </c>
      <c r="Q556" s="13" t="str">
        <f>VLOOKUP(A556,'MOD PAA INVERSIÓN 25 DE FEBRERO'!$B:$J,9,0)</f>
        <v>CCE-16 Contratacion Directa</v>
      </c>
      <c r="R556" s="15" t="str">
        <f>VLOOKUP(A556,'MOD PAA INVERSIÓN 25 DE FEBRERO'!$B:$K,10,0)</f>
        <v>1-100-F001_Va-Recursos distrito</v>
      </c>
      <c r="S556" s="16">
        <f>VLOOKUP(A556,'MOD PAA INVERSIÓN 25 DE FEBRERO'!$B:$L,11,0)</f>
        <v>2250000</v>
      </c>
      <c r="T556" s="17">
        <v>11250000</v>
      </c>
      <c r="U556" s="13" t="str">
        <f>VLOOKUP(A556,'MOD PAA INVERSIÓN 25 DE FEBRERO'!$B:$N,13,0)</f>
        <v>Gerencia de Proyectos</v>
      </c>
      <c r="V556" s="13" t="str">
        <f>VLOOKUP(A556,'MOD PAA INVERSIÓN 25 DE FEBRERO'!$B:$O,14,0)</f>
        <v>o232020200991119_otros servicios de la administracion publica n.c.p.</v>
      </c>
      <c r="W556" s="13" t="str">
        <f>VLOOKUP(A556,'MOD PAA INVERSIÓN 25 DE FEBRERO'!$B:$P,15,0)</f>
        <v>20/0220/0106/45020320254</v>
      </c>
      <c r="X556" s="13" t="s">
        <v>557</v>
      </c>
      <c r="Y556" s="13" t="s">
        <v>50</v>
      </c>
      <c r="Z556" s="13" t="s">
        <v>51</v>
      </c>
      <c r="AA556" s="69"/>
      <c r="AB556" s="69"/>
      <c r="AC556" s="69"/>
      <c r="AD556" s="69"/>
      <c r="AE556" s="13" t="s">
        <v>945</v>
      </c>
      <c r="AF556" s="40">
        <v>2250000</v>
      </c>
      <c r="AG556" s="34">
        <v>13500000</v>
      </c>
      <c r="AH556" s="70">
        <f>VLOOKUP(A556,'MOD PAA INVERSIÓN 25 DE FEBRERO'!$B:$M,12,0)</f>
        <v>11250000</v>
      </c>
      <c r="AI556" s="70">
        <f t="shared" si="23"/>
        <v>-2250000</v>
      </c>
      <c r="AJ556" s="83">
        <v>11250000</v>
      </c>
      <c r="AK556" s="70">
        <v>3</v>
      </c>
      <c r="AL556" s="70" t="str">
        <f>VLOOKUP(A556,'MOD PAA INVERSIÓN 25 DE FEBRERO'!$B:$X,23,0)</f>
        <v>Modificación propuesta</v>
      </c>
      <c r="AM556" s="13" t="s">
        <v>970</v>
      </c>
      <c r="AN556" s="14">
        <v>8146</v>
      </c>
      <c r="AO556" s="71"/>
      <c r="AP556" s="71">
        <f>SUMIFS('MOD PAA INVERSIÓN'!$M:$M,'MOD PAA INVERSIÓN'!B:B,A556,'MOD PAA INVERSIÓN'!A:A,"Información Actual")</f>
        <v>13500000</v>
      </c>
      <c r="AQ556" s="71">
        <f>VLOOKUP(A556,'Copia de MOD PAA INVERSIÓN'!$B:$M,12,0)</f>
        <v>11250000</v>
      </c>
      <c r="AR556" s="75">
        <f>VLOOKUP(A556,'SOL INVERSIÒN'!$B:$M,12,0)</f>
        <v>11250000</v>
      </c>
      <c r="AS556" s="75">
        <f t="shared" si="22"/>
        <v>0</v>
      </c>
      <c r="AT556" s="71"/>
      <c r="AU556" s="71">
        <f t="shared" si="24"/>
        <v>0</v>
      </c>
      <c r="AV556" s="71"/>
      <c r="AW556" s="71"/>
      <c r="AX556" s="71"/>
    </row>
    <row r="557" spans="1:50" ht="153">
      <c r="A557" s="12" t="s">
        <v>1145</v>
      </c>
      <c r="B557" s="13" t="s">
        <v>34</v>
      </c>
      <c r="C557" s="13" t="s">
        <v>35</v>
      </c>
      <c r="D557" s="13" t="s">
        <v>1095</v>
      </c>
      <c r="E557" s="13" t="s">
        <v>944</v>
      </c>
      <c r="F557" s="14">
        <v>8146</v>
      </c>
      <c r="G557" s="14">
        <v>2024110010254</v>
      </c>
      <c r="H557" s="13" t="s">
        <v>945</v>
      </c>
      <c r="I557" s="13" t="s">
        <v>946</v>
      </c>
      <c r="J557" s="13" t="s">
        <v>1096</v>
      </c>
      <c r="K557" s="13" t="s">
        <v>1146</v>
      </c>
      <c r="L557" s="13" t="s">
        <v>1147</v>
      </c>
      <c r="M557" s="13" t="s">
        <v>295</v>
      </c>
      <c r="N557" s="13" t="s">
        <v>729</v>
      </c>
      <c r="O557" s="13">
        <v>4</v>
      </c>
      <c r="P557" s="13">
        <v>1</v>
      </c>
      <c r="Q557" s="13" t="s">
        <v>1148</v>
      </c>
      <c r="R557" s="40" t="s">
        <v>950</v>
      </c>
      <c r="S557" s="40" t="s">
        <v>233</v>
      </c>
      <c r="T557" s="17">
        <v>144000000</v>
      </c>
      <c r="U557" s="13" t="s">
        <v>1098</v>
      </c>
      <c r="V557" s="13" t="s">
        <v>970</v>
      </c>
      <c r="W557" s="13" t="s">
        <v>952</v>
      </c>
      <c r="X557" s="13" t="s">
        <v>557</v>
      </c>
      <c r="Y557" s="13" t="s">
        <v>50</v>
      </c>
      <c r="Z557" s="13" t="s">
        <v>51</v>
      </c>
      <c r="AA557" s="69"/>
      <c r="AB557" s="69"/>
      <c r="AC557" s="69"/>
      <c r="AD557" s="69"/>
      <c r="AE557" s="13" t="s">
        <v>945</v>
      </c>
      <c r="AF557" s="40" t="s">
        <v>233</v>
      </c>
      <c r="AG557" s="34">
        <v>144000000</v>
      </c>
      <c r="AH557" s="70" t="e">
        <f>VLOOKUP(A557,'MOD PAA INVERSIÓN 25 DE FEBRERO'!$B:$M,12,0)</f>
        <v>#N/A</v>
      </c>
      <c r="AI557" s="70">
        <f t="shared" si="23"/>
        <v>0</v>
      </c>
      <c r="AJ557" s="70">
        <v>144000000</v>
      </c>
      <c r="AK557" s="70">
        <v>0</v>
      </c>
      <c r="AL557" s="70" t="e">
        <f>VLOOKUP(A557,'MOD PAA INVERSIÓN 25 DE FEBRERO'!$B:$X,23,0)</f>
        <v>#N/A</v>
      </c>
      <c r="AM557" s="13" t="s">
        <v>970</v>
      </c>
      <c r="AN557" s="14">
        <v>8146</v>
      </c>
      <c r="AO557" s="71"/>
      <c r="AP557" s="71">
        <f>SUMIFS('MOD PAA INVERSIÓN'!$M:$M,'MOD PAA INVERSIÓN'!B:B,A557,'MOD PAA INVERSIÓN'!A:A,"Información Actual")</f>
        <v>0</v>
      </c>
      <c r="AQ557" s="71" t="e">
        <f>VLOOKUP(A557,'Copia de MOD PAA INVERSIÓN'!$B:$M,12,0)</f>
        <v>#N/A</v>
      </c>
      <c r="AR557" s="69" t="e">
        <f>VLOOKUP(A557,'SOL INVERSIÒN'!$B:$M,12,0)</f>
        <v>#N/A</v>
      </c>
      <c r="AS557" s="69" t="e">
        <f t="shared" si="22"/>
        <v>#N/A</v>
      </c>
      <c r="AT557" s="71"/>
      <c r="AU557" s="71" t="e">
        <f t="shared" si="24"/>
        <v>#N/A</v>
      </c>
      <c r="AV557" s="71"/>
      <c r="AW557" s="71"/>
      <c r="AX557" s="71"/>
    </row>
    <row r="558" spans="1:50" ht="153">
      <c r="A558" s="12" t="s">
        <v>1149</v>
      </c>
      <c r="B558" s="13" t="s">
        <v>34</v>
      </c>
      <c r="C558" s="13" t="s">
        <v>35</v>
      </c>
      <c r="D558" s="13" t="s">
        <v>1095</v>
      </c>
      <c r="E558" s="13" t="s">
        <v>944</v>
      </c>
      <c r="F558" s="14">
        <v>8146</v>
      </c>
      <c r="G558" s="14">
        <v>2024110010254</v>
      </c>
      <c r="H558" s="13" t="s">
        <v>945</v>
      </c>
      <c r="I558" s="13" t="s">
        <v>946</v>
      </c>
      <c r="J558" s="13" t="s">
        <v>1096</v>
      </c>
      <c r="K558" s="13" t="s">
        <v>416</v>
      </c>
      <c r="L558" s="13" t="s">
        <v>1150</v>
      </c>
      <c r="M558" s="13" t="s">
        <v>835</v>
      </c>
      <c r="N558" s="13" t="s">
        <v>1151</v>
      </c>
      <c r="O558" s="13">
        <v>6</v>
      </c>
      <c r="P558" s="13">
        <v>1</v>
      </c>
      <c r="Q558" s="13" t="s">
        <v>748</v>
      </c>
      <c r="R558" s="40" t="s">
        <v>950</v>
      </c>
      <c r="S558" s="40" t="s">
        <v>233</v>
      </c>
      <c r="T558" s="17">
        <v>21150000</v>
      </c>
      <c r="U558" s="13" t="s">
        <v>1098</v>
      </c>
      <c r="V558" s="13" t="s">
        <v>970</v>
      </c>
      <c r="W558" s="13" t="s">
        <v>952</v>
      </c>
      <c r="X558" s="13" t="s">
        <v>557</v>
      </c>
      <c r="Y558" s="13" t="s">
        <v>50</v>
      </c>
      <c r="Z558" s="13" t="s">
        <v>51</v>
      </c>
      <c r="AA558" s="69"/>
      <c r="AB558" s="69"/>
      <c r="AC558" s="69"/>
      <c r="AD558" s="69"/>
      <c r="AE558" s="13" t="s">
        <v>945</v>
      </c>
      <c r="AF558" s="40" t="s">
        <v>233</v>
      </c>
      <c r="AG558" s="34">
        <v>21150000</v>
      </c>
      <c r="AH558" s="70" t="e">
        <f>VLOOKUP(A558,'MOD PAA INVERSIÓN 25 DE FEBRERO'!$B:$M,12,0)</f>
        <v>#N/A</v>
      </c>
      <c r="AI558" s="70">
        <f t="shared" si="23"/>
        <v>0</v>
      </c>
      <c r="AJ558" s="70">
        <v>21150000</v>
      </c>
      <c r="AK558" s="70">
        <v>0</v>
      </c>
      <c r="AL558" s="70" t="e">
        <f>VLOOKUP(A558,'MOD PAA INVERSIÓN 25 DE FEBRERO'!$B:$X,23,0)</f>
        <v>#N/A</v>
      </c>
      <c r="AM558" s="13" t="s">
        <v>970</v>
      </c>
      <c r="AN558" s="14">
        <v>8146</v>
      </c>
      <c r="AO558" s="71"/>
      <c r="AP558" s="71">
        <f>SUMIFS('MOD PAA INVERSIÓN'!$M:$M,'MOD PAA INVERSIÓN'!B:B,A558,'MOD PAA INVERSIÓN'!A:A,"Información Actual")</f>
        <v>0</v>
      </c>
      <c r="AQ558" s="71" t="e">
        <f>VLOOKUP(A558,'Copia de MOD PAA INVERSIÓN'!$B:$M,12,0)</f>
        <v>#N/A</v>
      </c>
      <c r="AR558" s="69" t="e">
        <f>VLOOKUP(A558,'SOL INVERSIÒN'!$B:$M,12,0)</f>
        <v>#N/A</v>
      </c>
      <c r="AS558" s="69" t="e">
        <f t="shared" si="22"/>
        <v>#N/A</v>
      </c>
      <c r="AT558" s="71"/>
      <c r="AU558" s="71" t="e">
        <f t="shared" si="24"/>
        <v>#N/A</v>
      </c>
      <c r="AV558" s="71"/>
      <c r="AW558" s="71"/>
      <c r="AX558" s="71"/>
    </row>
    <row r="559" spans="1:50" ht="153">
      <c r="A559" s="12" t="s">
        <v>1152</v>
      </c>
      <c r="B559" s="13" t="s">
        <v>34</v>
      </c>
      <c r="C559" s="13" t="s">
        <v>35</v>
      </c>
      <c r="D559" s="13" t="s">
        <v>1095</v>
      </c>
      <c r="E559" s="13" t="s">
        <v>944</v>
      </c>
      <c r="F559" s="14">
        <v>8146</v>
      </c>
      <c r="G559" s="14">
        <v>2024110010254</v>
      </c>
      <c r="H559" s="13" t="s">
        <v>945</v>
      </c>
      <c r="I559" s="13" t="s">
        <v>946</v>
      </c>
      <c r="J559" s="13" t="s">
        <v>1096</v>
      </c>
      <c r="K559" s="13">
        <v>80111600</v>
      </c>
      <c r="L559" s="13" t="s">
        <v>1153</v>
      </c>
      <c r="M559" s="13" t="s">
        <v>479</v>
      </c>
      <c r="N559" s="13" t="s">
        <v>479</v>
      </c>
      <c r="O559" s="13">
        <v>6</v>
      </c>
      <c r="P559" s="13">
        <v>1</v>
      </c>
      <c r="Q559" s="13" t="s">
        <v>949</v>
      </c>
      <c r="R559" s="40" t="s">
        <v>950</v>
      </c>
      <c r="S559" s="40">
        <v>2358333</v>
      </c>
      <c r="T559" s="17">
        <v>14150000</v>
      </c>
      <c r="U559" s="13" t="s">
        <v>1098</v>
      </c>
      <c r="V559" s="13" t="s">
        <v>970</v>
      </c>
      <c r="W559" s="13" t="s">
        <v>952</v>
      </c>
      <c r="X559" s="13" t="s">
        <v>557</v>
      </c>
      <c r="Y559" s="13" t="s">
        <v>50</v>
      </c>
      <c r="Z559" s="13" t="s">
        <v>51</v>
      </c>
      <c r="AA559" s="69"/>
      <c r="AB559" s="69"/>
      <c r="AC559" s="69"/>
      <c r="AD559" s="69"/>
      <c r="AE559" s="13" t="s">
        <v>945</v>
      </c>
      <c r="AF559" s="40">
        <v>2358333</v>
      </c>
      <c r="AG559" s="34">
        <v>14150000</v>
      </c>
      <c r="AH559" s="70" t="e">
        <f>VLOOKUP(A559,'MOD PAA INVERSIÓN 25 DE FEBRERO'!$B:$M,12,0)</f>
        <v>#N/A</v>
      </c>
      <c r="AI559" s="70">
        <f t="shared" si="23"/>
        <v>0</v>
      </c>
      <c r="AJ559" s="70">
        <v>14150000</v>
      </c>
      <c r="AK559" s="70">
        <v>0</v>
      </c>
      <c r="AL559" s="70" t="e">
        <f>VLOOKUP(A559,'MOD PAA INVERSIÓN 25 DE FEBRERO'!$B:$X,23,0)</f>
        <v>#N/A</v>
      </c>
      <c r="AM559" s="13" t="s">
        <v>970</v>
      </c>
      <c r="AN559" s="14">
        <v>8146</v>
      </c>
      <c r="AO559" s="71"/>
      <c r="AP559" s="71">
        <f>SUMIFS('MOD PAA INVERSIÓN'!$M:$M,'MOD PAA INVERSIÓN'!B:B,A559,'MOD PAA INVERSIÓN'!A:A,"Información Actual")</f>
        <v>0</v>
      </c>
      <c r="AQ559" s="71" t="e">
        <f>VLOOKUP(A559,'Copia de MOD PAA INVERSIÓN'!$B:$M,12,0)</f>
        <v>#N/A</v>
      </c>
      <c r="AR559" s="69" t="e">
        <f>VLOOKUP(A559,'SOL INVERSIÒN'!$B:$M,12,0)</f>
        <v>#N/A</v>
      </c>
      <c r="AS559" s="69" t="e">
        <f t="shared" si="22"/>
        <v>#N/A</v>
      </c>
      <c r="AT559" s="71"/>
      <c r="AU559" s="71" t="e">
        <f t="shared" si="24"/>
        <v>#N/A</v>
      </c>
      <c r="AV559" s="71"/>
      <c r="AW559" s="71"/>
      <c r="AX559" s="71"/>
    </row>
    <row r="560" spans="1:50" ht="153">
      <c r="A560" s="12" t="s">
        <v>1154</v>
      </c>
      <c r="B560" s="13" t="s">
        <v>34</v>
      </c>
      <c r="C560" s="13" t="s">
        <v>35</v>
      </c>
      <c r="D560" s="13" t="s">
        <v>1095</v>
      </c>
      <c r="E560" s="13" t="s">
        <v>944</v>
      </c>
      <c r="F560" s="14">
        <v>8146</v>
      </c>
      <c r="G560" s="14">
        <v>2024110010254</v>
      </c>
      <c r="H560" s="13" t="s">
        <v>945</v>
      </c>
      <c r="I560" s="13" t="s">
        <v>946</v>
      </c>
      <c r="J560" s="13" t="str">
        <f>VLOOKUP(A560,'MOD PAA INVERSIÓN 25 DE FEBRERO'!$B:$C,2,0)</f>
        <v>5. ejecutar 400 obras con Saldo Pedagogico</v>
      </c>
      <c r="K560" s="13" t="str">
        <f>VLOOKUP(A560,'MOD PAA INVERSIÓN 25 DE FEBRERO'!$B:$D,3,0)</f>
        <v>80141600;80141900;80111600;81141600</v>
      </c>
      <c r="L560" s="13" t="str">
        <f>VLOOKUP(A560,'MOD PAA INVERSIÓN 25 DE FEBRERO'!$B:$E,4,0)</f>
        <v>Suscribir convenios solidarios con las Juntas de accion Comunal con el fin de ejecutar la obra con Saldo Pedagogico</v>
      </c>
      <c r="M560" s="13" t="str">
        <f>VLOOKUP(A560,'MOD PAA INVERSIÓN 25 DE FEBRERO'!$B:$F,5,0)</f>
        <v>Agosto</v>
      </c>
      <c r="N560" s="14" t="str">
        <f>VLOOKUP(A560,'MOD PAA INVERSIÓN 25 DE FEBRERO'!$B:$G,6,0)</f>
        <v>Agosto</v>
      </c>
      <c r="O560" s="14">
        <f>VLOOKUP(A560,'MOD PAA INVERSIÓN 25 DE FEBRERO'!$B:$H,7,0)</f>
        <v>1</v>
      </c>
      <c r="P560" s="13">
        <f>VLOOKUP(A560,'MOD PAA INVERSIÓN 25 DE FEBRERO'!$B:$I,8,0)</f>
        <v>1</v>
      </c>
      <c r="Q560" s="13" t="str">
        <f>VLOOKUP(A560,'MOD PAA INVERSIÓN 25 DE FEBRERO'!$B:$J,9,0)</f>
        <v>CCE-16 Contratacion Directa</v>
      </c>
      <c r="R560" s="15" t="str">
        <f>VLOOKUP(A560,'MOD PAA INVERSIÓN 25 DE FEBRERO'!$B:$K,10,0)</f>
        <v>1-100-F001_Va-Recursos distrito</v>
      </c>
      <c r="S560" s="16" t="str">
        <f>VLOOKUP(A560,'MOD PAA INVERSIÓN 25 DE FEBRERO'!$B:$L,11,0)</f>
        <v xml:space="preserve">  -</v>
      </c>
      <c r="T560" s="17">
        <v>179550000</v>
      </c>
      <c r="U560" s="13" t="str">
        <f>VLOOKUP(A560,'MOD PAA INVERSIÓN 25 DE FEBRERO'!$B:$N,13,0)</f>
        <v>Gerencia de Proyectos</v>
      </c>
      <c r="V560" s="13" t="str">
        <f>VLOOKUP(A560,'MOD PAA INVERSIÓN 25 DE FEBRERO'!$B:$O,14,0)</f>
        <v>o232020200991119_otros servicios de la administracion publica n.c.p.</v>
      </c>
      <c r="W560" s="13" t="str">
        <f>VLOOKUP(A560,'MOD PAA INVERSIÓN 25 DE FEBRERO'!$B:$P,15,0)</f>
        <v>20/0220/0106/45020320254</v>
      </c>
      <c r="X560" s="13" t="s">
        <v>557</v>
      </c>
      <c r="Y560" s="13" t="s">
        <v>50</v>
      </c>
      <c r="Z560" s="13" t="s">
        <v>51</v>
      </c>
      <c r="AA560" s="69"/>
      <c r="AB560" s="69"/>
      <c r="AC560" s="69"/>
      <c r="AD560" s="69"/>
      <c r="AE560" s="13" t="s">
        <v>945</v>
      </c>
      <c r="AF560" s="40" t="s">
        <v>233</v>
      </c>
      <c r="AG560" s="34">
        <v>240100000</v>
      </c>
      <c r="AH560" s="70">
        <f>VLOOKUP(A560,'MOD PAA INVERSIÓN 25 DE FEBRERO'!$B:$M,12,0)</f>
        <v>179550000</v>
      </c>
      <c r="AI560" s="70">
        <f t="shared" si="23"/>
        <v>-60550000</v>
      </c>
      <c r="AJ560" s="83">
        <v>179550000</v>
      </c>
      <c r="AK560" s="70">
        <v>3</v>
      </c>
      <c r="AL560" s="70" t="str">
        <f>VLOOKUP(A560,'MOD PAA INVERSIÓN 25 DE FEBRERO'!$B:$X,23,0)</f>
        <v>Modificación propuesta</v>
      </c>
      <c r="AM560" s="13" t="s">
        <v>970</v>
      </c>
      <c r="AN560" s="14">
        <v>8146</v>
      </c>
      <c r="AO560" s="71"/>
      <c r="AP560" s="71">
        <f>SUMIFS('MOD PAA INVERSIÓN'!$M:$M,'MOD PAA INVERSIÓN'!B:B,A560,'MOD PAA INVERSIÓN'!A:A,"Información Actual")</f>
        <v>240100000</v>
      </c>
      <c r="AQ560" s="71">
        <f>VLOOKUP(A560,'Copia de MOD PAA INVERSIÓN'!$B:$M,12,0)</f>
        <v>179550000</v>
      </c>
      <c r="AR560" s="75">
        <f>VLOOKUP(A560,'SOL INVERSIÒN'!$B:$M,12,0)</f>
        <v>179550000</v>
      </c>
      <c r="AS560" s="75">
        <f t="shared" si="22"/>
        <v>0</v>
      </c>
      <c r="AT560" s="71"/>
      <c r="AU560" s="71">
        <f t="shared" si="24"/>
        <v>0</v>
      </c>
      <c r="AV560" s="71"/>
      <c r="AW560" s="71"/>
      <c r="AX560" s="71"/>
    </row>
    <row r="561" spans="1:50" ht="153">
      <c r="A561" s="12" t="s">
        <v>1157</v>
      </c>
      <c r="B561" s="13" t="s">
        <v>34</v>
      </c>
      <c r="C561" s="13" t="s">
        <v>35</v>
      </c>
      <c r="D561" s="13" t="s">
        <v>1095</v>
      </c>
      <c r="E561" s="13" t="s">
        <v>944</v>
      </c>
      <c r="F561" s="14">
        <v>8146</v>
      </c>
      <c r="G561" s="14">
        <v>2024110010254</v>
      </c>
      <c r="H561" s="13" t="s">
        <v>945</v>
      </c>
      <c r="I561" s="13" t="s">
        <v>946</v>
      </c>
      <c r="J561" s="13" t="s">
        <v>1096</v>
      </c>
      <c r="K561" s="13" t="s">
        <v>1146</v>
      </c>
      <c r="L561" s="13" t="s">
        <v>1155</v>
      </c>
      <c r="M561" s="13" t="s">
        <v>835</v>
      </c>
      <c r="N561" s="13" t="s">
        <v>1151</v>
      </c>
      <c r="O561" s="13">
        <v>2</v>
      </c>
      <c r="P561" s="13">
        <v>1</v>
      </c>
      <c r="Q561" s="13" t="s">
        <v>949</v>
      </c>
      <c r="R561" s="40" t="s">
        <v>950</v>
      </c>
      <c r="S561" s="40" t="s">
        <v>233</v>
      </c>
      <c r="T561" s="17">
        <v>20000000</v>
      </c>
      <c r="U561" s="13" t="s">
        <v>1098</v>
      </c>
      <c r="V561" s="13" t="s">
        <v>970</v>
      </c>
      <c r="W561" s="13" t="s">
        <v>952</v>
      </c>
      <c r="X561" s="13" t="s">
        <v>557</v>
      </c>
      <c r="Y561" s="13" t="s">
        <v>50</v>
      </c>
      <c r="Z561" s="13" t="s">
        <v>51</v>
      </c>
      <c r="AA561" s="69"/>
      <c r="AB561" s="69"/>
      <c r="AC561" s="69"/>
      <c r="AD561" s="69"/>
      <c r="AE561" s="13" t="s">
        <v>945</v>
      </c>
      <c r="AF561" s="40" t="s">
        <v>233</v>
      </c>
      <c r="AG561" s="34">
        <v>20000000</v>
      </c>
      <c r="AH561" s="70" t="e">
        <f>VLOOKUP(A561,'MOD PAA INVERSIÓN 25 DE FEBRERO'!$B:$M,12,0)</f>
        <v>#N/A</v>
      </c>
      <c r="AI561" s="70">
        <f t="shared" si="23"/>
        <v>0</v>
      </c>
      <c r="AJ561" s="70">
        <v>20000000</v>
      </c>
      <c r="AK561" s="70">
        <v>0</v>
      </c>
      <c r="AL561" s="70" t="e">
        <f>VLOOKUP(A561,'MOD PAA INVERSIÓN 25 DE FEBRERO'!$B:$X,23,0)</f>
        <v>#N/A</v>
      </c>
      <c r="AM561" s="13" t="s">
        <v>970</v>
      </c>
      <c r="AN561" s="14">
        <v>8146</v>
      </c>
      <c r="AO561" s="71"/>
      <c r="AP561" s="71">
        <f>SUMIFS('MOD PAA INVERSIÓN'!$M:$M,'MOD PAA INVERSIÓN'!B:B,A561,'MOD PAA INVERSIÓN'!A:A,"Información Actual")</f>
        <v>0</v>
      </c>
      <c r="AQ561" s="71" t="e">
        <f>VLOOKUP(A561,'Copia de MOD PAA INVERSIÓN'!$B:$M,12,0)</f>
        <v>#N/A</v>
      </c>
      <c r="AR561" s="69" t="e">
        <f>VLOOKUP(A561,'SOL INVERSIÒN'!$B:$M,12,0)</f>
        <v>#N/A</v>
      </c>
      <c r="AS561" s="69" t="e">
        <f t="shared" si="22"/>
        <v>#N/A</v>
      </c>
      <c r="AT561" s="71"/>
      <c r="AU561" s="71" t="e">
        <f t="shared" si="24"/>
        <v>#N/A</v>
      </c>
      <c r="AV561" s="71"/>
      <c r="AW561" s="71"/>
      <c r="AX561" s="71"/>
    </row>
    <row r="562" spans="1:50" ht="153">
      <c r="A562" s="12" t="s">
        <v>1158</v>
      </c>
      <c r="B562" s="13" t="s">
        <v>34</v>
      </c>
      <c r="C562" s="13" t="s">
        <v>35</v>
      </c>
      <c r="D562" s="13" t="s">
        <v>1095</v>
      </c>
      <c r="E562" s="13" t="s">
        <v>944</v>
      </c>
      <c r="F562" s="14">
        <v>8146</v>
      </c>
      <c r="G562" s="14">
        <v>2024110010254</v>
      </c>
      <c r="H562" s="13" t="s">
        <v>945</v>
      </c>
      <c r="I562" s="13" t="s">
        <v>946</v>
      </c>
      <c r="J562" s="13" t="s">
        <v>1096</v>
      </c>
      <c r="K562" s="13" t="s">
        <v>1146</v>
      </c>
      <c r="L562" s="13" t="s">
        <v>1155</v>
      </c>
      <c r="M562" s="13" t="s">
        <v>835</v>
      </c>
      <c r="N562" s="13" t="s">
        <v>1151</v>
      </c>
      <c r="O562" s="13">
        <v>2</v>
      </c>
      <c r="P562" s="13">
        <v>1</v>
      </c>
      <c r="Q562" s="13" t="s">
        <v>949</v>
      </c>
      <c r="R562" s="40" t="s">
        <v>950</v>
      </c>
      <c r="S562" s="40" t="s">
        <v>233</v>
      </c>
      <c r="T562" s="17">
        <v>20000000</v>
      </c>
      <c r="U562" s="13" t="s">
        <v>1098</v>
      </c>
      <c r="V562" s="13" t="s">
        <v>970</v>
      </c>
      <c r="W562" s="13" t="s">
        <v>952</v>
      </c>
      <c r="X562" s="13" t="s">
        <v>557</v>
      </c>
      <c r="Y562" s="13" t="s">
        <v>50</v>
      </c>
      <c r="Z562" s="13" t="s">
        <v>51</v>
      </c>
      <c r="AA562" s="69"/>
      <c r="AB562" s="69"/>
      <c r="AC562" s="69"/>
      <c r="AD562" s="69"/>
      <c r="AE562" s="13" t="s">
        <v>945</v>
      </c>
      <c r="AF562" s="40" t="s">
        <v>233</v>
      </c>
      <c r="AG562" s="34">
        <v>20000000</v>
      </c>
      <c r="AH562" s="70" t="e">
        <f>VLOOKUP(A562,'MOD PAA INVERSIÓN 25 DE FEBRERO'!$B:$M,12,0)</f>
        <v>#N/A</v>
      </c>
      <c r="AI562" s="70">
        <f t="shared" si="23"/>
        <v>0</v>
      </c>
      <c r="AJ562" s="70">
        <v>20000000</v>
      </c>
      <c r="AK562" s="70">
        <v>0</v>
      </c>
      <c r="AL562" s="70" t="e">
        <f>VLOOKUP(A562,'MOD PAA INVERSIÓN 25 DE FEBRERO'!$B:$X,23,0)</f>
        <v>#N/A</v>
      </c>
      <c r="AM562" s="13" t="s">
        <v>970</v>
      </c>
      <c r="AN562" s="14">
        <v>8146</v>
      </c>
      <c r="AO562" s="71"/>
      <c r="AP562" s="71">
        <f>SUMIFS('MOD PAA INVERSIÓN'!$M:$M,'MOD PAA INVERSIÓN'!B:B,A562,'MOD PAA INVERSIÓN'!A:A,"Información Actual")</f>
        <v>0</v>
      </c>
      <c r="AQ562" s="71" t="e">
        <f>VLOOKUP(A562,'Copia de MOD PAA INVERSIÓN'!$B:$M,12,0)</f>
        <v>#N/A</v>
      </c>
      <c r="AR562" s="69" t="e">
        <f>VLOOKUP(A562,'SOL INVERSIÒN'!$B:$M,12,0)</f>
        <v>#N/A</v>
      </c>
      <c r="AS562" s="69" t="e">
        <f t="shared" si="22"/>
        <v>#N/A</v>
      </c>
      <c r="AT562" s="71"/>
      <c r="AU562" s="71" t="e">
        <f t="shared" si="24"/>
        <v>#N/A</v>
      </c>
      <c r="AV562" s="71"/>
      <c r="AW562" s="71"/>
      <c r="AX562" s="71"/>
    </row>
    <row r="563" spans="1:50" ht="153">
      <c r="A563" s="12" t="s">
        <v>1159</v>
      </c>
      <c r="B563" s="13" t="s">
        <v>34</v>
      </c>
      <c r="C563" s="13" t="s">
        <v>35</v>
      </c>
      <c r="D563" s="13" t="s">
        <v>1095</v>
      </c>
      <c r="E563" s="13" t="s">
        <v>944</v>
      </c>
      <c r="F563" s="14">
        <v>8146</v>
      </c>
      <c r="G563" s="14">
        <v>2024110010254</v>
      </c>
      <c r="H563" s="13" t="s">
        <v>945</v>
      </c>
      <c r="I563" s="13" t="s">
        <v>946</v>
      </c>
      <c r="J563" s="13" t="s">
        <v>1096</v>
      </c>
      <c r="K563" s="13" t="s">
        <v>1146</v>
      </c>
      <c r="L563" s="13" t="s">
        <v>1155</v>
      </c>
      <c r="M563" s="13" t="s">
        <v>835</v>
      </c>
      <c r="N563" s="13" t="s">
        <v>1151</v>
      </c>
      <c r="O563" s="13">
        <v>2</v>
      </c>
      <c r="P563" s="13">
        <v>1</v>
      </c>
      <c r="Q563" s="13" t="s">
        <v>949</v>
      </c>
      <c r="R563" s="40" t="s">
        <v>950</v>
      </c>
      <c r="S563" s="40" t="s">
        <v>233</v>
      </c>
      <c r="T563" s="17">
        <v>20000000</v>
      </c>
      <c r="U563" s="13" t="s">
        <v>1098</v>
      </c>
      <c r="V563" s="13" t="s">
        <v>970</v>
      </c>
      <c r="W563" s="13" t="s">
        <v>952</v>
      </c>
      <c r="X563" s="13" t="s">
        <v>557</v>
      </c>
      <c r="Y563" s="13" t="s">
        <v>50</v>
      </c>
      <c r="Z563" s="13" t="s">
        <v>51</v>
      </c>
      <c r="AA563" s="69"/>
      <c r="AB563" s="69"/>
      <c r="AC563" s="69"/>
      <c r="AD563" s="69"/>
      <c r="AE563" s="13" t="s">
        <v>945</v>
      </c>
      <c r="AF563" s="40" t="s">
        <v>233</v>
      </c>
      <c r="AG563" s="34">
        <v>20000000</v>
      </c>
      <c r="AH563" s="70" t="e">
        <f>VLOOKUP(A563,'MOD PAA INVERSIÓN 25 DE FEBRERO'!$B:$M,12,0)</f>
        <v>#N/A</v>
      </c>
      <c r="AI563" s="70">
        <f t="shared" si="23"/>
        <v>0</v>
      </c>
      <c r="AJ563" s="70">
        <v>20000000</v>
      </c>
      <c r="AK563" s="70">
        <v>0</v>
      </c>
      <c r="AL563" s="70" t="e">
        <f>VLOOKUP(A563,'MOD PAA INVERSIÓN 25 DE FEBRERO'!$B:$X,23,0)</f>
        <v>#N/A</v>
      </c>
      <c r="AM563" s="13" t="s">
        <v>970</v>
      </c>
      <c r="AN563" s="14">
        <v>8146</v>
      </c>
      <c r="AO563" s="71"/>
      <c r="AP563" s="71">
        <f>SUMIFS('MOD PAA INVERSIÓN'!$M:$M,'MOD PAA INVERSIÓN'!B:B,A563,'MOD PAA INVERSIÓN'!A:A,"Información Actual")</f>
        <v>0</v>
      </c>
      <c r="AQ563" s="71" t="e">
        <f>VLOOKUP(A563,'Copia de MOD PAA INVERSIÓN'!$B:$M,12,0)</f>
        <v>#N/A</v>
      </c>
      <c r="AR563" s="69" t="e">
        <f>VLOOKUP(A563,'SOL INVERSIÒN'!$B:$M,12,0)</f>
        <v>#N/A</v>
      </c>
      <c r="AS563" s="69" t="e">
        <f t="shared" si="22"/>
        <v>#N/A</v>
      </c>
      <c r="AT563" s="71"/>
      <c r="AU563" s="71" t="e">
        <f t="shared" si="24"/>
        <v>#N/A</v>
      </c>
      <c r="AV563" s="71"/>
      <c r="AW563" s="71"/>
      <c r="AX563" s="71"/>
    </row>
    <row r="564" spans="1:50" ht="153">
      <c r="A564" s="12" t="s">
        <v>1160</v>
      </c>
      <c r="B564" s="13" t="s">
        <v>34</v>
      </c>
      <c r="C564" s="13" t="s">
        <v>35</v>
      </c>
      <c r="D564" s="13" t="s">
        <v>1095</v>
      </c>
      <c r="E564" s="13" t="s">
        <v>944</v>
      </c>
      <c r="F564" s="14">
        <v>8146</v>
      </c>
      <c r="G564" s="14">
        <v>2024110010254</v>
      </c>
      <c r="H564" s="13" t="s">
        <v>945</v>
      </c>
      <c r="I564" s="13" t="s">
        <v>946</v>
      </c>
      <c r="J564" s="13" t="s">
        <v>1096</v>
      </c>
      <c r="K564" s="13" t="s">
        <v>1146</v>
      </c>
      <c r="L564" s="13" t="s">
        <v>1155</v>
      </c>
      <c r="M564" s="13" t="s">
        <v>835</v>
      </c>
      <c r="N564" s="13" t="s">
        <v>1151</v>
      </c>
      <c r="O564" s="13">
        <v>2</v>
      </c>
      <c r="P564" s="13">
        <v>1</v>
      </c>
      <c r="Q564" s="13" t="s">
        <v>949</v>
      </c>
      <c r="R564" s="40" t="s">
        <v>950</v>
      </c>
      <c r="S564" s="40" t="s">
        <v>233</v>
      </c>
      <c r="T564" s="17">
        <v>20000000</v>
      </c>
      <c r="U564" s="13" t="s">
        <v>1098</v>
      </c>
      <c r="V564" s="13" t="s">
        <v>970</v>
      </c>
      <c r="W564" s="13" t="s">
        <v>952</v>
      </c>
      <c r="X564" s="13" t="s">
        <v>557</v>
      </c>
      <c r="Y564" s="13" t="s">
        <v>50</v>
      </c>
      <c r="Z564" s="13" t="s">
        <v>51</v>
      </c>
      <c r="AA564" s="69"/>
      <c r="AB564" s="69"/>
      <c r="AC564" s="69"/>
      <c r="AD564" s="69"/>
      <c r="AE564" s="13" t="s">
        <v>945</v>
      </c>
      <c r="AF564" s="40" t="s">
        <v>233</v>
      </c>
      <c r="AG564" s="34">
        <v>20000000</v>
      </c>
      <c r="AH564" s="70" t="e">
        <f>VLOOKUP(A564,'MOD PAA INVERSIÓN 25 DE FEBRERO'!$B:$M,12,0)</f>
        <v>#N/A</v>
      </c>
      <c r="AI564" s="70">
        <f t="shared" si="23"/>
        <v>0</v>
      </c>
      <c r="AJ564" s="70">
        <v>20000000</v>
      </c>
      <c r="AK564" s="70">
        <v>0</v>
      </c>
      <c r="AL564" s="70" t="e">
        <f>VLOOKUP(A564,'MOD PAA INVERSIÓN 25 DE FEBRERO'!$B:$X,23,0)</f>
        <v>#N/A</v>
      </c>
      <c r="AM564" s="13" t="s">
        <v>970</v>
      </c>
      <c r="AN564" s="14">
        <v>8146</v>
      </c>
      <c r="AO564" s="71"/>
      <c r="AP564" s="71">
        <f>SUMIFS('MOD PAA INVERSIÓN'!$M:$M,'MOD PAA INVERSIÓN'!B:B,A564,'MOD PAA INVERSIÓN'!A:A,"Información Actual")</f>
        <v>0</v>
      </c>
      <c r="AQ564" s="71" t="e">
        <f>VLOOKUP(A564,'Copia de MOD PAA INVERSIÓN'!$B:$M,12,0)</f>
        <v>#N/A</v>
      </c>
      <c r="AR564" s="69" t="e">
        <f>VLOOKUP(A564,'SOL INVERSIÒN'!$B:$M,12,0)</f>
        <v>#N/A</v>
      </c>
      <c r="AS564" s="69" t="e">
        <f t="shared" si="22"/>
        <v>#N/A</v>
      </c>
      <c r="AT564" s="71"/>
      <c r="AU564" s="71" t="e">
        <f t="shared" si="24"/>
        <v>#N/A</v>
      </c>
      <c r="AV564" s="71"/>
      <c r="AW564" s="71"/>
      <c r="AX564" s="71"/>
    </row>
    <row r="565" spans="1:50" ht="153">
      <c r="A565" s="12" t="s">
        <v>1161</v>
      </c>
      <c r="B565" s="13" t="s">
        <v>34</v>
      </c>
      <c r="C565" s="13" t="s">
        <v>35</v>
      </c>
      <c r="D565" s="13" t="s">
        <v>1095</v>
      </c>
      <c r="E565" s="13" t="s">
        <v>944</v>
      </c>
      <c r="F565" s="14">
        <v>8146</v>
      </c>
      <c r="G565" s="14">
        <v>2024110010254</v>
      </c>
      <c r="H565" s="13" t="s">
        <v>945</v>
      </c>
      <c r="I565" s="13" t="s">
        <v>946</v>
      </c>
      <c r="J565" s="13" t="s">
        <v>1096</v>
      </c>
      <c r="K565" s="13" t="s">
        <v>1146</v>
      </c>
      <c r="L565" s="13" t="s">
        <v>1155</v>
      </c>
      <c r="M565" s="13" t="s">
        <v>835</v>
      </c>
      <c r="N565" s="13" t="s">
        <v>1151</v>
      </c>
      <c r="O565" s="13">
        <v>2</v>
      </c>
      <c r="P565" s="13">
        <v>1</v>
      </c>
      <c r="Q565" s="13" t="s">
        <v>949</v>
      </c>
      <c r="R565" s="40" t="s">
        <v>950</v>
      </c>
      <c r="S565" s="40" t="s">
        <v>233</v>
      </c>
      <c r="T565" s="17">
        <v>20000000</v>
      </c>
      <c r="U565" s="13" t="s">
        <v>1098</v>
      </c>
      <c r="V565" s="13" t="s">
        <v>970</v>
      </c>
      <c r="W565" s="13" t="s">
        <v>952</v>
      </c>
      <c r="X565" s="13" t="s">
        <v>557</v>
      </c>
      <c r="Y565" s="13" t="s">
        <v>50</v>
      </c>
      <c r="Z565" s="13" t="s">
        <v>51</v>
      </c>
      <c r="AA565" s="69"/>
      <c r="AB565" s="69"/>
      <c r="AC565" s="69"/>
      <c r="AD565" s="69"/>
      <c r="AE565" s="13" t="s">
        <v>945</v>
      </c>
      <c r="AF565" s="40" t="s">
        <v>233</v>
      </c>
      <c r="AG565" s="34">
        <v>20000000</v>
      </c>
      <c r="AH565" s="70" t="e">
        <f>VLOOKUP(A565,'MOD PAA INVERSIÓN 25 DE FEBRERO'!$B:$M,12,0)</f>
        <v>#N/A</v>
      </c>
      <c r="AI565" s="70">
        <f t="shared" si="23"/>
        <v>0</v>
      </c>
      <c r="AJ565" s="70">
        <v>20000000</v>
      </c>
      <c r="AK565" s="70">
        <v>0</v>
      </c>
      <c r="AL565" s="70" t="e">
        <f>VLOOKUP(A565,'MOD PAA INVERSIÓN 25 DE FEBRERO'!$B:$X,23,0)</f>
        <v>#N/A</v>
      </c>
      <c r="AM565" s="13" t="s">
        <v>970</v>
      </c>
      <c r="AN565" s="14">
        <v>8146</v>
      </c>
      <c r="AO565" s="71"/>
      <c r="AP565" s="71">
        <f>SUMIFS('MOD PAA INVERSIÓN'!$M:$M,'MOD PAA INVERSIÓN'!B:B,A565,'MOD PAA INVERSIÓN'!A:A,"Información Actual")</f>
        <v>0</v>
      </c>
      <c r="AQ565" s="71" t="e">
        <f>VLOOKUP(A565,'Copia de MOD PAA INVERSIÓN'!$B:$M,12,0)</f>
        <v>#N/A</v>
      </c>
      <c r="AR565" s="69" t="e">
        <f>VLOOKUP(A565,'SOL INVERSIÒN'!$B:$M,12,0)</f>
        <v>#N/A</v>
      </c>
      <c r="AS565" s="69" t="e">
        <f t="shared" si="22"/>
        <v>#N/A</v>
      </c>
      <c r="AT565" s="71"/>
      <c r="AU565" s="71" t="e">
        <f t="shared" si="24"/>
        <v>#N/A</v>
      </c>
      <c r="AV565" s="71"/>
      <c r="AW565" s="71"/>
      <c r="AX565" s="71"/>
    </row>
    <row r="566" spans="1:50" ht="153">
      <c r="A566" s="12" t="s">
        <v>1162</v>
      </c>
      <c r="B566" s="13" t="s">
        <v>34</v>
      </c>
      <c r="C566" s="13" t="s">
        <v>35</v>
      </c>
      <c r="D566" s="13" t="s">
        <v>1095</v>
      </c>
      <c r="E566" s="13" t="s">
        <v>944</v>
      </c>
      <c r="F566" s="14">
        <v>8146</v>
      </c>
      <c r="G566" s="14">
        <v>2024110010254</v>
      </c>
      <c r="H566" s="13" t="s">
        <v>945</v>
      </c>
      <c r="I566" s="13" t="s">
        <v>946</v>
      </c>
      <c r="J566" s="13" t="s">
        <v>1096</v>
      </c>
      <c r="K566" s="13" t="s">
        <v>1146</v>
      </c>
      <c r="L566" s="13" t="s">
        <v>1155</v>
      </c>
      <c r="M566" s="13" t="s">
        <v>835</v>
      </c>
      <c r="N566" s="13" t="s">
        <v>1151</v>
      </c>
      <c r="O566" s="13">
        <v>2</v>
      </c>
      <c r="P566" s="13">
        <v>1</v>
      </c>
      <c r="Q566" s="13" t="s">
        <v>949</v>
      </c>
      <c r="R566" s="40" t="s">
        <v>950</v>
      </c>
      <c r="S566" s="40" t="s">
        <v>233</v>
      </c>
      <c r="T566" s="17">
        <v>20000000</v>
      </c>
      <c r="U566" s="13" t="s">
        <v>1098</v>
      </c>
      <c r="V566" s="13" t="s">
        <v>970</v>
      </c>
      <c r="W566" s="13" t="s">
        <v>952</v>
      </c>
      <c r="X566" s="13" t="s">
        <v>557</v>
      </c>
      <c r="Y566" s="13" t="s">
        <v>50</v>
      </c>
      <c r="Z566" s="13" t="s">
        <v>51</v>
      </c>
      <c r="AA566" s="69"/>
      <c r="AB566" s="69"/>
      <c r="AC566" s="69"/>
      <c r="AD566" s="69"/>
      <c r="AE566" s="13" t="s">
        <v>945</v>
      </c>
      <c r="AF566" s="40" t="s">
        <v>233</v>
      </c>
      <c r="AG566" s="34">
        <v>20000000</v>
      </c>
      <c r="AH566" s="70" t="e">
        <f>VLOOKUP(A566,'MOD PAA INVERSIÓN 25 DE FEBRERO'!$B:$M,12,0)</f>
        <v>#N/A</v>
      </c>
      <c r="AI566" s="70">
        <f t="shared" si="23"/>
        <v>0</v>
      </c>
      <c r="AJ566" s="70">
        <v>20000000</v>
      </c>
      <c r="AK566" s="70">
        <v>0</v>
      </c>
      <c r="AL566" s="70" t="e">
        <f>VLOOKUP(A566,'MOD PAA INVERSIÓN 25 DE FEBRERO'!$B:$X,23,0)</f>
        <v>#N/A</v>
      </c>
      <c r="AM566" s="13" t="s">
        <v>970</v>
      </c>
      <c r="AN566" s="14">
        <v>8146</v>
      </c>
      <c r="AO566" s="71"/>
      <c r="AP566" s="71">
        <f>SUMIFS('MOD PAA INVERSIÓN'!$M:$M,'MOD PAA INVERSIÓN'!B:B,A566,'MOD PAA INVERSIÓN'!A:A,"Información Actual")</f>
        <v>0</v>
      </c>
      <c r="AQ566" s="71" t="e">
        <f>VLOOKUP(A566,'Copia de MOD PAA INVERSIÓN'!$B:$M,12,0)</f>
        <v>#N/A</v>
      </c>
      <c r="AR566" s="69" t="e">
        <f>VLOOKUP(A566,'SOL INVERSIÒN'!$B:$M,12,0)</f>
        <v>#N/A</v>
      </c>
      <c r="AS566" s="69" t="e">
        <f t="shared" si="22"/>
        <v>#N/A</v>
      </c>
      <c r="AT566" s="71"/>
      <c r="AU566" s="71" t="e">
        <f t="shared" si="24"/>
        <v>#N/A</v>
      </c>
      <c r="AV566" s="71"/>
      <c r="AW566" s="71"/>
      <c r="AX566" s="71"/>
    </row>
    <row r="567" spans="1:50" ht="153">
      <c r="A567" s="12" t="s">
        <v>1163</v>
      </c>
      <c r="B567" s="13" t="s">
        <v>34</v>
      </c>
      <c r="C567" s="13" t="s">
        <v>35</v>
      </c>
      <c r="D567" s="13" t="s">
        <v>1095</v>
      </c>
      <c r="E567" s="13" t="s">
        <v>944</v>
      </c>
      <c r="F567" s="14">
        <v>8146</v>
      </c>
      <c r="G567" s="14">
        <v>2024110010254</v>
      </c>
      <c r="H567" s="13" t="s">
        <v>945</v>
      </c>
      <c r="I567" s="13" t="s">
        <v>946</v>
      </c>
      <c r="J567" s="13" t="s">
        <v>1096</v>
      </c>
      <c r="K567" s="13" t="s">
        <v>1146</v>
      </c>
      <c r="L567" s="13" t="s">
        <v>1155</v>
      </c>
      <c r="M567" s="13" t="s">
        <v>835</v>
      </c>
      <c r="N567" s="13" t="s">
        <v>1151</v>
      </c>
      <c r="O567" s="13">
        <v>2</v>
      </c>
      <c r="P567" s="13">
        <v>1</v>
      </c>
      <c r="Q567" s="13" t="s">
        <v>949</v>
      </c>
      <c r="R567" s="40" t="s">
        <v>950</v>
      </c>
      <c r="S567" s="40" t="s">
        <v>233</v>
      </c>
      <c r="T567" s="17">
        <v>20000000</v>
      </c>
      <c r="U567" s="13" t="s">
        <v>1098</v>
      </c>
      <c r="V567" s="13" t="s">
        <v>970</v>
      </c>
      <c r="W567" s="13" t="s">
        <v>952</v>
      </c>
      <c r="X567" s="13" t="s">
        <v>557</v>
      </c>
      <c r="Y567" s="13" t="s">
        <v>50</v>
      </c>
      <c r="Z567" s="13" t="s">
        <v>51</v>
      </c>
      <c r="AA567" s="69"/>
      <c r="AB567" s="69"/>
      <c r="AC567" s="69"/>
      <c r="AD567" s="69"/>
      <c r="AE567" s="13" t="s">
        <v>945</v>
      </c>
      <c r="AF567" s="40" t="s">
        <v>233</v>
      </c>
      <c r="AG567" s="34">
        <v>20000000</v>
      </c>
      <c r="AH567" s="70" t="e">
        <f>VLOOKUP(A567,'MOD PAA INVERSIÓN 25 DE FEBRERO'!$B:$M,12,0)</f>
        <v>#N/A</v>
      </c>
      <c r="AI567" s="70">
        <f t="shared" si="23"/>
        <v>0</v>
      </c>
      <c r="AJ567" s="70">
        <v>20000000</v>
      </c>
      <c r="AK567" s="70">
        <v>0</v>
      </c>
      <c r="AL567" s="70" t="e">
        <f>VLOOKUP(A567,'MOD PAA INVERSIÓN 25 DE FEBRERO'!$B:$X,23,0)</f>
        <v>#N/A</v>
      </c>
      <c r="AM567" s="13" t="s">
        <v>970</v>
      </c>
      <c r="AN567" s="14">
        <v>8146</v>
      </c>
      <c r="AO567" s="71"/>
      <c r="AP567" s="71">
        <f>SUMIFS('MOD PAA INVERSIÓN'!$M:$M,'MOD PAA INVERSIÓN'!B:B,A567,'MOD PAA INVERSIÓN'!A:A,"Información Actual")</f>
        <v>0</v>
      </c>
      <c r="AQ567" s="71" t="e">
        <f>VLOOKUP(A567,'Copia de MOD PAA INVERSIÓN'!$B:$M,12,0)</f>
        <v>#N/A</v>
      </c>
      <c r="AR567" s="69" t="e">
        <f>VLOOKUP(A567,'SOL INVERSIÒN'!$B:$M,12,0)</f>
        <v>#N/A</v>
      </c>
      <c r="AS567" s="69" t="e">
        <f t="shared" si="22"/>
        <v>#N/A</v>
      </c>
      <c r="AT567" s="71"/>
      <c r="AU567" s="71" t="e">
        <f t="shared" si="24"/>
        <v>#N/A</v>
      </c>
      <c r="AV567" s="71"/>
      <c r="AW567" s="71"/>
      <c r="AX567" s="71"/>
    </row>
    <row r="568" spans="1:50" ht="153">
      <c r="A568" s="12" t="s">
        <v>1164</v>
      </c>
      <c r="B568" s="13" t="s">
        <v>34</v>
      </c>
      <c r="C568" s="13" t="s">
        <v>35</v>
      </c>
      <c r="D568" s="13" t="s">
        <v>1095</v>
      </c>
      <c r="E568" s="13" t="s">
        <v>944</v>
      </c>
      <c r="F568" s="14">
        <v>8146</v>
      </c>
      <c r="G568" s="14">
        <v>2024110010254</v>
      </c>
      <c r="H568" s="13" t="s">
        <v>945</v>
      </c>
      <c r="I568" s="13" t="s">
        <v>946</v>
      </c>
      <c r="J568" s="13" t="s">
        <v>1096</v>
      </c>
      <c r="K568" s="13" t="s">
        <v>1146</v>
      </c>
      <c r="L568" s="13" t="s">
        <v>1155</v>
      </c>
      <c r="M568" s="13" t="s">
        <v>835</v>
      </c>
      <c r="N568" s="13" t="s">
        <v>1151</v>
      </c>
      <c r="O568" s="13">
        <v>2</v>
      </c>
      <c r="P568" s="13">
        <v>1</v>
      </c>
      <c r="Q568" s="13" t="s">
        <v>949</v>
      </c>
      <c r="R568" s="40" t="s">
        <v>950</v>
      </c>
      <c r="S568" s="40" t="s">
        <v>233</v>
      </c>
      <c r="T568" s="17">
        <v>20000000</v>
      </c>
      <c r="U568" s="13" t="s">
        <v>1098</v>
      </c>
      <c r="V568" s="13" t="s">
        <v>970</v>
      </c>
      <c r="W568" s="13" t="s">
        <v>952</v>
      </c>
      <c r="X568" s="13" t="s">
        <v>557</v>
      </c>
      <c r="Y568" s="13" t="s">
        <v>50</v>
      </c>
      <c r="Z568" s="13" t="s">
        <v>51</v>
      </c>
      <c r="AA568" s="69"/>
      <c r="AB568" s="69"/>
      <c r="AC568" s="69"/>
      <c r="AD568" s="69"/>
      <c r="AE568" s="13" t="s">
        <v>945</v>
      </c>
      <c r="AF568" s="40" t="s">
        <v>233</v>
      </c>
      <c r="AG568" s="34">
        <v>20000000</v>
      </c>
      <c r="AH568" s="70" t="e">
        <f>VLOOKUP(A568,'MOD PAA INVERSIÓN 25 DE FEBRERO'!$B:$M,12,0)</f>
        <v>#N/A</v>
      </c>
      <c r="AI568" s="70">
        <f t="shared" si="23"/>
        <v>0</v>
      </c>
      <c r="AJ568" s="70">
        <v>20000000</v>
      </c>
      <c r="AK568" s="70">
        <v>0</v>
      </c>
      <c r="AL568" s="70" t="e">
        <f>VLOOKUP(A568,'MOD PAA INVERSIÓN 25 DE FEBRERO'!$B:$X,23,0)</f>
        <v>#N/A</v>
      </c>
      <c r="AM568" s="13" t="s">
        <v>970</v>
      </c>
      <c r="AN568" s="14">
        <v>8146</v>
      </c>
      <c r="AO568" s="71"/>
      <c r="AP568" s="71">
        <f>SUMIFS('MOD PAA INVERSIÓN'!$M:$M,'MOD PAA INVERSIÓN'!B:B,A568,'MOD PAA INVERSIÓN'!A:A,"Información Actual")</f>
        <v>0</v>
      </c>
      <c r="AQ568" s="71" t="e">
        <f>VLOOKUP(A568,'Copia de MOD PAA INVERSIÓN'!$B:$M,12,0)</f>
        <v>#N/A</v>
      </c>
      <c r="AR568" s="69" t="e">
        <f>VLOOKUP(A568,'SOL INVERSIÒN'!$B:$M,12,0)</f>
        <v>#N/A</v>
      </c>
      <c r="AS568" s="69" t="e">
        <f t="shared" si="22"/>
        <v>#N/A</v>
      </c>
      <c r="AT568" s="71"/>
      <c r="AU568" s="71" t="e">
        <f t="shared" si="24"/>
        <v>#N/A</v>
      </c>
      <c r="AV568" s="71"/>
      <c r="AW568" s="71"/>
      <c r="AX568" s="71"/>
    </row>
    <row r="569" spans="1:50" ht="153">
      <c r="A569" s="12" t="s">
        <v>1165</v>
      </c>
      <c r="B569" s="13" t="s">
        <v>34</v>
      </c>
      <c r="C569" s="13" t="s">
        <v>35</v>
      </c>
      <c r="D569" s="13" t="s">
        <v>1095</v>
      </c>
      <c r="E569" s="13" t="s">
        <v>944</v>
      </c>
      <c r="F569" s="14">
        <v>8146</v>
      </c>
      <c r="G569" s="14">
        <v>2024110010254</v>
      </c>
      <c r="H569" s="13" t="s">
        <v>945</v>
      </c>
      <c r="I569" s="13" t="s">
        <v>946</v>
      </c>
      <c r="J569" s="13" t="s">
        <v>1096</v>
      </c>
      <c r="K569" s="13" t="s">
        <v>1146</v>
      </c>
      <c r="L569" s="13" t="s">
        <v>1155</v>
      </c>
      <c r="M569" s="13" t="s">
        <v>835</v>
      </c>
      <c r="N569" s="13" t="s">
        <v>1151</v>
      </c>
      <c r="O569" s="13">
        <v>2</v>
      </c>
      <c r="P569" s="13">
        <v>1</v>
      </c>
      <c r="Q569" s="13" t="s">
        <v>949</v>
      </c>
      <c r="R569" s="40" t="s">
        <v>950</v>
      </c>
      <c r="S569" s="40" t="s">
        <v>233</v>
      </c>
      <c r="T569" s="17">
        <v>20000000</v>
      </c>
      <c r="U569" s="13" t="s">
        <v>1098</v>
      </c>
      <c r="V569" s="13" t="s">
        <v>970</v>
      </c>
      <c r="W569" s="13" t="s">
        <v>952</v>
      </c>
      <c r="X569" s="13" t="s">
        <v>557</v>
      </c>
      <c r="Y569" s="13" t="s">
        <v>50</v>
      </c>
      <c r="Z569" s="13" t="s">
        <v>51</v>
      </c>
      <c r="AA569" s="69"/>
      <c r="AB569" s="69"/>
      <c r="AC569" s="69"/>
      <c r="AD569" s="69"/>
      <c r="AE569" s="13" t="s">
        <v>945</v>
      </c>
      <c r="AF569" s="40" t="s">
        <v>233</v>
      </c>
      <c r="AG569" s="34">
        <v>20000000</v>
      </c>
      <c r="AH569" s="70" t="e">
        <f>VLOOKUP(A569,'MOD PAA INVERSIÓN 25 DE FEBRERO'!$B:$M,12,0)</f>
        <v>#N/A</v>
      </c>
      <c r="AI569" s="70">
        <f t="shared" si="23"/>
        <v>0</v>
      </c>
      <c r="AJ569" s="70">
        <v>20000000</v>
      </c>
      <c r="AK569" s="70">
        <v>0</v>
      </c>
      <c r="AL569" s="70" t="e">
        <f>VLOOKUP(A569,'MOD PAA INVERSIÓN 25 DE FEBRERO'!$B:$X,23,0)</f>
        <v>#N/A</v>
      </c>
      <c r="AM569" s="13" t="s">
        <v>970</v>
      </c>
      <c r="AN569" s="14">
        <v>8146</v>
      </c>
      <c r="AO569" s="71"/>
      <c r="AP569" s="71">
        <f>SUMIFS('MOD PAA INVERSIÓN'!$M:$M,'MOD PAA INVERSIÓN'!B:B,A569,'MOD PAA INVERSIÓN'!A:A,"Información Actual")</f>
        <v>0</v>
      </c>
      <c r="AQ569" s="71" t="e">
        <f>VLOOKUP(A569,'Copia de MOD PAA INVERSIÓN'!$B:$M,12,0)</f>
        <v>#N/A</v>
      </c>
      <c r="AR569" s="69" t="e">
        <f>VLOOKUP(A569,'SOL INVERSIÒN'!$B:$M,12,0)</f>
        <v>#N/A</v>
      </c>
      <c r="AS569" s="69" t="e">
        <f t="shared" si="22"/>
        <v>#N/A</v>
      </c>
      <c r="AT569" s="71"/>
      <c r="AU569" s="71" t="e">
        <f t="shared" si="24"/>
        <v>#N/A</v>
      </c>
      <c r="AV569" s="71"/>
      <c r="AW569" s="71"/>
      <c r="AX569" s="71"/>
    </row>
    <row r="570" spans="1:50" ht="153">
      <c r="A570" s="12" t="s">
        <v>1166</v>
      </c>
      <c r="B570" s="13" t="s">
        <v>34</v>
      </c>
      <c r="C570" s="13" t="s">
        <v>35</v>
      </c>
      <c r="D570" s="13" t="s">
        <v>1095</v>
      </c>
      <c r="E570" s="13" t="s">
        <v>944</v>
      </c>
      <c r="F570" s="14">
        <v>8146</v>
      </c>
      <c r="G570" s="14">
        <v>2024110010254</v>
      </c>
      <c r="H570" s="13" t="s">
        <v>945</v>
      </c>
      <c r="I570" s="13" t="s">
        <v>946</v>
      </c>
      <c r="J570" s="13" t="s">
        <v>1096</v>
      </c>
      <c r="K570" s="13" t="s">
        <v>1146</v>
      </c>
      <c r="L570" s="13" t="s">
        <v>1155</v>
      </c>
      <c r="M570" s="13" t="s">
        <v>835</v>
      </c>
      <c r="N570" s="13" t="s">
        <v>1151</v>
      </c>
      <c r="O570" s="13">
        <v>2</v>
      </c>
      <c r="P570" s="13">
        <v>1</v>
      </c>
      <c r="Q570" s="13" t="s">
        <v>949</v>
      </c>
      <c r="R570" s="40" t="s">
        <v>950</v>
      </c>
      <c r="S570" s="40" t="s">
        <v>233</v>
      </c>
      <c r="T570" s="17">
        <v>20000000</v>
      </c>
      <c r="U570" s="13" t="s">
        <v>1098</v>
      </c>
      <c r="V570" s="13" t="s">
        <v>970</v>
      </c>
      <c r="W570" s="13" t="s">
        <v>952</v>
      </c>
      <c r="X570" s="13" t="s">
        <v>557</v>
      </c>
      <c r="Y570" s="13" t="s">
        <v>50</v>
      </c>
      <c r="Z570" s="13" t="s">
        <v>51</v>
      </c>
      <c r="AA570" s="69"/>
      <c r="AB570" s="69"/>
      <c r="AC570" s="69"/>
      <c r="AD570" s="69"/>
      <c r="AE570" s="13" t="s">
        <v>945</v>
      </c>
      <c r="AF570" s="40" t="s">
        <v>233</v>
      </c>
      <c r="AG570" s="34">
        <v>20000000</v>
      </c>
      <c r="AH570" s="70" t="e">
        <f>VLOOKUP(A570,'MOD PAA INVERSIÓN 25 DE FEBRERO'!$B:$M,12,0)</f>
        <v>#N/A</v>
      </c>
      <c r="AI570" s="70">
        <f t="shared" si="23"/>
        <v>0</v>
      </c>
      <c r="AJ570" s="70">
        <v>20000000</v>
      </c>
      <c r="AK570" s="70">
        <v>0</v>
      </c>
      <c r="AL570" s="70" t="e">
        <f>VLOOKUP(A570,'MOD PAA INVERSIÓN 25 DE FEBRERO'!$B:$X,23,0)</f>
        <v>#N/A</v>
      </c>
      <c r="AM570" s="13" t="s">
        <v>970</v>
      </c>
      <c r="AN570" s="14">
        <v>8146</v>
      </c>
      <c r="AO570" s="71"/>
      <c r="AP570" s="71">
        <f>SUMIFS('MOD PAA INVERSIÓN'!$M:$M,'MOD PAA INVERSIÓN'!B:B,A570,'MOD PAA INVERSIÓN'!A:A,"Información Actual")</f>
        <v>0</v>
      </c>
      <c r="AQ570" s="71" t="e">
        <f>VLOOKUP(A570,'Copia de MOD PAA INVERSIÓN'!$B:$M,12,0)</f>
        <v>#N/A</v>
      </c>
      <c r="AR570" s="69" t="e">
        <f>VLOOKUP(A570,'SOL INVERSIÒN'!$B:$M,12,0)</f>
        <v>#N/A</v>
      </c>
      <c r="AS570" s="69" t="e">
        <f t="shared" si="22"/>
        <v>#N/A</v>
      </c>
      <c r="AT570" s="71"/>
      <c r="AU570" s="71" t="e">
        <f t="shared" si="24"/>
        <v>#N/A</v>
      </c>
      <c r="AV570" s="71"/>
      <c r="AW570" s="71"/>
      <c r="AX570" s="71"/>
    </row>
    <row r="571" spans="1:50" ht="153">
      <c r="A571" s="12" t="s">
        <v>1167</v>
      </c>
      <c r="B571" s="13" t="s">
        <v>34</v>
      </c>
      <c r="C571" s="13" t="s">
        <v>35</v>
      </c>
      <c r="D571" s="13" t="s">
        <v>1095</v>
      </c>
      <c r="E571" s="13" t="s">
        <v>944</v>
      </c>
      <c r="F571" s="14">
        <v>8146</v>
      </c>
      <c r="G571" s="14">
        <v>2024110010254</v>
      </c>
      <c r="H571" s="13" t="s">
        <v>945</v>
      </c>
      <c r="I571" s="13" t="s">
        <v>946</v>
      </c>
      <c r="J571" s="13" t="s">
        <v>1096</v>
      </c>
      <c r="K571" s="13" t="s">
        <v>1146</v>
      </c>
      <c r="L571" s="13" t="s">
        <v>1155</v>
      </c>
      <c r="M571" s="13" t="s">
        <v>835</v>
      </c>
      <c r="N571" s="13" t="s">
        <v>1151</v>
      </c>
      <c r="O571" s="13">
        <v>2</v>
      </c>
      <c r="P571" s="13">
        <v>1</v>
      </c>
      <c r="Q571" s="13" t="s">
        <v>949</v>
      </c>
      <c r="R571" s="40" t="s">
        <v>950</v>
      </c>
      <c r="S571" s="40" t="s">
        <v>233</v>
      </c>
      <c r="T571" s="17">
        <v>20000000</v>
      </c>
      <c r="U571" s="13" t="s">
        <v>1098</v>
      </c>
      <c r="V571" s="13" t="s">
        <v>970</v>
      </c>
      <c r="W571" s="13" t="s">
        <v>952</v>
      </c>
      <c r="X571" s="13" t="s">
        <v>557</v>
      </c>
      <c r="Y571" s="13" t="s">
        <v>50</v>
      </c>
      <c r="Z571" s="13" t="s">
        <v>51</v>
      </c>
      <c r="AA571" s="69"/>
      <c r="AB571" s="69"/>
      <c r="AC571" s="69"/>
      <c r="AD571" s="69"/>
      <c r="AE571" s="13" t="s">
        <v>945</v>
      </c>
      <c r="AF571" s="40" t="s">
        <v>233</v>
      </c>
      <c r="AG571" s="34">
        <v>20000000</v>
      </c>
      <c r="AH571" s="70" t="e">
        <f>VLOOKUP(A571,'MOD PAA INVERSIÓN 25 DE FEBRERO'!$B:$M,12,0)</f>
        <v>#N/A</v>
      </c>
      <c r="AI571" s="70">
        <f t="shared" si="23"/>
        <v>0</v>
      </c>
      <c r="AJ571" s="70">
        <v>20000000</v>
      </c>
      <c r="AK571" s="70">
        <v>0</v>
      </c>
      <c r="AL571" s="70" t="e">
        <f>VLOOKUP(A571,'MOD PAA INVERSIÓN 25 DE FEBRERO'!$B:$X,23,0)</f>
        <v>#N/A</v>
      </c>
      <c r="AM571" s="13" t="s">
        <v>970</v>
      </c>
      <c r="AN571" s="14">
        <v>8146</v>
      </c>
      <c r="AO571" s="71"/>
      <c r="AP571" s="71">
        <f>SUMIFS('MOD PAA INVERSIÓN'!$M:$M,'MOD PAA INVERSIÓN'!B:B,A571,'MOD PAA INVERSIÓN'!A:A,"Información Actual")</f>
        <v>0</v>
      </c>
      <c r="AQ571" s="71" t="e">
        <f>VLOOKUP(A571,'Copia de MOD PAA INVERSIÓN'!$B:$M,12,0)</f>
        <v>#N/A</v>
      </c>
      <c r="AR571" s="69" t="e">
        <f>VLOOKUP(A571,'SOL INVERSIÒN'!$B:$M,12,0)</f>
        <v>#N/A</v>
      </c>
      <c r="AS571" s="69" t="e">
        <f t="shared" si="22"/>
        <v>#N/A</v>
      </c>
      <c r="AT571" s="71"/>
      <c r="AU571" s="71" t="e">
        <f t="shared" si="24"/>
        <v>#N/A</v>
      </c>
      <c r="AV571" s="71"/>
      <c r="AW571" s="71"/>
      <c r="AX571" s="71"/>
    </row>
    <row r="572" spans="1:50" ht="153">
      <c r="A572" s="12" t="s">
        <v>1168</v>
      </c>
      <c r="B572" s="13" t="s">
        <v>34</v>
      </c>
      <c r="C572" s="13" t="s">
        <v>35</v>
      </c>
      <c r="D572" s="13" t="s">
        <v>1095</v>
      </c>
      <c r="E572" s="13" t="s">
        <v>944</v>
      </c>
      <c r="F572" s="14">
        <v>8146</v>
      </c>
      <c r="G572" s="14">
        <v>2024110010254</v>
      </c>
      <c r="H572" s="13" t="s">
        <v>945</v>
      </c>
      <c r="I572" s="13" t="s">
        <v>946</v>
      </c>
      <c r="J572" s="13" t="s">
        <v>1096</v>
      </c>
      <c r="K572" s="13" t="s">
        <v>1146</v>
      </c>
      <c r="L572" s="13" t="s">
        <v>1155</v>
      </c>
      <c r="M572" s="13" t="s">
        <v>835</v>
      </c>
      <c r="N572" s="13" t="s">
        <v>1151</v>
      </c>
      <c r="O572" s="13">
        <v>2</v>
      </c>
      <c r="P572" s="13">
        <v>1</v>
      </c>
      <c r="Q572" s="13" t="s">
        <v>949</v>
      </c>
      <c r="R572" s="40" t="s">
        <v>950</v>
      </c>
      <c r="S572" s="40" t="s">
        <v>233</v>
      </c>
      <c r="T572" s="17">
        <v>20000000</v>
      </c>
      <c r="U572" s="13" t="s">
        <v>1098</v>
      </c>
      <c r="V572" s="13" t="s">
        <v>970</v>
      </c>
      <c r="W572" s="13" t="s">
        <v>952</v>
      </c>
      <c r="X572" s="13" t="s">
        <v>557</v>
      </c>
      <c r="Y572" s="13" t="s">
        <v>50</v>
      </c>
      <c r="Z572" s="13" t="s">
        <v>51</v>
      </c>
      <c r="AA572" s="69"/>
      <c r="AB572" s="69"/>
      <c r="AC572" s="69"/>
      <c r="AD572" s="69"/>
      <c r="AE572" s="13" t="s">
        <v>945</v>
      </c>
      <c r="AF572" s="40" t="s">
        <v>233</v>
      </c>
      <c r="AG572" s="34">
        <v>20000000</v>
      </c>
      <c r="AH572" s="70" t="e">
        <f>VLOOKUP(A572,'MOD PAA INVERSIÓN 25 DE FEBRERO'!$B:$M,12,0)</f>
        <v>#N/A</v>
      </c>
      <c r="AI572" s="70">
        <f t="shared" si="23"/>
        <v>0</v>
      </c>
      <c r="AJ572" s="70">
        <v>20000000</v>
      </c>
      <c r="AK572" s="70">
        <v>0</v>
      </c>
      <c r="AL572" s="70" t="e">
        <f>VLOOKUP(A572,'MOD PAA INVERSIÓN 25 DE FEBRERO'!$B:$X,23,0)</f>
        <v>#N/A</v>
      </c>
      <c r="AM572" s="13" t="s">
        <v>970</v>
      </c>
      <c r="AN572" s="14">
        <v>8146</v>
      </c>
      <c r="AO572" s="71"/>
      <c r="AP572" s="71">
        <f>SUMIFS('MOD PAA INVERSIÓN'!$M:$M,'MOD PAA INVERSIÓN'!B:B,A572,'MOD PAA INVERSIÓN'!A:A,"Información Actual")</f>
        <v>0</v>
      </c>
      <c r="AQ572" s="71" t="e">
        <f>VLOOKUP(A572,'Copia de MOD PAA INVERSIÓN'!$B:$M,12,0)</f>
        <v>#N/A</v>
      </c>
      <c r="AR572" s="69" t="e">
        <f>VLOOKUP(A572,'SOL INVERSIÒN'!$B:$M,12,0)</f>
        <v>#N/A</v>
      </c>
      <c r="AS572" s="69" t="e">
        <f t="shared" si="22"/>
        <v>#N/A</v>
      </c>
      <c r="AT572" s="71"/>
      <c r="AU572" s="71" t="e">
        <f t="shared" si="24"/>
        <v>#N/A</v>
      </c>
      <c r="AV572" s="71"/>
      <c r="AW572" s="71"/>
      <c r="AX572" s="71"/>
    </row>
    <row r="573" spans="1:50" ht="153">
      <c r="A573" s="12" t="s">
        <v>1169</v>
      </c>
      <c r="B573" s="13" t="s">
        <v>34</v>
      </c>
      <c r="C573" s="13" t="s">
        <v>35</v>
      </c>
      <c r="D573" s="13" t="s">
        <v>1095</v>
      </c>
      <c r="E573" s="13" t="s">
        <v>944</v>
      </c>
      <c r="F573" s="14">
        <v>8146</v>
      </c>
      <c r="G573" s="14">
        <v>2024110010254</v>
      </c>
      <c r="H573" s="13" t="s">
        <v>945</v>
      </c>
      <c r="I573" s="13" t="s">
        <v>946</v>
      </c>
      <c r="J573" s="13" t="s">
        <v>1096</v>
      </c>
      <c r="K573" s="13" t="s">
        <v>1146</v>
      </c>
      <c r="L573" s="13" t="s">
        <v>1155</v>
      </c>
      <c r="M573" s="13" t="s">
        <v>835</v>
      </c>
      <c r="N573" s="13" t="s">
        <v>1151</v>
      </c>
      <c r="O573" s="13">
        <v>2</v>
      </c>
      <c r="P573" s="13">
        <v>1</v>
      </c>
      <c r="Q573" s="13" t="s">
        <v>949</v>
      </c>
      <c r="R573" s="40" t="s">
        <v>950</v>
      </c>
      <c r="S573" s="40" t="s">
        <v>233</v>
      </c>
      <c r="T573" s="17">
        <v>20000000</v>
      </c>
      <c r="U573" s="13" t="s">
        <v>1098</v>
      </c>
      <c r="V573" s="13" t="s">
        <v>970</v>
      </c>
      <c r="W573" s="13" t="s">
        <v>952</v>
      </c>
      <c r="X573" s="13" t="s">
        <v>557</v>
      </c>
      <c r="Y573" s="13" t="s">
        <v>50</v>
      </c>
      <c r="Z573" s="13" t="s">
        <v>51</v>
      </c>
      <c r="AA573" s="69"/>
      <c r="AB573" s="69"/>
      <c r="AC573" s="69"/>
      <c r="AD573" s="69"/>
      <c r="AE573" s="13" t="s">
        <v>945</v>
      </c>
      <c r="AF573" s="40" t="s">
        <v>233</v>
      </c>
      <c r="AG573" s="34">
        <v>20000000</v>
      </c>
      <c r="AH573" s="70" t="e">
        <f>VLOOKUP(A573,'MOD PAA INVERSIÓN 25 DE FEBRERO'!$B:$M,12,0)</f>
        <v>#N/A</v>
      </c>
      <c r="AI573" s="70">
        <f t="shared" si="23"/>
        <v>0</v>
      </c>
      <c r="AJ573" s="70">
        <v>20000000</v>
      </c>
      <c r="AK573" s="70">
        <v>0</v>
      </c>
      <c r="AL573" s="70" t="e">
        <f>VLOOKUP(A573,'MOD PAA INVERSIÓN 25 DE FEBRERO'!$B:$X,23,0)</f>
        <v>#N/A</v>
      </c>
      <c r="AM573" s="13" t="s">
        <v>970</v>
      </c>
      <c r="AN573" s="14">
        <v>8146</v>
      </c>
      <c r="AO573" s="71"/>
      <c r="AP573" s="71">
        <f>SUMIFS('MOD PAA INVERSIÓN'!$M:$M,'MOD PAA INVERSIÓN'!B:B,A573,'MOD PAA INVERSIÓN'!A:A,"Información Actual")</f>
        <v>0</v>
      </c>
      <c r="AQ573" s="71" t="e">
        <f>VLOOKUP(A573,'Copia de MOD PAA INVERSIÓN'!$B:$M,12,0)</f>
        <v>#N/A</v>
      </c>
      <c r="AR573" s="69" t="e">
        <f>VLOOKUP(A573,'SOL INVERSIÒN'!$B:$M,12,0)</f>
        <v>#N/A</v>
      </c>
      <c r="AS573" s="69" t="e">
        <f t="shared" si="22"/>
        <v>#N/A</v>
      </c>
      <c r="AT573" s="71"/>
      <c r="AU573" s="71" t="e">
        <f t="shared" si="24"/>
        <v>#N/A</v>
      </c>
      <c r="AV573" s="71"/>
      <c r="AW573" s="71"/>
      <c r="AX573" s="71"/>
    </row>
    <row r="574" spans="1:50" ht="153">
      <c r="A574" s="12" t="s">
        <v>1170</v>
      </c>
      <c r="B574" s="13" t="s">
        <v>34</v>
      </c>
      <c r="C574" s="13" t="s">
        <v>35</v>
      </c>
      <c r="D574" s="13" t="s">
        <v>1095</v>
      </c>
      <c r="E574" s="13" t="s">
        <v>944</v>
      </c>
      <c r="F574" s="14">
        <v>8146</v>
      </c>
      <c r="G574" s="14">
        <v>2024110010254</v>
      </c>
      <c r="H574" s="13" t="s">
        <v>945</v>
      </c>
      <c r="I574" s="13" t="s">
        <v>946</v>
      </c>
      <c r="J574" s="13" t="s">
        <v>1096</v>
      </c>
      <c r="K574" s="13" t="s">
        <v>1146</v>
      </c>
      <c r="L574" s="13" t="s">
        <v>1155</v>
      </c>
      <c r="M574" s="13" t="s">
        <v>835</v>
      </c>
      <c r="N574" s="13" t="s">
        <v>1151</v>
      </c>
      <c r="O574" s="13">
        <v>2</v>
      </c>
      <c r="P574" s="13">
        <v>1</v>
      </c>
      <c r="Q574" s="13" t="s">
        <v>949</v>
      </c>
      <c r="R574" s="40" t="s">
        <v>950</v>
      </c>
      <c r="S574" s="40" t="s">
        <v>233</v>
      </c>
      <c r="T574" s="17">
        <v>20000000</v>
      </c>
      <c r="U574" s="13" t="s">
        <v>1098</v>
      </c>
      <c r="V574" s="13" t="s">
        <v>970</v>
      </c>
      <c r="W574" s="13" t="s">
        <v>952</v>
      </c>
      <c r="X574" s="13" t="s">
        <v>557</v>
      </c>
      <c r="Y574" s="13" t="s">
        <v>50</v>
      </c>
      <c r="Z574" s="13" t="s">
        <v>51</v>
      </c>
      <c r="AA574" s="69"/>
      <c r="AB574" s="69"/>
      <c r="AC574" s="69"/>
      <c r="AD574" s="69"/>
      <c r="AE574" s="13" t="s">
        <v>945</v>
      </c>
      <c r="AF574" s="40" t="s">
        <v>233</v>
      </c>
      <c r="AG574" s="34">
        <v>20000000</v>
      </c>
      <c r="AH574" s="70" t="e">
        <f>VLOOKUP(A574,'MOD PAA INVERSIÓN 25 DE FEBRERO'!$B:$M,12,0)</f>
        <v>#N/A</v>
      </c>
      <c r="AI574" s="70">
        <f t="shared" si="23"/>
        <v>0</v>
      </c>
      <c r="AJ574" s="70">
        <v>20000000</v>
      </c>
      <c r="AK574" s="70">
        <v>0</v>
      </c>
      <c r="AL574" s="70" t="e">
        <f>VLOOKUP(A574,'MOD PAA INVERSIÓN 25 DE FEBRERO'!$B:$X,23,0)</f>
        <v>#N/A</v>
      </c>
      <c r="AM574" s="13" t="s">
        <v>970</v>
      </c>
      <c r="AN574" s="14">
        <v>8146</v>
      </c>
      <c r="AO574" s="71"/>
      <c r="AP574" s="71">
        <f>SUMIFS('MOD PAA INVERSIÓN'!$M:$M,'MOD PAA INVERSIÓN'!B:B,A574,'MOD PAA INVERSIÓN'!A:A,"Información Actual")</f>
        <v>0</v>
      </c>
      <c r="AQ574" s="71" t="e">
        <f>VLOOKUP(A574,'Copia de MOD PAA INVERSIÓN'!$B:$M,12,0)</f>
        <v>#N/A</v>
      </c>
      <c r="AR574" s="69" t="e">
        <f>VLOOKUP(A574,'SOL INVERSIÒN'!$B:$M,12,0)</f>
        <v>#N/A</v>
      </c>
      <c r="AS574" s="69" t="e">
        <f t="shared" si="22"/>
        <v>#N/A</v>
      </c>
      <c r="AT574" s="71"/>
      <c r="AU574" s="71" t="e">
        <f t="shared" si="24"/>
        <v>#N/A</v>
      </c>
      <c r="AV574" s="71"/>
      <c r="AW574" s="71"/>
      <c r="AX574" s="71"/>
    </row>
    <row r="575" spans="1:50" ht="153">
      <c r="A575" s="12" t="s">
        <v>1171</v>
      </c>
      <c r="B575" s="13" t="s">
        <v>34</v>
      </c>
      <c r="C575" s="13" t="s">
        <v>35</v>
      </c>
      <c r="D575" s="13" t="s">
        <v>1095</v>
      </c>
      <c r="E575" s="13" t="s">
        <v>944</v>
      </c>
      <c r="F575" s="14">
        <v>8146</v>
      </c>
      <c r="G575" s="14">
        <v>2024110010254</v>
      </c>
      <c r="H575" s="13" t="s">
        <v>945</v>
      </c>
      <c r="I575" s="13" t="s">
        <v>946</v>
      </c>
      <c r="J575" s="13" t="s">
        <v>1096</v>
      </c>
      <c r="K575" s="13" t="s">
        <v>1146</v>
      </c>
      <c r="L575" s="13" t="s">
        <v>1155</v>
      </c>
      <c r="M575" s="13" t="s">
        <v>835</v>
      </c>
      <c r="N575" s="13" t="s">
        <v>1151</v>
      </c>
      <c r="O575" s="13">
        <v>2</v>
      </c>
      <c r="P575" s="13">
        <v>1</v>
      </c>
      <c r="Q575" s="13" t="s">
        <v>949</v>
      </c>
      <c r="R575" s="40" t="s">
        <v>950</v>
      </c>
      <c r="S575" s="40" t="s">
        <v>233</v>
      </c>
      <c r="T575" s="17">
        <v>20000000</v>
      </c>
      <c r="U575" s="13" t="s">
        <v>1098</v>
      </c>
      <c r="V575" s="13" t="s">
        <v>970</v>
      </c>
      <c r="W575" s="13" t="s">
        <v>952</v>
      </c>
      <c r="X575" s="13" t="s">
        <v>557</v>
      </c>
      <c r="Y575" s="13" t="s">
        <v>50</v>
      </c>
      <c r="Z575" s="13" t="s">
        <v>51</v>
      </c>
      <c r="AA575" s="69"/>
      <c r="AB575" s="69"/>
      <c r="AC575" s="69"/>
      <c r="AD575" s="69"/>
      <c r="AE575" s="13" t="s">
        <v>945</v>
      </c>
      <c r="AF575" s="40" t="s">
        <v>233</v>
      </c>
      <c r="AG575" s="34">
        <v>20000000</v>
      </c>
      <c r="AH575" s="70" t="e">
        <f>VLOOKUP(A575,'MOD PAA INVERSIÓN 25 DE FEBRERO'!$B:$M,12,0)</f>
        <v>#N/A</v>
      </c>
      <c r="AI575" s="70">
        <f t="shared" si="23"/>
        <v>0</v>
      </c>
      <c r="AJ575" s="70">
        <v>20000000</v>
      </c>
      <c r="AK575" s="70">
        <v>0</v>
      </c>
      <c r="AL575" s="70" t="e">
        <f>VLOOKUP(A575,'MOD PAA INVERSIÓN 25 DE FEBRERO'!$B:$X,23,0)</f>
        <v>#N/A</v>
      </c>
      <c r="AM575" s="13" t="s">
        <v>970</v>
      </c>
      <c r="AN575" s="14">
        <v>8146</v>
      </c>
      <c r="AO575" s="71"/>
      <c r="AP575" s="71">
        <f>SUMIFS('MOD PAA INVERSIÓN'!$M:$M,'MOD PAA INVERSIÓN'!B:B,A575,'MOD PAA INVERSIÓN'!A:A,"Información Actual")</f>
        <v>0</v>
      </c>
      <c r="AQ575" s="71" t="e">
        <f>VLOOKUP(A575,'Copia de MOD PAA INVERSIÓN'!$B:$M,12,0)</f>
        <v>#N/A</v>
      </c>
      <c r="AR575" s="69" t="e">
        <f>VLOOKUP(A575,'SOL INVERSIÒN'!$B:$M,12,0)</f>
        <v>#N/A</v>
      </c>
      <c r="AS575" s="69" t="e">
        <f t="shared" si="22"/>
        <v>#N/A</v>
      </c>
      <c r="AT575" s="71"/>
      <c r="AU575" s="71" t="e">
        <f t="shared" si="24"/>
        <v>#N/A</v>
      </c>
      <c r="AV575" s="71"/>
      <c r="AW575" s="71"/>
      <c r="AX575" s="71"/>
    </row>
    <row r="576" spans="1:50" ht="153">
      <c r="A576" s="12" t="s">
        <v>1172</v>
      </c>
      <c r="B576" s="13" t="s">
        <v>34</v>
      </c>
      <c r="C576" s="13" t="s">
        <v>35</v>
      </c>
      <c r="D576" s="13" t="s">
        <v>1095</v>
      </c>
      <c r="E576" s="13" t="s">
        <v>944</v>
      </c>
      <c r="F576" s="14">
        <v>8146</v>
      </c>
      <c r="G576" s="14">
        <v>2024110010254</v>
      </c>
      <c r="H576" s="13" t="s">
        <v>945</v>
      </c>
      <c r="I576" s="13" t="s">
        <v>946</v>
      </c>
      <c r="J576" s="13" t="s">
        <v>1096</v>
      </c>
      <c r="K576" s="13" t="s">
        <v>1146</v>
      </c>
      <c r="L576" s="13" t="s">
        <v>1155</v>
      </c>
      <c r="M576" s="13" t="s">
        <v>835</v>
      </c>
      <c r="N576" s="13" t="s">
        <v>1151</v>
      </c>
      <c r="O576" s="13">
        <v>2</v>
      </c>
      <c r="P576" s="13">
        <v>1</v>
      </c>
      <c r="Q576" s="13" t="s">
        <v>949</v>
      </c>
      <c r="R576" s="40" t="s">
        <v>950</v>
      </c>
      <c r="S576" s="40" t="s">
        <v>233</v>
      </c>
      <c r="T576" s="17">
        <v>20000000</v>
      </c>
      <c r="U576" s="13" t="s">
        <v>1098</v>
      </c>
      <c r="V576" s="13" t="s">
        <v>970</v>
      </c>
      <c r="W576" s="13" t="s">
        <v>952</v>
      </c>
      <c r="X576" s="13" t="s">
        <v>557</v>
      </c>
      <c r="Y576" s="13" t="s">
        <v>50</v>
      </c>
      <c r="Z576" s="13" t="s">
        <v>51</v>
      </c>
      <c r="AA576" s="69"/>
      <c r="AB576" s="69"/>
      <c r="AC576" s="69"/>
      <c r="AD576" s="69"/>
      <c r="AE576" s="13" t="s">
        <v>945</v>
      </c>
      <c r="AF576" s="40" t="s">
        <v>233</v>
      </c>
      <c r="AG576" s="34">
        <v>20000000</v>
      </c>
      <c r="AH576" s="70" t="e">
        <f>VLOOKUP(A576,'MOD PAA INVERSIÓN 25 DE FEBRERO'!$B:$M,12,0)</f>
        <v>#N/A</v>
      </c>
      <c r="AI576" s="70">
        <f t="shared" si="23"/>
        <v>0</v>
      </c>
      <c r="AJ576" s="70">
        <v>20000000</v>
      </c>
      <c r="AK576" s="70">
        <v>0</v>
      </c>
      <c r="AL576" s="70" t="e">
        <f>VLOOKUP(A576,'MOD PAA INVERSIÓN 25 DE FEBRERO'!$B:$X,23,0)</f>
        <v>#N/A</v>
      </c>
      <c r="AM576" s="13" t="s">
        <v>970</v>
      </c>
      <c r="AN576" s="14">
        <v>8146</v>
      </c>
      <c r="AO576" s="71"/>
      <c r="AP576" s="71">
        <f>SUMIFS('MOD PAA INVERSIÓN'!$M:$M,'MOD PAA INVERSIÓN'!B:B,A576,'MOD PAA INVERSIÓN'!A:A,"Información Actual")</f>
        <v>0</v>
      </c>
      <c r="AQ576" s="71" t="e">
        <f>VLOOKUP(A576,'Copia de MOD PAA INVERSIÓN'!$B:$M,12,0)</f>
        <v>#N/A</v>
      </c>
      <c r="AR576" s="69" t="e">
        <f>VLOOKUP(A576,'SOL INVERSIÒN'!$B:$M,12,0)</f>
        <v>#N/A</v>
      </c>
      <c r="AS576" s="69" t="e">
        <f t="shared" si="22"/>
        <v>#N/A</v>
      </c>
      <c r="AT576" s="71"/>
      <c r="AU576" s="71" t="e">
        <f t="shared" si="24"/>
        <v>#N/A</v>
      </c>
      <c r="AV576" s="71"/>
      <c r="AW576" s="71"/>
      <c r="AX576" s="71"/>
    </row>
    <row r="577" spans="1:50" ht="153">
      <c r="A577" s="12" t="s">
        <v>1173</v>
      </c>
      <c r="B577" s="13" t="s">
        <v>34</v>
      </c>
      <c r="C577" s="13" t="s">
        <v>35</v>
      </c>
      <c r="D577" s="13" t="s">
        <v>1095</v>
      </c>
      <c r="E577" s="13" t="s">
        <v>944</v>
      </c>
      <c r="F577" s="14">
        <v>8146</v>
      </c>
      <c r="G577" s="14">
        <v>2024110010254</v>
      </c>
      <c r="H577" s="13" t="s">
        <v>945</v>
      </c>
      <c r="I577" s="13" t="s">
        <v>946</v>
      </c>
      <c r="J577" s="13" t="s">
        <v>1096</v>
      </c>
      <c r="K577" s="13" t="s">
        <v>1146</v>
      </c>
      <c r="L577" s="13" t="s">
        <v>1155</v>
      </c>
      <c r="M577" s="13" t="s">
        <v>835</v>
      </c>
      <c r="N577" s="13" t="s">
        <v>1151</v>
      </c>
      <c r="O577" s="13">
        <v>2</v>
      </c>
      <c r="P577" s="13">
        <v>1</v>
      </c>
      <c r="Q577" s="13" t="s">
        <v>949</v>
      </c>
      <c r="R577" s="40" t="s">
        <v>950</v>
      </c>
      <c r="S577" s="40" t="s">
        <v>233</v>
      </c>
      <c r="T577" s="17">
        <v>20000000</v>
      </c>
      <c r="U577" s="13" t="s">
        <v>1098</v>
      </c>
      <c r="V577" s="13" t="s">
        <v>970</v>
      </c>
      <c r="W577" s="13" t="s">
        <v>952</v>
      </c>
      <c r="X577" s="13" t="s">
        <v>557</v>
      </c>
      <c r="Y577" s="13" t="s">
        <v>50</v>
      </c>
      <c r="Z577" s="13" t="s">
        <v>51</v>
      </c>
      <c r="AA577" s="69"/>
      <c r="AB577" s="69"/>
      <c r="AC577" s="69"/>
      <c r="AD577" s="69"/>
      <c r="AE577" s="13" t="s">
        <v>945</v>
      </c>
      <c r="AF577" s="40" t="s">
        <v>233</v>
      </c>
      <c r="AG577" s="34">
        <v>20000000</v>
      </c>
      <c r="AH577" s="70" t="e">
        <f>VLOOKUP(A577,'MOD PAA INVERSIÓN 25 DE FEBRERO'!$B:$M,12,0)</f>
        <v>#N/A</v>
      </c>
      <c r="AI577" s="70">
        <f t="shared" si="23"/>
        <v>0</v>
      </c>
      <c r="AJ577" s="70">
        <v>20000000</v>
      </c>
      <c r="AK577" s="70">
        <v>0</v>
      </c>
      <c r="AL577" s="70" t="e">
        <f>VLOOKUP(A577,'MOD PAA INVERSIÓN 25 DE FEBRERO'!$B:$X,23,0)</f>
        <v>#N/A</v>
      </c>
      <c r="AM577" s="13" t="s">
        <v>970</v>
      </c>
      <c r="AN577" s="14">
        <v>8146</v>
      </c>
      <c r="AO577" s="71"/>
      <c r="AP577" s="71">
        <f>SUMIFS('MOD PAA INVERSIÓN'!$M:$M,'MOD PAA INVERSIÓN'!B:B,A577,'MOD PAA INVERSIÓN'!A:A,"Información Actual")</f>
        <v>0</v>
      </c>
      <c r="AQ577" s="71" t="e">
        <f>VLOOKUP(A577,'Copia de MOD PAA INVERSIÓN'!$B:$M,12,0)</f>
        <v>#N/A</v>
      </c>
      <c r="AR577" s="69" t="e">
        <f>VLOOKUP(A577,'SOL INVERSIÒN'!$B:$M,12,0)</f>
        <v>#N/A</v>
      </c>
      <c r="AS577" s="69" t="e">
        <f t="shared" si="22"/>
        <v>#N/A</v>
      </c>
      <c r="AT577" s="71"/>
      <c r="AU577" s="71" t="e">
        <f t="shared" si="24"/>
        <v>#N/A</v>
      </c>
      <c r="AV577" s="71"/>
      <c r="AW577" s="71"/>
      <c r="AX577" s="71"/>
    </row>
    <row r="578" spans="1:50" ht="153">
      <c r="A578" s="12" t="s">
        <v>1174</v>
      </c>
      <c r="B578" s="13" t="s">
        <v>34</v>
      </c>
      <c r="C578" s="13" t="s">
        <v>35</v>
      </c>
      <c r="D578" s="13" t="s">
        <v>1095</v>
      </c>
      <c r="E578" s="13" t="s">
        <v>944</v>
      </c>
      <c r="F578" s="14">
        <v>8146</v>
      </c>
      <c r="G578" s="14">
        <v>2024110010254</v>
      </c>
      <c r="H578" s="13" t="s">
        <v>945</v>
      </c>
      <c r="I578" s="13" t="s">
        <v>946</v>
      </c>
      <c r="J578" s="13" t="s">
        <v>1096</v>
      </c>
      <c r="K578" s="13" t="s">
        <v>1146</v>
      </c>
      <c r="L578" s="13" t="s">
        <v>1155</v>
      </c>
      <c r="M578" s="13" t="s">
        <v>835</v>
      </c>
      <c r="N578" s="13" t="s">
        <v>1151</v>
      </c>
      <c r="O578" s="13">
        <v>2</v>
      </c>
      <c r="P578" s="13">
        <v>1</v>
      </c>
      <c r="Q578" s="13" t="s">
        <v>949</v>
      </c>
      <c r="R578" s="40" t="s">
        <v>950</v>
      </c>
      <c r="S578" s="40" t="s">
        <v>233</v>
      </c>
      <c r="T578" s="17">
        <v>20000000</v>
      </c>
      <c r="U578" s="13" t="s">
        <v>1098</v>
      </c>
      <c r="V578" s="13" t="s">
        <v>970</v>
      </c>
      <c r="W578" s="13" t="s">
        <v>952</v>
      </c>
      <c r="X578" s="13" t="s">
        <v>557</v>
      </c>
      <c r="Y578" s="13" t="s">
        <v>50</v>
      </c>
      <c r="Z578" s="13" t="s">
        <v>51</v>
      </c>
      <c r="AA578" s="69"/>
      <c r="AB578" s="69"/>
      <c r="AC578" s="69"/>
      <c r="AD578" s="69"/>
      <c r="AE578" s="13" t="s">
        <v>945</v>
      </c>
      <c r="AF578" s="40" t="s">
        <v>233</v>
      </c>
      <c r="AG578" s="34">
        <v>20000000</v>
      </c>
      <c r="AH578" s="70" t="e">
        <f>VLOOKUP(A578,'MOD PAA INVERSIÓN 25 DE FEBRERO'!$B:$M,12,0)</f>
        <v>#N/A</v>
      </c>
      <c r="AI578" s="70">
        <f t="shared" si="23"/>
        <v>0</v>
      </c>
      <c r="AJ578" s="70">
        <v>20000000</v>
      </c>
      <c r="AK578" s="70">
        <v>0</v>
      </c>
      <c r="AL578" s="70" t="e">
        <f>VLOOKUP(A578,'MOD PAA INVERSIÓN 25 DE FEBRERO'!$B:$X,23,0)</f>
        <v>#N/A</v>
      </c>
      <c r="AM578" s="13" t="s">
        <v>970</v>
      </c>
      <c r="AN578" s="14">
        <v>8146</v>
      </c>
      <c r="AO578" s="71"/>
      <c r="AP578" s="71">
        <f>SUMIFS('MOD PAA INVERSIÓN'!$M:$M,'MOD PAA INVERSIÓN'!B:B,A578,'MOD PAA INVERSIÓN'!A:A,"Información Actual")</f>
        <v>0</v>
      </c>
      <c r="AQ578" s="71" t="e">
        <f>VLOOKUP(A578,'Copia de MOD PAA INVERSIÓN'!$B:$M,12,0)</f>
        <v>#N/A</v>
      </c>
      <c r="AR578" s="69" t="e">
        <f>VLOOKUP(A578,'SOL INVERSIÒN'!$B:$M,12,0)</f>
        <v>#N/A</v>
      </c>
      <c r="AS578" s="69" t="e">
        <f t="shared" si="22"/>
        <v>#N/A</v>
      </c>
      <c r="AT578" s="71"/>
      <c r="AU578" s="71" t="e">
        <f t="shared" si="24"/>
        <v>#N/A</v>
      </c>
      <c r="AV578" s="71"/>
      <c r="AW578" s="71"/>
      <c r="AX578" s="71"/>
    </row>
    <row r="579" spans="1:50" ht="153">
      <c r="A579" s="12" t="s">
        <v>1175</v>
      </c>
      <c r="B579" s="13" t="s">
        <v>34</v>
      </c>
      <c r="C579" s="13" t="s">
        <v>35</v>
      </c>
      <c r="D579" s="13" t="s">
        <v>1095</v>
      </c>
      <c r="E579" s="13" t="s">
        <v>944</v>
      </c>
      <c r="F579" s="14">
        <v>8146</v>
      </c>
      <c r="G579" s="14">
        <v>2024110010254</v>
      </c>
      <c r="H579" s="13" t="s">
        <v>945</v>
      </c>
      <c r="I579" s="13" t="s">
        <v>946</v>
      </c>
      <c r="J579" s="13" t="s">
        <v>1096</v>
      </c>
      <c r="K579" s="13" t="s">
        <v>1146</v>
      </c>
      <c r="L579" s="13" t="s">
        <v>1155</v>
      </c>
      <c r="M579" s="13" t="s">
        <v>835</v>
      </c>
      <c r="N579" s="13" t="s">
        <v>1151</v>
      </c>
      <c r="O579" s="13">
        <v>2</v>
      </c>
      <c r="P579" s="13">
        <v>1</v>
      </c>
      <c r="Q579" s="13" t="s">
        <v>949</v>
      </c>
      <c r="R579" s="40" t="s">
        <v>950</v>
      </c>
      <c r="S579" s="40" t="s">
        <v>233</v>
      </c>
      <c r="T579" s="17">
        <v>20000000</v>
      </c>
      <c r="U579" s="13" t="s">
        <v>1098</v>
      </c>
      <c r="V579" s="13" t="s">
        <v>970</v>
      </c>
      <c r="W579" s="13" t="s">
        <v>952</v>
      </c>
      <c r="X579" s="13" t="s">
        <v>557</v>
      </c>
      <c r="Y579" s="13" t="s">
        <v>50</v>
      </c>
      <c r="Z579" s="13" t="s">
        <v>51</v>
      </c>
      <c r="AA579" s="69"/>
      <c r="AB579" s="69"/>
      <c r="AC579" s="69"/>
      <c r="AD579" s="69"/>
      <c r="AE579" s="13" t="s">
        <v>945</v>
      </c>
      <c r="AF579" s="40" t="s">
        <v>233</v>
      </c>
      <c r="AG579" s="34">
        <v>20000000</v>
      </c>
      <c r="AH579" s="70" t="e">
        <f>VLOOKUP(A579,'MOD PAA INVERSIÓN 25 DE FEBRERO'!$B:$M,12,0)</f>
        <v>#N/A</v>
      </c>
      <c r="AI579" s="70">
        <f t="shared" si="23"/>
        <v>0</v>
      </c>
      <c r="AJ579" s="70">
        <v>20000000</v>
      </c>
      <c r="AK579" s="70">
        <v>0</v>
      </c>
      <c r="AL579" s="70" t="e">
        <f>VLOOKUP(A579,'MOD PAA INVERSIÓN 25 DE FEBRERO'!$B:$X,23,0)</f>
        <v>#N/A</v>
      </c>
      <c r="AM579" s="13" t="s">
        <v>970</v>
      </c>
      <c r="AN579" s="14">
        <v>8146</v>
      </c>
      <c r="AO579" s="71"/>
      <c r="AP579" s="71">
        <f>SUMIFS('MOD PAA INVERSIÓN'!$M:$M,'MOD PAA INVERSIÓN'!B:B,A579,'MOD PAA INVERSIÓN'!A:A,"Información Actual")</f>
        <v>0</v>
      </c>
      <c r="AQ579" s="71" t="e">
        <f>VLOOKUP(A579,'Copia de MOD PAA INVERSIÓN'!$B:$M,12,0)</f>
        <v>#N/A</v>
      </c>
      <c r="AR579" s="69" t="e">
        <f>VLOOKUP(A579,'SOL INVERSIÒN'!$B:$M,12,0)</f>
        <v>#N/A</v>
      </c>
      <c r="AS579" s="69" t="e">
        <f t="shared" si="22"/>
        <v>#N/A</v>
      </c>
      <c r="AT579" s="71"/>
      <c r="AU579" s="71" t="e">
        <f t="shared" si="24"/>
        <v>#N/A</v>
      </c>
      <c r="AV579" s="71"/>
      <c r="AW579" s="71"/>
      <c r="AX579" s="71"/>
    </row>
    <row r="580" spans="1:50" ht="153">
      <c r="A580" s="12" t="s">
        <v>1176</v>
      </c>
      <c r="B580" s="13" t="s">
        <v>34</v>
      </c>
      <c r="C580" s="13" t="s">
        <v>35</v>
      </c>
      <c r="D580" s="13" t="s">
        <v>1095</v>
      </c>
      <c r="E580" s="13" t="s">
        <v>944</v>
      </c>
      <c r="F580" s="14">
        <v>8146</v>
      </c>
      <c r="G580" s="14">
        <v>2024110010254</v>
      </c>
      <c r="H580" s="13" t="s">
        <v>945</v>
      </c>
      <c r="I580" s="13" t="s">
        <v>946</v>
      </c>
      <c r="J580" s="13" t="s">
        <v>1096</v>
      </c>
      <c r="K580" s="13" t="s">
        <v>1146</v>
      </c>
      <c r="L580" s="13" t="s">
        <v>1155</v>
      </c>
      <c r="M580" s="13" t="s">
        <v>835</v>
      </c>
      <c r="N580" s="13" t="s">
        <v>1151</v>
      </c>
      <c r="O580" s="13">
        <v>2</v>
      </c>
      <c r="P580" s="13">
        <v>1</v>
      </c>
      <c r="Q580" s="13" t="s">
        <v>949</v>
      </c>
      <c r="R580" s="40" t="s">
        <v>950</v>
      </c>
      <c r="S580" s="40" t="s">
        <v>233</v>
      </c>
      <c r="T580" s="17">
        <v>20000000</v>
      </c>
      <c r="U580" s="13" t="s">
        <v>1098</v>
      </c>
      <c r="V580" s="13" t="s">
        <v>970</v>
      </c>
      <c r="W580" s="13" t="s">
        <v>952</v>
      </c>
      <c r="X580" s="13" t="s">
        <v>557</v>
      </c>
      <c r="Y580" s="13" t="s">
        <v>50</v>
      </c>
      <c r="Z580" s="13" t="s">
        <v>51</v>
      </c>
      <c r="AA580" s="69"/>
      <c r="AB580" s="69"/>
      <c r="AC580" s="69"/>
      <c r="AD580" s="69"/>
      <c r="AE580" s="13" t="s">
        <v>945</v>
      </c>
      <c r="AF580" s="40" t="s">
        <v>233</v>
      </c>
      <c r="AG580" s="34">
        <v>20000000</v>
      </c>
      <c r="AH580" s="70" t="e">
        <f>VLOOKUP(A580,'MOD PAA INVERSIÓN 25 DE FEBRERO'!$B:$M,12,0)</f>
        <v>#N/A</v>
      </c>
      <c r="AI580" s="70">
        <f t="shared" si="23"/>
        <v>0</v>
      </c>
      <c r="AJ580" s="70">
        <v>20000000</v>
      </c>
      <c r="AK580" s="70">
        <v>0</v>
      </c>
      <c r="AL580" s="70" t="e">
        <f>VLOOKUP(A580,'MOD PAA INVERSIÓN 25 DE FEBRERO'!$B:$X,23,0)</f>
        <v>#N/A</v>
      </c>
      <c r="AM580" s="13" t="s">
        <v>970</v>
      </c>
      <c r="AN580" s="14">
        <v>8146</v>
      </c>
      <c r="AO580" s="71"/>
      <c r="AP580" s="71">
        <f>SUMIFS('MOD PAA INVERSIÓN'!$M:$M,'MOD PAA INVERSIÓN'!B:B,A580,'MOD PAA INVERSIÓN'!A:A,"Información Actual")</f>
        <v>0</v>
      </c>
      <c r="AQ580" s="71" t="e">
        <f>VLOOKUP(A580,'Copia de MOD PAA INVERSIÓN'!$B:$M,12,0)</f>
        <v>#N/A</v>
      </c>
      <c r="AR580" s="69" t="e">
        <f>VLOOKUP(A580,'SOL INVERSIÒN'!$B:$M,12,0)</f>
        <v>#N/A</v>
      </c>
      <c r="AS580" s="69" t="e">
        <f t="shared" si="22"/>
        <v>#N/A</v>
      </c>
      <c r="AT580" s="71"/>
      <c r="AU580" s="71" t="e">
        <f t="shared" si="24"/>
        <v>#N/A</v>
      </c>
      <c r="AV580" s="71"/>
      <c r="AW580" s="71"/>
      <c r="AX580" s="71"/>
    </row>
    <row r="581" spans="1:50" ht="153">
      <c r="A581" s="12" t="s">
        <v>1177</v>
      </c>
      <c r="B581" s="13" t="s">
        <v>34</v>
      </c>
      <c r="C581" s="13" t="s">
        <v>35</v>
      </c>
      <c r="D581" s="13" t="s">
        <v>1095</v>
      </c>
      <c r="E581" s="13" t="s">
        <v>944</v>
      </c>
      <c r="F581" s="14">
        <v>8146</v>
      </c>
      <c r="G581" s="14">
        <v>2024110010254</v>
      </c>
      <c r="H581" s="13" t="s">
        <v>945</v>
      </c>
      <c r="I581" s="13" t="s">
        <v>946</v>
      </c>
      <c r="J581" s="13" t="s">
        <v>1096</v>
      </c>
      <c r="K581" s="13" t="s">
        <v>1146</v>
      </c>
      <c r="L581" s="13" t="s">
        <v>1155</v>
      </c>
      <c r="M581" s="13" t="s">
        <v>835</v>
      </c>
      <c r="N581" s="13" t="s">
        <v>1151</v>
      </c>
      <c r="O581" s="13">
        <v>2</v>
      </c>
      <c r="P581" s="13">
        <v>1</v>
      </c>
      <c r="Q581" s="13" t="s">
        <v>949</v>
      </c>
      <c r="R581" s="40" t="s">
        <v>950</v>
      </c>
      <c r="S581" s="40" t="s">
        <v>233</v>
      </c>
      <c r="T581" s="17">
        <v>20000000</v>
      </c>
      <c r="U581" s="13" t="s">
        <v>1098</v>
      </c>
      <c r="V581" s="13" t="s">
        <v>970</v>
      </c>
      <c r="W581" s="13" t="s">
        <v>952</v>
      </c>
      <c r="X581" s="13" t="s">
        <v>557</v>
      </c>
      <c r="Y581" s="13" t="s">
        <v>50</v>
      </c>
      <c r="Z581" s="13" t="s">
        <v>51</v>
      </c>
      <c r="AA581" s="69"/>
      <c r="AB581" s="69"/>
      <c r="AC581" s="69"/>
      <c r="AD581" s="69"/>
      <c r="AE581" s="13" t="s">
        <v>945</v>
      </c>
      <c r="AF581" s="40" t="s">
        <v>233</v>
      </c>
      <c r="AG581" s="34">
        <v>20000000</v>
      </c>
      <c r="AH581" s="70" t="e">
        <f>VLOOKUP(A581,'MOD PAA INVERSIÓN 25 DE FEBRERO'!$B:$M,12,0)</f>
        <v>#N/A</v>
      </c>
      <c r="AI581" s="70">
        <f t="shared" si="23"/>
        <v>0</v>
      </c>
      <c r="AJ581" s="70">
        <v>20000000</v>
      </c>
      <c r="AK581" s="70">
        <v>0</v>
      </c>
      <c r="AL581" s="70" t="e">
        <f>VLOOKUP(A581,'MOD PAA INVERSIÓN 25 DE FEBRERO'!$B:$X,23,0)</f>
        <v>#N/A</v>
      </c>
      <c r="AM581" s="13" t="s">
        <v>970</v>
      </c>
      <c r="AN581" s="14">
        <v>8146</v>
      </c>
      <c r="AO581" s="71"/>
      <c r="AP581" s="71">
        <f>SUMIFS('MOD PAA INVERSIÓN'!$M:$M,'MOD PAA INVERSIÓN'!B:B,A581,'MOD PAA INVERSIÓN'!A:A,"Información Actual")</f>
        <v>0</v>
      </c>
      <c r="AQ581" s="71" t="e">
        <f>VLOOKUP(A581,'Copia de MOD PAA INVERSIÓN'!$B:$M,12,0)</f>
        <v>#N/A</v>
      </c>
      <c r="AR581" s="69" t="e">
        <f>VLOOKUP(A581,'SOL INVERSIÒN'!$B:$M,12,0)</f>
        <v>#N/A</v>
      </c>
      <c r="AS581" s="69" t="e">
        <f t="shared" si="22"/>
        <v>#N/A</v>
      </c>
      <c r="AT581" s="71"/>
      <c r="AU581" s="71" t="e">
        <f t="shared" si="24"/>
        <v>#N/A</v>
      </c>
      <c r="AV581" s="71"/>
      <c r="AW581" s="71"/>
      <c r="AX581" s="71"/>
    </row>
    <row r="582" spans="1:50" ht="153">
      <c r="A582" s="12" t="s">
        <v>1178</v>
      </c>
      <c r="B582" s="13" t="s">
        <v>34</v>
      </c>
      <c r="C582" s="13" t="s">
        <v>35</v>
      </c>
      <c r="D582" s="13" t="s">
        <v>1095</v>
      </c>
      <c r="E582" s="13" t="s">
        <v>944</v>
      </c>
      <c r="F582" s="14">
        <v>8146</v>
      </c>
      <c r="G582" s="14">
        <v>2024110010254</v>
      </c>
      <c r="H582" s="13" t="s">
        <v>945</v>
      </c>
      <c r="I582" s="13" t="s">
        <v>946</v>
      </c>
      <c r="J582" s="13" t="s">
        <v>1096</v>
      </c>
      <c r="K582" s="13" t="s">
        <v>1146</v>
      </c>
      <c r="L582" s="13" t="s">
        <v>1155</v>
      </c>
      <c r="M582" s="13" t="s">
        <v>835</v>
      </c>
      <c r="N582" s="13" t="s">
        <v>1151</v>
      </c>
      <c r="O582" s="13">
        <v>2</v>
      </c>
      <c r="P582" s="13">
        <v>1</v>
      </c>
      <c r="Q582" s="13" t="s">
        <v>949</v>
      </c>
      <c r="R582" s="40" t="s">
        <v>950</v>
      </c>
      <c r="S582" s="40" t="s">
        <v>233</v>
      </c>
      <c r="T582" s="17">
        <v>20000000</v>
      </c>
      <c r="U582" s="13" t="s">
        <v>1098</v>
      </c>
      <c r="V582" s="13" t="s">
        <v>970</v>
      </c>
      <c r="W582" s="13" t="s">
        <v>952</v>
      </c>
      <c r="X582" s="13" t="s">
        <v>557</v>
      </c>
      <c r="Y582" s="13" t="s">
        <v>50</v>
      </c>
      <c r="Z582" s="13" t="s">
        <v>51</v>
      </c>
      <c r="AA582" s="69"/>
      <c r="AB582" s="69"/>
      <c r="AC582" s="69"/>
      <c r="AD582" s="69"/>
      <c r="AE582" s="13" t="s">
        <v>945</v>
      </c>
      <c r="AF582" s="40" t="s">
        <v>233</v>
      </c>
      <c r="AG582" s="34">
        <v>20000000</v>
      </c>
      <c r="AH582" s="70" t="e">
        <f>VLOOKUP(A582,'MOD PAA INVERSIÓN 25 DE FEBRERO'!$B:$M,12,0)</f>
        <v>#N/A</v>
      </c>
      <c r="AI582" s="70">
        <f t="shared" si="23"/>
        <v>0</v>
      </c>
      <c r="AJ582" s="70">
        <v>20000000</v>
      </c>
      <c r="AK582" s="70">
        <v>0</v>
      </c>
      <c r="AL582" s="70" t="e">
        <f>VLOOKUP(A582,'MOD PAA INVERSIÓN 25 DE FEBRERO'!$B:$X,23,0)</f>
        <v>#N/A</v>
      </c>
      <c r="AM582" s="13" t="s">
        <v>970</v>
      </c>
      <c r="AN582" s="14">
        <v>8146</v>
      </c>
      <c r="AO582" s="71"/>
      <c r="AP582" s="71">
        <f>SUMIFS('MOD PAA INVERSIÓN'!$M:$M,'MOD PAA INVERSIÓN'!B:B,A582,'MOD PAA INVERSIÓN'!A:A,"Información Actual")</f>
        <v>0</v>
      </c>
      <c r="AQ582" s="71" t="e">
        <f>VLOOKUP(A582,'Copia de MOD PAA INVERSIÓN'!$B:$M,12,0)</f>
        <v>#N/A</v>
      </c>
      <c r="AR582" s="69" t="e">
        <f>VLOOKUP(A582,'SOL INVERSIÒN'!$B:$M,12,0)</f>
        <v>#N/A</v>
      </c>
      <c r="AS582" s="69" t="e">
        <f t="shared" si="22"/>
        <v>#N/A</v>
      </c>
      <c r="AT582" s="71"/>
      <c r="AU582" s="71" t="e">
        <f t="shared" si="24"/>
        <v>#N/A</v>
      </c>
      <c r="AV582" s="71"/>
      <c r="AW582" s="71"/>
      <c r="AX582" s="71"/>
    </row>
    <row r="583" spans="1:50" ht="153">
      <c r="A583" s="12" t="s">
        <v>1179</v>
      </c>
      <c r="B583" s="13" t="s">
        <v>34</v>
      </c>
      <c r="C583" s="13" t="s">
        <v>35</v>
      </c>
      <c r="D583" s="13" t="s">
        <v>1095</v>
      </c>
      <c r="E583" s="13" t="s">
        <v>944</v>
      </c>
      <c r="F583" s="14">
        <v>8146</v>
      </c>
      <c r="G583" s="14">
        <v>2024110010254</v>
      </c>
      <c r="H583" s="13" t="s">
        <v>945</v>
      </c>
      <c r="I583" s="13" t="s">
        <v>946</v>
      </c>
      <c r="J583" s="13" t="s">
        <v>1096</v>
      </c>
      <c r="K583" s="13" t="s">
        <v>1146</v>
      </c>
      <c r="L583" s="13" t="s">
        <v>1155</v>
      </c>
      <c r="M583" s="13" t="s">
        <v>835</v>
      </c>
      <c r="N583" s="13" t="s">
        <v>1151</v>
      </c>
      <c r="O583" s="13">
        <v>2</v>
      </c>
      <c r="P583" s="13">
        <v>1</v>
      </c>
      <c r="Q583" s="13" t="s">
        <v>949</v>
      </c>
      <c r="R583" s="40" t="s">
        <v>950</v>
      </c>
      <c r="S583" s="40" t="s">
        <v>233</v>
      </c>
      <c r="T583" s="17">
        <v>20000000</v>
      </c>
      <c r="U583" s="13" t="s">
        <v>1098</v>
      </c>
      <c r="V583" s="13" t="s">
        <v>970</v>
      </c>
      <c r="W583" s="13" t="s">
        <v>952</v>
      </c>
      <c r="X583" s="13" t="s">
        <v>557</v>
      </c>
      <c r="Y583" s="13" t="s">
        <v>50</v>
      </c>
      <c r="Z583" s="13" t="s">
        <v>51</v>
      </c>
      <c r="AA583" s="69"/>
      <c r="AB583" s="69"/>
      <c r="AC583" s="69"/>
      <c r="AD583" s="69"/>
      <c r="AE583" s="13" t="s">
        <v>945</v>
      </c>
      <c r="AF583" s="40" t="s">
        <v>233</v>
      </c>
      <c r="AG583" s="34">
        <v>20000000</v>
      </c>
      <c r="AH583" s="70" t="e">
        <f>VLOOKUP(A583,'MOD PAA INVERSIÓN 25 DE FEBRERO'!$B:$M,12,0)</f>
        <v>#N/A</v>
      </c>
      <c r="AI583" s="70">
        <f t="shared" si="23"/>
        <v>0</v>
      </c>
      <c r="AJ583" s="70">
        <v>20000000</v>
      </c>
      <c r="AK583" s="70">
        <v>0</v>
      </c>
      <c r="AL583" s="70" t="e">
        <f>VLOOKUP(A583,'MOD PAA INVERSIÓN 25 DE FEBRERO'!$B:$X,23,0)</f>
        <v>#N/A</v>
      </c>
      <c r="AM583" s="13" t="s">
        <v>970</v>
      </c>
      <c r="AN583" s="14">
        <v>8146</v>
      </c>
      <c r="AO583" s="71"/>
      <c r="AP583" s="71">
        <f>SUMIFS('MOD PAA INVERSIÓN'!$M:$M,'MOD PAA INVERSIÓN'!B:B,A583,'MOD PAA INVERSIÓN'!A:A,"Información Actual")</f>
        <v>0</v>
      </c>
      <c r="AQ583" s="71" t="e">
        <f>VLOOKUP(A583,'Copia de MOD PAA INVERSIÓN'!$B:$M,12,0)</f>
        <v>#N/A</v>
      </c>
      <c r="AR583" s="69" t="e">
        <f>VLOOKUP(A583,'SOL INVERSIÒN'!$B:$M,12,0)</f>
        <v>#N/A</v>
      </c>
      <c r="AS583" s="69" t="e">
        <f t="shared" si="22"/>
        <v>#N/A</v>
      </c>
      <c r="AT583" s="71"/>
      <c r="AU583" s="71" t="e">
        <f t="shared" si="24"/>
        <v>#N/A</v>
      </c>
      <c r="AV583" s="71"/>
      <c r="AW583" s="71"/>
      <c r="AX583" s="71"/>
    </row>
    <row r="584" spans="1:50" ht="153">
      <c r="A584" s="12" t="s">
        <v>1180</v>
      </c>
      <c r="B584" s="13" t="s">
        <v>34</v>
      </c>
      <c r="C584" s="13" t="s">
        <v>35</v>
      </c>
      <c r="D584" s="13" t="s">
        <v>1095</v>
      </c>
      <c r="E584" s="13" t="s">
        <v>944</v>
      </c>
      <c r="F584" s="14">
        <v>8146</v>
      </c>
      <c r="G584" s="14">
        <v>2024110010254</v>
      </c>
      <c r="H584" s="13" t="s">
        <v>945</v>
      </c>
      <c r="I584" s="13" t="s">
        <v>946</v>
      </c>
      <c r="J584" s="13" t="s">
        <v>1096</v>
      </c>
      <c r="K584" s="13" t="s">
        <v>1146</v>
      </c>
      <c r="L584" s="13" t="s">
        <v>1155</v>
      </c>
      <c r="M584" s="13" t="s">
        <v>835</v>
      </c>
      <c r="N584" s="13" t="s">
        <v>1151</v>
      </c>
      <c r="O584" s="13">
        <v>2</v>
      </c>
      <c r="P584" s="13">
        <v>1</v>
      </c>
      <c r="Q584" s="13" t="s">
        <v>949</v>
      </c>
      <c r="R584" s="40" t="s">
        <v>950</v>
      </c>
      <c r="S584" s="40" t="s">
        <v>233</v>
      </c>
      <c r="T584" s="17">
        <v>20000000</v>
      </c>
      <c r="U584" s="13" t="s">
        <v>1098</v>
      </c>
      <c r="V584" s="13" t="s">
        <v>970</v>
      </c>
      <c r="W584" s="13" t="s">
        <v>952</v>
      </c>
      <c r="X584" s="13" t="s">
        <v>557</v>
      </c>
      <c r="Y584" s="13" t="s">
        <v>50</v>
      </c>
      <c r="Z584" s="13" t="s">
        <v>51</v>
      </c>
      <c r="AA584" s="69"/>
      <c r="AB584" s="69"/>
      <c r="AC584" s="69"/>
      <c r="AD584" s="69"/>
      <c r="AE584" s="13" t="s">
        <v>945</v>
      </c>
      <c r="AF584" s="40" t="s">
        <v>233</v>
      </c>
      <c r="AG584" s="34">
        <v>20000000</v>
      </c>
      <c r="AH584" s="70" t="e">
        <f>VLOOKUP(A584,'MOD PAA INVERSIÓN 25 DE FEBRERO'!$B:$M,12,0)</f>
        <v>#N/A</v>
      </c>
      <c r="AI584" s="70">
        <f t="shared" si="23"/>
        <v>0</v>
      </c>
      <c r="AJ584" s="70">
        <v>20000000</v>
      </c>
      <c r="AK584" s="70">
        <v>0</v>
      </c>
      <c r="AL584" s="70" t="e">
        <f>VLOOKUP(A584,'MOD PAA INVERSIÓN 25 DE FEBRERO'!$B:$X,23,0)</f>
        <v>#N/A</v>
      </c>
      <c r="AM584" s="13" t="s">
        <v>970</v>
      </c>
      <c r="AN584" s="14">
        <v>8146</v>
      </c>
      <c r="AO584" s="71"/>
      <c r="AP584" s="71">
        <f>SUMIFS('MOD PAA INVERSIÓN'!$M:$M,'MOD PAA INVERSIÓN'!B:B,A584,'MOD PAA INVERSIÓN'!A:A,"Información Actual")</f>
        <v>0</v>
      </c>
      <c r="AQ584" s="71" t="e">
        <f>VLOOKUP(A584,'Copia de MOD PAA INVERSIÓN'!$B:$M,12,0)</f>
        <v>#N/A</v>
      </c>
      <c r="AR584" s="69" t="e">
        <f>VLOOKUP(A584,'SOL INVERSIÒN'!$B:$M,12,0)</f>
        <v>#N/A</v>
      </c>
      <c r="AS584" s="69" t="e">
        <f t="shared" si="22"/>
        <v>#N/A</v>
      </c>
      <c r="AT584" s="71"/>
      <c r="AU584" s="71" t="e">
        <f t="shared" si="24"/>
        <v>#N/A</v>
      </c>
      <c r="AV584" s="71"/>
      <c r="AW584" s="71"/>
      <c r="AX584" s="71"/>
    </row>
    <row r="585" spans="1:50" ht="153">
      <c r="A585" s="12" t="s">
        <v>1181</v>
      </c>
      <c r="B585" s="13" t="s">
        <v>34</v>
      </c>
      <c r="C585" s="13" t="s">
        <v>35</v>
      </c>
      <c r="D585" s="13" t="s">
        <v>1095</v>
      </c>
      <c r="E585" s="13" t="s">
        <v>944</v>
      </c>
      <c r="F585" s="14">
        <v>8146</v>
      </c>
      <c r="G585" s="14">
        <v>2024110010254</v>
      </c>
      <c r="H585" s="13" t="s">
        <v>945</v>
      </c>
      <c r="I585" s="13" t="s">
        <v>946</v>
      </c>
      <c r="J585" s="13" t="s">
        <v>1096</v>
      </c>
      <c r="K585" s="13" t="s">
        <v>1146</v>
      </c>
      <c r="L585" s="13" t="s">
        <v>1155</v>
      </c>
      <c r="M585" s="13" t="s">
        <v>835</v>
      </c>
      <c r="N585" s="13" t="s">
        <v>1151</v>
      </c>
      <c r="O585" s="13">
        <v>2</v>
      </c>
      <c r="P585" s="13">
        <v>1</v>
      </c>
      <c r="Q585" s="13" t="s">
        <v>949</v>
      </c>
      <c r="R585" s="40" t="s">
        <v>950</v>
      </c>
      <c r="S585" s="40" t="s">
        <v>233</v>
      </c>
      <c r="T585" s="17">
        <v>20000000</v>
      </c>
      <c r="U585" s="13" t="s">
        <v>1098</v>
      </c>
      <c r="V585" s="13" t="s">
        <v>970</v>
      </c>
      <c r="W585" s="13" t="s">
        <v>952</v>
      </c>
      <c r="X585" s="13" t="s">
        <v>557</v>
      </c>
      <c r="Y585" s="13" t="s">
        <v>50</v>
      </c>
      <c r="Z585" s="13" t="s">
        <v>51</v>
      </c>
      <c r="AA585" s="69"/>
      <c r="AB585" s="69"/>
      <c r="AC585" s="69"/>
      <c r="AD585" s="69"/>
      <c r="AE585" s="13" t="s">
        <v>945</v>
      </c>
      <c r="AF585" s="40" t="s">
        <v>233</v>
      </c>
      <c r="AG585" s="34">
        <v>20000000</v>
      </c>
      <c r="AH585" s="70" t="e">
        <f>VLOOKUP(A585,'MOD PAA INVERSIÓN 25 DE FEBRERO'!$B:$M,12,0)</f>
        <v>#N/A</v>
      </c>
      <c r="AI585" s="70">
        <f t="shared" si="23"/>
        <v>0</v>
      </c>
      <c r="AJ585" s="70">
        <v>20000000</v>
      </c>
      <c r="AK585" s="70">
        <v>0</v>
      </c>
      <c r="AL585" s="70" t="e">
        <f>VLOOKUP(A585,'MOD PAA INVERSIÓN 25 DE FEBRERO'!$B:$X,23,0)</f>
        <v>#N/A</v>
      </c>
      <c r="AM585" s="13" t="s">
        <v>970</v>
      </c>
      <c r="AN585" s="14">
        <v>8146</v>
      </c>
      <c r="AO585" s="71"/>
      <c r="AP585" s="71">
        <f>SUMIFS('MOD PAA INVERSIÓN'!$M:$M,'MOD PAA INVERSIÓN'!B:B,A585,'MOD PAA INVERSIÓN'!A:A,"Información Actual")</f>
        <v>0</v>
      </c>
      <c r="AQ585" s="71" t="e">
        <f>VLOOKUP(A585,'Copia de MOD PAA INVERSIÓN'!$B:$M,12,0)</f>
        <v>#N/A</v>
      </c>
      <c r="AR585" s="69" t="e">
        <f>VLOOKUP(A585,'SOL INVERSIÒN'!$B:$M,12,0)</f>
        <v>#N/A</v>
      </c>
      <c r="AS585" s="69" t="e">
        <f t="shared" si="22"/>
        <v>#N/A</v>
      </c>
      <c r="AT585" s="71"/>
      <c r="AU585" s="71" t="e">
        <f t="shared" si="24"/>
        <v>#N/A</v>
      </c>
      <c r="AV585" s="71"/>
      <c r="AW585" s="71"/>
      <c r="AX585" s="71"/>
    </row>
    <row r="586" spans="1:50" ht="153">
      <c r="A586" s="12" t="s">
        <v>1182</v>
      </c>
      <c r="B586" s="13" t="s">
        <v>34</v>
      </c>
      <c r="C586" s="13" t="s">
        <v>35</v>
      </c>
      <c r="D586" s="13" t="s">
        <v>1095</v>
      </c>
      <c r="E586" s="13" t="s">
        <v>944</v>
      </c>
      <c r="F586" s="14">
        <v>8146</v>
      </c>
      <c r="G586" s="14">
        <v>2024110010254</v>
      </c>
      <c r="H586" s="13" t="s">
        <v>945</v>
      </c>
      <c r="I586" s="13" t="s">
        <v>946</v>
      </c>
      <c r="J586" s="13" t="s">
        <v>1096</v>
      </c>
      <c r="K586" s="13" t="s">
        <v>1146</v>
      </c>
      <c r="L586" s="13" t="s">
        <v>1155</v>
      </c>
      <c r="M586" s="13" t="s">
        <v>835</v>
      </c>
      <c r="N586" s="13" t="s">
        <v>1151</v>
      </c>
      <c r="O586" s="13">
        <v>2</v>
      </c>
      <c r="P586" s="13">
        <v>1</v>
      </c>
      <c r="Q586" s="13" t="s">
        <v>949</v>
      </c>
      <c r="R586" s="40" t="s">
        <v>950</v>
      </c>
      <c r="S586" s="40" t="s">
        <v>233</v>
      </c>
      <c r="T586" s="17">
        <v>20000000</v>
      </c>
      <c r="U586" s="13" t="s">
        <v>1098</v>
      </c>
      <c r="V586" s="13" t="s">
        <v>970</v>
      </c>
      <c r="W586" s="13" t="s">
        <v>952</v>
      </c>
      <c r="X586" s="13" t="s">
        <v>557</v>
      </c>
      <c r="Y586" s="13" t="s">
        <v>50</v>
      </c>
      <c r="Z586" s="13" t="s">
        <v>51</v>
      </c>
      <c r="AA586" s="69"/>
      <c r="AB586" s="69"/>
      <c r="AC586" s="69"/>
      <c r="AD586" s="69"/>
      <c r="AE586" s="13" t="s">
        <v>945</v>
      </c>
      <c r="AF586" s="40" t="s">
        <v>233</v>
      </c>
      <c r="AG586" s="34">
        <v>20000000</v>
      </c>
      <c r="AH586" s="70" t="e">
        <f>VLOOKUP(A586,'MOD PAA INVERSIÓN 25 DE FEBRERO'!$B:$M,12,0)</f>
        <v>#N/A</v>
      </c>
      <c r="AI586" s="70">
        <f t="shared" si="23"/>
        <v>0</v>
      </c>
      <c r="AJ586" s="70">
        <v>20000000</v>
      </c>
      <c r="AK586" s="70">
        <v>0</v>
      </c>
      <c r="AL586" s="70" t="e">
        <f>VLOOKUP(A586,'MOD PAA INVERSIÓN 25 DE FEBRERO'!$B:$X,23,0)</f>
        <v>#N/A</v>
      </c>
      <c r="AM586" s="13" t="s">
        <v>970</v>
      </c>
      <c r="AN586" s="14">
        <v>8146</v>
      </c>
      <c r="AO586" s="71"/>
      <c r="AP586" s="71">
        <f>SUMIFS('MOD PAA INVERSIÓN'!$M:$M,'MOD PAA INVERSIÓN'!B:B,A586,'MOD PAA INVERSIÓN'!A:A,"Información Actual")</f>
        <v>0</v>
      </c>
      <c r="AQ586" s="71" t="e">
        <f>VLOOKUP(A586,'Copia de MOD PAA INVERSIÓN'!$B:$M,12,0)</f>
        <v>#N/A</v>
      </c>
      <c r="AR586" s="69" t="e">
        <f>VLOOKUP(A586,'SOL INVERSIÒN'!$B:$M,12,0)</f>
        <v>#N/A</v>
      </c>
      <c r="AS586" s="69" t="e">
        <f t="shared" si="22"/>
        <v>#N/A</v>
      </c>
      <c r="AT586" s="71"/>
      <c r="AU586" s="71" t="e">
        <f t="shared" si="24"/>
        <v>#N/A</v>
      </c>
      <c r="AV586" s="71"/>
      <c r="AW586" s="71"/>
      <c r="AX586" s="71"/>
    </row>
    <row r="587" spans="1:50" ht="153">
      <c r="A587" s="12" t="s">
        <v>1183</v>
      </c>
      <c r="B587" s="13" t="s">
        <v>34</v>
      </c>
      <c r="C587" s="13" t="s">
        <v>35</v>
      </c>
      <c r="D587" s="13" t="s">
        <v>1095</v>
      </c>
      <c r="E587" s="13" t="s">
        <v>944</v>
      </c>
      <c r="F587" s="14">
        <v>8146</v>
      </c>
      <c r="G587" s="14">
        <v>2024110010254</v>
      </c>
      <c r="H587" s="13" t="s">
        <v>945</v>
      </c>
      <c r="I587" s="13" t="s">
        <v>946</v>
      </c>
      <c r="J587" s="13" t="s">
        <v>1096</v>
      </c>
      <c r="K587" s="13" t="s">
        <v>1146</v>
      </c>
      <c r="L587" s="13" t="s">
        <v>1155</v>
      </c>
      <c r="M587" s="13" t="s">
        <v>835</v>
      </c>
      <c r="N587" s="13" t="s">
        <v>1151</v>
      </c>
      <c r="O587" s="13">
        <v>2</v>
      </c>
      <c r="P587" s="13">
        <v>1</v>
      </c>
      <c r="Q587" s="13" t="s">
        <v>949</v>
      </c>
      <c r="R587" s="40" t="s">
        <v>950</v>
      </c>
      <c r="S587" s="40" t="s">
        <v>233</v>
      </c>
      <c r="T587" s="17">
        <v>20000000</v>
      </c>
      <c r="U587" s="13" t="s">
        <v>1098</v>
      </c>
      <c r="V587" s="13" t="s">
        <v>970</v>
      </c>
      <c r="W587" s="13" t="s">
        <v>952</v>
      </c>
      <c r="X587" s="13" t="s">
        <v>557</v>
      </c>
      <c r="Y587" s="13" t="s">
        <v>50</v>
      </c>
      <c r="Z587" s="13" t="s">
        <v>51</v>
      </c>
      <c r="AA587" s="69"/>
      <c r="AB587" s="69"/>
      <c r="AC587" s="69"/>
      <c r="AD587" s="69"/>
      <c r="AE587" s="13" t="s">
        <v>945</v>
      </c>
      <c r="AF587" s="40" t="s">
        <v>233</v>
      </c>
      <c r="AG587" s="34">
        <v>20000000</v>
      </c>
      <c r="AH587" s="70" t="e">
        <f>VLOOKUP(A587,'MOD PAA INVERSIÓN 25 DE FEBRERO'!$B:$M,12,0)</f>
        <v>#N/A</v>
      </c>
      <c r="AI587" s="70">
        <f t="shared" si="23"/>
        <v>0</v>
      </c>
      <c r="AJ587" s="70">
        <v>20000000</v>
      </c>
      <c r="AK587" s="70">
        <v>0</v>
      </c>
      <c r="AL587" s="70" t="e">
        <f>VLOOKUP(A587,'MOD PAA INVERSIÓN 25 DE FEBRERO'!$B:$X,23,0)</f>
        <v>#N/A</v>
      </c>
      <c r="AM587" s="13" t="s">
        <v>970</v>
      </c>
      <c r="AN587" s="14">
        <v>8146</v>
      </c>
      <c r="AO587" s="71"/>
      <c r="AP587" s="71">
        <f>SUMIFS('MOD PAA INVERSIÓN'!$M:$M,'MOD PAA INVERSIÓN'!B:B,A587,'MOD PAA INVERSIÓN'!A:A,"Información Actual")</f>
        <v>0</v>
      </c>
      <c r="AQ587" s="71" t="e">
        <f>VLOOKUP(A587,'Copia de MOD PAA INVERSIÓN'!$B:$M,12,0)</f>
        <v>#N/A</v>
      </c>
      <c r="AR587" s="69" t="e">
        <f>VLOOKUP(A587,'SOL INVERSIÒN'!$B:$M,12,0)</f>
        <v>#N/A</v>
      </c>
      <c r="AS587" s="69" t="e">
        <f t="shared" si="22"/>
        <v>#N/A</v>
      </c>
      <c r="AT587" s="71"/>
      <c r="AU587" s="71" t="e">
        <f t="shared" si="24"/>
        <v>#N/A</v>
      </c>
      <c r="AV587" s="71"/>
      <c r="AW587" s="71"/>
      <c r="AX587" s="71"/>
    </row>
    <row r="588" spans="1:50" ht="153">
      <c r="A588" s="12" t="s">
        <v>1184</v>
      </c>
      <c r="B588" s="13" t="s">
        <v>34</v>
      </c>
      <c r="C588" s="13" t="s">
        <v>35</v>
      </c>
      <c r="D588" s="13" t="s">
        <v>1095</v>
      </c>
      <c r="E588" s="13" t="s">
        <v>944</v>
      </c>
      <c r="F588" s="14">
        <v>8146</v>
      </c>
      <c r="G588" s="14">
        <v>2024110010254</v>
      </c>
      <c r="H588" s="13" t="s">
        <v>945</v>
      </c>
      <c r="I588" s="13" t="s">
        <v>946</v>
      </c>
      <c r="J588" s="13" t="s">
        <v>1096</v>
      </c>
      <c r="K588" s="13" t="s">
        <v>1146</v>
      </c>
      <c r="L588" s="13" t="s">
        <v>1155</v>
      </c>
      <c r="M588" s="13" t="s">
        <v>835</v>
      </c>
      <c r="N588" s="13" t="s">
        <v>1151</v>
      </c>
      <c r="O588" s="13">
        <v>2</v>
      </c>
      <c r="P588" s="13">
        <v>1</v>
      </c>
      <c r="Q588" s="13" t="s">
        <v>949</v>
      </c>
      <c r="R588" s="40" t="s">
        <v>950</v>
      </c>
      <c r="S588" s="40" t="s">
        <v>233</v>
      </c>
      <c r="T588" s="17">
        <v>20000000</v>
      </c>
      <c r="U588" s="13" t="s">
        <v>1098</v>
      </c>
      <c r="V588" s="13" t="s">
        <v>970</v>
      </c>
      <c r="W588" s="13" t="s">
        <v>952</v>
      </c>
      <c r="X588" s="13" t="s">
        <v>557</v>
      </c>
      <c r="Y588" s="13" t="s">
        <v>50</v>
      </c>
      <c r="Z588" s="13" t="s">
        <v>51</v>
      </c>
      <c r="AA588" s="69"/>
      <c r="AB588" s="69"/>
      <c r="AC588" s="69"/>
      <c r="AD588" s="69"/>
      <c r="AE588" s="13" t="s">
        <v>945</v>
      </c>
      <c r="AF588" s="40" t="s">
        <v>233</v>
      </c>
      <c r="AG588" s="34">
        <v>20000000</v>
      </c>
      <c r="AH588" s="70" t="e">
        <f>VLOOKUP(A588,'MOD PAA INVERSIÓN 25 DE FEBRERO'!$B:$M,12,0)</f>
        <v>#N/A</v>
      </c>
      <c r="AI588" s="70">
        <f t="shared" si="23"/>
        <v>0</v>
      </c>
      <c r="AJ588" s="70">
        <v>20000000</v>
      </c>
      <c r="AK588" s="70">
        <v>0</v>
      </c>
      <c r="AL588" s="70" t="e">
        <f>VLOOKUP(A588,'MOD PAA INVERSIÓN 25 DE FEBRERO'!$B:$X,23,0)</f>
        <v>#N/A</v>
      </c>
      <c r="AM588" s="13" t="s">
        <v>970</v>
      </c>
      <c r="AN588" s="14">
        <v>8146</v>
      </c>
      <c r="AO588" s="71"/>
      <c r="AP588" s="71">
        <f>SUMIFS('MOD PAA INVERSIÓN'!$M:$M,'MOD PAA INVERSIÓN'!B:B,A588,'MOD PAA INVERSIÓN'!A:A,"Información Actual")</f>
        <v>0</v>
      </c>
      <c r="AQ588" s="71" t="e">
        <f>VLOOKUP(A588,'Copia de MOD PAA INVERSIÓN'!$B:$M,12,0)</f>
        <v>#N/A</v>
      </c>
      <c r="AR588" s="69" t="e">
        <f>VLOOKUP(A588,'SOL INVERSIÒN'!$B:$M,12,0)</f>
        <v>#N/A</v>
      </c>
      <c r="AS588" s="69" t="e">
        <f t="shared" si="22"/>
        <v>#N/A</v>
      </c>
      <c r="AT588" s="71"/>
      <c r="AU588" s="71" t="e">
        <f t="shared" si="24"/>
        <v>#N/A</v>
      </c>
      <c r="AV588" s="71"/>
      <c r="AW588" s="71"/>
      <c r="AX588" s="71"/>
    </row>
    <row r="589" spans="1:50" ht="153">
      <c r="A589" s="12" t="s">
        <v>1185</v>
      </c>
      <c r="B589" s="13" t="s">
        <v>34</v>
      </c>
      <c r="C589" s="13" t="s">
        <v>35</v>
      </c>
      <c r="D589" s="13" t="s">
        <v>1095</v>
      </c>
      <c r="E589" s="13" t="s">
        <v>944</v>
      </c>
      <c r="F589" s="14">
        <v>8146</v>
      </c>
      <c r="G589" s="14">
        <v>2024110010254</v>
      </c>
      <c r="H589" s="13" t="s">
        <v>945</v>
      </c>
      <c r="I589" s="13" t="s">
        <v>946</v>
      </c>
      <c r="J589" s="13" t="s">
        <v>1096</v>
      </c>
      <c r="K589" s="13" t="s">
        <v>1146</v>
      </c>
      <c r="L589" s="13" t="s">
        <v>1155</v>
      </c>
      <c r="M589" s="13" t="s">
        <v>835</v>
      </c>
      <c r="N589" s="13" t="s">
        <v>1151</v>
      </c>
      <c r="O589" s="13">
        <v>2</v>
      </c>
      <c r="P589" s="13">
        <v>1</v>
      </c>
      <c r="Q589" s="13" t="s">
        <v>949</v>
      </c>
      <c r="R589" s="40" t="s">
        <v>950</v>
      </c>
      <c r="S589" s="40" t="s">
        <v>233</v>
      </c>
      <c r="T589" s="17">
        <v>20000000</v>
      </c>
      <c r="U589" s="13" t="s">
        <v>1098</v>
      </c>
      <c r="V589" s="13" t="s">
        <v>970</v>
      </c>
      <c r="W589" s="13" t="s">
        <v>952</v>
      </c>
      <c r="X589" s="13" t="s">
        <v>557</v>
      </c>
      <c r="Y589" s="13" t="s">
        <v>50</v>
      </c>
      <c r="Z589" s="13" t="s">
        <v>51</v>
      </c>
      <c r="AA589" s="69"/>
      <c r="AB589" s="69"/>
      <c r="AC589" s="69"/>
      <c r="AD589" s="69"/>
      <c r="AE589" s="13" t="s">
        <v>945</v>
      </c>
      <c r="AF589" s="40" t="s">
        <v>233</v>
      </c>
      <c r="AG589" s="34">
        <v>20000000</v>
      </c>
      <c r="AH589" s="70" t="e">
        <f>VLOOKUP(A589,'MOD PAA INVERSIÓN 25 DE FEBRERO'!$B:$M,12,0)</f>
        <v>#N/A</v>
      </c>
      <c r="AI589" s="70">
        <f t="shared" si="23"/>
        <v>0</v>
      </c>
      <c r="AJ589" s="70">
        <v>20000000</v>
      </c>
      <c r="AK589" s="70">
        <v>0</v>
      </c>
      <c r="AL589" s="70" t="e">
        <f>VLOOKUP(A589,'MOD PAA INVERSIÓN 25 DE FEBRERO'!$B:$X,23,0)</f>
        <v>#N/A</v>
      </c>
      <c r="AM589" s="13" t="s">
        <v>970</v>
      </c>
      <c r="AN589" s="14">
        <v>8146</v>
      </c>
      <c r="AO589" s="71"/>
      <c r="AP589" s="71">
        <f>SUMIFS('MOD PAA INVERSIÓN'!$M:$M,'MOD PAA INVERSIÓN'!B:B,A589,'MOD PAA INVERSIÓN'!A:A,"Información Actual")</f>
        <v>0</v>
      </c>
      <c r="AQ589" s="71" t="e">
        <f>VLOOKUP(A589,'Copia de MOD PAA INVERSIÓN'!$B:$M,12,0)</f>
        <v>#N/A</v>
      </c>
      <c r="AR589" s="69" t="e">
        <f>VLOOKUP(A589,'SOL INVERSIÒN'!$B:$M,12,0)</f>
        <v>#N/A</v>
      </c>
      <c r="AS589" s="69" t="e">
        <f t="shared" si="22"/>
        <v>#N/A</v>
      </c>
      <c r="AT589" s="71"/>
      <c r="AU589" s="71" t="e">
        <f t="shared" si="24"/>
        <v>#N/A</v>
      </c>
      <c r="AV589" s="71"/>
      <c r="AW589" s="71"/>
      <c r="AX589" s="71"/>
    </row>
    <row r="590" spans="1:50" ht="153">
      <c r="A590" s="12" t="s">
        <v>1186</v>
      </c>
      <c r="B590" s="13" t="s">
        <v>34</v>
      </c>
      <c r="C590" s="13" t="s">
        <v>35</v>
      </c>
      <c r="D590" s="13" t="s">
        <v>1095</v>
      </c>
      <c r="E590" s="13" t="s">
        <v>944</v>
      </c>
      <c r="F590" s="14">
        <v>8146</v>
      </c>
      <c r="G590" s="14">
        <v>2024110010254</v>
      </c>
      <c r="H590" s="13" t="s">
        <v>945</v>
      </c>
      <c r="I590" s="13" t="s">
        <v>946</v>
      </c>
      <c r="J590" s="13" t="s">
        <v>1096</v>
      </c>
      <c r="K590" s="13" t="s">
        <v>1146</v>
      </c>
      <c r="L590" s="13" t="s">
        <v>1155</v>
      </c>
      <c r="M590" s="13" t="s">
        <v>835</v>
      </c>
      <c r="N590" s="13" t="s">
        <v>1151</v>
      </c>
      <c r="O590" s="13">
        <v>2</v>
      </c>
      <c r="P590" s="13">
        <v>1</v>
      </c>
      <c r="Q590" s="13" t="s">
        <v>949</v>
      </c>
      <c r="R590" s="40" t="s">
        <v>950</v>
      </c>
      <c r="S590" s="40" t="s">
        <v>233</v>
      </c>
      <c r="T590" s="17">
        <v>20000000</v>
      </c>
      <c r="U590" s="13" t="s">
        <v>1098</v>
      </c>
      <c r="V590" s="13" t="s">
        <v>970</v>
      </c>
      <c r="W590" s="13" t="s">
        <v>952</v>
      </c>
      <c r="X590" s="13" t="s">
        <v>557</v>
      </c>
      <c r="Y590" s="13" t="s">
        <v>50</v>
      </c>
      <c r="Z590" s="13" t="s">
        <v>51</v>
      </c>
      <c r="AA590" s="69"/>
      <c r="AB590" s="69"/>
      <c r="AC590" s="69"/>
      <c r="AD590" s="69"/>
      <c r="AE590" s="13" t="s">
        <v>945</v>
      </c>
      <c r="AF590" s="40" t="s">
        <v>233</v>
      </c>
      <c r="AG590" s="34">
        <v>20000000</v>
      </c>
      <c r="AH590" s="70" t="e">
        <f>VLOOKUP(A590,'MOD PAA INVERSIÓN 25 DE FEBRERO'!$B:$M,12,0)</f>
        <v>#N/A</v>
      </c>
      <c r="AI590" s="70">
        <f t="shared" si="23"/>
        <v>0</v>
      </c>
      <c r="AJ590" s="70">
        <v>20000000</v>
      </c>
      <c r="AK590" s="70">
        <v>0</v>
      </c>
      <c r="AL590" s="70" t="e">
        <f>VLOOKUP(A590,'MOD PAA INVERSIÓN 25 DE FEBRERO'!$B:$X,23,0)</f>
        <v>#N/A</v>
      </c>
      <c r="AM590" s="13" t="s">
        <v>970</v>
      </c>
      <c r="AN590" s="14">
        <v>8146</v>
      </c>
      <c r="AO590" s="71"/>
      <c r="AP590" s="71">
        <f>SUMIFS('MOD PAA INVERSIÓN'!$M:$M,'MOD PAA INVERSIÓN'!B:B,A590,'MOD PAA INVERSIÓN'!A:A,"Información Actual")</f>
        <v>0</v>
      </c>
      <c r="AQ590" s="71" t="e">
        <f>VLOOKUP(A590,'Copia de MOD PAA INVERSIÓN'!$B:$M,12,0)</f>
        <v>#N/A</v>
      </c>
      <c r="AR590" s="69" t="e">
        <f>VLOOKUP(A590,'SOL INVERSIÒN'!$B:$M,12,0)</f>
        <v>#N/A</v>
      </c>
      <c r="AS590" s="69" t="e">
        <f t="shared" si="22"/>
        <v>#N/A</v>
      </c>
      <c r="AT590" s="71"/>
      <c r="AU590" s="71" t="e">
        <f t="shared" si="24"/>
        <v>#N/A</v>
      </c>
      <c r="AV590" s="71"/>
      <c r="AW590" s="71"/>
      <c r="AX590" s="71"/>
    </row>
    <row r="591" spans="1:50" ht="153">
      <c r="A591" s="12" t="s">
        <v>1187</v>
      </c>
      <c r="B591" s="13" t="s">
        <v>34</v>
      </c>
      <c r="C591" s="13" t="s">
        <v>35</v>
      </c>
      <c r="D591" s="13" t="s">
        <v>1095</v>
      </c>
      <c r="E591" s="13" t="s">
        <v>944</v>
      </c>
      <c r="F591" s="14">
        <v>8146</v>
      </c>
      <c r="G591" s="14">
        <v>2024110010254</v>
      </c>
      <c r="H591" s="13" t="s">
        <v>945</v>
      </c>
      <c r="I591" s="13" t="s">
        <v>946</v>
      </c>
      <c r="J591" s="13" t="s">
        <v>1096</v>
      </c>
      <c r="K591" s="13" t="s">
        <v>1146</v>
      </c>
      <c r="L591" s="13" t="s">
        <v>1155</v>
      </c>
      <c r="M591" s="13" t="s">
        <v>835</v>
      </c>
      <c r="N591" s="13" t="s">
        <v>1151</v>
      </c>
      <c r="O591" s="13">
        <v>2</v>
      </c>
      <c r="P591" s="13">
        <v>1</v>
      </c>
      <c r="Q591" s="13" t="s">
        <v>949</v>
      </c>
      <c r="R591" s="40" t="s">
        <v>950</v>
      </c>
      <c r="S591" s="40" t="s">
        <v>233</v>
      </c>
      <c r="T591" s="17">
        <v>20000000</v>
      </c>
      <c r="U591" s="13" t="s">
        <v>1098</v>
      </c>
      <c r="V591" s="13" t="s">
        <v>970</v>
      </c>
      <c r="W591" s="13" t="s">
        <v>952</v>
      </c>
      <c r="X591" s="13" t="s">
        <v>557</v>
      </c>
      <c r="Y591" s="13" t="s">
        <v>50</v>
      </c>
      <c r="Z591" s="13" t="s">
        <v>51</v>
      </c>
      <c r="AA591" s="69"/>
      <c r="AB591" s="69"/>
      <c r="AC591" s="69"/>
      <c r="AD591" s="69"/>
      <c r="AE591" s="13" t="s">
        <v>945</v>
      </c>
      <c r="AF591" s="40" t="s">
        <v>233</v>
      </c>
      <c r="AG591" s="34">
        <v>20000000</v>
      </c>
      <c r="AH591" s="70" t="e">
        <f>VLOOKUP(A591,'MOD PAA INVERSIÓN 25 DE FEBRERO'!$B:$M,12,0)</f>
        <v>#N/A</v>
      </c>
      <c r="AI591" s="70">
        <f t="shared" si="23"/>
        <v>0</v>
      </c>
      <c r="AJ591" s="70">
        <v>20000000</v>
      </c>
      <c r="AK591" s="70">
        <v>0</v>
      </c>
      <c r="AL591" s="70" t="e">
        <f>VLOOKUP(A591,'MOD PAA INVERSIÓN 25 DE FEBRERO'!$B:$X,23,0)</f>
        <v>#N/A</v>
      </c>
      <c r="AM591" s="13" t="s">
        <v>970</v>
      </c>
      <c r="AN591" s="14">
        <v>8146</v>
      </c>
      <c r="AO591" s="71"/>
      <c r="AP591" s="71">
        <f>SUMIFS('MOD PAA INVERSIÓN'!$M:$M,'MOD PAA INVERSIÓN'!B:B,A591,'MOD PAA INVERSIÓN'!A:A,"Información Actual")</f>
        <v>0</v>
      </c>
      <c r="AQ591" s="71" t="e">
        <f>VLOOKUP(A591,'Copia de MOD PAA INVERSIÓN'!$B:$M,12,0)</f>
        <v>#N/A</v>
      </c>
      <c r="AR591" s="69" t="e">
        <f>VLOOKUP(A591,'SOL INVERSIÒN'!$B:$M,12,0)</f>
        <v>#N/A</v>
      </c>
      <c r="AS591" s="69" t="e">
        <f t="shared" si="22"/>
        <v>#N/A</v>
      </c>
      <c r="AT591" s="71"/>
      <c r="AU591" s="71" t="e">
        <f t="shared" si="24"/>
        <v>#N/A</v>
      </c>
      <c r="AV591" s="71"/>
      <c r="AW591" s="71"/>
      <c r="AX591" s="71"/>
    </row>
    <row r="592" spans="1:50" ht="153">
      <c r="A592" s="12" t="s">
        <v>1188</v>
      </c>
      <c r="B592" s="13" t="s">
        <v>34</v>
      </c>
      <c r="C592" s="13" t="s">
        <v>35</v>
      </c>
      <c r="D592" s="13" t="s">
        <v>1095</v>
      </c>
      <c r="E592" s="13" t="s">
        <v>944</v>
      </c>
      <c r="F592" s="14">
        <v>8146</v>
      </c>
      <c r="G592" s="14">
        <v>2024110010254</v>
      </c>
      <c r="H592" s="13" t="s">
        <v>945</v>
      </c>
      <c r="I592" s="13" t="s">
        <v>946</v>
      </c>
      <c r="J592" s="13" t="s">
        <v>1096</v>
      </c>
      <c r="K592" s="13" t="s">
        <v>1146</v>
      </c>
      <c r="L592" s="13" t="s">
        <v>1155</v>
      </c>
      <c r="M592" s="13" t="s">
        <v>835</v>
      </c>
      <c r="N592" s="13" t="s">
        <v>1151</v>
      </c>
      <c r="O592" s="13">
        <v>2</v>
      </c>
      <c r="P592" s="13">
        <v>1</v>
      </c>
      <c r="Q592" s="13" t="s">
        <v>949</v>
      </c>
      <c r="R592" s="40" t="s">
        <v>950</v>
      </c>
      <c r="S592" s="40" t="s">
        <v>233</v>
      </c>
      <c r="T592" s="17">
        <v>20000000</v>
      </c>
      <c r="U592" s="13" t="s">
        <v>1098</v>
      </c>
      <c r="V592" s="13" t="s">
        <v>970</v>
      </c>
      <c r="W592" s="13" t="s">
        <v>952</v>
      </c>
      <c r="X592" s="13" t="s">
        <v>557</v>
      </c>
      <c r="Y592" s="13" t="s">
        <v>50</v>
      </c>
      <c r="Z592" s="13" t="s">
        <v>51</v>
      </c>
      <c r="AA592" s="69"/>
      <c r="AB592" s="69"/>
      <c r="AC592" s="69"/>
      <c r="AD592" s="69"/>
      <c r="AE592" s="13" t="s">
        <v>945</v>
      </c>
      <c r="AF592" s="40" t="s">
        <v>233</v>
      </c>
      <c r="AG592" s="34">
        <v>20000000</v>
      </c>
      <c r="AH592" s="70" t="e">
        <f>VLOOKUP(A592,'MOD PAA INVERSIÓN 25 DE FEBRERO'!$B:$M,12,0)</f>
        <v>#N/A</v>
      </c>
      <c r="AI592" s="70">
        <f t="shared" si="23"/>
        <v>0</v>
      </c>
      <c r="AJ592" s="70">
        <v>20000000</v>
      </c>
      <c r="AK592" s="70">
        <v>0</v>
      </c>
      <c r="AL592" s="70" t="e">
        <f>VLOOKUP(A592,'MOD PAA INVERSIÓN 25 DE FEBRERO'!$B:$X,23,0)</f>
        <v>#N/A</v>
      </c>
      <c r="AM592" s="13" t="s">
        <v>970</v>
      </c>
      <c r="AN592" s="14">
        <v>8146</v>
      </c>
      <c r="AO592" s="71"/>
      <c r="AP592" s="71">
        <f>SUMIFS('MOD PAA INVERSIÓN'!$M:$M,'MOD PAA INVERSIÓN'!B:B,A592,'MOD PAA INVERSIÓN'!A:A,"Información Actual")</f>
        <v>0</v>
      </c>
      <c r="AQ592" s="71" t="e">
        <f>VLOOKUP(A592,'Copia de MOD PAA INVERSIÓN'!$B:$M,12,0)</f>
        <v>#N/A</v>
      </c>
      <c r="AR592" s="69" t="e">
        <f>VLOOKUP(A592,'SOL INVERSIÒN'!$B:$M,12,0)</f>
        <v>#N/A</v>
      </c>
      <c r="AS592" s="69" t="e">
        <f t="shared" si="22"/>
        <v>#N/A</v>
      </c>
      <c r="AT592" s="71"/>
      <c r="AU592" s="71" t="e">
        <f t="shared" si="24"/>
        <v>#N/A</v>
      </c>
      <c r="AV592" s="71"/>
      <c r="AW592" s="71"/>
      <c r="AX592" s="71"/>
    </row>
    <row r="593" spans="1:50" ht="153">
      <c r="A593" s="12" t="s">
        <v>1189</v>
      </c>
      <c r="B593" s="13" t="s">
        <v>34</v>
      </c>
      <c r="C593" s="13" t="s">
        <v>35</v>
      </c>
      <c r="D593" s="13" t="s">
        <v>1095</v>
      </c>
      <c r="E593" s="13" t="s">
        <v>944</v>
      </c>
      <c r="F593" s="14">
        <v>8146</v>
      </c>
      <c r="G593" s="14">
        <v>2024110010254</v>
      </c>
      <c r="H593" s="13" t="s">
        <v>945</v>
      </c>
      <c r="I593" s="13" t="s">
        <v>946</v>
      </c>
      <c r="J593" s="13" t="s">
        <v>1096</v>
      </c>
      <c r="K593" s="13" t="s">
        <v>1146</v>
      </c>
      <c r="L593" s="13" t="s">
        <v>1155</v>
      </c>
      <c r="M593" s="13" t="s">
        <v>835</v>
      </c>
      <c r="N593" s="13" t="s">
        <v>1151</v>
      </c>
      <c r="O593" s="13">
        <v>2</v>
      </c>
      <c r="P593" s="13">
        <v>1</v>
      </c>
      <c r="Q593" s="13" t="s">
        <v>949</v>
      </c>
      <c r="R593" s="40" t="s">
        <v>950</v>
      </c>
      <c r="S593" s="40" t="s">
        <v>233</v>
      </c>
      <c r="T593" s="17">
        <v>20000000</v>
      </c>
      <c r="U593" s="13" t="s">
        <v>1098</v>
      </c>
      <c r="V593" s="13" t="s">
        <v>970</v>
      </c>
      <c r="W593" s="13" t="s">
        <v>952</v>
      </c>
      <c r="X593" s="13" t="s">
        <v>557</v>
      </c>
      <c r="Y593" s="13" t="s">
        <v>50</v>
      </c>
      <c r="Z593" s="13" t="s">
        <v>51</v>
      </c>
      <c r="AA593" s="69"/>
      <c r="AB593" s="69"/>
      <c r="AC593" s="69"/>
      <c r="AD593" s="69"/>
      <c r="AE593" s="13" t="s">
        <v>945</v>
      </c>
      <c r="AF593" s="40" t="s">
        <v>233</v>
      </c>
      <c r="AG593" s="34">
        <v>20000000</v>
      </c>
      <c r="AH593" s="70" t="e">
        <f>VLOOKUP(A593,'MOD PAA INVERSIÓN 25 DE FEBRERO'!$B:$M,12,0)</f>
        <v>#N/A</v>
      </c>
      <c r="AI593" s="70">
        <f t="shared" si="23"/>
        <v>0</v>
      </c>
      <c r="AJ593" s="70">
        <v>20000000</v>
      </c>
      <c r="AK593" s="70">
        <v>0</v>
      </c>
      <c r="AL593" s="70" t="e">
        <f>VLOOKUP(A593,'MOD PAA INVERSIÓN 25 DE FEBRERO'!$B:$X,23,0)</f>
        <v>#N/A</v>
      </c>
      <c r="AM593" s="13" t="s">
        <v>970</v>
      </c>
      <c r="AN593" s="14">
        <v>8146</v>
      </c>
      <c r="AO593" s="71"/>
      <c r="AP593" s="71">
        <f>SUMIFS('MOD PAA INVERSIÓN'!$M:$M,'MOD PAA INVERSIÓN'!B:B,A593,'MOD PAA INVERSIÓN'!A:A,"Información Actual")</f>
        <v>0</v>
      </c>
      <c r="AQ593" s="71" t="e">
        <f>VLOOKUP(A593,'Copia de MOD PAA INVERSIÓN'!$B:$M,12,0)</f>
        <v>#N/A</v>
      </c>
      <c r="AR593" s="69" t="e">
        <f>VLOOKUP(A593,'SOL INVERSIÒN'!$B:$M,12,0)</f>
        <v>#N/A</v>
      </c>
      <c r="AS593" s="69" t="e">
        <f t="shared" si="22"/>
        <v>#N/A</v>
      </c>
      <c r="AT593" s="71"/>
      <c r="AU593" s="71" t="e">
        <f t="shared" si="24"/>
        <v>#N/A</v>
      </c>
      <c r="AV593" s="71"/>
      <c r="AW593" s="71"/>
      <c r="AX593" s="71"/>
    </row>
    <row r="594" spans="1:50" ht="153">
      <c r="A594" s="12" t="s">
        <v>1190</v>
      </c>
      <c r="B594" s="13" t="s">
        <v>34</v>
      </c>
      <c r="C594" s="13" t="s">
        <v>35</v>
      </c>
      <c r="D594" s="13" t="s">
        <v>1095</v>
      </c>
      <c r="E594" s="13" t="s">
        <v>944</v>
      </c>
      <c r="F594" s="14">
        <v>8146</v>
      </c>
      <c r="G594" s="14">
        <v>2024110010254</v>
      </c>
      <c r="H594" s="13" t="s">
        <v>945</v>
      </c>
      <c r="I594" s="13" t="s">
        <v>946</v>
      </c>
      <c r="J594" s="13" t="s">
        <v>1096</v>
      </c>
      <c r="K594" s="13" t="s">
        <v>1146</v>
      </c>
      <c r="L594" s="13" t="s">
        <v>1155</v>
      </c>
      <c r="M594" s="13" t="s">
        <v>835</v>
      </c>
      <c r="N594" s="13" t="s">
        <v>1151</v>
      </c>
      <c r="O594" s="13">
        <v>2</v>
      </c>
      <c r="P594" s="13">
        <v>1</v>
      </c>
      <c r="Q594" s="13" t="s">
        <v>949</v>
      </c>
      <c r="R594" s="40" t="s">
        <v>950</v>
      </c>
      <c r="S594" s="40" t="s">
        <v>233</v>
      </c>
      <c r="T594" s="17">
        <v>20000000</v>
      </c>
      <c r="U594" s="13" t="s">
        <v>1098</v>
      </c>
      <c r="V594" s="13" t="s">
        <v>970</v>
      </c>
      <c r="W594" s="13" t="s">
        <v>952</v>
      </c>
      <c r="X594" s="13" t="s">
        <v>557</v>
      </c>
      <c r="Y594" s="13" t="s">
        <v>50</v>
      </c>
      <c r="Z594" s="13" t="s">
        <v>51</v>
      </c>
      <c r="AA594" s="69"/>
      <c r="AB594" s="69"/>
      <c r="AC594" s="69"/>
      <c r="AD594" s="69"/>
      <c r="AE594" s="13" t="s">
        <v>945</v>
      </c>
      <c r="AF594" s="40" t="s">
        <v>233</v>
      </c>
      <c r="AG594" s="34">
        <v>20000000</v>
      </c>
      <c r="AH594" s="70" t="e">
        <f>VLOOKUP(A594,'MOD PAA INVERSIÓN 25 DE FEBRERO'!$B:$M,12,0)</f>
        <v>#N/A</v>
      </c>
      <c r="AI594" s="70">
        <f t="shared" si="23"/>
        <v>0</v>
      </c>
      <c r="AJ594" s="70">
        <v>20000000</v>
      </c>
      <c r="AK594" s="70">
        <v>0</v>
      </c>
      <c r="AL594" s="70" t="e">
        <f>VLOOKUP(A594,'MOD PAA INVERSIÓN 25 DE FEBRERO'!$B:$X,23,0)</f>
        <v>#N/A</v>
      </c>
      <c r="AM594" s="13" t="s">
        <v>970</v>
      </c>
      <c r="AN594" s="14">
        <v>8146</v>
      </c>
      <c r="AO594" s="71"/>
      <c r="AP594" s="71">
        <f>SUMIFS('MOD PAA INVERSIÓN'!$M:$M,'MOD PAA INVERSIÓN'!B:B,A594,'MOD PAA INVERSIÓN'!A:A,"Información Actual")</f>
        <v>0</v>
      </c>
      <c r="AQ594" s="71" t="e">
        <f>VLOOKUP(A594,'Copia de MOD PAA INVERSIÓN'!$B:$M,12,0)</f>
        <v>#N/A</v>
      </c>
      <c r="AR594" s="69" t="e">
        <f>VLOOKUP(A594,'SOL INVERSIÒN'!$B:$M,12,0)</f>
        <v>#N/A</v>
      </c>
      <c r="AS594" s="69" t="e">
        <f t="shared" si="22"/>
        <v>#N/A</v>
      </c>
      <c r="AT594" s="71"/>
      <c r="AU594" s="71" t="e">
        <f t="shared" si="24"/>
        <v>#N/A</v>
      </c>
      <c r="AV594" s="71"/>
      <c r="AW594" s="71"/>
      <c r="AX594" s="71"/>
    </row>
    <row r="595" spans="1:50" ht="153">
      <c r="A595" s="12" t="s">
        <v>1191</v>
      </c>
      <c r="B595" s="13" t="s">
        <v>34</v>
      </c>
      <c r="C595" s="13" t="s">
        <v>35</v>
      </c>
      <c r="D595" s="13" t="s">
        <v>1095</v>
      </c>
      <c r="E595" s="13" t="s">
        <v>944</v>
      </c>
      <c r="F595" s="14">
        <v>8146</v>
      </c>
      <c r="G595" s="14">
        <v>2024110010254</v>
      </c>
      <c r="H595" s="13" t="s">
        <v>945</v>
      </c>
      <c r="I595" s="13" t="s">
        <v>946</v>
      </c>
      <c r="J595" s="13" t="s">
        <v>1096</v>
      </c>
      <c r="K595" s="13" t="s">
        <v>1146</v>
      </c>
      <c r="L595" s="13" t="s">
        <v>1155</v>
      </c>
      <c r="M595" s="13" t="s">
        <v>835</v>
      </c>
      <c r="N595" s="13" t="s">
        <v>1151</v>
      </c>
      <c r="O595" s="13">
        <v>2</v>
      </c>
      <c r="P595" s="13">
        <v>1</v>
      </c>
      <c r="Q595" s="13" t="s">
        <v>949</v>
      </c>
      <c r="R595" s="40" t="s">
        <v>950</v>
      </c>
      <c r="S595" s="40" t="s">
        <v>233</v>
      </c>
      <c r="T595" s="17">
        <v>20000000</v>
      </c>
      <c r="U595" s="13" t="s">
        <v>1098</v>
      </c>
      <c r="V595" s="13" t="s">
        <v>970</v>
      </c>
      <c r="W595" s="13" t="s">
        <v>952</v>
      </c>
      <c r="X595" s="13" t="s">
        <v>557</v>
      </c>
      <c r="Y595" s="13" t="s">
        <v>50</v>
      </c>
      <c r="Z595" s="13" t="s">
        <v>51</v>
      </c>
      <c r="AA595" s="69"/>
      <c r="AB595" s="69"/>
      <c r="AC595" s="69"/>
      <c r="AD595" s="69"/>
      <c r="AE595" s="13" t="s">
        <v>945</v>
      </c>
      <c r="AF595" s="40" t="s">
        <v>233</v>
      </c>
      <c r="AG595" s="34">
        <v>20000000</v>
      </c>
      <c r="AH595" s="70" t="e">
        <f>VLOOKUP(A595,'MOD PAA INVERSIÓN 25 DE FEBRERO'!$B:$M,12,0)</f>
        <v>#N/A</v>
      </c>
      <c r="AI595" s="70">
        <f t="shared" si="23"/>
        <v>0</v>
      </c>
      <c r="AJ595" s="70">
        <v>20000000</v>
      </c>
      <c r="AK595" s="70">
        <v>0</v>
      </c>
      <c r="AL595" s="70" t="e">
        <f>VLOOKUP(A595,'MOD PAA INVERSIÓN 25 DE FEBRERO'!$B:$X,23,0)</f>
        <v>#N/A</v>
      </c>
      <c r="AM595" s="13" t="s">
        <v>970</v>
      </c>
      <c r="AN595" s="14">
        <v>8146</v>
      </c>
      <c r="AO595" s="71"/>
      <c r="AP595" s="71">
        <f>SUMIFS('MOD PAA INVERSIÓN'!$M:$M,'MOD PAA INVERSIÓN'!B:B,A595,'MOD PAA INVERSIÓN'!A:A,"Información Actual")</f>
        <v>0</v>
      </c>
      <c r="AQ595" s="71" t="e">
        <f>VLOOKUP(A595,'Copia de MOD PAA INVERSIÓN'!$B:$M,12,0)</f>
        <v>#N/A</v>
      </c>
      <c r="AR595" s="69" t="e">
        <f>VLOOKUP(A595,'SOL INVERSIÒN'!$B:$M,12,0)</f>
        <v>#N/A</v>
      </c>
      <c r="AS595" s="69" t="e">
        <f t="shared" si="22"/>
        <v>#N/A</v>
      </c>
      <c r="AT595" s="71"/>
      <c r="AU595" s="71" t="e">
        <f t="shared" si="24"/>
        <v>#N/A</v>
      </c>
      <c r="AV595" s="71"/>
      <c r="AW595" s="71"/>
      <c r="AX595" s="71"/>
    </row>
    <row r="596" spans="1:50" ht="153">
      <c r="A596" s="12" t="s">
        <v>1192</v>
      </c>
      <c r="B596" s="13" t="s">
        <v>34</v>
      </c>
      <c r="C596" s="13" t="s">
        <v>35</v>
      </c>
      <c r="D596" s="13" t="s">
        <v>1095</v>
      </c>
      <c r="E596" s="13" t="s">
        <v>944</v>
      </c>
      <c r="F596" s="14">
        <v>8146</v>
      </c>
      <c r="G596" s="14">
        <v>2024110010254</v>
      </c>
      <c r="H596" s="13" t="s">
        <v>945</v>
      </c>
      <c r="I596" s="13" t="s">
        <v>946</v>
      </c>
      <c r="J596" s="13" t="s">
        <v>1096</v>
      </c>
      <c r="K596" s="13" t="s">
        <v>1146</v>
      </c>
      <c r="L596" s="13" t="s">
        <v>1155</v>
      </c>
      <c r="M596" s="13" t="s">
        <v>835</v>
      </c>
      <c r="N596" s="13" t="s">
        <v>1151</v>
      </c>
      <c r="O596" s="13">
        <v>2</v>
      </c>
      <c r="P596" s="13">
        <v>1</v>
      </c>
      <c r="Q596" s="13" t="s">
        <v>949</v>
      </c>
      <c r="R596" s="40" t="s">
        <v>950</v>
      </c>
      <c r="S596" s="40" t="s">
        <v>233</v>
      </c>
      <c r="T596" s="17">
        <v>20000000</v>
      </c>
      <c r="U596" s="13" t="s">
        <v>1098</v>
      </c>
      <c r="V596" s="13" t="s">
        <v>970</v>
      </c>
      <c r="W596" s="13" t="s">
        <v>952</v>
      </c>
      <c r="X596" s="13" t="s">
        <v>557</v>
      </c>
      <c r="Y596" s="13" t="s">
        <v>50</v>
      </c>
      <c r="Z596" s="13" t="s">
        <v>51</v>
      </c>
      <c r="AA596" s="69"/>
      <c r="AB596" s="69"/>
      <c r="AC596" s="69"/>
      <c r="AD596" s="69"/>
      <c r="AE596" s="13" t="s">
        <v>945</v>
      </c>
      <c r="AF596" s="40" t="s">
        <v>233</v>
      </c>
      <c r="AG596" s="34">
        <v>20000000</v>
      </c>
      <c r="AH596" s="70" t="e">
        <f>VLOOKUP(A596,'MOD PAA INVERSIÓN 25 DE FEBRERO'!$B:$M,12,0)</f>
        <v>#N/A</v>
      </c>
      <c r="AI596" s="70">
        <f t="shared" si="23"/>
        <v>0</v>
      </c>
      <c r="AJ596" s="70">
        <v>20000000</v>
      </c>
      <c r="AK596" s="70">
        <v>0</v>
      </c>
      <c r="AL596" s="70" t="e">
        <f>VLOOKUP(A596,'MOD PAA INVERSIÓN 25 DE FEBRERO'!$B:$X,23,0)</f>
        <v>#N/A</v>
      </c>
      <c r="AM596" s="13" t="s">
        <v>970</v>
      </c>
      <c r="AN596" s="14">
        <v>8146</v>
      </c>
      <c r="AO596" s="71"/>
      <c r="AP596" s="71">
        <f>SUMIFS('MOD PAA INVERSIÓN'!$M:$M,'MOD PAA INVERSIÓN'!B:B,A596,'MOD PAA INVERSIÓN'!A:A,"Información Actual")</f>
        <v>0</v>
      </c>
      <c r="AQ596" s="71" t="e">
        <f>VLOOKUP(A596,'Copia de MOD PAA INVERSIÓN'!$B:$M,12,0)</f>
        <v>#N/A</v>
      </c>
      <c r="AR596" s="69" t="e">
        <f>VLOOKUP(A596,'SOL INVERSIÒN'!$B:$M,12,0)</f>
        <v>#N/A</v>
      </c>
      <c r="AS596" s="69" t="e">
        <f t="shared" si="22"/>
        <v>#N/A</v>
      </c>
      <c r="AT596" s="71"/>
      <c r="AU596" s="71" t="e">
        <f t="shared" si="24"/>
        <v>#N/A</v>
      </c>
      <c r="AV596" s="71"/>
      <c r="AW596" s="71"/>
      <c r="AX596" s="71"/>
    </row>
    <row r="597" spans="1:50" ht="153">
      <c r="A597" s="12" t="s">
        <v>1193</v>
      </c>
      <c r="B597" s="13" t="s">
        <v>34</v>
      </c>
      <c r="C597" s="13" t="s">
        <v>35</v>
      </c>
      <c r="D597" s="13" t="s">
        <v>1095</v>
      </c>
      <c r="E597" s="13" t="s">
        <v>944</v>
      </c>
      <c r="F597" s="14">
        <v>8146</v>
      </c>
      <c r="G597" s="14">
        <v>2024110010254</v>
      </c>
      <c r="H597" s="13" t="s">
        <v>945</v>
      </c>
      <c r="I597" s="13" t="s">
        <v>946</v>
      </c>
      <c r="J597" s="13" t="s">
        <v>1096</v>
      </c>
      <c r="K597" s="13" t="s">
        <v>1146</v>
      </c>
      <c r="L597" s="13" t="s">
        <v>1155</v>
      </c>
      <c r="M597" s="13" t="s">
        <v>835</v>
      </c>
      <c r="N597" s="13" t="s">
        <v>1151</v>
      </c>
      <c r="O597" s="13">
        <v>2</v>
      </c>
      <c r="P597" s="13">
        <v>1</v>
      </c>
      <c r="Q597" s="13" t="s">
        <v>949</v>
      </c>
      <c r="R597" s="40" t="s">
        <v>950</v>
      </c>
      <c r="S597" s="40" t="s">
        <v>233</v>
      </c>
      <c r="T597" s="17">
        <v>20000000</v>
      </c>
      <c r="U597" s="13" t="s">
        <v>1098</v>
      </c>
      <c r="V597" s="13" t="s">
        <v>970</v>
      </c>
      <c r="W597" s="13" t="s">
        <v>952</v>
      </c>
      <c r="X597" s="13" t="s">
        <v>557</v>
      </c>
      <c r="Y597" s="13" t="s">
        <v>50</v>
      </c>
      <c r="Z597" s="13" t="s">
        <v>51</v>
      </c>
      <c r="AA597" s="69"/>
      <c r="AB597" s="69"/>
      <c r="AC597" s="69"/>
      <c r="AD597" s="69"/>
      <c r="AE597" s="13" t="s">
        <v>945</v>
      </c>
      <c r="AF597" s="40" t="s">
        <v>233</v>
      </c>
      <c r="AG597" s="34">
        <v>20000000</v>
      </c>
      <c r="AH597" s="70" t="e">
        <f>VLOOKUP(A597,'MOD PAA INVERSIÓN 25 DE FEBRERO'!$B:$M,12,0)</f>
        <v>#N/A</v>
      </c>
      <c r="AI597" s="70">
        <f t="shared" si="23"/>
        <v>0</v>
      </c>
      <c r="AJ597" s="70">
        <v>20000000</v>
      </c>
      <c r="AK597" s="70">
        <v>0</v>
      </c>
      <c r="AL597" s="70" t="e">
        <f>VLOOKUP(A597,'MOD PAA INVERSIÓN 25 DE FEBRERO'!$B:$X,23,0)</f>
        <v>#N/A</v>
      </c>
      <c r="AM597" s="13" t="s">
        <v>970</v>
      </c>
      <c r="AN597" s="14">
        <v>8146</v>
      </c>
      <c r="AO597" s="71"/>
      <c r="AP597" s="71">
        <f>SUMIFS('MOD PAA INVERSIÓN'!$M:$M,'MOD PAA INVERSIÓN'!B:B,A597,'MOD PAA INVERSIÓN'!A:A,"Información Actual")</f>
        <v>0</v>
      </c>
      <c r="AQ597" s="71" t="e">
        <f>VLOOKUP(A597,'Copia de MOD PAA INVERSIÓN'!$B:$M,12,0)</f>
        <v>#N/A</v>
      </c>
      <c r="AR597" s="69" t="e">
        <f>VLOOKUP(A597,'SOL INVERSIÒN'!$B:$M,12,0)</f>
        <v>#N/A</v>
      </c>
      <c r="AS597" s="69" t="e">
        <f t="shared" si="22"/>
        <v>#N/A</v>
      </c>
      <c r="AT597" s="71"/>
      <c r="AU597" s="71" t="e">
        <f t="shared" si="24"/>
        <v>#N/A</v>
      </c>
      <c r="AV597" s="71"/>
      <c r="AW597" s="71"/>
      <c r="AX597" s="71"/>
    </row>
    <row r="598" spans="1:50" ht="153">
      <c r="A598" s="12" t="s">
        <v>1194</v>
      </c>
      <c r="B598" s="13" t="s">
        <v>34</v>
      </c>
      <c r="C598" s="13" t="s">
        <v>35</v>
      </c>
      <c r="D598" s="13" t="s">
        <v>1095</v>
      </c>
      <c r="E598" s="13" t="s">
        <v>944</v>
      </c>
      <c r="F598" s="14">
        <v>8146</v>
      </c>
      <c r="G598" s="14">
        <v>2024110010254</v>
      </c>
      <c r="H598" s="13" t="s">
        <v>945</v>
      </c>
      <c r="I598" s="13" t="s">
        <v>946</v>
      </c>
      <c r="J598" s="13" t="s">
        <v>1096</v>
      </c>
      <c r="K598" s="13" t="s">
        <v>1146</v>
      </c>
      <c r="L598" s="13" t="s">
        <v>1155</v>
      </c>
      <c r="M598" s="13" t="s">
        <v>835</v>
      </c>
      <c r="N598" s="13" t="s">
        <v>1151</v>
      </c>
      <c r="O598" s="13">
        <v>2</v>
      </c>
      <c r="P598" s="13">
        <v>1</v>
      </c>
      <c r="Q598" s="13" t="s">
        <v>949</v>
      </c>
      <c r="R598" s="40" t="s">
        <v>950</v>
      </c>
      <c r="S598" s="40" t="s">
        <v>233</v>
      </c>
      <c r="T598" s="17">
        <v>20000000</v>
      </c>
      <c r="U598" s="13" t="s">
        <v>1098</v>
      </c>
      <c r="V598" s="13" t="s">
        <v>970</v>
      </c>
      <c r="W598" s="13" t="s">
        <v>952</v>
      </c>
      <c r="X598" s="13" t="s">
        <v>557</v>
      </c>
      <c r="Y598" s="13" t="s">
        <v>50</v>
      </c>
      <c r="Z598" s="13" t="s">
        <v>51</v>
      </c>
      <c r="AA598" s="69"/>
      <c r="AB598" s="69"/>
      <c r="AC598" s="69"/>
      <c r="AD598" s="69"/>
      <c r="AE598" s="13" t="s">
        <v>945</v>
      </c>
      <c r="AF598" s="40" t="s">
        <v>233</v>
      </c>
      <c r="AG598" s="34">
        <v>20000000</v>
      </c>
      <c r="AH598" s="70" t="e">
        <f>VLOOKUP(A598,'MOD PAA INVERSIÓN 25 DE FEBRERO'!$B:$M,12,0)</f>
        <v>#N/A</v>
      </c>
      <c r="AI598" s="70">
        <f t="shared" si="23"/>
        <v>0</v>
      </c>
      <c r="AJ598" s="70">
        <v>20000000</v>
      </c>
      <c r="AK598" s="70">
        <v>0</v>
      </c>
      <c r="AL598" s="70" t="e">
        <f>VLOOKUP(A598,'MOD PAA INVERSIÓN 25 DE FEBRERO'!$B:$X,23,0)</f>
        <v>#N/A</v>
      </c>
      <c r="AM598" s="13" t="s">
        <v>970</v>
      </c>
      <c r="AN598" s="14">
        <v>8146</v>
      </c>
      <c r="AO598" s="71"/>
      <c r="AP598" s="71">
        <f>SUMIFS('MOD PAA INVERSIÓN'!$M:$M,'MOD PAA INVERSIÓN'!B:B,A598,'MOD PAA INVERSIÓN'!A:A,"Información Actual")</f>
        <v>0</v>
      </c>
      <c r="AQ598" s="71" t="e">
        <f>VLOOKUP(A598,'Copia de MOD PAA INVERSIÓN'!$B:$M,12,0)</f>
        <v>#N/A</v>
      </c>
      <c r="AR598" s="69" t="e">
        <f>VLOOKUP(A598,'SOL INVERSIÒN'!$B:$M,12,0)</f>
        <v>#N/A</v>
      </c>
      <c r="AS598" s="69" t="e">
        <f t="shared" si="22"/>
        <v>#N/A</v>
      </c>
      <c r="AT598" s="71"/>
      <c r="AU598" s="71" t="e">
        <f t="shared" si="24"/>
        <v>#N/A</v>
      </c>
      <c r="AV598" s="71"/>
      <c r="AW598" s="71"/>
      <c r="AX598" s="71"/>
    </row>
    <row r="599" spans="1:50" ht="153">
      <c r="A599" s="12" t="s">
        <v>1195</v>
      </c>
      <c r="B599" s="13" t="s">
        <v>34</v>
      </c>
      <c r="C599" s="13" t="s">
        <v>35</v>
      </c>
      <c r="D599" s="13" t="s">
        <v>1095</v>
      </c>
      <c r="E599" s="13" t="s">
        <v>944</v>
      </c>
      <c r="F599" s="14">
        <v>8146</v>
      </c>
      <c r="G599" s="14">
        <v>2024110010254</v>
      </c>
      <c r="H599" s="13" t="s">
        <v>945</v>
      </c>
      <c r="I599" s="13" t="s">
        <v>946</v>
      </c>
      <c r="J599" s="13" t="s">
        <v>1096</v>
      </c>
      <c r="K599" s="13" t="s">
        <v>1146</v>
      </c>
      <c r="L599" s="13" t="s">
        <v>1155</v>
      </c>
      <c r="M599" s="13" t="s">
        <v>835</v>
      </c>
      <c r="N599" s="13" t="s">
        <v>1151</v>
      </c>
      <c r="O599" s="13">
        <v>2</v>
      </c>
      <c r="P599" s="13">
        <v>1</v>
      </c>
      <c r="Q599" s="13" t="s">
        <v>949</v>
      </c>
      <c r="R599" s="40" t="s">
        <v>950</v>
      </c>
      <c r="S599" s="40" t="s">
        <v>233</v>
      </c>
      <c r="T599" s="17">
        <v>20000000</v>
      </c>
      <c r="U599" s="13" t="s">
        <v>1098</v>
      </c>
      <c r="V599" s="13" t="s">
        <v>970</v>
      </c>
      <c r="W599" s="13" t="s">
        <v>952</v>
      </c>
      <c r="X599" s="13" t="s">
        <v>557</v>
      </c>
      <c r="Y599" s="13" t="s">
        <v>50</v>
      </c>
      <c r="Z599" s="13" t="s">
        <v>51</v>
      </c>
      <c r="AA599" s="69"/>
      <c r="AB599" s="69"/>
      <c r="AC599" s="69"/>
      <c r="AD599" s="69"/>
      <c r="AE599" s="13" t="s">
        <v>945</v>
      </c>
      <c r="AF599" s="40" t="s">
        <v>233</v>
      </c>
      <c r="AG599" s="34">
        <v>20000000</v>
      </c>
      <c r="AH599" s="70" t="e">
        <f>VLOOKUP(A599,'MOD PAA INVERSIÓN 25 DE FEBRERO'!$B:$M,12,0)</f>
        <v>#N/A</v>
      </c>
      <c r="AI599" s="70">
        <f t="shared" si="23"/>
        <v>0</v>
      </c>
      <c r="AJ599" s="70">
        <v>20000000</v>
      </c>
      <c r="AK599" s="70">
        <v>0</v>
      </c>
      <c r="AL599" s="70" t="e">
        <f>VLOOKUP(A599,'MOD PAA INVERSIÓN 25 DE FEBRERO'!$B:$X,23,0)</f>
        <v>#N/A</v>
      </c>
      <c r="AM599" s="13" t="s">
        <v>970</v>
      </c>
      <c r="AN599" s="14">
        <v>8146</v>
      </c>
      <c r="AO599" s="71"/>
      <c r="AP599" s="71">
        <f>SUMIFS('MOD PAA INVERSIÓN'!$M:$M,'MOD PAA INVERSIÓN'!B:B,A599,'MOD PAA INVERSIÓN'!A:A,"Información Actual")</f>
        <v>0</v>
      </c>
      <c r="AQ599" s="71" t="e">
        <f>VLOOKUP(A599,'Copia de MOD PAA INVERSIÓN'!$B:$M,12,0)</f>
        <v>#N/A</v>
      </c>
      <c r="AR599" s="69" t="e">
        <f>VLOOKUP(A599,'SOL INVERSIÒN'!$B:$M,12,0)</f>
        <v>#N/A</v>
      </c>
      <c r="AS599" s="69" t="e">
        <f t="shared" si="22"/>
        <v>#N/A</v>
      </c>
      <c r="AT599" s="71"/>
      <c r="AU599" s="71" t="e">
        <f t="shared" si="24"/>
        <v>#N/A</v>
      </c>
      <c r="AV599" s="71"/>
      <c r="AW599" s="71"/>
      <c r="AX599" s="71"/>
    </row>
    <row r="600" spans="1:50" ht="153">
      <c r="A600" s="12" t="s">
        <v>1196</v>
      </c>
      <c r="B600" s="13" t="s">
        <v>34</v>
      </c>
      <c r="C600" s="13" t="s">
        <v>35</v>
      </c>
      <c r="D600" s="13" t="s">
        <v>1095</v>
      </c>
      <c r="E600" s="13" t="s">
        <v>944</v>
      </c>
      <c r="F600" s="14">
        <v>8146</v>
      </c>
      <c r="G600" s="14">
        <v>2024110010254</v>
      </c>
      <c r="H600" s="13" t="s">
        <v>945</v>
      </c>
      <c r="I600" s="13" t="s">
        <v>946</v>
      </c>
      <c r="J600" s="13" t="s">
        <v>1096</v>
      </c>
      <c r="K600" s="13" t="s">
        <v>1146</v>
      </c>
      <c r="L600" s="13" t="s">
        <v>1155</v>
      </c>
      <c r="M600" s="13" t="s">
        <v>835</v>
      </c>
      <c r="N600" s="13" t="s">
        <v>1151</v>
      </c>
      <c r="O600" s="13">
        <v>2</v>
      </c>
      <c r="P600" s="13">
        <v>1</v>
      </c>
      <c r="Q600" s="13" t="s">
        <v>949</v>
      </c>
      <c r="R600" s="40" t="s">
        <v>950</v>
      </c>
      <c r="S600" s="40" t="s">
        <v>233</v>
      </c>
      <c r="T600" s="17">
        <v>20000000</v>
      </c>
      <c r="U600" s="13" t="s">
        <v>1098</v>
      </c>
      <c r="V600" s="13" t="s">
        <v>970</v>
      </c>
      <c r="W600" s="13" t="s">
        <v>952</v>
      </c>
      <c r="X600" s="13" t="s">
        <v>557</v>
      </c>
      <c r="Y600" s="13" t="s">
        <v>50</v>
      </c>
      <c r="Z600" s="13" t="s">
        <v>51</v>
      </c>
      <c r="AA600" s="69"/>
      <c r="AB600" s="69"/>
      <c r="AC600" s="69"/>
      <c r="AD600" s="69"/>
      <c r="AE600" s="13" t="s">
        <v>945</v>
      </c>
      <c r="AF600" s="40" t="s">
        <v>233</v>
      </c>
      <c r="AG600" s="34">
        <v>20000000</v>
      </c>
      <c r="AH600" s="70" t="e">
        <f>VLOOKUP(A600,'MOD PAA INVERSIÓN 25 DE FEBRERO'!$B:$M,12,0)</f>
        <v>#N/A</v>
      </c>
      <c r="AI600" s="70">
        <f t="shared" si="23"/>
        <v>0</v>
      </c>
      <c r="AJ600" s="70">
        <v>20000000</v>
      </c>
      <c r="AK600" s="70">
        <v>0</v>
      </c>
      <c r="AL600" s="70" t="e">
        <f>VLOOKUP(A600,'MOD PAA INVERSIÓN 25 DE FEBRERO'!$B:$X,23,0)</f>
        <v>#N/A</v>
      </c>
      <c r="AM600" s="13" t="s">
        <v>970</v>
      </c>
      <c r="AN600" s="14">
        <v>8146</v>
      </c>
      <c r="AO600" s="71"/>
      <c r="AP600" s="71">
        <f>SUMIFS('MOD PAA INVERSIÓN'!$M:$M,'MOD PAA INVERSIÓN'!B:B,A600,'MOD PAA INVERSIÓN'!A:A,"Información Actual")</f>
        <v>0</v>
      </c>
      <c r="AQ600" s="71" t="e">
        <f>VLOOKUP(A600,'Copia de MOD PAA INVERSIÓN'!$B:$M,12,0)</f>
        <v>#N/A</v>
      </c>
      <c r="AR600" s="69" t="e">
        <f>VLOOKUP(A600,'SOL INVERSIÒN'!$B:$M,12,0)</f>
        <v>#N/A</v>
      </c>
      <c r="AS600" s="69" t="e">
        <f t="shared" si="22"/>
        <v>#N/A</v>
      </c>
      <c r="AT600" s="71"/>
      <c r="AU600" s="71" t="e">
        <f t="shared" si="24"/>
        <v>#N/A</v>
      </c>
      <c r="AV600" s="71"/>
      <c r="AW600" s="71"/>
      <c r="AX600" s="71"/>
    </row>
    <row r="601" spans="1:50" ht="153">
      <c r="A601" s="12" t="s">
        <v>1197</v>
      </c>
      <c r="B601" s="13" t="s">
        <v>34</v>
      </c>
      <c r="C601" s="13" t="s">
        <v>35</v>
      </c>
      <c r="D601" s="13" t="s">
        <v>1095</v>
      </c>
      <c r="E601" s="13" t="s">
        <v>944</v>
      </c>
      <c r="F601" s="14">
        <v>8146</v>
      </c>
      <c r="G601" s="14">
        <v>2024110010254</v>
      </c>
      <c r="H601" s="13" t="s">
        <v>945</v>
      </c>
      <c r="I601" s="13" t="s">
        <v>946</v>
      </c>
      <c r="J601" s="13" t="s">
        <v>1096</v>
      </c>
      <c r="K601" s="13" t="s">
        <v>1146</v>
      </c>
      <c r="L601" s="13" t="s">
        <v>1155</v>
      </c>
      <c r="M601" s="13" t="s">
        <v>835</v>
      </c>
      <c r="N601" s="13" t="s">
        <v>1151</v>
      </c>
      <c r="O601" s="13">
        <v>2</v>
      </c>
      <c r="P601" s="13">
        <v>1</v>
      </c>
      <c r="Q601" s="13" t="s">
        <v>949</v>
      </c>
      <c r="R601" s="40" t="s">
        <v>950</v>
      </c>
      <c r="S601" s="40" t="s">
        <v>233</v>
      </c>
      <c r="T601" s="17">
        <v>20000000</v>
      </c>
      <c r="U601" s="13" t="s">
        <v>1098</v>
      </c>
      <c r="V601" s="13" t="s">
        <v>970</v>
      </c>
      <c r="W601" s="13" t="s">
        <v>952</v>
      </c>
      <c r="X601" s="13" t="s">
        <v>557</v>
      </c>
      <c r="Y601" s="13" t="s">
        <v>50</v>
      </c>
      <c r="Z601" s="13" t="s">
        <v>51</v>
      </c>
      <c r="AA601" s="69"/>
      <c r="AB601" s="69"/>
      <c r="AC601" s="69"/>
      <c r="AD601" s="69"/>
      <c r="AE601" s="13" t="s">
        <v>945</v>
      </c>
      <c r="AF601" s="40" t="s">
        <v>233</v>
      </c>
      <c r="AG601" s="34">
        <v>20000000</v>
      </c>
      <c r="AH601" s="70" t="e">
        <f>VLOOKUP(A601,'MOD PAA INVERSIÓN 25 DE FEBRERO'!$B:$M,12,0)</f>
        <v>#N/A</v>
      </c>
      <c r="AI601" s="70">
        <f t="shared" si="23"/>
        <v>0</v>
      </c>
      <c r="AJ601" s="70">
        <v>20000000</v>
      </c>
      <c r="AK601" s="70">
        <v>0</v>
      </c>
      <c r="AL601" s="70" t="e">
        <f>VLOOKUP(A601,'MOD PAA INVERSIÓN 25 DE FEBRERO'!$B:$X,23,0)</f>
        <v>#N/A</v>
      </c>
      <c r="AM601" s="13" t="s">
        <v>970</v>
      </c>
      <c r="AN601" s="14">
        <v>8146</v>
      </c>
      <c r="AO601" s="71"/>
      <c r="AP601" s="71">
        <f>SUMIFS('MOD PAA INVERSIÓN'!$M:$M,'MOD PAA INVERSIÓN'!B:B,A601,'MOD PAA INVERSIÓN'!A:A,"Información Actual")</f>
        <v>0</v>
      </c>
      <c r="AQ601" s="71" t="e">
        <f>VLOOKUP(A601,'Copia de MOD PAA INVERSIÓN'!$B:$M,12,0)</f>
        <v>#N/A</v>
      </c>
      <c r="AR601" s="69" t="e">
        <f>VLOOKUP(A601,'SOL INVERSIÒN'!$B:$M,12,0)</f>
        <v>#N/A</v>
      </c>
      <c r="AS601" s="69" t="e">
        <f t="shared" si="22"/>
        <v>#N/A</v>
      </c>
      <c r="AT601" s="71"/>
      <c r="AU601" s="71" t="e">
        <f t="shared" si="24"/>
        <v>#N/A</v>
      </c>
      <c r="AV601" s="71"/>
      <c r="AW601" s="71"/>
      <c r="AX601" s="71"/>
    </row>
    <row r="602" spans="1:50" ht="153">
      <c r="A602" s="12" t="s">
        <v>1198</v>
      </c>
      <c r="B602" s="13" t="s">
        <v>34</v>
      </c>
      <c r="C602" s="13" t="s">
        <v>35</v>
      </c>
      <c r="D602" s="13" t="s">
        <v>1095</v>
      </c>
      <c r="E602" s="13" t="s">
        <v>944</v>
      </c>
      <c r="F602" s="14">
        <v>8146</v>
      </c>
      <c r="G602" s="14">
        <v>2024110010254</v>
      </c>
      <c r="H602" s="13" t="s">
        <v>945</v>
      </c>
      <c r="I602" s="13" t="s">
        <v>946</v>
      </c>
      <c r="J602" s="13" t="s">
        <v>1096</v>
      </c>
      <c r="K602" s="13" t="s">
        <v>1146</v>
      </c>
      <c r="L602" s="13" t="s">
        <v>1155</v>
      </c>
      <c r="M602" s="13" t="s">
        <v>835</v>
      </c>
      <c r="N602" s="13" t="s">
        <v>1151</v>
      </c>
      <c r="O602" s="13">
        <v>2</v>
      </c>
      <c r="P602" s="13">
        <v>1</v>
      </c>
      <c r="Q602" s="13" t="s">
        <v>949</v>
      </c>
      <c r="R602" s="40" t="s">
        <v>950</v>
      </c>
      <c r="S602" s="40" t="s">
        <v>233</v>
      </c>
      <c r="T602" s="17">
        <v>20000000</v>
      </c>
      <c r="U602" s="13" t="s">
        <v>1098</v>
      </c>
      <c r="V602" s="13" t="s">
        <v>970</v>
      </c>
      <c r="W602" s="13" t="s">
        <v>952</v>
      </c>
      <c r="X602" s="13" t="s">
        <v>557</v>
      </c>
      <c r="Y602" s="13" t="s">
        <v>50</v>
      </c>
      <c r="Z602" s="13" t="s">
        <v>51</v>
      </c>
      <c r="AA602" s="69"/>
      <c r="AB602" s="69"/>
      <c r="AC602" s="69"/>
      <c r="AD602" s="69"/>
      <c r="AE602" s="13" t="s">
        <v>945</v>
      </c>
      <c r="AF602" s="40" t="s">
        <v>233</v>
      </c>
      <c r="AG602" s="34">
        <v>20000000</v>
      </c>
      <c r="AH602" s="70" t="e">
        <f>VLOOKUP(A602,'MOD PAA INVERSIÓN 25 DE FEBRERO'!$B:$M,12,0)</f>
        <v>#N/A</v>
      </c>
      <c r="AI602" s="70">
        <f t="shared" si="23"/>
        <v>0</v>
      </c>
      <c r="AJ602" s="70">
        <v>20000000</v>
      </c>
      <c r="AK602" s="70">
        <v>0</v>
      </c>
      <c r="AL602" s="70" t="e">
        <f>VLOOKUP(A602,'MOD PAA INVERSIÓN 25 DE FEBRERO'!$B:$X,23,0)</f>
        <v>#N/A</v>
      </c>
      <c r="AM602" s="13" t="s">
        <v>970</v>
      </c>
      <c r="AN602" s="14">
        <v>8146</v>
      </c>
      <c r="AO602" s="71"/>
      <c r="AP602" s="71">
        <f>SUMIFS('MOD PAA INVERSIÓN'!$M:$M,'MOD PAA INVERSIÓN'!B:B,A602,'MOD PAA INVERSIÓN'!A:A,"Información Actual")</f>
        <v>0</v>
      </c>
      <c r="AQ602" s="71" t="e">
        <f>VLOOKUP(A602,'Copia de MOD PAA INVERSIÓN'!$B:$M,12,0)</f>
        <v>#N/A</v>
      </c>
      <c r="AR602" s="69" t="e">
        <f>VLOOKUP(A602,'SOL INVERSIÒN'!$B:$M,12,0)</f>
        <v>#N/A</v>
      </c>
      <c r="AS602" s="69" t="e">
        <f t="shared" si="22"/>
        <v>#N/A</v>
      </c>
      <c r="AT602" s="71"/>
      <c r="AU602" s="71" t="e">
        <f t="shared" si="24"/>
        <v>#N/A</v>
      </c>
      <c r="AV602" s="71"/>
      <c r="AW602" s="71"/>
      <c r="AX602" s="71"/>
    </row>
    <row r="603" spans="1:50" ht="153">
      <c r="A603" s="12" t="s">
        <v>1199</v>
      </c>
      <c r="B603" s="13" t="s">
        <v>34</v>
      </c>
      <c r="C603" s="13" t="s">
        <v>35</v>
      </c>
      <c r="D603" s="13" t="s">
        <v>1095</v>
      </c>
      <c r="E603" s="13" t="s">
        <v>944</v>
      </c>
      <c r="F603" s="14">
        <v>8146</v>
      </c>
      <c r="G603" s="14">
        <v>2024110010254</v>
      </c>
      <c r="H603" s="13" t="s">
        <v>945</v>
      </c>
      <c r="I603" s="13" t="s">
        <v>946</v>
      </c>
      <c r="J603" s="13" t="s">
        <v>1096</v>
      </c>
      <c r="K603" s="13" t="s">
        <v>1146</v>
      </c>
      <c r="L603" s="13" t="s">
        <v>1155</v>
      </c>
      <c r="M603" s="13" t="s">
        <v>835</v>
      </c>
      <c r="N603" s="13" t="s">
        <v>1151</v>
      </c>
      <c r="O603" s="13">
        <v>2</v>
      </c>
      <c r="P603" s="13">
        <v>1</v>
      </c>
      <c r="Q603" s="13" t="s">
        <v>949</v>
      </c>
      <c r="R603" s="40" t="s">
        <v>950</v>
      </c>
      <c r="S603" s="40" t="s">
        <v>233</v>
      </c>
      <c r="T603" s="17">
        <v>20000000</v>
      </c>
      <c r="U603" s="13" t="s">
        <v>1098</v>
      </c>
      <c r="V603" s="13" t="s">
        <v>970</v>
      </c>
      <c r="W603" s="13" t="s">
        <v>952</v>
      </c>
      <c r="X603" s="13" t="s">
        <v>557</v>
      </c>
      <c r="Y603" s="13" t="s">
        <v>50</v>
      </c>
      <c r="Z603" s="13" t="s">
        <v>51</v>
      </c>
      <c r="AA603" s="69"/>
      <c r="AB603" s="69"/>
      <c r="AC603" s="69"/>
      <c r="AD603" s="69"/>
      <c r="AE603" s="13" t="s">
        <v>945</v>
      </c>
      <c r="AF603" s="40" t="s">
        <v>233</v>
      </c>
      <c r="AG603" s="34">
        <v>20000000</v>
      </c>
      <c r="AH603" s="70" t="e">
        <f>VLOOKUP(A603,'MOD PAA INVERSIÓN 25 DE FEBRERO'!$B:$M,12,0)</f>
        <v>#N/A</v>
      </c>
      <c r="AI603" s="70">
        <f t="shared" si="23"/>
        <v>0</v>
      </c>
      <c r="AJ603" s="70">
        <v>20000000</v>
      </c>
      <c r="AK603" s="70">
        <v>0</v>
      </c>
      <c r="AL603" s="70" t="e">
        <f>VLOOKUP(A603,'MOD PAA INVERSIÓN 25 DE FEBRERO'!$B:$X,23,0)</f>
        <v>#N/A</v>
      </c>
      <c r="AM603" s="13" t="s">
        <v>970</v>
      </c>
      <c r="AN603" s="14">
        <v>8146</v>
      </c>
      <c r="AO603" s="71"/>
      <c r="AP603" s="71">
        <f>SUMIFS('MOD PAA INVERSIÓN'!$M:$M,'MOD PAA INVERSIÓN'!B:B,A603,'MOD PAA INVERSIÓN'!A:A,"Información Actual")</f>
        <v>0</v>
      </c>
      <c r="AQ603" s="71" t="e">
        <f>VLOOKUP(A603,'Copia de MOD PAA INVERSIÓN'!$B:$M,12,0)</f>
        <v>#N/A</v>
      </c>
      <c r="AR603" s="69" t="e">
        <f>VLOOKUP(A603,'SOL INVERSIÒN'!$B:$M,12,0)</f>
        <v>#N/A</v>
      </c>
      <c r="AS603" s="69" t="e">
        <f t="shared" si="22"/>
        <v>#N/A</v>
      </c>
      <c r="AT603" s="71"/>
      <c r="AU603" s="71" t="e">
        <f t="shared" si="24"/>
        <v>#N/A</v>
      </c>
      <c r="AV603" s="71"/>
      <c r="AW603" s="71"/>
      <c r="AX603" s="71"/>
    </row>
    <row r="604" spans="1:50" ht="153">
      <c r="A604" s="12" t="s">
        <v>1200</v>
      </c>
      <c r="B604" s="13" t="s">
        <v>34</v>
      </c>
      <c r="C604" s="13" t="s">
        <v>35</v>
      </c>
      <c r="D604" s="13" t="s">
        <v>1095</v>
      </c>
      <c r="E604" s="13" t="s">
        <v>944</v>
      </c>
      <c r="F604" s="14">
        <v>8146</v>
      </c>
      <c r="G604" s="14">
        <v>2024110010254</v>
      </c>
      <c r="H604" s="13" t="s">
        <v>945</v>
      </c>
      <c r="I604" s="13" t="s">
        <v>946</v>
      </c>
      <c r="J604" s="13" t="s">
        <v>1096</v>
      </c>
      <c r="K604" s="13" t="s">
        <v>1146</v>
      </c>
      <c r="L604" s="13" t="s">
        <v>1155</v>
      </c>
      <c r="M604" s="13" t="s">
        <v>835</v>
      </c>
      <c r="N604" s="13" t="s">
        <v>1151</v>
      </c>
      <c r="O604" s="13">
        <v>2</v>
      </c>
      <c r="P604" s="13">
        <v>1</v>
      </c>
      <c r="Q604" s="13" t="s">
        <v>949</v>
      </c>
      <c r="R604" s="40" t="s">
        <v>950</v>
      </c>
      <c r="S604" s="40" t="s">
        <v>233</v>
      </c>
      <c r="T604" s="17">
        <v>20000000</v>
      </c>
      <c r="U604" s="13" t="s">
        <v>1098</v>
      </c>
      <c r="V604" s="13" t="s">
        <v>970</v>
      </c>
      <c r="W604" s="13" t="s">
        <v>952</v>
      </c>
      <c r="X604" s="13" t="s">
        <v>557</v>
      </c>
      <c r="Y604" s="13" t="s">
        <v>50</v>
      </c>
      <c r="Z604" s="13" t="s">
        <v>51</v>
      </c>
      <c r="AA604" s="69"/>
      <c r="AB604" s="69"/>
      <c r="AC604" s="69"/>
      <c r="AD604" s="69"/>
      <c r="AE604" s="13" t="s">
        <v>945</v>
      </c>
      <c r="AF604" s="40" t="s">
        <v>233</v>
      </c>
      <c r="AG604" s="34">
        <v>20000000</v>
      </c>
      <c r="AH604" s="70" t="e">
        <f>VLOOKUP(A604,'MOD PAA INVERSIÓN 25 DE FEBRERO'!$B:$M,12,0)</f>
        <v>#N/A</v>
      </c>
      <c r="AI604" s="70">
        <f t="shared" si="23"/>
        <v>0</v>
      </c>
      <c r="AJ604" s="70">
        <v>20000000</v>
      </c>
      <c r="AK604" s="70">
        <v>0</v>
      </c>
      <c r="AL604" s="70" t="e">
        <f>VLOOKUP(A604,'MOD PAA INVERSIÓN 25 DE FEBRERO'!$B:$X,23,0)</f>
        <v>#N/A</v>
      </c>
      <c r="AM604" s="13" t="s">
        <v>970</v>
      </c>
      <c r="AN604" s="14">
        <v>8146</v>
      </c>
      <c r="AO604" s="71"/>
      <c r="AP604" s="71">
        <f>SUMIFS('MOD PAA INVERSIÓN'!$M:$M,'MOD PAA INVERSIÓN'!B:B,A604,'MOD PAA INVERSIÓN'!A:A,"Información Actual")</f>
        <v>0</v>
      </c>
      <c r="AQ604" s="71" t="e">
        <f>VLOOKUP(A604,'Copia de MOD PAA INVERSIÓN'!$B:$M,12,0)</f>
        <v>#N/A</v>
      </c>
      <c r="AR604" s="69" t="e">
        <f>VLOOKUP(A604,'SOL INVERSIÒN'!$B:$M,12,0)</f>
        <v>#N/A</v>
      </c>
      <c r="AS604" s="69" t="e">
        <f t="shared" si="22"/>
        <v>#N/A</v>
      </c>
      <c r="AT604" s="71"/>
      <c r="AU604" s="71" t="e">
        <f t="shared" si="24"/>
        <v>#N/A</v>
      </c>
      <c r="AV604" s="71"/>
      <c r="AW604" s="71"/>
      <c r="AX604" s="71"/>
    </row>
    <row r="605" spans="1:50" ht="153">
      <c r="A605" s="12" t="s">
        <v>1201</v>
      </c>
      <c r="B605" s="13" t="s">
        <v>34</v>
      </c>
      <c r="C605" s="13" t="s">
        <v>35</v>
      </c>
      <c r="D605" s="13" t="s">
        <v>1095</v>
      </c>
      <c r="E605" s="13" t="s">
        <v>944</v>
      </c>
      <c r="F605" s="14">
        <v>8146</v>
      </c>
      <c r="G605" s="14">
        <v>2024110010254</v>
      </c>
      <c r="H605" s="13" t="s">
        <v>945</v>
      </c>
      <c r="I605" s="13" t="s">
        <v>946</v>
      </c>
      <c r="J605" s="13" t="s">
        <v>1096</v>
      </c>
      <c r="K605" s="13" t="s">
        <v>1146</v>
      </c>
      <c r="L605" s="13" t="s">
        <v>1155</v>
      </c>
      <c r="M605" s="13" t="s">
        <v>835</v>
      </c>
      <c r="N605" s="13" t="s">
        <v>1151</v>
      </c>
      <c r="O605" s="13">
        <v>2</v>
      </c>
      <c r="P605" s="13">
        <v>1</v>
      </c>
      <c r="Q605" s="13" t="s">
        <v>949</v>
      </c>
      <c r="R605" s="40" t="s">
        <v>950</v>
      </c>
      <c r="S605" s="40" t="s">
        <v>233</v>
      </c>
      <c r="T605" s="17">
        <v>20000000</v>
      </c>
      <c r="U605" s="13" t="s">
        <v>1098</v>
      </c>
      <c r="V605" s="13" t="s">
        <v>970</v>
      </c>
      <c r="W605" s="13" t="s">
        <v>952</v>
      </c>
      <c r="X605" s="13" t="s">
        <v>557</v>
      </c>
      <c r="Y605" s="13" t="s">
        <v>50</v>
      </c>
      <c r="Z605" s="13" t="s">
        <v>51</v>
      </c>
      <c r="AA605" s="69"/>
      <c r="AB605" s="69"/>
      <c r="AC605" s="69"/>
      <c r="AD605" s="69"/>
      <c r="AE605" s="13" t="s">
        <v>945</v>
      </c>
      <c r="AF605" s="40" t="s">
        <v>233</v>
      </c>
      <c r="AG605" s="34">
        <v>20000000</v>
      </c>
      <c r="AH605" s="70" t="e">
        <f>VLOOKUP(A605,'MOD PAA INVERSIÓN 25 DE FEBRERO'!$B:$M,12,0)</f>
        <v>#N/A</v>
      </c>
      <c r="AI605" s="70">
        <f t="shared" si="23"/>
        <v>0</v>
      </c>
      <c r="AJ605" s="70">
        <v>20000000</v>
      </c>
      <c r="AK605" s="70">
        <v>0</v>
      </c>
      <c r="AL605" s="70" t="e">
        <f>VLOOKUP(A605,'MOD PAA INVERSIÓN 25 DE FEBRERO'!$B:$X,23,0)</f>
        <v>#N/A</v>
      </c>
      <c r="AM605" s="13" t="s">
        <v>970</v>
      </c>
      <c r="AN605" s="14">
        <v>8146</v>
      </c>
      <c r="AO605" s="71"/>
      <c r="AP605" s="71">
        <f>SUMIFS('MOD PAA INVERSIÓN'!$M:$M,'MOD PAA INVERSIÓN'!B:B,A605,'MOD PAA INVERSIÓN'!A:A,"Información Actual")</f>
        <v>0</v>
      </c>
      <c r="AQ605" s="71" t="e">
        <f>VLOOKUP(A605,'Copia de MOD PAA INVERSIÓN'!$B:$M,12,0)</f>
        <v>#N/A</v>
      </c>
      <c r="AR605" s="69" t="e">
        <f>VLOOKUP(A605,'SOL INVERSIÒN'!$B:$M,12,0)</f>
        <v>#N/A</v>
      </c>
      <c r="AS605" s="69" t="e">
        <f t="shared" si="22"/>
        <v>#N/A</v>
      </c>
      <c r="AT605" s="71"/>
      <c r="AU605" s="71" t="e">
        <f t="shared" si="24"/>
        <v>#N/A</v>
      </c>
      <c r="AV605" s="71"/>
      <c r="AW605" s="71"/>
      <c r="AX605" s="71"/>
    </row>
    <row r="606" spans="1:50" ht="153">
      <c r="A606" s="12" t="s">
        <v>1202</v>
      </c>
      <c r="B606" s="13" t="s">
        <v>34</v>
      </c>
      <c r="C606" s="13" t="s">
        <v>35</v>
      </c>
      <c r="D606" s="13" t="s">
        <v>1095</v>
      </c>
      <c r="E606" s="13" t="s">
        <v>944</v>
      </c>
      <c r="F606" s="14">
        <v>8146</v>
      </c>
      <c r="G606" s="14">
        <v>2024110010254</v>
      </c>
      <c r="H606" s="13" t="s">
        <v>945</v>
      </c>
      <c r="I606" s="13" t="s">
        <v>946</v>
      </c>
      <c r="J606" s="13" t="s">
        <v>1096</v>
      </c>
      <c r="K606" s="13" t="s">
        <v>1146</v>
      </c>
      <c r="L606" s="13" t="s">
        <v>1155</v>
      </c>
      <c r="M606" s="13" t="s">
        <v>835</v>
      </c>
      <c r="N606" s="13" t="s">
        <v>1151</v>
      </c>
      <c r="O606" s="13">
        <v>2</v>
      </c>
      <c r="P606" s="13">
        <v>1</v>
      </c>
      <c r="Q606" s="13" t="s">
        <v>949</v>
      </c>
      <c r="R606" s="40" t="s">
        <v>950</v>
      </c>
      <c r="S606" s="40" t="s">
        <v>233</v>
      </c>
      <c r="T606" s="17">
        <v>20000000</v>
      </c>
      <c r="U606" s="13" t="s">
        <v>1098</v>
      </c>
      <c r="V606" s="13" t="s">
        <v>970</v>
      </c>
      <c r="W606" s="13" t="s">
        <v>952</v>
      </c>
      <c r="X606" s="13" t="s">
        <v>557</v>
      </c>
      <c r="Y606" s="13" t="s">
        <v>50</v>
      </c>
      <c r="Z606" s="13" t="s">
        <v>51</v>
      </c>
      <c r="AA606" s="69"/>
      <c r="AB606" s="69"/>
      <c r="AC606" s="69"/>
      <c r="AD606" s="69"/>
      <c r="AE606" s="13" t="s">
        <v>945</v>
      </c>
      <c r="AF606" s="40" t="s">
        <v>233</v>
      </c>
      <c r="AG606" s="34">
        <v>20000000</v>
      </c>
      <c r="AH606" s="70" t="e">
        <f>VLOOKUP(A606,'MOD PAA INVERSIÓN 25 DE FEBRERO'!$B:$M,12,0)</f>
        <v>#N/A</v>
      </c>
      <c r="AI606" s="70">
        <f t="shared" si="23"/>
        <v>0</v>
      </c>
      <c r="AJ606" s="70">
        <v>20000000</v>
      </c>
      <c r="AK606" s="70">
        <v>0</v>
      </c>
      <c r="AL606" s="70" t="e">
        <f>VLOOKUP(A606,'MOD PAA INVERSIÓN 25 DE FEBRERO'!$B:$X,23,0)</f>
        <v>#N/A</v>
      </c>
      <c r="AM606" s="13" t="s">
        <v>970</v>
      </c>
      <c r="AN606" s="14">
        <v>8146</v>
      </c>
      <c r="AO606" s="71"/>
      <c r="AP606" s="71">
        <f>SUMIFS('MOD PAA INVERSIÓN'!$M:$M,'MOD PAA INVERSIÓN'!B:B,A606,'MOD PAA INVERSIÓN'!A:A,"Información Actual")</f>
        <v>0</v>
      </c>
      <c r="AQ606" s="71" t="e">
        <f>VLOOKUP(A606,'Copia de MOD PAA INVERSIÓN'!$B:$M,12,0)</f>
        <v>#N/A</v>
      </c>
      <c r="AR606" s="69" t="e">
        <f>VLOOKUP(A606,'SOL INVERSIÒN'!$B:$M,12,0)</f>
        <v>#N/A</v>
      </c>
      <c r="AS606" s="69" t="e">
        <f t="shared" si="22"/>
        <v>#N/A</v>
      </c>
      <c r="AT606" s="71"/>
      <c r="AU606" s="71" t="e">
        <f t="shared" si="24"/>
        <v>#N/A</v>
      </c>
      <c r="AV606" s="71"/>
      <c r="AW606" s="71"/>
      <c r="AX606" s="71"/>
    </row>
    <row r="607" spans="1:50" ht="153">
      <c r="A607" s="12" t="s">
        <v>1203</v>
      </c>
      <c r="B607" s="13" t="s">
        <v>34</v>
      </c>
      <c r="C607" s="13" t="s">
        <v>35</v>
      </c>
      <c r="D607" s="13" t="s">
        <v>1095</v>
      </c>
      <c r="E607" s="13" t="s">
        <v>944</v>
      </c>
      <c r="F607" s="14">
        <v>8146</v>
      </c>
      <c r="G607" s="14">
        <v>2024110010254</v>
      </c>
      <c r="H607" s="13" t="s">
        <v>945</v>
      </c>
      <c r="I607" s="13" t="s">
        <v>946</v>
      </c>
      <c r="J607" s="13" t="s">
        <v>1096</v>
      </c>
      <c r="K607" s="13" t="s">
        <v>1146</v>
      </c>
      <c r="L607" s="13" t="s">
        <v>1155</v>
      </c>
      <c r="M607" s="13" t="s">
        <v>835</v>
      </c>
      <c r="N607" s="13" t="s">
        <v>1151</v>
      </c>
      <c r="O607" s="13">
        <v>2</v>
      </c>
      <c r="P607" s="13">
        <v>1</v>
      </c>
      <c r="Q607" s="13" t="s">
        <v>949</v>
      </c>
      <c r="R607" s="40" t="s">
        <v>950</v>
      </c>
      <c r="S607" s="40" t="s">
        <v>233</v>
      </c>
      <c r="T607" s="17">
        <v>20000000</v>
      </c>
      <c r="U607" s="13" t="s">
        <v>1098</v>
      </c>
      <c r="V607" s="13" t="s">
        <v>970</v>
      </c>
      <c r="W607" s="13" t="s">
        <v>952</v>
      </c>
      <c r="X607" s="13" t="s">
        <v>557</v>
      </c>
      <c r="Y607" s="13" t="s">
        <v>50</v>
      </c>
      <c r="Z607" s="13" t="s">
        <v>51</v>
      </c>
      <c r="AA607" s="69"/>
      <c r="AB607" s="69"/>
      <c r="AC607" s="69"/>
      <c r="AD607" s="69"/>
      <c r="AE607" s="13" t="s">
        <v>945</v>
      </c>
      <c r="AF607" s="40" t="s">
        <v>233</v>
      </c>
      <c r="AG607" s="34">
        <v>20000000</v>
      </c>
      <c r="AH607" s="70" t="e">
        <f>VLOOKUP(A607,'MOD PAA INVERSIÓN 25 DE FEBRERO'!$B:$M,12,0)</f>
        <v>#N/A</v>
      </c>
      <c r="AI607" s="70">
        <f t="shared" si="23"/>
        <v>0</v>
      </c>
      <c r="AJ607" s="70">
        <v>20000000</v>
      </c>
      <c r="AK607" s="70">
        <v>0</v>
      </c>
      <c r="AL607" s="70" t="e">
        <f>VLOOKUP(A607,'MOD PAA INVERSIÓN 25 DE FEBRERO'!$B:$X,23,0)</f>
        <v>#N/A</v>
      </c>
      <c r="AM607" s="13" t="s">
        <v>970</v>
      </c>
      <c r="AN607" s="14">
        <v>8146</v>
      </c>
      <c r="AO607" s="71"/>
      <c r="AP607" s="71">
        <f>SUMIFS('MOD PAA INVERSIÓN'!$M:$M,'MOD PAA INVERSIÓN'!B:B,A607,'MOD PAA INVERSIÓN'!A:A,"Información Actual")</f>
        <v>0</v>
      </c>
      <c r="AQ607" s="71" t="e">
        <f>VLOOKUP(A607,'Copia de MOD PAA INVERSIÓN'!$B:$M,12,0)</f>
        <v>#N/A</v>
      </c>
      <c r="AR607" s="69" t="e">
        <f>VLOOKUP(A607,'SOL INVERSIÒN'!$B:$M,12,0)</f>
        <v>#N/A</v>
      </c>
      <c r="AS607" s="69" t="e">
        <f t="shared" si="22"/>
        <v>#N/A</v>
      </c>
      <c r="AT607" s="71"/>
      <c r="AU607" s="71" t="e">
        <f t="shared" si="24"/>
        <v>#N/A</v>
      </c>
      <c r="AV607" s="71"/>
      <c r="AW607" s="71"/>
      <c r="AX607" s="71"/>
    </row>
    <row r="608" spans="1:50" ht="153">
      <c r="A608" s="12" t="s">
        <v>1204</v>
      </c>
      <c r="B608" s="13" t="s">
        <v>34</v>
      </c>
      <c r="C608" s="13" t="s">
        <v>35</v>
      </c>
      <c r="D608" s="13" t="s">
        <v>1095</v>
      </c>
      <c r="E608" s="13" t="s">
        <v>944</v>
      </c>
      <c r="F608" s="14">
        <v>8146</v>
      </c>
      <c r="G608" s="14">
        <v>2024110010254</v>
      </c>
      <c r="H608" s="13" t="s">
        <v>945</v>
      </c>
      <c r="I608" s="13" t="s">
        <v>946</v>
      </c>
      <c r="J608" s="13" t="s">
        <v>1096</v>
      </c>
      <c r="K608" s="13" t="s">
        <v>1146</v>
      </c>
      <c r="L608" s="13" t="s">
        <v>1155</v>
      </c>
      <c r="M608" s="13" t="s">
        <v>835</v>
      </c>
      <c r="N608" s="13" t="s">
        <v>1151</v>
      </c>
      <c r="O608" s="13">
        <v>2</v>
      </c>
      <c r="P608" s="13">
        <v>1</v>
      </c>
      <c r="Q608" s="13" t="s">
        <v>949</v>
      </c>
      <c r="R608" s="40" t="s">
        <v>950</v>
      </c>
      <c r="S608" s="40" t="s">
        <v>233</v>
      </c>
      <c r="T608" s="17">
        <v>20000000</v>
      </c>
      <c r="U608" s="13" t="s">
        <v>1098</v>
      </c>
      <c r="V608" s="13" t="s">
        <v>970</v>
      </c>
      <c r="W608" s="13" t="s">
        <v>952</v>
      </c>
      <c r="X608" s="13" t="s">
        <v>557</v>
      </c>
      <c r="Y608" s="13" t="s">
        <v>50</v>
      </c>
      <c r="Z608" s="13" t="s">
        <v>51</v>
      </c>
      <c r="AA608" s="69"/>
      <c r="AB608" s="69"/>
      <c r="AC608" s="69"/>
      <c r="AD608" s="69"/>
      <c r="AE608" s="13" t="s">
        <v>945</v>
      </c>
      <c r="AF608" s="40" t="s">
        <v>233</v>
      </c>
      <c r="AG608" s="34">
        <v>20000000</v>
      </c>
      <c r="AH608" s="70" t="e">
        <f>VLOOKUP(A608,'MOD PAA INVERSIÓN 25 DE FEBRERO'!$B:$M,12,0)</f>
        <v>#N/A</v>
      </c>
      <c r="AI608" s="70">
        <f t="shared" si="23"/>
        <v>0</v>
      </c>
      <c r="AJ608" s="70">
        <v>20000000</v>
      </c>
      <c r="AK608" s="70">
        <v>0</v>
      </c>
      <c r="AL608" s="70" t="e">
        <f>VLOOKUP(A608,'MOD PAA INVERSIÓN 25 DE FEBRERO'!$B:$X,23,0)</f>
        <v>#N/A</v>
      </c>
      <c r="AM608" s="13" t="s">
        <v>970</v>
      </c>
      <c r="AN608" s="14">
        <v>8146</v>
      </c>
      <c r="AO608" s="71"/>
      <c r="AP608" s="71">
        <f>SUMIFS('MOD PAA INVERSIÓN'!$M:$M,'MOD PAA INVERSIÓN'!B:B,A608,'MOD PAA INVERSIÓN'!A:A,"Información Actual")</f>
        <v>0</v>
      </c>
      <c r="AQ608" s="71" t="e">
        <f>VLOOKUP(A608,'Copia de MOD PAA INVERSIÓN'!$B:$M,12,0)</f>
        <v>#N/A</v>
      </c>
      <c r="AR608" s="69" t="e">
        <f>VLOOKUP(A608,'SOL INVERSIÒN'!$B:$M,12,0)</f>
        <v>#N/A</v>
      </c>
      <c r="AS608" s="69" t="e">
        <f t="shared" si="22"/>
        <v>#N/A</v>
      </c>
      <c r="AT608" s="71"/>
      <c r="AU608" s="71" t="e">
        <f t="shared" si="24"/>
        <v>#N/A</v>
      </c>
      <c r="AV608" s="71"/>
      <c r="AW608" s="71"/>
      <c r="AX608" s="71"/>
    </row>
    <row r="609" spans="1:50" ht="153">
      <c r="A609" s="12" t="s">
        <v>1205</v>
      </c>
      <c r="B609" s="13" t="s">
        <v>34</v>
      </c>
      <c r="C609" s="13" t="s">
        <v>35</v>
      </c>
      <c r="D609" s="13" t="s">
        <v>1095</v>
      </c>
      <c r="E609" s="13" t="s">
        <v>944</v>
      </c>
      <c r="F609" s="14">
        <v>8146</v>
      </c>
      <c r="G609" s="14">
        <v>2024110010254</v>
      </c>
      <c r="H609" s="13" t="s">
        <v>945</v>
      </c>
      <c r="I609" s="13" t="s">
        <v>946</v>
      </c>
      <c r="J609" s="13" t="s">
        <v>1096</v>
      </c>
      <c r="K609" s="13" t="s">
        <v>1146</v>
      </c>
      <c r="L609" s="13" t="s">
        <v>1155</v>
      </c>
      <c r="M609" s="13" t="s">
        <v>835</v>
      </c>
      <c r="N609" s="13" t="s">
        <v>1151</v>
      </c>
      <c r="O609" s="13">
        <v>2</v>
      </c>
      <c r="P609" s="13">
        <v>1</v>
      </c>
      <c r="Q609" s="13" t="s">
        <v>949</v>
      </c>
      <c r="R609" s="40" t="s">
        <v>950</v>
      </c>
      <c r="S609" s="40" t="s">
        <v>233</v>
      </c>
      <c r="T609" s="17">
        <v>20000000</v>
      </c>
      <c r="U609" s="13" t="s">
        <v>1098</v>
      </c>
      <c r="V609" s="13" t="s">
        <v>970</v>
      </c>
      <c r="W609" s="13" t="s">
        <v>952</v>
      </c>
      <c r="X609" s="13" t="s">
        <v>557</v>
      </c>
      <c r="Y609" s="13" t="s">
        <v>50</v>
      </c>
      <c r="Z609" s="13" t="s">
        <v>51</v>
      </c>
      <c r="AA609" s="69"/>
      <c r="AB609" s="69"/>
      <c r="AC609" s="69"/>
      <c r="AD609" s="69"/>
      <c r="AE609" s="13" t="s">
        <v>945</v>
      </c>
      <c r="AF609" s="40" t="s">
        <v>233</v>
      </c>
      <c r="AG609" s="34">
        <v>20000000</v>
      </c>
      <c r="AH609" s="70" t="e">
        <f>VLOOKUP(A609,'MOD PAA INVERSIÓN 25 DE FEBRERO'!$B:$M,12,0)</f>
        <v>#N/A</v>
      </c>
      <c r="AI609" s="70">
        <f t="shared" si="23"/>
        <v>0</v>
      </c>
      <c r="AJ609" s="70">
        <v>20000000</v>
      </c>
      <c r="AK609" s="70">
        <v>0</v>
      </c>
      <c r="AL609" s="70" t="e">
        <f>VLOOKUP(A609,'MOD PAA INVERSIÓN 25 DE FEBRERO'!$B:$X,23,0)</f>
        <v>#N/A</v>
      </c>
      <c r="AM609" s="13" t="s">
        <v>970</v>
      </c>
      <c r="AN609" s="14">
        <v>8146</v>
      </c>
      <c r="AO609" s="71"/>
      <c r="AP609" s="71">
        <f>SUMIFS('MOD PAA INVERSIÓN'!$M:$M,'MOD PAA INVERSIÓN'!B:B,A609,'MOD PAA INVERSIÓN'!A:A,"Información Actual")</f>
        <v>0</v>
      </c>
      <c r="AQ609" s="71" t="e">
        <f>VLOOKUP(A609,'Copia de MOD PAA INVERSIÓN'!$B:$M,12,0)</f>
        <v>#N/A</v>
      </c>
      <c r="AR609" s="69" t="e">
        <f>VLOOKUP(A609,'SOL INVERSIÒN'!$B:$M,12,0)</f>
        <v>#N/A</v>
      </c>
      <c r="AS609" s="69" t="e">
        <f t="shared" si="22"/>
        <v>#N/A</v>
      </c>
      <c r="AT609" s="71"/>
      <c r="AU609" s="71" t="e">
        <f t="shared" si="24"/>
        <v>#N/A</v>
      </c>
      <c r="AV609" s="71"/>
      <c r="AW609" s="71"/>
      <c r="AX609" s="71"/>
    </row>
    <row r="610" spans="1:50" ht="153">
      <c r="A610" s="12" t="s">
        <v>1206</v>
      </c>
      <c r="B610" s="13" t="s">
        <v>34</v>
      </c>
      <c r="C610" s="13" t="s">
        <v>35</v>
      </c>
      <c r="D610" s="13" t="s">
        <v>1095</v>
      </c>
      <c r="E610" s="13" t="s">
        <v>944</v>
      </c>
      <c r="F610" s="14">
        <v>8146</v>
      </c>
      <c r="G610" s="14">
        <v>2024110010254</v>
      </c>
      <c r="H610" s="13" t="s">
        <v>945</v>
      </c>
      <c r="I610" s="13" t="s">
        <v>946</v>
      </c>
      <c r="J610" s="13" t="s">
        <v>1096</v>
      </c>
      <c r="K610" s="13" t="s">
        <v>1146</v>
      </c>
      <c r="L610" s="13" t="s">
        <v>1155</v>
      </c>
      <c r="M610" s="13" t="s">
        <v>835</v>
      </c>
      <c r="N610" s="13" t="s">
        <v>1151</v>
      </c>
      <c r="O610" s="13">
        <v>2</v>
      </c>
      <c r="P610" s="13">
        <v>1</v>
      </c>
      <c r="Q610" s="13" t="s">
        <v>949</v>
      </c>
      <c r="R610" s="40" t="s">
        <v>950</v>
      </c>
      <c r="S610" s="40" t="s">
        <v>233</v>
      </c>
      <c r="T610" s="17">
        <v>20000000</v>
      </c>
      <c r="U610" s="13" t="s">
        <v>1098</v>
      </c>
      <c r="V610" s="13" t="s">
        <v>970</v>
      </c>
      <c r="W610" s="13" t="s">
        <v>952</v>
      </c>
      <c r="X610" s="13" t="s">
        <v>557</v>
      </c>
      <c r="Y610" s="13" t="s">
        <v>50</v>
      </c>
      <c r="Z610" s="13" t="s">
        <v>51</v>
      </c>
      <c r="AA610" s="69"/>
      <c r="AB610" s="69"/>
      <c r="AC610" s="69"/>
      <c r="AD610" s="69"/>
      <c r="AE610" s="13" t="s">
        <v>945</v>
      </c>
      <c r="AF610" s="40" t="s">
        <v>233</v>
      </c>
      <c r="AG610" s="34">
        <v>20000000</v>
      </c>
      <c r="AH610" s="70" t="e">
        <f>VLOOKUP(A610,'MOD PAA INVERSIÓN 25 DE FEBRERO'!$B:$M,12,0)</f>
        <v>#N/A</v>
      </c>
      <c r="AI610" s="70">
        <f t="shared" si="23"/>
        <v>0</v>
      </c>
      <c r="AJ610" s="70">
        <v>20000000</v>
      </c>
      <c r="AK610" s="70">
        <v>0</v>
      </c>
      <c r="AL610" s="70" t="e">
        <f>VLOOKUP(A610,'MOD PAA INVERSIÓN 25 DE FEBRERO'!$B:$X,23,0)</f>
        <v>#N/A</v>
      </c>
      <c r="AM610" s="13" t="s">
        <v>970</v>
      </c>
      <c r="AN610" s="14">
        <v>8146</v>
      </c>
      <c r="AO610" s="71"/>
      <c r="AP610" s="71">
        <f>SUMIFS('MOD PAA INVERSIÓN'!$M:$M,'MOD PAA INVERSIÓN'!B:B,A610,'MOD PAA INVERSIÓN'!A:A,"Información Actual")</f>
        <v>0</v>
      </c>
      <c r="AQ610" s="71" t="e">
        <f>VLOOKUP(A610,'Copia de MOD PAA INVERSIÓN'!$B:$M,12,0)</f>
        <v>#N/A</v>
      </c>
      <c r="AR610" s="69" t="e">
        <f>VLOOKUP(A610,'SOL INVERSIÒN'!$B:$M,12,0)</f>
        <v>#N/A</v>
      </c>
      <c r="AS610" s="69" t="e">
        <f t="shared" si="22"/>
        <v>#N/A</v>
      </c>
      <c r="AT610" s="71"/>
      <c r="AU610" s="71" t="e">
        <f t="shared" si="24"/>
        <v>#N/A</v>
      </c>
      <c r="AV610" s="71"/>
      <c r="AW610" s="71"/>
      <c r="AX610" s="71"/>
    </row>
    <row r="611" spans="1:50" ht="153">
      <c r="A611" s="12" t="s">
        <v>1207</v>
      </c>
      <c r="B611" s="13" t="s">
        <v>34</v>
      </c>
      <c r="C611" s="13" t="s">
        <v>35</v>
      </c>
      <c r="D611" s="13" t="s">
        <v>1095</v>
      </c>
      <c r="E611" s="13" t="s">
        <v>944</v>
      </c>
      <c r="F611" s="14">
        <v>8146</v>
      </c>
      <c r="G611" s="14">
        <v>2024110010254</v>
      </c>
      <c r="H611" s="13" t="s">
        <v>945</v>
      </c>
      <c r="I611" s="13" t="s">
        <v>946</v>
      </c>
      <c r="J611" s="13" t="s">
        <v>1096</v>
      </c>
      <c r="K611" s="13" t="s">
        <v>1146</v>
      </c>
      <c r="L611" s="13" t="s">
        <v>1155</v>
      </c>
      <c r="M611" s="13" t="s">
        <v>835</v>
      </c>
      <c r="N611" s="13" t="s">
        <v>1151</v>
      </c>
      <c r="O611" s="13">
        <v>2</v>
      </c>
      <c r="P611" s="13">
        <v>1</v>
      </c>
      <c r="Q611" s="13" t="s">
        <v>949</v>
      </c>
      <c r="R611" s="40" t="s">
        <v>950</v>
      </c>
      <c r="S611" s="40" t="s">
        <v>233</v>
      </c>
      <c r="T611" s="17">
        <v>20000000</v>
      </c>
      <c r="U611" s="13" t="s">
        <v>1098</v>
      </c>
      <c r="V611" s="13" t="s">
        <v>970</v>
      </c>
      <c r="W611" s="13" t="s">
        <v>952</v>
      </c>
      <c r="X611" s="13" t="s">
        <v>557</v>
      </c>
      <c r="Y611" s="13" t="s">
        <v>50</v>
      </c>
      <c r="Z611" s="13" t="s">
        <v>51</v>
      </c>
      <c r="AA611" s="69"/>
      <c r="AB611" s="69"/>
      <c r="AC611" s="69"/>
      <c r="AD611" s="69"/>
      <c r="AE611" s="13" t="s">
        <v>945</v>
      </c>
      <c r="AF611" s="40" t="s">
        <v>233</v>
      </c>
      <c r="AG611" s="34">
        <v>20000000</v>
      </c>
      <c r="AH611" s="70" t="e">
        <f>VLOOKUP(A611,'MOD PAA INVERSIÓN 25 DE FEBRERO'!$B:$M,12,0)</f>
        <v>#N/A</v>
      </c>
      <c r="AI611" s="70">
        <f t="shared" si="23"/>
        <v>0</v>
      </c>
      <c r="AJ611" s="70">
        <v>20000000</v>
      </c>
      <c r="AK611" s="70">
        <v>0</v>
      </c>
      <c r="AL611" s="70" t="e">
        <f>VLOOKUP(A611,'MOD PAA INVERSIÓN 25 DE FEBRERO'!$B:$X,23,0)</f>
        <v>#N/A</v>
      </c>
      <c r="AM611" s="13" t="s">
        <v>970</v>
      </c>
      <c r="AN611" s="14">
        <v>8146</v>
      </c>
      <c r="AO611" s="71"/>
      <c r="AP611" s="71">
        <f>SUMIFS('MOD PAA INVERSIÓN'!$M:$M,'MOD PAA INVERSIÓN'!B:B,A611,'MOD PAA INVERSIÓN'!A:A,"Información Actual")</f>
        <v>0</v>
      </c>
      <c r="AQ611" s="71" t="e">
        <f>VLOOKUP(A611,'Copia de MOD PAA INVERSIÓN'!$B:$M,12,0)</f>
        <v>#N/A</v>
      </c>
      <c r="AR611" s="69" t="e">
        <f>VLOOKUP(A611,'SOL INVERSIÒN'!$B:$M,12,0)</f>
        <v>#N/A</v>
      </c>
      <c r="AS611" s="69" t="e">
        <f t="shared" si="22"/>
        <v>#N/A</v>
      </c>
      <c r="AT611" s="71"/>
      <c r="AU611" s="71" t="e">
        <f t="shared" si="24"/>
        <v>#N/A</v>
      </c>
      <c r="AV611" s="71"/>
      <c r="AW611" s="71"/>
      <c r="AX611" s="71"/>
    </row>
    <row r="612" spans="1:50" ht="153">
      <c r="A612" s="12" t="s">
        <v>1208</v>
      </c>
      <c r="B612" s="13" t="s">
        <v>34</v>
      </c>
      <c r="C612" s="13" t="s">
        <v>35</v>
      </c>
      <c r="D612" s="13" t="s">
        <v>1095</v>
      </c>
      <c r="E612" s="13" t="s">
        <v>944</v>
      </c>
      <c r="F612" s="14">
        <v>8146</v>
      </c>
      <c r="G612" s="14">
        <v>2024110010254</v>
      </c>
      <c r="H612" s="13" t="s">
        <v>945</v>
      </c>
      <c r="I612" s="13" t="s">
        <v>946</v>
      </c>
      <c r="J612" s="13" t="s">
        <v>1096</v>
      </c>
      <c r="K612" s="13" t="s">
        <v>1146</v>
      </c>
      <c r="L612" s="13" t="s">
        <v>1155</v>
      </c>
      <c r="M612" s="13" t="s">
        <v>835</v>
      </c>
      <c r="N612" s="13" t="s">
        <v>1151</v>
      </c>
      <c r="O612" s="13">
        <v>2</v>
      </c>
      <c r="P612" s="13">
        <v>1</v>
      </c>
      <c r="Q612" s="13" t="s">
        <v>949</v>
      </c>
      <c r="R612" s="40" t="s">
        <v>950</v>
      </c>
      <c r="S612" s="40" t="s">
        <v>233</v>
      </c>
      <c r="T612" s="17">
        <v>20000000</v>
      </c>
      <c r="U612" s="13" t="s">
        <v>1098</v>
      </c>
      <c r="V612" s="13" t="s">
        <v>970</v>
      </c>
      <c r="W612" s="13" t="s">
        <v>952</v>
      </c>
      <c r="X612" s="13" t="s">
        <v>557</v>
      </c>
      <c r="Y612" s="13" t="s">
        <v>50</v>
      </c>
      <c r="Z612" s="13" t="s">
        <v>51</v>
      </c>
      <c r="AA612" s="69"/>
      <c r="AB612" s="69"/>
      <c r="AC612" s="69"/>
      <c r="AD612" s="69"/>
      <c r="AE612" s="13" t="s">
        <v>945</v>
      </c>
      <c r="AF612" s="40" t="s">
        <v>233</v>
      </c>
      <c r="AG612" s="34">
        <v>20000000</v>
      </c>
      <c r="AH612" s="70" t="e">
        <f>VLOOKUP(A612,'MOD PAA INVERSIÓN 25 DE FEBRERO'!$B:$M,12,0)</f>
        <v>#N/A</v>
      </c>
      <c r="AI612" s="70">
        <f t="shared" si="23"/>
        <v>0</v>
      </c>
      <c r="AJ612" s="70">
        <v>20000000</v>
      </c>
      <c r="AK612" s="70">
        <v>0</v>
      </c>
      <c r="AL612" s="70" t="e">
        <f>VLOOKUP(A612,'MOD PAA INVERSIÓN 25 DE FEBRERO'!$B:$X,23,0)</f>
        <v>#N/A</v>
      </c>
      <c r="AM612" s="13" t="s">
        <v>970</v>
      </c>
      <c r="AN612" s="14">
        <v>8146</v>
      </c>
      <c r="AO612" s="71"/>
      <c r="AP612" s="71">
        <f>SUMIFS('MOD PAA INVERSIÓN'!$M:$M,'MOD PAA INVERSIÓN'!B:B,A612,'MOD PAA INVERSIÓN'!A:A,"Información Actual")</f>
        <v>0</v>
      </c>
      <c r="AQ612" s="71" t="e">
        <f>VLOOKUP(A612,'Copia de MOD PAA INVERSIÓN'!$B:$M,12,0)</f>
        <v>#N/A</v>
      </c>
      <c r="AR612" s="69" t="e">
        <f>VLOOKUP(A612,'SOL INVERSIÒN'!$B:$M,12,0)</f>
        <v>#N/A</v>
      </c>
      <c r="AS612" s="69" t="e">
        <f t="shared" si="22"/>
        <v>#N/A</v>
      </c>
      <c r="AT612" s="71"/>
      <c r="AU612" s="71" t="e">
        <f t="shared" si="24"/>
        <v>#N/A</v>
      </c>
      <c r="AV612" s="71"/>
      <c r="AW612" s="71"/>
      <c r="AX612" s="71"/>
    </row>
    <row r="613" spans="1:50" ht="153">
      <c r="A613" s="12" t="s">
        <v>1209</v>
      </c>
      <c r="B613" s="13" t="s">
        <v>34</v>
      </c>
      <c r="C613" s="13" t="s">
        <v>35</v>
      </c>
      <c r="D613" s="13" t="s">
        <v>1095</v>
      </c>
      <c r="E613" s="13" t="s">
        <v>944</v>
      </c>
      <c r="F613" s="14">
        <v>8146</v>
      </c>
      <c r="G613" s="14">
        <v>2024110010254</v>
      </c>
      <c r="H613" s="13" t="s">
        <v>945</v>
      </c>
      <c r="I613" s="13" t="s">
        <v>946</v>
      </c>
      <c r="J613" s="13" t="s">
        <v>1096</v>
      </c>
      <c r="K613" s="13" t="s">
        <v>1146</v>
      </c>
      <c r="L613" s="13" t="s">
        <v>1155</v>
      </c>
      <c r="M613" s="13" t="s">
        <v>835</v>
      </c>
      <c r="N613" s="13" t="s">
        <v>1151</v>
      </c>
      <c r="O613" s="13">
        <v>2</v>
      </c>
      <c r="P613" s="13">
        <v>1</v>
      </c>
      <c r="Q613" s="13" t="s">
        <v>949</v>
      </c>
      <c r="R613" s="40" t="s">
        <v>950</v>
      </c>
      <c r="S613" s="40" t="s">
        <v>233</v>
      </c>
      <c r="T613" s="17">
        <v>20000000</v>
      </c>
      <c r="U613" s="13" t="s">
        <v>1098</v>
      </c>
      <c r="V613" s="13" t="s">
        <v>970</v>
      </c>
      <c r="W613" s="13" t="s">
        <v>952</v>
      </c>
      <c r="X613" s="13" t="s">
        <v>557</v>
      </c>
      <c r="Y613" s="13" t="s">
        <v>50</v>
      </c>
      <c r="Z613" s="13" t="s">
        <v>51</v>
      </c>
      <c r="AA613" s="69"/>
      <c r="AB613" s="69"/>
      <c r="AC613" s="69"/>
      <c r="AD613" s="69"/>
      <c r="AE613" s="13" t="s">
        <v>945</v>
      </c>
      <c r="AF613" s="40" t="s">
        <v>233</v>
      </c>
      <c r="AG613" s="34">
        <v>20000000</v>
      </c>
      <c r="AH613" s="70" t="e">
        <f>VLOOKUP(A613,'MOD PAA INVERSIÓN 25 DE FEBRERO'!$B:$M,12,0)</f>
        <v>#N/A</v>
      </c>
      <c r="AI613" s="70">
        <f t="shared" si="23"/>
        <v>0</v>
      </c>
      <c r="AJ613" s="70">
        <v>20000000</v>
      </c>
      <c r="AK613" s="70">
        <v>0</v>
      </c>
      <c r="AL613" s="70" t="e">
        <f>VLOOKUP(A613,'MOD PAA INVERSIÓN 25 DE FEBRERO'!$B:$X,23,0)</f>
        <v>#N/A</v>
      </c>
      <c r="AM613" s="13" t="s">
        <v>970</v>
      </c>
      <c r="AN613" s="14">
        <v>8146</v>
      </c>
      <c r="AO613" s="71"/>
      <c r="AP613" s="71">
        <f>SUMIFS('MOD PAA INVERSIÓN'!$M:$M,'MOD PAA INVERSIÓN'!B:B,A613,'MOD PAA INVERSIÓN'!A:A,"Información Actual")</f>
        <v>0</v>
      </c>
      <c r="AQ613" s="71" t="e">
        <f>VLOOKUP(A613,'Copia de MOD PAA INVERSIÓN'!$B:$M,12,0)</f>
        <v>#N/A</v>
      </c>
      <c r="AR613" s="69" t="e">
        <f>VLOOKUP(A613,'SOL INVERSIÒN'!$B:$M,12,0)</f>
        <v>#N/A</v>
      </c>
      <c r="AS613" s="69" t="e">
        <f t="shared" si="22"/>
        <v>#N/A</v>
      </c>
      <c r="AT613" s="71"/>
      <c r="AU613" s="71" t="e">
        <f t="shared" si="24"/>
        <v>#N/A</v>
      </c>
      <c r="AV613" s="71"/>
      <c r="AW613" s="71"/>
      <c r="AX613" s="71"/>
    </row>
    <row r="614" spans="1:50" ht="153">
      <c r="A614" s="12" t="s">
        <v>1210</v>
      </c>
      <c r="B614" s="13" t="s">
        <v>34</v>
      </c>
      <c r="C614" s="13" t="s">
        <v>35</v>
      </c>
      <c r="D614" s="13" t="s">
        <v>1095</v>
      </c>
      <c r="E614" s="13" t="s">
        <v>944</v>
      </c>
      <c r="F614" s="14">
        <v>8146</v>
      </c>
      <c r="G614" s="14">
        <v>2024110010254</v>
      </c>
      <c r="H614" s="13" t="s">
        <v>945</v>
      </c>
      <c r="I614" s="13" t="s">
        <v>946</v>
      </c>
      <c r="J614" s="13" t="s">
        <v>1096</v>
      </c>
      <c r="K614" s="13" t="s">
        <v>1146</v>
      </c>
      <c r="L614" s="13" t="s">
        <v>1155</v>
      </c>
      <c r="M614" s="13" t="s">
        <v>835</v>
      </c>
      <c r="N614" s="13" t="s">
        <v>1151</v>
      </c>
      <c r="O614" s="13">
        <v>2</v>
      </c>
      <c r="P614" s="13">
        <v>1</v>
      </c>
      <c r="Q614" s="13" t="s">
        <v>949</v>
      </c>
      <c r="R614" s="40" t="s">
        <v>950</v>
      </c>
      <c r="S614" s="40" t="s">
        <v>233</v>
      </c>
      <c r="T614" s="17">
        <v>20000000</v>
      </c>
      <c r="U614" s="13" t="s">
        <v>1098</v>
      </c>
      <c r="V614" s="13" t="s">
        <v>970</v>
      </c>
      <c r="W614" s="13" t="s">
        <v>952</v>
      </c>
      <c r="X614" s="13" t="s">
        <v>557</v>
      </c>
      <c r="Y614" s="13" t="s">
        <v>50</v>
      </c>
      <c r="Z614" s="13" t="s">
        <v>51</v>
      </c>
      <c r="AA614" s="69"/>
      <c r="AB614" s="69"/>
      <c r="AC614" s="69"/>
      <c r="AD614" s="69"/>
      <c r="AE614" s="13" t="s">
        <v>945</v>
      </c>
      <c r="AF614" s="40" t="s">
        <v>233</v>
      </c>
      <c r="AG614" s="34">
        <v>20000000</v>
      </c>
      <c r="AH614" s="70" t="e">
        <f>VLOOKUP(A614,'MOD PAA INVERSIÓN 25 DE FEBRERO'!$B:$M,12,0)</f>
        <v>#N/A</v>
      </c>
      <c r="AI614" s="70">
        <f t="shared" si="23"/>
        <v>0</v>
      </c>
      <c r="AJ614" s="70">
        <v>20000000</v>
      </c>
      <c r="AK614" s="70">
        <v>0</v>
      </c>
      <c r="AL614" s="70" t="e">
        <f>VLOOKUP(A614,'MOD PAA INVERSIÓN 25 DE FEBRERO'!$B:$X,23,0)</f>
        <v>#N/A</v>
      </c>
      <c r="AM614" s="13" t="s">
        <v>970</v>
      </c>
      <c r="AN614" s="14">
        <v>8146</v>
      </c>
      <c r="AO614" s="71"/>
      <c r="AP614" s="71">
        <f>SUMIFS('MOD PAA INVERSIÓN'!$M:$M,'MOD PAA INVERSIÓN'!B:B,A614,'MOD PAA INVERSIÓN'!A:A,"Información Actual")</f>
        <v>0</v>
      </c>
      <c r="AQ614" s="71" t="e">
        <f>VLOOKUP(A614,'Copia de MOD PAA INVERSIÓN'!$B:$M,12,0)</f>
        <v>#N/A</v>
      </c>
      <c r="AR614" s="69" t="e">
        <f>VLOOKUP(A614,'SOL INVERSIÒN'!$B:$M,12,0)</f>
        <v>#N/A</v>
      </c>
      <c r="AS614" s="69" t="e">
        <f t="shared" si="22"/>
        <v>#N/A</v>
      </c>
      <c r="AT614" s="71"/>
      <c r="AU614" s="71" t="e">
        <f t="shared" si="24"/>
        <v>#N/A</v>
      </c>
      <c r="AV614" s="71"/>
      <c r="AW614" s="71"/>
      <c r="AX614" s="71"/>
    </row>
    <row r="615" spans="1:50" ht="153">
      <c r="A615" s="12" t="s">
        <v>1211</v>
      </c>
      <c r="B615" s="13" t="s">
        <v>34</v>
      </c>
      <c r="C615" s="13" t="s">
        <v>35</v>
      </c>
      <c r="D615" s="13" t="s">
        <v>1095</v>
      </c>
      <c r="E615" s="13" t="s">
        <v>944</v>
      </c>
      <c r="F615" s="14">
        <v>8146</v>
      </c>
      <c r="G615" s="14">
        <v>2024110010254</v>
      </c>
      <c r="H615" s="13" t="s">
        <v>945</v>
      </c>
      <c r="I615" s="13" t="s">
        <v>946</v>
      </c>
      <c r="J615" s="13" t="s">
        <v>1096</v>
      </c>
      <c r="K615" s="13" t="s">
        <v>1146</v>
      </c>
      <c r="L615" s="13" t="s">
        <v>1155</v>
      </c>
      <c r="M615" s="13" t="s">
        <v>835</v>
      </c>
      <c r="N615" s="13" t="s">
        <v>1151</v>
      </c>
      <c r="O615" s="13">
        <v>2</v>
      </c>
      <c r="P615" s="13">
        <v>1</v>
      </c>
      <c r="Q615" s="13" t="s">
        <v>949</v>
      </c>
      <c r="R615" s="40" t="s">
        <v>950</v>
      </c>
      <c r="S615" s="40" t="s">
        <v>233</v>
      </c>
      <c r="T615" s="17">
        <v>20000000</v>
      </c>
      <c r="U615" s="13" t="s">
        <v>1098</v>
      </c>
      <c r="V615" s="13" t="s">
        <v>970</v>
      </c>
      <c r="W615" s="13" t="s">
        <v>952</v>
      </c>
      <c r="X615" s="13" t="s">
        <v>557</v>
      </c>
      <c r="Y615" s="13" t="s">
        <v>50</v>
      </c>
      <c r="Z615" s="13" t="s">
        <v>51</v>
      </c>
      <c r="AA615" s="69"/>
      <c r="AB615" s="69"/>
      <c r="AC615" s="69"/>
      <c r="AD615" s="69"/>
      <c r="AE615" s="13" t="s">
        <v>945</v>
      </c>
      <c r="AF615" s="40" t="s">
        <v>233</v>
      </c>
      <c r="AG615" s="34">
        <v>20000000</v>
      </c>
      <c r="AH615" s="70" t="e">
        <f>VLOOKUP(A615,'MOD PAA INVERSIÓN 25 DE FEBRERO'!$B:$M,12,0)</f>
        <v>#N/A</v>
      </c>
      <c r="AI615" s="70">
        <f t="shared" si="23"/>
        <v>0</v>
      </c>
      <c r="AJ615" s="70">
        <v>20000000</v>
      </c>
      <c r="AK615" s="70">
        <v>0</v>
      </c>
      <c r="AL615" s="70" t="e">
        <f>VLOOKUP(A615,'MOD PAA INVERSIÓN 25 DE FEBRERO'!$B:$X,23,0)</f>
        <v>#N/A</v>
      </c>
      <c r="AM615" s="13" t="s">
        <v>970</v>
      </c>
      <c r="AN615" s="14">
        <v>8146</v>
      </c>
      <c r="AO615" s="71"/>
      <c r="AP615" s="71">
        <f>SUMIFS('MOD PAA INVERSIÓN'!$M:$M,'MOD PAA INVERSIÓN'!B:B,A615,'MOD PAA INVERSIÓN'!A:A,"Información Actual")</f>
        <v>0</v>
      </c>
      <c r="AQ615" s="71" t="e">
        <f>VLOOKUP(A615,'Copia de MOD PAA INVERSIÓN'!$B:$M,12,0)</f>
        <v>#N/A</v>
      </c>
      <c r="AR615" s="69" t="e">
        <f>VLOOKUP(A615,'SOL INVERSIÒN'!$B:$M,12,0)</f>
        <v>#N/A</v>
      </c>
      <c r="AS615" s="69" t="e">
        <f t="shared" si="22"/>
        <v>#N/A</v>
      </c>
      <c r="AT615" s="71"/>
      <c r="AU615" s="71" t="e">
        <f t="shared" si="24"/>
        <v>#N/A</v>
      </c>
      <c r="AV615" s="71"/>
      <c r="AW615" s="71"/>
      <c r="AX615" s="71"/>
    </row>
    <row r="616" spans="1:50" ht="153">
      <c r="A616" s="12" t="s">
        <v>1212</v>
      </c>
      <c r="B616" s="13" t="s">
        <v>34</v>
      </c>
      <c r="C616" s="13" t="s">
        <v>35</v>
      </c>
      <c r="D616" s="13" t="s">
        <v>1095</v>
      </c>
      <c r="E616" s="13" t="s">
        <v>944</v>
      </c>
      <c r="F616" s="14">
        <v>8146</v>
      </c>
      <c r="G616" s="14">
        <v>2024110010254</v>
      </c>
      <c r="H616" s="13" t="s">
        <v>945</v>
      </c>
      <c r="I616" s="13" t="s">
        <v>946</v>
      </c>
      <c r="J616" s="13" t="s">
        <v>1096</v>
      </c>
      <c r="K616" s="13" t="s">
        <v>1146</v>
      </c>
      <c r="L616" s="13" t="s">
        <v>1155</v>
      </c>
      <c r="M616" s="13" t="s">
        <v>835</v>
      </c>
      <c r="N616" s="13" t="s">
        <v>1151</v>
      </c>
      <c r="O616" s="13">
        <v>2</v>
      </c>
      <c r="P616" s="13">
        <v>1</v>
      </c>
      <c r="Q616" s="13" t="s">
        <v>949</v>
      </c>
      <c r="R616" s="40" t="s">
        <v>950</v>
      </c>
      <c r="S616" s="40" t="s">
        <v>233</v>
      </c>
      <c r="T616" s="17">
        <v>20000000</v>
      </c>
      <c r="U616" s="13" t="s">
        <v>1098</v>
      </c>
      <c r="V616" s="13" t="s">
        <v>970</v>
      </c>
      <c r="W616" s="13" t="s">
        <v>952</v>
      </c>
      <c r="X616" s="13" t="s">
        <v>557</v>
      </c>
      <c r="Y616" s="13" t="s">
        <v>50</v>
      </c>
      <c r="Z616" s="13" t="s">
        <v>51</v>
      </c>
      <c r="AA616" s="69"/>
      <c r="AB616" s="69"/>
      <c r="AC616" s="69"/>
      <c r="AD616" s="69"/>
      <c r="AE616" s="13" t="s">
        <v>945</v>
      </c>
      <c r="AF616" s="40" t="s">
        <v>233</v>
      </c>
      <c r="AG616" s="34">
        <v>20000000</v>
      </c>
      <c r="AH616" s="70" t="e">
        <f>VLOOKUP(A616,'MOD PAA INVERSIÓN 25 DE FEBRERO'!$B:$M,12,0)</f>
        <v>#N/A</v>
      </c>
      <c r="AI616" s="70">
        <f t="shared" si="23"/>
        <v>0</v>
      </c>
      <c r="AJ616" s="70">
        <v>20000000</v>
      </c>
      <c r="AK616" s="70">
        <v>0</v>
      </c>
      <c r="AL616" s="70" t="e">
        <f>VLOOKUP(A616,'MOD PAA INVERSIÓN 25 DE FEBRERO'!$B:$X,23,0)</f>
        <v>#N/A</v>
      </c>
      <c r="AM616" s="13" t="s">
        <v>970</v>
      </c>
      <c r="AN616" s="14">
        <v>8146</v>
      </c>
      <c r="AO616" s="71"/>
      <c r="AP616" s="71">
        <f>SUMIFS('MOD PAA INVERSIÓN'!$M:$M,'MOD PAA INVERSIÓN'!B:B,A616,'MOD PAA INVERSIÓN'!A:A,"Información Actual")</f>
        <v>0</v>
      </c>
      <c r="AQ616" s="71" t="e">
        <f>VLOOKUP(A616,'Copia de MOD PAA INVERSIÓN'!$B:$M,12,0)</f>
        <v>#N/A</v>
      </c>
      <c r="AR616" s="69" t="e">
        <f>VLOOKUP(A616,'SOL INVERSIÒN'!$B:$M,12,0)</f>
        <v>#N/A</v>
      </c>
      <c r="AS616" s="69" t="e">
        <f t="shared" si="22"/>
        <v>#N/A</v>
      </c>
      <c r="AT616" s="71"/>
      <c r="AU616" s="71" t="e">
        <f t="shared" si="24"/>
        <v>#N/A</v>
      </c>
      <c r="AV616" s="71"/>
      <c r="AW616" s="71"/>
      <c r="AX616" s="71"/>
    </row>
    <row r="617" spans="1:50" ht="153">
      <c r="A617" s="12" t="s">
        <v>1213</v>
      </c>
      <c r="B617" s="13" t="s">
        <v>34</v>
      </c>
      <c r="C617" s="13" t="s">
        <v>35</v>
      </c>
      <c r="D617" s="13" t="s">
        <v>1095</v>
      </c>
      <c r="E617" s="13" t="s">
        <v>944</v>
      </c>
      <c r="F617" s="14">
        <v>8146</v>
      </c>
      <c r="G617" s="14">
        <v>2024110010254</v>
      </c>
      <c r="H617" s="13" t="s">
        <v>945</v>
      </c>
      <c r="I617" s="13" t="s">
        <v>946</v>
      </c>
      <c r="J617" s="13" t="s">
        <v>1096</v>
      </c>
      <c r="K617" s="13" t="s">
        <v>1146</v>
      </c>
      <c r="L617" s="13" t="s">
        <v>1155</v>
      </c>
      <c r="M617" s="13" t="s">
        <v>835</v>
      </c>
      <c r="N617" s="13" t="s">
        <v>1151</v>
      </c>
      <c r="O617" s="13">
        <v>2</v>
      </c>
      <c r="P617" s="13">
        <v>1</v>
      </c>
      <c r="Q617" s="13" t="s">
        <v>949</v>
      </c>
      <c r="R617" s="40" t="s">
        <v>950</v>
      </c>
      <c r="S617" s="40" t="s">
        <v>233</v>
      </c>
      <c r="T617" s="17">
        <v>20000000</v>
      </c>
      <c r="U617" s="13" t="s">
        <v>1098</v>
      </c>
      <c r="V617" s="13" t="s">
        <v>970</v>
      </c>
      <c r="W617" s="13" t="s">
        <v>952</v>
      </c>
      <c r="X617" s="13" t="s">
        <v>557</v>
      </c>
      <c r="Y617" s="13" t="s">
        <v>50</v>
      </c>
      <c r="Z617" s="13" t="s">
        <v>51</v>
      </c>
      <c r="AA617" s="69"/>
      <c r="AB617" s="69"/>
      <c r="AC617" s="69"/>
      <c r="AD617" s="69"/>
      <c r="AE617" s="13" t="s">
        <v>945</v>
      </c>
      <c r="AF617" s="40" t="s">
        <v>233</v>
      </c>
      <c r="AG617" s="34">
        <v>20000000</v>
      </c>
      <c r="AH617" s="70" t="e">
        <f>VLOOKUP(A617,'MOD PAA INVERSIÓN 25 DE FEBRERO'!$B:$M,12,0)</f>
        <v>#N/A</v>
      </c>
      <c r="AI617" s="70">
        <f t="shared" si="23"/>
        <v>0</v>
      </c>
      <c r="AJ617" s="70">
        <v>20000000</v>
      </c>
      <c r="AK617" s="70">
        <v>0</v>
      </c>
      <c r="AL617" s="70" t="e">
        <f>VLOOKUP(A617,'MOD PAA INVERSIÓN 25 DE FEBRERO'!$B:$X,23,0)</f>
        <v>#N/A</v>
      </c>
      <c r="AM617" s="13" t="s">
        <v>970</v>
      </c>
      <c r="AN617" s="14">
        <v>8146</v>
      </c>
      <c r="AO617" s="71"/>
      <c r="AP617" s="71">
        <f>SUMIFS('MOD PAA INVERSIÓN'!$M:$M,'MOD PAA INVERSIÓN'!B:B,A617,'MOD PAA INVERSIÓN'!A:A,"Información Actual")</f>
        <v>0</v>
      </c>
      <c r="AQ617" s="71" t="e">
        <f>VLOOKUP(A617,'Copia de MOD PAA INVERSIÓN'!$B:$M,12,0)</f>
        <v>#N/A</v>
      </c>
      <c r="AR617" s="69" t="e">
        <f>VLOOKUP(A617,'SOL INVERSIÒN'!$B:$M,12,0)</f>
        <v>#N/A</v>
      </c>
      <c r="AS617" s="69" t="e">
        <f t="shared" si="22"/>
        <v>#N/A</v>
      </c>
      <c r="AT617" s="71"/>
      <c r="AU617" s="71" t="e">
        <f t="shared" si="24"/>
        <v>#N/A</v>
      </c>
      <c r="AV617" s="71"/>
      <c r="AW617" s="71"/>
      <c r="AX617" s="71"/>
    </row>
    <row r="618" spans="1:50" ht="153">
      <c r="A618" s="12" t="s">
        <v>1214</v>
      </c>
      <c r="B618" s="13" t="s">
        <v>34</v>
      </c>
      <c r="C618" s="13" t="s">
        <v>35</v>
      </c>
      <c r="D618" s="13" t="s">
        <v>1095</v>
      </c>
      <c r="E618" s="13" t="s">
        <v>944</v>
      </c>
      <c r="F618" s="14">
        <v>8146</v>
      </c>
      <c r="G618" s="14">
        <v>2024110010254</v>
      </c>
      <c r="H618" s="13" t="s">
        <v>945</v>
      </c>
      <c r="I618" s="13" t="s">
        <v>946</v>
      </c>
      <c r="J618" s="13" t="s">
        <v>1096</v>
      </c>
      <c r="K618" s="13" t="s">
        <v>1146</v>
      </c>
      <c r="L618" s="13" t="s">
        <v>1155</v>
      </c>
      <c r="M618" s="13" t="s">
        <v>835</v>
      </c>
      <c r="N618" s="13" t="s">
        <v>1151</v>
      </c>
      <c r="O618" s="13">
        <v>2</v>
      </c>
      <c r="P618" s="13">
        <v>1</v>
      </c>
      <c r="Q618" s="13" t="s">
        <v>949</v>
      </c>
      <c r="R618" s="40" t="s">
        <v>950</v>
      </c>
      <c r="S618" s="40" t="s">
        <v>233</v>
      </c>
      <c r="T618" s="17">
        <v>20000000</v>
      </c>
      <c r="U618" s="13" t="s">
        <v>1098</v>
      </c>
      <c r="V618" s="13" t="s">
        <v>970</v>
      </c>
      <c r="W618" s="13" t="s">
        <v>952</v>
      </c>
      <c r="X618" s="13" t="s">
        <v>557</v>
      </c>
      <c r="Y618" s="13" t="s">
        <v>50</v>
      </c>
      <c r="Z618" s="13" t="s">
        <v>51</v>
      </c>
      <c r="AA618" s="69"/>
      <c r="AB618" s="69"/>
      <c r="AC618" s="69"/>
      <c r="AD618" s="69"/>
      <c r="AE618" s="13" t="s">
        <v>945</v>
      </c>
      <c r="AF618" s="40" t="s">
        <v>233</v>
      </c>
      <c r="AG618" s="34">
        <v>20000000</v>
      </c>
      <c r="AH618" s="70" t="e">
        <f>VLOOKUP(A618,'MOD PAA INVERSIÓN 25 DE FEBRERO'!$B:$M,12,0)</f>
        <v>#N/A</v>
      </c>
      <c r="AI618" s="70">
        <f t="shared" si="23"/>
        <v>0</v>
      </c>
      <c r="AJ618" s="70">
        <v>20000000</v>
      </c>
      <c r="AK618" s="70">
        <v>0</v>
      </c>
      <c r="AL618" s="70" t="e">
        <f>VLOOKUP(A618,'MOD PAA INVERSIÓN 25 DE FEBRERO'!$B:$X,23,0)</f>
        <v>#N/A</v>
      </c>
      <c r="AM618" s="13" t="s">
        <v>970</v>
      </c>
      <c r="AN618" s="14">
        <v>8146</v>
      </c>
      <c r="AO618" s="71"/>
      <c r="AP618" s="71">
        <f>SUMIFS('MOD PAA INVERSIÓN'!$M:$M,'MOD PAA INVERSIÓN'!B:B,A618,'MOD PAA INVERSIÓN'!A:A,"Información Actual")</f>
        <v>0</v>
      </c>
      <c r="AQ618" s="71" t="e">
        <f>VLOOKUP(A618,'Copia de MOD PAA INVERSIÓN'!$B:$M,12,0)</f>
        <v>#N/A</v>
      </c>
      <c r="AR618" s="69" t="e">
        <f>VLOOKUP(A618,'SOL INVERSIÒN'!$B:$M,12,0)</f>
        <v>#N/A</v>
      </c>
      <c r="AS618" s="69" t="e">
        <f t="shared" si="22"/>
        <v>#N/A</v>
      </c>
      <c r="AT618" s="71"/>
      <c r="AU618" s="71" t="e">
        <f t="shared" si="24"/>
        <v>#N/A</v>
      </c>
      <c r="AV618" s="71"/>
      <c r="AW618" s="71"/>
      <c r="AX618" s="71"/>
    </row>
    <row r="619" spans="1:50" ht="153">
      <c r="A619" s="12" t="s">
        <v>1215</v>
      </c>
      <c r="B619" s="13" t="s">
        <v>34</v>
      </c>
      <c r="C619" s="13" t="s">
        <v>35</v>
      </c>
      <c r="D619" s="13" t="s">
        <v>1095</v>
      </c>
      <c r="E619" s="13" t="s">
        <v>944</v>
      </c>
      <c r="F619" s="14">
        <v>8146</v>
      </c>
      <c r="G619" s="14">
        <v>2024110010254</v>
      </c>
      <c r="H619" s="13" t="s">
        <v>945</v>
      </c>
      <c r="I619" s="13" t="s">
        <v>946</v>
      </c>
      <c r="J619" s="13" t="s">
        <v>1096</v>
      </c>
      <c r="K619" s="13" t="s">
        <v>1146</v>
      </c>
      <c r="L619" s="13" t="s">
        <v>1155</v>
      </c>
      <c r="M619" s="13" t="s">
        <v>835</v>
      </c>
      <c r="N619" s="13" t="s">
        <v>1151</v>
      </c>
      <c r="O619" s="13">
        <v>2</v>
      </c>
      <c r="P619" s="13">
        <v>1</v>
      </c>
      <c r="Q619" s="13" t="s">
        <v>949</v>
      </c>
      <c r="R619" s="40" t="s">
        <v>950</v>
      </c>
      <c r="S619" s="40" t="s">
        <v>233</v>
      </c>
      <c r="T619" s="17">
        <v>20000000</v>
      </c>
      <c r="U619" s="13" t="s">
        <v>1098</v>
      </c>
      <c r="V619" s="13" t="s">
        <v>970</v>
      </c>
      <c r="W619" s="13" t="s">
        <v>952</v>
      </c>
      <c r="X619" s="13" t="s">
        <v>557</v>
      </c>
      <c r="Y619" s="13" t="s">
        <v>50</v>
      </c>
      <c r="Z619" s="13" t="s">
        <v>51</v>
      </c>
      <c r="AA619" s="69"/>
      <c r="AB619" s="69"/>
      <c r="AC619" s="69"/>
      <c r="AD619" s="69"/>
      <c r="AE619" s="13" t="s">
        <v>945</v>
      </c>
      <c r="AF619" s="40" t="s">
        <v>233</v>
      </c>
      <c r="AG619" s="34">
        <v>20000000</v>
      </c>
      <c r="AH619" s="70" t="e">
        <f>VLOOKUP(A619,'MOD PAA INVERSIÓN 25 DE FEBRERO'!$B:$M,12,0)</f>
        <v>#N/A</v>
      </c>
      <c r="AI619" s="70">
        <f t="shared" si="23"/>
        <v>0</v>
      </c>
      <c r="AJ619" s="70">
        <v>20000000</v>
      </c>
      <c r="AK619" s="70">
        <v>0</v>
      </c>
      <c r="AL619" s="70" t="e">
        <f>VLOOKUP(A619,'MOD PAA INVERSIÓN 25 DE FEBRERO'!$B:$X,23,0)</f>
        <v>#N/A</v>
      </c>
      <c r="AM619" s="13" t="s">
        <v>970</v>
      </c>
      <c r="AN619" s="14">
        <v>8146</v>
      </c>
      <c r="AO619" s="71"/>
      <c r="AP619" s="71">
        <f>SUMIFS('MOD PAA INVERSIÓN'!$M:$M,'MOD PAA INVERSIÓN'!B:B,A619,'MOD PAA INVERSIÓN'!A:A,"Información Actual")</f>
        <v>0</v>
      </c>
      <c r="AQ619" s="71" t="e">
        <f>VLOOKUP(A619,'Copia de MOD PAA INVERSIÓN'!$B:$M,12,0)</f>
        <v>#N/A</v>
      </c>
      <c r="AR619" s="69" t="e">
        <f>VLOOKUP(A619,'SOL INVERSIÒN'!$B:$M,12,0)</f>
        <v>#N/A</v>
      </c>
      <c r="AS619" s="69" t="e">
        <f t="shared" si="22"/>
        <v>#N/A</v>
      </c>
      <c r="AT619" s="71"/>
      <c r="AU619" s="71" t="e">
        <f t="shared" si="24"/>
        <v>#N/A</v>
      </c>
      <c r="AV619" s="71"/>
      <c r="AW619" s="71"/>
      <c r="AX619" s="71"/>
    </row>
    <row r="620" spans="1:50" ht="153">
      <c r="A620" s="12" t="s">
        <v>1216</v>
      </c>
      <c r="B620" s="13" t="s">
        <v>34</v>
      </c>
      <c r="C620" s="13" t="s">
        <v>35</v>
      </c>
      <c r="D620" s="13" t="s">
        <v>1095</v>
      </c>
      <c r="E620" s="13" t="s">
        <v>944</v>
      </c>
      <c r="F620" s="14">
        <v>8146</v>
      </c>
      <c r="G620" s="14">
        <v>2024110010254</v>
      </c>
      <c r="H620" s="13" t="s">
        <v>945</v>
      </c>
      <c r="I620" s="13" t="s">
        <v>946</v>
      </c>
      <c r="J620" s="13" t="s">
        <v>1096</v>
      </c>
      <c r="K620" s="13" t="s">
        <v>1146</v>
      </c>
      <c r="L620" s="13" t="s">
        <v>1155</v>
      </c>
      <c r="M620" s="13" t="s">
        <v>835</v>
      </c>
      <c r="N620" s="13" t="s">
        <v>1151</v>
      </c>
      <c r="O620" s="13">
        <v>2</v>
      </c>
      <c r="P620" s="13">
        <v>1</v>
      </c>
      <c r="Q620" s="13" t="s">
        <v>949</v>
      </c>
      <c r="R620" s="40" t="s">
        <v>950</v>
      </c>
      <c r="S620" s="40" t="s">
        <v>233</v>
      </c>
      <c r="T620" s="17">
        <v>20000000</v>
      </c>
      <c r="U620" s="13" t="s">
        <v>1098</v>
      </c>
      <c r="V620" s="13" t="s">
        <v>970</v>
      </c>
      <c r="W620" s="13" t="s">
        <v>952</v>
      </c>
      <c r="X620" s="13" t="s">
        <v>557</v>
      </c>
      <c r="Y620" s="13" t="s">
        <v>50</v>
      </c>
      <c r="Z620" s="13" t="s">
        <v>51</v>
      </c>
      <c r="AA620" s="69"/>
      <c r="AB620" s="69"/>
      <c r="AC620" s="69"/>
      <c r="AD620" s="69"/>
      <c r="AE620" s="13" t="s">
        <v>945</v>
      </c>
      <c r="AF620" s="40" t="s">
        <v>233</v>
      </c>
      <c r="AG620" s="34">
        <v>20000000</v>
      </c>
      <c r="AH620" s="70" t="e">
        <f>VLOOKUP(A620,'MOD PAA INVERSIÓN 25 DE FEBRERO'!$B:$M,12,0)</f>
        <v>#N/A</v>
      </c>
      <c r="AI620" s="70">
        <f t="shared" si="23"/>
        <v>0</v>
      </c>
      <c r="AJ620" s="70">
        <v>20000000</v>
      </c>
      <c r="AK620" s="70">
        <v>0</v>
      </c>
      <c r="AL620" s="70" t="e">
        <f>VLOOKUP(A620,'MOD PAA INVERSIÓN 25 DE FEBRERO'!$B:$X,23,0)</f>
        <v>#N/A</v>
      </c>
      <c r="AM620" s="13" t="s">
        <v>970</v>
      </c>
      <c r="AN620" s="14">
        <v>8146</v>
      </c>
      <c r="AO620" s="71"/>
      <c r="AP620" s="71">
        <f>SUMIFS('MOD PAA INVERSIÓN'!$M:$M,'MOD PAA INVERSIÓN'!B:B,A620,'MOD PAA INVERSIÓN'!A:A,"Información Actual")</f>
        <v>0</v>
      </c>
      <c r="AQ620" s="71" t="e">
        <f>VLOOKUP(A620,'Copia de MOD PAA INVERSIÓN'!$B:$M,12,0)</f>
        <v>#N/A</v>
      </c>
      <c r="AR620" s="69" t="e">
        <f>VLOOKUP(A620,'SOL INVERSIÒN'!$B:$M,12,0)</f>
        <v>#N/A</v>
      </c>
      <c r="AS620" s="69" t="e">
        <f t="shared" si="22"/>
        <v>#N/A</v>
      </c>
      <c r="AT620" s="71"/>
      <c r="AU620" s="71" t="e">
        <f t="shared" si="24"/>
        <v>#N/A</v>
      </c>
      <c r="AV620" s="71"/>
      <c r="AW620" s="71"/>
      <c r="AX620" s="71"/>
    </row>
    <row r="621" spans="1:50" ht="153">
      <c r="A621" s="12" t="s">
        <v>1217</v>
      </c>
      <c r="B621" s="13" t="s">
        <v>34</v>
      </c>
      <c r="C621" s="13" t="s">
        <v>35</v>
      </c>
      <c r="D621" s="13" t="s">
        <v>1095</v>
      </c>
      <c r="E621" s="13" t="s">
        <v>944</v>
      </c>
      <c r="F621" s="14">
        <v>8146</v>
      </c>
      <c r="G621" s="14">
        <v>2024110010254</v>
      </c>
      <c r="H621" s="13" t="s">
        <v>945</v>
      </c>
      <c r="I621" s="13" t="s">
        <v>946</v>
      </c>
      <c r="J621" s="13" t="s">
        <v>1096</v>
      </c>
      <c r="K621" s="13" t="s">
        <v>1146</v>
      </c>
      <c r="L621" s="13" t="s">
        <v>1155</v>
      </c>
      <c r="M621" s="13" t="s">
        <v>835</v>
      </c>
      <c r="N621" s="13" t="s">
        <v>1151</v>
      </c>
      <c r="O621" s="13">
        <v>2</v>
      </c>
      <c r="P621" s="13">
        <v>1</v>
      </c>
      <c r="Q621" s="13" t="s">
        <v>949</v>
      </c>
      <c r="R621" s="40" t="s">
        <v>950</v>
      </c>
      <c r="S621" s="40" t="s">
        <v>233</v>
      </c>
      <c r="T621" s="17">
        <v>20000000</v>
      </c>
      <c r="U621" s="13" t="s">
        <v>1098</v>
      </c>
      <c r="V621" s="13" t="s">
        <v>970</v>
      </c>
      <c r="W621" s="13" t="s">
        <v>952</v>
      </c>
      <c r="X621" s="13" t="s">
        <v>557</v>
      </c>
      <c r="Y621" s="13" t="s">
        <v>50</v>
      </c>
      <c r="Z621" s="13" t="s">
        <v>51</v>
      </c>
      <c r="AA621" s="69"/>
      <c r="AB621" s="69"/>
      <c r="AC621" s="69"/>
      <c r="AD621" s="69"/>
      <c r="AE621" s="13" t="s">
        <v>945</v>
      </c>
      <c r="AF621" s="40" t="s">
        <v>233</v>
      </c>
      <c r="AG621" s="34">
        <v>20000000</v>
      </c>
      <c r="AH621" s="70" t="e">
        <f>VLOOKUP(A621,'MOD PAA INVERSIÓN 25 DE FEBRERO'!$B:$M,12,0)</f>
        <v>#N/A</v>
      </c>
      <c r="AI621" s="70">
        <f t="shared" si="23"/>
        <v>0</v>
      </c>
      <c r="AJ621" s="70">
        <v>20000000</v>
      </c>
      <c r="AK621" s="70">
        <v>0</v>
      </c>
      <c r="AL621" s="70" t="e">
        <f>VLOOKUP(A621,'MOD PAA INVERSIÓN 25 DE FEBRERO'!$B:$X,23,0)</f>
        <v>#N/A</v>
      </c>
      <c r="AM621" s="13" t="s">
        <v>970</v>
      </c>
      <c r="AN621" s="14">
        <v>8146</v>
      </c>
      <c r="AO621" s="71"/>
      <c r="AP621" s="71">
        <f>SUMIFS('MOD PAA INVERSIÓN'!$M:$M,'MOD PAA INVERSIÓN'!B:B,A621,'MOD PAA INVERSIÓN'!A:A,"Información Actual")</f>
        <v>0</v>
      </c>
      <c r="AQ621" s="71" t="e">
        <f>VLOOKUP(A621,'Copia de MOD PAA INVERSIÓN'!$B:$M,12,0)</f>
        <v>#N/A</v>
      </c>
      <c r="AR621" s="69" t="e">
        <f>VLOOKUP(A621,'SOL INVERSIÒN'!$B:$M,12,0)</f>
        <v>#N/A</v>
      </c>
      <c r="AS621" s="69" t="e">
        <f t="shared" si="22"/>
        <v>#N/A</v>
      </c>
      <c r="AT621" s="71"/>
      <c r="AU621" s="71" t="e">
        <f t="shared" si="24"/>
        <v>#N/A</v>
      </c>
      <c r="AV621" s="71"/>
      <c r="AW621" s="71"/>
      <c r="AX621" s="71"/>
    </row>
    <row r="622" spans="1:50" ht="153">
      <c r="A622" s="12" t="s">
        <v>1218</v>
      </c>
      <c r="B622" s="13" t="s">
        <v>34</v>
      </c>
      <c r="C622" s="13" t="s">
        <v>35</v>
      </c>
      <c r="D622" s="13" t="s">
        <v>1095</v>
      </c>
      <c r="E622" s="13" t="s">
        <v>944</v>
      </c>
      <c r="F622" s="14">
        <v>8146</v>
      </c>
      <c r="G622" s="14">
        <v>2024110010254</v>
      </c>
      <c r="H622" s="13" t="s">
        <v>945</v>
      </c>
      <c r="I622" s="13" t="s">
        <v>946</v>
      </c>
      <c r="J622" s="13" t="s">
        <v>1096</v>
      </c>
      <c r="K622" s="13" t="s">
        <v>1146</v>
      </c>
      <c r="L622" s="13" t="s">
        <v>1155</v>
      </c>
      <c r="M622" s="13" t="s">
        <v>835</v>
      </c>
      <c r="N622" s="13" t="s">
        <v>1151</v>
      </c>
      <c r="O622" s="13">
        <v>2</v>
      </c>
      <c r="P622" s="13">
        <v>1</v>
      </c>
      <c r="Q622" s="13" t="s">
        <v>949</v>
      </c>
      <c r="R622" s="40" t="s">
        <v>950</v>
      </c>
      <c r="S622" s="40" t="s">
        <v>233</v>
      </c>
      <c r="T622" s="17">
        <v>20000000</v>
      </c>
      <c r="U622" s="13" t="s">
        <v>1098</v>
      </c>
      <c r="V622" s="13" t="s">
        <v>970</v>
      </c>
      <c r="W622" s="13" t="s">
        <v>952</v>
      </c>
      <c r="X622" s="13" t="s">
        <v>557</v>
      </c>
      <c r="Y622" s="13" t="s">
        <v>50</v>
      </c>
      <c r="Z622" s="13" t="s">
        <v>51</v>
      </c>
      <c r="AA622" s="69"/>
      <c r="AB622" s="69"/>
      <c r="AC622" s="69"/>
      <c r="AD622" s="69"/>
      <c r="AE622" s="13" t="s">
        <v>945</v>
      </c>
      <c r="AF622" s="40" t="s">
        <v>233</v>
      </c>
      <c r="AG622" s="34">
        <v>20000000</v>
      </c>
      <c r="AH622" s="70" t="e">
        <f>VLOOKUP(A622,'MOD PAA INVERSIÓN 25 DE FEBRERO'!$B:$M,12,0)</f>
        <v>#N/A</v>
      </c>
      <c r="AI622" s="70">
        <f t="shared" si="23"/>
        <v>0</v>
      </c>
      <c r="AJ622" s="70">
        <v>20000000</v>
      </c>
      <c r="AK622" s="70">
        <v>0</v>
      </c>
      <c r="AL622" s="70" t="e">
        <f>VLOOKUP(A622,'MOD PAA INVERSIÓN 25 DE FEBRERO'!$B:$X,23,0)</f>
        <v>#N/A</v>
      </c>
      <c r="AM622" s="13" t="s">
        <v>970</v>
      </c>
      <c r="AN622" s="14">
        <v>8146</v>
      </c>
      <c r="AO622" s="71"/>
      <c r="AP622" s="71">
        <f>SUMIFS('MOD PAA INVERSIÓN'!$M:$M,'MOD PAA INVERSIÓN'!B:B,A622,'MOD PAA INVERSIÓN'!A:A,"Información Actual")</f>
        <v>0</v>
      </c>
      <c r="AQ622" s="71" t="e">
        <f>VLOOKUP(A622,'Copia de MOD PAA INVERSIÓN'!$B:$M,12,0)</f>
        <v>#N/A</v>
      </c>
      <c r="AR622" s="69" t="e">
        <f>VLOOKUP(A622,'SOL INVERSIÒN'!$B:$M,12,0)</f>
        <v>#N/A</v>
      </c>
      <c r="AS622" s="69" t="e">
        <f t="shared" si="22"/>
        <v>#N/A</v>
      </c>
      <c r="AT622" s="71"/>
      <c r="AU622" s="71" t="e">
        <f t="shared" si="24"/>
        <v>#N/A</v>
      </c>
      <c r="AV622" s="71"/>
      <c r="AW622" s="71"/>
      <c r="AX622" s="71"/>
    </row>
    <row r="623" spans="1:50" ht="153">
      <c r="A623" s="12" t="s">
        <v>1219</v>
      </c>
      <c r="B623" s="13" t="s">
        <v>34</v>
      </c>
      <c r="C623" s="13" t="s">
        <v>35</v>
      </c>
      <c r="D623" s="13" t="s">
        <v>1095</v>
      </c>
      <c r="E623" s="13" t="s">
        <v>944</v>
      </c>
      <c r="F623" s="14">
        <v>8146</v>
      </c>
      <c r="G623" s="14">
        <v>2024110010254</v>
      </c>
      <c r="H623" s="13" t="s">
        <v>945</v>
      </c>
      <c r="I623" s="13" t="s">
        <v>946</v>
      </c>
      <c r="J623" s="13" t="s">
        <v>1096</v>
      </c>
      <c r="K623" s="13" t="s">
        <v>1146</v>
      </c>
      <c r="L623" s="13" t="s">
        <v>1155</v>
      </c>
      <c r="M623" s="13" t="s">
        <v>835</v>
      </c>
      <c r="N623" s="13" t="s">
        <v>1151</v>
      </c>
      <c r="O623" s="13">
        <v>2</v>
      </c>
      <c r="P623" s="13">
        <v>1</v>
      </c>
      <c r="Q623" s="13" t="s">
        <v>949</v>
      </c>
      <c r="R623" s="40" t="s">
        <v>950</v>
      </c>
      <c r="S623" s="40" t="s">
        <v>233</v>
      </c>
      <c r="T623" s="17">
        <v>20000000</v>
      </c>
      <c r="U623" s="13" t="s">
        <v>1098</v>
      </c>
      <c r="V623" s="13" t="s">
        <v>970</v>
      </c>
      <c r="W623" s="13" t="s">
        <v>952</v>
      </c>
      <c r="X623" s="13" t="s">
        <v>557</v>
      </c>
      <c r="Y623" s="13" t="s">
        <v>50</v>
      </c>
      <c r="Z623" s="13" t="s">
        <v>51</v>
      </c>
      <c r="AA623" s="69"/>
      <c r="AB623" s="69"/>
      <c r="AC623" s="69"/>
      <c r="AD623" s="69"/>
      <c r="AE623" s="13" t="s">
        <v>945</v>
      </c>
      <c r="AF623" s="40" t="s">
        <v>233</v>
      </c>
      <c r="AG623" s="34">
        <v>20000000</v>
      </c>
      <c r="AH623" s="70" t="e">
        <f>VLOOKUP(A623,'MOD PAA INVERSIÓN 25 DE FEBRERO'!$B:$M,12,0)</f>
        <v>#N/A</v>
      </c>
      <c r="AI623" s="70">
        <f t="shared" si="23"/>
        <v>0</v>
      </c>
      <c r="AJ623" s="70">
        <v>20000000</v>
      </c>
      <c r="AK623" s="70">
        <v>0</v>
      </c>
      <c r="AL623" s="70" t="e">
        <f>VLOOKUP(A623,'MOD PAA INVERSIÓN 25 DE FEBRERO'!$B:$X,23,0)</f>
        <v>#N/A</v>
      </c>
      <c r="AM623" s="13" t="s">
        <v>970</v>
      </c>
      <c r="AN623" s="14">
        <v>8146</v>
      </c>
      <c r="AO623" s="71"/>
      <c r="AP623" s="71">
        <f>SUMIFS('MOD PAA INVERSIÓN'!$M:$M,'MOD PAA INVERSIÓN'!B:B,A623,'MOD PAA INVERSIÓN'!A:A,"Información Actual")</f>
        <v>0</v>
      </c>
      <c r="AQ623" s="71" t="e">
        <f>VLOOKUP(A623,'Copia de MOD PAA INVERSIÓN'!$B:$M,12,0)</f>
        <v>#N/A</v>
      </c>
      <c r="AR623" s="69" t="e">
        <f>VLOOKUP(A623,'SOL INVERSIÒN'!$B:$M,12,0)</f>
        <v>#N/A</v>
      </c>
      <c r="AS623" s="69" t="e">
        <f t="shared" si="22"/>
        <v>#N/A</v>
      </c>
      <c r="AT623" s="71"/>
      <c r="AU623" s="71" t="e">
        <f t="shared" si="24"/>
        <v>#N/A</v>
      </c>
      <c r="AV623" s="71"/>
      <c r="AW623" s="71"/>
      <c r="AX623" s="71"/>
    </row>
    <row r="624" spans="1:50" ht="153">
      <c r="A624" s="12" t="s">
        <v>1220</v>
      </c>
      <c r="B624" s="13" t="s">
        <v>34</v>
      </c>
      <c r="C624" s="13" t="s">
        <v>35</v>
      </c>
      <c r="D624" s="13" t="s">
        <v>1095</v>
      </c>
      <c r="E624" s="13" t="s">
        <v>944</v>
      </c>
      <c r="F624" s="14">
        <v>8146</v>
      </c>
      <c r="G624" s="14">
        <v>2024110010254</v>
      </c>
      <c r="H624" s="13" t="s">
        <v>945</v>
      </c>
      <c r="I624" s="13" t="s">
        <v>946</v>
      </c>
      <c r="J624" s="13" t="s">
        <v>1096</v>
      </c>
      <c r="K624" s="13" t="s">
        <v>1146</v>
      </c>
      <c r="L624" s="13" t="s">
        <v>1155</v>
      </c>
      <c r="M624" s="13" t="s">
        <v>835</v>
      </c>
      <c r="N624" s="13" t="s">
        <v>1151</v>
      </c>
      <c r="O624" s="13">
        <v>2</v>
      </c>
      <c r="P624" s="13">
        <v>1</v>
      </c>
      <c r="Q624" s="13" t="s">
        <v>949</v>
      </c>
      <c r="R624" s="40" t="s">
        <v>950</v>
      </c>
      <c r="S624" s="40" t="s">
        <v>233</v>
      </c>
      <c r="T624" s="17">
        <v>20000000</v>
      </c>
      <c r="U624" s="13" t="s">
        <v>1098</v>
      </c>
      <c r="V624" s="13" t="s">
        <v>970</v>
      </c>
      <c r="W624" s="13" t="s">
        <v>952</v>
      </c>
      <c r="X624" s="13" t="s">
        <v>557</v>
      </c>
      <c r="Y624" s="13" t="s">
        <v>50</v>
      </c>
      <c r="Z624" s="13" t="s">
        <v>51</v>
      </c>
      <c r="AA624" s="69"/>
      <c r="AB624" s="69"/>
      <c r="AC624" s="69"/>
      <c r="AD624" s="69"/>
      <c r="AE624" s="13" t="s">
        <v>945</v>
      </c>
      <c r="AF624" s="40" t="s">
        <v>233</v>
      </c>
      <c r="AG624" s="34">
        <v>20000000</v>
      </c>
      <c r="AH624" s="70" t="e">
        <f>VLOOKUP(A624,'MOD PAA INVERSIÓN 25 DE FEBRERO'!$B:$M,12,0)</f>
        <v>#N/A</v>
      </c>
      <c r="AI624" s="70">
        <f t="shared" si="23"/>
        <v>0</v>
      </c>
      <c r="AJ624" s="70">
        <v>20000000</v>
      </c>
      <c r="AK624" s="70">
        <v>0</v>
      </c>
      <c r="AL624" s="70" t="e">
        <f>VLOOKUP(A624,'MOD PAA INVERSIÓN 25 DE FEBRERO'!$B:$X,23,0)</f>
        <v>#N/A</v>
      </c>
      <c r="AM624" s="13" t="s">
        <v>970</v>
      </c>
      <c r="AN624" s="14">
        <v>8146</v>
      </c>
      <c r="AO624" s="71"/>
      <c r="AP624" s="71">
        <f>SUMIFS('MOD PAA INVERSIÓN'!$M:$M,'MOD PAA INVERSIÓN'!B:B,A624,'MOD PAA INVERSIÓN'!A:A,"Información Actual")</f>
        <v>0</v>
      </c>
      <c r="AQ624" s="71" t="e">
        <f>VLOOKUP(A624,'Copia de MOD PAA INVERSIÓN'!$B:$M,12,0)</f>
        <v>#N/A</v>
      </c>
      <c r="AR624" s="69" t="e">
        <f>VLOOKUP(A624,'SOL INVERSIÒN'!$B:$M,12,0)</f>
        <v>#N/A</v>
      </c>
      <c r="AS624" s="69" t="e">
        <f t="shared" si="22"/>
        <v>#N/A</v>
      </c>
      <c r="AT624" s="71"/>
      <c r="AU624" s="71" t="e">
        <f t="shared" si="24"/>
        <v>#N/A</v>
      </c>
      <c r="AV624" s="71"/>
      <c r="AW624" s="71"/>
      <c r="AX624" s="71"/>
    </row>
    <row r="625" spans="1:50" ht="153">
      <c r="A625" s="12" t="s">
        <v>1221</v>
      </c>
      <c r="B625" s="13" t="s">
        <v>34</v>
      </c>
      <c r="C625" s="13" t="s">
        <v>35</v>
      </c>
      <c r="D625" s="13" t="s">
        <v>1095</v>
      </c>
      <c r="E625" s="13" t="s">
        <v>944</v>
      </c>
      <c r="F625" s="14">
        <v>8146</v>
      </c>
      <c r="G625" s="14">
        <v>2024110010254</v>
      </c>
      <c r="H625" s="13" t="s">
        <v>945</v>
      </c>
      <c r="I625" s="13" t="s">
        <v>946</v>
      </c>
      <c r="J625" s="13" t="s">
        <v>1096</v>
      </c>
      <c r="K625" s="13" t="s">
        <v>1146</v>
      </c>
      <c r="L625" s="13" t="s">
        <v>1155</v>
      </c>
      <c r="M625" s="13" t="s">
        <v>835</v>
      </c>
      <c r="N625" s="13" t="s">
        <v>1151</v>
      </c>
      <c r="O625" s="13">
        <v>2</v>
      </c>
      <c r="P625" s="13">
        <v>1</v>
      </c>
      <c r="Q625" s="13" t="s">
        <v>949</v>
      </c>
      <c r="R625" s="40" t="s">
        <v>950</v>
      </c>
      <c r="S625" s="40" t="s">
        <v>233</v>
      </c>
      <c r="T625" s="17">
        <v>20000000</v>
      </c>
      <c r="U625" s="13" t="s">
        <v>1098</v>
      </c>
      <c r="V625" s="13" t="s">
        <v>970</v>
      </c>
      <c r="W625" s="13" t="s">
        <v>952</v>
      </c>
      <c r="X625" s="13" t="s">
        <v>557</v>
      </c>
      <c r="Y625" s="13" t="s">
        <v>50</v>
      </c>
      <c r="Z625" s="13" t="s">
        <v>51</v>
      </c>
      <c r="AA625" s="69"/>
      <c r="AB625" s="69"/>
      <c r="AC625" s="69"/>
      <c r="AD625" s="69"/>
      <c r="AE625" s="13" t="s">
        <v>945</v>
      </c>
      <c r="AF625" s="40" t="s">
        <v>233</v>
      </c>
      <c r="AG625" s="34">
        <v>20000000</v>
      </c>
      <c r="AH625" s="70" t="e">
        <f>VLOOKUP(A625,'MOD PAA INVERSIÓN 25 DE FEBRERO'!$B:$M,12,0)</f>
        <v>#N/A</v>
      </c>
      <c r="AI625" s="70">
        <f t="shared" si="23"/>
        <v>0</v>
      </c>
      <c r="AJ625" s="70">
        <v>20000000</v>
      </c>
      <c r="AK625" s="70">
        <v>0</v>
      </c>
      <c r="AL625" s="70" t="e">
        <f>VLOOKUP(A625,'MOD PAA INVERSIÓN 25 DE FEBRERO'!$B:$X,23,0)</f>
        <v>#N/A</v>
      </c>
      <c r="AM625" s="13" t="s">
        <v>970</v>
      </c>
      <c r="AN625" s="14">
        <v>8146</v>
      </c>
      <c r="AO625" s="71"/>
      <c r="AP625" s="71">
        <f>SUMIFS('MOD PAA INVERSIÓN'!$M:$M,'MOD PAA INVERSIÓN'!B:B,A625,'MOD PAA INVERSIÓN'!A:A,"Información Actual")</f>
        <v>0</v>
      </c>
      <c r="AQ625" s="71" t="e">
        <f>VLOOKUP(A625,'Copia de MOD PAA INVERSIÓN'!$B:$M,12,0)</f>
        <v>#N/A</v>
      </c>
      <c r="AR625" s="69" t="e">
        <f>VLOOKUP(A625,'SOL INVERSIÒN'!$B:$M,12,0)</f>
        <v>#N/A</v>
      </c>
      <c r="AS625" s="69" t="e">
        <f t="shared" si="22"/>
        <v>#N/A</v>
      </c>
      <c r="AT625" s="71"/>
      <c r="AU625" s="71" t="e">
        <f t="shared" si="24"/>
        <v>#N/A</v>
      </c>
      <c r="AV625" s="71"/>
      <c r="AW625" s="71"/>
      <c r="AX625" s="71"/>
    </row>
    <row r="626" spans="1:50" ht="153">
      <c r="A626" s="12" t="s">
        <v>1222</v>
      </c>
      <c r="B626" s="13" t="s">
        <v>34</v>
      </c>
      <c r="C626" s="13" t="s">
        <v>35</v>
      </c>
      <c r="D626" s="13" t="s">
        <v>1095</v>
      </c>
      <c r="E626" s="13" t="s">
        <v>944</v>
      </c>
      <c r="F626" s="14">
        <v>8146</v>
      </c>
      <c r="G626" s="14">
        <v>2024110010254</v>
      </c>
      <c r="H626" s="13" t="s">
        <v>945</v>
      </c>
      <c r="I626" s="13" t="s">
        <v>946</v>
      </c>
      <c r="J626" s="13" t="s">
        <v>1096</v>
      </c>
      <c r="K626" s="13" t="s">
        <v>1146</v>
      </c>
      <c r="L626" s="13" t="s">
        <v>1155</v>
      </c>
      <c r="M626" s="13" t="s">
        <v>835</v>
      </c>
      <c r="N626" s="13" t="s">
        <v>1151</v>
      </c>
      <c r="O626" s="13">
        <v>2</v>
      </c>
      <c r="P626" s="13">
        <v>1</v>
      </c>
      <c r="Q626" s="13" t="s">
        <v>949</v>
      </c>
      <c r="R626" s="40" t="s">
        <v>950</v>
      </c>
      <c r="S626" s="40" t="s">
        <v>233</v>
      </c>
      <c r="T626" s="17">
        <v>20000000</v>
      </c>
      <c r="U626" s="13" t="s">
        <v>1098</v>
      </c>
      <c r="V626" s="13" t="s">
        <v>970</v>
      </c>
      <c r="W626" s="13" t="s">
        <v>952</v>
      </c>
      <c r="X626" s="13" t="s">
        <v>557</v>
      </c>
      <c r="Y626" s="13" t="s">
        <v>50</v>
      </c>
      <c r="Z626" s="13" t="s">
        <v>51</v>
      </c>
      <c r="AA626" s="69"/>
      <c r="AB626" s="69"/>
      <c r="AC626" s="69"/>
      <c r="AD626" s="69"/>
      <c r="AE626" s="13" t="s">
        <v>945</v>
      </c>
      <c r="AF626" s="40" t="s">
        <v>233</v>
      </c>
      <c r="AG626" s="34">
        <v>20000000</v>
      </c>
      <c r="AH626" s="70" t="e">
        <f>VLOOKUP(A626,'MOD PAA INVERSIÓN 25 DE FEBRERO'!$B:$M,12,0)</f>
        <v>#N/A</v>
      </c>
      <c r="AI626" s="70">
        <f t="shared" si="23"/>
        <v>0</v>
      </c>
      <c r="AJ626" s="70">
        <v>20000000</v>
      </c>
      <c r="AK626" s="70">
        <v>0</v>
      </c>
      <c r="AL626" s="70" t="e">
        <f>VLOOKUP(A626,'MOD PAA INVERSIÓN 25 DE FEBRERO'!$B:$X,23,0)</f>
        <v>#N/A</v>
      </c>
      <c r="AM626" s="13" t="s">
        <v>970</v>
      </c>
      <c r="AN626" s="14">
        <v>8146</v>
      </c>
      <c r="AO626" s="71"/>
      <c r="AP626" s="71">
        <f>SUMIFS('MOD PAA INVERSIÓN'!$M:$M,'MOD PAA INVERSIÓN'!B:B,A626,'MOD PAA INVERSIÓN'!A:A,"Información Actual")</f>
        <v>0</v>
      </c>
      <c r="AQ626" s="71" t="e">
        <f>VLOOKUP(A626,'Copia de MOD PAA INVERSIÓN'!$B:$M,12,0)</f>
        <v>#N/A</v>
      </c>
      <c r="AR626" s="69" t="e">
        <f>VLOOKUP(A626,'SOL INVERSIÒN'!$B:$M,12,0)</f>
        <v>#N/A</v>
      </c>
      <c r="AS626" s="69" t="e">
        <f t="shared" si="22"/>
        <v>#N/A</v>
      </c>
      <c r="AT626" s="71"/>
      <c r="AU626" s="71" t="e">
        <f t="shared" si="24"/>
        <v>#N/A</v>
      </c>
      <c r="AV626" s="71"/>
      <c r="AW626" s="71"/>
      <c r="AX626" s="71"/>
    </row>
    <row r="627" spans="1:50" ht="153">
      <c r="A627" s="12" t="s">
        <v>1223</v>
      </c>
      <c r="B627" s="13" t="s">
        <v>34</v>
      </c>
      <c r="C627" s="13" t="s">
        <v>35</v>
      </c>
      <c r="D627" s="13" t="s">
        <v>1095</v>
      </c>
      <c r="E627" s="13" t="s">
        <v>944</v>
      </c>
      <c r="F627" s="14">
        <v>8146</v>
      </c>
      <c r="G627" s="14">
        <v>2024110010254</v>
      </c>
      <c r="H627" s="13" t="s">
        <v>945</v>
      </c>
      <c r="I627" s="13" t="s">
        <v>946</v>
      </c>
      <c r="J627" s="13" t="s">
        <v>1096</v>
      </c>
      <c r="K627" s="13" t="s">
        <v>1146</v>
      </c>
      <c r="L627" s="13" t="s">
        <v>1155</v>
      </c>
      <c r="M627" s="13" t="s">
        <v>835</v>
      </c>
      <c r="N627" s="13" t="s">
        <v>1151</v>
      </c>
      <c r="O627" s="13">
        <v>2</v>
      </c>
      <c r="P627" s="13">
        <v>1</v>
      </c>
      <c r="Q627" s="13" t="s">
        <v>949</v>
      </c>
      <c r="R627" s="40" t="s">
        <v>950</v>
      </c>
      <c r="S627" s="40" t="s">
        <v>233</v>
      </c>
      <c r="T627" s="17">
        <v>20000000</v>
      </c>
      <c r="U627" s="13" t="s">
        <v>1098</v>
      </c>
      <c r="V627" s="13" t="s">
        <v>970</v>
      </c>
      <c r="W627" s="13" t="s">
        <v>952</v>
      </c>
      <c r="X627" s="13" t="s">
        <v>557</v>
      </c>
      <c r="Y627" s="13" t="s">
        <v>50</v>
      </c>
      <c r="Z627" s="13" t="s">
        <v>51</v>
      </c>
      <c r="AA627" s="69"/>
      <c r="AB627" s="69"/>
      <c r="AC627" s="69"/>
      <c r="AD627" s="69"/>
      <c r="AE627" s="13" t="s">
        <v>945</v>
      </c>
      <c r="AF627" s="40" t="s">
        <v>233</v>
      </c>
      <c r="AG627" s="34">
        <v>20000000</v>
      </c>
      <c r="AH627" s="70" t="e">
        <f>VLOOKUP(A627,'MOD PAA INVERSIÓN 25 DE FEBRERO'!$B:$M,12,0)</f>
        <v>#N/A</v>
      </c>
      <c r="AI627" s="70">
        <f t="shared" si="23"/>
        <v>0</v>
      </c>
      <c r="AJ627" s="70">
        <v>20000000</v>
      </c>
      <c r="AK627" s="70">
        <v>0</v>
      </c>
      <c r="AL627" s="70" t="e">
        <f>VLOOKUP(A627,'MOD PAA INVERSIÓN 25 DE FEBRERO'!$B:$X,23,0)</f>
        <v>#N/A</v>
      </c>
      <c r="AM627" s="13" t="s">
        <v>970</v>
      </c>
      <c r="AN627" s="14">
        <v>8146</v>
      </c>
      <c r="AO627" s="71"/>
      <c r="AP627" s="71">
        <f>SUMIFS('MOD PAA INVERSIÓN'!$M:$M,'MOD PAA INVERSIÓN'!B:B,A627,'MOD PAA INVERSIÓN'!A:A,"Información Actual")</f>
        <v>0</v>
      </c>
      <c r="AQ627" s="71" t="e">
        <f>VLOOKUP(A627,'Copia de MOD PAA INVERSIÓN'!$B:$M,12,0)</f>
        <v>#N/A</v>
      </c>
      <c r="AR627" s="69" t="e">
        <f>VLOOKUP(A627,'SOL INVERSIÒN'!$B:$M,12,0)</f>
        <v>#N/A</v>
      </c>
      <c r="AS627" s="69" t="e">
        <f t="shared" si="22"/>
        <v>#N/A</v>
      </c>
      <c r="AT627" s="71"/>
      <c r="AU627" s="71" t="e">
        <f t="shared" si="24"/>
        <v>#N/A</v>
      </c>
      <c r="AV627" s="71"/>
      <c r="AW627" s="71"/>
      <c r="AX627" s="71"/>
    </row>
    <row r="628" spans="1:50" ht="153">
      <c r="A628" s="12" t="s">
        <v>1224</v>
      </c>
      <c r="B628" s="13" t="s">
        <v>34</v>
      </c>
      <c r="C628" s="13" t="s">
        <v>35</v>
      </c>
      <c r="D628" s="13" t="s">
        <v>1095</v>
      </c>
      <c r="E628" s="13" t="s">
        <v>944</v>
      </c>
      <c r="F628" s="14">
        <v>8146</v>
      </c>
      <c r="G628" s="14">
        <v>2024110010254</v>
      </c>
      <c r="H628" s="13" t="s">
        <v>945</v>
      </c>
      <c r="I628" s="13" t="s">
        <v>946</v>
      </c>
      <c r="J628" s="13" t="s">
        <v>1096</v>
      </c>
      <c r="K628" s="13" t="s">
        <v>1146</v>
      </c>
      <c r="L628" s="13" t="s">
        <v>1155</v>
      </c>
      <c r="M628" s="13" t="s">
        <v>835</v>
      </c>
      <c r="N628" s="13" t="s">
        <v>1151</v>
      </c>
      <c r="O628" s="13">
        <v>2</v>
      </c>
      <c r="P628" s="13">
        <v>1</v>
      </c>
      <c r="Q628" s="13" t="s">
        <v>949</v>
      </c>
      <c r="R628" s="40" t="s">
        <v>950</v>
      </c>
      <c r="S628" s="40" t="s">
        <v>233</v>
      </c>
      <c r="T628" s="17">
        <v>20000000</v>
      </c>
      <c r="U628" s="13" t="s">
        <v>1098</v>
      </c>
      <c r="V628" s="13" t="s">
        <v>970</v>
      </c>
      <c r="W628" s="13" t="s">
        <v>952</v>
      </c>
      <c r="X628" s="13" t="s">
        <v>557</v>
      </c>
      <c r="Y628" s="13" t="s">
        <v>50</v>
      </c>
      <c r="Z628" s="13" t="s">
        <v>51</v>
      </c>
      <c r="AA628" s="69"/>
      <c r="AB628" s="69"/>
      <c r="AC628" s="69"/>
      <c r="AD628" s="69"/>
      <c r="AE628" s="13" t="s">
        <v>945</v>
      </c>
      <c r="AF628" s="40" t="s">
        <v>233</v>
      </c>
      <c r="AG628" s="34">
        <v>20000000</v>
      </c>
      <c r="AH628" s="70" t="e">
        <f>VLOOKUP(A628,'MOD PAA INVERSIÓN 25 DE FEBRERO'!$B:$M,12,0)</f>
        <v>#N/A</v>
      </c>
      <c r="AI628" s="70">
        <f t="shared" si="23"/>
        <v>0</v>
      </c>
      <c r="AJ628" s="70">
        <v>20000000</v>
      </c>
      <c r="AK628" s="70">
        <v>0</v>
      </c>
      <c r="AL628" s="70" t="e">
        <f>VLOOKUP(A628,'MOD PAA INVERSIÓN 25 DE FEBRERO'!$B:$X,23,0)</f>
        <v>#N/A</v>
      </c>
      <c r="AM628" s="13" t="s">
        <v>970</v>
      </c>
      <c r="AN628" s="14">
        <v>8146</v>
      </c>
      <c r="AO628" s="71"/>
      <c r="AP628" s="71">
        <f>SUMIFS('MOD PAA INVERSIÓN'!$M:$M,'MOD PAA INVERSIÓN'!B:B,A628,'MOD PAA INVERSIÓN'!A:A,"Información Actual")</f>
        <v>0</v>
      </c>
      <c r="AQ628" s="71" t="e">
        <f>VLOOKUP(A628,'Copia de MOD PAA INVERSIÓN'!$B:$M,12,0)</f>
        <v>#N/A</v>
      </c>
      <c r="AR628" s="69" t="e">
        <f>VLOOKUP(A628,'SOL INVERSIÒN'!$B:$M,12,0)</f>
        <v>#N/A</v>
      </c>
      <c r="AS628" s="69" t="e">
        <f t="shared" si="22"/>
        <v>#N/A</v>
      </c>
      <c r="AT628" s="71"/>
      <c r="AU628" s="71" t="e">
        <f t="shared" si="24"/>
        <v>#N/A</v>
      </c>
      <c r="AV628" s="71"/>
      <c r="AW628" s="71"/>
      <c r="AX628" s="71"/>
    </row>
    <row r="629" spans="1:50" ht="153">
      <c r="A629" s="12" t="s">
        <v>1225</v>
      </c>
      <c r="B629" s="13" t="s">
        <v>34</v>
      </c>
      <c r="C629" s="13" t="s">
        <v>35</v>
      </c>
      <c r="D629" s="13" t="s">
        <v>1095</v>
      </c>
      <c r="E629" s="13" t="s">
        <v>944</v>
      </c>
      <c r="F629" s="14">
        <v>8146</v>
      </c>
      <c r="G629" s="14">
        <v>2024110010254</v>
      </c>
      <c r="H629" s="13" t="s">
        <v>945</v>
      </c>
      <c r="I629" s="13" t="s">
        <v>946</v>
      </c>
      <c r="J629" s="13" t="s">
        <v>1096</v>
      </c>
      <c r="K629" s="13" t="s">
        <v>1146</v>
      </c>
      <c r="L629" s="13" t="s">
        <v>1155</v>
      </c>
      <c r="M629" s="13" t="s">
        <v>835</v>
      </c>
      <c r="N629" s="13" t="s">
        <v>1151</v>
      </c>
      <c r="O629" s="13">
        <v>2</v>
      </c>
      <c r="P629" s="13">
        <v>1</v>
      </c>
      <c r="Q629" s="13" t="s">
        <v>949</v>
      </c>
      <c r="R629" s="40" t="s">
        <v>950</v>
      </c>
      <c r="S629" s="40" t="s">
        <v>233</v>
      </c>
      <c r="T629" s="17">
        <v>20000000</v>
      </c>
      <c r="U629" s="13" t="s">
        <v>1098</v>
      </c>
      <c r="V629" s="13" t="s">
        <v>970</v>
      </c>
      <c r="W629" s="13" t="s">
        <v>952</v>
      </c>
      <c r="X629" s="13" t="s">
        <v>557</v>
      </c>
      <c r="Y629" s="13" t="s">
        <v>50</v>
      </c>
      <c r="Z629" s="13" t="s">
        <v>51</v>
      </c>
      <c r="AA629" s="69"/>
      <c r="AB629" s="69"/>
      <c r="AC629" s="69"/>
      <c r="AD629" s="69"/>
      <c r="AE629" s="13" t="s">
        <v>945</v>
      </c>
      <c r="AF629" s="40" t="s">
        <v>233</v>
      </c>
      <c r="AG629" s="34">
        <v>20000000</v>
      </c>
      <c r="AH629" s="70" t="e">
        <f>VLOOKUP(A629,'MOD PAA INVERSIÓN 25 DE FEBRERO'!$B:$M,12,0)</f>
        <v>#N/A</v>
      </c>
      <c r="AI629" s="70">
        <f t="shared" si="23"/>
        <v>0</v>
      </c>
      <c r="AJ629" s="70">
        <v>20000000</v>
      </c>
      <c r="AK629" s="70">
        <v>0</v>
      </c>
      <c r="AL629" s="70" t="e">
        <f>VLOOKUP(A629,'MOD PAA INVERSIÓN 25 DE FEBRERO'!$B:$X,23,0)</f>
        <v>#N/A</v>
      </c>
      <c r="AM629" s="13" t="s">
        <v>970</v>
      </c>
      <c r="AN629" s="14">
        <v>8146</v>
      </c>
      <c r="AO629" s="71"/>
      <c r="AP629" s="71">
        <f>SUMIFS('MOD PAA INVERSIÓN'!$M:$M,'MOD PAA INVERSIÓN'!B:B,A629,'MOD PAA INVERSIÓN'!A:A,"Información Actual")</f>
        <v>0</v>
      </c>
      <c r="AQ629" s="71" t="e">
        <f>VLOOKUP(A629,'Copia de MOD PAA INVERSIÓN'!$B:$M,12,0)</f>
        <v>#N/A</v>
      </c>
      <c r="AR629" s="69" t="e">
        <f>VLOOKUP(A629,'SOL INVERSIÒN'!$B:$M,12,0)</f>
        <v>#N/A</v>
      </c>
      <c r="AS629" s="69" t="e">
        <f t="shared" si="22"/>
        <v>#N/A</v>
      </c>
      <c r="AT629" s="71"/>
      <c r="AU629" s="71" t="e">
        <f t="shared" si="24"/>
        <v>#N/A</v>
      </c>
      <c r="AV629" s="71"/>
      <c r="AW629" s="71"/>
      <c r="AX629" s="71"/>
    </row>
    <row r="630" spans="1:50" ht="153">
      <c r="A630" s="12" t="s">
        <v>1226</v>
      </c>
      <c r="B630" s="13" t="s">
        <v>34</v>
      </c>
      <c r="C630" s="13" t="s">
        <v>35</v>
      </c>
      <c r="D630" s="13" t="s">
        <v>1095</v>
      </c>
      <c r="E630" s="13" t="s">
        <v>944</v>
      </c>
      <c r="F630" s="14">
        <v>8146</v>
      </c>
      <c r="G630" s="14">
        <v>2024110010254</v>
      </c>
      <c r="H630" s="13" t="s">
        <v>945</v>
      </c>
      <c r="I630" s="13" t="s">
        <v>946</v>
      </c>
      <c r="J630" s="13" t="s">
        <v>1096</v>
      </c>
      <c r="K630" s="13" t="s">
        <v>1146</v>
      </c>
      <c r="L630" s="13" t="s">
        <v>1155</v>
      </c>
      <c r="M630" s="13" t="s">
        <v>835</v>
      </c>
      <c r="N630" s="13" t="s">
        <v>1151</v>
      </c>
      <c r="O630" s="13">
        <v>2</v>
      </c>
      <c r="P630" s="13">
        <v>1</v>
      </c>
      <c r="Q630" s="13" t="s">
        <v>949</v>
      </c>
      <c r="R630" s="40" t="s">
        <v>950</v>
      </c>
      <c r="S630" s="40" t="s">
        <v>233</v>
      </c>
      <c r="T630" s="17">
        <v>20000000</v>
      </c>
      <c r="U630" s="13" t="s">
        <v>1098</v>
      </c>
      <c r="V630" s="13" t="s">
        <v>970</v>
      </c>
      <c r="W630" s="13" t="s">
        <v>952</v>
      </c>
      <c r="X630" s="13" t="s">
        <v>557</v>
      </c>
      <c r="Y630" s="13" t="s">
        <v>50</v>
      </c>
      <c r="Z630" s="13" t="s">
        <v>51</v>
      </c>
      <c r="AA630" s="69"/>
      <c r="AB630" s="69"/>
      <c r="AC630" s="69"/>
      <c r="AD630" s="69"/>
      <c r="AE630" s="13" t="s">
        <v>945</v>
      </c>
      <c r="AF630" s="40" t="s">
        <v>233</v>
      </c>
      <c r="AG630" s="34">
        <v>20000000</v>
      </c>
      <c r="AH630" s="70" t="e">
        <f>VLOOKUP(A630,'MOD PAA INVERSIÓN 25 DE FEBRERO'!$B:$M,12,0)</f>
        <v>#N/A</v>
      </c>
      <c r="AI630" s="70">
        <f t="shared" si="23"/>
        <v>0</v>
      </c>
      <c r="AJ630" s="70">
        <v>20000000</v>
      </c>
      <c r="AK630" s="70">
        <v>0</v>
      </c>
      <c r="AL630" s="70" t="e">
        <f>VLOOKUP(A630,'MOD PAA INVERSIÓN 25 DE FEBRERO'!$B:$X,23,0)</f>
        <v>#N/A</v>
      </c>
      <c r="AM630" s="13" t="s">
        <v>970</v>
      </c>
      <c r="AN630" s="14">
        <v>8146</v>
      </c>
      <c r="AO630" s="71"/>
      <c r="AP630" s="71">
        <f>SUMIFS('MOD PAA INVERSIÓN'!$M:$M,'MOD PAA INVERSIÓN'!B:B,A630,'MOD PAA INVERSIÓN'!A:A,"Información Actual")</f>
        <v>0</v>
      </c>
      <c r="AQ630" s="71" t="e">
        <f>VLOOKUP(A630,'Copia de MOD PAA INVERSIÓN'!$B:$M,12,0)</f>
        <v>#N/A</v>
      </c>
      <c r="AR630" s="69" t="e">
        <f>VLOOKUP(A630,'SOL INVERSIÒN'!$B:$M,12,0)</f>
        <v>#N/A</v>
      </c>
      <c r="AS630" s="69" t="e">
        <f t="shared" si="22"/>
        <v>#N/A</v>
      </c>
      <c r="AT630" s="71"/>
      <c r="AU630" s="71" t="e">
        <f t="shared" si="24"/>
        <v>#N/A</v>
      </c>
      <c r="AV630" s="71"/>
      <c r="AW630" s="71"/>
      <c r="AX630" s="71"/>
    </row>
    <row r="631" spans="1:50" ht="153">
      <c r="A631" s="12" t="s">
        <v>1227</v>
      </c>
      <c r="B631" s="13" t="s">
        <v>34</v>
      </c>
      <c r="C631" s="13" t="s">
        <v>35</v>
      </c>
      <c r="D631" s="13" t="s">
        <v>1095</v>
      </c>
      <c r="E631" s="13" t="s">
        <v>944</v>
      </c>
      <c r="F631" s="14">
        <v>8146</v>
      </c>
      <c r="G631" s="14">
        <v>2024110010254</v>
      </c>
      <c r="H631" s="13" t="s">
        <v>945</v>
      </c>
      <c r="I631" s="13" t="s">
        <v>946</v>
      </c>
      <c r="J631" s="13" t="s">
        <v>1096</v>
      </c>
      <c r="K631" s="13" t="s">
        <v>1146</v>
      </c>
      <c r="L631" s="13" t="s">
        <v>1155</v>
      </c>
      <c r="M631" s="13" t="s">
        <v>835</v>
      </c>
      <c r="N631" s="13" t="s">
        <v>1151</v>
      </c>
      <c r="O631" s="13">
        <v>2</v>
      </c>
      <c r="P631" s="13">
        <v>1</v>
      </c>
      <c r="Q631" s="13" t="s">
        <v>949</v>
      </c>
      <c r="R631" s="40" t="s">
        <v>950</v>
      </c>
      <c r="S631" s="40" t="s">
        <v>233</v>
      </c>
      <c r="T631" s="17">
        <v>20000000</v>
      </c>
      <c r="U631" s="13" t="s">
        <v>1098</v>
      </c>
      <c r="V631" s="13" t="s">
        <v>970</v>
      </c>
      <c r="W631" s="13" t="s">
        <v>952</v>
      </c>
      <c r="X631" s="13" t="s">
        <v>557</v>
      </c>
      <c r="Y631" s="13" t="s">
        <v>50</v>
      </c>
      <c r="Z631" s="13" t="s">
        <v>51</v>
      </c>
      <c r="AA631" s="69"/>
      <c r="AB631" s="69"/>
      <c r="AC631" s="69"/>
      <c r="AD631" s="69"/>
      <c r="AE631" s="13" t="s">
        <v>945</v>
      </c>
      <c r="AF631" s="40" t="s">
        <v>233</v>
      </c>
      <c r="AG631" s="34">
        <v>20000000</v>
      </c>
      <c r="AH631" s="70" t="e">
        <f>VLOOKUP(A631,'MOD PAA INVERSIÓN 25 DE FEBRERO'!$B:$M,12,0)</f>
        <v>#N/A</v>
      </c>
      <c r="AI631" s="70">
        <f t="shared" si="23"/>
        <v>0</v>
      </c>
      <c r="AJ631" s="70">
        <v>20000000</v>
      </c>
      <c r="AK631" s="70">
        <v>0</v>
      </c>
      <c r="AL631" s="70" t="e">
        <f>VLOOKUP(A631,'MOD PAA INVERSIÓN 25 DE FEBRERO'!$B:$X,23,0)</f>
        <v>#N/A</v>
      </c>
      <c r="AM631" s="13" t="s">
        <v>970</v>
      </c>
      <c r="AN631" s="14">
        <v>8146</v>
      </c>
      <c r="AO631" s="71"/>
      <c r="AP631" s="71">
        <f>SUMIFS('MOD PAA INVERSIÓN'!$M:$M,'MOD PAA INVERSIÓN'!B:B,A631,'MOD PAA INVERSIÓN'!A:A,"Información Actual")</f>
        <v>0</v>
      </c>
      <c r="AQ631" s="71" t="e">
        <f>VLOOKUP(A631,'Copia de MOD PAA INVERSIÓN'!$B:$M,12,0)</f>
        <v>#N/A</v>
      </c>
      <c r="AR631" s="69" t="e">
        <f>VLOOKUP(A631,'SOL INVERSIÒN'!$B:$M,12,0)</f>
        <v>#N/A</v>
      </c>
      <c r="AS631" s="69" t="e">
        <f t="shared" si="22"/>
        <v>#N/A</v>
      </c>
      <c r="AT631" s="71"/>
      <c r="AU631" s="71" t="e">
        <f t="shared" si="24"/>
        <v>#N/A</v>
      </c>
      <c r="AV631" s="71"/>
      <c r="AW631" s="71"/>
      <c r="AX631" s="71"/>
    </row>
    <row r="632" spans="1:50" ht="153">
      <c r="A632" s="12" t="s">
        <v>1228</v>
      </c>
      <c r="B632" s="13" t="s">
        <v>34</v>
      </c>
      <c r="C632" s="13" t="s">
        <v>35</v>
      </c>
      <c r="D632" s="13" t="s">
        <v>1095</v>
      </c>
      <c r="E632" s="13" t="s">
        <v>944</v>
      </c>
      <c r="F632" s="14">
        <v>8146</v>
      </c>
      <c r="G632" s="14">
        <v>2024110010254</v>
      </c>
      <c r="H632" s="13" t="s">
        <v>945</v>
      </c>
      <c r="I632" s="13" t="s">
        <v>946</v>
      </c>
      <c r="J632" s="13" t="s">
        <v>1096</v>
      </c>
      <c r="K632" s="13" t="s">
        <v>1146</v>
      </c>
      <c r="L632" s="13" t="s">
        <v>1155</v>
      </c>
      <c r="M632" s="13" t="s">
        <v>835</v>
      </c>
      <c r="N632" s="13" t="s">
        <v>1151</v>
      </c>
      <c r="O632" s="13">
        <v>2</v>
      </c>
      <c r="P632" s="13">
        <v>1</v>
      </c>
      <c r="Q632" s="13" t="s">
        <v>949</v>
      </c>
      <c r="R632" s="40" t="s">
        <v>950</v>
      </c>
      <c r="S632" s="40" t="s">
        <v>233</v>
      </c>
      <c r="T632" s="17">
        <v>20000000</v>
      </c>
      <c r="U632" s="13" t="s">
        <v>1098</v>
      </c>
      <c r="V632" s="13" t="s">
        <v>970</v>
      </c>
      <c r="W632" s="13" t="s">
        <v>952</v>
      </c>
      <c r="X632" s="13" t="s">
        <v>557</v>
      </c>
      <c r="Y632" s="13" t="s">
        <v>50</v>
      </c>
      <c r="Z632" s="13" t="s">
        <v>51</v>
      </c>
      <c r="AA632" s="69"/>
      <c r="AB632" s="69"/>
      <c r="AC632" s="69"/>
      <c r="AD632" s="69"/>
      <c r="AE632" s="13" t="s">
        <v>945</v>
      </c>
      <c r="AF632" s="40" t="s">
        <v>233</v>
      </c>
      <c r="AG632" s="34">
        <v>20000000</v>
      </c>
      <c r="AH632" s="70" t="e">
        <f>VLOOKUP(A632,'MOD PAA INVERSIÓN 25 DE FEBRERO'!$B:$M,12,0)</f>
        <v>#N/A</v>
      </c>
      <c r="AI632" s="70">
        <f t="shared" si="23"/>
        <v>0</v>
      </c>
      <c r="AJ632" s="70">
        <v>20000000</v>
      </c>
      <c r="AK632" s="70">
        <v>0</v>
      </c>
      <c r="AL632" s="70" t="e">
        <f>VLOOKUP(A632,'MOD PAA INVERSIÓN 25 DE FEBRERO'!$B:$X,23,0)</f>
        <v>#N/A</v>
      </c>
      <c r="AM632" s="13" t="s">
        <v>970</v>
      </c>
      <c r="AN632" s="14">
        <v>8146</v>
      </c>
      <c r="AO632" s="71"/>
      <c r="AP632" s="71">
        <f>SUMIFS('MOD PAA INVERSIÓN'!$M:$M,'MOD PAA INVERSIÓN'!B:B,A632,'MOD PAA INVERSIÓN'!A:A,"Información Actual")</f>
        <v>0</v>
      </c>
      <c r="AQ632" s="71" t="e">
        <f>VLOOKUP(A632,'Copia de MOD PAA INVERSIÓN'!$B:$M,12,0)</f>
        <v>#N/A</v>
      </c>
      <c r="AR632" s="69" t="e">
        <f>VLOOKUP(A632,'SOL INVERSIÒN'!$B:$M,12,0)</f>
        <v>#N/A</v>
      </c>
      <c r="AS632" s="69" t="e">
        <f t="shared" si="22"/>
        <v>#N/A</v>
      </c>
      <c r="AT632" s="71"/>
      <c r="AU632" s="71" t="e">
        <f t="shared" si="24"/>
        <v>#N/A</v>
      </c>
      <c r="AV632" s="71"/>
      <c r="AW632" s="71"/>
      <c r="AX632" s="71"/>
    </row>
    <row r="633" spans="1:50" ht="153">
      <c r="A633" s="12" t="s">
        <v>1229</v>
      </c>
      <c r="B633" s="13" t="s">
        <v>34</v>
      </c>
      <c r="C633" s="13" t="s">
        <v>35</v>
      </c>
      <c r="D633" s="13" t="s">
        <v>1095</v>
      </c>
      <c r="E633" s="13" t="s">
        <v>944</v>
      </c>
      <c r="F633" s="14">
        <v>8146</v>
      </c>
      <c r="G633" s="14">
        <v>2024110010254</v>
      </c>
      <c r="H633" s="13" t="s">
        <v>945</v>
      </c>
      <c r="I633" s="13" t="s">
        <v>946</v>
      </c>
      <c r="J633" s="13" t="s">
        <v>1096</v>
      </c>
      <c r="K633" s="13" t="s">
        <v>1146</v>
      </c>
      <c r="L633" s="13" t="s">
        <v>1155</v>
      </c>
      <c r="M633" s="13" t="s">
        <v>835</v>
      </c>
      <c r="N633" s="13" t="s">
        <v>1151</v>
      </c>
      <c r="O633" s="13">
        <v>2</v>
      </c>
      <c r="P633" s="13">
        <v>1</v>
      </c>
      <c r="Q633" s="13" t="s">
        <v>949</v>
      </c>
      <c r="R633" s="40" t="s">
        <v>950</v>
      </c>
      <c r="S633" s="40" t="s">
        <v>233</v>
      </c>
      <c r="T633" s="17">
        <v>20000000</v>
      </c>
      <c r="U633" s="13" t="s">
        <v>1098</v>
      </c>
      <c r="V633" s="13" t="s">
        <v>970</v>
      </c>
      <c r="W633" s="13" t="s">
        <v>952</v>
      </c>
      <c r="X633" s="13" t="s">
        <v>557</v>
      </c>
      <c r="Y633" s="13" t="s">
        <v>50</v>
      </c>
      <c r="Z633" s="13" t="s">
        <v>51</v>
      </c>
      <c r="AA633" s="69"/>
      <c r="AB633" s="69"/>
      <c r="AC633" s="69"/>
      <c r="AD633" s="69"/>
      <c r="AE633" s="13" t="s">
        <v>945</v>
      </c>
      <c r="AF633" s="40" t="s">
        <v>233</v>
      </c>
      <c r="AG633" s="34">
        <v>20000000</v>
      </c>
      <c r="AH633" s="70" t="e">
        <f>VLOOKUP(A633,'MOD PAA INVERSIÓN 25 DE FEBRERO'!$B:$M,12,0)</f>
        <v>#N/A</v>
      </c>
      <c r="AI633" s="70">
        <f t="shared" si="23"/>
        <v>0</v>
      </c>
      <c r="AJ633" s="70">
        <v>20000000</v>
      </c>
      <c r="AK633" s="70">
        <v>0</v>
      </c>
      <c r="AL633" s="70" t="e">
        <f>VLOOKUP(A633,'MOD PAA INVERSIÓN 25 DE FEBRERO'!$B:$X,23,0)</f>
        <v>#N/A</v>
      </c>
      <c r="AM633" s="13" t="s">
        <v>970</v>
      </c>
      <c r="AN633" s="14">
        <v>8146</v>
      </c>
      <c r="AO633" s="71"/>
      <c r="AP633" s="71">
        <f>SUMIFS('MOD PAA INVERSIÓN'!$M:$M,'MOD PAA INVERSIÓN'!B:B,A633,'MOD PAA INVERSIÓN'!A:A,"Información Actual")</f>
        <v>0</v>
      </c>
      <c r="AQ633" s="71" t="e">
        <f>VLOOKUP(A633,'Copia de MOD PAA INVERSIÓN'!$B:$M,12,0)</f>
        <v>#N/A</v>
      </c>
      <c r="AR633" s="69" t="e">
        <f>VLOOKUP(A633,'SOL INVERSIÒN'!$B:$M,12,0)</f>
        <v>#N/A</v>
      </c>
      <c r="AS633" s="69" t="e">
        <f t="shared" si="22"/>
        <v>#N/A</v>
      </c>
      <c r="AT633" s="71"/>
      <c r="AU633" s="71" t="e">
        <f t="shared" si="24"/>
        <v>#N/A</v>
      </c>
      <c r="AV633" s="71"/>
      <c r="AW633" s="71"/>
      <c r="AX633" s="71"/>
    </row>
    <row r="634" spans="1:50" ht="153">
      <c r="A634" s="12" t="s">
        <v>1230</v>
      </c>
      <c r="B634" s="13" t="s">
        <v>34</v>
      </c>
      <c r="C634" s="13" t="s">
        <v>35</v>
      </c>
      <c r="D634" s="13" t="s">
        <v>1095</v>
      </c>
      <c r="E634" s="13" t="s">
        <v>944</v>
      </c>
      <c r="F634" s="14">
        <v>8146</v>
      </c>
      <c r="G634" s="14">
        <v>2024110010254</v>
      </c>
      <c r="H634" s="13" t="s">
        <v>945</v>
      </c>
      <c r="I634" s="13" t="s">
        <v>946</v>
      </c>
      <c r="J634" s="13" t="s">
        <v>1096</v>
      </c>
      <c r="K634" s="13" t="s">
        <v>1146</v>
      </c>
      <c r="L634" s="13" t="s">
        <v>1155</v>
      </c>
      <c r="M634" s="13" t="s">
        <v>835</v>
      </c>
      <c r="N634" s="13" t="s">
        <v>1151</v>
      </c>
      <c r="O634" s="13">
        <v>2</v>
      </c>
      <c r="P634" s="13">
        <v>1</v>
      </c>
      <c r="Q634" s="13" t="s">
        <v>949</v>
      </c>
      <c r="R634" s="40" t="s">
        <v>950</v>
      </c>
      <c r="S634" s="40" t="s">
        <v>233</v>
      </c>
      <c r="T634" s="17">
        <v>20000000</v>
      </c>
      <c r="U634" s="13" t="s">
        <v>1098</v>
      </c>
      <c r="V634" s="13" t="s">
        <v>970</v>
      </c>
      <c r="W634" s="13" t="s">
        <v>952</v>
      </c>
      <c r="X634" s="13" t="s">
        <v>557</v>
      </c>
      <c r="Y634" s="13" t="s">
        <v>50</v>
      </c>
      <c r="Z634" s="13" t="s">
        <v>51</v>
      </c>
      <c r="AA634" s="69"/>
      <c r="AB634" s="69"/>
      <c r="AC634" s="69"/>
      <c r="AD634" s="69"/>
      <c r="AE634" s="13" t="s">
        <v>945</v>
      </c>
      <c r="AF634" s="40" t="s">
        <v>233</v>
      </c>
      <c r="AG634" s="34">
        <v>20000000</v>
      </c>
      <c r="AH634" s="70" t="e">
        <f>VLOOKUP(A634,'MOD PAA INVERSIÓN 25 DE FEBRERO'!$B:$M,12,0)</f>
        <v>#N/A</v>
      </c>
      <c r="AI634" s="70">
        <f t="shared" si="23"/>
        <v>0</v>
      </c>
      <c r="AJ634" s="70">
        <v>20000000</v>
      </c>
      <c r="AK634" s="70">
        <v>0</v>
      </c>
      <c r="AL634" s="70" t="e">
        <f>VLOOKUP(A634,'MOD PAA INVERSIÓN 25 DE FEBRERO'!$B:$X,23,0)</f>
        <v>#N/A</v>
      </c>
      <c r="AM634" s="13" t="s">
        <v>970</v>
      </c>
      <c r="AN634" s="14">
        <v>8146</v>
      </c>
      <c r="AO634" s="71"/>
      <c r="AP634" s="71">
        <f>SUMIFS('MOD PAA INVERSIÓN'!$M:$M,'MOD PAA INVERSIÓN'!B:B,A634,'MOD PAA INVERSIÓN'!A:A,"Información Actual")</f>
        <v>0</v>
      </c>
      <c r="AQ634" s="71" t="e">
        <f>VLOOKUP(A634,'Copia de MOD PAA INVERSIÓN'!$B:$M,12,0)</f>
        <v>#N/A</v>
      </c>
      <c r="AR634" s="69" t="e">
        <f>VLOOKUP(A634,'SOL INVERSIÒN'!$B:$M,12,0)</f>
        <v>#N/A</v>
      </c>
      <c r="AS634" s="69" t="e">
        <f t="shared" si="22"/>
        <v>#N/A</v>
      </c>
      <c r="AT634" s="71"/>
      <c r="AU634" s="71" t="e">
        <f t="shared" si="24"/>
        <v>#N/A</v>
      </c>
      <c r="AV634" s="71"/>
      <c r="AW634" s="71"/>
      <c r="AX634" s="71"/>
    </row>
    <row r="635" spans="1:50" ht="153">
      <c r="A635" s="12" t="s">
        <v>1231</v>
      </c>
      <c r="B635" s="13" t="s">
        <v>34</v>
      </c>
      <c r="C635" s="13" t="s">
        <v>35</v>
      </c>
      <c r="D635" s="13" t="s">
        <v>1095</v>
      </c>
      <c r="E635" s="13" t="s">
        <v>944</v>
      </c>
      <c r="F635" s="14">
        <v>8146</v>
      </c>
      <c r="G635" s="14">
        <v>2024110010254</v>
      </c>
      <c r="H635" s="13" t="s">
        <v>945</v>
      </c>
      <c r="I635" s="13" t="s">
        <v>946</v>
      </c>
      <c r="J635" s="13" t="s">
        <v>1096</v>
      </c>
      <c r="K635" s="13" t="s">
        <v>1146</v>
      </c>
      <c r="L635" s="13" t="s">
        <v>1155</v>
      </c>
      <c r="M635" s="13" t="s">
        <v>835</v>
      </c>
      <c r="N635" s="13" t="s">
        <v>1151</v>
      </c>
      <c r="O635" s="13">
        <v>2</v>
      </c>
      <c r="P635" s="13">
        <v>1</v>
      </c>
      <c r="Q635" s="13" t="s">
        <v>949</v>
      </c>
      <c r="R635" s="40" t="s">
        <v>950</v>
      </c>
      <c r="S635" s="40" t="s">
        <v>233</v>
      </c>
      <c r="T635" s="17">
        <v>20000000</v>
      </c>
      <c r="U635" s="13" t="s">
        <v>1098</v>
      </c>
      <c r="V635" s="13" t="s">
        <v>970</v>
      </c>
      <c r="W635" s="13" t="s">
        <v>952</v>
      </c>
      <c r="X635" s="13" t="s">
        <v>557</v>
      </c>
      <c r="Y635" s="13" t="s">
        <v>50</v>
      </c>
      <c r="Z635" s="13" t="s">
        <v>51</v>
      </c>
      <c r="AA635" s="69"/>
      <c r="AB635" s="69"/>
      <c r="AC635" s="69"/>
      <c r="AD635" s="69"/>
      <c r="AE635" s="13" t="s">
        <v>945</v>
      </c>
      <c r="AF635" s="40" t="s">
        <v>233</v>
      </c>
      <c r="AG635" s="34">
        <v>20000000</v>
      </c>
      <c r="AH635" s="70" t="e">
        <f>VLOOKUP(A635,'MOD PAA INVERSIÓN 25 DE FEBRERO'!$B:$M,12,0)</f>
        <v>#N/A</v>
      </c>
      <c r="AI635" s="70">
        <f t="shared" si="23"/>
        <v>0</v>
      </c>
      <c r="AJ635" s="70">
        <v>20000000</v>
      </c>
      <c r="AK635" s="70">
        <v>0</v>
      </c>
      <c r="AL635" s="70" t="e">
        <f>VLOOKUP(A635,'MOD PAA INVERSIÓN 25 DE FEBRERO'!$B:$X,23,0)</f>
        <v>#N/A</v>
      </c>
      <c r="AM635" s="13" t="s">
        <v>970</v>
      </c>
      <c r="AN635" s="14">
        <v>8146</v>
      </c>
      <c r="AO635" s="71"/>
      <c r="AP635" s="71">
        <f>SUMIFS('MOD PAA INVERSIÓN'!$M:$M,'MOD PAA INVERSIÓN'!B:B,A635,'MOD PAA INVERSIÓN'!A:A,"Información Actual")</f>
        <v>0</v>
      </c>
      <c r="AQ635" s="71" t="e">
        <f>VLOOKUP(A635,'Copia de MOD PAA INVERSIÓN'!$B:$M,12,0)</f>
        <v>#N/A</v>
      </c>
      <c r="AR635" s="69" t="e">
        <f>VLOOKUP(A635,'SOL INVERSIÒN'!$B:$M,12,0)</f>
        <v>#N/A</v>
      </c>
      <c r="AS635" s="69" t="e">
        <f t="shared" si="22"/>
        <v>#N/A</v>
      </c>
      <c r="AT635" s="71"/>
      <c r="AU635" s="71" t="e">
        <f t="shared" si="24"/>
        <v>#N/A</v>
      </c>
      <c r="AV635" s="71"/>
      <c r="AW635" s="71"/>
      <c r="AX635" s="71"/>
    </row>
    <row r="636" spans="1:50" ht="153">
      <c r="A636" s="12" t="s">
        <v>1232</v>
      </c>
      <c r="B636" s="13" t="s">
        <v>34</v>
      </c>
      <c r="C636" s="13" t="s">
        <v>35</v>
      </c>
      <c r="D636" s="13" t="s">
        <v>1095</v>
      </c>
      <c r="E636" s="13" t="s">
        <v>944</v>
      </c>
      <c r="F636" s="14">
        <v>8146</v>
      </c>
      <c r="G636" s="14">
        <v>2024110010254</v>
      </c>
      <c r="H636" s="13" t="s">
        <v>945</v>
      </c>
      <c r="I636" s="13" t="s">
        <v>946</v>
      </c>
      <c r="J636" s="13" t="s">
        <v>1096</v>
      </c>
      <c r="K636" s="13" t="s">
        <v>1146</v>
      </c>
      <c r="L636" s="13" t="s">
        <v>1155</v>
      </c>
      <c r="M636" s="13" t="s">
        <v>835</v>
      </c>
      <c r="N636" s="13" t="s">
        <v>1151</v>
      </c>
      <c r="O636" s="13">
        <v>2</v>
      </c>
      <c r="P636" s="13">
        <v>1</v>
      </c>
      <c r="Q636" s="13" t="s">
        <v>949</v>
      </c>
      <c r="R636" s="40" t="s">
        <v>950</v>
      </c>
      <c r="S636" s="40" t="s">
        <v>233</v>
      </c>
      <c r="T636" s="17">
        <v>20000000</v>
      </c>
      <c r="U636" s="13" t="s">
        <v>1098</v>
      </c>
      <c r="V636" s="13" t="s">
        <v>970</v>
      </c>
      <c r="W636" s="13" t="s">
        <v>952</v>
      </c>
      <c r="X636" s="13" t="s">
        <v>557</v>
      </c>
      <c r="Y636" s="13" t="s">
        <v>50</v>
      </c>
      <c r="Z636" s="13" t="s">
        <v>51</v>
      </c>
      <c r="AA636" s="69"/>
      <c r="AB636" s="69"/>
      <c r="AC636" s="69"/>
      <c r="AD636" s="69"/>
      <c r="AE636" s="13" t="s">
        <v>945</v>
      </c>
      <c r="AF636" s="40" t="s">
        <v>233</v>
      </c>
      <c r="AG636" s="34">
        <v>20000000</v>
      </c>
      <c r="AH636" s="70" t="e">
        <f>VLOOKUP(A636,'MOD PAA INVERSIÓN 25 DE FEBRERO'!$B:$M,12,0)</f>
        <v>#N/A</v>
      </c>
      <c r="AI636" s="70">
        <f t="shared" si="23"/>
        <v>0</v>
      </c>
      <c r="AJ636" s="70">
        <v>20000000</v>
      </c>
      <c r="AK636" s="70">
        <v>0</v>
      </c>
      <c r="AL636" s="70" t="e">
        <f>VLOOKUP(A636,'MOD PAA INVERSIÓN 25 DE FEBRERO'!$B:$X,23,0)</f>
        <v>#N/A</v>
      </c>
      <c r="AM636" s="13" t="s">
        <v>970</v>
      </c>
      <c r="AN636" s="14">
        <v>8146</v>
      </c>
      <c r="AO636" s="71"/>
      <c r="AP636" s="71">
        <f>SUMIFS('MOD PAA INVERSIÓN'!$M:$M,'MOD PAA INVERSIÓN'!B:B,A636,'MOD PAA INVERSIÓN'!A:A,"Información Actual")</f>
        <v>0</v>
      </c>
      <c r="AQ636" s="71" t="e">
        <f>VLOOKUP(A636,'Copia de MOD PAA INVERSIÓN'!$B:$M,12,0)</f>
        <v>#N/A</v>
      </c>
      <c r="AR636" s="69" t="e">
        <f>VLOOKUP(A636,'SOL INVERSIÒN'!$B:$M,12,0)</f>
        <v>#N/A</v>
      </c>
      <c r="AS636" s="69" t="e">
        <f t="shared" si="22"/>
        <v>#N/A</v>
      </c>
      <c r="AT636" s="71"/>
      <c r="AU636" s="71" t="e">
        <f t="shared" si="24"/>
        <v>#N/A</v>
      </c>
      <c r="AV636" s="71"/>
      <c r="AW636" s="71"/>
      <c r="AX636" s="71"/>
    </row>
    <row r="637" spans="1:50" ht="153">
      <c r="A637" s="12" t="s">
        <v>1233</v>
      </c>
      <c r="B637" s="13" t="s">
        <v>34</v>
      </c>
      <c r="C637" s="13" t="s">
        <v>35</v>
      </c>
      <c r="D637" s="13" t="s">
        <v>1095</v>
      </c>
      <c r="E637" s="13" t="s">
        <v>944</v>
      </c>
      <c r="F637" s="14">
        <v>8146</v>
      </c>
      <c r="G637" s="14">
        <v>2024110010254</v>
      </c>
      <c r="H637" s="13" t="s">
        <v>945</v>
      </c>
      <c r="I637" s="13" t="s">
        <v>946</v>
      </c>
      <c r="J637" s="13" t="s">
        <v>1096</v>
      </c>
      <c r="K637" s="13" t="s">
        <v>1146</v>
      </c>
      <c r="L637" s="13" t="s">
        <v>1155</v>
      </c>
      <c r="M637" s="13" t="s">
        <v>835</v>
      </c>
      <c r="N637" s="13" t="s">
        <v>1151</v>
      </c>
      <c r="O637" s="13">
        <v>2</v>
      </c>
      <c r="P637" s="13">
        <v>1</v>
      </c>
      <c r="Q637" s="13" t="s">
        <v>949</v>
      </c>
      <c r="R637" s="40" t="s">
        <v>950</v>
      </c>
      <c r="S637" s="40" t="s">
        <v>233</v>
      </c>
      <c r="T637" s="17">
        <v>20000000</v>
      </c>
      <c r="U637" s="13" t="s">
        <v>1098</v>
      </c>
      <c r="V637" s="13" t="s">
        <v>970</v>
      </c>
      <c r="W637" s="13" t="s">
        <v>952</v>
      </c>
      <c r="X637" s="13" t="s">
        <v>557</v>
      </c>
      <c r="Y637" s="13" t="s">
        <v>50</v>
      </c>
      <c r="Z637" s="13" t="s">
        <v>51</v>
      </c>
      <c r="AA637" s="69"/>
      <c r="AB637" s="69"/>
      <c r="AC637" s="69"/>
      <c r="AD637" s="69"/>
      <c r="AE637" s="13" t="s">
        <v>945</v>
      </c>
      <c r="AF637" s="40" t="s">
        <v>233</v>
      </c>
      <c r="AG637" s="34">
        <v>20000000</v>
      </c>
      <c r="AH637" s="70" t="e">
        <f>VLOOKUP(A637,'MOD PAA INVERSIÓN 25 DE FEBRERO'!$B:$M,12,0)</f>
        <v>#N/A</v>
      </c>
      <c r="AI637" s="70">
        <f t="shared" si="23"/>
        <v>0</v>
      </c>
      <c r="AJ637" s="70">
        <v>20000000</v>
      </c>
      <c r="AK637" s="70">
        <v>0</v>
      </c>
      <c r="AL637" s="70" t="e">
        <f>VLOOKUP(A637,'MOD PAA INVERSIÓN 25 DE FEBRERO'!$B:$X,23,0)</f>
        <v>#N/A</v>
      </c>
      <c r="AM637" s="13" t="s">
        <v>970</v>
      </c>
      <c r="AN637" s="14">
        <v>8146</v>
      </c>
      <c r="AO637" s="71"/>
      <c r="AP637" s="71">
        <f>SUMIFS('MOD PAA INVERSIÓN'!$M:$M,'MOD PAA INVERSIÓN'!B:B,A637,'MOD PAA INVERSIÓN'!A:A,"Información Actual")</f>
        <v>0</v>
      </c>
      <c r="AQ637" s="71" t="e">
        <f>VLOOKUP(A637,'Copia de MOD PAA INVERSIÓN'!$B:$M,12,0)</f>
        <v>#N/A</v>
      </c>
      <c r="AR637" s="69" t="e">
        <f>VLOOKUP(A637,'SOL INVERSIÒN'!$B:$M,12,0)</f>
        <v>#N/A</v>
      </c>
      <c r="AS637" s="69" t="e">
        <f t="shared" si="22"/>
        <v>#N/A</v>
      </c>
      <c r="AT637" s="71"/>
      <c r="AU637" s="71" t="e">
        <f t="shared" si="24"/>
        <v>#N/A</v>
      </c>
      <c r="AV637" s="71"/>
      <c r="AW637" s="71"/>
      <c r="AX637" s="71"/>
    </row>
    <row r="638" spans="1:50" ht="153">
      <c r="A638" s="12" t="s">
        <v>1234</v>
      </c>
      <c r="B638" s="13" t="s">
        <v>34</v>
      </c>
      <c r="C638" s="13" t="s">
        <v>35</v>
      </c>
      <c r="D638" s="13" t="s">
        <v>1095</v>
      </c>
      <c r="E638" s="13" t="s">
        <v>944</v>
      </c>
      <c r="F638" s="14">
        <v>8146</v>
      </c>
      <c r="G638" s="14">
        <v>2024110010254</v>
      </c>
      <c r="H638" s="13" t="s">
        <v>945</v>
      </c>
      <c r="I638" s="13" t="s">
        <v>946</v>
      </c>
      <c r="J638" s="13" t="s">
        <v>1096</v>
      </c>
      <c r="K638" s="13" t="s">
        <v>1146</v>
      </c>
      <c r="L638" s="13" t="s">
        <v>1155</v>
      </c>
      <c r="M638" s="13" t="s">
        <v>835</v>
      </c>
      <c r="N638" s="13" t="s">
        <v>1151</v>
      </c>
      <c r="O638" s="13">
        <v>2</v>
      </c>
      <c r="P638" s="13">
        <v>1</v>
      </c>
      <c r="Q638" s="13" t="s">
        <v>949</v>
      </c>
      <c r="R638" s="40" t="s">
        <v>950</v>
      </c>
      <c r="S638" s="40" t="s">
        <v>233</v>
      </c>
      <c r="T638" s="17">
        <v>20000000</v>
      </c>
      <c r="U638" s="13" t="s">
        <v>1098</v>
      </c>
      <c r="V638" s="13" t="s">
        <v>970</v>
      </c>
      <c r="W638" s="13" t="s">
        <v>952</v>
      </c>
      <c r="X638" s="13" t="s">
        <v>557</v>
      </c>
      <c r="Y638" s="13" t="s">
        <v>50</v>
      </c>
      <c r="Z638" s="13" t="s">
        <v>51</v>
      </c>
      <c r="AA638" s="69"/>
      <c r="AB638" s="69"/>
      <c r="AC638" s="69"/>
      <c r="AD638" s="69"/>
      <c r="AE638" s="13" t="s">
        <v>945</v>
      </c>
      <c r="AF638" s="40" t="s">
        <v>233</v>
      </c>
      <c r="AG638" s="34">
        <v>20000000</v>
      </c>
      <c r="AH638" s="70" t="e">
        <f>VLOOKUP(A638,'MOD PAA INVERSIÓN 25 DE FEBRERO'!$B:$M,12,0)</f>
        <v>#N/A</v>
      </c>
      <c r="AI638" s="70">
        <f t="shared" si="23"/>
        <v>0</v>
      </c>
      <c r="AJ638" s="70">
        <v>20000000</v>
      </c>
      <c r="AK638" s="70">
        <v>0</v>
      </c>
      <c r="AL638" s="70" t="e">
        <f>VLOOKUP(A638,'MOD PAA INVERSIÓN 25 DE FEBRERO'!$B:$X,23,0)</f>
        <v>#N/A</v>
      </c>
      <c r="AM638" s="13" t="s">
        <v>970</v>
      </c>
      <c r="AN638" s="14">
        <v>8146</v>
      </c>
      <c r="AO638" s="71"/>
      <c r="AP638" s="71">
        <f>SUMIFS('MOD PAA INVERSIÓN'!$M:$M,'MOD PAA INVERSIÓN'!B:B,A638,'MOD PAA INVERSIÓN'!A:A,"Información Actual")</f>
        <v>0</v>
      </c>
      <c r="AQ638" s="71" t="e">
        <f>VLOOKUP(A638,'Copia de MOD PAA INVERSIÓN'!$B:$M,12,0)</f>
        <v>#N/A</v>
      </c>
      <c r="AR638" s="69" t="e">
        <f>VLOOKUP(A638,'SOL INVERSIÒN'!$B:$M,12,0)</f>
        <v>#N/A</v>
      </c>
      <c r="AS638" s="69" t="e">
        <f t="shared" si="22"/>
        <v>#N/A</v>
      </c>
      <c r="AT638" s="71"/>
      <c r="AU638" s="71" t="e">
        <f t="shared" si="24"/>
        <v>#N/A</v>
      </c>
      <c r="AV638" s="71"/>
      <c r="AW638" s="71"/>
      <c r="AX638" s="71"/>
    </row>
    <row r="639" spans="1:50" ht="153">
      <c r="A639" s="12" t="s">
        <v>1235</v>
      </c>
      <c r="B639" s="13" t="s">
        <v>34</v>
      </c>
      <c r="C639" s="13" t="s">
        <v>35</v>
      </c>
      <c r="D639" s="13" t="s">
        <v>1095</v>
      </c>
      <c r="E639" s="13" t="s">
        <v>944</v>
      </c>
      <c r="F639" s="14">
        <v>8146</v>
      </c>
      <c r="G639" s="14">
        <v>2024110010254</v>
      </c>
      <c r="H639" s="13" t="s">
        <v>945</v>
      </c>
      <c r="I639" s="13" t="s">
        <v>946</v>
      </c>
      <c r="J639" s="13" t="s">
        <v>1096</v>
      </c>
      <c r="K639" s="13" t="s">
        <v>1146</v>
      </c>
      <c r="L639" s="13" t="s">
        <v>1155</v>
      </c>
      <c r="M639" s="13" t="s">
        <v>835</v>
      </c>
      <c r="N639" s="13" t="s">
        <v>1151</v>
      </c>
      <c r="O639" s="13">
        <v>2</v>
      </c>
      <c r="P639" s="13">
        <v>1</v>
      </c>
      <c r="Q639" s="13" t="s">
        <v>949</v>
      </c>
      <c r="R639" s="40" t="s">
        <v>950</v>
      </c>
      <c r="S639" s="40" t="s">
        <v>233</v>
      </c>
      <c r="T639" s="17">
        <v>20000000</v>
      </c>
      <c r="U639" s="13" t="s">
        <v>1098</v>
      </c>
      <c r="V639" s="13" t="s">
        <v>970</v>
      </c>
      <c r="W639" s="13" t="s">
        <v>952</v>
      </c>
      <c r="X639" s="13" t="s">
        <v>557</v>
      </c>
      <c r="Y639" s="13" t="s">
        <v>50</v>
      </c>
      <c r="Z639" s="13" t="s">
        <v>51</v>
      </c>
      <c r="AA639" s="69"/>
      <c r="AB639" s="69"/>
      <c r="AC639" s="69"/>
      <c r="AD639" s="69"/>
      <c r="AE639" s="13" t="s">
        <v>945</v>
      </c>
      <c r="AF639" s="40" t="s">
        <v>233</v>
      </c>
      <c r="AG639" s="34">
        <v>20000000</v>
      </c>
      <c r="AH639" s="70" t="e">
        <f>VLOOKUP(A639,'MOD PAA INVERSIÓN 25 DE FEBRERO'!$B:$M,12,0)</f>
        <v>#N/A</v>
      </c>
      <c r="AI639" s="70">
        <f t="shared" si="23"/>
        <v>0</v>
      </c>
      <c r="AJ639" s="70">
        <v>20000000</v>
      </c>
      <c r="AK639" s="70">
        <v>0</v>
      </c>
      <c r="AL639" s="70" t="e">
        <f>VLOOKUP(A639,'MOD PAA INVERSIÓN 25 DE FEBRERO'!$B:$X,23,0)</f>
        <v>#N/A</v>
      </c>
      <c r="AM639" s="13" t="s">
        <v>970</v>
      </c>
      <c r="AN639" s="14">
        <v>8146</v>
      </c>
      <c r="AO639" s="71"/>
      <c r="AP639" s="71">
        <f>SUMIFS('MOD PAA INVERSIÓN'!$M:$M,'MOD PAA INVERSIÓN'!B:B,A639,'MOD PAA INVERSIÓN'!A:A,"Información Actual")</f>
        <v>0</v>
      </c>
      <c r="AQ639" s="71" t="e">
        <f>VLOOKUP(A639,'Copia de MOD PAA INVERSIÓN'!$B:$M,12,0)</f>
        <v>#N/A</v>
      </c>
      <c r="AR639" s="69" t="e">
        <f>VLOOKUP(A639,'SOL INVERSIÒN'!$B:$M,12,0)</f>
        <v>#N/A</v>
      </c>
      <c r="AS639" s="69" t="e">
        <f t="shared" si="22"/>
        <v>#N/A</v>
      </c>
      <c r="AT639" s="71"/>
      <c r="AU639" s="71" t="e">
        <f t="shared" si="24"/>
        <v>#N/A</v>
      </c>
      <c r="AV639" s="71"/>
      <c r="AW639" s="71"/>
      <c r="AX639" s="71"/>
    </row>
    <row r="640" spans="1:50" ht="153">
      <c r="A640" s="12" t="s">
        <v>1236</v>
      </c>
      <c r="B640" s="13" t="s">
        <v>34</v>
      </c>
      <c r="C640" s="13" t="s">
        <v>35</v>
      </c>
      <c r="D640" s="13" t="s">
        <v>1095</v>
      </c>
      <c r="E640" s="13" t="s">
        <v>944</v>
      </c>
      <c r="F640" s="14">
        <v>8146</v>
      </c>
      <c r="G640" s="14">
        <v>2024110010254</v>
      </c>
      <c r="H640" s="13" t="s">
        <v>945</v>
      </c>
      <c r="I640" s="13" t="s">
        <v>946</v>
      </c>
      <c r="J640" s="13" t="s">
        <v>1096</v>
      </c>
      <c r="K640" s="13" t="s">
        <v>1146</v>
      </c>
      <c r="L640" s="13" t="s">
        <v>1155</v>
      </c>
      <c r="M640" s="13" t="s">
        <v>835</v>
      </c>
      <c r="N640" s="13" t="s">
        <v>1151</v>
      </c>
      <c r="O640" s="13">
        <v>2</v>
      </c>
      <c r="P640" s="13">
        <v>1</v>
      </c>
      <c r="Q640" s="13" t="s">
        <v>949</v>
      </c>
      <c r="R640" s="40" t="s">
        <v>950</v>
      </c>
      <c r="S640" s="40" t="s">
        <v>233</v>
      </c>
      <c r="T640" s="17">
        <v>20000000</v>
      </c>
      <c r="U640" s="13" t="s">
        <v>1098</v>
      </c>
      <c r="V640" s="13" t="s">
        <v>970</v>
      </c>
      <c r="W640" s="13" t="s">
        <v>952</v>
      </c>
      <c r="X640" s="13" t="s">
        <v>557</v>
      </c>
      <c r="Y640" s="13" t="s">
        <v>50</v>
      </c>
      <c r="Z640" s="13" t="s">
        <v>51</v>
      </c>
      <c r="AA640" s="69"/>
      <c r="AB640" s="69"/>
      <c r="AC640" s="69"/>
      <c r="AD640" s="69"/>
      <c r="AE640" s="13" t="s">
        <v>945</v>
      </c>
      <c r="AF640" s="40" t="s">
        <v>233</v>
      </c>
      <c r="AG640" s="34">
        <v>20000000</v>
      </c>
      <c r="AH640" s="70" t="e">
        <f>VLOOKUP(A640,'MOD PAA INVERSIÓN 25 DE FEBRERO'!$B:$M,12,0)</f>
        <v>#N/A</v>
      </c>
      <c r="AI640" s="70">
        <f t="shared" si="23"/>
        <v>0</v>
      </c>
      <c r="AJ640" s="70">
        <v>20000000</v>
      </c>
      <c r="AK640" s="70">
        <v>0</v>
      </c>
      <c r="AL640" s="70" t="e">
        <f>VLOOKUP(A640,'MOD PAA INVERSIÓN 25 DE FEBRERO'!$B:$X,23,0)</f>
        <v>#N/A</v>
      </c>
      <c r="AM640" s="13" t="s">
        <v>970</v>
      </c>
      <c r="AN640" s="14">
        <v>8146</v>
      </c>
      <c r="AO640" s="71"/>
      <c r="AP640" s="71">
        <f>SUMIFS('MOD PAA INVERSIÓN'!$M:$M,'MOD PAA INVERSIÓN'!B:B,A640,'MOD PAA INVERSIÓN'!A:A,"Información Actual")</f>
        <v>0</v>
      </c>
      <c r="AQ640" s="71" t="e">
        <f>VLOOKUP(A640,'Copia de MOD PAA INVERSIÓN'!$B:$M,12,0)</f>
        <v>#N/A</v>
      </c>
      <c r="AR640" s="69" t="e">
        <f>VLOOKUP(A640,'SOL INVERSIÒN'!$B:$M,12,0)</f>
        <v>#N/A</v>
      </c>
      <c r="AS640" s="69" t="e">
        <f t="shared" si="22"/>
        <v>#N/A</v>
      </c>
      <c r="AT640" s="71"/>
      <c r="AU640" s="71" t="e">
        <f t="shared" si="24"/>
        <v>#N/A</v>
      </c>
      <c r="AV640" s="71"/>
      <c r="AW640" s="71"/>
      <c r="AX640" s="71"/>
    </row>
    <row r="641" spans="1:50" ht="153">
      <c r="A641" s="12" t="s">
        <v>1237</v>
      </c>
      <c r="B641" s="13" t="s">
        <v>34</v>
      </c>
      <c r="C641" s="13" t="s">
        <v>35</v>
      </c>
      <c r="D641" s="13" t="s">
        <v>1095</v>
      </c>
      <c r="E641" s="13" t="s">
        <v>944</v>
      </c>
      <c r="F641" s="14">
        <v>8146</v>
      </c>
      <c r="G641" s="14">
        <v>2024110010254</v>
      </c>
      <c r="H641" s="13" t="s">
        <v>945</v>
      </c>
      <c r="I641" s="13" t="s">
        <v>946</v>
      </c>
      <c r="J641" s="13" t="s">
        <v>1096</v>
      </c>
      <c r="K641" s="13">
        <v>80111600</v>
      </c>
      <c r="L641" s="13" t="s">
        <v>1238</v>
      </c>
      <c r="M641" s="13" t="s">
        <v>43</v>
      </c>
      <c r="N641" s="13" t="s">
        <v>280</v>
      </c>
      <c r="O641" s="13">
        <v>8</v>
      </c>
      <c r="P641" s="13">
        <v>1</v>
      </c>
      <c r="Q641" s="13" t="s">
        <v>577</v>
      </c>
      <c r="R641" s="40" t="s">
        <v>45</v>
      </c>
      <c r="S641" s="40" t="s">
        <v>233</v>
      </c>
      <c r="T641" s="17">
        <v>37963000</v>
      </c>
      <c r="U641" s="13" t="s">
        <v>1098</v>
      </c>
      <c r="V641" s="13" t="s">
        <v>1239</v>
      </c>
      <c r="W641" s="13" t="s">
        <v>952</v>
      </c>
      <c r="X641" s="13" t="s">
        <v>557</v>
      </c>
      <c r="Y641" s="13" t="s">
        <v>50</v>
      </c>
      <c r="Z641" s="13" t="s">
        <v>51</v>
      </c>
      <c r="AA641" s="69"/>
      <c r="AB641" s="69"/>
      <c r="AC641" s="69"/>
      <c r="AD641" s="69"/>
      <c r="AE641" s="13" t="s">
        <v>945</v>
      </c>
      <c r="AF641" s="40" t="s">
        <v>233</v>
      </c>
      <c r="AG641" s="34">
        <v>37963000</v>
      </c>
      <c r="AH641" s="70" t="e">
        <f>VLOOKUP(A641,'MOD PAA INVERSIÓN 25 DE FEBRERO'!$B:$M,12,0)</f>
        <v>#N/A</v>
      </c>
      <c r="AI641" s="70">
        <f t="shared" si="23"/>
        <v>0</v>
      </c>
      <c r="AJ641" s="70">
        <v>37963000</v>
      </c>
      <c r="AK641" s="70">
        <v>0</v>
      </c>
      <c r="AL641" s="70" t="e">
        <f>VLOOKUP(A641,'MOD PAA INVERSIÓN 25 DE FEBRERO'!$B:$X,23,0)</f>
        <v>#N/A</v>
      </c>
      <c r="AM641" s="13" t="s">
        <v>1239</v>
      </c>
      <c r="AN641" s="14">
        <v>8146</v>
      </c>
      <c r="AO641" s="71"/>
      <c r="AP641" s="71">
        <f>SUMIFS('MOD PAA INVERSIÓN'!$M:$M,'MOD PAA INVERSIÓN'!B:B,A641,'MOD PAA INVERSIÓN'!A:A,"Información Actual")</f>
        <v>0</v>
      </c>
      <c r="AQ641" s="71" t="e">
        <f>VLOOKUP(A641,'Copia de MOD PAA INVERSIÓN'!$B:$M,12,0)</f>
        <v>#N/A</v>
      </c>
      <c r="AR641" s="69" t="e">
        <f>VLOOKUP(A641,'SOL INVERSIÒN'!$B:$M,12,0)</f>
        <v>#N/A</v>
      </c>
      <c r="AS641" s="69" t="e">
        <f t="shared" si="22"/>
        <v>#N/A</v>
      </c>
      <c r="AT641" s="71"/>
      <c r="AU641" s="71" t="e">
        <f t="shared" si="24"/>
        <v>#N/A</v>
      </c>
      <c r="AV641" s="71"/>
      <c r="AW641" s="71"/>
      <c r="AX641" s="71"/>
    </row>
    <row r="642" spans="1:50" ht="153">
      <c r="A642" s="12" t="s">
        <v>1240</v>
      </c>
      <c r="B642" s="13" t="s">
        <v>34</v>
      </c>
      <c r="C642" s="13" t="s">
        <v>35</v>
      </c>
      <c r="D642" s="13" t="s">
        <v>1241</v>
      </c>
      <c r="E642" s="13" t="s">
        <v>944</v>
      </c>
      <c r="F642" s="14">
        <v>8146</v>
      </c>
      <c r="G642" s="14">
        <v>2024110010254</v>
      </c>
      <c r="H642" s="13" t="s">
        <v>945</v>
      </c>
      <c r="I642" s="13" t="s">
        <v>946</v>
      </c>
      <c r="J642" s="13" t="s">
        <v>1242</v>
      </c>
      <c r="K642" s="13">
        <v>80111600</v>
      </c>
      <c r="L642" s="13" t="s">
        <v>1243</v>
      </c>
      <c r="M642" s="13" t="s">
        <v>479</v>
      </c>
      <c r="N642" s="13" t="s">
        <v>479</v>
      </c>
      <c r="O642" s="13">
        <v>5</v>
      </c>
      <c r="P642" s="13">
        <v>1</v>
      </c>
      <c r="Q642" s="13" t="s">
        <v>949</v>
      </c>
      <c r="R642" s="40" t="s">
        <v>45</v>
      </c>
      <c r="S642" s="40">
        <v>4800000</v>
      </c>
      <c r="T642" s="17">
        <v>24000000</v>
      </c>
      <c r="U642" s="13" t="s">
        <v>1244</v>
      </c>
      <c r="V642" s="13" t="s">
        <v>47</v>
      </c>
      <c r="W642" s="13" t="s">
        <v>1245</v>
      </c>
      <c r="X642" s="13" t="s">
        <v>557</v>
      </c>
      <c r="Y642" s="13" t="s">
        <v>50</v>
      </c>
      <c r="Z642" s="13" t="s">
        <v>51</v>
      </c>
      <c r="AA642" s="69"/>
      <c r="AB642" s="69"/>
      <c r="AC642" s="69"/>
      <c r="AD642" s="69"/>
      <c r="AE642" s="13" t="s">
        <v>945</v>
      </c>
      <c r="AF642" s="40">
        <v>4800000</v>
      </c>
      <c r="AG642" s="34">
        <v>24000000</v>
      </c>
      <c r="AH642" s="70" t="e">
        <f>VLOOKUP(A642,'MOD PAA INVERSIÓN 25 DE FEBRERO'!$B:$M,12,0)</f>
        <v>#N/A</v>
      </c>
      <c r="AI642" s="70">
        <f t="shared" si="23"/>
        <v>0</v>
      </c>
      <c r="AJ642" s="70">
        <v>24000000</v>
      </c>
      <c r="AK642" s="70">
        <v>0</v>
      </c>
      <c r="AL642" s="70" t="e">
        <f>VLOOKUP(A642,'MOD PAA INVERSIÓN 25 DE FEBRERO'!$B:$X,23,0)</f>
        <v>#N/A</v>
      </c>
      <c r="AM642" s="13" t="s">
        <v>47</v>
      </c>
      <c r="AN642" s="14">
        <v>8146</v>
      </c>
      <c r="AO642" s="71"/>
      <c r="AP642" s="71">
        <f>SUMIFS('MOD PAA INVERSIÓN'!$M:$M,'MOD PAA INVERSIÓN'!B:B,A642,'MOD PAA INVERSIÓN'!A:A,"Información Actual")</f>
        <v>0</v>
      </c>
      <c r="AQ642" s="71" t="e">
        <f>VLOOKUP(A642,'Copia de MOD PAA INVERSIÓN'!$B:$M,12,0)</f>
        <v>#N/A</v>
      </c>
      <c r="AR642" s="69" t="e">
        <f>VLOOKUP(A642,'SOL INVERSIÒN'!$B:$M,12,0)</f>
        <v>#N/A</v>
      </c>
      <c r="AS642" s="69" t="e">
        <f t="shared" si="22"/>
        <v>#N/A</v>
      </c>
      <c r="AT642" s="71"/>
      <c r="AU642" s="71" t="e">
        <f t="shared" si="24"/>
        <v>#N/A</v>
      </c>
      <c r="AV642" s="71"/>
      <c r="AW642" s="71"/>
      <c r="AX642" s="71"/>
    </row>
    <row r="643" spans="1:50" ht="153">
      <c r="A643" s="12" t="s">
        <v>1246</v>
      </c>
      <c r="B643" s="13" t="s">
        <v>34</v>
      </c>
      <c r="C643" s="13" t="s">
        <v>35</v>
      </c>
      <c r="D643" s="13" t="s">
        <v>1241</v>
      </c>
      <c r="E643" s="13" t="s">
        <v>944</v>
      </c>
      <c r="F643" s="14">
        <v>8146</v>
      </c>
      <c r="G643" s="14">
        <v>2024110010254</v>
      </c>
      <c r="H643" s="13" t="s">
        <v>945</v>
      </c>
      <c r="I643" s="13" t="s">
        <v>946</v>
      </c>
      <c r="J643" s="13" t="str">
        <f>VLOOKUP(A643,'MOD PAA INVERSIÓN 25 DE FEBRERO'!$B:$C,2,0)</f>
        <v>2. Fortalecer 1 sistema(s) informativo y de comunicación del Distrito</v>
      </c>
      <c r="K643" s="13">
        <f>VLOOKUP(A643,'MOD PAA INVERSIÓN 25 DE FEBRERO'!$B:$D,3,0)</f>
        <v>80111600</v>
      </c>
      <c r="L643" s="13" t="str">
        <f>VLOOKUP(A643,'MOD PAA INVERSIÓN 25 DE FEBRERO'!$B:$E,4,0)</f>
        <v>Prestar los servicios profesionales para realizar actividades administrativas, elaborar y realizar seguimiento a los planes e informes institucionales, gestión documental, análisis estadístico y monitoreo de medios de la Oficina Asesora de Comunicaciones.</v>
      </c>
      <c r="M643" s="13" t="str">
        <f>VLOOKUP(A643,'MOD PAA INVERSIÓN 25 DE FEBRERO'!$B:$F,5,0)</f>
        <v>Febrero</v>
      </c>
      <c r="N643" s="14" t="str">
        <f>VLOOKUP(A643,'MOD PAA INVERSIÓN 25 DE FEBRERO'!$B:$G,6,0)</f>
        <v>Febrero</v>
      </c>
      <c r="O643" s="14">
        <f>VLOOKUP(A643,'MOD PAA INVERSIÓN 25 DE FEBRERO'!$B:$H,7,0)</f>
        <v>5</v>
      </c>
      <c r="P643" s="13">
        <f>VLOOKUP(A643,'MOD PAA INVERSIÓN 25 DE FEBRERO'!$B:$I,8,0)</f>
        <v>1</v>
      </c>
      <c r="Q643" s="13" t="str">
        <f>VLOOKUP(A643,'MOD PAA INVERSIÓN 25 DE FEBRERO'!$B:$J,9,0)</f>
        <v>CCE-16 Contratacion Directa</v>
      </c>
      <c r="R643" s="15" t="str">
        <f>VLOOKUP(A643,'MOD PAA INVERSIÓN 25 DE FEBRERO'!$B:$K,10,0)</f>
        <v>1-100-F001_VA-Recursos distrito</v>
      </c>
      <c r="S643" s="16">
        <f>VLOOKUP(A643,'MOD PAA INVERSIÓN 25 DE FEBRERO'!$B:$L,11,0)</f>
        <v>6500000</v>
      </c>
      <c r="T643" s="17">
        <v>32500000</v>
      </c>
      <c r="U643" s="13" t="str">
        <f>VLOOKUP(A643,'MOD PAA INVERSIÓN 25 DE FEBRERO'!$B:$N,13,0)</f>
        <v>Oficina Asesora de Comunicaciones</v>
      </c>
      <c r="V643" s="13" t="str">
        <f>VLOOKUP(A643,'MOD PAA INVERSIÓN 25 DE FEBRERO'!$B:$O,14,0)</f>
        <v>O232020200991119_Otros servicios de la administración pública n.c.p.</v>
      </c>
      <c r="W643" s="13" t="str">
        <f>VLOOKUP(A643,'MOD PAA INVERSIÓN 25 DE FEBRERO'!$B:$P,15,0)</f>
        <v>20/0220/0107/45020170254</v>
      </c>
      <c r="X643" s="13" t="s">
        <v>557</v>
      </c>
      <c r="Y643" s="13" t="s">
        <v>50</v>
      </c>
      <c r="Z643" s="13" t="s">
        <v>51</v>
      </c>
      <c r="AA643" s="69"/>
      <c r="AB643" s="69"/>
      <c r="AC643" s="69"/>
      <c r="AD643" s="69"/>
      <c r="AE643" s="13" t="s">
        <v>945</v>
      </c>
      <c r="AF643" s="40">
        <v>5500000</v>
      </c>
      <c r="AG643" s="34">
        <v>27500000</v>
      </c>
      <c r="AH643" s="70">
        <f>VLOOKUP(A643,'MOD PAA INVERSIÓN 25 DE FEBRERO'!$B:$M,12,0)</f>
        <v>32500000</v>
      </c>
      <c r="AI643" s="70">
        <f t="shared" si="23"/>
        <v>5000000</v>
      </c>
      <c r="AJ643" s="83">
        <v>32500000</v>
      </c>
      <c r="AK643" s="70">
        <v>3</v>
      </c>
      <c r="AL643" s="70" t="str">
        <f>VLOOKUP(A643,'MOD PAA INVERSIÓN 25 DE FEBRERO'!$B:$X,23,0)</f>
        <v>Modificación propuesta</v>
      </c>
      <c r="AM643" s="13" t="s">
        <v>47</v>
      </c>
      <c r="AN643" s="14">
        <v>8146</v>
      </c>
      <c r="AO643" s="71"/>
      <c r="AP643" s="71">
        <f>SUMIFS('MOD PAA INVERSIÓN'!$M:$M,'MOD PAA INVERSIÓN'!B:B,A643,'MOD PAA INVERSIÓN'!A:A,"Información Actual")</f>
        <v>27500000</v>
      </c>
      <c r="AQ643" s="71">
        <f>VLOOKUP(A643,'Copia de MOD PAA INVERSIÓN'!$B:$M,12,0)</f>
        <v>32500000</v>
      </c>
      <c r="AR643" s="75">
        <f>VLOOKUP(A643,'SOL INVERSIÒN'!$B:$M,12,0)</f>
        <v>32500000</v>
      </c>
      <c r="AS643" s="75">
        <f t="shared" si="22"/>
        <v>0</v>
      </c>
      <c r="AT643" s="71"/>
      <c r="AU643" s="71">
        <f t="shared" si="24"/>
        <v>0</v>
      </c>
      <c r="AV643" s="71"/>
      <c r="AW643" s="71"/>
      <c r="AX643" s="71"/>
    </row>
    <row r="644" spans="1:50" ht="153">
      <c r="A644" s="12" t="s">
        <v>1248</v>
      </c>
      <c r="B644" s="13" t="s">
        <v>34</v>
      </c>
      <c r="C644" s="13" t="s">
        <v>35</v>
      </c>
      <c r="D644" s="13" t="s">
        <v>1241</v>
      </c>
      <c r="E644" s="13" t="s">
        <v>944</v>
      </c>
      <c r="F644" s="14">
        <v>8146</v>
      </c>
      <c r="G644" s="14">
        <v>2024110010254</v>
      </c>
      <c r="H644" s="13" t="s">
        <v>945</v>
      </c>
      <c r="I644" s="13" t="s">
        <v>946</v>
      </c>
      <c r="J644" s="13" t="s">
        <v>1242</v>
      </c>
      <c r="K644" s="13">
        <v>80111600</v>
      </c>
      <c r="L644" s="13" t="s">
        <v>1249</v>
      </c>
      <c r="M644" s="13" t="s">
        <v>479</v>
      </c>
      <c r="N644" s="13" t="s">
        <v>479</v>
      </c>
      <c r="O644" s="13">
        <v>5</v>
      </c>
      <c r="P644" s="13">
        <v>1</v>
      </c>
      <c r="Q644" s="13" t="s">
        <v>949</v>
      </c>
      <c r="R644" s="40" t="s">
        <v>45</v>
      </c>
      <c r="S644" s="40">
        <v>2440007</v>
      </c>
      <c r="T644" s="17">
        <v>12200035</v>
      </c>
      <c r="U644" s="13" t="s">
        <v>1244</v>
      </c>
      <c r="V644" s="13" t="s">
        <v>47</v>
      </c>
      <c r="W644" s="13" t="s">
        <v>1245</v>
      </c>
      <c r="X644" s="13" t="s">
        <v>557</v>
      </c>
      <c r="Y644" s="13" t="s">
        <v>50</v>
      </c>
      <c r="Z644" s="13" t="s">
        <v>51</v>
      </c>
      <c r="AA644" s="69"/>
      <c r="AB644" s="69"/>
      <c r="AC644" s="69"/>
      <c r="AD644" s="69"/>
      <c r="AE644" s="13" t="s">
        <v>945</v>
      </c>
      <c r="AF644" s="40">
        <v>2440007</v>
      </c>
      <c r="AG644" s="34">
        <v>12200035</v>
      </c>
      <c r="AH644" s="70" t="e">
        <f>VLOOKUP(A644,'MOD PAA INVERSIÓN 25 DE FEBRERO'!$B:$M,12,0)</f>
        <v>#N/A</v>
      </c>
      <c r="AI644" s="70">
        <f t="shared" si="23"/>
        <v>0</v>
      </c>
      <c r="AJ644" s="70">
        <v>12200035</v>
      </c>
      <c r="AK644" s="70">
        <v>0</v>
      </c>
      <c r="AL644" s="70" t="e">
        <f>VLOOKUP(A644,'MOD PAA INVERSIÓN 25 DE FEBRERO'!$B:$X,23,0)</f>
        <v>#N/A</v>
      </c>
      <c r="AM644" s="13" t="s">
        <v>47</v>
      </c>
      <c r="AN644" s="14">
        <v>8146</v>
      </c>
      <c r="AO644" s="71"/>
      <c r="AP644" s="71">
        <f>SUMIFS('MOD PAA INVERSIÓN'!$M:$M,'MOD PAA INVERSIÓN'!B:B,A644,'MOD PAA INVERSIÓN'!A:A,"Información Actual")</f>
        <v>0</v>
      </c>
      <c r="AQ644" s="71" t="e">
        <f>VLOOKUP(A644,'Copia de MOD PAA INVERSIÓN'!$B:$M,12,0)</f>
        <v>#N/A</v>
      </c>
      <c r="AR644" s="69" t="e">
        <f>VLOOKUP(A644,'SOL INVERSIÒN'!$B:$M,12,0)</f>
        <v>#N/A</v>
      </c>
      <c r="AS644" s="69" t="e">
        <f t="shared" si="22"/>
        <v>#N/A</v>
      </c>
      <c r="AT644" s="71"/>
      <c r="AU644" s="71" t="e">
        <f t="shared" si="24"/>
        <v>#N/A</v>
      </c>
      <c r="AV644" s="71"/>
      <c r="AW644" s="71"/>
      <c r="AX644" s="71"/>
    </row>
    <row r="645" spans="1:50" ht="153">
      <c r="A645" s="12" t="s">
        <v>1250</v>
      </c>
      <c r="B645" s="13" t="s">
        <v>34</v>
      </c>
      <c r="C645" s="13" t="s">
        <v>35</v>
      </c>
      <c r="D645" s="13" t="s">
        <v>1241</v>
      </c>
      <c r="E645" s="13" t="s">
        <v>944</v>
      </c>
      <c r="F645" s="14">
        <v>8146</v>
      </c>
      <c r="G645" s="14">
        <v>2024110010254</v>
      </c>
      <c r="H645" s="13" t="s">
        <v>945</v>
      </c>
      <c r="I645" s="13" t="s">
        <v>946</v>
      </c>
      <c r="J645" s="13" t="str">
        <f>VLOOKUP(A645,'MOD PAA INVERSIÓN 25 DE FEBRERO'!$B:$C,2,0)</f>
        <v>2. Fortalecer 1 sistema(s) informativo y de comunicación del Distrito</v>
      </c>
      <c r="K645" s="13">
        <f>VLOOKUP(A645,'MOD PAA INVERSIÓN 25 DE FEBRERO'!$B:$D,3,0)</f>
        <v>80111600</v>
      </c>
      <c r="L645" s="13" t="str">
        <f>VLOOKUP(A645,'MOD PAA INVERSIÓN 25 DE FEBRERO'!$B:$E,4,0)</f>
        <v>Prestar los servicios profesionales para la administración y edición de los contenidos de las páginas web de la entidad.</v>
      </c>
      <c r="M645" s="13" t="str">
        <f>VLOOKUP(A645,'MOD PAA INVERSIÓN 25 DE FEBRERO'!$B:$F,5,0)</f>
        <v>Febrero</v>
      </c>
      <c r="N645" s="14" t="str">
        <f>VLOOKUP(A645,'MOD PAA INVERSIÓN 25 DE FEBRERO'!$B:$G,6,0)</f>
        <v>Febrero</v>
      </c>
      <c r="O645" s="14">
        <f>VLOOKUP(A645,'MOD PAA INVERSIÓN 25 DE FEBRERO'!$B:$H,7,0)</f>
        <v>2</v>
      </c>
      <c r="P645" s="13">
        <f>VLOOKUP(A645,'MOD PAA INVERSIÓN 25 DE FEBRERO'!$B:$I,8,0)</f>
        <v>1</v>
      </c>
      <c r="Q645" s="13" t="str">
        <f>VLOOKUP(A645,'MOD PAA INVERSIÓN 25 DE FEBRERO'!$B:$J,9,0)</f>
        <v>CCE-16 Contratacion Directa</v>
      </c>
      <c r="R645" s="15" t="str">
        <f>VLOOKUP(A645,'MOD PAA INVERSIÓN 25 DE FEBRERO'!$B:$K,10,0)</f>
        <v>1-100-F001_VA-Recursos distrito</v>
      </c>
      <c r="S645" s="16">
        <f>VLOOKUP(A645,'MOD PAA INVERSIÓN 25 DE FEBRERO'!$B:$L,11,0)</f>
        <v>4508000</v>
      </c>
      <c r="T645" s="17">
        <v>9016000</v>
      </c>
      <c r="U645" s="13" t="str">
        <f>VLOOKUP(A645,'MOD PAA INVERSIÓN 25 DE FEBRERO'!$B:$N,13,0)</f>
        <v>Oficina Asesora de Comunicaciones</v>
      </c>
      <c r="V645" s="13" t="str">
        <f>VLOOKUP(A645,'MOD PAA INVERSIÓN 25 DE FEBRERO'!$B:$O,14,0)</f>
        <v>O232020200991119_Otros servicios de la administración pública n.c.p.</v>
      </c>
      <c r="W645" s="13" t="str">
        <f>VLOOKUP(A645,'MOD PAA INVERSIÓN 25 DE FEBRERO'!$B:$P,15,0)</f>
        <v>20/0220/0107/45020170254</v>
      </c>
      <c r="X645" s="13" t="s">
        <v>557</v>
      </c>
      <c r="Y645" s="13" t="s">
        <v>50</v>
      </c>
      <c r="Z645" s="13" t="s">
        <v>51</v>
      </c>
      <c r="AA645" s="69"/>
      <c r="AB645" s="69"/>
      <c r="AC645" s="69"/>
      <c r="AD645" s="69"/>
      <c r="AE645" s="13" t="s">
        <v>945</v>
      </c>
      <c r="AF645" s="40">
        <v>4508000</v>
      </c>
      <c r="AG645" s="34">
        <v>22540000</v>
      </c>
      <c r="AH645" s="70">
        <f>VLOOKUP(A645,'MOD PAA INVERSIÓN 25 DE FEBRERO'!$B:$M,12,0)</f>
        <v>9016000</v>
      </c>
      <c r="AI645" s="70">
        <f t="shared" si="23"/>
        <v>-13524000</v>
      </c>
      <c r="AJ645" s="83">
        <v>9016000</v>
      </c>
      <c r="AK645" s="70">
        <v>3</v>
      </c>
      <c r="AL645" s="70" t="str">
        <f>VLOOKUP(A645,'MOD PAA INVERSIÓN 25 DE FEBRERO'!$B:$X,23,0)</f>
        <v>Modificación propuesta</v>
      </c>
      <c r="AM645" s="13" t="s">
        <v>47</v>
      </c>
      <c r="AN645" s="14">
        <v>8146</v>
      </c>
      <c r="AO645" s="71"/>
      <c r="AP645" s="71">
        <f>SUMIFS('MOD PAA INVERSIÓN'!$M:$M,'MOD PAA INVERSIÓN'!B:B,A645,'MOD PAA INVERSIÓN'!A:A,"Información Actual")</f>
        <v>22540000</v>
      </c>
      <c r="AQ645" s="71">
        <f>VLOOKUP(A645,'Copia de MOD PAA INVERSIÓN'!$B:$M,12,0)</f>
        <v>9016000</v>
      </c>
      <c r="AR645" s="75">
        <f>VLOOKUP(A645,'SOL INVERSIÒN'!$B:$M,12,0)</f>
        <v>9016000</v>
      </c>
      <c r="AS645" s="75">
        <f t="shared" si="22"/>
        <v>0</v>
      </c>
      <c r="AT645" s="71"/>
      <c r="AU645" s="71">
        <f t="shared" si="24"/>
        <v>0</v>
      </c>
      <c r="AV645" s="71"/>
      <c r="AW645" s="71"/>
      <c r="AX645" s="71"/>
    </row>
    <row r="646" spans="1:50" ht="153">
      <c r="A646" s="12" t="s">
        <v>1252</v>
      </c>
      <c r="B646" s="13" t="s">
        <v>34</v>
      </c>
      <c r="C646" s="13" t="s">
        <v>35</v>
      </c>
      <c r="D646" s="13" t="s">
        <v>1241</v>
      </c>
      <c r="E646" s="13" t="s">
        <v>944</v>
      </c>
      <c r="F646" s="14">
        <v>8146</v>
      </c>
      <c r="G646" s="14">
        <v>2024110010254</v>
      </c>
      <c r="H646" s="13" t="s">
        <v>945</v>
      </c>
      <c r="I646" s="13" t="s">
        <v>946</v>
      </c>
      <c r="J646" s="13" t="s">
        <v>1242</v>
      </c>
      <c r="K646" s="13">
        <v>80111600</v>
      </c>
      <c r="L646" s="13" t="s">
        <v>1253</v>
      </c>
      <c r="M646" s="13" t="s">
        <v>479</v>
      </c>
      <c r="N646" s="13" t="s">
        <v>479</v>
      </c>
      <c r="O646" s="13">
        <v>5</v>
      </c>
      <c r="P646" s="13">
        <v>1</v>
      </c>
      <c r="Q646" s="13" t="s">
        <v>949</v>
      </c>
      <c r="R646" s="40" t="s">
        <v>45</v>
      </c>
      <c r="S646" s="40">
        <v>4350000</v>
      </c>
      <c r="T646" s="17">
        <v>21750000</v>
      </c>
      <c r="U646" s="13" t="s">
        <v>1244</v>
      </c>
      <c r="V646" s="13" t="s">
        <v>47</v>
      </c>
      <c r="W646" s="13" t="s">
        <v>1245</v>
      </c>
      <c r="X646" s="13" t="s">
        <v>557</v>
      </c>
      <c r="Y646" s="13" t="s">
        <v>50</v>
      </c>
      <c r="Z646" s="13" t="s">
        <v>51</v>
      </c>
      <c r="AA646" s="69"/>
      <c r="AB646" s="69"/>
      <c r="AC646" s="69"/>
      <c r="AD646" s="69"/>
      <c r="AE646" s="13" t="s">
        <v>945</v>
      </c>
      <c r="AF646" s="40">
        <v>4350000</v>
      </c>
      <c r="AG646" s="34">
        <v>21750000</v>
      </c>
      <c r="AH646" s="70" t="e">
        <f>VLOOKUP(A646,'MOD PAA INVERSIÓN 25 DE FEBRERO'!$B:$M,12,0)</f>
        <v>#N/A</v>
      </c>
      <c r="AI646" s="70">
        <f t="shared" si="23"/>
        <v>0</v>
      </c>
      <c r="AJ646" s="70">
        <v>21750000</v>
      </c>
      <c r="AK646" s="70">
        <v>0</v>
      </c>
      <c r="AL646" s="70" t="e">
        <f>VLOOKUP(A646,'MOD PAA INVERSIÓN 25 DE FEBRERO'!$B:$X,23,0)</f>
        <v>#N/A</v>
      </c>
      <c r="AM646" s="13" t="s">
        <v>47</v>
      </c>
      <c r="AN646" s="14">
        <v>8146</v>
      </c>
      <c r="AO646" s="71"/>
      <c r="AP646" s="71">
        <f>SUMIFS('MOD PAA INVERSIÓN'!$M:$M,'MOD PAA INVERSIÓN'!B:B,A646,'MOD PAA INVERSIÓN'!A:A,"Información Actual")</f>
        <v>0</v>
      </c>
      <c r="AQ646" s="71" t="e">
        <f>VLOOKUP(A646,'Copia de MOD PAA INVERSIÓN'!$B:$M,12,0)</f>
        <v>#N/A</v>
      </c>
      <c r="AR646" s="69" t="e">
        <f>VLOOKUP(A646,'SOL INVERSIÒN'!$B:$M,12,0)</f>
        <v>#N/A</v>
      </c>
      <c r="AS646" s="69" t="e">
        <f t="shared" si="22"/>
        <v>#N/A</v>
      </c>
      <c r="AT646" s="71"/>
      <c r="AU646" s="71" t="e">
        <f t="shared" si="24"/>
        <v>#N/A</v>
      </c>
      <c r="AV646" s="71"/>
      <c r="AW646" s="71"/>
      <c r="AX646" s="71"/>
    </row>
    <row r="647" spans="1:50" ht="153">
      <c r="A647" s="12" t="s">
        <v>1254</v>
      </c>
      <c r="B647" s="13" t="s">
        <v>34</v>
      </c>
      <c r="C647" s="13" t="s">
        <v>35</v>
      </c>
      <c r="D647" s="13" t="s">
        <v>1241</v>
      </c>
      <c r="E647" s="13" t="s">
        <v>944</v>
      </c>
      <c r="F647" s="14">
        <v>8146</v>
      </c>
      <c r="G647" s="14">
        <v>2024110010254</v>
      </c>
      <c r="H647" s="13" t="s">
        <v>945</v>
      </c>
      <c r="I647" s="13" t="s">
        <v>946</v>
      </c>
      <c r="J647" s="13" t="s">
        <v>1242</v>
      </c>
      <c r="K647" s="13">
        <v>80111600</v>
      </c>
      <c r="L647" s="13" t="s">
        <v>1255</v>
      </c>
      <c r="M647" s="13" t="s">
        <v>479</v>
      </c>
      <c r="N647" s="13" t="s">
        <v>479</v>
      </c>
      <c r="O647" s="13">
        <v>5</v>
      </c>
      <c r="P647" s="13">
        <v>1</v>
      </c>
      <c r="Q647" s="13" t="s">
        <v>949</v>
      </c>
      <c r="R647" s="40" t="s">
        <v>45</v>
      </c>
      <c r="S647" s="40">
        <v>4350000</v>
      </c>
      <c r="T647" s="17">
        <v>21750000</v>
      </c>
      <c r="U647" s="13" t="s">
        <v>1244</v>
      </c>
      <c r="V647" s="13" t="s">
        <v>47</v>
      </c>
      <c r="W647" s="13" t="s">
        <v>1245</v>
      </c>
      <c r="X647" s="13" t="s">
        <v>557</v>
      </c>
      <c r="Y647" s="13" t="s">
        <v>50</v>
      </c>
      <c r="Z647" s="13" t="s">
        <v>51</v>
      </c>
      <c r="AA647" s="69"/>
      <c r="AB647" s="69"/>
      <c r="AC647" s="69"/>
      <c r="AD647" s="69"/>
      <c r="AE647" s="13" t="s">
        <v>945</v>
      </c>
      <c r="AF647" s="40">
        <v>4350000</v>
      </c>
      <c r="AG647" s="34">
        <v>21750000</v>
      </c>
      <c r="AH647" s="70" t="e">
        <f>VLOOKUP(A647,'MOD PAA INVERSIÓN 25 DE FEBRERO'!$B:$M,12,0)</f>
        <v>#N/A</v>
      </c>
      <c r="AI647" s="70">
        <f t="shared" si="23"/>
        <v>0</v>
      </c>
      <c r="AJ647" s="70">
        <v>21750000</v>
      </c>
      <c r="AK647" s="70">
        <v>0</v>
      </c>
      <c r="AL647" s="70" t="e">
        <f>VLOOKUP(A647,'MOD PAA INVERSIÓN 25 DE FEBRERO'!$B:$X,23,0)</f>
        <v>#N/A</v>
      </c>
      <c r="AM647" s="13" t="s">
        <v>47</v>
      </c>
      <c r="AN647" s="14">
        <v>8146</v>
      </c>
      <c r="AO647" s="71"/>
      <c r="AP647" s="71">
        <f>SUMIFS('MOD PAA INVERSIÓN'!$M:$M,'MOD PAA INVERSIÓN'!B:B,A647,'MOD PAA INVERSIÓN'!A:A,"Información Actual")</f>
        <v>0</v>
      </c>
      <c r="AQ647" s="71" t="e">
        <f>VLOOKUP(A647,'Copia de MOD PAA INVERSIÓN'!$B:$M,12,0)</f>
        <v>#N/A</v>
      </c>
      <c r="AR647" s="69" t="e">
        <f>VLOOKUP(A647,'SOL INVERSIÒN'!$B:$M,12,0)</f>
        <v>#N/A</v>
      </c>
      <c r="AS647" s="69" t="e">
        <f t="shared" si="22"/>
        <v>#N/A</v>
      </c>
      <c r="AT647" s="71"/>
      <c r="AU647" s="71" t="e">
        <f t="shared" si="24"/>
        <v>#N/A</v>
      </c>
      <c r="AV647" s="71"/>
      <c r="AW647" s="71"/>
      <c r="AX647" s="71"/>
    </row>
    <row r="648" spans="1:50" ht="153">
      <c r="A648" s="12" t="s">
        <v>1256</v>
      </c>
      <c r="B648" s="13" t="s">
        <v>34</v>
      </c>
      <c r="C648" s="13" t="s">
        <v>35</v>
      </c>
      <c r="D648" s="13" t="s">
        <v>1241</v>
      </c>
      <c r="E648" s="13" t="s">
        <v>944</v>
      </c>
      <c r="F648" s="14">
        <v>8146</v>
      </c>
      <c r="G648" s="14">
        <v>2024110010254</v>
      </c>
      <c r="H648" s="13" t="s">
        <v>945</v>
      </c>
      <c r="I648" s="13" t="s">
        <v>946</v>
      </c>
      <c r="J648" s="13" t="str">
        <f>VLOOKUP(A648,'MOD PAA INVERSIÓN 25 DE FEBRERO'!$B:$C,2,0)</f>
        <v>2. Fortalecer 1 sistema(s) informativo y de comunicación del Distrito</v>
      </c>
      <c r="K648" s="13">
        <f>VLOOKUP(A648,'MOD PAA INVERSIÓN 25 DE FEBRERO'!$B:$D,3,0)</f>
        <v>80111600</v>
      </c>
      <c r="L648" s="13" t="str">
        <f>VLOOKUP(A648,'MOD PAA INVERSIÓN 25 DE FEBRERO'!$B:$E,4,0)</f>
        <v>Prestar los servicios profesionales para apoyar la coordinación de la estrategia de comunicación interna y apoyar las distintas actividades que promuevan la participación del IDPAC en coordinación con la Oficina Asesora de Comunicaciones.</v>
      </c>
      <c r="M648" s="13" t="str">
        <f>VLOOKUP(A648,'MOD PAA INVERSIÓN 25 DE FEBRERO'!$B:$F,5,0)</f>
        <v>Abril</v>
      </c>
      <c r="N648" s="14" t="str">
        <f>VLOOKUP(A648,'MOD PAA INVERSIÓN 25 DE FEBRERO'!$B:$G,6,0)</f>
        <v>Abril</v>
      </c>
      <c r="O648" s="14">
        <f>VLOOKUP(A648,'MOD PAA INVERSIÓN 25 DE FEBRERO'!$B:$H,7,0)</f>
        <v>5</v>
      </c>
      <c r="P648" s="13">
        <f>VLOOKUP(A648,'MOD PAA INVERSIÓN 25 DE FEBRERO'!$B:$I,8,0)</f>
        <v>1</v>
      </c>
      <c r="Q648" s="13" t="str">
        <f>VLOOKUP(A648,'MOD PAA INVERSIÓN 25 DE FEBRERO'!$B:$J,9,0)</f>
        <v>CCE-16 Contratacion Directa</v>
      </c>
      <c r="R648" s="15" t="str">
        <f>VLOOKUP(A648,'MOD PAA INVERSIÓN 25 DE FEBRERO'!$B:$K,10,0)</f>
        <v>1-100-F001_VA-Recursos distrito</v>
      </c>
      <c r="S648" s="16">
        <f>VLOOKUP(A648,'MOD PAA INVERSIÓN 25 DE FEBRERO'!$B:$L,11,0)</f>
        <v>4700000</v>
      </c>
      <c r="T648" s="17">
        <v>23500000</v>
      </c>
      <c r="U648" s="13" t="str">
        <f>VLOOKUP(A648,'MOD PAA INVERSIÓN 25 DE FEBRERO'!$B:$N,13,0)</f>
        <v>Oficina Asesora de Comunicaciones</v>
      </c>
      <c r="V648" s="13" t="str">
        <f>VLOOKUP(A648,'MOD PAA INVERSIÓN 25 DE FEBRERO'!$B:$O,14,0)</f>
        <v>O232020200991119_Otros servicios de la administración pública n.c.p.</v>
      </c>
      <c r="W648" s="13" t="str">
        <f>VLOOKUP(A648,'MOD PAA INVERSIÓN 25 DE FEBRERO'!$B:$P,15,0)</f>
        <v>20/0220/0107/45020170254</v>
      </c>
      <c r="X648" s="13" t="s">
        <v>557</v>
      </c>
      <c r="Y648" s="13" t="s">
        <v>50</v>
      </c>
      <c r="Z648" s="13" t="s">
        <v>51</v>
      </c>
      <c r="AA648" s="69"/>
      <c r="AB648" s="69"/>
      <c r="AC648" s="69"/>
      <c r="AD648" s="69"/>
      <c r="AE648" s="13" t="s">
        <v>945</v>
      </c>
      <c r="AF648" s="40">
        <v>4700000</v>
      </c>
      <c r="AG648" s="34">
        <v>23500000</v>
      </c>
      <c r="AH648" s="70">
        <f>VLOOKUP(A648,'MOD PAA INVERSIÓN 25 DE FEBRERO'!$B:$M,12,0)</f>
        <v>23500000</v>
      </c>
      <c r="AI648" s="70">
        <f t="shared" si="23"/>
        <v>0</v>
      </c>
      <c r="AJ648" s="70">
        <v>23500000</v>
      </c>
      <c r="AK648" s="70">
        <v>3</v>
      </c>
      <c r="AL648" s="70" t="str">
        <f>VLOOKUP(A648,'MOD PAA INVERSIÓN 25 DE FEBRERO'!$B:$X,23,0)</f>
        <v>Modificación propuesta</v>
      </c>
      <c r="AM648" s="13" t="s">
        <v>47</v>
      </c>
      <c r="AN648" s="14">
        <v>8146</v>
      </c>
      <c r="AO648" s="71"/>
      <c r="AP648" s="71">
        <f>SUMIFS('MOD PAA INVERSIÓN'!$M:$M,'MOD PAA INVERSIÓN'!B:B,A648,'MOD PAA INVERSIÓN'!A:A,"Información Actual")</f>
        <v>23500000</v>
      </c>
      <c r="AQ648" s="71">
        <f>VLOOKUP(A648,'Copia de MOD PAA INVERSIÓN'!$B:$M,12,0)</f>
        <v>23500000</v>
      </c>
      <c r="AR648" s="75">
        <f>VLOOKUP(A648,'SOL INVERSIÒN'!$B:$M,12,0)</f>
        <v>23500000</v>
      </c>
      <c r="AS648" s="75">
        <f t="shared" si="22"/>
        <v>0</v>
      </c>
      <c r="AT648" s="71"/>
      <c r="AU648" s="71">
        <f t="shared" si="24"/>
        <v>0</v>
      </c>
      <c r="AV648" s="71"/>
      <c r="AW648" s="71"/>
      <c r="AX648" s="71"/>
    </row>
    <row r="649" spans="1:50" ht="153">
      <c r="A649" s="12" t="s">
        <v>1258</v>
      </c>
      <c r="B649" s="13" t="s">
        <v>34</v>
      </c>
      <c r="C649" s="13" t="s">
        <v>35</v>
      </c>
      <c r="D649" s="13" t="s">
        <v>1241</v>
      </c>
      <c r="E649" s="13" t="s">
        <v>944</v>
      </c>
      <c r="F649" s="14">
        <v>8146</v>
      </c>
      <c r="G649" s="14">
        <v>2024110010254</v>
      </c>
      <c r="H649" s="13" t="s">
        <v>945</v>
      </c>
      <c r="I649" s="13" t="s">
        <v>946</v>
      </c>
      <c r="J649" s="13" t="s">
        <v>1242</v>
      </c>
      <c r="K649" s="13">
        <v>80111600</v>
      </c>
      <c r="L649" s="13" t="s">
        <v>1259</v>
      </c>
      <c r="M649" s="13" t="s">
        <v>479</v>
      </c>
      <c r="N649" s="13" t="s">
        <v>479</v>
      </c>
      <c r="O649" s="13">
        <v>5</v>
      </c>
      <c r="P649" s="13">
        <v>1</v>
      </c>
      <c r="Q649" s="13" t="s">
        <v>949</v>
      </c>
      <c r="R649" s="40" t="s">
        <v>45</v>
      </c>
      <c r="S649" s="40">
        <v>3600000</v>
      </c>
      <c r="T649" s="17">
        <v>18000000</v>
      </c>
      <c r="U649" s="13" t="s">
        <v>1244</v>
      </c>
      <c r="V649" s="13" t="s">
        <v>47</v>
      </c>
      <c r="W649" s="13" t="s">
        <v>1245</v>
      </c>
      <c r="X649" s="13" t="s">
        <v>557</v>
      </c>
      <c r="Y649" s="13" t="s">
        <v>50</v>
      </c>
      <c r="Z649" s="13" t="s">
        <v>51</v>
      </c>
      <c r="AA649" s="69"/>
      <c r="AB649" s="69"/>
      <c r="AC649" s="69"/>
      <c r="AD649" s="69"/>
      <c r="AE649" s="13" t="s">
        <v>945</v>
      </c>
      <c r="AF649" s="40">
        <v>3600000</v>
      </c>
      <c r="AG649" s="34">
        <v>18000000</v>
      </c>
      <c r="AH649" s="70" t="e">
        <f>VLOOKUP(A649,'MOD PAA INVERSIÓN 25 DE FEBRERO'!$B:$M,12,0)</f>
        <v>#N/A</v>
      </c>
      <c r="AI649" s="70">
        <f t="shared" si="23"/>
        <v>0</v>
      </c>
      <c r="AJ649" s="70">
        <v>18000000</v>
      </c>
      <c r="AK649" s="70">
        <v>0</v>
      </c>
      <c r="AL649" s="70" t="e">
        <f>VLOOKUP(A649,'MOD PAA INVERSIÓN 25 DE FEBRERO'!$B:$X,23,0)</f>
        <v>#N/A</v>
      </c>
      <c r="AM649" s="13" t="s">
        <v>47</v>
      </c>
      <c r="AN649" s="14">
        <v>8146</v>
      </c>
      <c r="AO649" s="71"/>
      <c r="AP649" s="71">
        <f>SUMIFS('MOD PAA INVERSIÓN'!$M:$M,'MOD PAA INVERSIÓN'!B:B,A649,'MOD PAA INVERSIÓN'!A:A,"Información Actual")</f>
        <v>0</v>
      </c>
      <c r="AQ649" s="71" t="e">
        <f>VLOOKUP(A649,'Copia de MOD PAA INVERSIÓN'!$B:$M,12,0)</f>
        <v>#N/A</v>
      </c>
      <c r="AR649" s="69" t="e">
        <f>VLOOKUP(A649,'SOL INVERSIÒN'!$B:$M,12,0)</f>
        <v>#N/A</v>
      </c>
      <c r="AS649" s="69" t="e">
        <f t="shared" si="22"/>
        <v>#N/A</v>
      </c>
      <c r="AT649" s="71"/>
      <c r="AU649" s="71" t="e">
        <f t="shared" si="24"/>
        <v>#N/A</v>
      </c>
      <c r="AV649" s="71"/>
      <c r="AW649" s="71"/>
      <c r="AX649" s="71"/>
    </row>
    <row r="650" spans="1:50" ht="153">
      <c r="A650" s="12" t="s">
        <v>1260</v>
      </c>
      <c r="B650" s="13" t="s">
        <v>34</v>
      </c>
      <c r="C650" s="13" t="s">
        <v>35</v>
      </c>
      <c r="D650" s="13" t="s">
        <v>1241</v>
      </c>
      <c r="E650" s="13" t="s">
        <v>944</v>
      </c>
      <c r="F650" s="14">
        <v>8146</v>
      </c>
      <c r="G650" s="14">
        <v>2024110010254</v>
      </c>
      <c r="H650" s="13" t="s">
        <v>945</v>
      </c>
      <c r="I650" s="13" t="s">
        <v>946</v>
      </c>
      <c r="J650" s="13" t="s">
        <v>1242</v>
      </c>
      <c r="K650" s="13">
        <v>80111600</v>
      </c>
      <c r="L650" s="13" t="s">
        <v>1261</v>
      </c>
      <c r="M650" s="13" t="s">
        <v>479</v>
      </c>
      <c r="N650" s="13" t="s">
        <v>479</v>
      </c>
      <c r="O650" s="13">
        <v>5</v>
      </c>
      <c r="P650" s="13">
        <v>1</v>
      </c>
      <c r="Q650" s="13" t="s">
        <v>949</v>
      </c>
      <c r="R650" s="40" t="s">
        <v>45</v>
      </c>
      <c r="S650" s="40">
        <v>4350000</v>
      </c>
      <c r="T650" s="17">
        <v>21750000</v>
      </c>
      <c r="U650" s="13" t="s">
        <v>1244</v>
      </c>
      <c r="V650" s="13" t="s">
        <v>47</v>
      </c>
      <c r="W650" s="13" t="s">
        <v>1245</v>
      </c>
      <c r="X650" s="13" t="s">
        <v>557</v>
      </c>
      <c r="Y650" s="13" t="s">
        <v>50</v>
      </c>
      <c r="Z650" s="13" t="s">
        <v>51</v>
      </c>
      <c r="AA650" s="69"/>
      <c r="AB650" s="69"/>
      <c r="AC650" s="69"/>
      <c r="AD650" s="69"/>
      <c r="AE650" s="13" t="s">
        <v>945</v>
      </c>
      <c r="AF650" s="40">
        <v>4350000</v>
      </c>
      <c r="AG650" s="34">
        <v>21750000</v>
      </c>
      <c r="AH650" s="70" t="e">
        <f>VLOOKUP(A650,'MOD PAA INVERSIÓN 25 DE FEBRERO'!$B:$M,12,0)</f>
        <v>#N/A</v>
      </c>
      <c r="AI650" s="70">
        <f t="shared" si="23"/>
        <v>0</v>
      </c>
      <c r="AJ650" s="70">
        <v>21750000</v>
      </c>
      <c r="AK650" s="70">
        <v>0</v>
      </c>
      <c r="AL650" s="70" t="e">
        <f>VLOOKUP(A650,'MOD PAA INVERSIÓN 25 DE FEBRERO'!$B:$X,23,0)</f>
        <v>#N/A</v>
      </c>
      <c r="AM650" s="13" t="s">
        <v>47</v>
      </c>
      <c r="AN650" s="14">
        <v>8146</v>
      </c>
      <c r="AO650" s="71"/>
      <c r="AP650" s="71">
        <f>SUMIFS('MOD PAA INVERSIÓN'!$M:$M,'MOD PAA INVERSIÓN'!B:B,A650,'MOD PAA INVERSIÓN'!A:A,"Información Actual")</f>
        <v>0</v>
      </c>
      <c r="AQ650" s="71" t="e">
        <f>VLOOKUP(A650,'Copia de MOD PAA INVERSIÓN'!$B:$M,12,0)</f>
        <v>#N/A</v>
      </c>
      <c r="AR650" s="69" t="e">
        <f>VLOOKUP(A650,'SOL INVERSIÒN'!$B:$M,12,0)</f>
        <v>#N/A</v>
      </c>
      <c r="AS650" s="69" t="e">
        <f t="shared" si="22"/>
        <v>#N/A</v>
      </c>
      <c r="AT650" s="71"/>
      <c r="AU650" s="71" t="e">
        <f t="shared" si="24"/>
        <v>#N/A</v>
      </c>
      <c r="AV650" s="71"/>
      <c r="AW650" s="71"/>
      <c r="AX650" s="71"/>
    </row>
    <row r="651" spans="1:50" ht="153">
      <c r="A651" s="12" t="s">
        <v>1262</v>
      </c>
      <c r="B651" s="13" t="s">
        <v>34</v>
      </c>
      <c r="C651" s="13" t="s">
        <v>35</v>
      </c>
      <c r="D651" s="13" t="s">
        <v>1241</v>
      </c>
      <c r="E651" s="13" t="s">
        <v>944</v>
      </c>
      <c r="F651" s="14">
        <v>8146</v>
      </c>
      <c r="G651" s="14">
        <v>2024110010254</v>
      </c>
      <c r="H651" s="13" t="s">
        <v>945</v>
      </c>
      <c r="I651" s="13" t="s">
        <v>946</v>
      </c>
      <c r="J651" s="13" t="s">
        <v>1242</v>
      </c>
      <c r="K651" s="13">
        <v>80111600</v>
      </c>
      <c r="L651" s="13" t="s">
        <v>1263</v>
      </c>
      <c r="M651" s="13" t="s">
        <v>479</v>
      </c>
      <c r="N651" s="13" t="s">
        <v>479</v>
      </c>
      <c r="O651" s="13">
        <v>5</v>
      </c>
      <c r="P651" s="13">
        <v>1</v>
      </c>
      <c r="Q651" s="13" t="s">
        <v>949</v>
      </c>
      <c r="R651" s="40" t="s">
        <v>45</v>
      </c>
      <c r="S651" s="40">
        <v>4508000</v>
      </c>
      <c r="T651" s="17">
        <v>22540000</v>
      </c>
      <c r="U651" s="13" t="s">
        <v>1244</v>
      </c>
      <c r="V651" s="13" t="s">
        <v>47</v>
      </c>
      <c r="W651" s="13" t="s">
        <v>1245</v>
      </c>
      <c r="X651" s="13" t="s">
        <v>557</v>
      </c>
      <c r="Y651" s="13" t="s">
        <v>50</v>
      </c>
      <c r="Z651" s="13" t="s">
        <v>51</v>
      </c>
      <c r="AA651" s="69"/>
      <c r="AB651" s="69"/>
      <c r="AC651" s="69"/>
      <c r="AD651" s="69"/>
      <c r="AE651" s="13" t="s">
        <v>945</v>
      </c>
      <c r="AF651" s="40">
        <v>4508000</v>
      </c>
      <c r="AG651" s="34">
        <v>22540000</v>
      </c>
      <c r="AH651" s="70" t="e">
        <f>VLOOKUP(A651,'MOD PAA INVERSIÓN 25 DE FEBRERO'!$B:$M,12,0)</f>
        <v>#N/A</v>
      </c>
      <c r="AI651" s="70">
        <f t="shared" si="23"/>
        <v>0</v>
      </c>
      <c r="AJ651" s="70">
        <v>22540000</v>
      </c>
      <c r="AK651" s="70">
        <v>0</v>
      </c>
      <c r="AL651" s="70" t="e">
        <f>VLOOKUP(A651,'MOD PAA INVERSIÓN 25 DE FEBRERO'!$B:$X,23,0)</f>
        <v>#N/A</v>
      </c>
      <c r="AM651" s="13" t="s">
        <v>47</v>
      </c>
      <c r="AN651" s="14">
        <v>8146</v>
      </c>
      <c r="AO651" s="71"/>
      <c r="AP651" s="71">
        <f>SUMIFS('MOD PAA INVERSIÓN'!$M:$M,'MOD PAA INVERSIÓN'!B:B,A651,'MOD PAA INVERSIÓN'!A:A,"Información Actual")</f>
        <v>0</v>
      </c>
      <c r="AQ651" s="71" t="e">
        <f>VLOOKUP(A651,'Copia de MOD PAA INVERSIÓN'!$B:$M,12,0)</f>
        <v>#N/A</v>
      </c>
      <c r="AR651" s="69" t="e">
        <f>VLOOKUP(A651,'SOL INVERSIÒN'!$B:$M,12,0)</f>
        <v>#N/A</v>
      </c>
      <c r="AS651" s="69" t="e">
        <f t="shared" si="22"/>
        <v>#N/A</v>
      </c>
      <c r="AT651" s="71"/>
      <c r="AU651" s="71" t="e">
        <f t="shared" si="24"/>
        <v>#N/A</v>
      </c>
      <c r="AV651" s="71"/>
      <c r="AW651" s="71"/>
      <c r="AX651" s="71"/>
    </row>
    <row r="652" spans="1:50" ht="153">
      <c r="A652" s="12" t="s">
        <v>1264</v>
      </c>
      <c r="B652" s="13" t="s">
        <v>34</v>
      </c>
      <c r="C652" s="13" t="s">
        <v>35</v>
      </c>
      <c r="D652" s="13" t="s">
        <v>1241</v>
      </c>
      <c r="E652" s="13" t="s">
        <v>944</v>
      </c>
      <c r="F652" s="14">
        <v>8146</v>
      </c>
      <c r="G652" s="14">
        <v>2024110010254</v>
      </c>
      <c r="H652" s="13" t="s">
        <v>945</v>
      </c>
      <c r="I652" s="13" t="s">
        <v>946</v>
      </c>
      <c r="J652" s="13" t="s">
        <v>1242</v>
      </c>
      <c r="K652" s="13">
        <v>80111600</v>
      </c>
      <c r="L652" s="13" t="s">
        <v>1265</v>
      </c>
      <c r="M652" s="13" t="s">
        <v>729</v>
      </c>
      <c r="N652" s="13" t="s">
        <v>295</v>
      </c>
      <c r="O652" s="13">
        <v>3</v>
      </c>
      <c r="P652" s="13">
        <v>1</v>
      </c>
      <c r="Q652" s="13" t="s">
        <v>949</v>
      </c>
      <c r="R652" s="40" t="s">
        <v>45</v>
      </c>
      <c r="S652" s="40">
        <v>4500000</v>
      </c>
      <c r="T652" s="17">
        <v>13500000</v>
      </c>
      <c r="U652" s="13" t="s">
        <v>1244</v>
      </c>
      <c r="V652" s="13" t="s">
        <v>47</v>
      </c>
      <c r="W652" s="13" t="s">
        <v>1245</v>
      </c>
      <c r="X652" s="13" t="s">
        <v>557</v>
      </c>
      <c r="Y652" s="13" t="s">
        <v>50</v>
      </c>
      <c r="Z652" s="13" t="s">
        <v>51</v>
      </c>
      <c r="AA652" s="69"/>
      <c r="AB652" s="69"/>
      <c r="AC652" s="69"/>
      <c r="AD652" s="69"/>
      <c r="AE652" s="13" t="s">
        <v>945</v>
      </c>
      <c r="AF652" s="40">
        <v>4500000</v>
      </c>
      <c r="AG652" s="34">
        <v>13500000</v>
      </c>
      <c r="AH652" s="70" t="e">
        <f>VLOOKUP(A652,'MOD PAA INVERSIÓN 25 DE FEBRERO'!$B:$M,12,0)</f>
        <v>#N/A</v>
      </c>
      <c r="AI652" s="70">
        <f t="shared" si="23"/>
        <v>0</v>
      </c>
      <c r="AJ652" s="70">
        <v>13500000</v>
      </c>
      <c r="AK652" s="70">
        <v>0</v>
      </c>
      <c r="AL652" s="70" t="e">
        <f>VLOOKUP(A652,'MOD PAA INVERSIÓN 25 DE FEBRERO'!$B:$X,23,0)</f>
        <v>#N/A</v>
      </c>
      <c r="AM652" s="13" t="s">
        <v>47</v>
      </c>
      <c r="AN652" s="14">
        <v>8146</v>
      </c>
      <c r="AO652" s="71"/>
      <c r="AP652" s="71">
        <f>SUMIFS('MOD PAA INVERSIÓN'!$M:$M,'MOD PAA INVERSIÓN'!B:B,A652,'MOD PAA INVERSIÓN'!A:A,"Información Actual")</f>
        <v>0</v>
      </c>
      <c r="AQ652" s="71" t="e">
        <f>VLOOKUP(A652,'Copia de MOD PAA INVERSIÓN'!$B:$M,12,0)</f>
        <v>#N/A</v>
      </c>
      <c r="AR652" s="69" t="e">
        <f>VLOOKUP(A652,'SOL INVERSIÒN'!$B:$M,12,0)</f>
        <v>#N/A</v>
      </c>
      <c r="AS652" s="69" t="e">
        <f t="shared" si="22"/>
        <v>#N/A</v>
      </c>
      <c r="AT652" s="71"/>
      <c r="AU652" s="71" t="e">
        <f t="shared" si="24"/>
        <v>#N/A</v>
      </c>
      <c r="AV652" s="71"/>
      <c r="AW652" s="71"/>
      <c r="AX652" s="71"/>
    </row>
    <row r="653" spans="1:50" ht="153">
      <c r="A653" s="12" t="s">
        <v>1266</v>
      </c>
      <c r="B653" s="13" t="s">
        <v>34</v>
      </c>
      <c r="C653" s="13" t="s">
        <v>35</v>
      </c>
      <c r="D653" s="13" t="s">
        <v>1241</v>
      </c>
      <c r="E653" s="13" t="s">
        <v>944</v>
      </c>
      <c r="F653" s="14">
        <v>8146</v>
      </c>
      <c r="G653" s="14">
        <v>2024110010254</v>
      </c>
      <c r="H653" s="13" t="s">
        <v>945</v>
      </c>
      <c r="I653" s="13" t="s">
        <v>946</v>
      </c>
      <c r="J653" s="13" t="s">
        <v>1242</v>
      </c>
      <c r="K653" s="13">
        <v>80111600</v>
      </c>
      <c r="L653" s="13" t="s">
        <v>1267</v>
      </c>
      <c r="M653" s="13" t="s">
        <v>479</v>
      </c>
      <c r="N653" s="13" t="s">
        <v>479</v>
      </c>
      <c r="O653" s="13">
        <v>5</v>
      </c>
      <c r="P653" s="13">
        <v>1</v>
      </c>
      <c r="Q653" s="13" t="s">
        <v>949</v>
      </c>
      <c r="R653" s="40" t="s">
        <v>45</v>
      </c>
      <c r="S653" s="40">
        <v>4350000</v>
      </c>
      <c r="T653" s="17">
        <v>21750000</v>
      </c>
      <c r="U653" s="13" t="s">
        <v>1244</v>
      </c>
      <c r="V653" s="13" t="s">
        <v>47</v>
      </c>
      <c r="W653" s="13" t="s">
        <v>1245</v>
      </c>
      <c r="X653" s="13" t="s">
        <v>557</v>
      </c>
      <c r="Y653" s="13" t="s">
        <v>50</v>
      </c>
      <c r="Z653" s="13" t="s">
        <v>51</v>
      </c>
      <c r="AA653" s="69"/>
      <c r="AB653" s="69"/>
      <c r="AC653" s="69"/>
      <c r="AD653" s="69"/>
      <c r="AE653" s="13" t="s">
        <v>945</v>
      </c>
      <c r="AF653" s="40">
        <v>4350000</v>
      </c>
      <c r="AG653" s="34">
        <v>21750000</v>
      </c>
      <c r="AH653" s="70" t="e">
        <f>VLOOKUP(A653,'MOD PAA INVERSIÓN 25 DE FEBRERO'!$B:$M,12,0)</f>
        <v>#N/A</v>
      </c>
      <c r="AI653" s="70">
        <f t="shared" si="23"/>
        <v>0</v>
      </c>
      <c r="AJ653" s="70">
        <v>21750000</v>
      </c>
      <c r="AK653" s="70">
        <v>0</v>
      </c>
      <c r="AL653" s="70" t="e">
        <f>VLOOKUP(A653,'MOD PAA INVERSIÓN 25 DE FEBRERO'!$B:$X,23,0)</f>
        <v>#N/A</v>
      </c>
      <c r="AM653" s="13" t="s">
        <v>47</v>
      </c>
      <c r="AN653" s="14">
        <v>8146</v>
      </c>
      <c r="AO653" s="71"/>
      <c r="AP653" s="71">
        <f>SUMIFS('MOD PAA INVERSIÓN'!$M:$M,'MOD PAA INVERSIÓN'!B:B,A653,'MOD PAA INVERSIÓN'!A:A,"Información Actual")</f>
        <v>0</v>
      </c>
      <c r="AQ653" s="71" t="e">
        <f>VLOOKUP(A653,'Copia de MOD PAA INVERSIÓN'!$B:$M,12,0)</f>
        <v>#N/A</v>
      </c>
      <c r="AR653" s="69" t="e">
        <f>VLOOKUP(A653,'SOL INVERSIÒN'!$B:$M,12,0)</f>
        <v>#N/A</v>
      </c>
      <c r="AS653" s="69" t="e">
        <f t="shared" si="22"/>
        <v>#N/A</v>
      </c>
      <c r="AT653" s="71"/>
      <c r="AU653" s="71" t="e">
        <f t="shared" si="24"/>
        <v>#N/A</v>
      </c>
      <c r="AV653" s="71"/>
      <c r="AW653" s="71"/>
      <c r="AX653" s="71"/>
    </row>
    <row r="654" spans="1:50" ht="153">
      <c r="A654" s="12" t="s">
        <v>1268</v>
      </c>
      <c r="B654" s="13" t="s">
        <v>34</v>
      </c>
      <c r="C654" s="13" t="s">
        <v>35</v>
      </c>
      <c r="D654" s="13" t="s">
        <v>1241</v>
      </c>
      <c r="E654" s="13" t="s">
        <v>944</v>
      </c>
      <c r="F654" s="14">
        <v>8146</v>
      </c>
      <c r="G654" s="14">
        <v>2024110010254</v>
      </c>
      <c r="H654" s="13" t="s">
        <v>945</v>
      </c>
      <c r="I654" s="13" t="s">
        <v>946</v>
      </c>
      <c r="J654" s="13" t="str">
        <f>VLOOKUP(A654,'MOD PAA INVERSIÓN 25 DE FEBRERO'!$B:$C,2,0)</f>
        <v>2. Fortalecer 1 sistema(s) informativo y de comunicación del Distrito</v>
      </c>
      <c r="K654" s="13">
        <f>VLOOKUP(A654,'MOD PAA INVERSIÓN 25 DE FEBRERO'!$B:$D,3,0)</f>
        <v>80111600</v>
      </c>
      <c r="L654" s="13" t="str">
        <f>VLOOKUP(A654,'MOD PAA INVERSIÓN 25 DE FEBRERO'!$B:$E,4,0)</f>
        <v>Prestar los servicios profesionales para apoyar la publicación de contenidos y gestionar la estrategia de posicionamiento de la marca IDPAC a través del desarrollo, generación, actualización y administración de contenidos en las redes sociales del Instituto y demás requerimientos de la supervisión de la Oficina Asesora de Comunicaciones</v>
      </c>
      <c r="M654" s="13" t="str">
        <f>VLOOKUP(A654,'MOD PAA INVERSIÓN 25 DE FEBRERO'!$B:$F,5,0)</f>
        <v>Febrero</v>
      </c>
      <c r="N654" s="14" t="str">
        <f>VLOOKUP(A654,'MOD PAA INVERSIÓN 25 DE FEBRERO'!$B:$G,6,0)</f>
        <v>Febrero</v>
      </c>
      <c r="O654" s="14">
        <f>VLOOKUP(A654,'MOD PAA INVERSIÓN 25 DE FEBRERO'!$B:$H,7,0)</f>
        <v>3</v>
      </c>
      <c r="P654" s="13">
        <f>VLOOKUP(A654,'MOD PAA INVERSIÓN 25 DE FEBRERO'!$B:$I,8,0)</f>
        <v>1</v>
      </c>
      <c r="Q654" s="13" t="str">
        <f>VLOOKUP(A654,'MOD PAA INVERSIÓN 25 DE FEBRERO'!$B:$J,9,0)</f>
        <v>CCE-16 Contratacion Directa</v>
      </c>
      <c r="R654" s="15" t="str">
        <f>VLOOKUP(A654,'MOD PAA INVERSIÓN 25 DE FEBRERO'!$B:$K,10,0)</f>
        <v>1-100-F001_VA-Recursos distrito</v>
      </c>
      <c r="S654" s="16">
        <f>VLOOKUP(A654,'MOD PAA INVERSIÓN 25 DE FEBRERO'!$B:$L,11,0)</f>
        <v>6500000</v>
      </c>
      <c r="T654" s="17">
        <v>19500000</v>
      </c>
      <c r="U654" s="13" t="str">
        <f>VLOOKUP(A654,'MOD PAA INVERSIÓN 25 DE FEBRERO'!$B:$N,13,0)</f>
        <v>Oficina Asesora de Comunicaciones</v>
      </c>
      <c r="V654" s="13" t="str">
        <f>VLOOKUP(A654,'MOD PAA INVERSIÓN 25 DE FEBRERO'!$B:$O,14,0)</f>
        <v>O232020200991119_Otros servicios de la administración pública n.c.p.</v>
      </c>
      <c r="W654" s="13" t="str">
        <f>VLOOKUP(A654,'MOD PAA INVERSIÓN 25 DE FEBRERO'!$B:$P,15,0)</f>
        <v>20/0220/0107/45020170254</v>
      </c>
      <c r="X654" s="13" t="s">
        <v>557</v>
      </c>
      <c r="Y654" s="13" t="s">
        <v>50</v>
      </c>
      <c r="Z654" s="13" t="s">
        <v>51</v>
      </c>
      <c r="AA654" s="69"/>
      <c r="AB654" s="69"/>
      <c r="AC654" s="69"/>
      <c r="AD654" s="69"/>
      <c r="AE654" s="13" t="s">
        <v>945</v>
      </c>
      <c r="AF654" s="40">
        <v>6500000</v>
      </c>
      <c r="AG654" s="34">
        <v>32500000</v>
      </c>
      <c r="AH654" s="70">
        <f>VLOOKUP(A654,'MOD PAA INVERSIÓN 25 DE FEBRERO'!$B:$M,12,0)</f>
        <v>19500000</v>
      </c>
      <c r="AI654" s="70">
        <f t="shared" si="23"/>
        <v>-13000000</v>
      </c>
      <c r="AJ654" s="83">
        <v>19500000</v>
      </c>
      <c r="AK654" s="70">
        <v>3</v>
      </c>
      <c r="AL654" s="70" t="str">
        <f>VLOOKUP(A654,'MOD PAA INVERSIÓN 25 DE FEBRERO'!$B:$X,23,0)</f>
        <v>Modificación propuesta</v>
      </c>
      <c r="AM654" s="13" t="s">
        <v>47</v>
      </c>
      <c r="AN654" s="14">
        <v>8146</v>
      </c>
      <c r="AO654" s="71"/>
      <c r="AP654" s="71">
        <f>SUMIFS('MOD PAA INVERSIÓN'!$M:$M,'MOD PAA INVERSIÓN'!B:B,A654,'MOD PAA INVERSIÓN'!A:A,"Información Actual")</f>
        <v>32500000</v>
      </c>
      <c r="AQ654" s="71">
        <f>VLOOKUP(A654,'Copia de MOD PAA INVERSIÓN'!$B:$M,12,0)</f>
        <v>19500000</v>
      </c>
      <c r="AR654" s="75">
        <f>VLOOKUP(A654,'SOL INVERSIÒN'!$B:$M,12,0)</f>
        <v>19500000</v>
      </c>
      <c r="AS654" s="75">
        <f t="shared" si="22"/>
        <v>0</v>
      </c>
      <c r="AT654" s="71"/>
      <c r="AU654" s="71">
        <f t="shared" si="24"/>
        <v>0</v>
      </c>
      <c r="AV654" s="71"/>
      <c r="AW654" s="71"/>
      <c r="AX654" s="71"/>
    </row>
    <row r="655" spans="1:50" ht="153">
      <c r="A655" s="12" t="s">
        <v>1270</v>
      </c>
      <c r="B655" s="13" t="s">
        <v>34</v>
      </c>
      <c r="C655" s="13" t="s">
        <v>35</v>
      </c>
      <c r="D655" s="13" t="s">
        <v>1241</v>
      </c>
      <c r="E655" s="13" t="s">
        <v>944</v>
      </c>
      <c r="F655" s="14">
        <v>8146</v>
      </c>
      <c r="G655" s="14">
        <v>2024110010254</v>
      </c>
      <c r="H655" s="13" t="s">
        <v>945</v>
      </c>
      <c r="I655" s="13" t="s">
        <v>946</v>
      </c>
      <c r="J655" s="13" t="str">
        <f>VLOOKUP(A655,'MOD PAA INVERSIÓN 25 DE FEBRERO'!$B:$C,2,0)</f>
        <v>2. Fortalecer 1 sistema(s) informativo y de comunicación del Distrito</v>
      </c>
      <c r="K655" s="13">
        <f>VLOOKUP(A655,'MOD PAA INVERSIÓN 25 DE FEBRERO'!$B:$D,3,0)</f>
        <v>80111600</v>
      </c>
      <c r="L655" s="13" t="str">
        <f>VLOOKUP(A655,'MOD PAA INVERSIÓN 25 DE FEBRERO'!$B:$E,4,0)</f>
        <v>Prestar los servicios profesionales para apoyar la coordinación del equipo y cubrimiento periodístico, y la planeación de estrategias de difusión de las actividades institucionales del IDPAC, acorde a los lineamientos de la Oficina Asesora de Comunicaciones.</v>
      </c>
      <c r="M655" s="13" t="str">
        <f>VLOOKUP(A655,'MOD PAA INVERSIÓN 25 DE FEBRERO'!$B:$F,5,0)</f>
        <v>Febrero</v>
      </c>
      <c r="N655" s="14" t="str">
        <f>VLOOKUP(A655,'MOD PAA INVERSIÓN 25 DE FEBRERO'!$B:$G,6,0)</f>
        <v>Febrero</v>
      </c>
      <c r="O655" s="14">
        <f>VLOOKUP(A655,'MOD PAA INVERSIÓN 25 DE FEBRERO'!$B:$H,7,0)</f>
        <v>5</v>
      </c>
      <c r="P655" s="13">
        <f>VLOOKUP(A655,'MOD PAA INVERSIÓN 25 DE FEBRERO'!$B:$I,8,0)</f>
        <v>1</v>
      </c>
      <c r="Q655" s="13" t="str">
        <f>VLOOKUP(A655,'MOD PAA INVERSIÓN 25 DE FEBRERO'!$B:$J,9,0)</f>
        <v>CCE-16 Contratacion Directa</v>
      </c>
      <c r="R655" s="15" t="str">
        <f>VLOOKUP(A655,'MOD PAA INVERSIÓN 25 DE FEBRERO'!$B:$K,10,0)</f>
        <v>1-100-F001_VA-Recursos distrito</v>
      </c>
      <c r="S655" s="16">
        <f>VLOOKUP(A655,'MOD PAA INVERSIÓN 25 DE FEBRERO'!$B:$L,11,0)</f>
        <v>4800000</v>
      </c>
      <c r="T655" s="17">
        <v>24000000</v>
      </c>
      <c r="U655" s="13" t="str">
        <f>VLOOKUP(A655,'MOD PAA INVERSIÓN 25 DE FEBRERO'!$B:$N,13,0)</f>
        <v>Oficina Asesora de Comunicaciones</v>
      </c>
      <c r="V655" s="13" t="str">
        <f>VLOOKUP(A655,'MOD PAA INVERSIÓN 25 DE FEBRERO'!$B:$O,14,0)</f>
        <v>O232020200991119_Otros servicios de la administración pública n.c.p.</v>
      </c>
      <c r="W655" s="13" t="str">
        <f>VLOOKUP(A655,'MOD PAA INVERSIÓN 25 DE FEBRERO'!$B:$P,15,0)</f>
        <v>20/0220/0107/45020170254</v>
      </c>
      <c r="X655" s="13" t="s">
        <v>557</v>
      </c>
      <c r="Y655" s="13" t="s">
        <v>50</v>
      </c>
      <c r="Z655" s="13" t="s">
        <v>51</v>
      </c>
      <c r="AA655" s="69"/>
      <c r="AB655" s="69"/>
      <c r="AC655" s="69"/>
      <c r="AD655" s="69"/>
      <c r="AE655" s="13" t="s">
        <v>945</v>
      </c>
      <c r="AF655" s="40">
        <v>4500000</v>
      </c>
      <c r="AG655" s="34">
        <v>22500000</v>
      </c>
      <c r="AH655" s="70">
        <f>VLOOKUP(A655,'MOD PAA INVERSIÓN 25 DE FEBRERO'!$B:$M,12,0)</f>
        <v>24000000</v>
      </c>
      <c r="AI655" s="70">
        <f t="shared" si="23"/>
        <v>1500000</v>
      </c>
      <c r="AJ655" s="83">
        <v>24000000</v>
      </c>
      <c r="AK655" s="70">
        <v>3</v>
      </c>
      <c r="AL655" s="70" t="str">
        <f>VLOOKUP(A655,'MOD PAA INVERSIÓN 25 DE FEBRERO'!$B:$X,23,0)</f>
        <v>Modificación propuesta</v>
      </c>
      <c r="AM655" s="13" t="s">
        <v>47</v>
      </c>
      <c r="AN655" s="14">
        <v>8146</v>
      </c>
      <c r="AO655" s="71"/>
      <c r="AP655" s="71">
        <f>SUMIFS('MOD PAA INVERSIÓN'!$M:$M,'MOD PAA INVERSIÓN'!B:B,A655,'MOD PAA INVERSIÓN'!A:A,"Información Actual")</f>
        <v>22500000</v>
      </c>
      <c r="AQ655" s="71">
        <f>VLOOKUP(A655,'Copia de MOD PAA INVERSIÓN'!$B:$M,12,0)</f>
        <v>24000000</v>
      </c>
      <c r="AR655" s="75">
        <f>VLOOKUP(A655,'SOL INVERSIÒN'!$B:$M,12,0)</f>
        <v>24000000</v>
      </c>
      <c r="AS655" s="75">
        <f t="shared" si="22"/>
        <v>0</v>
      </c>
      <c r="AT655" s="71"/>
      <c r="AU655" s="71">
        <f t="shared" si="24"/>
        <v>0</v>
      </c>
      <c r="AV655" s="71"/>
      <c r="AW655" s="71"/>
      <c r="AX655" s="71"/>
    </row>
    <row r="656" spans="1:50" ht="153">
      <c r="A656" s="12" t="s">
        <v>1272</v>
      </c>
      <c r="B656" s="13" t="s">
        <v>34</v>
      </c>
      <c r="C656" s="13" t="s">
        <v>35</v>
      </c>
      <c r="D656" s="13" t="s">
        <v>1241</v>
      </c>
      <c r="E656" s="13" t="s">
        <v>944</v>
      </c>
      <c r="F656" s="14">
        <v>8146</v>
      </c>
      <c r="G656" s="14">
        <v>2024110010254</v>
      </c>
      <c r="H656" s="13" t="s">
        <v>945</v>
      </c>
      <c r="I656" s="13" t="s">
        <v>946</v>
      </c>
      <c r="J656" s="13" t="s">
        <v>1242</v>
      </c>
      <c r="K656" s="13">
        <v>80111600</v>
      </c>
      <c r="L656" s="13" t="s">
        <v>1273</v>
      </c>
      <c r="M656" s="13" t="s">
        <v>479</v>
      </c>
      <c r="N656" s="13" t="s">
        <v>479</v>
      </c>
      <c r="O656" s="13">
        <v>5</v>
      </c>
      <c r="P656" s="13">
        <v>1</v>
      </c>
      <c r="Q656" s="13" t="s">
        <v>949</v>
      </c>
      <c r="R656" s="40" t="s">
        <v>45</v>
      </c>
      <c r="S656" s="40">
        <v>4700000</v>
      </c>
      <c r="T656" s="17">
        <v>23500000</v>
      </c>
      <c r="U656" s="13" t="s">
        <v>1244</v>
      </c>
      <c r="V656" s="13" t="s">
        <v>47</v>
      </c>
      <c r="W656" s="13" t="s">
        <v>1245</v>
      </c>
      <c r="X656" s="13" t="s">
        <v>557</v>
      </c>
      <c r="Y656" s="13" t="s">
        <v>50</v>
      </c>
      <c r="Z656" s="13" t="s">
        <v>51</v>
      </c>
      <c r="AA656" s="69"/>
      <c r="AB656" s="69"/>
      <c r="AC656" s="69"/>
      <c r="AD656" s="69"/>
      <c r="AE656" s="13" t="s">
        <v>945</v>
      </c>
      <c r="AF656" s="40">
        <v>4700000</v>
      </c>
      <c r="AG656" s="34">
        <v>23500000</v>
      </c>
      <c r="AH656" s="70" t="e">
        <f>VLOOKUP(A656,'MOD PAA INVERSIÓN 25 DE FEBRERO'!$B:$M,12,0)</f>
        <v>#N/A</v>
      </c>
      <c r="AI656" s="70">
        <f t="shared" si="23"/>
        <v>0</v>
      </c>
      <c r="AJ656" s="70">
        <v>23500000</v>
      </c>
      <c r="AK656" s="70">
        <v>0</v>
      </c>
      <c r="AL656" s="70" t="e">
        <f>VLOOKUP(A656,'MOD PAA INVERSIÓN 25 DE FEBRERO'!$B:$X,23,0)</f>
        <v>#N/A</v>
      </c>
      <c r="AM656" s="13" t="s">
        <v>47</v>
      </c>
      <c r="AN656" s="14">
        <v>8146</v>
      </c>
      <c r="AO656" s="71"/>
      <c r="AP656" s="71">
        <f>SUMIFS('MOD PAA INVERSIÓN'!$M:$M,'MOD PAA INVERSIÓN'!B:B,A656,'MOD PAA INVERSIÓN'!A:A,"Información Actual")</f>
        <v>0</v>
      </c>
      <c r="AQ656" s="71" t="e">
        <f>VLOOKUP(A656,'Copia de MOD PAA INVERSIÓN'!$B:$M,12,0)</f>
        <v>#N/A</v>
      </c>
      <c r="AR656" s="69" t="e">
        <f>VLOOKUP(A656,'SOL INVERSIÒN'!$B:$M,12,0)</f>
        <v>#N/A</v>
      </c>
      <c r="AS656" s="69" t="e">
        <f t="shared" si="22"/>
        <v>#N/A</v>
      </c>
      <c r="AT656" s="71"/>
      <c r="AU656" s="71" t="e">
        <f t="shared" si="24"/>
        <v>#N/A</v>
      </c>
      <c r="AV656" s="71"/>
      <c r="AW656" s="71"/>
      <c r="AX656" s="71"/>
    </row>
    <row r="657" spans="1:50" ht="153">
      <c r="A657" s="12" t="s">
        <v>1274</v>
      </c>
      <c r="B657" s="13" t="s">
        <v>34</v>
      </c>
      <c r="C657" s="13" t="s">
        <v>35</v>
      </c>
      <c r="D657" s="13" t="s">
        <v>1241</v>
      </c>
      <c r="E657" s="13" t="s">
        <v>944</v>
      </c>
      <c r="F657" s="14">
        <v>8146</v>
      </c>
      <c r="G657" s="14">
        <v>2024110010254</v>
      </c>
      <c r="H657" s="13" t="s">
        <v>945</v>
      </c>
      <c r="I657" s="13" t="s">
        <v>946</v>
      </c>
      <c r="J657" s="13" t="s">
        <v>1242</v>
      </c>
      <c r="K657" s="13">
        <v>80111600</v>
      </c>
      <c r="L657" s="13" t="s">
        <v>1275</v>
      </c>
      <c r="M657" s="13" t="s">
        <v>479</v>
      </c>
      <c r="N657" s="13" t="s">
        <v>479</v>
      </c>
      <c r="O657" s="13">
        <v>5</v>
      </c>
      <c r="P657" s="13">
        <v>1</v>
      </c>
      <c r="Q657" s="13" t="s">
        <v>949</v>
      </c>
      <c r="R657" s="40" t="s">
        <v>45</v>
      </c>
      <c r="S657" s="40">
        <v>3000000</v>
      </c>
      <c r="T657" s="17">
        <v>15000000</v>
      </c>
      <c r="U657" s="13" t="s">
        <v>1244</v>
      </c>
      <c r="V657" s="13" t="s">
        <v>47</v>
      </c>
      <c r="W657" s="13" t="s">
        <v>1245</v>
      </c>
      <c r="X657" s="13" t="s">
        <v>557</v>
      </c>
      <c r="Y657" s="13" t="s">
        <v>50</v>
      </c>
      <c r="Z657" s="13" t="s">
        <v>51</v>
      </c>
      <c r="AA657" s="69"/>
      <c r="AB657" s="69"/>
      <c r="AC657" s="69"/>
      <c r="AD657" s="69"/>
      <c r="AE657" s="13" t="s">
        <v>945</v>
      </c>
      <c r="AF657" s="40">
        <v>3000000</v>
      </c>
      <c r="AG657" s="34">
        <v>15000000</v>
      </c>
      <c r="AH657" s="70" t="e">
        <f>VLOOKUP(A657,'MOD PAA INVERSIÓN 25 DE FEBRERO'!$B:$M,12,0)</f>
        <v>#N/A</v>
      </c>
      <c r="AI657" s="70">
        <f t="shared" si="23"/>
        <v>0</v>
      </c>
      <c r="AJ657" s="70">
        <v>15000000</v>
      </c>
      <c r="AK657" s="70">
        <v>0</v>
      </c>
      <c r="AL657" s="70" t="e">
        <f>VLOOKUP(A657,'MOD PAA INVERSIÓN 25 DE FEBRERO'!$B:$X,23,0)</f>
        <v>#N/A</v>
      </c>
      <c r="AM657" s="13" t="s">
        <v>47</v>
      </c>
      <c r="AN657" s="14">
        <v>8146</v>
      </c>
      <c r="AO657" s="71"/>
      <c r="AP657" s="71">
        <f>SUMIFS('MOD PAA INVERSIÓN'!$M:$M,'MOD PAA INVERSIÓN'!B:B,A657,'MOD PAA INVERSIÓN'!A:A,"Información Actual")</f>
        <v>0</v>
      </c>
      <c r="AQ657" s="71" t="e">
        <f>VLOOKUP(A657,'Copia de MOD PAA INVERSIÓN'!$B:$M,12,0)</f>
        <v>#N/A</v>
      </c>
      <c r="AR657" s="69" t="e">
        <f>VLOOKUP(A657,'SOL INVERSIÒN'!$B:$M,12,0)</f>
        <v>#N/A</v>
      </c>
      <c r="AS657" s="69" t="e">
        <f t="shared" si="22"/>
        <v>#N/A</v>
      </c>
      <c r="AT657" s="71"/>
      <c r="AU657" s="71" t="e">
        <f t="shared" si="24"/>
        <v>#N/A</v>
      </c>
      <c r="AV657" s="71"/>
      <c r="AW657" s="71"/>
      <c r="AX657" s="71"/>
    </row>
    <row r="658" spans="1:50" ht="153">
      <c r="A658" s="12" t="s">
        <v>1276</v>
      </c>
      <c r="B658" s="13" t="s">
        <v>34</v>
      </c>
      <c r="C658" s="13" t="s">
        <v>35</v>
      </c>
      <c r="D658" s="13" t="s">
        <v>1241</v>
      </c>
      <c r="E658" s="13" t="s">
        <v>944</v>
      </c>
      <c r="F658" s="14">
        <v>8146</v>
      </c>
      <c r="G658" s="14">
        <v>2024110010254</v>
      </c>
      <c r="H658" s="13" t="s">
        <v>945</v>
      </c>
      <c r="I658" s="13" t="s">
        <v>946</v>
      </c>
      <c r="J658" s="13" t="s">
        <v>1242</v>
      </c>
      <c r="K658" s="13">
        <v>80111600</v>
      </c>
      <c r="L658" s="13" t="s">
        <v>1277</v>
      </c>
      <c r="M658" s="13" t="s">
        <v>479</v>
      </c>
      <c r="N658" s="13" t="s">
        <v>479</v>
      </c>
      <c r="O658" s="13">
        <v>5</v>
      </c>
      <c r="P658" s="13">
        <v>1</v>
      </c>
      <c r="Q658" s="13" t="s">
        <v>949</v>
      </c>
      <c r="R658" s="40" t="s">
        <v>45</v>
      </c>
      <c r="S658" s="40">
        <v>4350000</v>
      </c>
      <c r="T658" s="17">
        <v>21750000</v>
      </c>
      <c r="U658" s="13" t="s">
        <v>1244</v>
      </c>
      <c r="V658" s="13" t="s">
        <v>47</v>
      </c>
      <c r="W658" s="13" t="s">
        <v>1245</v>
      </c>
      <c r="X658" s="13" t="s">
        <v>557</v>
      </c>
      <c r="Y658" s="13" t="s">
        <v>50</v>
      </c>
      <c r="Z658" s="13" t="s">
        <v>51</v>
      </c>
      <c r="AA658" s="69"/>
      <c r="AB658" s="69"/>
      <c r="AC658" s="69"/>
      <c r="AD658" s="69"/>
      <c r="AE658" s="13" t="s">
        <v>945</v>
      </c>
      <c r="AF658" s="40">
        <v>4350000</v>
      </c>
      <c r="AG658" s="34">
        <v>21750000</v>
      </c>
      <c r="AH658" s="70" t="e">
        <f>VLOOKUP(A658,'MOD PAA INVERSIÓN 25 DE FEBRERO'!$B:$M,12,0)</f>
        <v>#N/A</v>
      </c>
      <c r="AI658" s="70">
        <f t="shared" si="23"/>
        <v>0</v>
      </c>
      <c r="AJ658" s="70">
        <v>21750000</v>
      </c>
      <c r="AK658" s="70">
        <v>0</v>
      </c>
      <c r="AL658" s="70" t="e">
        <f>VLOOKUP(A658,'MOD PAA INVERSIÓN 25 DE FEBRERO'!$B:$X,23,0)</f>
        <v>#N/A</v>
      </c>
      <c r="AM658" s="13" t="s">
        <v>47</v>
      </c>
      <c r="AN658" s="14">
        <v>8146</v>
      </c>
      <c r="AO658" s="71"/>
      <c r="AP658" s="71">
        <f>SUMIFS('MOD PAA INVERSIÓN'!$M:$M,'MOD PAA INVERSIÓN'!B:B,A658,'MOD PAA INVERSIÓN'!A:A,"Información Actual")</f>
        <v>0</v>
      </c>
      <c r="AQ658" s="71" t="e">
        <f>VLOOKUP(A658,'Copia de MOD PAA INVERSIÓN'!$B:$M,12,0)</f>
        <v>#N/A</v>
      </c>
      <c r="AR658" s="69" t="e">
        <f>VLOOKUP(A658,'SOL INVERSIÒN'!$B:$M,12,0)</f>
        <v>#N/A</v>
      </c>
      <c r="AS658" s="69" t="e">
        <f t="shared" si="22"/>
        <v>#N/A</v>
      </c>
      <c r="AT658" s="71"/>
      <c r="AU658" s="71" t="e">
        <f t="shared" si="24"/>
        <v>#N/A</v>
      </c>
      <c r="AV658" s="71"/>
      <c r="AW658" s="71"/>
      <c r="AX658" s="71"/>
    </row>
    <row r="659" spans="1:50" ht="153">
      <c r="A659" s="12" t="s">
        <v>1278</v>
      </c>
      <c r="B659" s="13" t="s">
        <v>34</v>
      </c>
      <c r="C659" s="13" t="s">
        <v>35</v>
      </c>
      <c r="D659" s="13" t="s">
        <v>1241</v>
      </c>
      <c r="E659" s="13" t="s">
        <v>944</v>
      </c>
      <c r="F659" s="14">
        <v>8146</v>
      </c>
      <c r="G659" s="14">
        <v>2024110010254</v>
      </c>
      <c r="H659" s="13" t="s">
        <v>945</v>
      </c>
      <c r="I659" s="13" t="s">
        <v>946</v>
      </c>
      <c r="J659" s="13" t="s">
        <v>1242</v>
      </c>
      <c r="K659" s="13">
        <v>80111600</v>
      </c>
      <c r="L659" s="13" t="s">
        <v>1279</v>
      </c>
      <c r="M659" s="13" t="s">
        <v>479</v>
      </c>
      <c r="N659" s="13" t="s">
        <v>479</v>
      </c>
      <c r="O659" s="13">
        <v>5</v>
      </c>
      <c r="P659" s="13">
        <v>1</v>
      </c>
      <c r="Q659" s="13" t="s">
        <v>949</v>
      </c>
      <c r="R659" s="40" t="s">
        <v>45</v>
      </c>
      <c r="S659" s="40">
        <v>3600000</v>
      </c>
      <c r="T659" s="17">
        <v>18000000</v>
      </c>
      <c r="U659" s="13" t="s">
        <v>1244</v>
      </c>
      <c r="V659" s="13" t="s">
        <v>47</v>
      </c>
      <c r="W659" s="13" t="s">
        <v>1245</v>
      </c>
      <c r="X659" s="13" t="s">
        <v>557</v>
      </c>
      <c r="Y659" s="13" t="s">
        <v>50</v>
      </c>
      <c r="Z659" s="13" t="s">
        <v>51</v>
      </c>
      <c r="AA659" s="69"/>
      <c r="AB659" s="69"/>
      <c r="AC659" s="69"/>
      <c r="AD659" s="69"/>
      <c r="AE659" s="13" t="s">
        <v>945</v>
      </c>
      <c r="AF659" s="40">
        <v>3600000</v>
      </c>
      <c r="AG659" s="34">
        <v>18000000</v>
      </c>
      <c r="AH659" s="70" t="e">
        <f>VLOOKUP(A659,'MOD PAA INVERSIÓN 25 DE FEBRERO'!$B:$M,12,0)</f>
        <v>#N/A</v>
      </c>
      <c r="AI659" s="70">
        <f t="shared" si="23"/>
        <v>0</v>
      </c>
      <c r="AJ659" s="70">
        <v>18000000</v>
      </c>
      <c r="AK659" s="70">
        <v>0</v>
      </c>
      <c r="AL659" s="70" t="e">
        <f>VLOOKUP(A659,'MOD PAA INVERSIÓN 25 DE FEBRERO'!$B:$X,23,0)</f>
        <v>#N/A</v>
      </c>
      <c r="AM659" s="13" t="s">
        <v>47</v>
      </c>
      <c r="AN659" s="14">
        <v>8146</v>
      </c>
      <c r="AO659" s="71"/>
      <c r="AP659" s="71">
        <f>SUMIFS('MOD PAA INVERSIÓN'!$M:$M,'MOD PAA INVERSIÓN'!B:B,A659,'MOD PAA INVERSIÓN'!A:A,"Información Actual")</f>
        <v>0</v>
      </c>
      <c r="AQ659" s="71" t="e">
        <f>VLOOKUP(A659,'Copia de MOD PAA INVERSIÓN'!$B:$M,12,0)</f>
        <v>#N/A</v>
      </c>
      <c r="AR659" s="69" t="e">
        <f>VLOOKUP(A659,'SOL INVERSIÒN'!$B:$M,12,0)</f>
        <v>#N/A</v>
      </c>
      <c r="AS659" s="69" t="e">
        <f t="shared" si="22"/>
        <v>#N/A</v>
      </c>
      <c r="AT659" s="71"/>
      <c r="AU659" s="71" t="e">
        <f t="shared" si="24"/>
        <v>#N/A</v>
      </c>
      <c r="AV659" s="71"/>
      <c r="AW659" s="71"/>
      <c r="AX659" s="71"/>
    </row>
    <row r="660" spans="1:50" ht="153">
      <c r="A660" s="12" t="s">
        <v>1280</v>
      </c>
      <c r="B660" s="13" t="s">
        <v>34</v>
      </c>
      <c r="C660" s="13" t="s">
        <v>35</v>
      </c>
      <c r="D660" s="13" t="s">
        <v>1241</v>
      </c>
      <c r="E660" s="13" t="s">
        <v>944</v>
      </c>
      <c r="F660" s="14">
        <v>8146</v>
      </c>
      <c r="G660" s="14">
        <v>2024110010254</v>
      </c>
      <c r="H660" s="13" t="s">
        <v>945</v>
      </c>
      <c r="I660" s="13" t="s">
        <v>946</v>
      </c>
      <c r="J660" s="13" t="s">
        <v>1242</v>
      </c>
      <c r="K660" s="13">
        <v>80111600</v>
      </c>
      <c r="L660" s="13" t="s">
        <v>1281</v>
      </c>
      <c r="M660" s="13" t="s">
        <v>479</v>
      </c>
      <c r="N660" s="13" t="s">
        <v>479</v>
      </c>
      <c r="O660" s="13">
        <v>5</v>
      </c>
      <c r="P660" s="13">
        <v>1</v>
      </c>
      <c r="Q660" s="13" t="s">
        <v>949</v>
      </c>
      <c r="R660" s="40" t="s">
        <v>45</v>
      </c>
      <c r="S660" s="40">
        <v>5500000</v>
      </c>
      <c r="T660" s="17">
        <v>27500000</v>
      </c>
      <c r="U660" s="13" t="s">
        <v>1244</v>
      </c>
      <c r="V660" s="13" t="s">
        <v>47</v>
      </c>
      <c r="W660" s="13" t="s">
        <v>1245</v>
      </c>
      <c r="X660" s="13" t="s">
        <v>557</v>
      </c>
      <c r="Y660" s="13" t="s">
        <v>50</v>
      </c>
      <c r="Z660" s="13" t="s">
        <v>51</v>
      </c>
      <c r="AA660" s="69"/>
      <c r="AB660" s="69"/>
      <c r="AC660" s="69"/>
      <c r="AD660" s="69"/>
      <c r="AE660" s="13" t="s">
        <v>945</v>
      </c>
      <c r="AF660" s="40">
        <v>5500000</v>
      </c>
      <c r="AG660" s="34">
        <v>27500000</v>
      </c>
      <c r="AH660" s="70" t="e">
        <f>VLOOKUP(A660,'MOD PAA INVERSIÓN 25 DE FEBRERO'!$B:$M,12,0)</f>
        <v>#N/A</v>
      </c>
      <c r="AI660" s="70">
        <f t="shared" si="23"/>
        <v>0</v>
      </c>
      <c r="AJ660" s="70">
        <v>27500000</v>
      </c>
      <c r="AK660" s="70">
        <v>0</v>
      </c>
      <c r="AL660" s="70" t="e">
        <f>VLOOKUP(A660,'MOD PAA INVERSIÓN 25 DE FEBRERO'!$B:$X,23,0)</f>
        <v>#N/A</v>
      </c>
      <c r="AM660" s="13" t="s">
        <v>47</v>
      </c>
      <c r="AN660" s="14">
        <v>8146</v>
      </c>
      <c r="AO660" s="71"/>
      <c r="AP660" s="71">
        <f>SUMIFS('MOD PAA INVERSIÓN'!$M:$M,'MOD PAA INVERSIÓN'!B:B,A660,'MOD PAA INVERSIÓN'!A:A,"Información Actual")</f>
        <v>0</v>
      </c>
      <c r="AQ660" s="71" t="e">
        <f>VLOOKUP(A660,'Copia de MOD PAA INVERSIÓN'!$B:$M,12,0)</f>
        <v>#N/A</v>
      </c>
      <c r="AR660" s="69" t="e">
        <f>VLOOKUP(A660,'SOL INVERSIÒN'!$B:$M,12,0)</f>
        <v>#N/A</v>
      </c>
      <c r="AS660" s="69" t="e">
        <f t="shared" si="22"/>
        <v>#N/A</v>
      </c>
      <c r="AT660" s="71"/>
      <c r="AU660" s="71" t="e">
        <f t="shared" si="24"/>
        <v>#N/A</v>
      </c>
      <c r="AV660" s="71"/>
      <c r="AW660" s="71"/>
      <c r="AX660" s="71"/>
    </row>
    <row r="661" spans="1:50" ht="153">
      <c r="A661" s="12" t="s">
        <v>1282</v>
      </c>
      <c r="B661" s="13" t="s">
        <v>34</v>
      </c>
      <c r="C661" s="13" t="s">
        <v>35</v>
      </c>
      <c r="D661" s="13" t="s">
        <v>1241</v>
      </c>
      <c r="E661" s="13" t="s">
        <v>944</v>
      </c>
      <c r="F661" s="14">
        <v>8146</v>
      </c>
      <c r="G661" s="14">
        <v>2024110010254</v>
      </c>
      <c r="H661" s="13" t="s">
        <v>945</v>
      </c>
      <c r="I661" s="13" t="s">
        <v>946</v>
      </c>
      <c r="J661" s="13" t="s">
        <v>1242</v>
      </c>
      <c r="K661" s="13">
        <v>80111600</v>
      </c>
      <c r="L661" s="13" t="s">
        <v>1283</v>
      </c>
      <c r="M661" s="13" t="s">
        <v>479</v>
      </c>
      <c r="N661" s="13" t="s">
        <v>479</v>
      </c>
      <c r="O661" s="13">
        <v>5</v>
      </c>
      <c r="P661" s="13">
        <v>1</v>
      </c>
      <c r="Q661" s="13" t="s">
        <v>949</v>
      </c>
      <c r="R661" s="40" t="s">
        <v>45</v>
      </c>
      <c r="S661" s="40">
        <v>4350000</v>
      </c>
      <c r="T661" s="17">
        <v>21750000</v>
      </c>
      <c r="U661" s="13" t="s">
        <v>1244</v>
      </c>
      <c r="V661" s="13" t="s">
        <v>47</v>
      </c>
      <c r="W661" s="13" t="s">
        <v>1245</v>
      </c>
      <c r="X661" s="13" t="s">
        <v>557</v>
      </c>
      <c r="Y661" s="13" t="s">
        <v>50</v>
      </c>
      <c r="Z661" s="13" t="s">
        <v>51</v>
      </c>
      <c r="AA661" s="69"/>
      <c r="AB661" s="69"/>
      <c r="AC661" s="69"/>
      <c r="AD661" s="69"/>
      <c r="AE661" s="13" t="s">
        <v>945</v>
      </c>
      <c r="AF661" s="40">
        <v>4350000</v>
      </c>
      <c r="AG661" s="34">
        <v>21750000</v>
      </c>
      <c r="AH661" s="70" t="e">
        <f>VLOOKUP(A661,'MOD PAA INVERSIÓN 25 DE FEBRERO'!$B:$M,12,0)</f>
        <v>#N/A</v>
      </c>
      <c r="AI661" s="70">
        <f t="shared" si="23"/>
        <v>0</v>
      </c>
      <c r="AJ661" s="70">
        <v>21750000</v>
      </c>
      <c r="AK661" s="70">
        <v>0</v>
      </c>
      <c r="AL661" s="70" t="e">
        <f>VLOOKUP(A661,'MOD PAA INVERSIÓN 25 DE FEBRERO'!$B:$X,23,0)</f>
        <v>#N/A</v>
      </c>
      <c r="AM661" s="13" t="s">
        <v>47</v>
      </c>
      <c r="AN661" s="14">
        <v>8146</v>
      </c>
      <c r="AO661" s="71"/>
      <c r="AP661" s="71">
        <f>SUMIFS('MOD PAA INVERSIÓN'!$M:$M,'MOD PAA INVERSIÓN'!B:B,A661,'MOD PAA INVERSIÓN'!A:A,"Información Actual")</f>
        <v>0</v>
      </c>
      <c r="AQ661" s="71" t="e">
        <f>VLOOKUP(A661,'Copia de MOD PAA INVERSIÓN'!$B:$M,12,0)</f>
        <v>#N/A</v>
      </c>
      <c r="AR661" s="69" t="e">
        <f>VLOOKUP(A661,'SOL INVERSIÒN'!$B:$M,12,0)</f>
        <v>#N/A</v>
      </c>
      <c r="AS661" s="69" t="e">
        <f t="shared" si="22"/>
        <v>#N/A</v>
      </c>
      <c r="AT661" s="71"/>
      <c r="AU661" s="71" t="e">
        <f t="shared" si="24"/>
        <v>#N/A</v>
      </c>
      <c r="AV661" s="71"/>
      <c r="AW661" s="71"/>
      <c r="AX661" s="71"/>
    </row>
    <row r="662" spans="1:50" ht="153">
      <c r="A662" s="12" t="s">
        <v>1284</v>
      </c>
      <c r="B662" s="13" t="s">
        <v>34</v>
      </c>
      <c r="C662" s="13" t="s">
        <v>35</v>
      </c>
      <c r="D662" s="13" t="s">
        <v>1241</v>
      </c>
      <c r="E662" s="13" t="s">
        <v>944</v>
      </c>
      <c r="F662" s="14">
        <v>8146</v>
      </c>
      <c r="G662" s="14">
        <v>2024110010254</v>
      </c>
      <c r="H662" s="13" t="s">
        <v>945</v>
      </c>
      <c r="I662" s="13" t="s">
        <v>946</v>
      </c>
      <c r="J662" s="13" t="s">
        <v>1242</v>
      </c>
      <c r="K662" s="13">
        <v>80111600</v>
      </c>
      <c r="L662" s="13" t="s">
        <v>1285</v>
      </c>
      <c r="M662" s="13" t="s">
        <v>295</v>
      </c>
      <c r="N662" s="13" t="s">
        <v>295</v>
      </c>
      <c r="O662" s="13">
        <v>5</v>
      </c>
      <c r="P662" s="13">
        <v>1</v>
      </c>
      <c r="Q662" s="13" t="s">
        <v>949</v>
      </c>
      <c r="R662" s="40" t="s">
        <v>45</v>
      </c>
      <c r="S662" s="40">
        <v>4500000</v>
      </c>
      <c r="T662" s="17">
        <v>22500000</v>
      </c>
      <c r="U662" s="13" t="s">
        <v>1244</v>
      </c>
      <c r="V662" s="13" t="s">
        <v>47</v>
      </c>
      <c r="W662" s="13" t="s">
        <v>1245</v>
      </c>
      <c r="X662" s="13" t="s">
        <v>557</v>
      </c>
      <c r="Y662" s="13" t="s">
        <v>50</v>
      </c>
      <c r="Z662" s="13" t="s">
        <v>51</v>
      </c>
      <c r="AA662" s="69"/>
      <c r="AB662" s="69"/>
      <c r="AC662" s="69"/>
      <c r="AD662" s="69"/>
      <c r="AE662" s="13" t="s">
        <v>945</v>
      </c>
      <c r="AF662" s="40">
        <v>4500000</v>
      </c>
      <c r="AG662" s="34">
        <v>22500000</v>
      </c>
      <c r="AH662" s="70" t="e">
        <f>VLOOKUP(A662,'MOD PAA INVERSIÓN 25 DE FEBRERO'!$B:$M,12,0)</f>
        <v>#N/A</v>
      </c>
      <c r="AI662" s="70">
        <f t="shared" si="23"/>
        <v>0</v>
      </c>
      <c r="AJ662" s="70">
        <v>22500000</v>
      </c>
      <c r="AK662" s="70">
        <v>0</v>
      </c>
      <c r="AL662" s="70" t="e">
        <f>VLOOKUP(A662,'MOD PAA INVERSIÓN 25 DE FEBRERO'!$B:$X,23,0)</f>
        <v>#N/A</v>
      </c>
      <c r="AM662" s="13" t="s">
        <v>47</v>
      </c>
      <c r="AN662" s="14">
        <v>8146</v>
      </c>
      <c r="AO662" s="71"/>
      <c r="AP662" s="71">
        <f>SUMIFS('MOD PAA INVERSIÓN'!$M:$M,'MOD PAA INVERSIÓN'!B:B,A662,'MOD PAA INVERSIÓN'!A:A,"Información Actual")</f>
        <v>0</v>
      </c>
      <c r="AQ662" s="71" t="e">
        <f>VLOOKUP(A662,'Copia de MOD PAA INVERSIÓN'!$B:$M,12,0)</f>
        <v>#N/A</v>
      </c>
      <c r="AR662" s="69" t="e">
        <f>VLOOKUP(A662,'SOL INVERSIÒN'!$B:$M,12,0)</f>
        <v>#N/A</v>
      </c>
      <c r="AS662" s="69" t="e">
        <f t="shared" si="22"/>
        <v>#N/A</v>
      </c>
      <c r="AT662" s="71"/>
      <c r="AU662" s="71" t="e">
        <f t="shared" si="24"/>
        <v>#N/A</v>
      </c>
      <c r="AV662" s="71"/>
      <c r="AW662" s="71"/>
      <c r="AX662" s="71"/>
    </row>
    <row r="663" spans="1:50" ht="153">
      <c r="A663" s="12" t="s">
        <v>1286</v>
      </c>
      <c r="B663" s="13" t="s">
        <v>34</v>
      </c>
      <c r="C663" s="13" t="s">
        <v>35</v>
      </c>
      <c r="D663" s="13" t="s">
        <v>1241</v>
      </c>
      <c r="E663" s="13" t="s">
        <v>944</v>
      </c>
      <c r="F663" s="14">
        <v>8146</v>
      </c>
      <c r="G663" s="14">
        <v>2024110010254</v>
      </c>
      <c r="H663" s="13" t="s">
        <v>945</v>
      </c>
      <c r="I663" s="13" t="s">
        <v>946</v>
      </c>
      <c r="J663" s="13" t="s">
        <v>1242</v>
      </c>
      <c r="K663" s="13" t="s">
        <v>1287</v>
      </c>
      <c r="L663" s="13" t="s">
        <v>1288</v>
      </c>
      <c r="M663" s="13" t="s">
        <v>295</v>
      </c>
      <c r="N663" s="13" t="s">
        <v>295</v>
      </c>
      <c r="O663" s="13">
        <v>1</v>
      </c>
      <c r="P663" s="13">
        <v>1</v>
      </c>
      <c r="Q663" s="13" t="s">
        <v>748</v>
      </c>
      <c r="R663" s="40" t="s">
        <v>45</v>
      </c>
      <c r="S663" s="40" t="s">
        <v>233</v>
      </c>
      <c r="T663" s="17">
        <v>18000000</v>
      </c>
      <c r="U663" s="13" t="s">
        <v>1244</v>
      </c>
      <c r="V663" s="13" t="s">
        <v>47</v>
      </c>
      <c r="W663" s="13" t="s">
        <v>1245</v>
      </c>
      <c r="X663" s="13" t="s">
        <v>557</v>
      </c>
      <c r="Y663" s="13" t="s">
        <v>50</v>
      </c>
      <c r="Z663" s="13" t="s">
        <v>51</v>
      </c>
      <c r="AA663" s="69"/>
      <c r="AB663" s="69"/>
      <c r="AC663" s="69"/>
      <c r="AD663" s="69"/>
      <c r="AE663" s="13" t="s">
        <v>945</v>
      </c>
      <c r="AF663" s="40" t="s">
        <v>233</v>
      </c>
      <c r="AG663" s="34">
        <v>18000000</v>
      </c>
      <c r="AH663" s="70" t="e">
        <f>VLOOKUP(A663,'MOD PAA INVERSIÓN 25 DE FEBRERO'!$B:$M,12,0)</f>
        <v>#N/A</v>
      </c>
      <c r="AI663" s="70">
        <f t="shared" si="23"/>
        <v>0</v>
      </c>
      <c r="AJ663" s="70">
        <v>18000000</v>
      </c>
      <c r="AK663" s="70">
        <v>0</v>
      </c>
      <c r="AL663" s="70" t="e">
        <f>VLOOKUP(A663,'MOD PAA INVERSIÓN 25 DE FEBRERO'!$B:$X,23,0)</f>
        <v>#N/A</v>
      </c>
      <c r="AM663" s="13" t="s">
        <v>47</v>
      </c>
      <c r="AN663" s="14">
        <v>8146</v>
      </c>
      <c r="AO663" s="71"/>
      <c r="AP663" s="71">
        <f>SUMIFS('MOD PAA INVERSIÓN'!$M:$M,'MOD PAA INVERSIÓN'!B:B,A663,'MOD PAA INVERSIÓN'!A:A,"Información Actual")</f>
        <v>0</v>
      </c>
      <c r="AQ663" s="71" t="e">
        <f>VLOOKUP(A663,'Copia de MOD PAA INVERSIÓN'!$B:$M,12,0)</f>
        <v>#N/A</v>
      </c>
      <c r="AR663" s="69" t="e">
        <f>VLOOKUP(A663,'SOL INVERSIÒN'!$B:$M,12,0)</f>
        <v>#N/A</v>
      </c>
      <c r="AS663" s="69" t="e">
        <f t="shared" si="22"/>
        <v>#N/A</v>
      </c>
      <c r="AT663" s="71"/>
      <c r="AU663" s="71" t="e">
        <f t="shared" si="24"/>
        <v>#N/A</v>
      </c>
      <c r="AV663" s="71"/>
      <c r="AW663" s="71"/>
      <c r="AX663" s="71"/>
    </row>
    <row r="664" spans="1:50" ht="153">
      <c r="A664" s="12" t="s">
        <v>1289</v>
      </c>
      <c r="B664" s="13" t="s">
        <v>34</v>
      </c>
      <c r="C664" s="13" t="s">
        <v>35</v>
      </c>
      <c r="D664" s="13" t="s">
        <v>1241</v>
      </c>
      <c r="E664" s="13" t="s">
        <v>944</v>
      </c>
      <c r="F664" s="14">
        <v>8146</v>
      </c>
      <c r="G664" s="14">
        <v>2024110010254</v>
      </c>
      <c r="H664" s="13" t="s">
        <v>945</v>
      </c>
      <c r="I664" s="13" t="s">
        <v>946</v>
      </c>
      <c r="J664" s="13" t="s">
        <v>1242</v>
      </c>
      <c r="K664" s="13">
        <v>83121703</v>
      </c>
      <c r="L664" s="13" t="s">
        <v>1290</v>
      </c>
      <c r="M664" s="13" t="s">
        <v>295</v>
      </c>
      <c r="N664" s="13" t="s">
        <v>295</v>
      </c>
      <c r="O664" s="13">
        <v>5</v>
      </c>
      <c r="P664" s="13">
        <v>1</v>
      </c>
      <c r="Q664" s="13" t="s">
        <v>748</v>
      </c>
      <c r="R664" s="40" t="s">
        <v>45</v>
      </c>
      <c r="S664" s="40" t="s">
        <v>1291</v>
      </c>
      <c r="T664" s="17">
        <v>26334505</v>
      </c>
      <c r="U664" s="13" t="s">
        <v>1244</v>
      </c>
      <c r="V664" s="13" t="s">
        <v>47</v>
      </c>
      <c r="W664" s="13" t="s">
        <v>1245</v>
      </c>
      <c r="X664" s="13" t="s">
        <v>557</v>
      </c>
      <c r="Y664" s="13" t="s">
        <v>50</v>
      </c>
      <c r="Z664" s="13" t="s">
        <v>51</v>
      </c>
      <c r="AA664" s="69"/>
      <c r="AB664" s="69"/>
      <c r="AC664" s="69"/>
      <c r="AD664" s="69"/>
      <c r="AE664" s="13" t="s">
        <v>945</v>
      </c>
      <c r="AF664" s="40" t="s">
        <v>1291</v>
      </c>
      <c r="AG664" s="34">
        <v>26334505</v>
      </c>
      <c r="AH664" s="70" t="e">
        <f>VLOOKUP(A664,'MOD PAA INVERSIÓN 25 DE FEBRERO'!$B:$M,12,0)</f>
        <v>#N/A</v>
      </c>
      <c r="AI664" s="70">
        <f t="shared" si="23"/>
        <v>0</v>
      </c>
      <c r="AJ664" s="70">
        <v>26334505</v>
      </c>
      <c r="AK664" s="70">
        <v>0</v>
      </c>
      <c r="AL664" s="70" t="e">
        <f>VLOOKUP(A664,'MOD PAA INVERSIÓN 25 DE FEBRERO'!$B:$X,23,0)</f>
        <v>#N/A</v>
      </c>
      <c r="AM664" s="13" t="s">
        <v>47</v>
      </c>
      <c r="AN664" s="14">
        <v>8146</v>
      </c>
      <c r="AO664" s="71"/>
      <c r="AP664" s="71">
        <f>SUMIFS('MOD PAA INVERSIÓN'!$M:$M,'MOD PAA INVERSIÓN'!B:B,A664,'MOD PAA INVERSIÓN'!A:A,"Información Actual")</f>
        <v>0</v>
      </c>
      <c r="AQ664" s="71" t="e">
        <f>VLOOKUP(A664,'Copia de MOD PAA INVERSIÓN'!$B:$M,12,0)</f>
        <v>#N/A</v>
      </c>
      <c r="AR664" s="69" t="e">
        <f>VLOOKUP(A664,'SOL INVERSIÒN'!$B:$M,12,0)</f>
        <v>#N/A</v>
      </c>
      <c r="AS664" s="69" t="e">
        <f t="shared" si="22"/>
        <v>#N/A</v>
      </c>
      <c r="AT664" s="71"/>
      <c r="AU664" s="71" t="e">
        <f t="shared" si="24"/>
        <v>#N/A</v>
      </c>
      <c r="AV664" s="71"/>
      <c r="AW664" s="71"/>
      <c r="AX664" s="71"/>
    </row>
    <row r="665" spans="1:50" ht="153">
      <c r="A665" s="12" t="s">
        <v>1292</v>
      </c>
      <c r="B665" s="13" t="s">
        <v>34</v>
      </c>
      <c r="C665" s="13" t="s">
        <v>35</v>
      </c>
      <c r="D665" s="13" t="s">
        <v>1241</v>
      </c>
      <c r="E665" s="13" t="s">
        <v>944</v>
      </c>
      <c r="F665" s="14">
        <v>8146</v>
      </c>
      <c r="G665" s="14">
        <v>2024110010254</v>
      </c>
      <c r="H665" s="13" t="s">
        <v>945</v>
      </c>
      <c r="I665" s="13" t="s">
        <v>946</v>
      </c>
      <c r="J665" s="13" t="s">
        <v>1242</v>
      </c>
      <c r="K665" s="13" t="s">
        <v>416</v>
      </c>
      <c r="L665" s="13" t="s">
        <v>1293</v>
      </c>
      <c r="M665" s="13" t="s">
        <v>295</v>
      </c>
      <c r="N665" s="13" t="s">
        <v>295</v>
      </c>
      <c r="O665" s="13">
        <v>1</v>
      </c>
      <c r="P665" s="13">
        <v>1</v>
      </c>
      <c r="Q665" s="13" t="s">
        <v>1294</v>
      </c>
      <c r="R665" s="40" t="s">
        <v>45</v>
      </c>
      <c r="S665" s="40" t="s">
        <v>1291</v>
      </c>
      <c r="T665" s="17">
        <v>22000000</v>
      </c>
      <c r="U665" s="13" t="s">
        <v>1244</v>
      </c>
      <c r="V665" s="13" t="s">
        <v>47</v>
      </c>
      <c r="W665" s="13" t="s">
        <v>1245</v>
      </c>
      <c r="X665" s="13" t="s">
        <v>557</v>
      </c>
      <c r="Y665" s="13" t="s">
        <v>50</v>
      </c>
      <c r="Z665" s="13" t="s">
        <v>51</v>
      </c>
      <c r="AA665" s="69"/>
      <c r="AB665" s="69"/>
      <c r="AC665" s="69"/>
      <c r="AD665" s="69"/>
      <c r="AE665" s="13" t="s">
        <v>945</v>
      </c>
      <c r="AF665" s="40" t="s">
        <v>1291</v>
      </c>
      <c r="AG665" s="34">
        <v>22000000</v>
      </c>
      <c r="AH665" s="70" t="e">
        <f>VLOOKUP(A665,'MOD PAA INVERSIÓN 25 DE FEBRERO'!$B:$M,12,0)</f>
        <v>#N/A</v>
      </c>
      <c r="AI665" s="70">
        <f t="shared" si="23"/>
        <v>0</v>
      </c>
      <c r="AJ665" s="70">
        <v>22000000</v>
      </c>
      <c r="AK665" s="70">
        <v>0</v>
      </c>
      <c r="AL665" s="70" t="e">
        <f>VLOOKUP(A665,'MOD PAA INVERSIÓN 25 DE FEBRERO'!$B:$X,23,0)</f>
        <v>#N/A</v>
      </c>
      <c r="AM665" s="13" t="s">
        <v>47</v>
      </c>
      <c r="AN665" s="14">
        <v>8146</v>
      </c>
      <c r="AO665" s="71"/>
      <c r="AP665" s="71">
        <f>SUMIFS('MOD PAA INVERSIÓN'!$M:$M,'MOD PAA INVERSIÓN'!B:B,A665,'MOD PAA INVERSIÓN'!A:A,"Información Actual")</f>
        <v>0</v>
      </c>
      <c r="AQ665" s="71" t="e">
        <f>VLOOKUP(A665,'Copia de MOD PAA INVERSIÓN'!$B:$M,12,0)</f>
        <v>#N/A</v>
      </c>
      <c r="AR665" s="69" t="e">
        <f>VLOOKUP(A665,'SOL INVERSIÒN'!$B:$M,12,0)</f>
        <v>#N/A</v>
      </c>
      <c r="AS665" s="69" t="e">
        <f t="shared" si="22"/>
        <v>#N/A</v>
      </c>
      <c r="AT665" s="71"/>
      <c r="AU665" s="71" t="e">
        <f t="shared" si="24"/>
        <v>#N/A</v>
      </c>
      <c r="AV665" s="71"/>
      <c r="AW665" s="71"/>
      <c r="AX665" s="71"/>
    </row>
    <row r="666" spans="1:50" ht="153">
      <c r="A666" s="12" t="s">
        <v>1295</v>
      </c>
      <c r="B666" s="13" t="s">
        <v>34</v>
      </c>
      <c r="C666" s="13" t="s">
        <v>35</v>
      </c>
      <c r="D666" s="13" t="s">
        <v>1241</v>
      </c>
      <c r="E666" s="13" t="s">
        <v>944</v>
      </c>
      <c r="F666" s="14">
        <v>8146</v>
      </c>
      <c r="G666" s="14">
        <v>2024110010254</v>
      </c>
      <c r="H666" s="13" t="s">
        <v>945</v>
      </c>
      <c r="I666" s="13" t="s">
        <v>946</v>
      </c>
      <c r="J666" s="13" t="s">
        <v>1242</v>
      </c>
      <c r="K666" s="13" t="s">
        <v>1296</v>
      </c>
      <c r="L666" s="13" t="s">
        <v>417</v>
      </c>
      <c r="M666" s="13" t="s">
        <v>295</v>
      </c>
      <c r="N666" s="13" t="s">
        <v>295</v>
      </c>
      <c r="O666" s="13">
        <v>1</v>
      </c>
      <c r="P666" s="13">
        <v>1</v>
      </c>
      <c r="Q666" s="13" t="s">
        <v>748</v>
      </c>
      <c r="R666" s="40" t="s">
        <v>45</v>
      </c>
      <c r="S666" s="40" t="s">
        <v>1291</v>
      </c>
      <c r="T666" s="17">
        <v>100000000</v>
      </c>
      <c r="U666" s="13" t="s">
        <v>1244</v>
      </c>
      <c r="V666" s="13" t="s">
        <v>47</v>
      </c>
      <c r="W666" s="13" t="s">
        <v>1245</v>
      </c>
      <c r="X666" s="13" t="s">
        <v>557</v>
      </c>
      <c r="Y666" s="13" t="s">
        <v>50</v>
      </c>
      <c r="Z666" s="13" t="s">
        <v>51</v>
      </c>
      <c r="AA666" s="69"/>
      <c r="AB666" s="69"/>
      <c r="AC666" s="69"/>
      <c r="AD666" s="69"/>
      <c r="AE666" s="13" t="s">
        <v>945</v>
      </c>
      <c r="AF666" s="40" t="s">
        <v>1291</v>
      </c>
      <c r="AG666" s="34">
        <v>100000000</v>
      </c>
      <c r="AH666" s="70" t="e">
        <f>VLOOKUP(A666,'MOD PAA INVERSIÓN 25 DE FEBRERO'!$B:$M,12,0)</f>
        <v>#N/A</v>
      </c>
      <c r="AI666" s="70">
        <f t="shared" si="23"/>
        <v>0</v>
      </c>
      <c r="AJ666" s="70">
        <v>100000000</v>
      </c>
      <c r="AK666" s="70">
        <v>0</v>
      </c>
      <c r="AL666" s="70" t="e">
        <f>VLOOKUP(A666,'MOD PAA INVERSIÓN 25 DE FEBRERO'!$B:$X,23,0)</f>
        <v>#N/A</v>
      </c>
      <c r="AM666" s="13" t="s">
        <v>47</v>
      </c>
      <c r="AN666" s="14">
        <v>8146</v>
      </c>
      <c r="AO666" s="71"/>
      <c r="AP666" s="71">
        <f>SUMIFS('MOD PAA INVERSIÓN'!$M:$M,'MOD PAA INVERSIÓN'!B:B,A666,'MOD PAA INVERSIÓN'!A:A,"Información Actual")</f>
        <v>0</v>
      </c>
      <c r="AQ666" s="71" t="e">
        <f>VLOOKUP(A666,'Copia de MOD PAA INVERSIÓN'!$B:$M,12,0)</f>
        <v>#N/A</v>
      </c>
      <c r="AR666" s="69" t="e">
        <f>VLOOKUP(A666,'SOL INVERSIÒN'!$B:$M,12,0)</f>
        <v>#N/A</v>
      </c>
      <c r="AS666" s="69" t="e">
        <f t="shared" si="22"/>
        <v>#N/A</v>
      </c>
      <c r="AT666" s="71"/>
      <c r="AU666" s="71" t="e">
        <f t="shared" si="24"/>
        <v>#N/A</v>
      </c>
      <c r="AV666" s="71"/>
      <c r="AW666" s="71"/>
      <c r="AX666" s="71"/>
    </row>
    <row r="667" spans="1:50" ht="153">
      <c r="A667" s="12" t="s">
        <v>1297</v>
      </c>
      <c r="B667" s="13" t="s">
        <v>34</v>
      </c>
      <c r="C667" s="13" t="s">
        <v>35</v>
      </c>
      <c r="D667" s="13" t="s">
        <v>1241</v>
      </c>
      <c r="E667" s="13" t="s">
        <v>944</v>
      </c>
      <c r="F667" s="14">
        <v>8146</v>
      </c>
      <c r="G667" s="14">
        <v>2024110010254</v>
      </c>
      <c r="H667" s="13" t="s">
        <v>945</v>
      </c>
      <c r="I667" s="13" t="s">
        <v>946</v>
      </c>
      <c r="J667" s="13" t="s">
        <v>1242</v>
      </c>
      <c r="K667" s="13">
        <v>81112101</v>
      </c>
      <c r="L667" s="13" t="s">
        <v>1298</v>
      </c>
      <c r="M667" s="13" t="s">
        <v>295</v>
      </c>
      <c r="N667" s="13" t="s">
        <v>295</v>
      </c>
      <c r="O667" s="13">
        <v>5</v>
      </c>
      <c r="P667" s="13">
        <v>1</v>
      </c>
      <c r="Q667" s="13" t="s">
        <v>748</v>
      </c>
      <c r="R667" s="40" t="s">
        <v>45</v>
      </c>
      <c r="S667" s="40" t="s">
        <v>1291</v>
      </c>
      <c r="T667" s="17">
        <v>15000000</v>
      </c>
      <c r="U667" s="13" t="s">
        <v>1244</v>
      </c>
      <c r="V667" s="13" t="s">
        <v>47</v>
      </c>
      <c r="W667" s="13" t="s">
        <v>1245</v>
      </c>
      <c r="X667" s="13" t="s">
        <v>557</v>
      </c>
      <c r="Y667" s="13" t="s">
        <v>50</v>
      </c>
      <c r="Z667" s="13" t="s">
        <v>51</v>
      </c>
      <c r="AA667" s="69"/>
      <c r="AB667" s="69"/>
      <c r="AC667" s="69"/>
      <c r="AD667" s="69"/>
      <c r="AE667" s="13" t="s">
        <v>945</v>
      </c>
      <c r="AF667" s="40" t="s">
        <v>1291</v>
      </c>
      <c r="AG667" s="34">
        <v>15000000</v>
      </c>
      <c r="AH667" s="70" t="e">
        <f>VLOOKUP(A667,'MOD PAA INVERSIÓN 25 DE FEBRERO'!$B:$M,12,0)</f>
        <v>#N/A</v>
      </c>
      <c r="AI667" s="70">
        <f t="shared" si="23"/>
        <v>0</v>
      </c>
      <c r="AJ667" s="70">
        <v>15000000</v>
      </c>
      <c r="AK667" s="70">
        <v>0</v>
      </c>
      <c r="AL667" s="70" t="e">
        <f>VLOOKUP(A667,'MOD PAA INVERSIÓN 25 DE FEBRERO'!$B:$X,23,0)</f>
        <v>#N/A</v>
      </c>
      <c r="AM667" s="13" t="s">
        <v>47</v>
      </c>
      <c r="AN667" s="14">
        <v>8146</v>
      </c>
      <c r="AO667" s="71"/>
      <c r="AP667" s="71">
        <f>SUMIFS('MOD PAA INVERSIÓN'!$M:$M,'MOD PAA INVERSIÓN'!B:B,A667,'MOD PAA INVERSIÓN'!A:A,"Información Actual")</f>
        <v>0</v>
      </c>
      <c r="AQ667" s="71" t="e">
        <f>VLOOKUP(A667,'Copia de MOD PAA INVERSIÓN'!$B:$M,12,0)</f>
        <v>#N/A</v>
      </c>
      <c r="AR667" s="69" t="e">
        <f>VLOOKUP(A667,'SOL INVERSIÒN'!$B:$M,12,0)</f>
        <v>#N/A</v>
      </c>
      <c r="AS667" s="69" t="e">
        <f t="shared" si="22"/>
        <v>#N/A</v>
      </c>
      <c r="AT667" s="71"/>
      <c r="AU667" s="71" t="e">
        <f t="shared" si="24"/>
        <v>#N/A</v>
      </c>
      <c r="AV667" s="71"/>
      <c r="AW667" s="71"/>
      <c r="AX667" s="71"/>
    </row>
    <row r="668" spans="1:50" ht="255">
      <c r="A668" s="12" t="s">
        <v>1299</v>
      </c>
      <c r="B668" s="13" t="s">
        <v>34</v>
      </c>
      <c r="C668" s="13" t="s">
        <v>35</v>
      </c>
      <c r="D668" s="13" t="s">
        <v>1241</v>
      </c>
      <c r="E668" s="13" t="s">
        <v>944</v>
      </c>
      <c r="F668" s="14">
        <v>8146</v>
      </c>
      <c r="G668" s="14">
        <v>2024110010254</v>
      </c>
      <c r="H668" s="13" t="s">
        <v>945</v>
      </c>
      <c r="I668" s="13" t="s">
        <v>946</v>
      </c>
      <c r="J668" s="13" t="str">
        <f>VLOOKUP(A668,'MOD PAA INVERSIÓN 25 DE FEBRERO'!$B:$C,2,0)</f>
        <v>2. Fortalecer 1 sistema(s) informativo y de comunicación del Distrito</v>
      </c>
      <c r="K668" s="13">
        <f>VLOOKUP(A668,'MOD PAA INVERSIÓN 25 DE FEBRERO'!$B:$D,3,0)</f>
        <v>43222610</v>
      </c>
      <c r="L668" s="13" t="str">
        <f>VLOOKUP(A668,'MOD PAA INVERSIÓN 25 DE FEBRERO'!$B:$E,4,0)</f>
        <v>Otorgar por parte de la SOCIEDAD DE AUTORES Y COMPOSITORES DE COLOMBIA - SAYCO al INSTITUTO DISTRITAL DE LA PARTICIPACIÓN Y ACCIÓN COMUNAL - IDPAC, para la licencia de webcasting (radio on line) no exclusiva y onerosa para la comunicación pública, a través de la puesta a disposición, de las obras musicales de su repertorio en el servicio que presta, el cual corresponde a la transmisión exclusivamente sonora por la red digital internet, para que sus destinatarios o usuarios puedan acceder a las obras desde el momento y lugar que cada uno elija a través de URL http://www.dcradio.gov.co/ únicamente para su escucha sin la posibilidad de realizar una reproducción, copia o descarga de las mismas.</v>
      </c>
      <c r="M668" s="13" t="str">
        <f>VLOOKUP(A668,'MOD PAA INVERSIÓN 25 DE FEBRERO'!$B:$F,5,0)</f>
        <v>Marzo</v>
      </c>
      <c r="N668" s="14" t="str">
        <f>VLOOKUP(A668,'MOD PAA INVERSIÓN 25 DE FEBRERO'!$B:$G,6,0)</f>
        <v>Marzo</v>
      </c>
      <c r="O668" s="14">
        <f>VLOOKUP(A668,'MOD PAA INVERSIÓN 25 DE FEBRERO'!$B:$H,7,0)</f>
        <v>5</v>
      </c>
      <c r="P668" s="13">
        <f>VLOOKUP(A668,'MOD PAA INVERSIÓN 25 DE FEBRERO'!$B:$I,8,0)</f>
        <v>1</v>
      </c>
      <c r="Q668" s="13" t="str">
        <f>VLOOKUP(A668,'MOD PAA INVERSIÓN 25 DE FEBRERO'!$B:$J,9,0)</f>
        <v>CCE-06 Seleccion abreviada Menor Cuantia</v>
      </c>
      <c r="R668" s="15" t="str">
        <f>VLOOKUP(A668,'MOD PAA INVERSIÓN 25 DE FEBRERO'!$B:$K,10,0)</f>
        <v>1-100-F001_VA-Recursos distrito</v>
      </c>
      <c r="S668" s="16" t="str">
        <f>VLOOKUP(A668,'MOD PAA INVERSIÓN 25 DE FEBRERO'!$B:$L,11,0)</f>
        <v>_</v>
      </c>
      <c r="T668" s="17">
        <v>5500000</v>
      </c>
      <c r="U668" s="13" t="str">
        <f>VLOOKUP(A668,'MOD PAA INVERSIÓN 25 DE FEBRERO'!$B:$N,13,0)</f>
        <v>Oficina Asesora de Comunicaciones</v>
      </c>
      <c r="V668" s="13" t="str">
        <f>VLOOKUP(A668,'MOD PAA INVERSIÓN 25 DE FEBRERO'!$B:$O,14,0)</f>
        <v>O232020200991119_Otros servicios de la administración pública n.c.p.</v>
      </c>
      <c r="W668" s="13" t="str">
        <f>VLOOKUP(A668,'MOD PAA INVERSIÓN 25 DE FEBRERO'!$B:$P,15,0)</f>
        <v>20/0220/0107/45020170254</v>
      </c>
      <c r="X668" s="13" t="s">
        <v>557</v>
      </c>
      <c r="Y668" s="13" t="s">
        <v>50</v>
      </c>
      <c r="Z668" s="13" t="s">
        <v>51</v>
      </c>
      <c r="AA668" s="69"/>
      <c r="AB668" s="69"/>
      <c r="AC668" s="69"/>
      <c r="AD668" s="69"/>
      <c r="AE668" s="13" t="s">
        <v>945</v>
      </c>
      <c r="AF668" s="40" t="s">
        <v>1291</v>
      </c>
      <c r="AG668" s="34">
        <v>5500000</v>
      </c>
      <c r="AH668" s="70">
        <f>VLOOKUP(A668,'MOD PAA INVERSIÓN 25 DE FEBRERO'!$B:$M,12,0)</f>
        <v>5500000</v>
      </c>
      <c r="AI668" s="70">
        <f t="shared" si="23"/>
        <v>0</v>
      </c>
      <c r="AJ668" s="70">
        <v>5500000</v>
      </c>
      <c r="AK668" s="70">
        <v>3</v>
      </c>
      <c r="AL668" s="70" t="str">
        <f>VLOOKUP(A668,'MOD PAA INVERSIÓN 25 DE FEBRERO'!$B:$X,23,0)</f>
        <v>Modificación propuesta</v>
      </c>
      <c r="AM668" s="13" t="s">
        <v>47</v>
      </c>
      <c r="AN668" s="14">
        <v>8146</v>
      </c>
      <c r="AO668" s="71"/>
      <c r="AP668" s="71">
        <f>SUMIFS('MOD PAA INVERSIÓN'!$M:$M,'MOD PAA INVERSIÓN'!B:B,A668,'MOD PAA INVERSIÓN'!A:A,"Información Actual")</f>
        <v>5500000</v>
      </c>
      <c r="AQ668" s="71">
        <f>VLOOKUP(A668,'Copia de MOD PAA INVERSIÓN'!$B:$M,12,0)</f>
        <v>5500000</v>
      </c>
      <c r="AR668" s="75">
        <f>VLOOKUP(A668,'SOL INVERSIÒN'!$B:$M,12,0)</f>
        <v>5500000</v>
      </c>
      <c r="AS668" s="75">
        <f t="shared" si="22"/>
        <v>0</v>
      </c>
      <c r="AT668" s="71"/>
      <c r="AU668" s="71">
        <f t="shared" si="24"/>
        <v>0</v>
      </c>
      <c r="AV668" s="71"/>
      <c r="AW668" s="71"/>
      <c r="AX668" s="71"/>
    </row>
    <row r="669" spans="1:50" ht="153">
      <c r="A669" s="12" t="s">
        <v>1301</v>
      </c>
      <c r="B669" s="13" t="s">
        <v>34</v>
      </c>
      <c r="C669" s="13" t="s">
        <v>35</v>
      </c>
      <c r="D669" s="13" t="s">
        <v>1241</v>
      </c>
      <c r="E669" s="13" t="s">
        <v>944</v>
      </c>
      <c r="F669" s="14">
        <v>8146</v>
      </c>
      <c r="G669" s="14">
        <v>2024110010254</v>
      </c>
      <c r="H669" s="13" t="s">
        <v>945</v>
      </c>
      <c r="I669" s="13" t="s">
        <v>946</v>
      </c>
      <c r="J669" s="13" t="s">
        <v>1242</v>
      </c>
      <c r="K669" s="13">
        <v>43222610</v>
      </c>
      <c r="L669" s="13" t="s">
        <v>1302</v>
      </c>
      <c r="M669" s="13" t="s">
        <v>295</v>
      </c>
      <c r="N669" s="13" t="s">
        <v>295</v>
      </c>
      <c r="O669" s="13">
        <v>5</v>
      </c>
      <c r="P669" s="13">
        <v>1</v>
      </c>
      <c r="Q669" s="13" t="s">
        <v>748</v>
      </c>
      <c r="R669" s="40" t="s">
        <v>45</v>
      </c>
      <c r="S669" s="40" t="s">
        <v>1291</v>
      </c>
      <c r="T669" s="17">
        <v>16500000</v>
      </c>
      <c r="U669" s="13" t="s">
        <v>1244</v>
      </c>
      <c r="V669" s="13" t="s">
        <v>47</v>
      </c>
      <c r="W669" s="13" t="s">
        <v>1245</v>
      </c>
      <c r="X669" s="13" t="s">
        <v>557</v>
      </c>
      <c r="Y669" s="13" t="s">
        <v>50</v>
      </c>
      <c r="Z669" s="13" t="s">
        <v>51</v>
      </c>
      <c r="AA669" s="69"/>
      <c r="AB669" s="69"/>
      <c r="AC669" s="69"/>
      <c r="AD669" s="69"/>
      <c r="AE669" s="13" t="s">
        <v>945</v>
      </c>
      <c r="AF669" s="40" t="s">
        <v>1291</v>
      </c>
      <c r="AG669" s="34">
        <v>16500000</v>
      </c>
      <c r="AH669" s="70" t="e">
        <f>VLOOKUP(A669,'MOD PAA INVERSIÓN 25 DE FEBRERO'!$B:$M,12,0)</f>
        <v>#N/A</v>
      </c>
      <c r="AI669" s="70">
        <f t="shared" si="23"/>
        <v>0</v>
      </c>
      <c r="AJ669" s="70">
        <v>16500000</v>
      </c>
      <c r="AK669" s="70">
        <v>0</v>
      </c>
      <c r="AL669" s="70" t="e">
        <f>VLOOKUP(A669,'MOD PAA INVERSIÓN 25 DE FEBRERO'!$B:$X,23,0)</f>
        <v>#N/A</v>
      </c>
      <c r="AM669" s="13" t="s">
        <v>47</v>
      </c>
      <c r="AN669" s="14">
        <v>8146</v>
      </c>
      <c r="AO669" s="71"/>
      <c r="AP669" s="71">
        <f>SUMIFS('MOD PAA INVERSIÓN'!$M:$M,'MOD PAA INVERSIÓN'!B:B,A669,'MOD PAA INVERSIÓN'!A:A,"Información Actual")</f>
        <v>0</v>
      </c>
      <c r="AQ669" s="71" t="e">
        <f>VLOOKUP(A669,'Copia de MOD PAA INVERSIÓN'!$B:$M,12,0)</f>
        <v>#N/A</v>
      </c>
      <c r="AR669" s="69" t="e">
        <f>VLOOKUP(A669,'SOL INVERSIÒN'!$B:$M,12,0)</f>
        <v>#N/A</v>
      </c>
      <c r="AS669" s="69" t="e">
        <f t="shared" si="22"/>
        <v>#N/A</v>
      </c>
      <c r="AT669" s="71"/>
      <c r="AU669" s="71" t="e">
        <f t="shared" si="24"/>
        <v>#N/A</v>
      </c>
      <c r="AV669" s="71"/>
      <c r="AW669" s="71"/>
      <c r="AX669" s="71"/>
    </row>
    <row r="670" spans="1:50" ht="153">
      <c r="A670" s="12" t="s">
        <v>1303</v>
      </c>
      <c r="B670" s="13" t="s">
        <v>34</v>
      </c>
      <c r="C670" s="13" t="s">
        <v>35</v>
      </c>
      <c r="D670" s="13" t="s">
        <v>1241</v>
      </c>
      <c r="E670" s="13" t="s">
        <v>944</v>
      </c>
      <c r="F670" s="14">
        <v>8146</v>
      </c>
      <c r="G670" s="14">
        <v>2024110010254</v>
      </c>
      <c r="H670" s="13" t="s">
        <v>945</v>
      </c>
      <c r="I670" s="13" t="s">
        <v>946</v>
      </c>
      <c r="J670" s="13" t="str">
        <f>VLOOKUP(A670,'MOD PAA INVERSIÓN 25 DE FEBRERO'!$B:$C,2,0)</f>
        <v>2. Fortalecer 1 sistema(s) informativo y de comunicación del Distrito</v>
      </c>
      <c r="K670" s="13">
        <f>VLOOKUP(A670,'MOD PAA INVERSIÓN 25 DE FEBRERO'!$B:$D,3,0)</f>
        <v>80111600</v>
      </c>
      <c r="L670" s="13" t="str">
        <f>VLOOKUP(A670,'MOD PAA INVERSIÓN 25 DE FEBRERO'!$B:$E,4,0)</f>
        <v>Profesional para efectuar cubrimiento periodístico del Instituto considerando la definición de los objetivos, iniciativas, el público a llegar y demás aspectos que se indiquen a partir del Plan Estratégico de Comunicaciones.</v>
      </c>
      <c r="M670" s="13" t="str">
        <f>VLOOKUP(A670,'MOD PAA INVERSIÓN 25 DE FEBRERO'!$B:$F,5,0)</f>
        <v>Abril</v>
      </c>
      <c r="N670" s="14" t="str">
        <f>VLOOKUP(A670,'MOD PAA INVERSIÓN 25 DE FEBRERO'!$B:$G,6,0)</f>
        <v>Abril</v>
      </c>
      <c r="O670" s="14">
        <f>VLOOKUP(A670,'MOD PAA INVERSIÓN 25 DE FEBRERO'!$B:$H,7,0)</f>
        <v>1</v>
      </c>
      <c r="P670" s="13">
        <f>VLOOKUP(A670,'MOD PAA INVERSIÓN 25 DE FEBRERO'!$B:$I,8,0)</f>
        <v>1</v>
      </c>
      <c r="Q670" s="13" t="str">
        <f>VLOOKUP(A670,'MOD PAA INVERSIÓN 25 DE FEBRERO'!$B:$J,9,0)</f>
        <v>CCE-16 Contratacion Directa</v>
      </c>
      <c r="R670" s="15" t="str">
        <f>VLOOKUP(A670,'MOD PAA INVERSIÓN 25 DE FEBRERO'!$B:$K,10,0)</f>
        <v>1-100-F001_VA-Recursos distrito</v>
      </c>
      <c r="S670" s="16">
        <f>VLOOKUP(A670,'MOD PAA INVERSIÓN 25 DE FEBRERO'!$B:$L,11,0)</f>
        <v>19909460</v>
      </c>
      <c r="T670" s="17">
        <v>19909460</v>
      </c>
      <c r="U670" s="13" t="str">
        <f>VLOOKUP(A670,'MOD PAA INVERSIÓN 25 DE FEBRERO'!$B:$N,13,0)</f>
        <v>Oficina Asesora de Comunicaciones</v>
      </c>
      <c r="V670" s="13" t="str">
        <f>VLOOKUP(A670,'MOD PAA INVERSIÓN 25 DE FEBRERO'!$B:$O,14,0)</f>
        <v>O232020200991119_Otros servicios de la administración pública n.c.p.</v>
      </c>
      <c r="W670" s="13" t="str">
        <f>VLOOKUP(A670,'MOD PAA INVERSIÓN 25 DE FEBRERO'!$B:$P,15,0)</f>
        <v>20/0220/0107/45020170254</v>
      </c>
      <c r="X670" s="13" t="s">
        <v>557</v>
      </c>
      <c r="Y670" s="13" t="s">
        <v>50</v>
      </c>
      <c r="Z670" s="13" t="s">
        <v>51</v>
      </c>
      <c r="AA670" s="69"/>
      <c r="AB670" s="69"/>
      <c r="AC670" s="69"/>
      <c r="AD670" s="69"/>
      <c r="AE670" s="13" t="s">
        <v>945</v>
      </c>
      <c r="AF670" s="40" t="s">
        <v>233</v>
      </c>
      <c r="AG670" s="34">
        <v>17885460</v>
      </c>
      <c r="AH670" s="70">
        <f>VLOOKUP(A670,'MOD PAA INVERSIÓN 25 DE FEBRERO'!$B:$M,12,0)</f>
        <v>19909460</v>
      </c>
      <c r="AI670" s="70">
        <f t="shared" si="23"/>
        <v>2024000</v>
      </c>
      <c r="AJ670" s="83">
        <v>19909460</v>
      </c>
      <c r="AK670" s="70">
        <v>3</v>
      </c>
      <c r="AL670" s="70" t="str">
        <f>VLOOKUP(A670,'MOD PAA INVERSIÓN 25 DE FEBRERO'!$B:$X,23,0)</f>
        <v>Modificación propuesta</v>
      </c>
      <c r="AM670" s="13" t="s">
        <v>47</v>
      </c>
      <c r="AN670" s="14">
        <v>8146</v>
      </c>
      <c r="AO670" s="71"/>
      <c r="AP670" s="71">
        <f>SUMIFS('MOD PAA INVERSIÓN'!$M:$M,'MOD PAA INVERSIÓN'!B:B,A670,'MOD PAA INVERSIÓN'!A:A,"Información Actual")</f>
        <v>17885460</v>
      </c>
      <c r="AQ670" s="71">
        <f>VLOOKUP(A670,'Copia de MOD PAA INVERSIÓN'!$B:$M,12,0)</f>
        <v>19909460</v>
      </c>
      <c r="AR670" s="75">
        <f>VLOOKUP(A670,'SOL INVERSIÒN'!$B:$M,12,0)</f>
        <v>19909460</v>
      </c>
      <c r="AS670" s="75">
        <f t="shared" si="22"/>
        <v>0</v>
      </c>
      <c r="AT670" s="71"/>
      <c r="AU670" s="71">
        <f t="shared" si="24"/>
        <v>0</v>
      </c>
      <c r="AV670" s="71"/>
      <c r="AW670" s="71"/>
      <c r="AX670" s="71"/>
    </row>
    <row r="671" spans="1:50" ht="89.25">
      <c r="A671" s="12" t="s">
        <v>1305</v>
      </c>
      <c r="B671" s="13" t="s">
        <v>34</v>
      </c>
      <c r="C671" s="13" t="s">
        <v>1306</v>
      </c>
      <c r="D671" s="13" t="s">
        <v>1307</v>
      </c>
      <c r="E671" s="13" t="s">
        <v>1308</v>
      </c>
      <c r="F671" s="14">
        <v>8238</v>
      </c>
      <c r="G671" s="14">
        <v>2024110010322</v>
      </c>
      <c r="H671" s="13" t="s">
        <v>1309</v>
      </c>
      <c r="I671" s="13" t="s">
        <v>1310</v>
      </c>
      <c r="J671" s="13" t="str">
        <f>VLOOKUP(A671,'MOD PAA INVERSIÓN 25 DE FEBRERO'!$B:$C,2,0)</f>
        <v xml:space="preserve"> 1. Implementar el 100% de la estrategia de diseños metodológicos e implementación de la innovación social en escenarios de participación ciudadana y solución de problemas públicos</v>
      </c>
      <c r="K671" s="13">
        <f>VLOOKUP(A671,'MOD PAA INVERSIÓN 25 DE FEBRERO'!$B:$D,3,0)</f>
        <v>80111600</v>
      </c>
      <c r="L671" s="13" t="str">
        <f>VLOOKUP(A671,'MOD PAA INVERSIÓN 25 DE FEBRERO'!$B:$E,4,0)</f>
        <v>Prestar servicios profesionales de manera temporal, para apoyar a la Gerencia en el liderazgo, fortalecimiento y seguimiento al desarrollo de las actividades de competencia del Laboratorio de Innovacion en la Participación</v>
      </c>
      <c r="M671" s="13" t="str">
        <f>VLOOKUP(A671,'MOD PAA INVERSIÓN 25 DE FEBRERO'!$B:$F,5,0)</f>
        <v>Febrero</v>
      </c>
      <c r="N671" s="14" t="str">
        <f>VLOOKUP(A671,'MOD PAA INVERSIÓN 25 DE FEBRERO'!$B:$G,6,0)</f>
        <v>Febrero</v>
      </c>
      <c r="O671" s="14">
        <f>VLOOKUP(A671,'MOD PAA INVERSIÓN 25 DE FEBRERO'!$B:$H,7,0)</f>
        <v>6</v>
      </c>
      <c r="P671" s="13">
        <f>VLOOKUP(A671,'MOD PAA INVERSIÓN 25 DE FEBRERO'!$B:$I,8,0)</f>
        <v>1</v>
      </c>
      <c r="Q671" s="13" t="str">
        <f>VLOOKUP(A671,'MOD PAA INVERSIÓN 25 DE FEBRERO'!$B:$J,9,0)</f>
        <v>CCE-16 Contratación Directa</v>
      </c>
      <c r="R671" s="15" t="str">
        <f>VLOOKUP(A671,'MOD PAA INVERSIÓN 25 DE FEBRERO'!$B:$K,10,0)</f>
        <v>1-100-F001_VA-Recursos distrito</v>
      </c>
      <c r="S671" s="16">
        <f>VLOOKUP(A671,'MOD PAA INVERSIÓN 25 DE FEBRERO'!$B:$L,11,0)</f>
        <v>9000000</v>
      </c>
      <c r="T671" s="17">
        <v>54000000</v>
      </c>
      <c r="U671" s="24" t="str">
        <f>VLOOKUP(A671,'MOD PAA INVERSIÓN 25 DE FEBRERO'!$B:$N,13,0)</f>
        <v>Gerencia Escuela de la Participación</v>
      </c>
      <c r="V671" s="13" t="str">
        <f>VLOOKUP(A671,'MOD PAA INVERSIÓN 25 DE FEBRERO'!$B:$O,14,0)</f>
        <v>O232020200991119_Otros servicios de la administración pública n.c.p.</v>
      </c>
      <c r="W671" s="13" t="str">
        <f>VLOOKUP(A671,'MOD PAA INVERSIÓN 25 DE FEBRERO'!$B:$P,15,0)</f>
        <v>20/0220/0103/45020010322</v>
      </c>
      <c r="X671" s="13" t="s">
        <v>300</v>
      </c>
      <c r="Y671" s="13" t="s">
        <v>50</v>
      </c>
      <c r="Z671" s="13" t="s">
        <v>51</v>
      </c>
      <c r="AA671" s="69"/>
      <c r="AB671" s="69"/>
      <c r="AC671" s="69"/>
      <c r="AD671" s="69"/>
      <c r="AE671" s="13" t="s">
        <v>1309</v>
      </c>
      <c r="AF671" s="24">
        <v>9000000</v>
      </c>
      <c r="AG671" s="24">
        <v>54000000</v>
      </c>
      <c r="AH671" s="70">
        <f>VLOOKUP(A671,'MOD PAA INVERSIÓN 25 DE FEBRERO'!$B:$M,12,0)</f>
        <v>54000000</v>
      </c>
      <c r="AI671" s="84">
        <f t="shared" si="23"/>
        <v>0</v>
      </c>
      <c r="AJ671" s="84">
        <v>54000000</v>
      </c>
      <c r="AK671" s="70">
        <v>2</v>
      </c>
      <c r="AL671" s="70" t="str">
        <f>VLOOKUP(A671,'MOD PAA INVERSIÓN 25 DE FEBRERO'!$B:$X,23,0)</f>
        <v>Modificación propuesta</v>
      </c>
      <c r="AM671" s="13" t="s">
        <v>47</v>
      </c>
      <c r="AN671" s="14">
        <v>8238</v>
      </c>
      <c r="AO671" s="71"/>
      <c r="AP671" s="71">
        <f>SUMIFS('MOD PAA INVERSIÓN'!$M:$M,'MOD PAA INVERSIÓN'!B:B,A671,'MOD PAA INVERSIÓN'!A:A,"Información Actual")</f>
        <v>-54000000</v>
      </c>
      <c r="AQ671" s="71">
        <f>VLOOKUP(A671,'Copia de MOD PAA INVERSIÓN'!$B:$M,12,0)</f>
        <v>54000000</v>
      </c>
      <c r="AR671" s="85">
        <f>VLOOKUP(A671,'SOL INVERSIÒN'!$B:$M,12,0)</f>
        <v>54000000</v>
      </c>
      <c r="AS671" s="69"/>
      <c r="AT671" s="71"/>
      <c r="AU671" s="71">
        <f t="shared" si="24"/>
        <v>0</v>
      </c>
      <c r="AV671" s="71"/>
      <c r="AW671" s="71"/>
      <c r="AX671" s="71"/>
    </row>
    <row r="672" spans="1:50" ht="89.25">
      <c r="A672" s="12" t="s">
        <v>1314</v>
      </c>
      <c r="B672" s="13" t="s">
        <v>34</v>
      </c>
      <c r="C672" s="13" t="s">
        <v>1306</v>
      </c>
      <c r="D672" s="13" t="s">
        <v>1307</v>
      </c>
      <c r="E672" s="13" t="s">
        <v>1308</v>
      </c>
      <c r="F672" s="14">
        <v>8238</v>
      </c>
      <c r="G672" s="14">
        <v>2024110010322</v>
      </c>
      <c r="H672" s="13" t="s">
        <v>1309</v>
      </c>
      <c r="I672" s="13" t="s">
        <v>1310</v>
      </c>
      <c r="J672" s="13" t="s">
        <v>1311</v>
      </c>
      <c r="K672" s="13">
        <v>80111601</v>
      </c>
      <c r="L672" s="13" t="s">
        <v>1315</v>
      </c>
      <c r="M672" s="13" t="s">
        <v>42</v>
      </c>
      <c r="N672" s="13" t="s">
        <v>42</v>
      </c>
      <c r="O672" s="13">
        <v>6</v>
      </c>
      <c r="P672" s="12">
        <v>1</v>
      </c>
      <c r="Q672" s="13" t="s">
        <v>44</v>
      </c>
      <c r="R672" s="24" t="s">
        <v>45</v>
      </c>
      <c r="S672" s="24">
        <v>5500000</v>
      </c>
      <c r="T672" s="17">
        <v>33000000</v>
      </c>
      <c r="U672" s="24" t="s">
        <v>269</v>
      </c>
      <c r="V672" s="13" t="s">
        <v>47</v>
      </c>
      <c r="W672" s="13" t="s">
        <v>1313</v>
      </c>
      <c r="X672" s="13" t="s">
        <v>300</v>
      </c>
      <c r="Y672" s="13" t="s">
        <v>50</v>
      </c>
      <c r="Z672" s="13" t="s">
        <v>51</v>
      </c>
      <c r="AA672" s="69"/>
      <c r="AB672" s="69"/>
      <c r="AC672" s="69"/>
      <c r="AD672" s="69"/>
      <c r="AE672" s="13" t="s">
        <v>1309</v>
      </c>
      <c r="AF672" s="24">
        <v>5500000</v>
      </c>
      <c r="AG672" s="24">
        <v>33000000</v>
      </c>
      <c r="AH672" s="70" t="e">
        <f>VLOOKUP(A672,'MOD PAA INVERSIÓN 25 DE FEBRERO'!$B:$M,12,0)</f>
        <v>#N/A</v>
      </c>
      <c r="AI672" s="84">
        <f t="shared" si="23"/>
        <v>0</v>
      </c>
      <c r="AJ672" s="84">
        <v>33000000</v>
      </c>
      <c r="AK672" s="70">
        <v>0</v>
      </c>
      <c r="AL672" s="70" t="e">
        <f>VLOOKUP(A672,'MOD PAA INVERSIÓN 25 DE FEBRERO'!$B:$X,23,0)</f>
        <v>#N/A</v>
      </c>
      <c r="AM672" s="13" t="s">
        <v>47</v>
      </c>
      <c r="AN672" s="14">
        <v>8238</v>
      </c>
      <c r="AO672" s="71"/>
      <c r="AP672" s="71">
        <f>SUMIFS('MOD PAA INVERSIÓN'!$M:$M,'MOD PAA INVERSIÓN'!B:B,A672,'MOD PAA INVERSIÓN'!A:A,"Información Actual")</f>
        <v>0</v>
      </c>
      <c r="AQ672" s="71" t="e">
        <f>VLOOKUP(A672,'Copia de MOD PAA INVERSIÓN'!$B:$M,12,0)</f>
        <v>#N/A</v>
      </c>
      <c r="AR672" s="69" t="e">
        <f>VLOOKUP(A672,'SOL INVERSIÒN'!$B:$M,12,0)</f>
        <v>#N/A</v>
      </c>
      <c r="AS672" s="69"/>
      <c r="AT672" s="71"/>
      <c r="AU672" s="71" t="e">
        <f t="shared" si="24"/>
        <v>#N/A</v>
      </c>
      <c r="AV672" s="71"/>
      <c r="AW672" s="71"/>
      <c r="AX672" s="71"/>
    </row>
    <row r="673" spans="1:50" ht="89.25">
      <c r="A673" s="12" t="s">
        <v>1316</v>
      </c>
      <c r="B673" s="13" t="s">
        <v>34</v>
      </c>
      <c r="C673" s="13" t="s">
        <v>1306</v>
      </c>
      <c r="D673" s="13" t="s">
        <v>1307</v>
      </c>
      <c r="E673" s="13" t="s">
        <v>1308</v>
      </c>
      <c r="F673" s="14">
        <v>8238</v>
      </c>
      <c r="G673" s="14">
        <v>2024110010322</v>
      </c>
      <c r="H673" s="13" t="s">
        <v>1309</v>
      </c>
      <c r="I673" s="13" t="s">
        <v>1310</v>
      </c>
      <c r="J673" s="13" t="str">
        <f>VLOOKUP(A673,'MOD PAA INVERSIÓN 25 DE FEBRERO'!$B:$C,2,0)</f>
        <v xml:space="preserve"> 1. Implementar el 100% de la estrategia de diseños metodológicos e implementación de la innovación social en escenarios de participación ciudadana y solución de problemas públicos</v>
      </c>
      <c r="K673" s="13">
        <f>VLOOKUP(A673,'MOD PAA INVERSIÓN 25 DE FEBRERO'!$B:$D,3,0)</f>
        <v>80111602</v>
      </c>
      <c r="L673" s="13" t="str">
        <f>VLOOKUP(A673,'MOD PAA INVERSIÓN 25 DE FEBRERO'!$B:$E,4,0)</f>
        <v>Prestar servicios de apoyo a la gestión  para llevar a cabo actividades innovadoras que fortalezcan el Laboratorio de Innovacion en la Participación</v>
      </c>
      <c r="M673" s="13" t="str">
        <f>VLOOKUP(A673,'MOD PAA INVERSIÓN 25 DE FEBRERO'!$B:$F,5,0)</f>
        <v>Febrero</v>
      </c>
      <c r="N673" s="14" t="str">
        <f>VLOOKUP(A673,'MOD PAA INVERSIÓN 25 DE FEBRERO'!$B:$G,6,0)</f>
        <v>Febrero</v>
      </c>
      <c r="O673" s="14">
        <f>VLOOKUP(A673,'MOD PAA INVERSIÓN 25 DE FEBRERO'!$B:$H,7,0)</f>
        <v>5</v>
      </c>
      <c r="P673" s="13">
        <f>VLOOKUP(A673,'MOD PAA INVERSIÓN 25 DE FEBRERO'!$B:$I,8,0)</f>
        <v>1</v>
      </c>
      <c r="Q673" s="13" t="str">
        <f>VLOOKUP(A673,'MOD PAA INVERSIÓN 25 DE FEBRERO'!$B:$J,9,0)</f>
        <v>CCE-16 Contratación Directa</v>
      </c>
      <c r="R673" s="15" t="str">
        <f>VLOOKUP(A673,'MOD PAA INVERSIÓN 25 DE FEBRERO'!$B:$K,10,0)</f>
        <v>1-100-F001_VA-Recursos distrito</v>
      </c>
      <c r="S673" s="16">
        <f>VLOOKUP(A673,'MOD PAA INVERSIÓN 25 DE FEBRERO'!$B:$L,11,0)</f>
        <v>3600000</v>
      </c>
      <c r="T673" s="17">
        <v>18000000</v>
      </c>
      <c r="U673" s="24" t="str">
        <f>VLOOKUP(A673,'MOD PAA INVERSIÓN 25 DE FEBRERO'!$B:$N,13,0)</f>
        <v>Gerencia Escuela de la Participación</v>
      </c>
      <c r="V673" s="13" t="str">
        <f>VLOOKUP(A673,'MOD PAA INVERSIÓN 25 DE FEBRERO'!$B:$O,14,0)</f>
        <v>O232020200991119_Otros servicios de la administración pública n.c.p.</v>
      </c>
      <c r="W673" s="13" t="str">
        <f>VLOOKUP(A673,'MOD PAA INVERSIÓN 25 DE FEBRERO'!$B:$P,15,0)</f>
        <v>20/0220/0103/45020010322</v>
      </c>
      <c r="X673" s="13" t="s">
        <v>300</v>
      </c>
      <c r="Y673" s="13" t="s">
        <v>50</v>
      </c>
      <c r="Z673" s="13" t="s">
        <v>51</v>
      </c>
      <c r="AA673" s="69"/>
      <c r="AB673" s="69"/>
      <c r="AC673" s="69"/>
      <c r="AD673" s="69"/>
      <c r="AE673" s="13" t="s">
        <v>1309</v>
      </c>
      <c r="AF673" s="24">
        <v>3600000</v>
      </c>
      <c r="AG673" s="24">
        <v>18000000</v>
      </c>
      <c r="AH673" s="70">
        <f>VLOOKUP(A673,'MOD PAA INVERSIÓN 25 DE FEBRERO'!$B:$M,12,0)</f>
        <v>18000000</v>
      </c>
      <c r="AI673" s="84">
        <f t="shared" si="23"/>
        <v>0</v>
      </c>
      <c r="AJ673" s="84">
        <v>18000000</v>
      </c>
      <c r="AK673" s="70">
        <v>2</v>
      </c>
      <c r="AL673" s="70" t="str">
        <f>VLOOKUP(A673,'MOD PAA INVERSIÓN 25 DE FEBRERO'!$B:$X,23,0)</f>
        <v>Modificación propuesta</v>
      </c>
      <c r="AM673" s="13" t="s">
        <v>47</v>
      </c>
      <c r="AN673" s="14">
        <v>8238</v>
      </c>
      <c r="AO673" s="71"/>
      <c r="AP673" s="71">
        <f>SUMIFS('MOD PAA INVERSIÓN'!$M:$M,'MOD PAA INVERSIÓN'!B:B,A673,'MOD PAA INVERSIÓN'!A:A,"Información Actual")</f>
        <v>-18000000</v>
      </c>
      <c r="AQ673" s="71">
        <f>VLOOKUP(A673,'Copia de MOD PAA INVERSIÓN'!$B:$M,12,0)</f>
        <v>18000000</v>
      </c>
      <c r="AR673" s="85">
        <f>VLOOKUP(A673,'SOL INVERSIÒN'!$B:$M,12,0)</f>
        <v>18000000</v>
      </c>
      <c r="AS673" s="69"/>
      <c r="AT673" s="71"/>
      <c r="AU673" s="71">
        <f t="shared" si="24"/>
        <v>0</v>
      </c>
      <c r="AV673" s="71"/>
      <c r="AW673" s="71"/>
      <c r="AX673" s="71"/>
    </row>
    <row r="674" spans="1:50" ht="89.25">
      <c r="A674" s="12" t="s">
        <v>1318</v>
      </c>
      <c r="B674" s="13" t="s">
        <v>34</v>
      </c>
      <c r="C674" s="13" t="s">
        <v>1306</v>
      </c>
      <c r="D674" s="13" t="s">
        <v>1307</v>
      </c>
      <c r="E674" s="13" t="s">
        <v>1308</v>
      </c>
      <c r="F674" s="14">
        <v>8238</v>
      </c>
      <c r="G674" s="14">
        <v>2024110010322</v>
      </c>
      <c r="H674" s="13" t="s">
        <v>1309</v>
      </c>
      <c r="I674" s="13" t="s">
        <v>1310</v>
      </c>
      <c r="J674" s="13" t="str">
        <f>VLOOKUP(A674,'MOD PAA INVERSIÓN 25 DE FEBRERO'!$B:$C,2,0)</f>
        <v xml:space="preserve"> 1. Implementar el 100% de la estrategia de diseños metodológicos e implementación de la innovación social en escenarios de participación ciudadana y solución de problemas públicos</v>
      </c>
      <c r="K674" s="13">
        <f>VLOOKUP(A674,'MOD PAA INVERSIÓN 25 DE FEBRERO'!$B:$D,3,0)</f>
        <v>80111603</v>
      </c>
      <c r="L674" s="13" t="str">
        <f>VLOOKUP(A674,'MOD PAA INVERSIÓN 25 DE FEBRERO'!$B:$E,4,0)</f>
        <v>Prestar servicios profesionales para el acompañamiento y seguimiento a las actividades innovadoras que se desarrollan en el Laboratorio de Innovacion - PARTICILAB</v>
      </c>
      <c r="M674" s="13" t="str">
        <f>VLOOKUP(A674,'MOD PAA INVERSIÓN 25 DE FEBRERO'!$B:$F,5,0)</f>
        <v>Febrero</v>
      </c>
      <c r="N674" s="14" t="str">
        <f>VLOOKUP(A674,'MOD PAA INVERSIÓN 25 DE FEBRERO'!$B:$G,6,0)</f>
        <v>Febrero</v>
      </c>
      <c r="O674" s="14">
        <f>VLOOKUP(A674,'MOD PAA INVERSIÓN 25 DE FEBRERO'!$B:$H,7,0)</f>
        <v>5</v>
      </c>
      <c r="P674" s="13">
        <f>VLOOKUP(A674,'MOD PAA INVERSIÓN 25 DE FEBRERO'!$B:$I,8,0)</f>
        <v>1</v>
      </c>
      <c r="Q674" s="13" t="str">
        <f>VLOOKUP(A674,'MOD PAA INVERSIÓN 25 DE FEBRERO'!$B:$J,9,0)</f>
        <v>CCE-16 Contratación Directa</v>
      </c>
      <c r="R674" s="15" t="str">
        <f>VLOOKUP(A674,'MOD PAA INVERSIÓN 25 DE FEBRERO'!$B:$K,10,0)</f>
        <v>1-100-F001_VA-Recursos distrito</v>
      </c>
      <c r="S674" s="16">
        <f>VLOOKUP(A674,'MOD PAA INVERSIÓN 25 DE FEBRERO'!$B:$L,11,0)</f>
        <v>5500000</v>
      </c>
      <c r="T674" s="17">
        <v>27500000</v>
      </c>
      <c r="U674" s="24" t="str">
        <f>VLOOKUP(A674,'MOD PAA INVERSIÓN 25 DE FEBRERO'!$B:$N,13,0)</f>
        <v>Gerencia Escuela de la Participación</v>
      </c>
      <c r="V674" s="13" t="str">
        <f>VLOOKUP(A674,'MOD PAA INVERSIÓN 25 DE FEBRERO'!$B:$O,14,0)</f>
        <v>O232020200991119_Otros servicios de la administración pública n.c.p.</v>
      </c>
      <c r="W674" s="13" t="str">
        <f>VLOOKUP(A674,'MOD PAA INVERSIÓN 25 DE FEBRERO'!$B:$P,15,0)</f>
        <v>20/0220/0103/45020010322</v>
      </c>
      <c r="X674" s="13" t="s">
        <v>300</v>
      </c>
      <c r="Y674" s="13" t="s">
        <v>50</v>
      </c>
      <c r="Z674" s="13" t="s">
        <v>51</v>
      </c>
      <c r="AA674" s="69"/>
      <c r="AB674" s="69"/>
      <c r="AC674" s="69"/>
      <c r="AD674" s="69"/>
      <c r="AE674" s="13" t="s">
        <v>1309</v>
      </c>
      <c r="AF674" s="24">
        <v>5500000</v>
      </c>
      <c r="AG674" s="24">
        <v>27500000</v>
      </c>
      <c r="AH674" s="70">
        <f>VLOOKUP(A674,'MOD PAA INVERSIÓN 25 DE FEBRERO'!$B:$M,12,0)</f>
        <v>27500000</v>
      </c>
      <c r="AI674" s="84">
        <f t="shared" si="23"/>
        <v>0</v>
      </c>
      <c r="AJ674" s="84">
        <v>27500000</v>
      </c>
      <c r="AK674" s="70">
        <v>2</v>
      </c>
      <c r="AL674" s="70" t="str">
        <f>VLOOKUP(A674,'MOD PAA INVERSIÓN 25 DE FEBRERO'!$B:$X,23,0)</f>
        <v>Modificación propuesta</v>
      </c>
      <c r="AM674" s="13" t="s">
        <v>47</v>
      </c>
      <c r="AN674" s="14">
        <v>8238</v>
      </c>
      <c r="AO674" s="71"/>
      <c r="AP674" s="71">
        <f>SUMIFS('MOD PAA INVERSIÓN'!$M:$M,'MOD PAA INVERSIÓN'!B:B,A674,'MOD PAA INVERSIÓN'!A:A,"Información Actual")</f>
        <v>-27500000</v>
      </c>
      <c r="AQ674" s="71">
        <f>VLOOKUP(A674,'Copia de MOD PAA INVERSIÓN'!$B:$M,12,0)</f>
        <v>27500000</v>
      </c>
      <c r="AR674" s="85">
        <f>VLOOKUP(A674,'SOL INVERSIÒN'!$B:$M,12,0)</f>
        <v>27500000</v>
      </c>
      <c r="AS674" s="69"/>
      <c r="AT674" s="71"/>
      <c r="AU674" s="71">
        <f t="shared" si="24"/>
        <v>0</v>
      </c>
      <c r="AV674" s="71"/>
      <c r="AW674" s="71"/>
      <c r="AX674" s="71"/>
    </row>
    <row r="675" spans="1:50" ht="89.25">
      <c r="A675" s="12" t="s">
        <v>1320</v>
      </c>
      <c r="B675" s="13" t="s">
        <v>34</v>
      </c>
      <c r="C675" s="13" t="s">
        <v>1306</v>
      </c>
      <c r="D675" s="13" t="s">
        <v>1307</v>
      </c>
      <c r="E675" s="13" t="s">
        <v>1308</v>
      </c>
      <c r="F675" s="14">
        <v>8238</v>
      </c>
      <c r="G675" s="14">
        <v>2024110010322</v>
      </c>
      <c r="H675" s="13" t="s">
        <v>1309</v>
      </c>
      <c r="I675" s="13" t="s">
        <v>1310</v>
      </c>
      <c r="J675" s="13" t="str">
        <f>VLOOKUP(A675,'MOD PAA INVERSIÓN 25 DE FEBRERO'!$B:$C,2,0)</f>
        <v xml:space="preserve"> 1. Implementar el 100% de la estrategia de diseños metodológicos e implementación de la innovación social en escenarios de participación ciudadana y solución de problemas públicos</v>
      </c>
      <c r="K675" s="13">
        <f>VLOOKUP(A675,'MOD PAA INVERSIÓN 25 DE FEBRERO'!$B:$D,3,0)</f>
        <v>80111604</v>
      </c>
      <c r="L675" s="13" t="str">
        <f>VLOOKUP(A675,'MOD PAA INVERSIÓN 25 DE FEBRERO'!$B:$E,4,0)</f>
        <v>Prestar servicios profesionales para la creación de estrategias innovadoras que fortalezcan el desempeño del Laboratorio de Innovacion en la Participación</v>
      </c>
      <c r="M675" s="13" t="str">
        <f>VLOOKUP(A675,'MOD PAA INVERSIÓN 25 DE FEBRERO'!$B:$F,5,0)</f>
        <v>MARZO</v>
      </c>
      <c r="N675" s="14" t="str">
        <f>VLOOKUP(A675,'MOD PAA INVERSIÓN 25 DE FEBRERO'!$B:$G,6,0)</f>
        <v>MARZO</v>
      </c>
      <c r="O675" s="14">
        <f>VLOOKUP(A675,'MOD PAA INVERSIÓN 25 DE FEBRERO'!$B:$H,7,0)</f>
        <v>6</v>
      </c>
      <c r="P675" s="13">
        <f>VLOOKUP(A675,'MOD PAA INVERSIÓN 25 DE FEBRERO'!$B:$I,8,0)</f>
        <v>1</v>
      </c>
      <c r="Q675" s="13" t="str">
        <f>VLOOKUP(A675,'MOD PAA INVERSIÓN 25 DE FEBRERO'!$B:$J,9,0)</f>
        <v>CCE-16 Contratación Directa</v>
      </c>
      <c r="R675" s="15" t="str">
        <f>VLOOKUP(A675,'MOD PAA INVERSIÓN 25 DE FEBRERO'!$B:$K,10,0)</f>
        <v>1-100-F001_VA-Recursos distrito</v>
      </c>
      <c r="S675" s="16">
        <f>VLOOKUP(A675,'MOD PAA INVERSIÓN 25 DE FEBRERO'!$B:$L,11,0)</f>
        <v>5500000</v>
      </c>
      <c r="T675" s="17">
        <v>33000000</v>
      </c>
      <c r="U675" s="24" t="str">
        <f>VLOOKUP(A675,'MOD PAA INVERSIÓN 25 DE FEBRERO'!$B:$N,13,0)</f>
        <v>Gerencia Escuela de la Participación</v>
      </c>
      <c r="V675" s="13" t="str">
        <f>VLOOKUP(A675,'MOD PAA INVERSIÓN 25 DE FEBRERO'!$B:$O,14,0)</f>
        <v>O232020200991119_Otros servicios de la administración pública n.c.p.</v>
      </c>
      <c r="W675" s="13" t="str">
        <f>VLOOKUP(A675,'MOD PAA INVERSIÓN 25 DE FEBRERO'!$B:$P,15,0)</f>
        <v>20/0220/0103/45020010322</v>
      </c>
      <c r="X675" s="13" t="s">
        <v>300</v>
      </c>
      <c r="Y675" s="13" t="s">
        <v>50</v>
      </c>
      <c r="Z675" s="13" t="s">
        <v>51</v>
      </c>
      <c r="AA675" s="69"/>
      <c r="AB675" s="69"/>
      <c r="AC675" s="69"/>
      <c r="AD675" s="69"/>
      <c r="AE675" s="13" t="s">
        <v>1309</v>
      </c>
      <c r="AF675" s="24">
        <v>5500000</v>
      </c>
      <c r="AG675" s="24">
        <v>27500000</v>
      </c>
      <c r="AH675" s="70">
        <f>VLOOKUP(A675,'MOD PAA INVERSIÓN 25 DE FEBRERO'!$B:$M,12,0)</f>
        <v>33000000</v>
      </c>
      <c r="AI675" s="70">
        <f t="shared" si="23"/>
        <v>5500000</v>
      </c>
      <c r="AJ675" s="70">
        <v>33000000</v>
      </c>
      <c r="AK675" s="70">
        <v>5</v>
      </c>
      <c r="AL675" s="70" t="str">
        <f>VLOOKUP(A675,'MOD PAA INVERSIÓN 25 DE FEBRERO'!$B:$X,23,0)</f>
        <v>Modificación propuesta</v>
      </c>
      <c r="AM675" s="13" t="s">
        <v>47</v>
      </c>
      <c r="AN675" s="14">
        <v>8238</v>
      </c>
      <c r="AO675" s="71"/>
      <c r="AP675" s="71">
        <f>SUMIFS('MOD PAA INVERSIÓN'!$M:$M,'MOD PAA INVERSIÓN'!B:B,A675,'MOD PAA INVERSIÓN'!A:A,"Información Actual")</f>
        <v>-27500000</v>
      </c>
      <c r="AQ675" s="71">
        <f>VLOOKUP(A675,'Copia de MOD PAA INVERSIÓN'!$B:$M,12,0)</f>
        <v>33000000</v>
      </c>
      <c r="AR675" s="85">
        <f>VLOOKUP(A675,'SOL INVERSIÒN'!$B:$M,12,0)</f>
        <v>33000000</v>
      </c>
      <c r="AS675" s="69"/>
      <c r="AT675" s="71"/>
      <c r="AU675" s="71">
        <f t="shared" si="24"/>
        <v>0</v>
      </c>
      <c r="AV675" s="71"/>
      <c r="AW675" s="71"/>
      <c r="AX675" s="71"/>
    </row>
    <row r="676" spans="1:50" ht="89.25">
      <c r="A676" s="12" t="s">
        <v>1322</v>
      </c>
      <c r="B676" s="13" t="s">
        <v>34</v>
      </c>
      <c r="C676" s="13" t="s">
        <v>1306</v>
      </c>
      <c r="D676" s="13" t="s">
        <v>1307</v>
      </c>
      <c r="E676" s="13" t="s">
        <v>1308</v>
      </c>
      <c r="F676" s="14">
        <v>8238</v>
      </c>
      <c r="G676" s="14">
        <v>2024110010322</v>
      </c>
      <c r="H676" s="13" t="s">
        <v>1309</v>
      </c>
      <c r="I676" s="13" t="s">
        <v>1310</v>
      </c>
      <c r="J676" s="13" t="str">
        <f>VLOOKUP(A676,'MOD PAA INVERSIÓN 25 DE FEBRERO'!$B:$C,2,0)</f>
        <v xml:space="preserve"> 1. Implementar el 100% de la estrategia de diseños metodológicos e implementación de la innovación social en escenarios de participación ciudadana y solución de problemas públicos</v>
      </c>
      <c r="K676" s="13">
        <f>VLOOKUP(A676,'MOD PAA INVERSIÓN 25 DE FEBRERO'!$B:$D,3,0)</f>
        <v>80111605</v>
      </c>
      <c r="L676" s="13" t="str">
        <f>VLOOKUP(A676,'MOD PAA INVERSIÓN 25 DE FEBRERO'!$B:$E,4,0)</f>
        <v>Prestar servicios profesionales para generar mecanismos de participación que fortalezcan los clubes de la democracia</v>
      </c>
      <c r="M676" s="13" t="str">
        <f>VLOOKUP(A676,'MOD PAA INVERSIÓN 25 DE FEBRERO'!$B:$F,5,0)</f>
        <v>MARZO</v>
      </c>
      <c r="N676" s="14" t="str">
        <f>VLOOKUP(A676,'MOD PAA INVERSIÓN 25 DE FEBRERO'!$B:$G,6,0)</f>
        <v>MARZO</v>
      </c>
      <c r="O676" s="14">
        <f>VLOOKUP(A676,'MOD PAA INVERSIÓN 25 DE FEBRERO'!$B:$H,7,0)</f>
        <v>4</v>
      </c>
      <c r="P676" s="13">
        <f>VLOOKUP(A676,'MOD PAA INVERSIÓN 25 DE FEBRERO'!$B:$I,8,0)</f>
        <v>1</v>
      </c>
      <c r="Q676" s="13" t="str">
        <f>VLOOKUP(A676,'MOD PAA INVERSIÓN 25 DE FEBRERO'!$B:$J,9,0)</f>
        <v>CCE-16 Contratación Directa</v>
      </c>
      <c r="R676" s="15" t="str">
        <f>VLOOKUP(A676,'MOD PAA INVERSIÓN 25 DE FEBRERO'!$B:$K,10,0)</f>
        <v>1-100-F001_VA-Recursos distrito</v>
      </c>
      <c r="S676" s="16">
        <f>VLOOKUP(A676,'MOD PAA INVERSIÓN 25 DE FEBRERO'!$B:$L,11,0)</f>
        <v>5500000</v>
      </c>
      <c r="T676" s="17">
        <v>22000000</v>
      </c>
      <c r="U676" s="24" t="str">
        <f>VLOOKUP(A676,'MOD PAA INVERSIÓN 25 DE FEBRERO'!$B:$N,13,0)</f>
        <v>Gerencia Escuela de la Participación</v>
      </c>
      <c r="V676" s="13" t="str">
        <f>VLOOKUP(A676,'MOD PAA INVERSIÓN 25 DE FEBRERO'!$B:$O,14,0)</f>
        <v>O232020200991119_Otros servicios de la administración pública n.c.p.</v>
      </c>
      <c r="W676" s="13" t="str">
        <f>VLOOKUP(A676,'MOD PAA INVERSIÓN 25 DE FEBRERO'!$B:$P,15,0)</f>
        <v>20/0220/0103/45020010322</v>
      </c>
      <c r="X676" s="13" t="s">
        <v>300</v>
      </c>
      <c r="Y676" s="13" t="s">
        <v>50</v>
      </c>
      <c r="Z676" s="13" t="s">
        <v>51</v>
      </c>
      <c r="AA676" s="69"/>
      <c r="AB676" s="69"/>
      <c r="AC676" s="69"/>
      <c r="AD676" s="69"/>
      <c r="AE676" s="13" t="s">
        <v>1309</v>
      </c>
      <c r="AF676" s="24">
        <v>5500000</v>
      </c>
      <c r="AG676" s="24">
        <v>22000000</v>
      </c>
      <c r="AH676" s="70">
        <f>VLOOKUP(A676,'MOD PAA INVERSIÓN 25 DE FEBRERO'!$B:$M,12,0)</f>
        <v>22000000</v>
      </c>
      <c r="AI676" s="84">
        <f t="shared" si="23"/>
        <v>0</v>
      </c>
      <c r="AJ676" s="84">
        <v>22000000</v>
      </c>
      <c r="AK676" s="70">
        <v>2</v>
      </c>
      <c r="AL676" s="70" t="str">
        <f>VLOOKUP(A676,'MOD PAA INVERSIÓN 25 DE FEBRERO'!$B:$X,23,0)</f>
        <v>Modificación propuesta</v>
      </c>
      <c r="AM676" s="13" t="s">
        <v>47</v>
      </c>
      <c r="AN676" s="14">
        <v>8238</v>
      </c>
      <c r="AO676" s="71"/>
      <c r="AP676" s="71">
        <f>SUMIFS('MOD PAA INVERSIÓN'!$M:$M,'MOD PAA INVERSIÓN'!B:B,A676,'MOD PAA INVERSIÓN'!A:A,"Información Actual")</f>
        <v>-22000000</v>
      </c>
      <c r="AQ676" s="71">
        <f>VLOOKUP(A676,'Copia de MOD PAA INVERSIÓN'!$B:$M,12,0)</f>
        <v>22000000</v>
      </c>
      <c r="AR676" s="85">
        <f>VLOOKUP(A676,'SOL INVERSIÒN'!$B:$M,12,0)</f>
        <v>22000000</v>
      </c>
      <c r="AS676" s="69"/>
      <c r="AT676" s="71"/>
      <c r="AU676" s="71">
        <f t="shared" si="24"/>
        <v>0</v>
      </c>
      <c r="AV676" s="71"/>
      <c r="AW676" s="71"/>
      <c r="AX676" s="71"/>
    </row>
    <row r="677" spans="1:50" ht="89.25">
      <c r="A677" s="12" t="s">
        <v>1324</v>
      </c>
      <c r="B677" s="13" t="s">
        <v>34</v>
      </c>
      <c r="C677" s="13" t="s">
        <v>1306</v>
      </c>
      <c r="D677" s="13" t="s">
        <v>1307</v>
      </c>
      <c r="E677" s="13" t="s">
        <v>1308</v>
      </c>
      <c r="F677" s="14">
        <v>8238</v>
      </c>
      <c r="G677" s="14">
        <v>2024110010322</v>
      </c>
      <c r="H677" s="13" t="s">
        <v>1309</v>
      </c>
      <c r="I677" s="13" t="s">
        <v>1310</v>
      </c>
      <c r="J677" s="13" t="str">
        <f>VLOOKUP(A677,'MOD PAA INVERSIÓN 25 DE FEBRERO'!$B:$C,2,0)</f>
        <v xml:space="preserve"> 1. Implementar el 100% de la estrategia de diseños metodológicos e implementación de la innovación social en escenarios de participación ciudadana y solución de problemas públicos</v>
      </c>
      <c r="K677" s="13">
        <f>VLOOKUP(A677,'MOD PAA INVERSIÓN 25 DE FEBRERO'!$B:$D,3,0)</f>
        <v>80111606</v>
      </c>
      <c r="L677" s="13" t="str">
        <f>VLOOKUP(A677,'MOD PAA INVERSIÓN 25 DE FEBRERO'!$B:$E,4,0)</f>
        <v>Prestar servicios de apoyo a la gestión  para llevar a cabo actividades de sistematizacion de estrategias desarrolladas en el Laboratorio de Innovacion en la Participación</v>
      </c>
      <c r="M677" s="13" t="str">
        <f>VLOOKUP(A677,'MOD PAA INVERSIÓN 25 DE FEBRERO'!$B:$F,5,0)</f>
        <v>Febrero</v>
      </c>
      <c r="N677" s="14" t="str">
        <f>VLOOKUP(A677,'MOD PAA INVERSIÓN 25 DE FEBRERO'!$B:$G,6,0)</f>
        <v>Febrero</v>
      </c>
      <c r="O677" s="14">
        <f>VLOOKUP(A677,'MOD PAA INVERSIÓN 25 DE FEBRERO'!$B:$H,7,0)</f>
        <v>4</v>
      </c>
      <c r="P677" s="13">
        <f>VLOOKUP(A677,'MOD PAA INVERSIÓN 25 DE FEBRERO'!$B:$I,8,0)</f>
        <v>1</v>
      </c>
      <c r="Q677" s="13" t="str">
        <f>VLOOKUP(A677,'MOD PAA INVERSIÓN 25 DE FEBRERO'!$B:$J,9,0)</f>
        <v>CCE-16 Contratación Directa</v>
      </c>
      <c r="R677" s="15" t="str">
        <f>VLOOKUP(A677,'MOD PAA INVERSIÓN 25 DE FEBRERO'!$B:$K,10,0)</f>
        <v>1-100-F001_VA-Recursos distrito</v>
      </c>
      <c r="S677" s="16">
        <f>VLOOKUP(A677,'MOD PAA INVERSIÓN 25 DE FEBRERO'!$B:$L,11,0)</f>
        <v>3600000</v>
      </c>
      <c r="T677" s="17">
        <v>14400000</v>
      </c>
      <c r="U677" s="24" t="str">
        <f>VLOOKUP(A677,'MOD PAA INVERSIÓN 25 DE FEBRERO'!$B:$N,13,0)</f>
        <v>Gerencia Escuela de la Participación</v>
      </c>
      <c r="V677" s="13" t="str">
        <f>VLOOKUP(A677,'MOD PAA INVERSIÓN 25 DE FEBRERO'!$B:$O,14,0)</f>
        <v>O232020200991119_Otros servicios de la administración pública n.c.p.</v>
      </c>
      <c r="W677" s="13" t="str">
        <f>VLOOKUP(A677,'MOD PAA INVERSIÓN 25 DE FEBRERO'!$B:$P,15,0)</f>
        <v>20/0220/0103/45020010322</v>
      </c>
      <c r="X677" s="13" t="s">
        <v>300</v>
      </c>
      <c r="Y677" s="13" t="s">
        <v>50</v>
      </c>
      <c r="Z677" s="13" t="s">
        <v>51</v>
      </c>
      <c r="AA677" s="69"/>
      <c r="AB677" s="69"/>
      <c r="AC677" s="69"/>
      <c r="AD677" s="69"/>
      <c r="AE677" s="13" t="s">
        <v>1309</v>
      </c>
      <c r="AF677" s="24">
        <v>3600000</v>
      </c>
      <c r="AG677" s="24">
        <v>14400000</v>
      </c>
      <c r="AH677" s="70">
        <f>VLOOKUP(A677,'MOD PAA INVERSIÓN 25 DE FEBRERO'!$B:$M,12,0)</f>
        <v>14400000</v>
      </c>
      <c r="AI677" s="84">
        <f t="shared" si="23"/>
        <v>0</v>
      </c>
      <c r="AJ677" s="84">
        <v>14400000</v>
      </c>
      <c r="AK677" s="70">
        <v>2</v>
      </c>
      <c r="AL677" s="70" t="str">
        <f>VLOOKUP(A677,'MOD PAA INVERSIÓN 25 DE FEBRERO'!$B:$X,23,0)</f>
        <v>Modificación propuesta</v>
      </c>
      <c r="AM677" s="13" t="s">
        <v>47</v>
      </c>
      <c r="AN677" s="14">
        <v>8238</v>
      </c>
      <c r="AO677" s="71"/>
      <c r="AP677" s="71">
        <f>SUMIFS('MOD PAA INVERSIÓN'!$M:$M,'MOD PAA INVERSIÓN'!B:B,A677,'MOD PAA INVERSIÓN'!A:A,"Información Actual")</f>
        <v>-14400000</v>
      </c>
      <c r="AQ677" s="71">
        <f>VLOOKUP(A677,'Copia de MOD PAA INVERSIÓN'!$B:$M,12,0)</f>
        <v>14400000</v>
      </c>
      <c r="AR677" s="85">
        <f>VLOOKUP(A677,'SOL INVERSIÒN'!$B:$M,12,0)</f>
        <v>14400000</v>
      </c>
      <c r="AS677" s="69"/>
      <c r="AT677" s="71"/>
      <c r="AU677" s="71">
        <f t="shared" si="24"/>
        <v>0</v>
      </c>
      <c r="AV677" s="71"/>
      <c r="AW677" s="71"/>
      <c r="AX677" s="71"/>
    </row>
    <row r="678" spans="1:50" ht="89.25">
      <c r="A678" s="12" t="s">
        <v>1326</v>
      </c>
      <c r="B678" s="13" t="s">
        <v>34</v>
      </c>
      <c r="C678" s="13" t="s">
        <v>1306</v>
      </c>
      <c r="D678" s="13" t="s">
        <v>1307</v>
      </c>
      <c r="E678" s="13" t="s">
        <v>1308</v>
      </c>
      <c r="F678" s="14">
        <v>8238</v>
      </c>
      <c r="G678" s="14">
        <v>2024110010322</v>
      </c>
      <c r="H678" s="13" t="s">
        <v>1309</v>
      </c>
      <c r="I678" s="13" t="s">
        <v>1310</v>
      </c>
      <c r="J678" s="13" t="str">
        <f>VLOOKUP(A678,'MOD PAA INVERSIÓN 25 DE FEBRERO'!$B:$C,2,0)</f>
        <v xml:space="preserve"> 1. Implementar el 100% de la estrategia de diseños metodológicos e implementación de la innovación social en escenarios de participación ciudadana y solución de problemas públicos</v>
      </c>
      <c r="K678" s="13">
        <f>VLOOKUP(A678,'MOD PAA INVERSIÓN 25 DE FEBRERO'!$B:$D,3,0)</f>
        <v>80111607</v>
      </c>
      <c r="L678" s="13" t="str">
        <f>VLOOKUP(A678,'MOD PAA INVERSIÓN 25 DE FEBRERO'!$B:$E,4,0)</f>
        <v>Prestar servicios de apoyo a la gestión  para operar mecanismos de participación que fortalezcan los clubes de la democracia</v>
      </c>
      <c r="M678" s="13" t="str">
        <f>VLOOKUP(A678,'MOD PAA INVERSIÓN 25 DE FEBRERO'!$B:$F,5,0)</f>
        <v>Febrero</v>
      </c>
      <c r="N678" s="14" t="str">
        <f>VLOOKUP(A678,'MOD PAA INVERSIÓN 25 DE FEBRERO'!$B:$G,6,0)</f>
        <v>Febrero</v>
      </c>
      <c r="O678" s="14">
        <f>VLOOKUP(A678,'MOD PAA INVERSIÓN 25 DE FEBRERO'!$B:$H,7,0)</f>
        <v>4</v>
      </c>
      <c r="P678" s="13">
        <f>VLOOKUP(A678,'MOD PAA INVERSIÓN 25 DE FEBRERO'!$B:$I,8,0)</f>
        <v>1</v>
      </c>
      <c r="Q678" s="13" t="str">
        <f>VLOOKUP(A678,'MOD PAA INVERSIÓN 25 DE FEBRERO'!$B:$J,9,0)</f>
        <v>CCE-16 Contratación Directa</v>
      </c>
      <c r="R678" s="15" t="str">
        <f>VLOOKUP(A678,'MOD PAA INVERSIÓN 25 DE FEBRERO'!$B:$K,10,0)</f>
        <v>1-100-F001_VA-Recursos distrito</v>
      </c>
      <c r="S678" s="16">
        <f>VLOOKUP(A678,'MOD PAA INVERSIÓN 25 DE FEBRERO'!$B:$L,11,0)</f>
        <v>3150000</v>
      </c>
      <c r="T678" s="17">
        <v>12600000</v>
      </c>
      <c r="U678" s="24" t="str">
        <f>VLOOKUP(A678,'MOD PAA INVERSIÓN 25 DE FEBRERO'!$B:$N,13,0)</f>
        <v>Gerencia Escuela de la Participación</v>
      </c>
      <c r="V678" s="13" t="str">
        <f>VLOOKUP(A678,'MOD PAA INVERSIÓN 25 DE FEBRERO'!$B:$O,14,0)</f>
        <v>O232020200991119_Otros servicios de la administración pública n.c.p.</v>
      </c>
      <c r="W678" s="13" t="str">
        <f>VLOOKUP(A678,'MOD PAA INVERSIÓN 25 DE FEBRERO'!$B:$P,15,0)</f>
        <v>20/0220/0103/45020010322</v>
      </c>
      <c r="X678" s="13" t="s">
        <v>300</v>
      </c>
      <c r="Y678" s="13" t="s">
        <v>50</v>
      </c>
      <c r="Z678" s="13" t="s">
        <v>51</v>
      </c>
      <c r="AA678" s="69"/>
      <c r="AB678" s="69"/>
      <c r="AC678" s="69"/>
      <c r="AD678" s="69"/>
      <c r="AE678" s="13" t="s">
        <v>1309</v>
      </c>
      <c r="AF678" s="24">
        <v>3150000</v>
      </c>
      <c r="AG678" s="24">
        <v>12600000</v>
      </c>
      <c r="AH678" s="70">
        <f>VLOOKUP(A678,'MOD PAA INVERSIÓN 25 DE FEBRERO'!$B:$M,12,0)</f>
        <v>12600000</v>
      </c>
      <c r="AI678" s="84">
        <f t="shared" si="23"/>
        <v>0</v>
      </c>
      <c r="AJ678" s="84">
        <v>12600000</v>
      </c>
      <c r="AK678" s="70">
        <v>2</v>
      </c>
      <c r="AL678" s="70" t="str">
        <f>VLOOKUP(A678,'MOD PAA INVERSIÓN 25 DE FEBRERO'!$B:$X,23,0)</f>
        <v>Modificación propuesta</v>
      </c>
      <c r="AM678" s="13" t="s">
        <v>47</v>
      </c>
      <c r="AN678" s="14">
        <v>8238</v>
      </c>
      <c r="AO678" s="71"/>
      <c r="AP678" s="71">
        <f>SUMIFS('MOD PAA INVERSIÓN'!$M:$M,'MOD PAA INVERSIÓN'!B:B,A678,'MOD PAA INVERSIÓN'!A:A,"Información Actual")</f>
        <v>-12600000</v>
      </c>
      <c r="AQ678" s="71">
        <f>VLOOKUP(A678,'Copia de MOD PAA INVERSIÓN'!$B:$M,12,0)</f>
        <v>12600000</v>
      </c>
      <c r="AR678" s="85">
        <f>VLOOKUP(A678,'SOL INVERSIÒN'!$B:$M,12,0)</f>
        <v>12600000</v>
      </c>
      <c r="AS678" s="69"/>
      <c r="AT678" s="71"/>
      <c r="AU678" s="71">
        <f t="shared" si="24"/>
        <v>0</v>
      </c>
      <c r="AV678" s="71"/>
      <c r="AW678" s="71"/>
      <c r="AX678" s="71"/>
    </row>
    <row r="679" spans="1:50" ht="89.25">
      <c r="A679" s="12" t="s">
        <v>1328</v>
      </c>
      <c r="B679" s="13" t="s">
        <v>34</v>
      </c>
      <c r="C679" s="13" t="s">
        <v>1306</v>
      </c>
      <c r="D679" s="13" t="s">
        <v>1307</v>
      </c>
      <c r="E679" s="13" t="s">
        <v>1308</v>
      </c>
      <c r="F679" s="14">
        <v>8238</v>
      </c>
      <c r="G679" s="14">
        <v>2024110010322</v>
      </c>
      <c r="H679" s="13" t="s">
        <v>1309</v>
      </c>
      <c r="I679" s="13" t="s">
        <v>1310</v>
      </c>
      <c r="J679" s="13" t="str">
        <f>VLOOKUP(A679,'MOD PAA INVERSIÓN 25 DE FEBRERO'!$B:$C,2,0)</f>
        <v xml:space="preserve"> 1. Implementar el 100% de la estrategia de diseños metodológicos e implementación de la innovación social en escenarios de participación ciudadana y solución de problemas públicos</v>
      </c>
      <c r="K679" s="13">
        <f>VLOOKUP(A679,'MOD PAA INVERSIÓN 25 DE FEBRERO'!$B:$D,3,0)</f>
        <v>80111608</v>
      </c>
      <c r="L679" s="13" t="str">
        <f>VLOOKUP(A679,'MOD PAA INVERSIÓN 25 DE FEBRERO'!$B:$E,4,0)</f>
        <v>Prestar servicios de apoyo a la gestión  para coadyuvar en la creación de estrategias innovadoras que fortalezcan el desempeño del Laboratorio de Innovacion en la Participación</v>
      </c>
      <c r="M679" s="13" t="str">
        <f>VLOOKUP(A679,'MOD PAA INVERSIÓN 25 DE FEBRERO'!$B:$F,5,0)</f>
        <v>Febrero</v>
      </c>
      <c r="N679" s="14" t="str">
        <f>VLOOKUP(A679,'MOD PAA INVERSIÓN 25 DE FEBRERO'!$B:$G,6,0)</f>
        <v>Febrero</v>
      </c>
      <c r="O679" s="14">
        <f>VLOOKUP(A679,'MOD PAA INVERSIÓN 25 DE FEBRERO'!$B:$H,7,0)</f>
        <v>5</v>
      </c>
      <c r="P679" s="13">
        <f>VLOOKUP(A679,'MOD PAA INVERSIÓN 25 DE FEBRERO'!$B:$I,8,0)</f>
        <v>1</v>
      </c>
      <c r="Q679" s="13" t="str">
        <f>VLOOKUP(A679,'MOD PAA INVERSIÓN 25 DE FEBRERO'!$B:$J,9,0)</f>
        <v>CCE-16 Contratación Directa</v>
      </c>
      <c r="R679" s="15" t="str">
        <f>VLOOKUP(A679,'MOD PAA INVERSIÓN 25 DE FEBRERO'!$B:$K,10,0)</f>
        <v>1-100-F001_VA-Recursos distrito</v>
      </c>
      <c r="S679" s="16">
        <f>VLOOKUP(A679,'MOD PAA INVERSIÓN 25 DE FEBRERO'!$B:$L,11,0)</f>
        <v>3500000</v>
      </c>
      <c r="T679" s="17">
        <v>17500000</v>
      </c>
      <c r="U679" s="24" t="str">
        <f>VLOOKUP(A679,'MOD PAA INVERSIÓN 25 DE FEBRERO'!$B:$N,13,0)</f>
        <v>Gerencia Escuela de la Participación</v>
      </c>
      <c r="V679" s="13" t="str">
        <f>VLOOKUP(A679,'MOD PAA INVERSIÓN 25 DE FEBRERO'!$B:$O,14,0)</f>
        <v>O232020200991119_Otros servicios de la administración pública n.c.p.</v>
      </c>
      <c r="W679" s="13" t="str">
        <f>VLOOKUP(A679,'MOD PAA INVERSIÓN 25 DE FEBRERO'!$B:$P,15,0)</f>
        <v>20/0220/0103/45020010322</v>
      </c>
      <c r="X679" s="13" t="s">
        <v>300</v>
      </c>
      <c r="Y679" s="13" t="s">
        <v>50</v>
      </c>
      <c r="Z679" s="13" t="s">
        <v>51</v>
      </c>
      <c r="AA679" s="69"/>
      <c r="AB679" s="69"/>
      <c r="AC679" s="69"/>
      <c r="AD679" s="69"/>
      <c r="AE679" s="13" t="s">
        <v>1309</v>
      </c>
      <c r="AF679" s="17">
        <v>3500000</v>
      </c>
      <c r="AG679" s="24">
        <v>17500000</v>
      </c>
      <c r="AH679" s="70">
        <f>VLOOKUP(A679,'MOD PAA INVERSIÓN 25 DE FEBRERO'!$B:$M,12,0)</f>
        <v>17500000</v>
      </c>
      <c r="AI679" s="84">
        <f t="shared" si="23"/>
        <v>0</v>
      </c>
      <c r="AJ679" s="84">
        <v>17500000</v>
      </c>
      <c r="AK679" s="70">
        <v>2</v>
      </c>
      <c r="AL679" s="70" t="str">
        <f>VLOOKUP(A679,'MOD PAA INVERSIÓN 25 DE FEBRERO'!$B:$X,23,0)</f>
        <v>Modificación propuesta</v>
      </c>
      <c r="AM679" s="13" t="s">
        <v>47</v>
      </c>
      <c r="AN679" s="14">
        <v>8238</v>
      </c>
      <c r="AO679" s="71"/>
      <c r="AP679" s="71">
        <f>SUMIFS('MOD PAA INVERSIÓN'!$M:$M,'MOD PAA INVERSIÓN'!B:B,A679,'MOD PAA INVERSIÓN'!A:A,"Información Actual")</f>
        <v>-17500000</v>
      </c>
      <c r="AQ679" s="71">
        <f>VLOOKUP(A679,'Copia de MOD PAA INVERSIÓN'!$B:$M,12,0)</f>
        <v>17500000</v>
      </c>
      <c r="AR679" s="85">
        <f>VLOOKUP(A679,'SOL INVERSIÒN'!$B:$M,12,0)</f>
        <v>17500000</v>
      </c>
      <c r="AS679" s="69"/>
      <c r="AT679" s="71"/>
      <c r="AU679" s="71">
        <f t="shared" si="24"/>
        <v>0</v>
      </c>
      <c r="AV679" s="71"/>
      <c r="AW679" s="71"/>
      <c r="AX679" s="71"/>
    </row>
    <row r="680" spans="1:50" ht="89.25">
      <c r="A680" s="12" t="s">
        <v>1330</v>
      </c>
      <c r="B680" s="13" t="s">
        <v>34</v>
      </c>
      <c r="C680" s="13" t="s">
        <v>1306</v>
      </c>
      <c r="D680" s="13" t="s">
        <v>1307</v>
      </c>
      <c r="E680" s="13" t="s">
        <v>1308</v>
      </c>
      <c r="F680" s="14">
        <v>8238</v>
      </c>
      <c r="G680" s="14">
        <v>2024110010322</v>
      </c>
      <c r="H680" s="13" t="s">
        <v>1309</v>
      </c>
      <c r="I680" s="13" t="s">
        <v>1310</v>
      </c>
      <c r="J680" s="13" t="str">
        <f>VLOOKUP(A680,'MOD PAA INVERSIÓN 25 DE FEBRERO'!$B:$C,2,0)</f>
        <v xml:space="preserve"> 1. Implementar el 100% de la estrategia de diseños metodológicos e implementación de la innovación social en escenarios de participación ciudadana y solución de problemas públicos</v>
      </c>
      <c r="K680" s="13">
        <f>VLOOKUP(A680,'MOD PAA INVERSIÓN 25 DE FEBRERO'!$B:$D,3,0)</f>
        <v>80111609</v>
      </c>
      <c r="L680" s="13" t="str">
        <f>VLOOKUP(A680,'MOD PAA INVERSIÓN 25 DE FEBRERO'!$B:$E,4,0)</f>
        <v>Prestar servicios de apoyo a la gestión para hacer seguimiento a las estrategias innovadoras que fortalezcan el desempeño del Laboratorio de Innovacion en la Participación</v>
      </c>
      <c r="M680" s="13" t="str">
        <f>VLOOKUP(A680,'MOD PAA INVERSIÓN 25 DE FEBRERO'!$B:$F,5,0)</f>
        <v>MARZO</v>
      </c>
      <c r="N680" s="14" t="str">
        <f>VLOOKUP(A680,'MOD PAA INVERSIÓN 25 DE FEBRERO'!$B:$G,6,0)</f>
        <v>MARZO</v>
      </c>
      <c r="O680" s="14">
        <f>VLOOKUP(A680,'MOD PAA INVERSIÓN 25 DE FEBRERO'!$B:$H,7,0)</f>
        <v>4</v>
      </c>
      <c r="P680" s="13">
        <f>VLOOKUP(A680,'MOD PAA INVERSIÓN 25 DE FEBRERO'!$B:$I,8,0)</f>
        <v>1</v>
      </c>
      <c r="Q680" s="13" t="str">
        <f>VLOOKUP(A680,'MOD PAA INVERSIÓN 25 DE FEBRERO'!$B:$J,9,0)</f>
        <v>CCE-16 Contratación Directa</v>
      </c>
      <c r="R680" s="15" t="str">
        <f>VLOOKUP(A680,'MOD PAA INVERSIÓN 25 DE FEBRERO'!$B:$K,10,0)</f>
        <v>1-100-F001_VA-Recursos distrito</v>
      </c>
      <c r="S680" s="16">
        <f>VLOOKUP(A680,'MOD PAA INVERSIÓN 25 DE FEBRERO'!$B:$L,11,0)</f>
        <v>3000000</v>
      </c>
      <c r="T680" s="17">
        <v>12000000</v>
      </c>
      <c r="U680" s="24" t="str">
        <f>VLOOKUP(A680,'MOD PAA INVERSIÓN 25 DE FEBRERO'!$B:$N,13,0)</f>
        <v>Gerencia Escuela de la Participación</v>
      </c>
      <c r="V680" s="13" t="str">
        <f>VLOOKUP(A680,'MOD PAA INVERSIÓN 25 DE FEBRERO'!$B:$O,14,0)</f>
        <v>O232020200991119_Otros servicios de la administración pública n.c.p.</v>
      </c>
      <c r="W680" s="13" t="str">
        <f>VLOOKUP(A680,'MOD PAA INVERSIÓN 25 DE FEBRERO'!$B:$P,15,0)</f>
        <v>20/0220/0103/45020010322</v>
      </c>
      <c r="X680" s="13" t="s">
        <v>300</v>
      </c>
      <c r="Y680" s="13" t="s">
        <v>50</v>
      </c>
      <c r="Z680" s="13" t="s">
        <v>51</v>
      </c>
      <c r="AA680" s="69"/>
      <c r="AB680" s="69"/>
      <c r="AC680" s="69"/>
      <c r="AD680" s="69"/>
      <c r="AE680" s="13" t="s">
        <v>1309</v>
      </c>
      <c r="AF680" s="17">
        <v>3000000</v>
      </c>
      <c r="AG680" s="24">
        <v>12000000</v>
      </c>
      <c r="AH680" s="70">
        <f>VLOOKUP(A680,'MOD PAA INVERSIÓN 25 DE FEBRERO'!$B:$M,12,0)</f>
        <v>12000000</v>
      </c>
      <c r="AI680" s="84">
        <f t="shared" si="23"/>
        <v>0</v>
      </c>
      <c r="AJ680" s="84">
        <v>12000000</v>
      </c>
      <c r="AK680" s="70">
        <v>2</v>
      </c>
      <c r="AL680" s="70" t="str">
        <f>VLOOKUP(A680,'MOD PAA INVERSIÓN 25 DE FEBRERO'!$B:$X,23,0)</f>
        <v>Modificación propuesta</v>
      </c>
      <c r="AM680" s="13" t="s">
        <v>47</v>
      </c>
      <c r="AN680" s="14">
        <v>8238</v>
      </c>
      <c r="AO680" s="71"/>
      <c r="AP680" s="71">
        <f>SUMIFS('MOD PAA INVERSIÓN'!$M:$M,'MOD PAA INVERSIÓN'!B:B,A680,'MOD PAA INVERSIÓN'!A:A,"Información Actual")</f>
        <v>-12000000</v>
      </c>
      <c r="AQ680" s="71">
        <f>VLOOKUP(A680,'Copia de MOD PAA INVERSIÓN'!$B:$M,12,0)</f>
        <v>12000000</v>
      </c>
      <c r="AR680" s="85">
        <f>VLOOKUP(A680,'SOL INVERSIÒN'!$B:$M,12,0)</f>
        <v>12000000</v>
      </c>
      <c r="AS680" s="69"/>
      <c r="AT680" s="71"/>
      <c r="AU680" s="71">
        <f t="shared" si="24"/>
        <v>0</v>
      </c>
      <c r="AV680" s="71"/>
      <c r="AW680" s="71"/>
      <c r="AX680" s="71"/>
    </row>
    <row r="681" spans="1:50" ht="89.25">
      <c r="A681" s="12" t="s">
        <v>1332</v>
      </c>
      <c r="B681" s="13" t="s">
        <v>34</v>
      </c>
      <c r="C681" s="13" t="s">
        <v>1306</v>
      </c>
      <c r="D681" s="13" t="s">
        <v>1307</v>
      </c>
      <c r="E681" s="13" t="s">
        <v>1308</v>
      </c>
      <c r="F681" s="14">
        <v>8238</v>
      </c>
      <c r="G681" s="14">
        <v>2024110010322</v>
      </c>
      <c r="H681" s="13" t="s">
        <v>1309</v>
      </c>
      <c r="I681" s="13" t="s">
        <v>1310</v>
      </c>
      <c r="J681" s="13" t="str">
        <f>VLOOKUP(A681,'MOD PAA INVERSIÓN 25 DE FEBRERO'!$B:$C,2,0)</f>
        <v xml:space="preserve"> 1. Implementar el 100% de la estrategia de diseños metodológicos e implementación de la innovación social en escenarios de participación ciudadana y solución de problemas públicos</v>
      </c>
      <c r="K681" s="13">
        <f>VLOOKUP(A681,'MOD PAA INVERSIÓN 25 DE FEBRERO'!$B:$D,3,0)</f>
        <v>80111610</v>
      </c>
      <c r="L681" s="13" t="str">
        <f>VLOOKUP(A681,'MOD PAA INVERSIÓN 25 DE FEBRERO'!$B:$E,4,0)</f>
        <v>Otras necesidades de contratación</v>
      </c>
      <c r="M681" s="13" t="str">
        <f>VLOOKUP(A681,'MOD PAA INVERSIÓN 25 DE FEBRERO'!$B:$F,5,0)</f>
        <v>Febrero</v>
      </c>
      <c r="N681" s="14" t="str">
        <f>VLOOKUP(A681,'MOD PAA INVERSIÓN 25 DE FEBRERO'!$B:$G,6,0)</f>
        <v>Febrero</v>
      </c>
      <c r="O681" s="14">
        <f>VLOOKUP(A681,'MOD PAA INVERSIÓN 25 DE FEBRERO'!$B:$H,7,0)</f>
        <v>6</v>
      </c>
      <c r="P681" s="13">
        <f>VLOOKUP(A681,'MOD PAA INVERSIÓN 25 DE FEBRERO'!$B:$I,8,0)</f>
        <v>1</v>
      </c>
      <c r="Q681" s="13" t="str">
        <f>VLOOKUP(A681,'MOD PAA INVERSIÓN 25 DE FEBRERO'!$B:$J,9,0)</f>
        <v>CCE-16 Contratación Directa</v>
      </c>
      <c r="R681" s="15" t="str">
        <f>VLOOKUP(A681,'MOD PAA INVERSIÓN 25 DE FEBRERO'!$B:$K,10,0)</f>
        <v>1-100-F001_VA-Recursos distrito</v>
      </c>
      <c r="S681" s="16">
        <f>VLOOKUP(A681,'MOD PAA INVERSIÓN 25 DE FEBRERO'!$B:$L,11,0)</f>
        <v>33590000</v>
      </c>
      <c r="T681" s="17">
        <v>33590000</v>
      </c>
      <c r="U681" s="24" t="str">
        <f>VLOOKUP(A681,'MOD PAA INVERSIÓN 25 DE FEBRERO'!$B:$N,13,0)</f>
        <v>Gerencia Escuela de la Participación</v>
      </c>
      <c r="V681" s="13" t="str">
        <f>VLOOKUP(A681,'MOD PAA INVERSIÓN 25 DE FEBRERO'!$B:$O,14,0)</f>
        <v>O232020200991119_Otros servicios de la administración pública n.c.p.</v>
      </c>
      <c r="W681" s="13" t="str">
        <f>VLOOKUP(A681,'MOD PAA INVERSIÓN 25 DE FEBRERO'!$B:$P,15,0)</f>
        <v>20/0220/0103/45020010322</v>
      </c>
      <c r="X681" s="13" t="s">
        <v>300</v>
      </c>
      <c r="Y681" s="13" t="s">
        <v>50</v>
      </c>
      <c r="Z681" s="13" t="s">
        <v>51</v>
      </c>
      <c r="AA681" s="69"/>
      <c r="AB681" s="69"/>
      <c r="AC681" s="69"/>
      <c r="AD681" s="69"/>
      <c r="AE681" s="13" t="s">
        <v>1309</v>
      </c>
      <c r="AF681" s="54">
        <v>61590000</v>
      </c>
      <c r="AG681" s="24">
        <v>61590000</v>
      </c>
      <c r="AH681" s="70">
        <f>VLOOKUP(A681,'MOD PAA INVERSIÓN 25 DE FEBRERO'!$B:$M,12,0)</f>
        <v>33590000</v>
      </c>
      <c r="AI681" s="70">
        <f t="shared" si="23"/>
        <v>-28000000</v>
      </c>
      <c r="AJ681" s="70">
        <v>33590000</v>
      </c>
      <c r="AK681" s="70">
        <v>5</v>
      </c>
      <c r="AL681" s="70" t="str">
        <f>VLOOKUP(A681,'MOD PAA INVERSIÓN 25 DE FEBRERO'!$B:$X,23,0)</f>
        <v>Modificación propuesta</v>
      </c>
      <c r="AM681" s="13" t="s">
        <v>47</v>
      </c>
      <c r="AN681" s="14">
        <v>8238</v>
      </c>
      <c r="AO681" s="71"/>
      <c r="AP681" s="71">
        <f>SUMIFS('MOD PAA INVERSIÓN'!$M:$M,'MOD PAA INVERSIÓN'!B:B,A681,'MOD PAA INVERSIÓN'!A:A,"Información Actual")</f>
        <v>-39090000</v>
      </c>
      <c r="AQ681" s="71">
        <f>VLOOKUP(A681,'Copia de MOD PAA INVERSIÓN'!$B:$M,12,0)</f>
        <v>33590000</v>
      </c>
      <c r="AR681" s="85">
        <f>VLOOKUP(A681,'SOL INVERSIÒN'!$B:$M,12,0)</f>
        <v>33590000</v>
      </c>
      <c r="AS681" s="69"/>
      <c r="AT681" s="71"/>
      <c r="AU681" s="71">
        <f t="shared" si="24"/>
        <v>0</v>
      </c>
      <c r="AV681" s="71"/>
      <c r="AW681" s="71"/>
      <c r="AX681" s="71"/>
    </row>
    <row r="682" spans="1:50" ht="89.25">
      <c r="A682" s="12" t="s">
        <v>1334</v>
      </c>
      <c r="B682" s="13" t="s">
        <v>34</v>
      </c>
      <c r="C682" s="13" t="s">
        <v>1306</v>
      </c>
      <c r="D682" s="13" t="s">
        <v>1307</v>
      </c>
      <c r="E682" s="13" t="s">
        <v>1308</v>
      </c>
      <c r="F682" s="14">
        <v>8238</v>
      </c>
      <c r="G682" s="14">
        <v>2024110010322</v>
      </c>
      <c r="H682" s="13" t="s">
        <v>1309</v>
      </c>
      <c r="I682" s="13" t="s">
        <v>1310</v>
      </c>
      <c r="J682" s="13" t="str">
        <f>VLOOKUP(A682,'MOD PAA INVERSIÓN 25 DE FEBRERO'!$B:$C,2,0)</f>
        <v>2. Implementar el 100% de la estrategia de incentivos y desarrollo de prototipos que promuevan la innovación social en escenarios de participación y solución de problemas públicos</v>
      </c>
      <c r="K682" s="13">
        <f>VLOOKUP(A682,'MOD PAA INVERSIÓN 25 DE FEBRERO'!$B:$D,3,0)</f>
        <v>80111600</v>
      </c>
      <c r="L682" s="13" t="str">
        <f>VLOOKUP(A682,'MOD PAA INVERSIÓN 25 DE FEBRERO'!$B:$E,4,0)</f>
        <v xml:space="preserve">Prestar servicios de apoyo a la gestió para la puesta en marcha de inicaitivas y estrategias innovadoras que fortalezcan el desempeño del Laboratorio de Innovacion en la Participación </v>
      </c>
      <c r="M682" s="13" t="str">
        <f>VLOOKUP(A682,'MOD PAA INVERSIÓN 25 DE FEBRERO'!$B:$F,5,0)</f>
        <v>Febrero</v>
      </c>
      <c r="N682" s="14" t="str">
        <f>VLOOKUP(A682,'MOD PAA INVERSIÓN 25 DE FEBRERO'!$B:$G,6,0)</f>
        <v>Febrero</v>
      </c>
      <c r="O682" s="14">
        <f>VLOOKUP(A682,'MOD PAA INVERSIÓN 25 DE FEBRERO'!$B:$H,7,0)</f>
        <v>6</v>
      </c>
      <c r="P682" s="13">
        <f>VLOOKUP(A682,'MOD PAA INVERSIÓN 25 DE FEBRERO'!$B:$I,8,0)</f>
        <v>1</v>
      </c>
      <c r="Q682" s="13" t="str">
        <f>VLOOKUP(A682,'MOD PAA INVERSIÓN 25 DE FEBRERO'!$B:$J,9,0)</f>
        <v>CCE-16 Contratación Directa</v>
      </c>
      <c r="R682" s="15" t="str">
        <f>VLOOKUP(A682,'MOD PAA INVERSIÓN 25 DE FEBRERO'!$B:$K,10,0)</f>
        <v>1-100-F001_VA-Recursos distrito</v>
      </c>
      <c r="S682" s="16">
        <f>VLOOKUP(A682,'MOD PAA INVERSIÓN 25 DE FEBRERO'!$B:$L,11,0)</f>
        <v>3310000</v>
      </c>
      <c r="T682" s="17">
        <v>19860000</v>
      </c>
      <c r="U682" s="24" t="str">
        <f>VLOOKUP(A682,'MOD PAA INVERSIÓN 25 DE FEBRERO'!$B:$N,13,0)</f>
        <v>Gerencia Escuela de la Participación</v>
      </c>
      <c r="V682" s="13" t="str">
        <f>VLOOKUP(A682,'MOD PAA INVERSIÓN 25 DE FEBRERO'!$B:$O,14,0)</f>
        <v>O232020200991119_Otros servicios de la administración pública n.c.p.</v>
      </c>
      <c r="W682" s="13" t="str">
        <f>VLOOKUP(A682,'MOD PAA INVERSIÓN 25 DE FEBRERO'!$B:$P,15,0)</f>
        <v>20/0220/0103/45020010322</v>
      </c>
      <c r="X682" s="13" t="s">
        <v>300</v>
      </c>
      <c r="Y682" s="13" t="s">
        <v>50</v>
      </c>
      <c r="Z682" s="13" t="s">
        <v>51</v>
      </c>
      <c r="AA682" s="69"/>
      <c r="AB682" s="69"/>
      <c r="AC682" s="69"/>
      <c r="AD682" s="69"/>
      <c r="AE682" s="13" t="s">
        <v>1309</v>
      </c>
      <c r="AF682" s="55">
        <v>3310000</v>
      </c>
      <c r="AG682" s="24">
        <v>19860000</v>
      </c>
      <c r="AH682" s="70">
        <f>VLOOKUP(A682,'MOD PAA INVERSIÓN 25 DE FEBRERO'!$B:$M,12,0)</f>
        <v>19860000</v>
      </c>
      <c r="AI682" s="84">
        <f t="shared" si="23"/>
        <v>0</v>
      </c>
      <c r="AJ682" s="84">
        <v>19860000</v>
      </c>
      <c r="AK682" s="70">
        <v>2</v>
      </c>
      <c r="AL682" s="70" t="str">
        <f>VLOOKUP(A682,'MOD PAA INVERSIÓN 25 DE FEBRERO'!$B:$X,23,0)</f>
        <v>Modificación propuesta</v>
      </c>
      <c r="AM682" s="13" t="s">
        <v>47</v>
      </c>
      <c r="AN682" s="14">
        <v>8238</v>
      </c>
      <c r="AO682" s="71"/>
      <c r="AP682" s="71">
        <f>SUMIFS('MOD PAA INVERSIÓN'!$M:$M,'MOD PAA INVERSIÓN'!B:B,A682,'MOD PAA INVERSIÓN'!A:A,"Información Actual")</f>
        <v>-19860000</v>
      </c>
      <c r="AQ682" s="71">
        <f>VLOOKUP(A682,'Copia de MOD PAA INVERSIÓN'!$B:$M,12,0)</f>
        <v>19860000</v>
      </c>
      <c r="AR682" s="85">
        <f>VLOOKUP(A682,'SOL INVERSIÒN'!$B:$M,12,0)</f>
        <v>19860000</v>
      </c>
      <c r="AS682" s="69"/>
      <c r="AT682" s="71"/>
      <c r="AU682" s="71">
        <f t="shared" si="24"/>
        <v>0</v>
      </c>
      <c r="AV682" s="71"/>
      <c r="AW682" s="71"/>
      <c r="AX682" s="71"/>
    </row>
    <row r="683" spans="1:50" ht="89.25">
      <c r="A683" s="12" t="s">
        <v>1337</v>
      </c>
      <c r="B683" s="13" t="s">
        <v>34</v>
      </c>
      <c r="C683" s="13" t="s">
        <v>1306</v>
      </c>
      <c r="D683" s="13" t="s">
        <v>1307</v>
      </c>
      <c r="E683" s="13" t="s">
        <v>1308</v>
      </c>
      <c r="F683" s="14">
        <v>8238</v>
      </c>
      <c r="G683" s="14">
        <v>2024110010322</v>
      </c>
      <c r="H683" s="13" t="s">
        <v>1309</v>
      </c>
      <c r="I683" s="13" t="s">
        <v>1310</v>
      </c>
      <c r="J683" s="13" t="s">
        <v>1335</v>
      </c>
      <c r="K683" s="13" t="s">
        <v>1338</v>
      </c>
      <c r="L683" s="13" t="s">
        <v>1339</v>
      </c>
      <c r="M683" s="13" t="s">
        <v>479</v>
      </c>
      <c r="N683" s="13" t="s">
        <v>479</v>
      </c>
      <c r="O683" s="13">
        <v>1</v>
      </c>
      <c r="P683" s="12">
        <v>1</v>
      </c>
      <c r="Q683" s="13" t="s">
        <v>577</v>
      </c>
      <c r="R683" s="24" t="s">
        <v>45</v>
      </c>
      <c r="S683" s="24">
        <v>30050000</v>
      </c>
      <c r="T683" s="17">
        <v>30050000</v>
      </c>
      <c r="U683" s="24" t="s">
        <v>269</v>
      </c>
      <c r="V683" s="13" t="s">
        <v>47</v>
      </c>
      <c r="W683" s="13" t="s">
        <v>1313</v>
      </c>
      <c r="X683" s="13" t="s">
        <v>300</v>
      </c>
      <c r="Y683" s="13" t="s">
        <v>50</v>
      </c>
      <c r="Z683" s="13" t="s">
        <v>51</v>
      </c>
      <c r="AA683" s="69"/>
      <c r="AB683" s="69"/>
      <c r="AC683" s="69"/>
      <c r="AD683" s="69"/>
      <c r="AE683" s="13" t="s">
        <v>1309</v>
      </c>
      <c r="AF683" s="24">
        <v>30050000</v>
      </c>
      <c r="AG683" s="24">
        <v>30050000</v>
      </c>
      <c r="AH683" s="70" t="e">
        <f>VLOOKUP(A683,'MOD PAA INVERSIÓN 25 DE FEBRERO'!$B:$M,12,0)</f>
        <v>#N/A</v>
      </c>
      <c r="AI683" s="84">
        <f t="shared" si="23"/>
        <v>0</v>
      </c>
      <c r="AJ683" s="84">
        <v>30050000</v>
      </c>
      <c r="AK683" s="70">
        <v>0</v>
      </c>
      <c r="AL683" s="70" t="e">
        <f>VLOOKUP(A683,'MOD PAA INVERSIÓN 25 DE FEBRERO'!$B:$X,23,0)</f>
        <v>#N/A</v>
      </c>
      <c r="AM683" s="13" t="s">
        <v>47</v>
      </c>
      <c r="AN683" s="14">
        <v>8238</v>
      </c>
      <c r="AO683" s="71"/>
      <c r="AP683" s="71">
        <f>SUMIFS('MOD PAA INVERSIÓN'!$M:$M,'MOD PAA INVERSIÓN'!B:B,A683,'MOD PAA INVERSIÓN'!A:A,"Información Actual")</f>
        <v>0</v>
      </c>
      <c r="AQ683" s="71" t="e">
        <f>VLOOKUP(A683,'Copia de MOD PAA INVERSIÓN'!$B:$M,12,0)</f>
        <v>#N/A</v>
      </c>
      <c r="AR683" s="69" t="e">
        <f>VLOOKUP(A683,'SOL INVERSIÒN'!$B:$M,12,0)</f>
        <v>#N/A</v>
      </c>
      <c r="AS683" s="69"/>
      <c r="AT683" s="71"/>
      <c r="AU683" s="71" t="e">
        <f t="shared" si="24"/>
        <v>#N/A</v>
      </c>
      <c r="AV683" s="71"/>
      <c r="AW683" s="71"/>
      <c r="AX683" s="71"/>
    </row>
    <row r="684" spans="1:50" ht="51">
      <c r="A684" s="12" t="s">
        <v>1354</v>
      </c>
      <c r="B684" s="13" t="s">
        <v>34</v>
      </c>
      <c r="C684" s="13" t="s">
        <v>83</v>
      </c>
      <c r="D684" s="13" t="s">
        <v>84</v>
      </c>
      <c r="E684" s="13" t="s">
        <v>85</v>
      </c>
      <c r="F684" s="14">
        <v>8066</v>
      </c>
      <c r="G684" s="14">
        <v>2024110010194</v>
      </c>
      <c r="H684" s="20" t="s">
        <v>86</v>
      </c>
      <c r="I684" s="13" t="s">
        <v>87</v>
      </c>
      <c r="J684" s="13" t="str">
        <f>VLOOKUP(A684,'MOD PAA INVERSIÓN 25 DE FEBRERO'!$B:$C,2,0)</f>
        <v>1. Realizar el 100% de la estrategia de contratación de talento humano para los procesos de apoyo, gerencia y evaluación</v>
      </c>
      <c r="K684" s="13">
        <f>VLOOKUP(A684,'MOD PAA INVERSIÓN 25 DE FEBRERO'!$B:$D,3,0)</f>
        <v>80111600</v>
      </c>
      <c r="L684" s="13" t="str">
        <f>VLOOKUP(A684,'MOD PAA INVERSIÓN 25 DE FEBRERO'!$B:$E,4,0)</f>
        <v>Prestar los servicios profesionales para estructurar procesos de contratación de la Secretaría General.</v>
      </c>
      <c r="M684" s="13" t="str">
        <f>VLOOKUP(A684,'MOD PAA INVERSIÓN 25 DE FEBRERO'!$B:$F,5,0)</f>
        <v>febrero</v>
      </c>
      <c r="N684" s="14" t="str">
        <f>VLOOKUP(A684,'MOD PAA INVERSIÓN 25 DE FEBRERO'!$B:$G,6,0)</f>
        <v>febrero</v>
      </c>
      <c r="O684" s="14">
        <f>VLOOKUP(A684,'MOD PAA INVERSIÓN 25 DE FEBRERO'!$B:$H,7,0)</f>
        <v>6</v>
      </c>
      <c r="P684" s="13">
        <f>VLOOKUP(A684,'MOD PAA INVERSIÓN 25 DE FEBRERO'!$B:$I,8,0)</f>
        <v>1</v>
      </c>
      <c r="Q684" s="13" t="str">
        <f>VLOOKUP(A684,'MOD PAA INVERSIÓN 25 DE FEBRERO'!$B:$J,9,0)</f>
        <v>CCE-16 Contratación Directa</v>
      </c>
      <c r="R684" s="15" t="str">
        <f>VLOOKUP(A684,'MOD PAA INVERSIÓN 25 DE FEBRERO'!$B:$K,10,0)</f>
        <v>1-100-F001_VA-Recursos distrito</v>
      </c>
      <c r="S684" s="16">
        <f>VLOOKUP(A684,'MOD PAA INVERSIÓN 25 DE FEBRERO'!$B:$L,11,0)</f>
        <v>6000000</v>
      </c>
      <c r="T684" s="17">
        <v>36000000</v>
      </c>
      <c r="U684" s="13" t="str">
        <f>VLOOKUP(A684,'MOD PAA INVERSIÓN 25 DE FEBRERO'!$B:$N,13,0)</f>
        <v>Secretaría General</v>
      </c>
      <c r="V684" s="13" t="str">
        <f>VLOOKUP(A684,'MOD PAA INVERSIÓN 25 DE FEBRERO'!$B:$O,14,0)</f>
        <v>O232020200883990
Otros servicios profesionales, técnicos y empresar</v>
      </c>
      <c r="W684" s="13" t="str">
        <f>VLOOKUP(A684,'MOD PAA INVERSIÓN 25 DE FEBRERO'!$B:$P,15,0)</f>
        <v>PM/0220/0107/45990230194</v>
      </c>
      <c r="X684" s="13" t="s">
        <v>49</v>
      </c>
      <c r="Y684" s="13" t="s">
        <v>50</v>
      </c>
      <c r="Z684" s="13" t="s">
        <v>51</v>
      </c>
      <c r="AA684" s="69"/>
      <c r="AB684" s="69"/>
      <c r="AC684" s="69"/>
      <c r="AD684" s="69"/>
      <c r="AE684" s="20" t="s">
        <v>86</v>
      </c>
      <c r="AF684" s="86">
        <v>6000000</v>
      </c>
      <c r="AG684" s="86">
        <v>0</v>
      </c>
      <c r="AH684" s="70">
        <f>VLOOKUP(A684,'MOD PAA INVERSIÓN 25 DE FEBRERO'!$B:$M,12,0)</f>
        <v>36000000</v>
      </c>
      <c r="AI684" s="70">
        <f t="shared" si="23"/>
        <v>36000000</v>
      </c>
      <c r="AJ684" s="70">
        <v>36000000</v>
      </c>
      <c r="AK684" s="70">
        <v>6</v>
      </c>
      <c r="AL684" s="70" t="str">
        <f>VLOOKUP(A684,'MOD PAA INVERSIÓN 25 DE FEBRERO'!$B:$X,23,0)</f>
        <v>Inclusión de Nuevo Concepto</v>
      </c>
      <c r="AM684" s="13" t="s">
        <v>1341</v>
      </c>
      <c r="AN684" s="14">
        <v>8066</v>
      </c>
      <c r="AO684" s="71"/>
      <c r="AP684" s="71">
        <f>SUMIFS('MOD PAA INVERSIÓN'!$M:$M,'MOD PAA INVERSIÓN'!B:B,A684,'MOD PAA INVERSIÓN'!A:A,"Información Actual")</f>
        <v>0</v>
      </c>
      <c r="AQ684" s="71" t="e">
        <f>VLOOKUP(A684,'Copia de MOD PAA INVERSIÓN'!$B:$M,12,0)</f>
        <v>#N/A</v>
      </c>
      <c r="AR684" s="69" t="e">
        <f>VLOOKUP(A684,'SOL INVERSIÒN'!$B:$M,12,0)</f>
        <v>#N/A</v>
      </c>
      <c r="AS684" s="69"/>
      <c r="AT684" s="71"/>
      <c r="AU684" s="71">
        <f t="shared" si="24"/>
        <v>0</v>
      </c>
      <c r="AV684" s="71"/>
      <c r="AW684" s="71"/>
      <c r="AX684" s="71"/>
    </row>
    <row r="685" spans="1:50" ht="43.5" customHeight="1">
      <c r="A685" s="12" t="s">
        <v>1355</v>
      </c>
      <c r="B685" s="13" t="s">
        <v>34</v>
      </c>
      <c r="C685" s="13" t="s">
        <v>1306</v>
      </c>
      <c r="D685" s="13" t="s">
        <v>1307</v>
      </c>
      <c r="E685" s="13" t="s">
        <v>1308</v>
      </c>
      <c r="F685" s="13">
        <v>8238</v>
      </c>
      <c r="G685" s="13">
        <v>2024110010322</v>
      </c>
      <c r="H685" s="13" t="s">
        <v>1309</v>
      </c>
      <c r="I685" s="13" t="s">
        <v>1310</v>
      </c>
      <c r="J685" s="13" t="str">
        <f>VLOOKUP(A685,'MOD PAA INVERSIÓN 25 DE FEBRERO'!$B:$C,2,0)</f>
        <v xml:space="preserve"> 1. Implementar el 100% de la estrategia de diseños metodológicos e implementación de la innovación social en escenarios de participación ciudadana y solución de problemas públicos</v>
      </c>
      <c r="K685" s="13">
        <f>VLOOKUP(A685,'MOD PAA INVERSIÓN 25 DE FEBRERO'!$B:$D,3,0)</f>
        <v>80111609</v>
      </c>
      <c r="L685" s="13" t="str">
        <f>VLOOKUP(A685,'MOD PAA INVERSIÓN 25 DE FEBRERO'!$B:$E,4,0)</f>
        <v>Prestar servicios profesionales de manera temporal, para realizar acciones de comunicación y/o divulgación de las iniciativas del Laboratorio de innovación</v>
      </c>
      <c r="M685" s="13" t="str">
        <f>VLOOKUP(A685,'MOD PAA INVERSIÓN 25 DE FEBRERO'!$B:$F,5,0)</f>
        <v>MARZO</v>
      </c>
      <c r="N685" s="14" t="str">
        <f>VLOOKUP(A685,'MOD PAA INVERSIÓN 25 DE FEBRERO'!$B:$G,6,0)</f>
        <v>MARZO</v>
      </c>
      <c r="O685" s="14">
        <f>VLOOKUP(A685,'MOD PAA INVERSIÓN 25 DE FEBRERO'!$B:$H,7,0)</f>
        <v>5</v>
      </c>
      <c r="P685" s="13">
        <f>VLOOKUP(A685,'MOD PAA INVERSIÓN 25 DE FEBRERO'!$B:$I,8,0)</f>
        <v>1</v>
      </c>
      <c r="Q685" s="13" t="str">
        <f>VLOOKUP(A685,'MOD PAA INVERSIÓN 25 DE FEBRERO'!$B:$J,9,0)</f>
        <v>CCE-16 Contratación Directa</v>
      </c>
      <c r="R685" s="15" t="str">
        <f>VLOOKUP(A685,'MOD PAA INVERSIÓN 25 DE FEBRERO'!$B:$K,10,0)</f>
        <v>1-100-F001_VA-Recursos distrito</v>
      </c>
      <c r="S685" s="16">
        <f>VLOOKUP(A685,'MOD PAA INVERSIÓN 25 DE FEBRERO'!$B:$L,11,0)</f>
        <v>4500000</v>
      </c>
      <c r="T685" s="17">
        <v>22500000</v>
      </c>
      <c r="U685" s="24" t="str">
        <f>VLOOKUP(A685,'MOD PAA INVERSIÓN 25 DE FEBRERO'!$B:$N,13,0)</f>
        <v>Gerencia Escuela de la Participación</v>
      </c>
      <c r="V685" s="13" t="str">
        <f>VLOOKUP(A685,'MOD PAA INVERSIÓN 25 DE FEBRERO'!$B:$O,14,0)</f>
        <v>O232020200991119_Otros servicios de la administración pública n.c.p.</v>
      </c>
      <c r="W685" s="13" t="str">
        <f>VLOOKUP(A685,'MOD PAA INVERSIÓN 25 DE FEBRERO'!$B:$P,15,0)</f>
        <v>20/0220/0103/45020010322</v>
      </c>
      <c r="X685" s="13" t="s">
        <v>300</v>
      </c>
      <c r="Y685" s="13" t="s">
        <v>50</v>
      </c>
      <c r="Z685" s="13" t="s">
        <v>51</v>
      </c>
      <c r="AA685" s="69"/>
      <c r="AB685" s="69"/>
      <c r="AC685" s="69"/>
      <c r="AD685" s="69"/>
      <c r="AE685" s="13" t="s">
        <v>1309</v>
      </c>
      <c r="AF685" s="86">
        <v>0</v>
      </c>
      <c r="AG685" s="86">
        <v>0</v>
      </c>
      <c r="AH685" s="70">
        <f>VLOOKUP(A685,'MOD PAA INVERSIÓN 25 DE FEBRERO'!$B:$M,12,0)</f>
        <v>22500000</v>
      </c>
      <c r="AI685" s="84">
        <f t="shared" si="23"/>
        <v>22500000</v>
      </c>
      <c r="AJ685" s="84">
        <v>22500000</v>
      </c>
      <c r="AK685" s="70">
        <v>2</v>
      </c>
      <c r="AL685" s="70" t="str">
        <f>VLOOKUP(A685,'MOD PAA INVERSIÓN 25 DE FEBRERO'!$B:$X,23,0)</f>
        <v>Inclusión de nuevo concepto</v>
      </c>
      <c r="AM685" s="13"/>
      <c r="AN685" s="13">
        <v>8238</v>
      </c>
      <c r="AO685" s="71"/>
      <c r="AP685" s="71">
        <f>SUMIFS('MOD PAA INVERSIÓN'!$M:$M,'MOD PAA INVERSIÓN'!B:B,A685,'MOD PAA INVERSIÓN'!A:A,"Información Actual")</f>
        <v>0</v>
      </c>
      <c r="AQ685" s="71" t="e">
        <f>VLOOKUP(A685,'Copia de MOD PAA INVERSIÓN'!$B:$M,12,0)</f>
        <v>#N/A</v>
      </c>
      <c r="AR685" s="69" t="e">
        <f>VLOOKUP(A685,'SOL INVERSIÒN'!$B:$M,12,0)</f>
        <v>#N/A</v>
      </c>
      <c r="AS685" s="69"/>
      <c r="AT685" s="71"/>
      <c r="AU685" s="71">
        <f t="shared" si="24"/>
        <v>0</v>
      </c>
      <c r="AV685" s="71"/>
      <c r="AW685" s="71"/>
      <c r="AX685" s="71"/>
    </row>
    <row r="686" spans="1:50" ht="43.5" customHeight="1">
      <c r="A686" s="12" t="s">
        <v>1356</v>
      </c>
      <c r="B686" s="13" t="s">
        <v>34</v>
      </c>
      <c r="C686" s="13" t="s">
        <v>35</v>
      </c>
      <c r="D686" s="13" t="s">
        <v>496</v>
      </c>
      <c r="E686" s="13" t="s">
        <v>473</v>
      </c>
      <c r="F686" s="13">
        <v>8131</v>
      </c>
      <c r="G686" s="13">
        <v>2024110010238</v>
      </c>
      <c r="H686" s="13" t="s">
        <v>474</v>
      </c>
      <c r="I686" s="13" t="s">
        <v>475</v>
      </c>
      <c r="J686" s="13" t="str">
        <f>VLOOKUP(A686,'MOD PAA INVERSIÓN 25 DE FEBRERO'!$B:$C,2,0)</f>
        <v>4. Implementar el 100% de los planes de acción de las políticas públicas a cargo del IDPAC</v>
      </c>
      <c r="K686" s="13">
        <f>VLOOKUP(A686,'MOD PAA INVERSIÓN 25 DE FEBRERO'!$B:$D,3,0)</f>
        <v>80111600</v>
      </c>
      <c r="L686" s="13" t="str">
        <f>VLOOKUP(A686,'MOD PAA INVERSIÓN 25 DE FEBRERO'!$B:$E,4,0)</f>
        <v>Prestar los servicios profesionales para realizar seguimiento a la Política Publica Comunal y de formulación de la Política pública de Propiedad Horizontal en el marco del proyecto de inversión 8131.</v>
      </c>
      <c r="M686" s="13" t="str">
        <f>VLOOKUP(A686,'MOD PAA INVERSIÓN 25 DE FEBRERO'!$B:$F,5,0)</f>
        <v>FEBRERO</v>
      </c>
      <c r="N686" s="14" t="str">
        <f>VLOOKUP(A686,'MOD PAA INVERSIÓN 25 DE FEBRERO'!$B:$G,6,0)</f>
        <v>FEBRERO</v>
      </c>
      <c r="O686" s="14">
        <f>VLOOKUP(A686,'MOD PAA INVERSIÓN 25 DE FEBRERO'!$B:$H,7,0)</f>
        <v>5</v>
      </c>
      <c r="P686" s="13">
        <f>VLOOKUP(A686,'MOD PAA INVERSIÓN 25 DE FEBRERO'!$B:$I,8,0)</f>
        <v>1</v>
      </c>
      <c r="Q686" s="13" t="str">
        <f>VLOOKUP(A686,'MOD PAA INVERSIÓN 25 DE FEBRERO'!$B:$J,9,0)</f>
        <v>CCE-16 Contratación Directa</v>
      </c>
      <c r="R686" s="15" t="str">
        <f>VLOOKUP(A686,'MOD PAA INVERSIÓN 25 DE FEBRERO'!$B:$K,10,0)</f>
        <v>1-100-F001_VA-Recursos distrito</v>
      </c>
      <c r="S686" s="16">
        <f>VLOOKUP(A686,'MOD PAA INVERSIÓN 25 DE FEBRERO'!$B:$L,11,0)</f>
        <v>4300000</v>
      </c>
      <c r="T686" s="17">
        <v>21500000</v>
      </c>
      <c r="U686" s="13" t="str">
        <f>VLOOKUP(A686,'MOD PAA INVERSIÓN 25 DE FEBRERO'!$B:$N,13,0)</f>
        <v>Subdirección de Asuntos Comunales</v>
      </c>
      <c r="V686" s="13" t="str">
        <f>VLOOKUP(A686,'MOD PAA INVERSIÓN 25 DE FEBRERO'!$B:$O,14,0)</f>
        <v>O232020200991119_Otros servicios de la administración pública n.c.p.</v>
      </c>
      <c r="W686" s="13" t="str">
        <f>VLOOKUP(A686,'MOD PAA INVERSIÓN 25 DE FEBRERO'!$B:$P,15,0)</f>
        <v>20/0220/0101/45020290238</v>
      </c>
      <c r="X686" s="12" t="s">
        <v>509</v>
      </c>
      <c r="Y686" s="13" t="s">
        <v>50</v>
      </c>
      <c r="Z686" s="13" t="s">
        <v>51</v>
      </c>
      <c r="AA686" s="69"/>
      <c r="AB686" s="69"/>
      <c r="AC686" s="69"/>
      <c r="AD686" s="69"/>
      <c r="AE686" s="13" t="s">
        <v>474</v>
      </c>
      <c r="AF686" s="86">
        <v>0</v>
      </c>
      <c r="AG686" s="86">
        <v>0</v>
      </c>
      <c r="AH686" s="70">
        <f>VLOOKUP(A686,'MOD PAA INVERSIÓN 25 DE FEBRERO'!$B:$M,12,0)</f>
        <v>21500000</v>
      </c>
      <c r="AI686" s="87">
        <f t="shared" si="23"/>
        <v>21500000</v>
      </c>
      <c r="AJ686" s="87">
        <v>21500000</v>
      </c>
      <c r="AK686" s="70">
        <v>7</v>
      </c>
      <c r="AL686" s="70" t="str">
        <f>VLOOKUP(A686,'MOD PAA INVERSIÓN 25 DE FEBRERO'!$B:$X,23,0)</f>
        <v>Inclusión de Nuevo Concepto</v>
      </c>
      <c r="AM686" s="13"/>
      <c r="AN686" s="13">
        <v>8131</v>
      </c>
      <c r="AO686" s="71"/>
      <c r="AP686" s="71"/>
      <c r="AQ686" s="71" t="e">
        <f>VLOOKUP(A686,'Copia de MOD PAA INVERSIÓN'!$B:$M,12,0)</f>
        <v>#N/A</v>
      </c>
      <c r="AR686" s="69" t="e">
        <f>VLOOKUP(A686,'SOL INVERSIÒN'!$B:$M,12,0)</f>
        <v>#N/A</v>
      </c>
      <c r="AS686" s="69"/>
      <c r="AT686" s="71"/>
      <c r="AU686" s="71">
        <f t="shared" si="24"/>
        <v>0</v>
      </c>
      <c r="AV686" s="71"/>
      <c r="AW686" s="71"/>
      <c r="AX686" s="71"/>
    </row>
    <row r="687" spans="1:50" ht="43.5" customHeight="1">
      <c r="A687" s="12" t="s">
        <v>1357</v>
      </c>
      <c r="B687" s="13" t="s">
        <v>34</v>
      </c>
      <c r="C687" s="13"/>
      <c r="D687" s="13"/>
      <c r="E687" s="13" t="s">
        <v>473</v>
      </c>
      <c r="F687" s="13">
        <v>8131</v>
      </c>
      <c r="G687" s="13">
        <v>2024110010238</v>
      </c>
      <c r="H687" s="13" t="s">
        <v>474</v>
      </c>
      <c r="I687" s="13"/>
      <c r="J687" s="13" t="str">
        <f>VLOOKUP(A687,'MOD PAA INVERSIÓN 25 DE FEBRERO'!$B:$C,2,0)</f>
        <v>3. Aplicar a 2000 organizaciones sociales, comunales, medios comunitarios, de propiedad horizontal el modelo de fortalecimiento</v>
      </c>
      <c r="K687" s="13">
        <f>VLOOKUP(A687,'MOD PAA INVERSIÓN 25 DE FEBRERO'!$B:$D,3,0)</f>
        <v>80111600</v>
      </c>
      <c r="L687" s="13" t="str">
        <f>VLOOKUP(A687,'MOD PAA INVERSIÓN 25 DE FEBRERO'!$B:$E,4,0)</f>
        <v>Prestar los servicios de apoyo a la gestión para implementar el modelo de fortalecimiento con organizaciones de propiedad horizontal y comunales de los distintos  niveles en el marco del proyecto de inversión 8131. </v>
      </c>
      <c r="M687" s="13" t="str">
        <f>VLOOKUP(A687,'MOD PAA INVERSIÓN 25 DE FEBRERO'!$B:$F,5,0)</f>
        <v>FEBRERO</v>
      </c>
      <c r="N687" s="14" t="str">
        <f>VLOOKUP(A687,'MOD PAA INVERSIÓN 25 DE FEBRERO'!$B:$G,6,0)</f>
        <v>FEBRERO</v>
      </c>
      <c r="O687" s="14">
        <f>VLOOKUP(A687,'MOD PAA INVERSIÓN 25 DE FEBRERO'!$B:$H,7,0)</f>
        <v>6</v>
      </c>
      <c r="P687" s="13">
        <f>VLOOKUP(A687,'MOD PAA INVERSIÓN 25 DE FEBRERO'!$B:$I,8,0)</f>
        <v>1</v>
      </c>
      <c r="Q687" s="13" t="str">
        <f>VLOOKUP(A687,'MOD PAA INVERSIÓN 25 DE FEBRERO'!$B:$J,9,0)</f>
        <v>CCE-16 Contratación Directa</v>
      </c>
      <c r="R687" s="15" t="str">
        <f>VLOOKUP(A687,'MOD PAA INVERSIÓN 25 DE FEBRERO'!$B:$K,10,0)</f>
        <v>1-100-F001_VA-Recursos distrito</v>
      </c>
      <c r="S687" s="16">
        <f>VLOOKUP(A687,'MOD PAA INVERSIÓN 25 DE FEBRERO'!$B:$L,11,0)</f>
        <v>2900000</v>
      </c>
      <c r="T687" s="17">
        <v>17400000</v>
      </c>
      <c r="U687" s="13" t="str">
        <f>VLOOKUP(A687,'MOD PAA INVERSIÓN 25 DE FEBRERO'!$B:$N,13,0)</f>
        <v>Subdirección de Asuntos Comunales</v>
      </c>
      <c r="V687" s="13" t="str">
        <f>VLOOKUP(A687,'MOD PAA INVERSIÓN 25 DE FEBRERO'!$B:$O,14,0)</f>
        <v>O232020200991119_Otros servicios de la administración pública n.c.p.</v>
      </c>
      <c r="W687" s="13" t="str">
        <f>VLOOKUP(A687,'MOD PAA INVERSIÓN 25 DE FEBRERO'!$B:$P,15,0)</f>
        <v>20/0220/0106/45020220238</v>
      </c>
      <c r="X687" s="13"/>
      <c r="Y687" s="13" t="s">
        <v>50</v>
      </c>
      <c r="Z687" s="13" t="s">
        <v>51</v>
      </c>
      <c r="AA687" s="69"/>
      <c r="AB687" s="69"/>
      <c r="AC687" s="69"/>
      <c r="AD687" s="69"/>
      <c r="AE687" s="13" t="s">
        <v>474</v>
      </c>
      <c r="AF687" s="86">
        <v>0</v>
      </c>
      <c r="AG687" s="86">
        <v>0</v>
      </c>
      <c r="AH687" s="70">
        <f>VLOOKUP(A687,'MOD PAA INVERSIÓN 25 DE FEBRERO'!$B:$M,12,0)</f>
        <v>17400000</v>
      </c>
      <c r="AI687" s="87">
        <f t="shared" si="23"/>
        <v>17400000</v>
      </c>
      <c r="AJ687" s="87">
        <v>17400000</v>
      </c>
      <c r="AK687" s="70">
        <v>7</v>
      </c>
      <c r="AL687" s="70" t="str">
        <f>VLOOKUP(A687,'MOD PAA INVERSIÓN 25 DE FEBRERO'!$B:$X,23,0)</f>
        <v>Inclusión de Nuevo Concepto</v>
      </c>
      <c r="AM687" s="13"/>
      <c r="AN687" s="13">
        <v>8131</v>
      </c>
      <c r="AO687" s="71"/>
      <c r="AP687" s="71"/>
      <c r="AQ687" s="71" t="e">
        <f>VLOOKUP(A687,'Copia de MOD PAA INVERSIÓN'!$B:$M,12,0)</f>
        <v>#N/A</v>
      </c>
      <c r="AR687" s="69" t="e">
        <f>VLOOKUP(A687,'SOL INVERSIÒN'!$B:$M,12,0)</f>
        <v>#N/A</v>
      </c>
      <c r="AS687" s="69"/>
      <c r="AT687" s="71"/>
      <c r="AU687" s="71">
        <f t="shared" si="24"/>
        <v>0</v>
      </c>
      <c r="AV687" s="71"/>
      <c r="AW687" s="71"/>
      <c r="AX687" s="71"/>
    </row>
    <row r="688" spans="1:50" ht="43.5" customHeight="1">
      <c r="A688" s="12" t="s">
        <v>1358</v>
      </c>
      <c r="B688" s="13" t="s">
        <v>34</v>
      </c>
      <c r="C688" s="13"/>
      <c r="D688" s="13"/>
      <c r="E688" s="13" t="s">
        <v>473</v>
      </c>
      <c r="F688" s="13">
        <v>8131</v>
      </c>
      <c r="G688" s="13">
        <v>2024110010238</v>
      </c>
      <c r="H688" s="13" t="s">
        <v>474</v>
      </c>
      <c r="I688" s="13"/>
      <c r="J688" s="13" t="str">
        <f>VLOOKUP(A688,'MOD PAA INVERSIÓN 25 DE FEBRERO'!$B:$C,2,0)</f>
        <v>3. Aplicar a 2000 organizaciones sociales, comunales, medios comunitarios, de propiedad horizontal el modelo de fortalecimiento</v>
      </c>
      <c r="K688" s="13">
        <f>VLOOKUP(A688,'MOD PAA INVERSIÓN 25 DE FEBRERO'!$B:$D,3,0)</f>
        <v>80111600</v>
      </c>
      <c r="L688" s="13" t="str">
        <f>VLOOKUP(A688,'MOD PAA INVERSIÓN 25 DE FEBRERO'!$B:$E,4,0)</f>
        <v>Prestar los servicios de apoyo a la gestión para implementar el modelo de fortalecimiento con organizaciones de propiedad horizontal y comunales de los distintos  niveles en el marco del proyecto de inversión 8131. </v>
      </c>
      <c r="M688" s="13" t="str">
        <f>VLOOKUP(A688,'MOD PAA INVERSIÓN 25 DE FEBRERO'!$B:$F,5,0)</f>
        <v>FEBRERO</v>
      </c>
      <c r="N688" s="14" t="str">
        <f>VLOOKUP(A688,'MOD PAA INVERSIÓN 25 DE FEBRERO'!$B:$G,6,0)</f>
        <v>FEBRERO</v>
      </c>
      <c r="O688" s="14">
        <f>VLOOKUP(A688,'MOD PAA INVERSIÓN 25 DE FEBRERO'!$B:$H,7,0)</f>
        <v>6</v>
      </c>
      <c r="P688" s="13">
        <f>VLOOKUP(A688,'MOD PAA INVERSIÓN 25 DE FEBRERO'!$B:$I,8,0)</f>
        <v>1</v>
      </c>
      <c r="Q688" s="13" t="str">
        <f>VLOOKUP(A688,'MOD PAA INVERSIÓN 25 DE FEBRERO'!$B:$J,9,0)</f>
        <v>CCE-16 Contratación Directa</v>
      </c>
      <c r="R688" s="15" t="str">
        <f>VLOOKUP(A688,'MOD PAA INVERSIÓN 25 DE FEBRERO'!$B:$K,10,0)</f>
        <v>1-100-F001_VA-Recursos distrito</v>
      </c>
      <c r="S688" s="16">
        <f>VLOOKUP(A688,'MOD PAA INVERSIÓN 25 DE FEBRERO'!$B:$L,11,0)</f>
        <v>2964000</v>
      </c>
      <c r="T688" s="17">
        <v>17784000</v>
      </c>
      <c r="U688" s="13" t="str">
        <f>VLOOKUP(A688,'MOD PAA INVERSIÓN 25 DE FEBRERO'!$B:$N,13,0)</f>
        <v>Subdirección de Asuntos Comunales</v>
      </c>
      <c r="V688" s="13" t="str">
        <f>VLOOKUP(A688,'MOD PAA INVERSIÓN 25 DE FEBRERO'!$B:$O,14,0)</f>
        <v>O232020200991119_Otros servicios de la administración pública n.c.p.</v>
      </c>
      <c r="W688" s="13" t="str">
        <f>VLOOKUP(A688,'MOD PAA INVERSIÓN 25 DE FEBRERO'!$B:$P,15,0)</f>
        <v>20/0220/0106/45020220238</v>
      </c>
      <c r="X688" s="13"/>
      <c r="Y688" s="13" t="s">
        <v>50</v>
      </c>
      <c r="Z688" s="13" t="s">
        <v>51</v>
      </c>
      <c r="AA688" s="69"/>
      <c r="AB688" s="69"/>
      <c r="AC688" s="69"/>
      <c r="AD688" s="69"/>
      <c r="AE688" s="13" t="s">
        <v>474</v>
      </c>
      <c r="AF688" s="86">
        <v>0</v>
      </c>
      <c r="AG688" s="86">
        <v>0</v>
      </c>
      <c r="AH688" s="70">
        <f>VLOOKUP(A688,'MOD PAA INVERSIÓN 25 DE FEBRERO'!$B:$M,12,0)</f>
        <v>17784000</v>
      </c>
      <c r="AI688" s="87">
        <f t="shared" si="23"/>
        <v>17784000</v>
      </c>
      <c r="AJ688" s="87">
        <v>17784000</v>
      </c>
      <c r="AK688" s="70">
        <v>7</v>
      </c>
      <c r="AL688" s="70" t="str">
        <f>VLOOKUP(A688,'MOD PAA INVERSIÓN 25 DE FEBRERO'!$B:$X,23,0)</f>
        <v>Inclusión de Nuevo Concepto</v>
      </c>
      <c r="AM688" s="13"/>
      <c r="AN688" s="13">
        <v>8131</v>
      </c>
      <c r="AO688" s="71"/>
      <c r="AP688" s="71"/>
      <c r="AQ688" s="71" t="e">
        <f>VLOOKUP(A688,'Copia de MOD PAA INVERSIÓN'!$B:$M,12,0)</f>
        <v>#N/A</v>
      </c>
      <c r="AR688" s="69" t="e">
        <f>VLOOKUP(A688,'SOL INVERSIÒN'!$B:$M,12,0)</f>
        <v>#N/A</v>
      </c>
      <c r="AS688" s="69"/>
      <c r="AT688" s="71"/>
      <c r="AU688" s="71">
        <f t="shared" si="24"/>
        <v>0</v>
      </c>
      <c r="AV688" s="71"/>
      <c r="AW688" s="71"/>
      <c r="AX688" s="71"/>
    </row>
    <row r="689" spans="1:50" ht="43.5" customHeight="1">
      <c r="A689" s="12" t="s">
        <v>1359</v>
      </c>
      <c r="B689" s="13" t="s">
        <v>34</v>
      </c>
      <c r="C689" s="13" t="s">
        <v>35</v>
      </c>
      <c r="D689" s="13" t="s">
        <v>496</v>
      </c>
      <c r="E689" s="13" t="s">
        <v>473</v>
      </c>
      <c r="F689" s="13">
        <v>8131</v>
      </c>
      <c r="G689" s="13">
        <v>2024110010238</v>
      </c>
      <c r="H689" s="13" t="s">
        <v>474</v>
      </c>
      <c r="I689" s="13" t="s">
        <v>475</v>
      </c>
      <c r="J689" s="13" t="str">
        <f>VLOOKUP(A689,'MOD PAA INVERSIÓN 25 DE FEBRERO'!$B:$C,2,0)</f>
        <v>4. Implementar el 100% de los planes de acción de las políticas públicas a cargo del IDPAC</v>
      </c>
      <c r="K689" s="13">
        <f>VLOOKUP(A689,'MOD PAA INVERSIÓN 25 DE FEBRERO'!$B:$D,3,0)</f>
        <v>80111600</v>
      </c>
      <c r="L689" s="13" t="str">
        <f>VLOOKUP(A689,'MOD PAA INVERSIÓN 25 DE FEBRERO'!$B:$E,4,0)</f>
        <v>Prestar los servicios profesionales para realizar seguimiento a la Política Publica Comunal y de formulación de la Política pública de Propiedad Horizontal en el marco del proyecto de inversión 8131.</v>
      </c>
      <c r="M689" s="13" t="str">
        <f>VLOOKUP(A689,'MOD PAA INVERSIÓN 25 DE FEBRERO'!$B:$F,5,0)</f>
        <v>FEBRERO</v>
      </c>
      <c r="N689" s="14" t="str">
        <f>VLOOKUP(A689,'MOD PAA INVERSIÓN 25 DE FEBRERO'!$B:$G,6,0)</f>
        <v>FEBRERO</v>
      </c>
      <c r="O689" s="14">
        <f>VLOOKUP(A689,'MOD PAA INVERSIÓN 25 DE FEBRERO'!$B:$H,7,0)</f>
        <v>5</v>
      </c>
      <c r="P689" s="13">
        <f>VLOOKUP(A689,'MOD PAA INVERSIÓN 25 DE FEBRERO'!$B:$I,8,0)</f>
        <v>1</v>
      </c>
      <c r="Q689" s="13" t="str">
        <f>VLOOKUP(A689,'MOD PAA INVERSIÓN 25 DE FEBRERO'!$B:$J,9,0)</f>
        <v>CCE-16 Contratación Directa</v>
      </c>
      <c r="R689" s="15" t="str">
        <f>VLOOKUP(A689,'MOD PAA INVERSIÓN 25 DE FEBRERO'!$B:$K,10,0)</f>
        <v>1-100-F001_VA-Recursos distrito</v>
      </c>
      <c r="S689" s="16">
        <f>VLOOKUP(A689,'MOD PAA INVERSIÓN 25 DE FEBRERO'!$B:$L,11,0)</f>
        <v>4500000</v>
      </c>
      <c r="T689" s="17">
        <v>22500000</v>
      </c>
      <c r="U689" s="13" t="str">
        <f>VLOOKUP(A689,'MOD PAA INVERSIÓN 25 DE FEBRERO'!$B:$N,13,0)</f>
        <v>Subdirección de Asuntos Comunales</v>
      </c>
      <c r="V689" s="13" t="str">
        <f>VLOOKUP(A689,'MOD PAA INVERSIÓN 25 DE FEBRERO'!$B:$O,14,0)</f>
        <v>O232020200991119_Otros servicios de la administración pública n.c.p.</v>
      </c>
      <c r="W689" s="13" t="str">
        <f>VLOOKUP(A689,'MOD PAA INVERSIÓN 25 DE FEBRERO'!$B:$P,15,0)</f>
        <v>20/0220/0101/45020290238</v>
      </c>
      <c r="X689" s="12" t="s">
        <v>509</v>
      </c>
      <c r="Y689" s="13" t="s">
        <v>50</v>
      </c>
      <c r="Z689" s="13" t="s">
        <v>51</v>
      </c>
      <c r="AA689" s="69"/>
      <c r="AB689" s="69"/>
      <c r="AC689" s="69"/>
      <c r="AD689" s="69"/>
      <c r="AE689" s="13" t="s">
        <v>474</v>
      </c>
      <c r="AF689" s="86">
        <v>0</v>
      </c>
      <c r="AG689" s="86">
        <v>0</v>
      </c>
      <c r="AH689" s="70">
        <f>VLOOKUP(A689,'MOD PAA INVERSIÓN 25 DE FEBRERO'!$B:$M,12,0)</f>
        <v>22500000</v>
      </c>
      <c r="AI689" s="87">
        <f t="shared" si="23"/>
        <v>22500000</v>
      </c>
      <c r="AJ689" s="87">
        <v>22500000</v>
      </c>
      <c r="AK689" s="70">
        <v>7</v>
      </c>
      <c r="AL689" s="70" t="str">
        <f>VLOOKUP(A689,'MOD PAA INVERSIÓN 25 DE FEBRERO'!$B:$X,23,0)</f>
        <v>Inclusión de Nuevo Concepto</v>
      </c>
      <c r="AM689" s="13"/>
      <c r="AN689" s="13">
        <v>8131</v>
      </c>
      <c r="AO689" s="71"/>
      <c r="AP689" s="71"/>
      <c r="AQ689" s="71" t="e">
        <f>VLOOKUP(A689,'Copia de MOD PAA INVERSIÓN'!$B:$M,12,0)</f>
        <v>#N/A</v>
      </c>
      <c r="AR689" s="69" t="e">
        <f>VLOOKUP(A689,'SOL INVERSIÒN'!$B:$M,12,0)</f>
        <v>#N/A</v>
      </c>
      <c r="AS689" s="69"/>
      <c r="AT689" s="71"/>
      <c r="AU689" s="71">
        <f t="shared" si="24"/>
        <v>0</v>
      </c>
      <c r="AV689" s="71"/>
      <c r="AW689" s="71"/>
      <c r="AX689" s="71"/>
    </row>
    <row r="690" spans="1:50" ht="43.5" customHeight="1">
      <c r="A690" s="12" t="s">
        <v>1360</v>
      </c>
      <c r="B690" s="13" t="s">
        <v>34</v>
      </c>
      <c r="C690" s="13"/>
      <c r="D690" s="13" t="s">
        <v>472</v>
      </c>
      <c r="E690" s="13" t="s">
        <v>473</v>
      </c>
      <c r="F690" s="13">
        <v>8131</v>
      </c>
      <c r="G690" s="13">
        <v>2024110010238</v>
      </c>
      <c r="H690" s="13" t="s">
        <v>474</v>
      </c>
      <c r="I690" s="13"/>
      <c r="J690" s="13" t="str">
        <f>VLOOKUP(A690,'MOD PAA INVERSIÓN 25 DE FEBRERO'!$B:$C,2,0)</f>
        <v>2. Fortalecer 450 instancias formales y no formales de participación aplicando el modelo de fortalecimiento</v>
      </c>
      <c r="K690" s="13">
        <f>VLOOKUP(A690,'MOD PAA INVERSIÓN 25 DE FEBRERO'!$B:$D,3,0)</f>
        <v>80111600</v>
      </c>
      <c r="L690" s="13" t="str">
        <f>VLOOKUP(A690,'MOD PAA INVERSIÓN 25 DE FEBRERO'!$B:$E,4,0)</f>
        <v xml:space="preserve">Recursos para dar cumplimiento a los objetivos de la Gerencia </v>
      </c>
      <c r="M690" s="13" t="str">
        <f>VLOOKUP(A690,'MOD PAA INVERSIÓN 25 DE FEBRERO'!$B:$F,5,0)</f>
        <v>Marzo</v>
      </c>
      <c r="N690" s="14" t="str">
        <f>VLOOKUP(A690,'MOD PAA INVERSIÓN 25 DE FEBRERO'!$B:$G,6,0)</f>
        <v>Abril</v>
      </c>
      <c r="O690" s="14">
        <f>VLOOKUP(A690,'MOD PAA INVERSIÓN 25 DE FEBRERO'!$B:$H,7,0)</f>
        <v>1</v>
      </c>
      <c r="P690" s="13">
        <f>VLOOKUP(A690,'MOD PAA INVERSIÓN 25 DE FEBRERO'!$B:$I,8,0)</f>
        <v>1</v>
      </c>
      <c r="Q690" s="13" t="str">
        <f>VLOOKUP(A690,'MOD PAA INVERSIÓN 25 DE FEBRERO'!$B:$J,9,0)</f>
        <v>CCE-16 Contratación Directa</v>
      </c>
      <c r="R690" s="15" t="str">
        <f>VLOOKUP(A690,'MOD PAA INVERSIÓN 25 DE FEBRERO'!$B:$K,10,0)</f>
        <v>1-100-F001_VA-Recursos distrito</v>
      </c>
      <c r="S690" s="16">
        <f>VLOOKUP(A690,'MOD PAA INVERSIÓN 25 DE FEBRERO'!$B:$L,11,0)</f>
        <v>44382256</v>
      </c>
      <c r="T690" s="17">
        <v>44382256</v>
      </c>
      <c r="U690" s="13" t="str">
        <f>VLOOKUP(A690,'MOD PAA INVERSIÓN 25 DE FEBRERO'!$B:$N,13,0)</f>
        <v>Gerencia de Instancias y Mecanismos de Participación</v>
      </c>
      <c r="V690" s="13" t="str">
        <f>VLOOKUP(A690,'MOD PAA INVERSIÓN 25 DE FEBRERO'!$B:$O,14,0)</f>
        <v>O232020200991119_Otros servicios de la administración pública n.c.p.</v>
      </c>
      <c r="W690" s="13" t="str">
        <f>VLOOKUP(A690,'MOD PAA INVERSIÓN 25 DE FEBRERO'!$B:$P,15,0)</f>
        <v>20/0220/0106/45020220238</v>
      </c>
      <c r="X690" s="13" t="s">
        <v>523</v>
      </c>
      <c r="Y690" s="13" t="s">
        <v>50</v>
      </c>
      <c r="Z690" s="13" t="s">
        <v>51</v>
      </c>
      <c r="AA690" s="69"/>
      <c r="AB690" s="69"/>
      <c r="AC690" s="69"/>
      <c r="AD690" s="69"/>
      <c r="AE690" s="13" t="s">
        <v>474</v>
      </c>
      <c r="AF690" s="86">
        <v>0</v>
      </c>
      <c r="AG690" s="86">
        <v>0</v>
      </c>
      <c r="AH690" s="70">
        <f>VLOOKUP(A690,'MOD PAA INVERSIÓN 25 DE FEBRERO'!$B:$M,12,0)</f>
        <v>44382256</v>
      </c>
      <c r="AI690" s="87">
        <f t="shared" si="23"/>
        <v>44382256</v>
      </c>
      <c r="AJ690" s="87">
        <v>44382256</v>
      </c>
      <c r="AK690" s="70">
        <v>7</v>
      </c>
      <c r="AL690" s="70" t="str">
        <f>VLOOKUP(A690,'MOD PAA INVERSIÓN 25 DE FEBRERO'!$B:$X,23,0)</f>
        <v>Inclusión de Nuevo Concepto</v>
      </c>
      <c r="AM690" s="13"/>
      <c r="AN690" s="13">
        <v>8131</v>
      </c>
      <c r="AO690" s="71"/>
      <c r="AP690" s="71"/>
      <c r="AQ690" s="71" t="e">
        <f>VLOOKUP(A690,'Copia de MOD PAA INVERSIÓN'!$B:$M,12,0)</f>
        <v>#N/A</v>
      </c>
      <c r="AR690" s="69" t="e">
        <f>VLOOKUP(A690,'SOL INVERSIÒN'!$B:$M,12,0)</f>
        <v>#N/A</v>
      </c>
      <c r="AS690" s="69"/>
      <c r="AT690" s="71"/>
      <c r="AU690" s="71">
        <f t="shared" si="24"/>
        <v>0</v>
      </c>
      <c r="AV690" s="71"/>
      <c r="AW690" s="71"/>
      <c r="AX690" s="71"/>
    </row>
    <row r="691" spans="1:50" ht="43.5" customHeight="1">
      <c r="A691" s="12" t="s">
        <v>1361</v>
      </c>
      <c r="B691" s="13" t="s">
        <v>34</v>
      </c>
      <c r="C691" s="13" t="s">
        <v>35</v>
      </c>
      <c r="D691" s="13" t="s">
        <v>263</v>
      </c>
      <c r="E691" s="13" t="s">
        <v>264</v>
      </c>
      <c r="F691" s="13">
        <v>8080</v>
      </c>
      <c r="G691" s="13">
        <v>2024110010212</v>
      </c>
      <c r="H691" s="13" t="s">
        <v>265</v>
      </c>
      <c r="I691" s="13" t="s">
        <v>425</v>
      </c>
      <c r="J691" s="13" t="str">
        <f>VLOOKUP(A691,'MOD PAA INVERSIÓN 25 DE FEBRERO'!$B:$C,2,0)</f>
        <v>2. Implementar 35 iniciativas de producción de información pertinente para el análisis y divulgación de información sobre participación ciudadana</v>
      </c>
      <c r="K691" s="13">
        <f>VLOOKUP(A691,'MOD PAA INVERSIÓN 25 DE FEBRERO'!$B:$D,3,0)</f>
        <v>80111600</v>
      </c>
      <c r="L691" s="13" t="str">
        <f>VLOOKUP(A691,'MOD PAA INVERSIÓN 25 DE FEBRERO'!$B:$E,4,0)</f>
        <v>Prestar los servicios profesionales para fortalecer la oferta territorial e institucional de servicios del Observatorio y de la Gerencia Escuela</v>
      </c>
      <c r="M691" s="13" t="str">
        <f>VLOOKUP(A691,'MOD PAA INVERSIÓN 25 DE FEBRERO'!$B:$F,5,0)</f>
        <v>FEBRERO</v>
      </c>
      <c r="N691" s="14" t="str">
        <f>VLOOKUP(A691,'MOD PAA INVERSIÓN 25 DE FEBRERO'!$B:$G,6,0)</f>
        <v>FEBRERO</v>
      </c>
      <c r="O691" s="14">
        <f>VLOOKUP(A691,'MOD PAA INVERSIÓN 25 DE FEBRERO'!$B:$H,7,0)</f>
        <v>6</v>
      </c>
      <c r="P691" s="13">
        <f>VLOOKUP(A691,'MOD PAA INVERSIÓN 25 DE FEBRERO'!$B:$I,8,0)</f>
        <v>1</v>
      </c>
      <c r="Q691" s="13" t="str">
        <f>VLOOKUP(A691,'MOD PAA INVERSIÓN 25 DE FEBRERO'!$B:$J,9,0)</f>
        <v>CCE-16 Contratación Directa</v>
      </c>
      <c r="R691" s="15" t="str">
        <f>VLOOKUP(A691,'MOD PAA INVERSIÓN 25 DE FEBRERO'!$B:$K,10,0)</f>
        <v>1-100-F001_VA-Recursos distrito</v>
      </c>
      <c r="S691" s="16">
        <f>VLOOKUP(A691,'MOD PAA INVERSIÓN 25 DE FEBRERO'!$B:$L,11,0)</f>
        <v>4000000</v>
      </c>
      <c r="T691" s="17">
        <v>24000000</v>
      </c>
      <c r="U691" s="13" t="str">
        <f>VLOOKUP(A691,'MOD PAA INVERSIÓN 25 DE FEBRERO'!$B:$N,13,0)</f>
        <v>Gerencia Escuela de la Participación</v>
      </c>
      <c r="V691" s="13" t="str">
        <f>VLOOKUP(A691,'MOD PAA INVERSIÓN 25 DE FEBRERO'!$B:$O,14,0)</f>
        <v>O232020200883990  Otros servicios profesionales, técnicos y empresar</v>
      </c>
      <c r="W691" s="13" t="str">
        <f>VLOOKUP(A691,'MOD PAA INVERSIÓN 25 DE FEBRERO'!$B:$P,15,0)</f>
        <v>20/0220/0102/45020340212</v>
      </c>
      <c r="X691" s="13"/>
      <c r="Y691" s="13" t="s">
        <v>50</v>
      </c>
      <c r="Z691" s="13" t="s">
        <v>51</v>
      </c>
      <c r="AA691" s="69"/>
      <c r="AB691" s="69"/>
      <c r="AC691" s="69"/>
      <c r="AD691" s="69"/>
      <c r="AE691" s="13" t="s">
        <v>265</v>
      </c>
      <c r="AF691" s="86">
        <v>0</v>
      </c>
      <c r="AG691" s="86">
        <v>0</v>
      </c>
      <c r="AH691" s="70">
        <f>VLOOKUP(A691,'MOD PAA INVERSIÓN 25 DE FEBRERO'!$B:$M,12,0)</f>
        <v>24000000</v>
      </c>
      <c r="AI691" s="72">
        <f t="shared" si="23"/>
        <v>24000000</v>
      </c>
      <c r="AJ691" s="72">
        <v>24000000</v>
      </c>
      <c r="AK691" s="70">
        <v>1</v>
      </c>
      <c r="AL691" s="70" t="str">
        <f>VLOOKUP(A691,'MOD PAA INVERSIÓN 25 DE FEBRERO'!$B:$X,23,0)</f>
        <v>Inclusión de un nuevo concepto</v>
      </c>
      <c r="AM691" s="13"/>
      <c r="AN691" s="13">
        <v>8080</v>
      </c>
      <c r="AO691" s="71"/>
      <c r="AP691" s="71"/>
      <c r="AQ691" s="71" t="e">
        <f>VLOOKUP(A691,'Copia de MOD PAA INVERSIÓN'!$B:$M,12,0)</f>
        <v>#N/A</v>
      </c>
      <c r="AR691" s="69" t="e">
        <f>VLOOKUP(A691,'SOL INVERSIÒN'!$B:$M,12,0)</f>
        <v>#N/A</v>
      </c>
      <c r="AS691" s="75">
        <f>T691+AP691</f>
        <v>24000000</v>
      </c>
      <c r="AT691" s="71"/>
      <c r="AU691" s="71">
        <f t="shared" si="24"/>
        <v>0</v>
      </c>
      <c r="AV691" s="71"/>
      <c r="AW691" s="71"/>
      <c r="AX691" s="71"/>
    </row>
    <row r="692" spans="1:50" ht="43.5" customHeight="1">
      <c r="A692" s="12" t="s">
        <v>1362</v>
      </c>
      <c r="B692" s="13" t="s">
        <v>34</v>
      </c>
      <c r="C692" s="13" t="s">
        <v>35</v>
      </c>
      <c r="D692" s="13" t="s">
        <v>1241</v>
      </c>
      <c r="E692" s="13" t="s">
        <v>944</v>
      </c>
      <c r="F692" s="13">
        <v>8146</v>
      </c>
      <c r="G692" s="88" t="s">
        <v>1345</v>
      </c>
      <c r="H692" s="13" t="s">
        <v>945</v>
      </c>
      <c r="I692" s="13" t="s">
        <v>946</v>
      </c>
      <c r="J692" s="13" t="str">
        <f>VLOOKUP(A692,'MOD PAA INVERSIÓN 25 DE FEBRERO'!$B:$C,2,0)</f>
        <v>2. Fortalecer 1 sistema(s) informativo y de comunicación del Distrito</v>
      </c>
      <c r="K692" s="13">
        <f>VLOOKUP(A692,'MOD PAA INVERSIÓN 25 DE FEBRERO'!$B:$D,3,0)</f>
        <v>80111600</v>
      </c>
      <c r="L692" s="13" t="str">
        <f>VLOOKUP(A692,'MOD PAA INVERSIÓN 25 DE FEBRERO'!$B:$E,4,0)</f>
        <v>Prestar los servicios de apoyo a la gestión para la Planeación y publicación estratégica de los contenidos en las redes sociales y lo que se requiera en virtud del cubrimiento periodístico que realiza la Oficina Asesora de Comunicaciones.</v>
      </c>
      <c r="M692" s="13" t="str">
        <f>VLOOKUP(A692,'MOD PAA INVERSIÓN 25 DE FEBRERO'!$B:$F,5,0)</f>
        <v>Febrero</v>
      </c>
      <c r="N692" s="14" t="str">
        <f>VLOOKUP(A692,'MOD PAA INVERSIÓN 25 DE FEBRERO'!$B:$G,6,0)</f>
        <v>Febrero</v>
      </c>
      <c r="O692" s="14">
        <f>VLOOKUP(A692,'MOD PAA INVERSIÓN 25 DE FEBRERO'!$B:$H,7,0)</f>
        <v>5</v>
      </c>
      <c r="P692" s="13">
        <f>VLOOKUP(A692,'MOD PAA INVERSIÓN 25 DE FEBRERO'!$B:$I,8,0)</f>
        <v>1</v>
      </c>
      <c r="Q692" s="13" t="str">
        <f>VLOOKUP(A692,'MOD PAA INVERSIÓN 25 DE FEBRERO'!$B:$J,9,0)</f>
        <v>CCE-16 Contratación Directa</v>
      </c>
      <c r="R692" s="15" t="str">
        <f>VLOOKUP(A692,'MOD PAA INVERSIÓN 25 DE FEBRERO'!$B:$K,10,0)</f>
        <v>1-100-F001_VA-Recursos distrito</v>
      </c>
      <c r="S692" s="16">
        <f>VLOOKUP(A692,'MOD PAA INVERSIÓN 25 DE FEBRERO'!$B:$L,11,0)</f>
        <v>3600000</v>
      </c>
      <c r="T692" s="17">
        <v>18000000</v>
      </c>
      <c r="U692" s="13" t="str">
        <f>VLOOKUP(A692,'MOD PAA INVERSIÓN 25 DE FEBRERO'!$B:$N,13,0)</f>
        <v>Oficina Asesora de Comunicaciones</v>
      </c>
      <c r="V692" s="13" t="str">
        <f>VLOOKUP(A692,'MOD PAA INVERSIÓN 25 DE FEBRERO'!$B:$O,14,0)</f>
        <v>O232020200883990_Otros servicios profesionales, técnicos y empresariales n.c.p.</v>
      </c>
      <c r="W692" s="13" t="str">
        <f>VLOOKUP(A692,'MOD PAA INVERSIÓN 25 DE FEBRERO'!$B:$P,15,0)</f>
        <v>20/0220/0106/45020320254</v>
      </c>
      <c r="X692" s="13" t="s">
        <v>557</v>
      </c>
      <c r="Y692" s="13" t="s">
        <v>50</v>
      </c>
      <c r="Z692" s="13" t="s">
        <v>51</v>
      </c>
      <c r="AA692" s="69"/>
      <c r="AB692" s="69"/>
      <c r="AC692" s="69"/>
      <c r="AD692" s="69"/>
      <c r="AE692" s="13" t="s">
        <v>945</v>
      </c>
      <c r="AF692" s="86">
        <v>0</v>
      </c>
      <c r="AG692" s="86">
        <v>0</v>
      </c>
      <c r="AH692" s="70">
        <f>VLOOKUP(A692,'MOD PAA INVERSIÓN 25 DE FEBRERO'!$B:$M,12,0)</f>
        <v>18000000</v>
      </c>
      <c r="AI692" s="70">
        <f t="shared" si="23"/>
        <v>18000000</v>
      </c>
      <c r="AJ692" s="70">
        <v>18000000</v>
      </c>
      <c r="AK692" s="70">
        <v>3</v>
      </c>
      <c r="AL692" s="70" t="str">
        <f>VLOOKUP(A692,'MOD PAA INVERSIÓN 25 DE FEBRERO'!$B:$X,23,0)</f>
        <v>Inclusión de Nuevo Concepto</v>
      </c>
      <c r="AM692" s="13"/>
      <c r="AN692" s="13">
        <v>8146</v>
      </c>
      <c r="AO692" s="71"/>
      <c r="AP692" s="71"/>
      <c r="AQ692" s="71" t="e">
        <f>VLOOKUP(A692,'Copia de MOD PAA INVERSIÓN'!$B:$M,12,0)</f>
        <v>#N/A</v>
      </c>
      <c r="AR692" s="69" t="e">
        <f>VLOOKUP(A692,'SOL INVERSIÒN'!$B:$M,12,0)</f>
        <v>#N/A</v>
      </c>
      <c r="AS692" s="69" t="e">
        <f>AR692-AJ692</f>
        <v>#N/A</v>
      </c>
      <c r="AT692" s="71"/>
      <c r="AU692" s="71">
        <f t="shared" si="24"/>
        <v>0</v>
      </c>
      <c r="AV692" s="71"/>
      <c r="AW692" s="71"/>
      <c r="AX692" s="71"/>
    </row>
    <row r="693" spans="1:50" ht="43.5" customHeight="1">
      <c r="A693" s="12" t="s">
        <v>1363</v>
      </c>
      <c r="B693" s="13" t="s">
        <v>34</v>
      </c>
      <c r="C693" s="13" t="s">
        <v>35</v>
      </c>
      <c r="D693" s="13" t="s">
        <v>263</v>
      </c>
      <c r="E693" s="13" t="s">
        <v>264</v>
      </c>
      <c r="F693" s="13">
        <v>8080</v>
      </c>
      <c r="G693" s="14">
        <v>2024110010212</v>
      </c>
      <c r="H693" s="13" t="s">
        <v>265</v>
      </c>
      <c r="I693" s="13" t="s">
        <v>266</v>
      </c>
      <c r="J693" s="13" t="str">
        <f>VLOOKUP(A693,'MOD PAA INVERSIÓN 25 DE FEBRERO'!$B:$C,2,0)</f>
        <v>1. Formar 120.000 ciudadanos en sus capacidades democráticas para incidir en la construcción de una cultura democrática, ciudadana y de paz</v>
      </c>
      <c r="K693" s="13">
        <f>VLOOKUP(A693,'MOD PAA INVERSIÓN 25 DE FEBRERO'!$B:$D,3,0)</f>
        <v>80111600</v>
      </c>
      <c r="L693" s="13" t="str">
        <f>VLOOKUP(A693,'MOD PAA INVERSIÓN 25 DE FEBRERO'!$B:$E,4,0)</f>
        <v>Prestar los servicios de profesionales   para gestionar las solicitudes precontractuales y poscontractuales de la Gerencia de Escuela</v>
      </c>
      <c r="M693" s="13" t="str">
        <f>VLOOKUP(A693,'MOD PAA INVERSIÓN 25 DE FEBRERO'!$B:$F,5,0)</f>
        <v>FEBRERO</v>
      </c>
      <c r="N693" s="14" t="str">
        <f>VLOOKUP(A693,'MOD PAA INVERSIÓN 25 DE FEBRERO'!$B:$G,6,0)</f>
        <v>FEBRERO</v>
      </c>
      <c r="O693" s="14">
        <f>VLOOKUP(A693,'MOD PAA INVERSIÓN 25 DE FEBRERO'!$B:$H,7,0)</f>
        <v>6</v>
      </c>
      <c r="P693" s="13">
        <f>VLOOKUP(A693,'MOD PAA INVERSIÓN 25 DE FEBRERO'!$B:$I,8,0)</f>
        <v>1</v>
      </c>
      <c r="Q693" s="13" t="str">
        <f>VLOOKUP(A693,'MOD PAA INVERSIÓN 25 DE FEBRERO'!$B:$J,9,0)</f>
        <v>CCE-16 Contratación Directa</v>
      </c>
      <c r="R693" s="15" t="str">
        <f>VLOOKUP(A693,'MOD PAA INVERSIÓN 25 DE FEBRERO'!$B:$K,10,0)</f>
        <v>1-100-F001_VA-Recursos distrito</v>
      </c>
      <c r="S693" s="16">
        <f>VLOOKUP(A693,'MOD PAA INVERSIÓN 25 DE FEBRERO'!$B:$L,11,0)</f>
        <v>7000000</v>
      </c>
      <c r="T693" s="17">
        <v>42000000</v>
      </c>
      <c r="U693" s="13" t="str">
        <f>VLOOKUP(A693,'MOD PAA INVERSIÓN 25 DE FEBRERO'!$B:$N,13,0)</f>
        <v>Gerencia Escuela de la Participación</v>
      </c>
      <c r="V693" s="13" t="str">
        <f>VLOOKUP(A693,'MOD PAA INVERSIÓN 25 DE FEBRERO'!$B:$O,14,0)</f>
        <v>O232020200991119_Otros servicios de la administración pública n.c.p.</v>
      </c>
      <c r="W693" s="13" t="str">
        <f>VLOOKUP(A693,'MOD PAA INVERSIÓN 25 DE FEBRERO'!$B:$P,15,0)</f>
        <v>20/0220/0102/45020340212</v>
      </c>
      <c r="X693" s="13"/>
      <c r="Y693" s="13" t="s">
        <v>50</v>
      </c>
      <c r="Z693" s="13" t="s">
        <v>51</v>
      </c>
      <c r="AA693" s="69"/>
      <c r="AB693" s="69"/>
      <c r="AC693" s="69"/>
      <c r="AD693" s="69"/>
      <c r="AE693" s="13" t="s">
        <v>265</v>
      </c>
      <c r="AF693" s="86">
        <v>0</v>
      </c>
      <c r="AG693" s="86">
        <v>0</v>
      </c>
      <c r="AH693" s="70">
        <f>VLOOKUP(A693,'MOD PAA INVERSIÓN 25 DE FEBRERO'!$B:$M,12,0)</f>
        <v>42000000</v>
      </c>
      <c r="AI693" s="72">
        <f t="shared" si="23"/>
        <v>42000000</v>
      </c>
      <c r="AJ693" s="72">
        <v>42000000</v>
      </c>
      <c r="AK693" s="70">
        <v>4</v>
      </c>
      <c r="AL693" s="70" t="str">
        <f>VLOOKUP(A693,'MOD PAA INVERSIÓN 25 DE FEBRERO'!$B:$X,23,0)</f>
        <v>Inclusión de un nuevo concepto</v>
      </c>
      <c r="AM693" s="13"/>
      <c r="AN693" s="13">
        <v>8080</v>
      </c>
      <c r="AO693" s="71"/>
      <c r="AP693" s="71"/>
      <c r="AQ693" s="71" t="e">
        <f>VLOOKUP(A693,'Copia de MOD PAA INVERSIÓN'!$B:$M,12,0)</f>
        <v>#N/A</v>
      </c>
      <c r="AR693" s="69" t="e">
        <f>VLOOKUP(A693,'SOL INVERSIÒN'!$B:$M,12,0)</f>
        <v>#N/A</v>
      </c>
      <c r="AS693" s="75">
        <f t="shared" ref="AS693:AS694" si="25">T693+AP693</f>
        <v>42000000</v>
      </c>
      <c r="AT693" s="71"/>
      <c r="AU693" s="71">
        <f t="shared" si="24"/>
        <v>0</v>
      </c>
      <c r="AV693" s="71"/>
      <c r="AW693" s="71"/>
      <c r="AX693" s="71"/>
    </row>
    <row r="694" spans="1:50" ht="43.5" customHeight="1">
      <c r="A694" s="12" t="s">
        <v>1364</v>
      </c>
      <c r="B694" s="13" t="s">
        <v>34</v>
      </c>
      <c r="C694" s="13" t="s">
        <v>35</v>
      </c>
      <c r="D694" s="13" t="s">
        <v>263</v>
      </c>
      <c r="E694" s="13" t="s">
        <v>264</v>
      </c>
      <c r="F694" s="13">
        <v>8080</v>
      </c>
      <c r="G694" s="14">
        <v>2024110010212</v>
      </c>
      <c r="H694" s="13" t="s">
        <v>265</v>
      </c>
      <c r="I694" s="13" t="s">
        <v>266</v>
      </c>
      <c r="J694" s="13" t="str">
        <f>VLOOKUP(A694,'MOD PAA INVERSIÓN 25 DE FEBRERO'!$B:$C,2,0)</f>
        <v>1. Formar 120.000 ciudadanos en sus capacidades democráticas para incidir en la construcción de una cultura democrática, ciudadana y de paz</v>
      </c>
      <c r="K694" s="13">
        <f>VLOOKUP(A694,'MOD PAA INVERSIÓN 25 DE FEBRERO'!$B:$D,3,0)</f>
        <v>80111600</v>
      </c>
      <c r="L694" s="13" t="str">
        <f>VLOOKUP(A694,'MOD PAA INVERSIÓN 25 DE FEBRERO'!$B:$E,4,0)</f>
        <v>Prestar los servicios profesionales para el clumplimiento de las actividades de formación presencial de la Gerencia Escuela de la Participación</v>
      </c>
      <c r="M694" s="13" t="str">
        <f>VLOOKUP(A694,'MOD PAA INVERSIÓN 25 DE FEBRERO'!$B:$F,5,0)</f>
        <v>FEBRERO</v>
      </c>
      <c r="N694" s="14" t="str">
        <f>VLOOKUP(A694,'MOD PAA INVERSIÓN 25 DE FEBRERO'!$B:$G,6,0)</f>
        <v>FEBRERO</v>
      </c>
      <c r="O694" s="14">
        <f>VLOOKUP(A694,'MOD PAA INVERSIÓN 25 DE FEBRERO'!$B:$H,7,0)</f>
        <v>5</v>
      </c>
      <c r="P694" s="13">
        <f>VLOOKUP(A694,'MOD PAA INVERSIÓN 25 DE FEBRERO'!$B:$I,8,0)</f>
        <v>1</v>
      </c>
      <c r="Q694" s="13" t="str">
        <f>VLOOKUP(A694,'MOD PAA INVERSIÓN 25 DE FEBRERO'!$B:$J,9,0)</f>
        <v>CCE-16 Contratación Directa</v>
      </c>
      <c r="R694" s="15" t="str">
        <f>VLOOKUP(A694,'MOD PAA INVERSIÓN 25 DE FEBRERO'!$B:$K,10,0)</f>
        <v>1-100-F001_VA-Recursos distrito</v>
      </c>
      <c r="S694" s="16">
        <f>VLOOKUP(A694,'MOD PAA INVERSIÓN 25 DE FEBRERO'!$B:$L,11,0)</f>
        <v>5000000</v>
      </c>
      <c r="T694" s="17">
        <v>25000000</v>
      </c>
      <c r="U694" s="13" t="str">
        <f>VLOOKUP(A694,'MOD PAA INVERSIÓN 25 DE FEBRERO'!$B:$N,13,0)</f>
        <v>Gerencia Escuela de la Participación</v>
      </c>
      <c r="V694" s="13" t="str">
        <f>VLOOKUP(A694,'MOD PAA INVERSIÓN 25 DE FEBRERO'!$B:$O,14,0)</f>
        <v>O232020200883990  Otros servicios profesionales, técnicos y empresar</v>
      </c>
      <c r="W694" s="13" t="str">
        <f>VLOOKUP(A694,'MOD PAA INVERSIÓN 25 DE FEBRERO'!$B:$P,15,0)</f>
        <v>20/0220/0102/45020340212</v>
      </c>
      <c r="X694" s="13"/>
      <c r="Y694" s="13" t="s">
        <v>50</v>
      </c>
      <c r="Z694" s="13" t="s">
        <v>51</v>
      </c>
      <c r="AA694" s="69"/>
      <c r="AB694" s="69"/>
      <c r="AC694" s="69"/>
      <c r="AD694" s="69"/>
      <c r="AE694" s="13" t="s">
        <v>265</v>
      </c>
      <c r="AF694" s="86">
        <v>0</v>
      </c>
      <c r="AG694" s="86">
        <v>0</v>
      </c>
      <c r="AH694" s="70">
        <f>VLOOKUP(A694,'MOD PAA INVERSIÓN 25 DE FEBRERO'!$B:$M,12,0)</f>
        <v>25000000</v>
      </c>
      <c r="AI694" s="72">
        <f t="shared" si="23"/>
        <v>25000000</v>
      </c>
      <c r="AJ694" s="72">
        <v>25000000</v>
      </c>
      <c r="AK694" s="70">
        <v>4</v>
      </c>
      <c r="AL694" s="70" t="str">
        <f>VLOOKUP(A694,'MOD PAA INVERSIÓN 25 DE FEBRERO'!$B:$X,23,0)</f>
        <v>Inclusión de un nuevo concepto</v>
      </c>
      <c r="AM694" s="13"/>
      <c r="AN694" s="13">
        <v>8080</v>
      </c>
      <c r="AO694" s="71"/>
      <c r="AP694" s="71"/>
      <c r="AQ694" s="71" t="e">
        <f>VLOOKUP(A694,'Copia de MOD PAA INVERSIÓN'!$B:$M,12,0)</f>
        <v>#N/A</v>
      </c>
      <c r="AR694" s="69" t="e">
        <f>VLOOKUP(A694,'SOL INVERSIÒN'!$B:$M,12,0)</f>
        <v>#N/A</v>
      </c>
      <c r="AS694" s="75">
        <f t="shared" si="25"/>
        <v>25000000</v>
      </c>
      <c r="AT694" s="71"/>
      <c r="AU694" s="71">
        <f t="shared" si="24"/>
        <v>0</v>
      </c>
      <c r="AV694" s="71"/>
      <c r="AW694" s="71"/>
      <c r="AX694" s="71"/>
    </row>
  </sheetData>
  <conditionalFormatting sqref="AH1:AH694">
    <cfRule type="notContainsBlanks" dxfId="5" priority="1">
      <formula>LEN(TRIM(AH1))&gt;0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876"/>
  <sheetViews>
    <sheetView workbookViewId="0">
      <pane ySplit="3" topLeftCell="A4" activePane="bottomLeft" state="frozen"/>
      <selection pane="bottomLeft" activeCell="B5" sqref="B5"/>
    </sheetView>
  </sheetViews>
  <sheetFormatPr baseColWidth="10" defaultColWidth="12.7109375" defaultRowHeight="15" customHeight="1"/>
  <cols>
    <col min="1" max="1" width="28.140625" customWidth="1"/>
    <col min="2" max="2" width="20" customWidth="1"/>
    <col min="3" max="3" width="31.42578125" customWidth="1"/>
    <col min="4" max="4" width="14" customWidth="1"/>
    <col min="5" max="5" width="70.140625" customWidth="1"/>
    <col min="6" max="6" width="22.42578125" customWidth="1"/>
    <col min="7" max="7" width="25.42578125" customWidth="1"/>
    <col min="8" max="8" width="33" customWidth="1"/>
    <col min="9" max="9" width="24.42578125" customWidth="1"/>
    <col min="10" max="10" width="26.42578125" customWidth="1"/>
    <col min="11" max="11" width="21.140625" customWidth="1"/>
    <col min="12" max="12" width="26" customWidth="1"/>
    <col min="13" max="13" width="22.42578125" customWidth="1"/>
    <col min="14" max="14" width="20.42578125" customWidth="1"/>
    <col min="15" max="15" width="19.42578125" customWidth="1"/>
    <col min="16" max="16" width="32.140625" customWidth="1"/>
    <col min="17" max="17" width="73.140625" customWidth="1"/>
    <col min="18" max="18" width="28.140625" customWidth="1"/>
    <col min="19" max="19" width="16.42578125" customWidth="1"/>
    <col min="20" max="20" width="17" customWidth="1"/>
    <col min="21" max="23" width="16.42578125" customWidth="1"/>
    <col min="24" max="24" width="28.140625" customWidth="1"/>
    <col min="25" max="37" width="11.42578125" customWidth="1"/>
  </cols>
  <sheetData>
    <row r="1" spans="1:37" ht="54" customHeight="1">
      <c r="A1" s="524"/>
      <c r="B1" s="521"/>
      <c r="C1" s="525"/>
      <c r="D1" s="527" t="s">
        <v>1365</v>
      </c>
      <c r="E1" s="514"/>
      <c r="F1" s="514"/>
      <c r="G1" s="514"/>
      <c r="H1" s="514"/>
      <c r="I1" s="514"/>
      <c r="J1" s="514"/>
      <c r="K1" s="514"/>
      <c r="L1" s="514"/>
      <c r="M1" s="514"/>
      <c r="N1" s="514"/>
      <c r="O1" s="514"/>
      <c r="P1" s="515"/>
      <c r="Q1" s="528" t="s">
        <v>1366</v>
      </c>
      <c r="R1" s="89"/>
      <c r="S1" s="90"/>
      <c r="T1" s="90"/>
      <c r="U1" s="434"/>
      <c r="V1" s="339"/>
      <c r="W1" s="339"/>
      <c r="X1" s="91"/>
      <c r="Y1" s="339"/>
      <c r="Z1" s="339"/>
      <c r="AA1" s="339"/>
      <c r="AB1" s="339"/>
      <c r="AC1" s="339"/>
      <c r="AD1" s="339"/>
      <c r="AE1" s="339"/>
      <c r="AF1" s="339"/>
      <c r="AG1" s="339"/>
      <c r="AH1" s="339"/>
      <c r="AI1" s="339"/>
      <c r="AJ1" s="339"/>
      <c r="AK1" s="339"/>
    </row>
    <row r="2" spans="1:37" ht="54" customHeight="1">
      <c r="A2" s="526"/>
      <c r="B2" s="517"/>
      <c r="C2" s="518"/>
      <c r="D2" s="527" t="s">
        <v>1367</v>
      </c>
      <c r="E2" s="514"/>
      <c r="F2" s="514"/>
      <c r="G2" s="514"/>
      <c r="H2" s="514"/>
      <c r="I2" s="514"/>
      <c r="J2" s="514"/>
      <c r="K2" s="514"/>
      <c r="L2" s="514"/>
      <c r="M2" s="514"/>
      <c r="N2" s="514"/>
      <c r="O2" s="514"/>
      <c r="P2" s="515"/>
      <c r="Q2" s="529"/>
      <c r="R2" s="89"/>
      <c r="S2" s="90"/>
      <c r="T2" s="90"/>
      <c r="U2" s="434"/>
      <c r="V2" s="339"/>
      <c r="W2" s="339"/>
      <c r="Y2" s="339"/>
      <c r="Z2" s="339"/>
      <c r="AA2" s="339"/>
      <c r="AB2" s="339"/>
      <c r="AC2" s="339"/>
      <c r="AD2" s="339"/>
      <c r="AE2" s="339"/>
      <c r="AF2" s="339"/>
      <c r="AG2" s="339"/>
      <c r="AH2" s="339"/>
      <c r="AI2" s="339"/>
      <c r="AJ2" s="339"/>
      <c r="AK2" s="339"/>
    </row>
    <row r="3" spans="1:37" ht="12.75" customHeight="1">
      <c r="A3" s="92" t="s">
        <v>1368</v>
      </c>
      <c r="B3" s="93" t="s">
        <v>1369</v>
      </c>
      <c r="C3" s="93" t="s">
        <v>9</v>
      </c>
      <c r="D3" s="93" t="s">
        <v>10</v>
      </c>
      <c r="E3" s="93" t="s">
        <v>1370</v>
      </c>
      <c r="F3" s="93" t="s">
        <v>12</v>
      </c>
      <c r="G3" s="93" t="s">
        <v>13</v>
      </c>
      <c r="H3" s="93" t="s">
        <v>1371</v>
      </c>
      <c r="I3" s="93" t="s">
        <v>1372</v>
      </c>
      <c r="J3" s="93" t="s">
        <v>1373</v>
      </c>
      <c r="K3" s="93" t="s">
        <v>1374</v>
      </c>
      <c r="L3" s="93" t="s">
        <v>1375</v>
      </c>
      <c r="M3" s="93" t="s">
        <v>1376</v>
      </c>
      <c r="N3" s="93" t="s">
        <v>20</v>
      </c>
      <c r="O3" s="93" t="s">
        <v>1377</v>
      </c>
      <c r="P3" s="93" t="s">
        <v>1378</v>
      </c>
      <c r="Q3" s="93" t="s">
        <v>1379</v>
      </c>
      <c r="R3" s="94" t="s">
        <v>1380</v>
      </c>
      <c r="S3" s="95" t="s">
        <v>1381</v>
      </c>
      <c r="T3" s="95" t="s">
        <v>6</v>
      </c>
      <c r="U3" s="95" t="s">
        <v>1382</v>
      </c>
      <c r="V3" s="435" t="s">
        <v>1383</v>
      </c>
      <c r="W3" s="436"/>
      <c r="X3" s="92" t="s">
        <v>1368</v>
      </c>
      <c r="Y3" s="436"/>
      <c r="Z3" s="436"/>
      <c r="AA3" s="436"/>
      <c r="AB3" s="436"/>
      <c r="AC3" s="436"/>
      <c r="AD3" s="436"/>
      <c r="AE3" s="436"/>
      <c r="AF3" s="436"/>
      <c r="AG3" s="436"/>
      <c r="AH3" s="436"/>
      <c r="AI3" s="436"/>
      <c r="AJ3" s="436"/>
      <c r="AK3" s="436"/>
    </row>
    <row r="4" spans="1:37" ht="12.75" customHeight="1">
      <c r="A4" s="96" t="s">
        <v>1384</v>
      </c>
      <c r="B4" s="97" t="s">
        <v>272</v>
      </c>
      <c r="C4" s="96" t="s">
        <v>267</v>
      </c>
      <c r="D4" s="96">
        <v>80111600</v>
      </c>
      <c r="E4" s="96" t="s">
        <v>1385</v>
      </c>
      <c r="F4" s="96" t="s">
        <v>43</v>
      </c>
      <c r="G4" s="96" t="str">
        <f t="shared" ref="G4:G55" si="0">+F4</f>
        <v>FEBRERO</v>
      </c>
      <c r="H4" s="96">
        <v>6</v>
      </c>
      <c r="I4" s="96">
        <v>1</v>
      </c>
      <c r="J4" s="96" t="s">
        <v>44</v>
      </c>
      <c r="K4" s="96" t="s">
        <v>45</v>
      </c>
      <c r="L4" s="98">
        <v>5000000</v>
      </c>
      <c r="M4" s="98">
        <f t="shared" ref="M4:M5" si="1">+L4*H4</f>
        <v>30000000</v>
      </c>
      <c r="N4" s="96" t="s">
        <v>269</v>
      </c>
      <c r="O4" s="96" t="s">
        <v>1386</v>
      </c>
      <c r="P4" s="96" t="s">
        <v>270</v>
      </c>
      <c r="Q4" s="96"/>
      <c r="R4" s="96" t="s">
        <v>1387</v>
      </c>
      <c r="S4" s="96">
        <v>8080</v>
      </c>
      <c r="T4" s="96">
        <v>2024110010212</v>
      </c>
      <c r="U4" s="96">
        <v>1</v>
      </c>
      <c r="V4" s="99"/>
      <c r="W4" s="99">
        <f t="shared" ref="W4:W235" si="2">COUNTIF($B$4:$B$235,B4)</f>
        <v>1</v>
      </c>
      <c r="X4" s="96" t="s">
        <v>1384</v>
      </c>
      <c r="Y4" s="100"/>
      <c r="Z4" s="100"/>
      <c r="AA4" s="99"/>
      <c r="AB4" s="101"/>
      <c r="AC4" s="102"/>
      <c r="AD4" s="102"/>
      <c r="AE4" s="102"/>
      <c r="AF4" s="102"/>
      <c r="AG4" s="102"/>
      <c r="AH4" s="102"/>
      <c r="AI4" s="102"/>
      <c r="AJ4" s="102"/>
      <c r="AK4" s="102"/>
    </row>
    <row r="5" spans="1:37" ht="12.75" customHeight="1">
      <c r="A5" s="96" t="s">
        <v>1384</v>
      </c>
      <c r="B5" s="97" t="s">
        <v>278</v>
      </c>
      <c r="C5" s="96" t="s">
        <v>267</v>
      </c>
      <c r="D5" s="96">
        <v>80111600</v>
      </c>
      <c r="E5" s="96" t="s">
        <v>1388</v>
      </c>
      <c r="F5" s="96" t="s">
        <v>280</v>
      </c>
      <c r="G5" s="96" t="str">
        <f t="shared" si="0"/>
        <v>MARZO</v>
      </c>
      <c r="H5" s="96">
        <v>4</v>
      </c>
      <c r="I5" s="96">
        <v>1</v>
      </c>
      <c r="J5" s="96" t="s">
        <v>44</v>
      </c>
      <c r="K5" s="96" t="s">
        <v>45</v>
      </c>
      <c r="L5" s="98">
        <v>4000000</v>
      </c>
      <c r="M5" s="98">
        <f t="shared" si="1"/>
        <v>16000000</v>
      </c>
      <c r="N5" s="96" t="s">
        <v>269</v>
      </c>
      <c r="O5" s="96" t="s">
        <v>1386</v>
      </c>
      <c r="P5" s="96" t="s">
        <v>270</v>
      </c>
      <c r="Q5" s="96"/>
      <c r="R5" s="96" t="s">
        <v>1387</v>
      </c>
      <c r="S5" s="96">
        <v>8080</v>
      </c>
      <c r="T5" s="96">
        <v>2024110010212</v>
      </c>
      <c r="U5" s="96">
        <v>1</v>
      </c>
      <c r="V5" s="99"/>
      <c r="W5" s="99">
        <f t="shared" si="2"/>
        <v>1</v>
      </c>
      <c r="X5" s="96" t="s">
        <v>1384</v>
      </c>
      <c r="Y5" s="100"/>
      <c r="Z5" s="100"/>
      <c r="AA5" s="99"/>
      <c r="AB5" s="101"/>
      <c r="AC5" s="102"/>
      <c r="AD5" s="102"/>
      <c r="AE5" s="102"/>
      <c r="AF5" s="102"/>
      <c r="AG5" s="102"/>
      <c r="AH5" s="102"/>
      <c r="AI5" s="102"/>
      <c r="AJ5" s="102"/>
      <c r="AK5" s="102"/>
    </row>
    <row r="6" spans="1:37" ht="12.75" customHeight="1">
      <c r="A6" s="96" t="s">
        <v>1384</v>
      </c>
      <c r="B6" s="97" t="s">
        <v>283</v>
      </c>
      <c r="C6" s="96" t="s">
        <v>267</v>
      </c>
      <c r="D6" s="96">
        <v>80111600</v>
      </c>
      <c r="E6" s="96" t="s">
        <v>1389</v>
      </c>
      <c r="F6" s="96" t="s">
        <v>43</v>
      </c>
      <c r="G6" s="96" t="str">
        <f t="shared" si="0"/>
        <v>FEBRERO</v>
      </c>
      <c r="H6" s="96">
        <v>5</v>
      </c>
      <c r="I6" s="96">
        <v>1</v>
      </c>
      <c r="J6" s="96" t="s">
        <v>44</v>
      </c>
      <c r="K6" s="96" t="s">
        <v>45</v>
      </c>
      <c r="L6" s="98">
        <v>5000000</v>
      </c>
      <c r="M6" s="98">
        <f>L6*H6</f>
        <v>25000000</v>
      </c>
      <c r="N6" s="96" t="s">
        <v>269</v>
      </c>
      <c r="O6" s="96" t="s">
        <v>1390</v>
      </c>
      <c r="P6" s="96" t="s">
        <v>270</v>
      </c>
      <c r="Q6" s="96"/>
      <c r="R6" s="96" t="s">
        <v>1387</v>
      </c>
      <c r="S6" s="96">
        <v>8080</v>
      </c>
      <c r="T6" s="96">
        <v>2024110010212</v>
      </c>
      <c r="U6" s="96">
        <v>1</v>
      </c>
      <c r="V6" s="99"/>
      <c r="W6" s="99">
        <f t="shared" si="2"/>
        <v>1</v>
      </c>
      <c r="X6" s="96" t="s">
        <v>1384</v>
      </c>
      <c r="Y6" s="100"/>
      <c r="Z6" s="100"/>
      <c r="AA6" s="99"/>
      <c r="AB6" s="101"/>
      <c r="AC6" s="102"/>
      <c r="AD6" s="102"/>
      <c r="AE6" s="102"/>
      <c r="AF6" s="102"/>
      <c r="AG6" s="102"/>
      <c r="AH6" s="102"/>
      <c r="AI6" s="102"/>
      <c r="AJ6" s="102"/>
      <c r="AK6" s="102"/>
    </row>
    <row r="7" spans="1:37" ht="12.75" customHeight="1">
      <c r="A7" s="96" t="s">
        <v>1384</v>
      </c>
      <c r="B7" s="97" t="s">
        <v>287</v>
      </c>
      <c r="C7" s="96" t="s">
        <v>267</v>
      </c>
      <c r="D7" s="96">
        <v>80111600</v>
      </c>
      <c r="E7" s="96" t="s">
        <v>1391</v>
      </c>
      <c r="F7" s="96" t="s">
        <v>280</v>
      </c>
      <c r="G7" s="96" t="str">
        <f t="shared" si="0"/>
        <v>MARZO</v>
      </c>
      <c r="H7" s="96">
        <v>4</v>
      </c>
      <c r="I7" s="96">
        <v>1</v>
      </c>
      <c r="J7" s="96" t="s">
        <v>44</v>
      </c>
      <c r="K7" s="96" t="s">
        <v>45</v>
      </c>
      <c r="L7" s="98">
        <v>4000000</v>
      </c>
      <c r="M7" s="98">
        <f t="shared" ref="M7:M9" si="3">+L7*H7</f>
        <v>16000000</v>
      </c>
      <c r="N7" s="96" t="s">
        <v>269</v>
      </c>
      <c r="O7" s="96" t="s">
        <v>1386</v>
      </c>
      <c r="P7" s="96" t="s">
        <v>270</v>
      </c>
      <c r="Q7" s="96"/>
      <c r="R7" s="96" t="s">
        <v>1387</v>
      </c>
      <c r="S7" s="96">
        <v>8080</v>
      </c>
      <c r="T7" s="96">
        <v>2024110010212</v>
      </c>
      <c r="U7" s="96">
        <v>1</v>
      </c>
      <c r="V7" s="99"/>
      <c r="W7" s="99">
        <f t="shared" si="2"/>
        <v>1</v>
      </c>
      <c r="X7" s="96" t="s">
        <v>1384</v>
      </c>
      <c r="Y7" s="100"/>
      <c r="Z7" s="100"/>
      <c r="AA7" s="99"/>
      <c r="AB7" s="101"/>
      <c r="AC7" s="102"/>
      <c r="AD7" s="102"/>
      <c r="AE7" s="102"/>
      <c r="AF7" s="102"/>
      <c r="AG7" s="102"/>
      <c r="AH7" s="102"/>
      <c r="AI7" s="102"/>
      <c r="AJ7" s="102"/>
      <c r="AK7" s="102"/>
    </row>
    <row r="8" spans="1:37" ht="12.75" customHeight="1">
      <c r="A8" s="96" t="s">
        <v>1384</v>
      </c>
      <c r="B8" s="97" t="s">
        <v>293</v>
      </c>
      <c r="C8" s="96" t="s">
        <v>267</v>
      </c>
      <c r="D8" s="96">
        <v>80111600</v>
      </c>
      <c r="E8" s="96" t="s">
        <v>1392</v>
      </c>
      <c r="F8" s="96" t="s">
        <v>295</v>
      </c>
      <c r="G8" s="96" t="str">
        <f t="shared" si="0"/>
        <v>Marzo</v>
      </c>
      <c r="H8" s="96">
        <v>4</v>
      </c>
      <c r="I8" s="96">
        <v>1</v>
      </c>
      <c r="J8" s="96" t="s">
        <v>44</v>
      </c>
      <c r="K8" s="96" t="s">
        <v>45</v>
      </c>
      <c r="L8" s="98">
        <v>4000000</v>
      </c>
      <c r="M8" s="98">
        <f t="shared" si="3"/>
        <v>16000000</v>
      </c>
      <c r="N8" s="96" t="s">
        <v>269</v>
      </c>
      <c r="O8" s="96" t="s">
        <v>1386</v>
      </c>
      <c r="P8" s="96" t="s">
        <v>270</v>
      </c>
      <c r="Q8" s="96"/>
      <c r="R8" s="96" t="s">
        <v>1387</v>
      </c>
      <c r="S8" s="96">
        <v>8080</v>
      </c>
      <c r="T8" s="96">
        <v>2024110010212</v>
      </c>
      <c r="U8" s="96">
        <v>1</v>
      </c>
      <c r="V8" s="99"/>
      <c r="W8" s="99">
        <f t="shared" si="2"/>
        <v>1</v>
      </c>
      <c r="X8" s="96" t="s">
        <v>1384</v>
      </c>
      <c r="Y8" s="100"/>
      <c r="Z8" s="100"/>
      <c r="AA8" s="99"/>
      <c r="AB8" s="101"/>
      <c r="AC8" s="102"/>
      <c r="AD8" s="102"/>
      <c r="AE8" s="102"/>
      <c r="AF8" s="102"/>
      <c r="AG8" s="102"/>
      <c r="AH8" s="102"/>
      <c r="AI8" s="102"/>
      <c r="AJ8" s="102"/>
      <c r="AK8" s="102"/>
    </row>
    <row r="9" spans="1:37" ht="12.75" customHeight="1">
      <c r="A9" s="96" t="s">
        <v>1384</v>
      </c>
      <c r="B9" s="97" t="s">
        <v>296</v>
      </c>
      <c r="C9" s="96" t="s">
        <v>267</v>
      </c>
      <c r="D9" s="96">
        <v>80111600</v>
      </c>
      <c r="E9" s="96" t="s">
        <v>1393</v>
      </c>
      <c r="F9" s="96" t="s">
        <v>43</v>
      </c>
      <c r="G9" s="96" t="str">
        <f t="shared" si="0"/>
        <v>FEBRERO</v>
      </c>
      <c r="H9" s="96">
        <v>5</v>
      </c>
      <c r="I9" s="96">
        <v>1</v>
      </c>
      <c r="J9" s="96" t="s">
        <v>44</v>
      </c>
      <c r="K9" s="96" t="s">
        <v>45</v>
      </c>
      <c r="L9" s="98">
        <v>6000000</v>
      </c>
      <c r="M9" s="98">
        <f t="shared" si="3"/>
        <v>30000000</v>
      </c>
      <c r="N9" s="96" t="s">
        <v>269</v>
      </c>
      <c r="O9" s="96" t="s">
        <v>1386</v>
      </c>
      <c r="P9" s="96" t="s">
        <v>270</v>
      </c>
      <c r="Q9" s="96"/>
      <c r="R9" s="96" t="s">
        <v>1387</v>
      </c>
      <c r="S9" s="96">
        <v>8080</v>
      </c>
      <c r="T9" s="96">
        <v>2024110010212</v>
      </c>
      <c r="U9" s="96">
        <v>1</v>
      </c>
      <c r="V9" s="99"/>
      <c r="W9" s="99">
        <f t="shared" si="2"/>
        <v>1</v>
      </c>
      <c r="X9" s="96" t="s">
        <v>1384</v>
      </c>
      <c r="Y9" s="100"/>
      <c r="Z9" s="100"/>
      <c r="AA9" s="99"/>
      <c r="AB9" s="101"/>
      <c r="AC9" s="102"/>
      <c r="AD9" s="102"/>
      <c r="AE9" s="102"/>
      <c r="AF9" s="102"/>
      <c r="AG9" s="102"/>
      <c r="AH9" s="102"/>
      <c r="AI9" s="102"/>
      <c r="AJ9" s="102"/>
      <c r="AK9" s="102"/>
    </row>
    <row r="10" spans="1:37" ht="12.75" customHeight="1">
      <c r="A10" s="96" t="s">
        <v>1384</v>
      </c>
      <c r="B10" s="97" t="s">
        <v>298</v>
      </c>
      <c r="C10" s="96" t="s">
        <v>267</v>
      </c>
      <c r="D10" s="96">
        <v>80111600</v>
      </c>
      <c r="E10" s="96" t="s">
        <v>1394</v>
      </c>
      <c r="F10" s="96" t="s">
        <v>280</v>
      </c>
      <c r="G10" s="96" t="str">
        <f t="shared" si="0"/>
        <v>MARZO</v>
      </c>
      <c r="H10" s="96">
        <v>10</v>
      </c>
      <c r="I10" s="96">
        <v>1</v>
      </c>
      <c r="J10" s="96" t="s">
        <v>44</v>
      </c>
      <c r="K10" s="96" t="s">
        <v>45</v>
      </c>
      <c r="L10" s="98">
        <v>6000000</v>
      </c>
      <c r="M10" s="98">
        <f>L10*H10</f>
        <v>60000000</v>
      </c>
      <c r="N10" s="96" t="s">
        <v>269</v>
      </c>
      <c r="O10" s="96" t="s">
        <v>1390</v>
      </c>
      <c r="P10" s="96" t="s">
        <v>270</v>
      </c>
      <c r="Q10" s="96"/>
      <c r="R10" s="96" t="s">
        <v>1387</v>
      </c>
      <c r="S10" s="96">
        <v>8080</v>
      </c>
      <c r="T10" s="96">
        <v>2024110010212</v>
      </c>
      <c r="U10" s="96">
        <v>1</v>
      </c>
      <c r="V10" s="99"/>
      <c r="W10" s="99">
        <f t="shared" si="2"/>
        <v>1</v>
      </c>
      <c r="X10" s="96" t="s">
        <v>1384</v>
      </c>
      <c r="Y10" s="100"/>
      <c r="Z10" s="100"/>
      <c r="AA10" s="99"/>
      <c r="AB10" s="101"/>
      <c r="AC10" s="102"/>
      <c r="AD10" s="102"/>
      <c r="AE10" s="102"/>
      <c r="AF10" s="102"/>
      <c r="AG10" s="102"/>
      <c r="AH10" s="102"/>
      <c r="AI10" s="102"/>
      <c r="AJ10" s="102"/>
      <c r="AK10" s="102"/>
    </row>
    <row r="11" spans="1:37" ht="12.75" customHeight="1">
      <c r="A11" s="96" t="s">
        <v>1384</v>
      </c>
      <c r="B11" s="97" t="s">
        <v>301</v>
      </c>
      <c r="C11" s="96" t="s">
        <v>267</v>
      </c>
      <c r="D11" s="96">
        <v>80111600</v>
      </c>
      <c r="E11" s="96" t="s">
        <v>1395</v>
      </c>
      <c r="F11" s="96" t="s">
        <v>43</v>
      </c>
      <c r="G11" s="96" t="str">
        <f t="shared" si="0"/>
        <v>FEBRERO</v>
      </c>
      <c r="H11" s="96">
        <v>10</v>
      </c>
      <c r="I11" s="96">
        <v>1</v>
      </c>
      <c r="J11" s="96" t="s">
        <v>44</v>
      </c>
      <c r="K11" s="96" t="s">
        <v>45</v>
      </c>
      <c r="L11" s="98">
        <v>6000000</v>
      </c>
      <c r="M11" s="98">
        <f t="shared" ref="M11:M22" si="4">+L11*H11</f>
        <v>60000000</v>
      </c>
      <c r="N11" s="96" t="s">
        <v>269</v>
      </c>
      <c r="O11" s="96" t="s">
        <v>1386</v>
      </c>
      <c r="P11" s="96" t="s">
        <v>270</v>
      </c>
      <c r="Q11" s="96"/>
      <c r="R11" s="96" t="s">
        <v>1387</v>
      </c>
      <c r="S11" s="96">
        <v>8080</v>
      </c>
      <c r="T11" s="96">
        <v>2024110010212</v>
      </c>
      <c r="U11" s="96">
        <v>1</v>
      </c>
      <c r="V11" s="99"/>
      <c r="W11" s="99">
        <f t="shared" si="2"/>
        <v>1</v>
      </c>
      <c r="X11" s="96" t="s">
        <v>1384</v>
      </c>
      <c r="Y11" s="100"/>
      <c r="Z11" s="100"/>
      <c r="AA11" s="99"/>
      <c r="AB11" s="101"/>
      <c r="AC11" s="102"/>
      <c r="AD11" s="102"/>
      <c r="AE11" s="102"/>
      <c r="AF11" s="102"/>
      <c r="AG11" s="102"/>
      <c r="AH11" s="102"/>
      <c r="AI11" s="102"/>
      <c r="AJ11" s="102"/>
      <c r="AK11" s="102"/>
    </row>
    <row r="12" spans="1:37" ht="12.75" customHeight="1">
      <c r="A12" s="96" t="s">
        <v>1384</v>
      </c>
      <c r="B12" s="97" t="s">
        <v>304</v>
      </c>
      <c r="C12" s="96" t="s">
        <v>267</v>
      </c>
      <c r="D12" s="96">
        <v>80111600</v>
      </c>
      <c r="E12" s="96" t="s">
        <v>1396</v>
      </c>
      <c r="F12" s="96" t="s">
        <v>42</v>
      </c>
      <c r="G12" s="96" t="str">
        <f t="shared" si="0"/>
        <v>ENERO</v>
      </c>
      <c r="H12" s="96">
        <v>6</v>
      </c>
      <c r="I12" s="96">
        <v>1</v>
      </c>
      <c r="J12" s="96" t="s">
        <v>44</v>
      </c>
      <c r="K12" s="96" t="s">
        <v>45</v>
      </c>
      <c r="L12" s="98">
        <v>7300000</v>
      </c>
      <c r="M12" s="98">
        <f t="shared" si="4"/>
        <v>43800000</v>
      </c>
      <c r="N12" s="96" t="s">
        <v>269</v>
      </c>
      <c r="O12" s="96" t="s">
        <v>1390</v>
      </c>
      <c r="P12" s="96" t="s">
        <v>270</v>
      </c>
      <c r="Q12" s="96"/>
      <c r="R12" s="96" t="s">
        <v>1387</v>
      </c>
      <c r="S12" s="96">
        <v>8080</v>
      </c>
      <c r="T12" s="96">
        <v>2024110010212</v>
      </c>
      <c r="U12" s="96">
        <v>1</v>
      </c>
      <c r="V12" s="99"/>
      <c r="W12" s="99">
        <f t="shared" si="2"/>
        <v>1</v>
      </c>
      <c r="X12" s="96" t="s">
        <v>1384</v>
      </c>
      <c r="Y12" s="100"/>
      <c r="Z12" s="100"/>
      <c r="AA12" s="99"/>
      <c r="AB12" s="101"/>
      <c r="AC12" s="102"/>
      <c r="AD12" s="102"/>
      <c r="AE12" s="102"/>
      <c r="AF12" s="102"/>
      <c r="AG12" s="102"/>
      <c r="AH12" s="102"/>
      <c r="AI12" s="102"/>
      <c r="AJ12" s="102"/>
      <c r="AK12" s="102"/>
    </row>
    <row r="13" spans="1:37" ht="12.75" customHeight="1">
      <c r="A13" s="96" t="s">
        <v>1384</v>
      </c>
      <c r="B13" s="97" t="s">
        <v>306</v>
      </c>
      <c r="C13" s="96" t="s">
        <v>267</v>
      </c>
      <c r="D13" s="96">
        <v>80111600</v>
      </c>
      <c r="E13" s="96" t="s">
        <v>307</v>
      </c>
      <c r="F13" s="96" t="s">
        <v>43</v>
      </c>
      <c r="G13" s="96" t="str">
        <f t="shared" si="0"/>
        <v>FEBRERO</v>
      </c>
      <c r="H13" s="96">
        <v>5</v>
      </c>
      <c r="I13" s="96">
        <v>1</v>
      </c>
      <c r="J13" s="96" t="s">
        <v>44</v>
      </c>
      <c r="K13" s="96" t="s">
        <v>45</v>
      </c>
      <c r="L13" s="98">
        <v>5000000</v>
      </c>
      <c r="M13" s="98">
        <f t="shared" si="4"/>
        <v>25000000</v>
      </c>
      <c r="N13" s="96" t="s">
        <v>269</v>
      </c>
      <c r="O13" s="96" t="s">
        <v>1386</v>
      </c>
      <c r="P13" s="96" t="s">
        <v>270</v>
      </c>
      <c r="Q13" s="96"/>
      <c r="R13" s="96" t="s">
        <v>1387</v>
      </c>
      <c r="S13" s="96">
        <v>8080</v>
      </c>
      <c r="T13" s="96">
        <v>2024110010212</v>
      </c>
      <c r="U13" s="96">
        <v>1</v>
      </c>
      <c r="V13" s="99"/>
      <c r="W13" s="99">
        <f t="shared" si="2"/>
        <v>1</v>
      </c>
      <c r="X13" s="96" t="s">
        <v>1384</v>
      </c>
      <c r="Y13" s="100"/>
      <c r="Z13" s="100"/>
      <c r="AA13" s="99"/>
      <c r="AB13" s="101"/>
      <c r="AC13" s="102"/>
      <c r="AD13" s="102"/>
      <c r="AE13" s="102"/>
      <c r="AF13" s="102"/>
      <c r="AG13" s="102"/>
      <c r="AH13" s="102"/>
      <c r="AI13" s="102"/>
      <c r="AJ13" s="102"/>
      <c r="AK13" s="102"/>
    </row>
    <row r="14" spans="1:37" ht="12.75" customHeight="1">
      <c r="A14" s="96" t="s">
        <v>1384</v>
      </c>
      <c r="B14" s="97" t="s">
        <v>308</v>
      </c>
      <c r="C14" s="96" t="s">
        <v>267</v>
      </c>
      <c r="D14" s="96">
        <v>80111600</v>
      </c>
      <c r="E14" s="96" t="s">
        <v>1397</v>
      </c>
      <c r="F14" s="96" t="s">
        <v>295</v>
      </c>
      <c r="G14" s="96" t="str">
        <f t="shared" si="0"/>
        <v>Marzo</v>
      </c>
      <c r="H14" s="96">
        <v>5</v>
      </c>
      <c r="I14" s="96">
        <v>1</v>
      </c>
      <c r="J14" s="96" t="s">
        <v>44</v>
      </c>
      <c r="K14" s="96" t="s">
        <v>45</v>
      </c>
      <c r="L14" s="98">
        <v>7000000</v>
      </c>
      <c r="M14" s="98">
        <f t="shared" si="4"/>
        <v>35000000</v>
      </c>
      <c r="N14" s="96" t="s">
        <v>269</v>
      </c>
      <c r="O14" s="96" t="s">
        <v>1386</v>
      </c>
      <c r="P14" s="96" t="s">
        <v>270</v>
      </c>
      <c r="Q14" s="96"/>
      <c r="R14" s="96" t="s">
        <v>1387</v>
      </c>
      <c r="S14" s="96">
        <v>8080</v>
      </c>
      <c r="T14" s="96">
        <v>2024110010212</v>
      </c>
      <c r="U14" s="96">
        <v>1</v>
      </c>
      <c r="V14" s="99"/>
      <c r="W14" s="99">
        <f t="shared" si="2"/>
        <v>1</v>
      </c>
      <c r="X14" s="96" t="s">
        <v>1384</v>
      </c>
      <c r="Y14" s="100"/>
      <c r="Z14" s="100"/>
      <c r="AA14" s="99"/>
      <c r="AB14" s="101"/>
      <c r="AC14" s="102"/>
      <c r="AD14" s="102"/>
      <c r="AE14" s="102"/>
      <c r="AF14" s="102"/>
      <c r="AG14" s="102"/>
      <c r="AH14" s="102"/>
      <c r="AI14" s="102"/>
      <c r="AJ14" s="102"/>
      <c r="AK14" s="102"/>
    </row>
    <row r="15" spans="1:37" ht="12.75" customHeight="1">
      <c r="A15" s="96" t="s">
        <v>1384</v>
      </c>
      <c r="B15" s="97" t="s">
        <v>316</v>
      </c>
      <c r="C15" s="96" t="s">
        <v>267</v>
      </c>
      <c r="D15" s="96">
        <v>80111600</v>
      </c>
      <c r="E15" s="96" t="s">
        <v>1398</v>
      </c>
      <c r="F15" s="96" t="s">
        <v>280</v>
      </c>
      <c r="G15" s="96" t="str">
        <f t="shared" si="0"/>
        <v>MARZO</v>
      </c>
      <c r="H15" s="96">
        <v>4</v>
      </c>
      <c r="I15" s="96">
        <v>1</v>
      </c>
      <c r="J15" s="96" t="s">
        <v>44</v>
      </c>
      <c r="K15" s="96" t="s">
        <v>45</v>
      </c>
      <c r="L15" s="98">
        <v>4000000</v>
      </c>
      <c r="M15" s="98">
        <f t="shared" si="4"/>
        <v>16000000</v>
      </c>
      <c r="N15" s="96" t="s">
        <v>269</v>
      </c>
      <c r="O15" s="96" t="s">
        <v>1386</v>
      </c>
      <c r="P15" s="96" t="s">
        <v>270</v>
      </c>
      <c r="Q15" s="96"/>
      <c r="R15" s="96" t="s">
        <v>1387</v>
      </c>
      <c r="S15" s="96">
        <v>8080</v>
      </c>
      <c r="T15" s="96">
        <v>2024110010212</v>
      </c>
      <c r="U15" s="96">
        <v>1</v>
      </c>
      <c r="V15" s="99"/>
      <c r="W15" s="99">
        <f t="shared" si="2"/>
        <v>1</v>
      </c>
      <c r="X15" s="96" t="s">
        <v>1384</v>
      </c>
      <c r="Y15" s="100"/>
      <c r="Z15" s="100"/>
      <c r="AA15" s="99"/>
      <c r="AB15" s="101"/>
      <c r="AC15" s="102"/>
      <c r="AD15" s="102"/>
      <c r="AE15" s="102"/>
      <c r="AF15" s="102"/>
      <c r="AG15" s="102"/>
      <c r="AH15" s="102"/>
      <c r="AI15" s="102"/>
      <c r="AJ15" s="102"/>
      <c r="AK15" s="102"/>
    </row>
    <row r="16" spans="1:37" ht="12.75" customHeight="1">
      <c r="A16" s="96" t="s">
        <v>1384</v>
      </c>
      <c r="B16" s="97" t="s">
        <v>326</v>
      </c>
      <c r="C16" s="96" t="s">
        <v>267</v>
      </c>
      <c r="D16" s="96">
        <v>80111600</v>
      </c>
      <c r="E16" s="96" t="s">
        <v>1399</v>
      </c>
      <c r="F16" s="96" t="s">
        <v>43</v>
      </c>
      <c r="G16" s="96" t="str">
        <f t="shared" si="0"/>
        <v>FEBRERO</v>
      </c>
      <c r="H16" s="96">
        <v>5</v>
      </c>
      <c r="I16" s="96">
        <v>1</v>
      </c>
      <c r="J16" s="96" t="s">
        <v>44</v>
      </c>
      <c r="K16" s="96" t="s">
        <v>45</v>
      </c>
      <c r="L16" s="98">
        <v>3600000</v>
      </c>
      <c r="M16" s="98">
        <f t="shared" si="4"/>
        <v>18000000</v>
      </c>
      <c r="N16" s="96" t="s">
        <v>269</v>
      </c>
      <c r="O16" s="96" t="s">
        <v>1386</v>
      </c>
      <c r="P16" s="96" t="s">
        <v>270</v>
      </c>
      <c r="Q16" s="96"/>
      <c r="R16" s="96" t="s">
        <v>1387</v>
      </c>
      <c r="S16" s="96">
        <v>8080</v>
      </c>
      <c r="T16" s="96">
        <v>2024110010212</v>
      </c>
      <c r="U16" s="96">
        <v>1</v>
      </c>
      <c r="V16" s="99"/>
      <c r="W16" s="99">
        <f t="shared" si="2"/>
        <v>1</v>
      </c>
      <c r="X16" s="96" t="s">
        <v>1384</v>
      </c>
      <c r="Y16" s="100"/>
      <c r="Z16" s="100"/>
      <c r="AA16" s="99"/>
      <c r="AB16" s="101"/>
      <c r="AC16" s="102"/>
      <c r="AD16" s="102"/>
      <c r="AE16" s="102"/>
      <c r="AF16" s="102"/>
      <c r="AG16" s="102"/>
      <c r="AH16" s="102"/>
      <c r="AI16" s="102"/>
      <c r="AJ16" s="102"/>
      <c r="AK16" s="102"/>
    </row>
    <row r="17" spans="1:37" ht="12.75" customHeight="1">
      <c r="A17" s="96" t="s">
        <v>1384</v>
      </c>
      <c r="B17" s="97" t="s">
        <v>328</v>
      </c>
      <c r="C17" s="96" t="s">
        <v>267</v>
      </c>
      <c r="D17" s="96">
        <v>80111600</v>
      </c>
      <c r="E17" s="96" t="s">
        <v>1400</v>
      </c>
      <c r="F17" s="96" t="s">
        <v>43</v>
      </c>
      <c r="G17" s="96" t="str">
        <f t="shared" si="0"/>
        <v>FEBRERO</v>
      </c>
      <c r="H17" s="96">
        <v>5</v>
      </c>
      <c r="I17" s="96">
        <v>1</v>
      </c>
      <c r="J17" s="96" t="s">
        <v>44</v>
      </c>
      <c r="K17" s="96" t="s">
        <v>45</v>
      </c>
      <c r="L17" s="98">
        <v>5500000</v>
      </c>
      <c r="M17" s="98">
        <f t="shared" si="4"/>
        <v>27500000</v>
      </c>
      <c r="N17" s="96" t="s">
        <v>269</v>
      </c>
      <c r="O17" s="96" t="s">
        <v>47</v>
      </c>
      <c r="P17" s="96" t="s">
        <v>270</v>
      </c>
      <c r="Q17" s="96"/>
      <c r="R17" s="96" t="s">
        <v>1387</v>
      </c>
      <c r="S17" s="96">
        <v>8080</v>
      </c>
      <c r="T17" s="96">
        <v>2024110010212</v>
      </c>
      <c r="U17" s="96">
        <v>1</v>
      </c>
      <c r="V17" s="99"/>
      <c r="W17" s="99">
        <f t="shared" si="2"/>
        <v>1</v>
      </c>
      <c r="X17" s="96" t="s">
        <v>1384</v>
      </c>
      <c r="Y17" s="100"/>
      <c r="Z17" s="100"/>
      <c r="AA17" s="99"/>
      <c r="AB17" s="101"/>
      <c r="AC17" s="102"/>
      <c r="AD17" s="102"/>
      <c r="AE17" s="102"/>
      <c r="AF17" s="102"/>
      <c r="AG17" s="102"/>
      <c r="AH17" s="102"/>
      <c r="AI17" s="102"/>
      <c r="AJ17" s="102"/>
      <c r="AK17" s="102"/>
    </row>
    <row r="18" spans="1:37" ht="12.75" customHeight="1">
      <c r="A18" s="96" t="s">
        <v>1384</v>
      </c>
      <c r="B18" s="97" t="s">
        <v>332</v>
      </c>
      <c r="C18" s="96" t="s">
        <v>267</v>
      </c>
      <c r="D18" s="96">
        <v>80111600</v>
      </c>
      <c r="E18" s="96" t="s">
        <v>1401</v>
      </c>
      <c r="F18" s="96" t="s">
        <v>43</v>
      </c>
      <c r="G18" s="96" t="str">
        <f t="shared" si="0"/>
        <v>FEBRERO</v>
      </c>
      <c r="H18" s="96">
        <v>4</v>
      </c>
      <c r="I18" s="96">
        <v>1</v>
      </c>
      <c r="J18" s="96" t="s">
        <v>44</v>
      </c>
      <c r="K18" s="96" t="s">
        <v>45</v>
      </c>
      <c r="L18" s="98">
        <v>4500000</v>
      </c>
      <c r="M18" s="98">
        <f t="shared" si="4"/>
        <v>18000000</v>
      </c>
      <c r="N18" s="96" t="s">
        <v>269</v>
      </c>
      <c r="O18" s="96" t="s">
        <v>1386</v>
      </c>
      <c r="P18" s="96" t="s">
        <v>270</v>
      </c>
      <c r="Q18" s="96"/>
      <c r="R18" s="96" t="s">
        <v>1387</v>
      </c>
      <c r="S18" s="96">
        <v>8080</v>
      </c>
      <c r="T18" s="96">
        <v>2024110010212</v>
      </c>
      <c r="U18" s="96">
        <v>1</v>
      </c>
      <c r="V18" s="99"/>
      <c r="W18" s="99">
        <f t="shared" si="2"/>
        <v>1</v>
      </c>
      <c r="X18" s="96" t="s">
        <v>1384</v>
      </c>
      <c r="Y18" s="100"/>
      <c r="Z18" s="100"/>
      <c r="AA18" s="99"/>
      <c r="AB18" s="101"/>
      <c r="AC18" s="102"/>
      <c r="AD18" s="102"/>
      <c r="AE18" s="102"/>
      <c r="AF18" s="102"/>
      <c r="AG18" s="102"/>
      <c r="AH18" s="102"/>
      <c r="AI18" s="102"/>
      <c r="AJ18" s="102"/>
      <c r="AK18" s="102"/>
    </row>
    <row r="19" spans="1:37" ht="12.75" customHeight="1">
      <c r="A19" s="96" t="s">
        <v>1384</v>
      </c>
      <c r="B19" s="97" t="s">
        <v>334</v>
      </c>
      <c r="C19" s="96" t="s">
        <v>267</v>
      </c>
      <c r="D19" s="96">
        <v>80111600</v>
      </c>
      <c r="E19" s="96" t="s">
        <v>1402</v>
      </c>
      <c r="F19" s="96" t="s">
        <v>43</v>
      </c>
      <c r="G19" s="96" t="str">
        <f t="shared" si="0"/>
        <v>FEBRERO</v>
      </c>
      <c r="H19" s="96">
        <v>10</v>
      </c>
      <c r="I19" s="96">
        <v>1</v>
      </c>
      <c r="J19" s="96" t="s">
        <v>44</v>
      </c>
      <c r="K19" s="96" t="s">
        <v>45</v>
      </c>
      <c r="L19" s="98">
        <v>6000000</v>
      </c>
      <c r="M19" s="98">
        <f t="shared" si="4"/>
        <v>60000000</v>
      </c>
      <c r="N19" s="96" t="s">
        <v>269</v>
      </c>
      <c r="O19" s="96" t="s">
        <v>1390</v>
      </c>
      <c r="P19" s="96" t="s">
        <v>270</v>
      </c>
      <c r="Q19" s="96"/>
      <c r="R19" s="96" t="s">
        <v>1387</v>
      </c>
      <c r="S19" s="96">
        <v>8080</v>
      </c>
      <c r="T19" s="96">
        <v>2024110010212</v>
      </c>
      <c r="U19" s="96">
        <v>1</v>
      </c>
      <c r="V19" s="99"/>
      <c r="W19" s="99">
        <f t="shared" si="2"/>
        <v>1</v>
      </c>
      <c r="X19" s="96" t="s">
        <v>1384</v>
      </c>
      <c r="Y19" s="100"/>
      <c r="Z19" s="100"/>
      <c r="AA19" s="99"/>
      <c r="AB19" s="101"/>
      <c r="AC19" s="102"/>
      <c r="AD19" s="102"/>
      <c r="AE19" s="102"/>
      <c r="AF19" s="102"/>
      <c r="AG19" s="102"/>
      <c r="AH19" s="102"/>
      <c r="AI19" s="102"/>
      <c r="AJ19" s="102"/>
      <c r="AK19" s="102"/>
    </row>
    <row r="20" spans="1:37" ht="12.75" customHeight="1">
      <c r="A20" s="96" t="s">
        <v>1384</v>
      </c>
      <c r="B20" s="97" t="s">
        <v>338</v>
      </c>
      <c r="C20" s="96" t="s">
        <v>267</v>
      </c>
      <c r="D20" s="96">
        <v>80111600</v>
      </c>
      <c r="E20" s="96" t="s">
        <v>1403</v>
      </c>
      <c r="F20" s="96" t="s">
        <v>43</v>
      </c>
      <c r="G20" s="96" t="str">
        <f t="shared" si="0"/>
        <v>FEBRERO</v>
      </c>
      <c r="H20" s="96">
        <v>5</v>
      </c>
      <c r="I20" s="96">
        <v>1</v>
      </c>
      <c r="J20" s="96" t="s">
        <v>44</v>
      </c>
      <c r="K20" s="96" t="s">
        <v>45</v>
      </c>
      <c r="L20" s="98">
        <v>3600000</v>
      </c>
      <c r="M20" s="98">
        <f t="shared" si="4"/>
        <v>18000000</v>
      </c>
      <c r="N20" s="96" t="s">
        <v>269</v>
      </c>
      <c r="O20" s="96" t="s">
        <v>1386</v>
      </c>
      <c r="P20" s="96" t="s">
        <v>270</v>
      </c>
      <c r="Q20" s="96"/>
      <c r="R20" s="96" t="s">
        <v>1387</v>
      </c>
      <c r="S20" s="96">
        <v>8080</v>
      </c>
      <c r="T20" s="96">
        <v>2024110010212</v>
      </c>
      <c r="U20" s="96">
        <v>1</v>
      </c>
      <c r="V20" s="99"/>
      <c r="W20" s="99">
        <f t="shared" si="2"/>
        <v>1</v>
      </c>
      <c r="X20" s="96" t="s">
        <v>1384</v>
      </c>
      <c r="Y20" s="100"/>
      <c r="Z20" s="100"/>
      <c r="AA20" s="99"/>
      <c r="AB20" s="101"/>
      <c r="AC20" s="102"/>
      <c r="AD20" s="102"/>
      <c r="AE20" s="102"/>
      <c r="AF20" s="102"/>
      <c r="AG20" s="102"/>
      <c r="AH20" s="102"/>
      <c r="AI20" s="102"/>
      <c r="AJ20" s="102"/>
      <c r="AK20" s="102"/>
    </row>
    <row r="21" spans="1:37" ht="12.75" customHeight="1">
      <c r="A21" s="96" t="s">
        <v>1384</v>
      </c>
      <c r="B21" s="97" t="s">
        <v>342</v>
      </c>
      <c r="C21" s="96" t="s">
        <v>267</v>
      </c>
      <c r="D21" s="96">
        <v>80111600</v>
      </c>
      <c r="E21" s="96" t="s">
        <v>1404</v>
      </c>
      <c r="F21" s="96" t="s">
        <v>280</v>
      </c>
      <c r="G21" s="96" t="str">
        <f t="shared" si="0"/>
        <v>MARZO</v>
      </c>
      <c r="H21" s="96">
        <v>4</v>
      </c>
      <c r="I21" s="96">
        <v>1</v>
      </c>
      <c r="J21" s="96" t="s">
        <v>44</v>
      </c>
      <c r="K21" s="96" t="s">
        <v>45</v>
      </c>
      <c r="L21" s="98">
        <v>5000000</v>
      </c>
      <c r="M21" s="98">
        <f t="shared" si="4"/>
        <v>20000000</v>
      </c>
      <c r="N21" s="96" t="s">
        <v>269</v>
      </c>
      <c r="O21" s="96" t="s">
        <v>1386</v>
      </c>
      <c r="P21" s="96" t="s">
        <v>270</v>
      </c>
      <c r="Q21" s="96"/>
      <c r="R21" s="96" t="s">
        <v>1387</v>
      </c>
      <c r="S21" s="96">
        <v>8080</v>
      </c>
      <c r="T21" s="96">
        <v>2024110010212</v>
      </c>
      <c r="U21" s="96">
        <v>1</v>
      </c>
      <c r="V21" s="99"/>
      <c r="W21" s="99">
        <f t="shared" si="2"/>
        <v>1</v>
      </c>
      <c r="X21" s="96" t="s">
        <v>1384</v>
      </c>
      <c r="Y21" s="100"/>
      <c r="Z21" s="100"/>
      <c r="AA21" s="99"/>
      <c r="AB21" s="101"/>
      <c r="AC21" s="102"/>
      <c r="AD21" s="102"/>
      <c r="AE21" s="102"/>
      <c r="AF21" s="102"/>
      <c r="AG21" s="102"/>
      <c r="AH21" s="102"/>
      <c r="AI21" s="102"/>
      <c r="AJ21" s="102"/>
      <c r="AK21" s="102"/>
    </row>
    <row r="22" spans="1:37" ht="12.75" customHeight="1">
      <c r="A22" s="96" t="s">
        <v>1384</v>
      </c>
      <c r="B22" s="97" t="s">
        <v>351</v>
      </c>
      <c r="C22" s="96" t="s">
        <v>267</v>
      </c>
      <c r="D22" s="96">
        <v>80111600</v>
      </c>
      <c r="E22" s="96" t="s">
        <v>1405</v>
      </c>
      <c r="F22" s="96" t="s">
        <v>43</v>
      </c>
      <c r="G22" s="96" t="str">
        <f t="shared" si="0"/>
        <v>FEBRERO</v>
      </c>
      <c r="H22" s="96">
        <v>8</v>
      </c>
      <c r="I22" s="96">
        <v>1</v>
      </c>
      <c r="J22" s="96" t="s">
        <v>44</v>
      </c>
      <c r="K22" s="96" t="s">
        <v>45</v>
      </c>
      <c r="L22" s="98">
        <v>7000000</v>
      </c>
      <c r="M22" s="98">
        <f t="shared" si="4"/>
        <v>56000000</v>
      </c>
      <c r="N22" s="96" t="s">
        <v>269</v>
      </c>
      <c r="O22" s="96" t="s">
        <v>1386</v>
      </c>
      <c r="P22" s="96" t="s">
        <v>270</v>
      </c>
      <c r="Q22" s="96"/>
      <c r="R22" s="96" t="s">
        <v>1387</v>
      </c>
      <c r="S22" s="96">
        <v>8080</v>
      </c>
      <c r="T22" s="96">
        <v>2024110010212</v>
      </c>
      <c r="U22" s="96">
        <v>1</v>
      </c>
      <c r="V22" s="99"/>
      <c r="W22" s="99">
        <f t="shared" si="2"/>
        <v>1</v>
      </c>
      <c r="X22" s="96" t="s">
        <v>1384</v>
      </c>
      <c r="Y22" s="100"/>
      <c r="Z22" s="100"/>
      <c r="AA22" s="99"/>
      <c r="AB22" s="101"/>
      <c r="AC22" s="102"/>
      <c r="AD22" s="102"/>
      <c r="AE22" s="102"/>
      <c r="AF22" s="102"/>
      <c r="AG22" s="102"/>
      <c r="AH22" s="102"/>
      <c r="AI22" s="102"/>
      <c r="AJ22" s="102"/>
      <c r="AK22" s="102"/>
    </row>
    <row r="23" spans="1:37" ht="12.75" customHeight="1">
      <c r="A23" s="96" t="s">
        <v>1384</v>
      </c>
      <c r="B23" s="97" t="s">
        <v>353</v>
      </c>
      <c r="C23" s="96" t="s">
        <v>267</v>
      </c>
      <c r="D23" s="96">
        <v>80111600</v>
      </c>
      <c r="E23" s="96" t="s">
        <v>1406</v>
      </c>
      <c r="F23" s="96" t="s">
        <v>280</v>
      </c>
      <c r="G23" s="96" t="str">
        <f t="shared" si="0"/>
        <v>MARZO</v>
      </c>
      <c r="H23" s="96">
        <v>4</v>
      </c>
      <c r="I23" s="96">
        <v>1</v>
      </c>
      <c r="J23" s="96" t="s">
        <v>44</v>
      </c>
      <c r="K23" s="96" t="s">
        <v>45</v>
      </c>
      <c r="L23" s="98">
        <v>2253000</v>
      </c>
      <c r="M23" s="98">
        <f>L23*H23</f>
        <v>9012000</v>
      </c>
      <c r="N23" s="96" t="s">
        <v>269</v>
      </c>
      <c r="O23" s="96" t="s">
        <v>1386</v>
      </c>
      <c r="P23" s="96" t="s">
        <v>270</v>
      </c>
      <c r="Q23" s="96"/>
      <c r="R23" s="96" t="s">
        <v>1387</v>
      </c>
      <c r="S23" s="96">
        <v>8080</v>
      </c>
      <c r="T23" s="96">
        <v>2024110010212</v>
      </c>
      <c r="U23" s="96">
        <v>1</v>
      </c>
      <c r="V23" s="99"/>
      <c r="W23" s="99">
        <f t="shared" si="2"/>
        <v>1</v>
      </c>
      <c r="X23" s="96" t="s">
        <v>1384</v>
      </c>
      <c r="Y23" s="100"/>
      <c r="Z23" s="100"/>
      <c r="AA23" s="99"/>
      <c r="AB23" s="101"/>
      <c r="AC23" s="102"/>
      <c r="AD23" s="102"/>
      <c r="AE23" s="102"/>
      <c r="AF23" s="102"/>
      <c r="AG23" s="102"/>
      <c r="AH23" s="102"/>
      <c r="AI23" s="102"/>
      <c r="AJ23" s="102"/>
      <c r="AK23" s="102"/>
    </row>
    <row r="24" spans="1:37" ht="12.75" customHeight="1">
      <c r="A24" s="96" t="s">
        <v>1384</v>
      </c>
      <c r="B24" s="97" t="s">
        <v>355</v>
      </c>
      <c r="C24" s="96" t="s">
        <v>267</v>
      </c>
      <c r="D24" s="96">
        <v>80111600</v>
      </c>
      <c r="E24" s="96" t="s">
        <v>1407</v>
      </c>
      <c r="F24" s="96" t="s">
        <v>280</v>
      </c>
      <c r="G24" s="96" t="str">
        <f t="shared" si="0"/>
        <v>MARZO</v>
      </c>
      <c r="H24" s="96">
        <v>4</v>
      </c>
      <c r="I24" s="96">
        <v>1</v>
      </c>
      <c r="J24" s="96" t="s">
        <v>44</v>
      </c>
      <c r="K24" s="96" t="s">
        <v>45</v>
      </c>
      <c r="L24" s="98">
        <v>2253000</v>
      </c>
      <c r="M24" s="98">
        <f t="shared" ref="M24:M41" si="5">+L24*H24</f>
        <v>9012000</v>
      </c>
      <c r="N24" s="96" t="s">
        <v>269</v>
      </c>
      <c r="O24" s="96" t="s">
        <v>1390</v>
      </c>
      <c r="P24" s="96" t="s">
        <v>270</v>
      </c>
      <c r="Q24" s="96"/>
      <c r="R24" s="96" t="s">
        <v>1387</v>
      </c>
      <c r="S24" s="96">
        <v>8080</v>
      </c>
      <c r="T24" s="96">
        <v>2024110010212</v>
      </c>
      <c r="U24" s="96">
        <v>1</v>
      </c>
      <c r="V24" s="99"/>
      <c r="W24" s="99">
        <f t="shared" si="2"/>
        <v>1</v>
      </c>
      <c r="X24" s="96" t="s">
        <v>1384</v>
      </c>
      <c r="Y24" s="100"/>
      <c r="Z24" s="100"/>
      <c r="AA24" s="99"/>
      <c r="AB24" s="101"/>
      <c r="AC24" s="102"/>
      <c r="AD24" s="102"/>
      <c r="AE24" s="102"/>
      <c r="AF24" s="102"/>
      <c r="AG24" s="102"/>
      <c r="AH24" s="102"/>
      <c r="AI24" s="102"/>
      <c r="AJ24" s="102"/>
      <c r="AK24" s="102"/>
    </row>
    <row r="25" spans="1:37" ht="12.75" customHeight="1">
      <c r="A25" s="96" t="s">
        <v>1384</v>
      </c>
      <c r="B25" s="97" t="s">
        <v>361</v>
      </c>
      <c r="C25" s="96" t="s">
        <v>267</v>
      </c>
      <c r="D25" s="96">
        <v>80111600</v>
      </c>
      <c r="E25" s="96" t="s">
        <v>1408</v>
      </c>
      <c r="F25" s="96" t="s">
        <v>43</v>
      </c>
      <c r="G25" s="96" t="str">
        <f t="shared" si="0"/>
        <v>FEBRERO</v>
      </c>
      <c r="H25" s="96">
        <v>5</v>
      </c>
      <c r="I25" s="96">
        <v>1</v>
      </c>
      <c r="J25" s="96" t="s">
        <v>44</v>
      </c>
      <c r="K25" s="96" t="s">
        <v>45</v>
      </c>
      <c r="L25" s="98">
        <v>7000000</v>
      </c>
      <c r="M25" s="98">
        <f t="shared" si="5"/>
        <v>35000000</v>
      </c>
      <c r="N25" s="96" t="s">
        <v>269</v>
      </c>
      <c r="O25" s="96" t="s">
        <v>1386</v>
      </c>
      <c r="P25" s="96" t="s">
        <v>270</v>
      </c>
      <c r="Q25" s="96"/>
      <c r="R25" s="96" t="s">
        <v>1387</v>
      </c>
      <c r="S25" s="96">
        <v>8080</v>
      </c>
      <c r="T25" s="96">
        <v>2024110010212</v>
      </c>
      <c r="U25" s="96">
        <v>1</v>
      </c>
      <c r="V25" s="99"/>
      <c r="W25" s="99">
        <f t="shared" si="2"/>
        <v>1</v>
      </c>
      <c r="X25" s="96" t="s">
        <v>1384</v>
      </c>
      <c r="Y25" s="100"/>
      <c r="Z25" s="100"/>
      <c r="AA25" s="99"/>
      <c r="AB25" s="101"/>
      <c r="AC25" s="102"/>
      <c r="AD25" s="102"/>
      <c r="AE25" s="102"/>
      <c r="AF25" s="102"/>
      <c r="AG25" s="102"/>
      <c r="AH25" s="102"/>
      <c r="AI25" s="102"/>
      <c r="AJ25" s="102"/>
      <c r="AK25" s="102"/>
    </row>
    <row r="26" spans="1:37" ht="12.75" customHeight="1">
      <c r="A26" s="96" t="s">
        <v>1384</v>
      </c>
      <c r="B26" s="97" t="s">
        <v>363</v>
      </c>
      <c r="C26" s="96" t="s">
        <v>267</v>
      </c>
      <c r="D26" s="96">
        <v>80111600</v>
      </c>
      <c r="E26" s="96" t="s">
        <v>1409</v>
      </c>
      <c r="F26" s="96" t="s">
        <v>43</v>
      </c>
      <c r="G26" s="96" t="str">
        <f t="shared" si="0"/>
        <v>FEBRERO</v>
      </c>
      <c r="H26" s="96">
        <v>5</v>
      </c>
      <c r="I26" s="96">
        <v>1</v>
      </c>
      <c r="J26" s="96" t="s">
        <v>44</v>
      </c>
      <c r="K26" s="96" t="s">
        <v>45</v>
      </c>
      <c r="L26" s="98">
        <v>5000000</v>
      </c>
      <c r="M26" s="98">
        <f t="shared" si="5"/>
        <v>25000000</v>
      </c>
      <c r="N26" s="96" t="s">
        <v>269</v>
      </c>
      <c r="O26" s="96" t="s">
        <v>1390</v>
      </c>
      <c r="P26" s="96" t="s">
        <v>270</v>
      </c>
      <c r="Q26" s="96"/>
      <c r="R26" s="96" t="s">
        <v>1387</v>
      </c>
      <c r="S26" s="96">
        <v>8080</v>
      </c>
      <c r="T26" s="96">
        <v>2024110010212</v>
      </c>
      <c r="U26" s="96">
        <v>1</v>
      </c>
      <c r="V26" s="99"/>
      <c r="W26" s="99">
        <f t="shared" si="2"/>
        <v>1</v>
      </c>
      <c r="X26" s="96" t="s">
        <v>1384</v>
      </c>
      <c r="Y26" s="100"/>
      <c r="Z26" s="100"/>
      <c r="AA26" s="99"/>
      <c r="AB26" s="101"/>
      <c r="AC26" s="102"/>
      <c r="AD26" s="102"/>
      <c r="AE26" s="102"/>
      <c r="AF26" s="102"/>
      <c r="AG26" s="102"/>
      <c r="AH26" s="102"/>
      <c r="AI26" s="102"/>
      <c r="AJ26" s="102"/>
      <c r="AK26" s="102"/>
    </row>
    <row r="27" spans="1:37" ht="12.75" customHeight="1">
      <c r="A27" s="96" t="s">
        <v>1384</v>
      </c>
      <c r="B27" s="97" t="s">
        <v>365</v>
      </c>
      <c r="C27" s="96" t="s">
        <v>267</v>
      </c>
      <c r="D27" s="96">
        <v>80111600</v>
      </c>
      <c r="E27" s="96" t="s">
        <v>1410</v>
      </c>
      <c r="F27" s="96" t="s">
        <v>43</v>
      </c>
      <c r="G27" s="96" t="str">
        <f t="shared" si="0"/>
        <v>FEBRERO</v>
      </c>
      <c r="H27" s="96">
        <v>5</v>
      </c>
      <c r="I27" s="96">
        <v>1</v>
      </c>
      <c r="J27" s="96" t="s">
        <v>44</v>
      </c>
      <c r="K27" s="96" t="s">
        <v>45</v>
      </c>
      <c r="L27" s="98">
        <v>3600000</v>
      </c>
      <c r="M27" s="98">
        <f t="shared" si="5"/>
        <v>18000000</v>
      </c>
      <c r="N27" s="96" t="s">
        <v>269</v>
      </c>
      <c r="O27" s="96" t="s">
        <v>47</v>
      </c>
      <c r="P27" s="96" t="s">
        <v>270</v>
      </c>
      <c r="Q27" s="96"/>
      <c r="R27" s="96" t="s">
        <v>1387</v>
      </c>
      <c r="S27" s="96">
        <v>8080</v>
      </c>
      <c r="T27" s="96">
        <v>2024110010212</v>
      </c>
      <c r="U27" s="96">
        <v>1</v>
      </c>
      <c r="V27" s="99"/>
      <c r="W27" s="99">
        <f t="shared" si="2"/>
        <v>1</v>
      </c>
      <c r="X27" s="96" t="s">
        <v>1384</v>
      </c>
      <c r="Y27" s="100"/>
      <c r="Z27" s="100"/>
      <c r="AA27" s="99"/>
      <c r="AB27" s="101"/>
      <c r="AC27" s="102"/>
      <c r="AD27" s="102"/>
      <c r="AE27" s="102"/>
      <c r="AF27" s="102"/>
      <c r="AG27" s="102"/>
      <c r="AH27" s="102"/>
      <c r="AI27" s="102"/>
      <c r="AJ27" s="102"/>
      <c r="AK27" s="102"/>
    </row>
    <row r="28" spans="1:37" ht="12.75" customHeight="1">
      <c r="A28" s="96" t="s">
        <v>1384</v>
      </c>
      <c r="B28" s="97" t="s">
        <v>367</v>
      </c>
      <c r="C28" s="96" t="s">
        <v>267</v>
      </c>
      <c r="D28" s="96">
        <v>80111600</v>
      </c>
      <c r="E28" s="96" t="s">
        <v>1411</v>
      </c>
      <c r="F28" s="96" t="s">
        <v>42</v>
      </c>
      <c r="G28" s="96" t="str">
        <f t="shared" si="0"/>
        <v>ENERO</v>
      </c>
      <c r="H28" s="96">
        <v>6</v>
      </c>
      <c r="I28" s="96">
        <v>1</v>
      </c>
      <c r="J28" s="96" t="s">
        <v>44</v>
      </c>
      <c r="K28" s="96" t="s">
        <v>45</v>
      </c>
      <c r="L28" s="98">
        <v>5860000</v>
      </c>
      <c r="M28" s="98">
        <f t="shared" si="5"/>
        <v>35160000</v>
      </c>
      <c r="N28" s="96" t="s">
        <v>269</v>
      </c>
      <c r="O28" s="96" t="s">
        <v>1386</v>
      </c>
      <c r="P28" s="96" t="s">
        <v>270</v>
      </c>
      <c r="Q28" s="96"/>
      <c r="R28" s="96" t="s">
        <v>1387</v>
      </c>
      <c r="S28" s="96">
        <v>8080</v>
      </c>
      <c r="T28" s="96">
        <v>2024110010212</v>
      </c>
      <c r="U28" s="96">
        <v>1</v>
      </c>
      <c r="V28" s="99"/>
      <c r="W28" s="99">
        <f t="shared" si="2"/>
        <v>1</v>
      </c>
      <c r="X28" s="96" t="s">
        <v>1384</v>
      </c>
      <c r="Y28" s="100"/>
      <c r="Z28" s="100"/>
      <c r="AA28" s="99"/>
      <c r="AB28" s="101"/>
      <c r="AC28" s="102"/>
      <c r="AD28" s="102"/>
      <c r="AE28" s="102"/>
      <c r="AF28" s="102"/>
      <c r="AG28" s="102"/>
      <c r="AH28" s="102"/>
      <c r="AI28" s="102"/>
      <c r="AJ28" s="102"/>
      <c r="AK28" s="102"/>
    </row>
    <row r="29" spans="1:37" ht="12.75" customHeight="1">
      <c r="A29" s="96" t="s">
        <v>1384</v>
      </c>
      <c r="B29" s="97" t="s">
        <v>371</v>
      </c>
      <c r="C29" s="96" t="s">
        <v>267</v>
      </c>
      <c r="D29" s="96">
        <v>80111600</v>
      </c>
      <c r="E29" s="96" t="s">
        <v>1412</v>
      </c>
      <c r="F29" s="96" t="s">
        <v>43</v>
      </c>
      <c r="G29" s="96" t="str">
        <f t="shared" si="0"/>
        <v>FEBRERO</v>
      </c>
      <c r="H29" s="96">
        <v>5</v>
      </c>
      <c r="I29" s="96">
        <v>1</v>
      </c>
      <c r="J29" s="96" t="s">
        <v>44</v>
      </c>
      <c r="K29" s="96" t="s">
        <v>45</v>
      </c>
      <c r="L29" s="98">
        <v>7000000</v>
      </c>
      <c r="M29" s="98">
        <f t="shared" si="5"/>
        <v>35000000</v>
      </c>
      <c r="N29" s="96" t="s">
        <v>269</v>
      </c>
      <c r="O29" s="96" t="s">
        <v>47</v>
      </c>
      <c r="P29" s="96" t="s">
        <v>270</v>
      </c>
      <c r="Q29" s="96"/>
      <c r="R29" s="96" t="s">
        <v>1387</v>
      </c>
      <c r="S29" s="96">
        <v>8080</v>
      </c>
      <c r="T29" s="96">
        <v>2024110010212</v>
      </c>
      <c r="U29" s="96">
        <v>1</v>
      </c>
      <c r="V29" s="99"/>
      <c r="W29" s="99">
        <f t="shared" si="2"/>
        <v>1</v>
      </c>
      <c r="X29" s="96" t="s">
        <v>1384</v>
      </c>
      <c r="Y29" s="100"/>
      <c r="Z29" s="100"/>
      <c r="AA29" s="99"/>
      <c r="AB29" s="101"/>
      <c r="AC29" s="102"/>
      <c r="AD29" s="102"/>
      <c r="AE29" s="102"/>
      <c r="AF29" s="102"/>
      <c r="AG29" s="102"/>
      <c r="AH29" s="102"/>
      <c r="AI29" s="102"/>
      <c r="AJ29" s="102"/>
      <c r="AK29" s="102"/>
    </row>
    <row r="30" spans="1:37" ht="12.75" customHeight="1">
      <c r="A30" s="96" t="s">
        <v>1384</v>
      </c>
      <c r="B30" s="97" t="s">
        <v>375</v>
      </c>
      <c r="C30" s="96" t="s">
        <v>267</v>
      </c>
      <c r="D30" s="96">
        <v>80111600</v>
      </c>
      <c r="E30" s="96" t="s">
        <v>1413</v>
      </c>
      <c r="F30" s="96" t="s">
        <v>43</v>
      </c>
      <c r="G30" s="96" t="str">
        <f t="shared" si="0"/>
        <v>FEBRERO</v>
      </c>
      <c r="H30" s="96">
        <v>5</v>
      </c>
      <c r="I30" s="96">
        <v>1</v>
      </c>
      <c r="J30" s="96" t="s">
        <v>44</v>
      </c>
      <c r="K30" s="96" t="s">
        <v>45</v>
      </c>
      <c r="L30" s="98">
        <v>3600000</v>
      </c>
      <c r="M30" s="98">
        <f t="shared" si="5"/>
        <v>18000000</v>
      </c>
      <c r="N30" s="96" t="s">
        <v>269</v>
      </c>
      <c r="O30" s="96" t="s">
        <v>47</v>
      </c>
      <c r="P30" s="96" t="s">
        <v>270</v>
      </c>
      <c r="Q30" s="96"/>
      <c r="R30" s="96" t="s">
        <v>1387</v>
      </c>
      <c r="S30" s="96">
        <v>8080</v>
      </c>
      <c r="T30" s="96">
        <v>2024110010212</v>
      </c>
      <c r="U30" s="96">
        <v>1</v>
      </c>
      <c r="V30" s="99"/>
      <c r="W30" s="99">
        <f t="shared" si="2"/>
        <v>1</v>
      </c>
      <c r="X30" s="96" t="s">
        <v>1384</v>
      </c>
      <c r="Y30" s="100"/>
      <c r="Z30" s="100"/>
      <c r="AA30" s="99"/>
      <c r="AB30" s="101"/>
      <c r="AC30" s="102"/>
      <c r="AD30" s="102"/>
      <c r="AE30" s="102"/>
      <c r="AF30" s="102"/>
      <c r="AG30" s="102"/>
      <c r="AH30" s="102"/>
      <c r="AI30" s="102"/>
      <c r="AJ30" s="102"/>
      <c r="AK30" s="102"/>
    </row>
    <row r="31" spans="1:37" ht="12.75" customHeight="1">
      <c r="A31" s="96" t="s">
        <v>1384</v>
      </c>
      <c r="B31" s="97" t="s">
        <v>377</v>
      </c>
      <c r="C31" s="96" t="s">
        <v>267</v>
      </c>
      <c r="D31" s="96">
        <v>80111600</v>
      </c>
      <c r="E31" s="96" t="s">
        <v>1414</v>
      </c>
      <c r="F31" s="96" t="s">
        <v>43</v>
      </c>
      <c r="G31" s="96" t="str">
        <f t="shared" si="0"/>
        <v>FEBRERO</v>
      </c>
      <c r="H31" s="96">
        <v>5</v>
      </c>
      <c r="I31" s="96">
        <v>1</v>
      </c>
      <c r="J31" s="96" t="s">
        <v>44</v>
      </c>
      <c r="K31" s="96" t="s">
        <v>45</v>
      </c>
      <c r="L31" s="98">
        <v>2253000</v>
      </c>
      <c r="M31" s="98">
        <f t="shared" si="5"/>
        <v>11265000</v>
      </c>
      <c r="N31" s="96" t="s">
        <v>269</v>
      </c>
      <c r="O31" s="96" t="s">
        <v>47</v>
      </c>
      <c r="P31" s="96" t="s">
        <v>270</v>
      </c>
      <c r="Q31" s="96"/>
      <c r="R31" s="96" t="s">
        <v>1387</v>
      </c>
      <c r="S31" s="96">
        <v>8080</v>
      </c>
      <c r="T31" s="96">
        <v>2024110010212</v>
      </c>
      <c r="U31" s="96">
        <v>1</v>
      </c>
      <c r="V31" s="99"/>
      <c r="W31" s="99">
        <f t="shared" si="2"/>
        <v>1</v>
      </c>
      <c r="X31" s="96" t="s">
        <v>1384</v>
      </c>
      <c r="Y31" s="100"/>
      <c r="Z31" s="100"/>
      <c r="AA31" s="99"/>
      <c r="AB31" s="101"/>
      <c r="AC31" s="102"/>
      <c r="AD31" s="102"/>
      <c r="AE31" s="102"/>
      <c r="AF31" s="102"/>
      <c r="AG31" s="102"/>
      <c r="AH31" s="102"/>
      <c r="AI31" s="102"/>
      <c r="AJ31" s="102"/>
      <c r="AK31" s="102"/>
    </row>
    <row r="32" spans="1:37" ht="12.75" customHeight="1">
      <c r="A32" s="96" t="s">
        <v>1384</v>
      </c>
      <c r="B32" s="97" t="s">
        <v>379</v>
      </c>
      <c r="C32" s="96" t="s">
        <v>267</v>
      </c>
      <c r="D32" s="96">
        <v>80111600</v>
      </c>
      <c r="E32" s="96" t="s">
        <v>1415</v>
      </c>
      <c r="F32" s="96" t="s">
        <v>43</v>
      </c>
      <c r="G32" s="96" t="str">
        <f t="shared" si="0"/>
        <v>FEBRERO</v>
      </c>
      <c r="H32" s="96">
        <v>5</v>
      </c>
      <c r="I32" s="96">
        <v>1</v>
      </c>
      <c r="J32" s="96" t="s">
        <v>44</v>
      </c>
      <c r="K32" s="96" t="s">
        <v>45</v>
      </c>
      <c r="L32" s="98">
        <v>4000000</v>
      </c>
      <c r="M32" s="98">
        <f t="shared" si="5"/>
        <v>20000000</v>
      </c>
      <c r="N32" s="96" t="s">
        <v>269</v>
      </c>
      <c r="O32" s="96" t="s">
        <v>1386</v>
      </c>
      <c r="P32" s="96" t="s">
        <v>270</v>
      </c>
      <c r="Q32" s="96"/>
      <c r="R32" s="96" t="s">
        <v>1387</v>
      </c>
      <c r="S32" s="96">
        <v>8080</v>
      </c>
      <c r="T32" s="96">
        <v>2024110010212</v>
      </c>
      <c r="U32" s="96">
        <v>1</v>
      </c>
      <c r="V32" s="99"/>
      <c r="W32" s="99">
        <f t="shared" si="2"/>
        <v>1</v>
      </c>
      <c r="X32" s="96" t="s">
        <v>1384</v>
      </c>
      <c r="Y32" s="100"/>
      <c r="Z32" s="100"/>
      <c r="AA32" s="99"/>
      <c r="AB32" s="101"/>
      <c r="AC32" s="102"/>
      <c r="AD32" s="102"/>
      <c r="AE32" s="102"/>
      <c r="AF32" s="102"/>
      <c r="AG32" s="102"/>
      <c r="AH32" s="102"/>
      <c r="AI32" s="102"/>
      <c r="AJ32" s="102"/>
      <c r="AK32" s="102"/>
    </row>
    <row r="33" spans="1:37" ht="12.75" customHeight="1">
      <c r="A33" s="96" t="s">
        <v>1384</v>
      </c>
      <c r="B33" s="97" t="s">
        <v>383</v>
      </c>
      <c r="C33" s="96" t="s">
        <v>267</v>
      </c>
      <c r="D33" s="96">
        <v>80111600</v>
      </c>
      <c r="E33" s="96" t="s">
        <v>1416</v>
      </c>
      <c r="F33" s="96" t="s">
        <v>43</v>
      </c>
      <c r="G33" s="96" t="str">
        <f t="shared" si="0"/>
        <v>FEBRERO</v>
      </c>
      <c r="H33" s="96">
        <v>4</v>
      </c>
      <c r="I33" s="96">
        <v>1</v>
      </c>
      <c r="J33" s="96" t="s">
        <v>44</v>
      </c>
      <c r="K33" s="96" t="s">
        <v>45</v>
      </c>
      <c r="L33" s="98">
        <v>3500000</v>
      </c>
      <c r="M33" s="98">
        <f t="shared" si="5"/>
        <v>14000000</v>
      </c>
      <c r="N33" s="96" t="s">
        <v>269</v>
      </c>
      <c r="O33" s="96" t="s">
        <v>1386</v>
      </c>
      <c r="P33" s="96" t="s">
        <v>270</v>
      </c>
      <c r="Q33" s="96"/>
      <c r="R33" s="96" t="s">
        <v>1387</v>
      </c>
      <c r="S33" s="96">
        <v>8080</v>
      </c>
      <c r="T33" s="96">
        <v>2024110010212</v>
      </c>
      <c r="U33" s="96">
        <v>1</v>
      </c>
      <c r="V33" s="99"/>
      <c r="W33" s="99">
        <f t="shared" si="2"/>
        <v>1</v>
      </c>
      <c r="X33" s="96" t="s">
        <v>1384</v>
      </c>
      <c r="Y33" s="100"/>
      <c r="Z33" s="100"/>
      <c r="AA33" s="99"/>
      <c r="AB33" s="101"/>
      <c r="AC33" s="102"/>
      <c r="AD33" s="102"/>
      <c r="AE33" s="102"/>
      <c r="AF33" s="102"/>
      <c r="AG33" s="102"/>
      <c r="AH33" s="102"/>
      <c r="AI33" s="102"/>
      <c r="AJ33" s="102"/>
      <c r="AK33" s="102"/>
    </row>
    <row r="34" spans="1:37" ht="12.75" customHeight="1">
      <c r="A34" s="96" t="s">
        <v>1384</v>
      </c>
      <c r="B34" s="97" t="s">
        <v>387</v>
      </c>
      <c r="C34" s="96" t="s">
        <v>267</v>
      </c>
      <c r="D34" s="96">
        <v>80111600</v>
      </c>
      <c r="E34" s="96" t="s">
        <v>1417</v>
      </c>
      <c r="F34" s="96" t="s">
        <v>43</v>
      </c>
      <c r="G34" s="96" t="str">
        <f t="shared" si="0"/>
        <v>FEBRERO</v>
      </c>
      <c r="H34" s="96">
        <v>5</v>
      </c>
      <c r="I34" s="96">
        <v>1</v>
      </c>
      <c r="J34" s="96" t="s">
        <v>44</v>
      </c>
      <c r="K34" s="96" t="s">
        <v>45</v>
      </c>
      <c r="L34" s="98">
        <v>2800000</v>
      </c>
      <c r="M34" s="98">
        <f t="shared" si="5"/>
        <v>14000000</v>
      </c>
      <c r="N34" s="96" t="s">
        <v>269</v>
      </c>
      <c r="O34" s="96" t="s">
        <v>1386</v>
      </c>
      <c r="P34" s="96" t="s">
        <v>270</v>
      </c>
      <c r="Q34" s="96"/>
      <c r="R34" s="96" t="s">
        <v>1387</v>
      </c>
      <c r="S34" s="96">
        <v>8080</v>
      </c>
      <c r="T34" s="96">
        <v>2024110010212</v>
      </c>
      <c r="U34" s="96">
        <v>1</v>
      </c>
      <c r="V34" s="99"/>
      <c r="W34" s="99">
        <f t="shared" si="2"/>
        <v>1</v>
      </c>
      <c r="X34" s="96" t="s">
        <v>1384</v>
      </c>
      <c r="Y34" s="100"/>
      <c r="Z34" s="100"/>
      <c r="AA34" s="99"/>
      <c r="AB34" s="101"/>
      <c r="AC34" s="102"/>
      <c r="AD34" s="102"/>
      <c r="AE34" s="102"/>
      <c r="AF34" s="102"/>
      <c r="AG34" s="102"/>
      <c r="AH34" s="102"/>
      <c r="AI34" s="102"/>
      <c r="AJ34" s="102"/>
      <c r="AK34" s="102"/>
    </row>
    <row r="35" spans="1:37" ht="12.75" customHeight="1">
      <c r="A35" s="96" t="s">
        <v>1384</v>
      </c>
      <c r="B35" s="97" t="s">
        <v>389</v>
      </c>
      <c r="C35" s="96" t="s">
        <v>267</v>
      </c>
      <c r="D35" s="96">
        <v>80111600</v>
      </c>
      <c r="E35" s="96" t="s">
        <v>1418</v>
      </c>
      <c r="F35" s="96" t="s">
        <v>43</v>
      </c>
      <c r="G35" s="96" t="str">
        <f t="shared" si="0"/>
        <v>FEBRERO</v>
      </c>
      <c r="H35" s="96">
        <v>5</v>
      </c>
      <c r="I35" s="96">
        <v>1</v>
      </c>
      <c r="J35" s="96" t="s">
        <v>44</v>
      </c>
      <c r="K35" s="96" t="s">
        <v>45</v>
      </c>
      <c r="L35" s="98">
        <v>2253000</v>
      </c>
      <c r="M35" s="98">
        <f t="shared" si="5"/>
        <v>11265000</v>
      </c>
      <c r="N35" s="96" t="s">
        <v>269</v>
      </c>
      <c r="O35" s="96" t="s">
        <v>1386</v>
      </c>
      <c r="P35" s="96" t="s">
        <v>270</v>
      </c>
      <c r="Q35" s="96"/>
      <c r="R35" s="96" t="s">
        <v>1387</v>
      </c>
      <c r="S35" s="96">
        <v>8080</v>
      </c>
      <c r="T35" s="96">
        <v>2024110010212</v>
      </c>
      <c r="U35" s="96">
        <v>1</v>
      </c>
      <c r="V35" s="99"/>
      <c r="W35" s="99">
        <f t="shared" si="2"/>
        <v>1</v>
      </c>
      <c r="X35" s="96" t="s">
        <v>1384</v>
      </c>
      <c r="Y35" s="100"/>
      <c r="Z35" s="100"/>
      <c r="AA35" s="99"/>
      <c r="AB35" s="101"/>
      <c r="AC35" s="102"/>
      <c r="AD35" s="102"/>
      <c r="AE35" s="102"/>
      <c r="AF35" s="102"/>
      <c r="AG35" s="102"/>
      <c r="AH35" s="102"/>
      <c r="AI35" s="102"/>
      <c r="AJ35" s="102"/>
      <c r="AK35" s="102"/>
    </row>
    <row r="36" spans="1:37" ht="12.75" customHeight="1">
      <c r="A36" s="96" t="s">
        <v>1384</v>
      </c>
      <c r="B36" s="97" t="s">
        <v>393</v>
      </c>
      <c r="C36" s="96" t="s">
        <v>267</v>
      </c>
      <c r="D36" s="96">
        <v>80111600</v>
      </c>
      <c r="E36" s="96" t="s">
        <v>1419</v>
      </c>
      <c r="F36" s="96" t="s">
        <v>280</v>
      </c>
      <c r="G36" s="96" t="str">
        <f t="shared" si="0"/>
        <v>MARZO</v>
      </c>
      <c r="H36" s="96">
        <v>4</v>
      </c>
      <c r="I36" s="96">
        <v>1</v>
      </c>
      <c r="J36" s="96" t="s">
        <v>44</v>
      </c>
      <c r="K36" s="96" t="s">
        <v>45</v>
      </c>
      <c r="L36" s="98">
        <v>3000000</v>
      </c>
      <c r="M36" s="98">
        <f t="shared" si="5"/>
        <v>12000000</v>
      </c>
      <c r="N36" s="96" t="s">
        <v>269</v>
      </c>
      <c r="O36" s="96" t="s">
        <v>1386</v>
      </c>
      <c r="P36" s="96" t="s">
        <v>270</v>
      </c>
      <c r="Q36" s="96"/>
      <c r="R36" s="96" t="s">
        <v>1387</v>
      </c>
      <c r="S36" s="96">
        <v>8080</v>
      </c>
      <c r="T36" s="96">
        <v>2024110010212</v>
      </c>
      <c r="U36" s="96">
        <v>1</v>
      </c>
      <c r="V36" s="99"/>
      <c r="W36" s="99">
        <f t="shared" si="2"/>
        <v>1</v>
      </c>
      <c r="X36" s="96" t="s">
        <v>1384</v>
      </c>
      <c r="Y36" s="100"/>
      <c r="Z36" s="100"/>
      <c r="AA36" s="99"/>
      <c r="AB36" s="101"/>
      <c r="AC36" s="102"/>
      <c r="AD36" s="102"/>
      <c r="AE36" s="102"/>
      <c r="AF36" s="102"/>
      <c r="AG36" s="102"/>
      <c r="AH36" s="102"/>
      <c r="AI36" s="102"/>
      <c r="AJ36" s="102"/>
      <c r="AK36" s="102"/>
    </row>
    <row r="37" spans="1:37" ht="12.75" customHeight="1">
      <c r="A37" s="96" t="s">
        <v>1384</v>
      </c>
      <c r="B37" s="97" t="s">
        <v>395</v>
      </c>
      <c r="C37" s="96" t="s">
        <v>267</v>
      </c>
      <c r="D37" s="96">
        <v>80111600</v>
      </c>
      <c r="E37" s="96" t="s">
        <v>1420</v>
      </c>
      <c r="F37" s="96" t="s">
        <v>43</v>
      </c>
      <c r="G37" s="96" t="str">
        <f t="shared" si="0"/>
        <v>FEBRERO</v>
      </c>
      <c r="H37" s="96">
        <v>8</v>
      </c>
      <c r="I37" s="96">
        <v>1</v>
      </c>
      <c r="J37" s="96" t="s">
        <v>44</v>
      </c>
      <c r="K37" s="96" t="s">
        <v>45</v>
      </c>
      <c r="L37" s="98">
        <v>5500000</v>
      </c>
      <c r="M37" s="98">
        <f t="shared" si="5"/>
        <v>44000000</v>
      </c>
      <c r="N37" s="96" t="s">
        <v>269</v>
      </c>
      <c r="O37" s="96" t="s">
        <v>1386</v>
      </c>
      <c r="P37" s="96" t="s">
        <v>270</v>
      </c>
      <c r="Q37" s="96"/>
      <c r="R37" s="96" t="s">
        <v>1387</v>
      </c>
      <c r="S37" s="96">
        <v>8080</v>
      </c>
      <c r="T37" s="96">
        <v>2024110010212</v>
      </c>
      <c r="U37" s="96">
        <v>1</v>
      </c>
      <c r="V37" s="99"/>
      <c r="W37" s="99">
        <f t="shared" si="2"/>
        <v>1</v>
      </c>
      <c r="X37" s="96" t="s">
        <v>1384</v>
      </c>
      <c r="Y37" s="100"/>
      <c r="Z37" s="100"/>
      <c r="AA37" s="99"/>
      <c r="AB37" s="101"/>
      <c r="AC37" s="102"/>
      <c r="AD37" s="102"/>
      <c r="AE37" s="102"/>
      <c r="AF37" s="102"/>
      <c r="AG37" s="102"/>
      <c r="AH37" s="102"/>
      <c r="AI37" s="102"/>
      <c r="AJ37" s="102"/>
      <c r="AK37" s="102"/>
    </row>
    <row r="38" spans="1:37" ht="12.75" customHeight="1">
      <c r="A38" s="96" t="s">
        <v>1384</v>
      </c>
      <c r="B38" s="97" t="s">
        <v>401</v>
      </c>
      <c r="C38" s="96" t="s">
        <v>267</v>
      </c>
      <c r="D38" s="96">
        <v>80111600</v>
      </c>
      <c r="E38" s="96" t="s">
        <v>1421</v>
      </c>
      <c r="F38" s="96" t="s">
        <v>280</v>
      </c>
      <c r="G38" s="96" t="str">
        <f t="shared" si="0"/>
        <v>MARZO</v>
      </c>
      <c r="H38" s="96">
        <v>4</v>
      </c>
      <c r="I38" s="96">
        <v>1</v>
      </c>
      <c r="J38" s="96" t="s">
        <v>44</v>
      </c>
      <c r="K38" s="96" t="s">
        <v>45</v>
      </c>
      <c r="L38" s="98">
        <v>7000000</v>
      </c>
      <c r="M38" s="98">
        <f t="shared" si="5"/>
        <v>28000000</v>
      </c>
      <c r="N38" s="96" t="s">
        <v>269</v>
      </c>
      <c r="O38" s="96" t="s">
        <v>1386</v>
      </c>
      <c r="P38" s="96" t="s">
        <v>270</v>
      </c>
      <c r="Q38" s="96"/>
      <c r="R38" s="96" t="s">
        <v>1387</v>
      </c>
      <c r="S38" s="96">
        <v>8080</v>
      </c>
      <c r="T38" s="96">
        <v>2024110010212</v>
      </c>
      <c r="U38" s="96">
        <v>1</v>
      </c>
      <c r="V38" s="99"/>
      <c r="W38" s="99">
        <f t="shared" si="2"/>
        <v>1</v>
      </c>
      <c r="X38" s="96" t="s">
        <v>1384</v>
      </c>
      <c r="Y38" s="100"/>
      <c r="Z38" s="100"/>
      <c r="AA38" s="99"/>
      <c r="AB38" s="101"/>
      <c r="AC38" s="102"/>
      <c r="AD38" s="102"/>
      <c r="AE38" s="102"/>
      <c r="AF38" s="102"/>
      <c r="AG38" s="102"/>
      <c r="AH38" s="102"/>
      <c r="AI38" s="102"/>
      <c r="AJ38" s="102"/>
      <c r="AK38" s="102"/>
    </row>
    <row r="39" spans="1:37" ht="12.75" customHeight="1">
      <c r="A39" s="96" t="s">
        <v>1384</v>
      </c>
      <c r="B39" s="97" t="s">
        <v>403</v>
      </c>
      <c r="C39" s="96" t="s">
        <v>267</v>
      </c>
      <c r="D39" s="96">
        <v>80111600</v>
      </c>
      <c r="E39" s="96" t="s">
        <v>1422</v>
      </c>
      <c r="F39" s="96" t="s">
        <v>280</v>
      </c>
      <c r="G39" s="96" t="str">
        <f t="shared" si="0"/>
        <v>MARZO</v>
      </c>
      <c r="H39" s="96">
        <v>4</v>
      </c>
      <c r="I39" s="96">
        <v>1</v>
      </c>
      <c r="J39" s="96" t="s">
        <v>44</v>
      </c>
      <c r="K39" s="96" t="s">
        <v>45</v>
      </c>
      <c r="L39" s="98">
        <v>5000000</v>
      </c>
      <c r="M39" s="98">
        <f t="shared" si="5"/>
        <v>20000000</v>
      </c>
      <c r="N39" s="96" t="s">
        <v>269</v>
      </c>
      <c r="O39" s="96" t="s">
        <v>1386</v>
      </c>
      <c r="P39" s="96" t="s">
        <v>270</v>
      </c>
      <c r="Q39" s="96"/>
      <c r="R39" s="96" t="s">
        <v>1387</v>
      </c>
      <c r="S39" s="96">
        <v>8080</v>
      </c>
      <c r="T39" s="96">
        <v>2024110010212</v>
      </c>
      <c r="U39" s="96">
        <v>1</v>
      </c>
      <c r="V39" s="99"/>
      <c r="W39" s="99">
        <f t="shared" si="2"/>
        <v>1</v>
      </c>
      <c r="X39" s="96" t="s">
        <v>1384</v>
      </c>
      <c r="Y39" s="100"/>
      <c r="Z39" s="100"/>
      <c r="AA39" s="99"/>
      <c r="AB39" s="101"/>
      <c r="AC39" s="102"/>
      <c r="AD39" s="102"/>
      <c r="AE39" s="102"/>
      <c r="AF39" s="102"/>
      <c r="AG39" s="102"/>
      <c r="AH39" s="102"/>
      <c r="AI39" s="102"/>
      <c r="AJ39" s="102"/>
      <c r="AK39" s="102"/>
    </row>
    <row r="40" spans="1:37" ht="12.75" customHeight="1">
      <c r="A40" s="96" t="s">
        <v>1384</v>
      </c>
      <c r="B40" s="97" t="s">
        <v>407</v>
      </c>
      <c r="C40" s="96" t="s">
        <v>267</v>
      </c>
      <c r="D40" s="96">
        <v>80111600</v>
      </c>
      <c r="E40" s="96" t="s">
        <v>1423</v>
      </c>
      <c r="F40" s="96" t="s">
        <v>42</v>
      </c>
      <c r="G40" s="96" t="str">
        <f t="shared" si="0"/>
        <v>ENERO</v>
      </c>
      <c r="H40" s="96">
        <v>6</v>
      </c>
      <c r="I40" s="96">
        <v>1</v>
      </c>
      <c r="J40" s="96" t="s">
        <v>44</v>
      </c>
      <c r="K40" s="96" t="s">
        <v>45</v>
      </c>
      <c r="L40" s="98">
        <v>7000000</v>
      </c>
      <c r="M40" s="98">
        <f t="shared" si="5"/>
        <v>42000000</v>
      </c>
      <c r="N40" s="96" t="s">
        <v>269</v>
      </c>
      <c r="O40" s="96" t="s">
        <v>1386</v>
      </c>
      <c r="P40" s="96" t="s">
        <v>270</v>
      </c>
      <c r="Q40" s="96"/>
      <c r="R40" s="96" t="s">
        <v>1387</v>
      </c>
      <c r="S40" s="96">
        <v>8080</v>
      </c>
      <c r="T40" s="96">
        <v>2024110010212</v>
      </c>
      <c r="U40" s="96">
        <v>1</v>
      </c>
      <c r="V40" s="99"/>
      <c r="W40" s="99">
        <f t="shared" si="2"/>
        <v>1</v>
      </c>
      <c r="X40" s="96" t="s">
        <v>1384</v>
      </c>
      <c r="Y40" s="100"/>
      <c r="Z40" s="100"/>
      <c r="AA40" s="99"/>
      <c r="AB40" s="101"/>
      <c r="AC40" s="102"/>
      <c r="AD40" s="102"/>
      <c r="AE40" s="102"/>
      <c r="AF40" s="102"/>
      <c r="AG40" s="102"/>
      <c r="AH40" s="102"/>
      <c r="AI40" s="102"/>
      <c r="AJ40" s="102"/>
      <c r="AK40" s="102"/>
    </row>
    <row r="41" spans="1:37" ht="12.75" customHeight="1">
      <c r="A41" s="96" t="s">
        <v>1384</v>
      </c>
      <c r="B41" s="97" t="s">
        <v>409</v>
      </c>
      <c r="C41" s="96" t="s">
        <v>267</v>
      </c>
      <c r="D41" s="96">
        <v>80111600</v>
      </c>
      <c r="E41" s="96" t="s">
        <v>1424</v>
      </c>
      <c r="F41" s="96" t="s">
        <v>43</v>
      </c>
      <c r="G41" s="96" t="str">
        <f t="shared" si="0"/>
        <v>FEBRERO</v>
      </c>
      <c r="H41" s="96">
        <v>6</v>
      </c>
      <c r="I41" s="96">
        <v>1</v>
      </c>
      <c r="J41" s="96" t="s">
        <v>44</v>
      </c>
      <c r="K41" s="96" t="s">
        <v>45</v>
      </c>
      <c r="L41" s="98">
        <v>9000000</v>
      </c>
      <c r="M41" s="98">
        <f t="shared" si="5"/>
        <v>54000000</v>
      </c>
      <c r="N41" s="96" t="s">
        <v>269</v>
      </c>
      <c r="O41" s="96" t="s">
        <v>1386</v>
      </c>
      <c r="P41" s="96" t="s">
        <v>270</v>
      </c>
      <c r="Q41" s="96"/>
      <c r="R41" s="96" t="s">
        <v>1387</v>
      </c>
      <c r="S41" s="96">
        <v>8080</v>
      </c>
      <c r="T41" s="96">
        <v>2024110010212</v>
      </c>
      <c r="U41" s="96">
        <v>1</v>
      </c>
      <c r="V41" s="99"/>
      <c r="W41" s="99">
        <f t="shared" si="2"/>
        <v>1</v>
      </c>
      <c r="X41" s="96" t="s">
        <v>1384</v>
      </c>
      <c r="Y41" s="100"/>
      <c r="Z41" s="100"/>
      <c r="AA41" s="99"/>
      <c r="AB41" s="101"/>
      <c r="AC41" s="102"/>
      <c r="AD41" s="102"/>
      <c r="AE41" s="102"/>
      <c r="AF41" s="102"/>
      <c r="AG41" s="102"/>
      <c r="AH41" s="102"/>
      <c r="AI41" s="102"/>
      <c r="AJ41" s="102"/>
      <c r="AK41" s="102"/>
    </row>
    <row r="42" spans="1:37" ht="12.75" customHeight="1">
      <c r="A42" s="96" t="s">
        <v>1384</v>
      </c>
      <c r="B42" s="97" t="s">
        <v>422</v>
      </c>
      <c r="C42" s="96" t="s">
        <v>267</v>
      </c>
      <c r="D42" s="96">
        <v>80111671</v>
      </c>
      <c r="E42" s="96" t="s">
        <v>423</v>
      </c>
      <c r="F42" s="96" t="s">
        <v>418</v>
      </c>
      <c r="G42" s="96" t="str">
        <f t="shared" si="0"/>
        <v>Enero</v>
      </c>
      <c r="H42" s="96">
        <v>1</v>
      </c>
      <c r="I42" s="96">
        <v>1</v>
      </c>
      <c r="J42" s="96" t="s">
        <v>44</v>
      </c>
      <c r="K42" s="96" t="s">
        <v>45</v>
      </c>
      <c r="L42" s="103">
        <v>210486000</v>
      </c>
      <c r="M42" s="104">
        <f>+L42</f>
        <v>210486000</v>
      </c>
      <c r="N42" s="96" t="s">
        <v>269</v>
      </c>
      <c r="O42" s="96" t="s">
        <v>47</v>
      </c>
      <c r="P42" s="96" t="s">
        <v>270</v>
      </c>
      <c r="Q42" s="96"/>
      <c r="R42" s="96" t="s">
        <v>1387</v>
      </c>
      <c r="S42" s="96">
        <v>8080</v>
      </c>
      <c r="T42" s="105">
        <v>2024110010212</v>
      </c>
      <c r="U42" s="106">
        <v>4</v>
      </c>
      <c r="V42" s="437"/>
      <c r="W42" s="99">
        <f t="shared" si="2"/>
        <v>1</v>
      </c>
      <c r="X42" s="96" t="s">
        <v>1384</v>
      </c>
      <c r="Y42" s="437"/>
      <c r="Z42" s="437"/>
      <c r="AA42" s="437"/>
      <c r="AB42" s="437"/>
      <c r="AC42" s="437"/>
      <c r="AD42" s="437"/>
      <c r="AE42" s="437"/>
      <c r="AF42" s="437"/>
      <c r="AG42" s="437"/>
      <c r="AH42" s="437"/>
      <c r="AI42" s="437"/>
      <c r="AJ42" s="437"/>
      <c r="AK42" s="437"/>
    </row>
    <row r="43" spans="1:37" ht="12.75" customHeight="1">
      <c r="A43" s="96" t="s">
        <v>1384</v>
      </c>
      <c r="B43" s="97" t="s">
        <v>427</v>
      </c>
      <c r="C43" s="96" t="s">
        <v>426</v>
      </c>
      <c r="D43" s="96">
        <v>80111600</v>
      </c>
      <c r="E43" s="96" t="s">
        <v>1425</v>
      </c>
      <c r="F43" s="96" t="s">
        <v>43</v>
      </c>
      <c r="G43" s="96" t="str">
        <f t="shared" si="0"/>
        <v>FEBRERO</v>
      </c>
      <c r="H43" s="96">
        <v>5</v>
      </c>
      <c r="I43" s="96">
        <v>1</v>
      </c>
      <c r="J43" s="96" t="s">
        <v>44</v>
      </c>
      <c r="K43" s="96" t="s">
        <v>45</v>
      </c>
      <c r="L43" s="98">
        <v>8000000</v>
      </c>
      <c r="M43" s="98">
        <f t="shared" ref="M43:M54" si="6">+L43*H43</f>
        <v>40000000</v>
      </c>
      <c r="N43" s="96" t="s">
        <v>269</v>
      </c>
      <c r="O43" s="96" t="s">
        <v>47</v>
      </c>
      <c r="P43" s="96" t="s">
        <v>270</v>
      </c>
      <c r="Q43" s="96"/>
      <c r="R43" s="96" t="s">
        <v>1387</v>
      </c>
      <c r="S43" s="96">
        <v>8080</v>
      </c>
      <c r="T43" s="96">
        <v>2024110010212</v>
      </c>
      <c r="U43" s="96">
        <v>1</v>
      </c>
      <c r="V43" s="99"/>
      <c r="W43" s="99">
        <f t="shared" si="2"/>
        <v>1</v>
      </c>
      <c r="X43" s="96" t="s">
        <v>1384</v>
      </c>
      <c r="Y43" s="100"/>
      <c r="Z43" s="100"/>
      <c r="AA43" s="99"/>
      <c r="AB43" s="101"/>
      <c r="AC43" s="102"/>
      <c r="AD43" s="102"/>
      <c r="AE43" s="102"/>
      <c r="AF43" s="102"/>
      <c r="AG43" s="102"/>
      <c r="AH43" s="102"/>
      <c r="AI43" s="102"/>
      <c r="AJ43" s="102"/>
      <c r="AK43" s="102"/>
    </row>
    <row r="44" spans="1:37" ht="12.75" customHeight="1">
      <c r="A44" s="96" t="s">
        <v>1384</v>
      </c>
      <c r="B44" s="97" t="s">
        <v>429</v>
      </c>
      <c r="C44" s="96" t="s">
        <v>426</v>
      </c>
      <c r="D44" s="96">
        <v>80111600</v>
      </c>
      <c r="E44" s="96" t="s">
        <v>1426</v>
      </c>
      <c r="F44" s="96" t="s">
        <v>280</v>
      </c>
      <c r="G44" s="96" t="str">
        <f t="shared" si="0"/>
        <v>MARZO</v>
      </c>
      <c r="H44" s="96">
        <v>4</v>
      </c>
      <c r="I44" s="96">
        <v>1</v>
      </c>
      <c r="J44" s="96" t="s">
        <v>44</v>
      </c>
      <c r="K44" s="96" t="s">
        <v>45</v>
      </c>
      <c r="L44" s="98">
        <v>6400000</v>
      </c>
      <c r="M44" s="98">
        <f t="shared" si="6"/>
        <v>25600000</v>
      </c>
      <c r="N44" s="96" t="s">
        <v>269</v>
      </c>
      <c r="O44" s="96" t="s">
        <v>1390</v>
      </c>
      <c r="P44" s="96" t="s">
        <v>270</v>
      </c>
      <c r="Q44" s="96"/>
      <c r="R44" s="96" t="s">
        <v>1387</v>
      </c>
      <c r="S44" s="96">
        <v>8080</v>
      </c>
      <c r="T44" s="96">
        <v>2024110010212</v>
      </c>
      <c r="U44" s="96">
        <v>1</v>
      </c>
      <c r="V44" s="99"/>
      <c r="W44" s="99">
        <f t="shared" si="2"/>
        <v>1</v>
      </c>
      <c r="X44" s="96" t="s">
        <v>1384</v>
      </c>
      <c r="Y44" s="100"/>
      <c r="Z44" s="100"/>
      <c r="AA44" s="99"/>
      <c r="AB44" s="101"/>
      <c r="AC44" s="102"/>
      <c r="AD44" s="102"/>
      <c r="AE44" s="102"/>
      <c r="AF44" s="102"/>
      <c r="AG44" s="102"/>
      <c r="AH44" s="102"/>
      <c r="AI44" s="102"/>
      <c r="AJ44" s="102"/>
      <c r="AK44" s="102"/>
    </row>
    <row r="45" spans="1:37" ht="12.75" customHeight="1">
      <c r="A45" s="96" t="s">
        <v>1384</v>
      </c>
      <c r="B45" s="97" t="s">
        <v>435</v>
      </c>
      <c r="C45" s="96" t="s">
        <v>426</v>
      </c>
      <c r="D45" s="96">
        <v>80111600</v>
      </c>
      <c r="E45" s="96" t="s">
        <v>1427</v>
      </c>
      <c r="F45" s="96" t="s">
        <v>43</v>
      </c>
      <c r="G45" s="96" t="str">
        <f t="shared" si="0"/>
        <v>FEBRERO</v>
      </c>
      <c r="H45" s="96">
        <v>5</v>
      </c>
      <c r="I45" s="96">
        <v>1</v>
      </c>
      <c r="J45" s="96" t="s">
        <v>44</v>
      </c>
      <c r="K45" s="96" t="s">
        <v>45</v>
      </c>
      <c r="L45" s="98">
        <v>6400000</v>
      </c>
      <c r="M45" s="98">
        <f t="shared" si="6"/>
        <v>32000000</v>
      </c>
      <c r="N45" s="96" t="s">
        <v>269</v>
      </c>
      <c r="O45" s="96" t="s">
        <v>47</v>
      </c>
      <c r="P45" s="96" t="s">
        <v>270</v>
      </c>
      <c r="Q45" s="96"/>
      <c r="R45" s="96" t="s">
        <v>1387</v>
      </c>
      <c r="S45" s="96">
        <v>8080</v>
      </c>
      <c r="T45" s="96">
        <v>2024110010212</v>
      </c>
      <c r="U45" s="96">
        <v>1</v>
      </c>
      <c r="V45" s="99"/>
      <c r="W45" s="99">
        <f t="shared" si="2"/>
        <v>1</v>
      </c>
      <c r="X45" s="96" t="s">
        <v>1384</v>
      </c>
      <c r="Y45" s="100"/>
      <c r="Z45" s="100"/>
      <c r="AA45" s="99"/>
      <c r="AB45" s="101"/>
      <c r="AC45" s="102"/>
      <c r="AD45" s="102"/>
      <c r="AE45" s="102"/>
      <c r="AF45" s="102"/>
      <c r="AG45" s="102"/>
      <c r="AH45" s="102"/>
      <c r="AI45" s="102"/>
      <c r="AJ45" s="102"/>
      <c r="AK45" s="102"/>
    </row>
    <row r="46" spans="1:37" ht="12.75" customHeight="1">
      <c r="A46" s="96" t="s">
        <v>1384</v>
      </c>
      <c r="B46" s="97" t="s">
        <v>437</v>
      </c>
      <c r="C46" s="96" t="s">
        <v>426</v>
      </c>
      <c r="D46" s="96">
        <v>80111600</v>
      </c>
      <c r="E46" s="96" t="s">
        <v>1428</v>
      </c>
      <c r="F46" s="96" t="s">
        <v>43</v>
      </c>
      <c r="G46" s="96" t="str">
        <f t="shared" si="0"/>
        <v>FEBRERO</v>
      </c>
      <c r="H46" s="96">
        <v>5</v>
      </c>
      <c r="I46" s="96">
        <v>1</v>
      </c>
      <c r="J46" s="96" t="s">
        <v>44</v>
      </c>
      <c r="K46" s="96" t="s">
        <v>45</v>
      </c>
      <c r="L46" s="98">
        <v>8000000</v>
      </c>
      <c r="M46" s="98">
        <f t="shared" si="6"/>
        <v>40000000</v>
      </c>
      <c r="N46" s="96" t="s">
        <v>269</v>
      </c>
      <c r="O46" s="96" t="s">
        <v>47</v>
      </c>
      <c r="P46" s="96" t="s">
        <v>270</v>
      </c>
      <c r="Q46" s="96"/>
      <c r="R46" s="96" t="s">
        <v>1387</v>
      </c>
      <c r="S46" s="96">
        <v>8080</v>
      </c>
      <c r="T46" s="96">
        <v>2024110010212</v>
      </c>
      <c r="U46" s="96">
        <v>1</v>
      </c>
      <c r="V46" s="99"/>
      <c r="W46" s="99">
        <f t="shared" si="2"/>
        <v>1</v>
      </c>
      <c r="X46" s="96" t="s">
        <v>1384</v>
      </c>
      <c r="Y46" s="100"/>
      <c r="Z46" s="100"/>
      <c r="AA46" s="99"/>
      <c r="AB46" s="101"/>
      <c r="AC46" s="102"/>
      <c r="AD46" s="102"/>
      <c r="AE46" s="102"/>
      <c r="AF46" s="102"/>
      <c r="AG46" s="102"/>
      <c r="AH46" s="102"/>
      <c r="AI46" s="102"/>
      <c r="AJ46" s="102"/>
      <c r="AK46" s="102"/>
    </row>
    <row r="47" spans="1:37" ht="12.75" customHeight="1">
      <c r="A47" s="96" t="s">
        <v>1384</v>
      </c>
      <c r="B47" s="97" t="s">
        <v>441</v>
      </c>
      <c r="C47" s="96" t="s">
        <v>426</v>
      </c>
      <c r="D47" s="96">
        <v>80111600</v>
      </c>
      <c r="E47" s="96" t="s">
        <v>1429</v>
      </c>
      <c r="F47" s="96" t="s">
        <v>280</v>
      </c>
      <c r="G47" s="96" t="str">
        <f t="shared" si="0"/>
        <v>MARZO</v>
      </c>
      <c r="H47" s="96">
        <v>4</v>
      </c>
      <c r="I47" s="96">
        <v>1</v>
      </c>
      <c r="J47" s="96" t="s">
        <v>44</v>
      </c>
      <c r="K47" s="96" t="s">
        <v>45</v>
      </c>
      <c r="L47" s="98">
        <v>4500000</v>
      </c>
      <c r="M47" s="98">
        <f t="shared" si="6"/>
        <v>18000000</v>
      </c>
      <c r="N47" s="96" t="s">
        <v>269</v>
      </c>
      <c r="O47" s="96" t="s">
        <v>1390</v>
      </c>
      <c r="P47" s="96" t="s">
        <v>270</v>
      </c>
      <c r="Q47" s="96"/>
      <c r="R47" s="96" t="s">
        <v>1387</v>
      </c>
      <c r="S47" s="96">
        <v>8080</v>
      </c>
      <c r="T47" s="96">
        <v>2024110010212</v>
      </c>
      <c r="U47" s="96">
        <v>1</v>
      </c>
      <c r="V47" s="99"/>
      <c r="W47" s="99">
        <f t="shared" si="2"/>
        <v>1</v>
      </c>
      <c r="X47" s="96" t="s">
        <v>1384</v>
      </c>
      <c r="Y47" s="100"/>
      <c r="Z47" s="100"/>
      <c r="AA47" s="99"/>
      <c r="AB47" s="101"/>
      <c r="AC47" s="102"/>
      <c r="AD47" s="102"/>
      <c r="AE47" s="102"/>
      <c r="AF47" s="102"/>
      <c r="AG47" s="102"/>
      <c r="AH47" s="102"/>
      <c r="AI47" s="102"/>
      <c r="AJ47" s="102"/>
      <c r="AK47" s="102"/>
    </row>
    <row r="48" spans="1:37" ht="12.75" customHeight="1">
      <c r="A48" s="96" t="s">
        <v>1384</v>
      </c>
      <c r="B48" s="97" t="s">
        <v>443</v>
      </c>
      <c r="C48" s="96" t="s">
        <v>426</v>
      </c>
      <c r="D48" s="96">
        <v>80111600</v>
      </c>
      <c r="E48" s="96" t="s">
        <v>1430</v>
      </c>
      <c r="F48" s="96" t="s">
        <v>280</v>
      </c>
      <c r="G48" s="96" t="str">
        <f t="shared" si="0"/>
        <v>MARZO</v>
      </c>
      <c r="H48" s="96">
        <v>4</v>
      </c>
      <c r="I48" s="96">
        <v>1</v>
      </c>
      <c r="J48" s="96" t="s">
        <v>44</v>
      </c>
      <c r="K48" s="96" t="s">
        <v>45</v>
      </c>
      <c r="L48" s="98">
        <v>6500000</v>
      </c>
      <c r="M48" s="98">
        <f t="shared" si="6"/>
        <v>26000000</v>
      </c>
      <c r="N48" s="96" t="s">
        <v>269</v>
      </c>
      <c r="O48" s="96" t="s">
        <v>1390</v>
      </c>
      <c r="P48" s="96" t="s">
        <v>270</v>
      </c>
      <c r="Q48" s="96"/>
      <c r="R48" s="96" t="s">
        <v>1387</v>
      </c>
      <c r="S48" s="96">
        <v>8080</v>
      </c>
      <c r="T48" s="96">
        <v>2024110010212</v>
      </c>
      <c r="U48" s="96">
        <v>1</v>
      </c>
      <c r="V48" s="99"/>
      <c r="W48" s="99">
        <f t="shared" si="2"/>
        <v>1</v>
      </c>
      <c r="X48" s="96" t="s">
        <v>1384</v>
      </c>
      <c r="Y48" s="100"/>
      <c r="Z48" s="100"/>
      <c r="AA48" s="99"/>
      <c r="AB48" s="101"/>
      <c r="AC48" s="102"/>
      <c r="AD48" s="102"/>
      <c r="AE48" s="102"/>
      <c r="AF48" s="102"/>
      <c r="AG48" s="102"/>
      <c r="AH48" s="102"/>
      <c r="AI48" s="102"/>
      <c r="AJ48" s="102"/>
      <c r="AK48" s="102"/>
    </row>
    <row r="49" spans="1:37" ht="12.75" customHeight="1">
      <c r="A49" s="96" t="s">
        <v>1384</v>
      </c>
      <c r="B49" s="97" t="s">
        <v>449</v>
      </c>
      <c r="C49" s="96" t="s">
        <v>426</v>
      </c>
      <c r="D49" s="96">
        <v>80111600</v>
      </c>
      <c r="E49" s="96" t="s">
        <v>1431</v>
      </c>
      <c r="F49" s="96" t="s">
        <v>280</v>
      </c>
      <c r="G49" s="96" t="str">
        <f t="shared" si="0"/>
        <v>MARZO</v>
      </c>
      <c r="H49" s="96">
        <v>4</v>
      </c>
      <c r="I49" s="96">
        <v>1</v>
      </c>
      <c r="J49" s="96" t="s">
        <v>44</v>
      </c>
      <c r="K49" s="96" t="s">
        <v>45</v>
      </c>
      <c r="L49" s="98">
        <v>4500000</v>
      </c>
      <c r="M49" s="98">
        <f t="shared" si="6"/>
        <v>18000000</v>
      </c>
      <c r="N49" s="96" t="s">
        <v>269</v>
      </c>
      <c r="O49" s="96" t="s">
        <v>47</v>
      </c>
      <c r="P49" s="96" t="s">
        <v>270</v>
      </c>
      <c r="Q49" s="96"/>
      <c r="R49" s="96" t="s">
        <v>1387</v>
      </c>
      <c r="S49" s="96">
        <v>8080</v>
      </c>
      <c r="T49" s="96">
        <v>2024110010212</v>
      </c>
      <c r="U49" s="96">
        <v>1</v>
      </c>
      <c r="V49" s="99"/>
      <c r="W49" s="99">
        <f t="shared" si="2"/>
        <v>1</v>
      </c>
      <c r="X49" s="96" t="s">
        <v>1384</v>
      </c>
      <c r="Y49" s="100"/>
      <c r="Z49" s="100"/>
      <c r="AA49" s="99"/>
      <c r="AB49" s="101"/>
      <c r="AC49" s="102"/>
      <c r="AD49" s="102"/>
      <c r="AE49" s="102"/>
      <c r="AF49" s="102"/>
      <c r="AG49" s="102"/>
      <c r="AH49" s="102"/>
      <c r="AI49" s="102"/>
      <c r="AJ49" s="102"/>
      <c r="AK49" s="102"/>
    </row>
    <row r="50" spans="1:37" ht="12.75" customHeight="1">
      <c r="A50" s="96" t="s">
        <v>1384</v>
      </c>
      <c r="B50" s="97" t="s">
        <v>451</v>
      </c>
      <c r="C50" s="96" t="s">
        <v>426</v>
      </c>
      <c r="D50" s="96">
        <v>80111600</v>
      </c>
      <c r="E50" s="96" t="s">
        <v>1432</v>
      </c>
      <c r="F50" s="96" t="s">
        <v>42</v>
      </c>
      <c r="G50" s="96" t="str">
        <f t="shared" si="0"/>
        <v>ENERO</v>
      </c>
      <c r="H50" s="96">
        <v>4</v>
      </c>
      <c r="I50" s="96">
        <v>1</v>
      </c>
      <c r="J50" s="96" t="s">
        <v>44</v>
      </c>
      <c r="K50" s="96" t="s">
        <v>45</v>
      </c>
      <c r="L50" s="98">
        <v>5000000</v>
      </c>
      <c r="M50" s="98">
        <f t="shared" si="6"/>
        <v>20000000</v>
      </c>
      <c r="N50" s="96" t="s">
        <v>269</v>
      </c>
      <c r="O50" s="96" t="s">
        <v>47</v>
      </c>
      <c r="P50" s="96" t="s">
        <v>270</v>
      </c>
      <c r="Q50" s="96"/>
      <c r="R50" s="96" t="s">
        <v>1387</v>
      </c>
      <c r="S50" s="96">
        <v>8080</v>
      </c>
      <c r="T50" s="96">
        <v>2024110010212</v>
      </c>
      <c r="U50" s="96">
        <v>1</v>
      </c>
      <c r="V50" s="99"/>
      <c r="W50" s="99">
        <f t="shared" si="2"/>
        <v>1</v>
      </c>
      <c r="X50" s="96" t="s">
        <v>1384</v>
      </c>
      <c r="Y50" s="100"/>
      <c r="Z50" s="100"/>
      <c r="AA50" s="99"/>
      <c r="AB50" s="101"/>
      <c r="AC50" s="102"/>
      <c r="AD50" s="102"/>
      <c r="AE50" s="102"/>
      <c r="AF50" s="102"/>
      <c r="AG50" s="102"/>
      <c r="AH50" s="102"/>
      <c r="AI50" s="102"/>
      <c r="AJ50" s="102"/>
      <c r="AK50" s="102"/>
    </row>
    <row r="51" spans="1:37" ht="12.75" customHeight="1">
      <c r="A51" s="96" t="s">
        <v>1384</v>
      </c>
      <c r="B51" s="97" t="s">
        <v>455</v>
      </c>
      <c r="C51" s="96" t="s">
        <v>426</v>
      </c>
      <c r="D51" s="96">
        <v>80111600</v>
      </c>
      <c r="E51" s="96" t="s">
        <v>1433</v>
      </c>
      <c r="F51" s="96" t="s">
        <v>280</v>
      </c>
      <c r="G51" s="96" t="str">
        <f t="shared" si="0"/>
        <v>MARZO</v>
      </c>
      <c r="H51" s="96">
        <v>5</v>
      </c>
      <c r="I51" s="96">
        <v>1</v>
      </c>
      <c r="J51" s="96" t="s">
        <v>44</v>
      </c>
      <c r="K51" s="96" t="s">
        <v>45</v>
      </c>
      <c r="L51" s="98">
        <v>4500000</v>
      </c>
      <c r="M51" s="98">
        <f t="shared" si="6"/>
        <v>22500000</v>
      </c>
      <c r="N51" s="96" t="s">
        <v>269</v>
      </c>
      <c r="O51" s="96" t="s">
        <v>47</v>
      </c>
      <c r="P51" s="96" t="s">
        <v>270</v>
      </c>
      <c r="Q51" s="96"/>
      <c r="R51" s="96" t="s">
        <v>1387</v>
      </c>
      <c r="S51" s="96">
        <v>8080</v>
      </c>
      <c r="T51" s="96">
        <v>2024110010212</v>
      </c>
      <c r="U51" s="96">
        <v>1</v>
      </c>
      <c r="V51" s="99"/>
      <c r="W51" s="99">
        <f t="shared" si="2"/>
        <v>1</v>
      </c>
      <c r="X51" s="96" t="s">
        <v>1384</v>
      </c>
      <c r="Y51" s="100"/>
      <c r="Z51" s="100"/>
      <c r="AA51" s="99"/>
      <c r="AB51" s="101"/>
      <c r="AC51" s="102"/>
      <c r="AD51" s="102"/>
      <c r="AE51" s="102"/>
      <c r="AF51" s="102"/>
      <c r="AG51" s="102"/>
      <c r="AH51" s="102"/>
      <c r="AI51" s="102"/>
      <c r="AJ51" s="102"/>
      <c r="AK51" s="102"/>
    </row>
    <row r="52" spans="1:37" ht="12.75" customHeight="1">
      <c r="A52" s="96" t="s">
        <v>1384</v>
      </c>
      <c r="B52" s="97" t="s">
        <v>459</v>
      </c>
      <c r="C52" s="96" t="s">
        <v>426</v>
      </c>
      <c r="D52" s="96">
        <v>80111600</v>
      </c>
      <c r="E52" s="96" t="s">
        <v>1434</v>
      </c>
      <c r="F52" s="96" t="s">
        <v>43</v>
      </c>
      <c r="G52" s="96" t="str">
        <f t="shared" si="0"/>
        <v>FEBRERO</v>
      </c>
      <c r="H52" s="96">
        <v>4</v>
      </c>
      <c r="I52" s="96">
        <v>1</v>
      </c>
      <c r="J52" s="96" t="s">
        <v>44</v>
      </c>
      <c r="K52" s="96" t="s">
        <v>45</v>
      </c>
      <c r="L52" s="98">
        <v>7000000</v>
      </c>
      <c r="M52" s="98">
        <f t="shared" si="6"/>
        <v>28000000</v>
      </c>
      <c r="N52" s="96" t="s">
        <v>269</v>
      </c>
      <c r="O52" s="96" t="s">
        <v>47</v>
      </c>
      <c r="P52" s="96" t="s">
        <v>270</v>
      </c>
      <c r="Q52" s="96"/>
      <c r="R52" s="96" t="s">
        <v>1387</v>
      </c>
      <c r="S52" s="96">
        <v>8080</v>
      </c>
      <c r="T52" s="96">
        <v>2024110010212</v>
      </c>
      <c r="U52" s="96">
        <v>1</v>
      </c>
      <c r="V52" s="99"/>
      <c r="W52" s="99">
        <f t="shared" si="2"/>
        <v>1</v>
      </c>
      <c r="X52" s="96" t="s">
        <v>1384</v>
      </c>
      <c r="Y52" s="100"/>
      <c r="Z52" s="100"/>
      <c r="AA52" s="99"/>
      <c r="AB52" s="101"/>
      <c r="AC52" s="102"/>
      <c r="AD52" s="102"/>
      <c r="AE52" s="102"/>
      <c r="AF52" s="102"/>
      <c r="AG52" s="102"/>
      <c r="AH52" s="102"/>
      <c r="AI52" s="102"/>
      <c r="AJ52" s="102"/>
      <c r="AK52" s="102"/>
    </row>
    <row r="53" spans="1:37" ht="12.75" customHeight="1">
      <c r="A53" s="96" t="s">
        <v>1384</v>
      </c>
      <c r="B53" s="97" t="s">
        <v>461</v>
      </c>
      <c r="C53" s="96" t="s">
        <v>426</v>
      </c>
      <c r="D53" s="96">
        <v>80111600</v>
      </c>
      <c r="E53" s="96" t="s">
        <v>1435</v>
      </c>
      <c r="F53" s="96" t="s">
        <v>43</v>
      </c>
      <c r="G53" s="96" t="str">
        <f t="shared" si="0"/>
        <v>FEBRERO</v>
      </c>
      <c r="H53" s="96">
        <v>5</v>
      </c>
      <c r="I53" s="96">
        <v>1</v>
      </c>
      <c r="J53" s="96" t="s">
        <v>44</v>
      </c>
      <c r="K53" s="96" t="s">
        <v>45</v>
      </c>
      <c r="L53" s="98">
        <v>5000000</v>
      </c>
      <c r="M53" s="98">
        <f t="shared" si="6"/>
        <v>25000000</v>
      </c>
      <c r="N53" s="96" t="s">
        <v>269</v>
      </c>
      <c r="O53" s="96" t="s">
        <v>1390</v>
      </c>
      <c r="P53" s="96" t="s">
        <v>270</v>
      </c>
      <c r="Q53" s="96"/>
      <c r="R53" s="96" t="s">
        <v>1387</v>
      </c>
      <c r="S53" s="96">
        <v>8080</v>
      </c>
      <c r="T53" s="96">
        <v>2024110010212</v>
      </c>
      <c r="U53" s="96">
        <v>1</v>
      </c>
      <c r="V53" s="99"/>
      <c r="W53" s="99">
        <f t="shared" si="2"/>
        <v>1</v>
      </c>
      <c r="X53" s="96" t="s">
        <v>1384</v>
      </c>
      <c r="Y53" s="100"/>
      <c r="Z53" s="100"/>
      <c r="AA53" s="99"/>
      <c r="AB53" s="101"/>
      <c r="AC53" s="102"/>
      <c r="AD53" s="102"/>
      <c r="AE53" s="102"/>
      <c r="AF53" s="102"/>
      <c r="AG53" s="102"/>
      <c r="AH53" s="102"/>
      <c r="AI53" s="102"/>
      <c r="AJ53" s="102"/>
      <c r="AK53" s="102"/>
    </row>
    <row r="54" spans="1:37" ht="12.75" customHeight="1">
      <c r="A54" s="96" t="s">
        <v>1436</v>
      </c>
      <c r="B54" s="97" t="s">
        <v>1361</v>
      </c>
      <c r="C54" s="96" t="s">
        <v>426</v>
      </c>
      <c r="D54" s="96">
        <v>80111600</v>
      </c>
      <c r="E54" s="96" t="s">
        <v>1344</v>
      </c>
      <c r="F54" s="96" t="s">
        <v>43</v>
      </c>
      <c r="G54" s="96" t="str">
        <f t="shared" si="0"/>
        <v>FEBRERO</v>
      </c>
      <c r="H54" s="96">
        <v>6</v>
      </c>
      <c r="I54" s="96">
        <v>1</v>
      </c>
      <c r="J54" s="96" t="s">
        <v>44</v>
      </c>
      <c r="K54" s="96" t="s">
        <v>45</v>
      </c>
      <c r="L54" s="98">
        <v>4000000</v>
      </c>
      <c r="M54" s="98">
        <f t="shared" si="6"/>
        <v>24000000</v>
      </c>
      <c r="N54" s="96" t="s">
        <v>269</v>
      </c>
      <c r="O54" s="96" t="s">
        <v>1390</v>
      </c>
      <c r="P54" s="96" t="s">
        <v>270</v>
      </c>
      <c r="Q54" s="107" t="s">
        <v>1437</v>
      </c>
      <c r="R54" s="96" t="s">
        <v>1387</v>
      </c>
      <c r="S54" s="96">
        <v>8080</v>
      </c>
      <c r="T54" s="96">
        <v>2024110010212</v>
      </c>
      <c r="U54" s="96">
        <v>1</v>
      </c>
      <c r="V54" s="99"/>
      <c r="W54" s="99">
        <f t="shared" si="2"/>
        <v>1</v>
      </c>
      <c r="X54" s="96" t="s">
        <v>1436</v>
      </c>
      <c r="Y54" s="100"/>
      <c r="Z54" s="100"/>
      <c r="AA54" s="99"/>
      <c r="AB54" s="101"/>
      <c r="AC54" s="102"/>
      <c r="AD54" s="102"/>
      <c r="AE54" s="102"/>
      <c r="AF54" s="102"/>
      <c r="AG54" s="102"/>
      <c r="AH54" s="102"/>
      <c r="AI54" s="102"/>
      <c r="AJ54" s="102"/>
      <c r="AK54" s="102"/>
    </row>
    <row r="55" spans="1:37" ht="12.75" customHeight="1">
      <c r="A55" s="96" t="s">
        <v>1384</v>
      </c>
      <c r="B55" s="97" t="s">
        <v>469</v>
      </c>
      <c r="C55" s="96" t="s">
        <v>426</v>
      </c>
      <c r="D55" s="96">
        <v>80111600</v>
      </c>
      <c r="E55" s="96" t="s">
        <v>470</v>
      </c>
      <c r="F55" s="96" t="s">
        <v>418</v>
      </c>
      <c r="G55" s="96" t="str">
        <f t="shared" si="0"/>
        <v>Enero</v>
      </c>
      <c r="H55" s="96">
        <v>1</v>
      </c>
      <c r="I55" s="96">
        <v>1</v>
      </c>
      <c r="J55" s="96" t="s">
        <v>44</v>
      </c>
      <c r="K55" s="96" t="s">
        <v>45</v>
      </c>
      <c r="L55" s="98">
        <v>41900000</v>
      </c>
      <c r="M55" s="98">
        <v>41900000</v>
      </c>
      <c r="N55" s="96" t="s">
        <v>269</v>
      </c>
      <c r="O55" s="96" t="s">
        <v>47</v>
      </c>
      <c r="P55" s="96" t="s">
        <v>270</v>
      </c>
      <c r="Q55" s="96"/>
      <c r="R55" s="96" t="s">
        <v>1387</v>
      </c>
      <c r="S55" s="96">
        <v>8080</v>
      </c>
      <c r="T55" s="105">
        <v>2024110010212</v>
      </c>
      <c r="U55" s="106">
        <v>4</v>
      </c>
      <c r="V55" s="437"/>
      <c r="W55" s="99">
        <f t="shared" si="2"/>
        <v>1</v>
      </c>
      <c r="X55" s="96" t="s">
        <v>1384</v>
      </c>
      <c r="Y55" s="437"/>
      <c r="Z55" s="437"/>
      <c r="AA55" s="437"/>
      <c r="AB55" s="437"/>
      <c r="AC55" s="437"/>
      <c r="AD55" s="437"/>
      <c r="AE55" s="437"/>
      <c r="AF55" s="437"/>
      <c r="AG55" s="437"/>
      <c r="AH55" s="437"/>
      <c r="AI55" s="437"/>
      <c r="AJ55" s="437"/>
      <c r="AK55" s="437"/>
    </row>
    <row r="56" spans="1:37" ht="12.75" customHeight="1">
      <c r="A56" s="96" t="s">
        <v>1384</v>
      </c>
      <c r="B56" s="97" t="s">
        <v>1305</v>
      </c>
      <c r="C56" s="96" t="s">
        <v>1311</v>
      </c>
      <c r="D56" s="96">
        <v>80111600</v>
      </c>
      <c r="E56" s="95" t="s">
        <v>1438</v>
      </c>
      <c r="F56" s="96" t="s">
        <v>479</v>
      </c>
      <c r="G56" s="96" t="s">
        <v>479</v>
      </c>
      <c r="H56" s="96">
        <v>6</v>
      </c>
      <c r="I56" s="97">
        <v>1</v>
      </c>
      <c r="J56" s="96" t="s">
        <v>44</v>
      </c>
      <c r="K56" s="96" t="s">
        <v>45</v>
      </c>
      <c r="L56" s="108">
        <v>9000000</v>
      </c>
      <c r="M56" s="108">
        <f t="shared" ref="M56:M65" si="7">+L56*H56</f>
        <v>54000000</v>
      </c>
      <c r="N56" s="108" t="s">
        <v>269</v>
      </c>
      <c r="O56" s="96" t="s">
        <v>47</v>
      </c>
      <c r="P56" s="97" t="s">
        <v>1313</v>
      </c>
      <c r="Q56" s="96"/>
      <c r="R56" s="96" t="s">
        <v>1309</v>
      </c>
      <c r="S56" s="109">
        <v>8238</v>
      </c>
      <c r="T56" s="109">
        <v>2024110010322</v>
      </c>
      <c r="U56" s="106">
        <v>2</v>
      </c>
      <c r="V56" s="437"/>
      <c r="W56" s="99">
        <f t="shared" si="2"/>
        <v>1</v>
      </c>
      <c r="X56" s="96" t="s">
        <v>1384</v>
      </c>
      <c r="Y56" s="437"/>
      <c r="Z56" s="437"/>
      <c r="AA56" s="437"/>
      <c r="AB56" s="437"/>
      <c r="AC56" s="437"/>
      <c r="AD56" s="437"/>
      <c r="AE56" s="437"/>
      <c r="AF56" s="437"/>
      <c r="AG56" s="437"/>
      <c r="AH56" s="437"/>
      <c r="AI56" s="437"/>
      <c r="AJ56" s="437"/>
      <c r="AK56" s="437"/>
    </row>
    <row r="57" spans="1:37" ht="12.75" customHeight="1">
      <c r="A57" s="96" t="s">
        <v>1384</v>
      </c>
      <c r="B57" s="97" t="s">
        <v>1316</v>
      </c>
      <c r="C57" s="96" t="s">
        <v>1311</v>
      </c>
      <c r="D57" s="96">
        <v>80111602</v>
      </c>
      <c r="E57" s="95" t="s">
        <v>1439</v>
      </c>
      <c r="F57" s="96" t="s">
        <v>479</v>
      </c>
      <c r="G57" s="96" t="s">
        <v>479</v>
      </c>
      <c r="H57" s="96">
        <v>5</v>
      </c>
      <c r="I57" s="97">
        <v>1</v>
      </c>
      <c r="J57" s="96" t="s">
        <v>44</v>
      </c>
      <c r="K57" s="96" t="s">
        <v>45</v>
      </c>
      <c r="L57" s="108">
        <v>3600000</v>
      </c>
      <c r="M57" s="108">
        <f t="shared" si="7"/>
        <v>18000000</v>
      </c>
      <c r="N57" s="108" t="s">
        <v>269</v>
      </c>
      <c r="O57" s="96" t="s">
        <v>47</v>
      </c>
      <c r="P57" s="97" t="s">
        <v>1313</v>
      </c>
      <c r="Q57" s="96"/>
      <c r="R57" s="96" t="s">
        <v>1309</v>
      </c>
      <c r="S57" s="109">
        <v>8238</v>
      </c>
      <c r="T57" s="109">
        <v>2024110010322</v>
      </c>
      <c r="U57" s="106">
        <v>2</v>
      </c>
      <c r="V57" s="437"/>
      <c r="W57" s="99">
        <f t="shared" si="2"/>
        <v>1</v>
      </c>
      <c r="X57" s="96" t="s">
        <v>1384</v>
      </c>
      <c r="Y57" s="437"/>
      <c r="Z57" s="437"/>
      <c r="AA57" s="437"/>
      <c r="AB57" s="437"/>
      <c r="AC57" s="437"/>
      <c r="AD57" s="437"/>
      <c r="AE57" s="437"/>
      <c r="AF57" s="437"/>
      <c r="AG57" s="437"/>
      <c r="AH57" s="437"/>
      <c r="AI57" s="437"/>
      <c r="AJ57" s="437"/>
      <c r="AK57" s="437"/>
    </row>
    <row r="58" spans="1:37" ht="12.75" customHeight="1">
      <c r="A58" s="96" t="s">
        <v>1384</v>
      </c>
      <c r="B58" s="97" t="s">
        <v>1318</v>
      </c>
      <c r="C58" s="96" t="s">
        <v>1311</v>
      </c>
      <c r="D58" s="96">
        <v>80111603</v>
      </c>
      <c r="E58" s="95" t="s">
        <v>1440</v>
      </c>
      <c r="F58" s="96" t="s">
        <v>479</v>
      </c>
      <c r="G58" s="96" t="s">
        <v>479</v>
      </c>
      <c r="H58" s="96">
        <v>5</v>
      </c>
      <c r="I58" s="97">
        <v>1</v>
      </c>
      <c r="J58" s="96" t="s">
        <v>44</v>
      </c>
      <c r="K58" s="96" t="s">
        <v>45</v>
      </c>
      <c r="L58" s="108">
        <v>5500000</v>
      </c>
      <c r="M58" s="108">
        <f t="shared" si="7"/>
        <v>27500000</v>
      </c>
      <c r="N58" s="108" t="s">
        <v>269</v>
      </c>
      <c r="O58" s="96" t="s">
        <v>47</v>
      </c>
      <c r="P58" s="97" t="s">
        <v>1313</v>
      </c>
      <c r="Q58" s="96"/>
      <c r="R58" s="96" t="s">
        <v>1309</v>
      </c>
      <c r="S58" s="109">
        <v>8238</v>
      </c>
      <c r="T58" s="109">
        <v>2024110010322</v>
      </c>
      <c r="U58" s="106">
        <v>2</v>
      </c>
      <c r="V58" s="437"/>
      <c r="W58" s="99">
        <f t="shared" si="2"/>
        <v>1</v>
      </c>
      <c r="X58" s="96" t="s">
        <v>1384</v>
      </c>
      <c r="Y58" s="437"/>
      <c r="Z58" s="437"/>
      <c r="AA58" s="437"/>
      <c r="AB58" s="437"/>
      <c r="AC58" s="437"/>
      <c r="AD58" s="437"/>
      <c r="AE58" s="437"/>
      <c r="AF58" s="437"/>
      <c r="AG58" s="437"/>
      <c r="AH58" s="437"/>
      <c r="AI58" s="437"/>
      <c r="AJ58" s="437"/>
      <c r="AK58" s="437"/>
    </row>
    <row r="59" spans="1:37" ht="12.75" customHeight="1">
      <c r="A59" s="96" t="s">
        <v>1384</v>
      </c>
      <c r="B59" s="97" t="s">
        <v>1322</v>
      </c>
      <c r="C59" s="96" t="s">
        <v>1311</v>
      </c>
      <c r="D59" s="96">
        <v>80111605</v>
      </c>
      <c r="E59" s="95" t="s">
        <v>1441</v>
      </c>
      <c r="F59" s="96" t="s">
        <v>280</v>
      </c>
      <c r="G59" s="96" t="s">
        <v>280</v>
      </c>
      <c r="H59" s="96">
        <v>4</v>
      </c>
      <c r="I59" s="97">
        <v>1</v>
      </c>
      <c r="J59" s="96" t="s">
        <v>44</v>
      </c>
      <c r="K59" s="96" t="s">
        <v>45</v>
      </c>
      <c r="L59" s="108">
        <v>5500000</v>
      </c>
      <c r="M59" s="108">
        <f t="shared" si="7"/>
        <v>22000000</v>
      </c>
      <c r="N59" s="108" t="s">
        <v>269</v>
      </c>
      <c r="O59" s="96" t="s">
        <v>47</v>
      </c>
      <c r="P59" s="97" t="s">
        <v>1313</v>
      </c>
      <c r="Q59" s="96"/>
      <c r="R59" s="96" t="s">
        <v>1309</v>
      </c>
      <c r="S59" s="109">
        <v>8238</v>
      </c>
      <c r="T59" s="109">
        <v>2024110010322</v>
      </c>
      <c r="U59" s="106">
        <v>2</v>
      </c>
      <c r="V59" s="437"/>
      <c r="W59" s="99">
        <f t="shared" si="2"/>
        <v>1</v>
      </c>
      <c r="X59" s="96" t="s">
        <v>1384</v>
      </c>
      <c r="Y59" s="437"/>
      <c r="Z59" s="437"/>
      <c r="AA59" s="437"/>
      <c r="AB59" s="437"/>
      <c r="AC59" s="437"/>
      <c r="AD59" s="437"/>
      <c r="AE59" s="437"/>
      <c r="AF59" s="437"/>
      <c r="AG59" s="437"/>
      <c r="AH59" s="437"/>
      <c r="AI59" s="437"/>
      <c r="AJ59" s="437"/>
      <c r="AK59" s="437"/>
    </row>
    <row r="60" spans="1:37" ht="12.75" customHeight="1">
      <c r="A60" s="96" t="s">
        <v>1384</v>
      </c>
      <c r="B60" s="97" t="s">
        <v>1324</v>
      </c>
      <c r="C60" s="96" t="s">
        <v>1311</v>
      </c>
      <c r="D60" s="96">
        <v>80111606</v>
      </c>
      <c r="E60" s="95" t="s">
        <v>1442</v>
      </c>
      <c r="F60" s="96" t="s">
        <v>479</v>
      </c>
      <c r="G60" s="96" t="s">
        <v>479</v>
      </c>
      <c r="H60" s="96">
        <v>4</v>
      </c>
      <c r="I60" s="97">
        <v>1</v>
      </c>
      <c r="J60" s="96" t="s">
        <v>44</v>
      </c>
      <c r="K60" s="96" t="s">
        <v>45</v>
      </c>
      <c r="L60" s="108">
        <v>3600000</v>
      </c>
      <c r="M60" s="108">
        <f t="shared" si="7"/>
        <v>14400000</v>
      </c>
      <c r="N60" s="108" t="s">
        <v>269</v>
      </c>
      <c r="O60" s="96" t="s">
        <v>47</v>
      </c>
      <c r="P60" s="97" t="s">
        <v>1313</v>
      </c>
      <c r="Q60" s="96"/>
      <c r="R60" s="96" t="s">
        <v>1309</v>
      </c>
      <c r="S60" s="109">
        <v>8238</v>
      </c>
      <c r="T60" s="109">
        <v>2024110010322</v>
      </c>
      <c r="U60" s="106">
        <v>2</v>
      </c>
      <c r="V60" s="437"/>
      <c r="W60" s="99">
        <f t="shared" si="2"/>
        <v>1</v>
      </c>
      <c r="X60" s="96" t="s">
        <v>1384</v>
      </c>
      <c r="Y60" s="437"/>
      <c r="Z60" s="437"/>
      <c r="AA60" s="437"/>
      <c r="AB60" s="437"/>
      <c r="AC60" s="437"/>
      <c r="AD60" s="437"/>
      <c r="AE60" s="437"/>
      <c r="AF60" s="437"/>
      <c r="AG60" s="437"/>
      <c r="AH60" s="437"/>
      <c r="AI60" s="437"/>
      <c r="AJ60" s="437"/>
      <c r="AK60" s="437"/>
    </row>
    <row r="61" spans="1:37" ht="12.75" customHeight="1">
      <c r="A61" s="96" t="s">
        <v>1384</v>
      </c>
      <c r="B61" s="97" t="s">
        <v>1326</v>
      </c>
      <c r="C61" s="96" t="s">
        <v>1311</v>
      </c>
      <c r="D61" s="96">
        <v>80111607</v>
      </c>
      <c r="E61" s="95" t="s">
        <v>1443</v>
      </c>
      <c r="F61" s="96" t="s">
        <v>479</v>
      </c>
      <c r="G61" s="96" t="s">
        <v>479</v>
      </c>
      <c r="H61" s="96">
        <v>4</v>
      </c>
      <c r="I61" s="97">
        <v>1</v>
      </c>
      <c r="J61" s="96" t="s">
        <v>44</v>
      </c>
      <c r="K61" s="96" t="s">
        <v>45</v>
      </c>
      <c r="L61" s="108">
        <v>3150000</v>
      </c>
      <c r="M61" s="108">
        <f t="shared" si="7"/>
        <v>12600000</v>
      </c>
      <c r="N61" s="108" t="s">
        <v>269</v>
      </c>
      <c r="O61" s="96" t="s">
        <v>47</v>
      </c>
      <c r="P61" s="97" t="s">
        <v>1313</v>
      </c>
      <c r="Q61" s="96"/>
      <c r="R61" s="96" t="s">
        <v>1309</v>
      </c>
      <c r="S61" s="109">
        <v>8238</v>
      </c>
      <c r="T61" s="109">
        <v>2024110010322</v>
      </c>
      <c r="U61" s="106">
        <v>2</v>
      </c>
      <c r="V61" s="437"/>
      <c r="W61" s="99">
        <f t="shared" si="2"/>
        <v>1</v>
      </c>
      <c r="X61" s="96" t="s">
        <v>1384</v>
      </c>
      <c r="Y61" s="437"/>
      <c r="Z61" s="437"/>
      <c r="AA61" s="437"/>
      <c r="AB61" s="437"/>
      <c r="AC61" s="437"/>
      <c r="AD61" s="437"/>
      <c r="AE61" s="437"/>
      <c r="AF61" s="437"/>
      <c r="AG61" s="437"/>
      <c r="AH61" s="437"/>
      <c r="AI61" s="437"/>
      <c r="AJ61" s="437"/>
      <c r="AK61" s="437"/>
    </row>
    <row r="62" spans="1:37" ht="12.75" customHeight="1">
      <c r="A62" s="96" t="s">
        <v>1384</v>
      </c>
      <c r="B62" s="97" t="s">
        <v>1328</v>
      </c>
      <c r="C62" s="96" t="s">
        <v>1311</v>
      </c>
      <c r="D62" s="96">
        <v>80111608</v>
      </c>
      <c r="E62" s="95" t="s">
        <v>1444</v>
      </c>
      <c r="F62" s="96" t="s">
        <v>479</v>
      </c>
      <c r="G62" s="96" t="s">
        <v>479</v>
      </c>
      <c r="H62" s="96">
        <v>5</v>
      </c>
      <c r="I62" s="97">
        <v>1</v>
      </c>
      <c r="J62" s="96" t="s">
        <v>44</v>
      </c>
      <c r="K62" s="96" t="s">
        <v>45</v>
      </c>
      <c r="L62" s="108">
        <v>3500000</v>
      </c>
      <c r="M62" s="108">
        <f t="shared" si="7"/>
        <v>17500000</v>
      </c>
      <c r="N62" s="108" t="s">
        <v>269</v>
      </c>
      <c r="O62" s="96" t="s">
        <v>47</v>
      </c>
      <c r="P62" s="97" t="s">
        <v>1313</v>
      </c>
      <c r="Q62" s="96"/>
      <c r="R62" s="96" t="s">
        <v>1309</v>
      </c>
      <c r="S62" s="109">
        <v>8238</v>
      </c>
      <c r="T62" s="109">
        <v>2024110010322</v>
      </c>
      <c r="U62" s="106">
        <v>2</v>
      </c>
      <c r="V62" s="437"/>
      <c r="W62" s="99">
        <f t="shared" si="2"/>
        <v>1</v>
      </c>
      <c r="X62" s="96" t="s">
        <v>1384</v>
      </c>
      <c r="Y62" s="437"/>
      <c r="Z62" s="437"/>
      <c r="AA62" s="437"/>
      <c r="AB62" s="437"/>
      <c r="AC62" s="437"/>
      <c r="AD62" s="437"/>
      <c r="AE62" s="437"/>
      <c r="AF62" s="437"/>
      <c r="AG62" s="437"/>
      <c r="AH62" s="437"/>
      <c r="AI62" s="437"/>
      <c r="AJ62" s="437"/>
      <c r="AK62" s="437"/>
    </row>
    <row r="63" spans="1:37" ht="12.75" customHeight="1">
      <c r="A63" s="96" t="s">
        <v>1384</v>
      </c>
      <c r="B63" s="97" t="s">
        <v>1330</v>
      </c>
      <c r="C63" s="96" t="s">
        <v>1311</v>
      </c>
      <c r="D63" s="96">
        <v>80111609</v>
      </c>
      <c r="E63" s="95" t="s">
        <v>1445</v>
      </c>
      <c r="F63" s="96" t="s">
        <v>280</v>
      </c>
      <c r="G63" s="96" t="s">
        <v>280</v>
      </c>
      <c r="H63" s="96">
        <v>4</v>
      </c>
      <c r="I63" s="97">
        <v>1</v>
      </c>
      <c r="J63" s="96" t="s">
        <v>44</v>
      </c>
      <c r="K63" s="96" t="s">
        <v>45</v>
      </c>
      <c r="L63" s="108">
        <v>3000000</v>
      </c>
      <c r="M63" s="108">
        <f t="shared" si="7"/>
        <v>12000000</v>
      </c>
      <c r="N63" s="108" t="s">
        <v>269</v>
      </c>
      <c r="O63" s="96" t="s">
        <v>47</v>
      </c>
      <c r="P63" s="97" t="s">
        <v>1313</v>
      </c>
      <c r="Q63" s="96"/>
      <c r="R63" s="96" t="s">
        <v>1309</v>
      </c>
      <c r="S63" s="109">
        <v>8238</v>
      </c>
      <c r="T63" s="109">
        <v>2024110010322</v>
      </c>
      <c r="U63" s="106">
        <v>2</v>
      </c>
      <c r="V63" s="437"/>
      <c r="W63" s="99">
        <f t="shared" si="2"/>
        <v>1</v>
      </c>
      <c r="X63" s="96" t="s">
        <v>1384</v>
      </c>
      <c r="Y63" s="437"/>
      <c r="Z63" s="437"/>
      <c r="AA63" s="437"/>
      <c r="AB63" s="437"/>
      <c r="AC63" s="437"/>
      <c r="AD63" s="437"/>
      <c r="AE63" s="437"/>
      <c r="AF63" s="437"/>
      <c r="AG63" s="437"/>
      <c r="AH63" s="437"/>
      <c r="AI63" s="437"/>
      <c r="AJ63" s="437"/>
      <c r="AK63" s="437"/>
    </row>
    <row r="64" spans="1:37" ht="12.75" customHeight="1">
      <c r="A64" s="96" t="s">
        <v>1446</v>
      </c>
      <c r="B64" s="97" t="s">
        <v>1355</v>
      </c>
      <c r="C64" s="96" t="s">
        <v>1311</v>
      </c>
      <c r="D64" s="96">
        <v>80111609</v>
      </c>
      <c r="E64" s="95" t="s">
        <v>1342</v>
      </c>
      <c r="F64" s="96" t="s">
        <v>280</v>
      </c>
      <c r="G64" s="96" t="s">
        <v>280</v>
      </c>
      <c r="H64" s="96">
        <v>5</v>
      </c>
      <c r="I64" s="97">
        <v>1</v>
      </c>
      <c r="J64" s="96" t="s">
        <v>44</v>
      </c>
      <c r="K64" s="96" t="s">
        <v>45</v>
      </c>
      <c r="L64" s="108">
        <v>4500000</v>
      </c>
      <c r="M64" s="108">
        <f t="shared" si="7"/>
        <v>22500000</v>
      </c>
      <c r="N64" s="108" t="s">
        <v>269</v>
      </c>
      <c r="O64" s="96" t="s">
        <v>47</v>
      </c>
      <c r="P64" s="97" t="s">
        <v>1313</v>
      </c>
      <c r="Q64" s="110" t="s">
        <v>1447</v>
      </c>
      <c r="R64" s="96" t="s">
        <v>1309</v>
      </c>
      <c r="S64" s="109">
        <v>8238</v>
      </c>
      <c r="T64" s="109">
        <v>2024110010322</v>
      </c>
      <c r="U64" s="106">
        <v>2</v>
      </c>
      <c r="V64" s="437"/>
      <c r="W64" s="99">
        <f t="shared" si="2"/>
        <v>1</v>
      </c>
      <c r="X64" s="96" t="s">
        <v>1446</v>
      </c>
      <c r="Y64" s="437"/>
      <c r="Z64" s="437"/>
      <c r="AA64" s="437"/>
      <c r="AB64" s="437"/>
      <c r="AC64" s="437"/>
      <c r="AD64" s="437"/>
      <c r="AE64" s="437"/>
      <c r="AF64" s="437"/>
      <c r="AG64" s="437"/>
      <c r="AH64" s="437"/>
      <c r="AI64" s="437"/>
      <c r="AJ64" s="437"/>
      <c r="AK64" s="437"/>
    </row>
    <row r="65" spans="1:37" ht="12.75" customHeight="1">
      <c r="A65" s="96" t="s">
        <v>1384</v>
      </c>
      <c r="B65" s="97" t="s">
        <v>1334</v>
      </c>
      <c r="C65" s="96" t="s">
        <v>1335</v>
      </c>
      <c r="D65" s="96">
        <v>80111600</v>
      </c>
      <c r="E65" s="95" t="s">
        <v>1448</v>
      </c>
      <c r="F65" s="96" t="s">
        <v>479</v>
      </c>
      <c r="G65" s="96" t="s">
        <v>479</v>
      </c>
      <c r="H65" s="96">
        <v>6</v>
      </c>
      <c r="I65" s="97">
        <v>1</v>
      </c>
      <c r="J65" s="96" t="s">
        <v>44</v>
      </c>
      <c r="K65" s="96" t="s">
        <v>45</v>
      </c>
      <c r="L65" s="108">
        <v>3310000</v>
      </c>
      <c r="M65" s="108">
        <f t="shared" si="7"/>
        <v>19860000</v>
      </c>
      <c r="N65" s="108" t="s">
        <v>269</v>
      </c>
      <c r="O65" s="96" t="s">
        <v>47</v>
      </c>
      <c r="P65" s="97" t="s">
        <v>1313</v>
      </c>
      <c r="Q65" s="96"/>
      <c r="R65" s="96" t="s">
        <v>1309</v>
      </c>
      <c r="S65" s="109">
        <v>8238</v>
      </c>
      <c r="T65" s="109">
        <v>2024110010322</v>
      </c>
      <c r="U65" s="106">
        <v>2</v>
      </c>
      <c r="V65" s="437"/>
      <c r="W65" s="99">
        <f t="shared" si="2"/>
        <v>1</v>
      </c>
      <c r="X65" s="96" t="s">
        <v>1384</v>
      </c>
      <c r="Y65" s="437"/>
      <c r="Z65" s="437"/>
      <c r="AA65" s="437"/>
      <c r="AB65" s="437"/>
      <c r="AC65" s="437"/>
      <c r="AD65" s="437"/>
      <c r="AE65" s="437"/>
      <c r="AF65" s="437"/>
      <c r="AG65" s="437"/>
      <c r="AH65" s="437"/>
      <c r="AI65" s="437"/>
      <c r="AJ65" s="437"/>
      <c r="AK65" s="437"/>
    </row>
    <row r="66" spans="1:37" ht="12.75" customHeight="1">
      <c r="A66" s="111" t="s">
        <v>1384</v>
      </c>
      <c r="B66" s="112" t="s">
        <v>985</v>
      </c>
      <c r="C66" s="438" t="s">
        <v>966</v>
      </c>
      <c r="D66" s="112">
        <v>80111601</v>
      </c>
      <c r="E66" s="438" t="s">
        <v>1449</v>
      </c>
      <c r="F66" s="112" t="s">
        <v>479</v>
      </c>
      <c r="G66" s="438" t="s">
        <v>479</v>
      </c>
      <c r="H66" s="438">
        <v>8</v>
      </c>
      <c r="I66" s="438">
        <v>1</v>
      </c>
      <c r="J66" s="112" t="s">
        <v>949</v>
      </c>
      <c r="K66" s="438" t="s">
        <v>950</v>
      </c>
      <c r="L66" s="439">
        <v>9000000</v>
      </c>
      <c r="M66" s="440">
        <v>72000000</v>
      </c>
      <c r="N66" s="112" t="s">
        <v>951</v>
      </c>
      <c r="O66" s="438" t="s">
        <v>1450</v>
      </c>
      <c r="P66" s="438" t="s">
        <v>952</v>
      </c>
      <c r="Q66" s="441" t="s">
        <v>1451</v>
      </c>
      <c r="R66" s="96" t="s">
        <v>945</v>
      </c>
      <c r="S66" s="96">
        <v>8146</v>
      </c>
      <c r="T66" s="113" t="s">
        <v>1345</v>
      </c>
      <c r="U66" s="106">
        <v>3</v>
      </c>
      <c r="V66" s="442">
        <v>45712</v>
      </c>
      <c r="W66" s="99">
        <f t="shared" si="2"/>
        <v>1</v>
      </c>
      <c r="X66" s="111" t="s">
        <v>1384</v>
      </c>
      <c r="Y66" s="437"/>
      <c r="Z66" s="437"/>
      <c r="AA66" s="437"/>
      <c r="AB66" s="437"/>
      <c r="AC66" s="437"/>
      <c r="AD66" s="437"/>
      <c r="AE66" s="437"/>
      <c r="AF66" s="437"/>
      <c r="AG66" s="437"/>
      <c r="AH66" s="437"/>
      <c r="AI66" s="437"/>
      <c r="AJ66" s="437"/>
      <c r="AK66" s="437"/>
    </row>
    <row r="67" spans="1:37" ht="12.75" customHeight="1">
      <c r="A67" s="111" t="s">
        <v>1384</v>
      </c>
      <c r="B67" s="112" t="s">
        <v>1018</v>
      </c>
      <c r="C67" s="438" t="s">
        <v>966</v>
      </c>
      <c r="D67" s="112">
        <v>80111601</v>
      </c>
      <c r="E67" s="438" t="s">
        <v>1452</v>
      </c>
      <c r="F67" s="112" t="s">
        <v>479</v>
      </c>
      <c r="G67" s="438" t="s">
        <v>479</v>
      </c>
      <c r="H67" s="438">
        <v>4</v>
      </c>
      <c r="I67" s="438">
        <v>1</v>
      </c>
      <c r="J67" s="112" t="s">
        <v>949</v>
      </c>
      <c r="K67" s="438" t="s">
        <v>950</v>
      </c>
      <c r="L67" s="439">
        <v>4500000</v>
      </c>
      <c r="M67" s="440">
        <v>18000000</v>
      </c>
      <c r="N67" s="112" t="s">
        <v>951</v>
      </c>
      <c r="O67" s="438" t="s">
        <v>1450</v>
      </c>
      <c r="P67" s="438" t="s">
        <v>952</v>
      </c>
      <c r="Q67" s="441" t="s">
        <v>1453</v>
      </c>
      <c r="R67" s="96" t="s">
        <v>945</v>
      </c>
      <c r="S67" s="96">
        <v>8146</v>
      </c>
      <c r="T67" s="113" t="s">
        <v>1345</v>
      </c>
      <c r="U67" s="106">
        <v>3</v>
      </c>
      <c r="V67" s="442">
        <v>45712</v>
      </c>
      <c r="W67" s="99">
        <f t="shared" si="2"/>
        <v>1</v>
      </c>
      <c r="X67" s="111" t="s">
        <v>1384</v>
      </c>
      <c r="Y67" s="437"/>
      <c r="Z67" s="437"/>
      <c r="AA67" s="437"/>
      <c r="AB67" s="437"/>
      <c r="AC67" s="437"/>
      <c r="AD67" s="437"/>
      <c r="AE67" s="437"/>
      <c r="AF67" s="437"/>
      <c r="AG67" s="437"/>
      <c r="AH67" s="437"/>
      <c r="AI67" s="437"/>
      <c r="AJ67" s="437"/>
      <c r="AK67" s="437"/>
    </row>
    <row r="68" spans="1:37" ht="12.75" customHeight="1">
      <c r="A68" s="111" t="s">
        <v>1384</v>
      </c>
      <c r="B68" s="112" t="s">
        <v>971</v>
      </c>
      <c r="C68" s="438" t="s">
        <v>966</v>
      </c>
      <c r="D68" s="112">
        <v>80111601</v>
      </c>
      <c r="E68" s="438" t="s">
        <v>1454</v>
      </c>
      <c r="F68" s="112" t="s">
        <v>479</v>
      </c>
      <c r="G68" s="438" t="s">
        <v>479</v>
      </c>
      <c r="H68" s="438">
        <v>9</v>
      </c>
      <c r="I68" s="438">
        <v>1</v>
      </c>
      <c r="J68" s="112" t="s">
        <v>949</v>
      </c>
      <c r="K68" s="438" t="s">
        <v>950</v>
      </c>
      <c r="L68" s="439">
        <v>9000000</v>
      </c>
      <c r="M68" s="440">
        <v>81000000</v>
      </c>
      <c r="N68" s="112" t="s">
        <v>951</v>
      </c>
      <c r="O68" s="438" t="s">
        <v>1450</v>
      </c>
      <c r="P68" s="438" t="s">
        <v>952</v>
      </c>
      <c r="Q68" s="441" t="s">
        <v>1453</v>
      </c>
      <c r="R68" s="96" t="s">
        <v>945</v>
      </c>
      <c r="S68" s="96">
        <v>8146</v>
      </c>
      <c r="T68" s="113" t="s">
        <v>1345</v>
      </c>
      <c r="U68" s="106">
        <v>3</v>
      </c>
      <c r="V68" s="442">
        <v>45712</v>
      </c>
      <c r="W68" s="99">
        <f t="shared" si="2"/>
        <v>1</v>
      </c>
      <c r="X68" s="111" t="s">
        <v>1384</v>
      </c>
      <c r="Y68" s="437"/>
      <c r="Z68" s="437"/>
      <c r="AA68" s="437"/>
      <c r="AB68" s="437"/>
      <c r="AC68" s="437"/>
      <c r="AD68" s="437"/>
      <c r="AE68" s="437"/>
      <c r="AF68" s="437"/>
      <c r="AG68" s="437"/>
      <c r="AH68" s="437"/>
      <c r="AI68" s="437"/>
      <c r="AJ68" s="437"/>
      <c r="AK68" s="437"/>
    </row>
    <row r="69" spans="1:37" ht="12.75" customHeight="1">
      <c r="A69" s="111" t="s">
        <v>1384</v>
      </c>
      <c r="B69" s="112" t="s">
        <v>1009</v>
      </c>
      <c r="C69" s="438" t="s">
        <v>966</v>
      </c>
      <c r="D69" s="112">
        <v>80111601</v>
      </c>
      <c r="E69" s="438" t="s">
        <v>1452</v>
      </c>
      <c r="F69" s="112" t="s">
        <v>479</v>
      </c>
      <c r="G69" s="438" t="s">
        <v>479</v>
      </c>
      <c r="H69" s="438">
        <v>5</v>
      </c>
      <c r="I69" s="438">
        <v>1</v>
      </c>
      <c r="J69" s="112" t="s">
        <v>949</v>
      </c>
      <c r="K69" s="438" t="s">
        <v>950</v>
      </c>
      <c r="L69" s="439">
        <v>4000000</v>
      </c>
      <c r="M69" s="440">
        <v>20000000</v>
      </c>
      <c r="N69" s="112" t="s">
        <v>951</v>
      </c>
      <c r="O69" s="438" t="s">
        <v>1450</v>
      </c>
      <c r="P69" s="438" t="s">
        <v>952</v>
      </c>
      <c r="Q69" s="441" t="s">
        <v>1453</v>
      </c>
      <c r="R69" s="96" t="s">
        <v>945</v>
      </c>
      <c r="S69" s="96">
        <v>8146</v>
      </c>
      <c r="T69" s="113" t="s">
        <v>1345</v>
      </c>
      <c r="U69" s="106">
        <v>3</v>
      </c>
      <c r="V69" s="442">
        <v>45712</v>
      </c>
      <c r="W69" s="99">
        <f t="shared" si="2"/>
        <v>1</v>
      </c>
      <c r="X69" s="111" t="s">
        <v>1384</v>
      </c>
      <c r="Y69" s="437"/>
      <c r="Z69" s="437"/>
      <c r="AA69" s="437"/>
      <c r="AB69" s="437"/>
      <c r="AC69" s="437"/>
      <c r="AD69" s="437"/>
      <c r="AE69" s="437"/>
      <c r="AF69" s="437"/>
      <c r="AG69" s="437"/>
      <c r="AH69" s="437"/>
      <c r="AI69" s="437"/>
      <c r="AJ69" s="437"/>
      <c r="AK69" s="437"/>
    </row>
    <row r="70" spans="1:37" ht="12.75" customHeight="1">
      <c r="A70" s="111" t="s">
        <v>1384</v>
      </c>
      <c r="B70" s="112" t="s">
        <v>981</v>
      </c>
      <c r="C70" s="438" t="s">
        <v>966</v>
      </c>
      <c r="D70" s="112">
        <v>80111601</v>
      </c>
      <c r="E70" s="438" t="s">
        <v>1455</v>
      </c>
      <c r="F70" s="112" t="s">
        <v>479</v>
      </c>
      <c r="G70" s="438" t="s">
        <v>479</v>
      </c>
      <c r="H70" s="438">
        <v>7</v>
      </c>
      <c r="I70" s="438">
        <v>1</v>
      </c>
      <c r="J70" s="112" t="s">
        <v>949</v>
      </c>
      <c r="K70" s="438" t="s">
        <v>950</v>
      </c>
      <c r="L70" s="439">
        <v>3156000</v>
      </c>
      <c r="M70" s="440">
        <v>22092000</v>
      </c>
      <c r="N70" s="112" t="s">
        <v>951</v>
      </c>
      <c r="O70" s="438" t="s">
        <v>1450</v>
      </c>
      <c r="P70" s="438" t="s">
        <v>952</v>
      </c>
      <c r="Q70" s="441" t="s">
        <v>1451</v>
      </c>
      <c r="R70" s="96" t="s">
        <v>945</v>
      </c>
      <c r="S70" s="96">
        <v>8146</v>
      </c>
      <c r="T70" s="113" t="s">
        <v>1345</v>
      </c>
      <c r="U70" s="106">
        <v>3</v>
      </c>
      <c r="V70" s="442">
        <v>45712</v>
      </c>
      <c r="W70" s="99">
        <f t="shared" si="2"/>
        <v>1</v>
      </c>
      <c r="X70" s="111" t="s">
        <v>1384</v>
      </c>
      <c r="Y70" s="437"/>
      <c r="Z70" s="437"/>
      <c r="AA70" s="437"/>
      <c r="AB70" s="437"/>
      <c r="AC70" s="437"/>
      <c r="AD70" s="437"/>
      <c r="AE70" s="437"/>
      <c r="AF70" s="437"/>
      <c r="AG70" s="437"/>
      <c r="AH70" s="437"/>
      <c r="AI70" s="437"/>
      <c r="AJ70" s="437"/>
      <c r="AK70" s="437"/>
    </row>
    <row r="71" spans="1:37" ht="12.75" customHeight="1">
      <c r="A71" s="111" t="s">
        <v>1384</v>
      </c>
      <c r="B71" s="112" t="s">
        <v>1016</v>
      </c>
      <c r="C71" s="438" t="s">
        <v>966</v>
      </c>
      <c r="D71" s="112">
        <v>80111601</v>
      </c>
      <c r="E71" s="438" t="s">
        <v>1456</v>
      </c>
      <c r="F71" s="112" t="s">
        <v>479</v>
      </c>
      <c r="G71" s="438" t="s">
        <v>479</v>
      </c>
      <c r="H71" s="438">
        <v>8</v>
      </c>
      <c r="I71" s="438">
        <v>1</v>
      </c>
      <c r="J71" s="112" t="s">
        <v>949</v>
      </c>
      <c r="K71" s="438" t="s">
        <v>950</v>
      </c>
      <c r="L71" s="439">
        <v>4500000</v>
      </c>
      <c r="M71" s="440">
        <v>36000000</v>
      </c>
      <c r="N71" s="112" t="s">
        <v>951</v>
      </c>
      <c r="O71" s="438" t="s">
        <v>1450</v>
      </c>
      <c r="P71" s="438" t="s">
        <v>952</v>
      </c>
      <c r="Q71" s="441" t="s">
        <v>1453</v>
      </c>
      <c r="R71" s="96" t="s">
        <v>945</v>
      </c>
      <c r="S71" s="96">
        <v>8146</v>
      </c>
      <c r="T71" s="113" t="s">
        <v>1345</v>
      </c>
      <c r="U71" s="106">
        <v>3</v>
      </c>
      <c r="V71" s="442">
        <v>45712</v>
      </c>
      <c r="W71" s="99">
        <f t="shared" si="2"/>
        <v>1</v>
      </c>
      <c r="X71" s="111" t="s">
        <v>1384</v>
      </c>
      <c r="Y71" s="437"/>
      <c r="Z71" s="437"/>
      <c r="AA71" s="437"/>
      <c r="AB71" s="437"/>
      <c r="AC71" s="437"/>
      <c r="AD71" s="437"/>
      <c r="AE71" s="437"/>
      <c r="AF71" s="437"/>
      <c r="AG71" s="437"/>
      <c r="AH71" s="437"/>
      <c r="AI71" s="437"/>
      <c r="AJ71" s="437"/>
      <c r="AK71" s="437"/>
    </row>
    <row r="72" spans="1:37" ht="12.75" customHeight="1">
      <c r="A72" s="111" t="s">
        <v>1384</v>
      </c>
      <c r="B72" s="112" t="s">
        <v>977</v>
      </c>
      <c r="C72" s="438" t="s">
        <v>966</v>
      </c>
      <c r="D72" s="112">
        <v>80111601</v>
      </c>
      <c r="E72" s="438" t="s">
        <v>1457</v>
      </c>
      <c r="F72" s="112" t="s">
        <v>479</v>
      </c>
      <c r="G72" s="438" t="s">
        <v>479</v>
      </c>
      <c r="H72" s="438">
        <v>6.5</v>
      </c>
      <c r="I72" s="438">
        <v>1</v>
      </c>
      <c r="J72" s="112" t="s">
        <v>949</v>
      </c>
      <c r="K72" s="438" t="s">
        <v>950</v>
      </c>
      <c r="L72" s="439">
        <v>3156000</v>
      </c>
      <c r="M72" s="440">
        <v>20514000</v>
      </c>
      <c r="N72" s="112" t="s">
        <v>951</v>
      </c>
      <c r="O72" s="438" t="s">
        <v>1450</v>
      </c>
      <c r="P72" s="438" t="s">
        <v>952</v>
      </c>
      <c r="Q72" s="441" t="s">
        <v>1453</v>
      </c>
      <c r="R72" s="96" t="s">
        <v>945</v>
      </c>
      <c r="S72" s="96">
        <v>8146</v>
      </c>
      <c r="T72" s="113" t="s">
        <v>1345</v>
      </c>
      <c r="U72" s="106">
        <v>3</v>
      </c>
      <c r="V72" s="442">
        <v>45712</v>
      </c>
      <c r="W72" s="99">
        <f t="shared" si="2"/>
        <v>1</v>
      </c>
      <c r="X72" s="111" t="s">
        <v>1384</v>
      </c>
      <c r="Y72" s="437"/>
      <c r="Z72" s="437"/>
      <c r="AA72" s="437"/>
      <c r="AB72" s="437"/>
      <c r="AC72" s="437"/>
      <c r="AD72" s="437"/>
      <c r="AE72" s="437"/>
      <c r="AF72" s="437"/>
      <c r="AG72" s="437"/>
      <c r="AH72" s="437"/>
      <c r="AI72" s="437"/>
      <c r="AJ72" s="437"/>
      <c r="AK72" s="437"/>
    </row>
    <row r="73" spans="1:37" ht="12.75" customHeight="1">
      <c r="A73" s="111" t="s">
        <v>1384</v>
      </c>
      <c r="B73" s="112" t="s">
        <v>975</v>
      </c>
      <c r="C73" s="438" t="s">
        <v>966</v>
      </c>
      <c r="D73" s="112">
        <v>80111601</v>
      </c>
      <c r="E73" s="438" t="s">
        <v>1458</v>
      </c>
      <c r="F73" s="112" t="s">
        <v>479</v>
      </c>
      <c r="G73" s="438" t="s">
        <v>479</v>
      </c>
      <c r="H73" s="438">
        <v>8</v>
      </c>
      <c r="I73" s="438">
        <v>1</v>
      </c>
      <c r="J73" s="112" t="s">
        <v>949</v>
      </c>
      <c r="K73" s="438" t="s">
        <v>950</v>
      </c>
      <c r="L73" s="439">
        <v>8000000</v>
      </c>
      <c r="M73" s="440">
        <v>64000000</v>
      </c>
      <c r="N73" s="112" t="s">
        <v>951</v>
      </c>
      <c r="O73" s="438" t="s">
        <v>1450</v>
      </c>
      <c r="P73" s="438" t="s">
        <v>952</v>
      </c>
      <c r="Q73" s="441" t="s">
        <v>1453</v>
      </c>
      <c r="R73" s="96" t="s">
        <v>945</v>
      </c>
      <c r="S73" s="96">
        <v>8146</v>
      </c>
      <c r="T73" s="113" t="s">
        <v>1345</v>
      </c>
      <c r="U73" s="106">
        <v>3</v>
      </c>
      <c r="V73" s="442">
        <v>45712</v>
      </c>
      <c r="W73" s="99">
        <f t="shared" si="2"/>
        <v>1</v>
      </c>
      <c r="X73" s="111" t="s">
        <v>1384</v>
      </c>
      <c r="Y73" s="437"/>
      <c r="Z73" s="437"/>
      <c r="AA73" s="437"/>
      <c r="AB73" s="437"/>
      <c r="AC73" s="437"/>
      <c r="AD73" s="437"/>
      <c r="AE73" s="437"/>
      <c r="AF73" s="437"/>
      <c r="AG73" s="437"/>
      <c r="AH73" s="437"/>
      <c r="AI73" s="437"/>
      <c r="AJ73" s="437"/>
      <c r="AK73" s="437"/>
    </row>
    <row r="74" spans="1:37" ht="12.75" customHeight="1">
      <c r="A74" s="111" t="s">
        <v>1384</v>
      </c>
      <c r="B74" s="112" t="s">
        <v>987</v>
      </c>
      <c r="C74" s="438" t="s">
        <v>966</v>
      </c>
      <c r="D74" s="112">
        <v>80111601</v>
      </c>
      <c r="E74" s="438" t="s">
        <v>1459</v>
      </c>
      <c r="F74" s="112" t="s">
        <v>479</v>
      </c>
      <c r="G74" s="438" t="s">
        <v>479</v>
      </c>
      <c r="H74" s="438">
        <v>7</v>
      </c>
      <c r="I74" s="438">
        <v>1</v>
      </c>
      <c r="J74" s="112" t="s">
        <v>949</v>
      </c>
      <c r="K74" s="438" t="s">
        <v>950</v>
      </c>
      <c r="L74" s="439">
        <v>6000000</v>
      </c>
      <c r="M74" s="440">
        <v>42000000</v>
      </c>
      <c r="N74" s="112" t="s">
        <v>951</v>
      </c>
      <c r="O74" s="438" t="s">
        <v>1450</v>
      </c>
      <c r="P74" s="438" t="s">
        <v>952</v>
      </c>
      <c r="Q74" s="441" t="s">
        <v>1460</v>
      </c>
      <c r="R74" s="96" t="s">
        <v>945</v>
      </c>
      <c r="S74" s="96">
        <v>8146</v>
      </c>
      <c r="T74" s="113" t="s">
        <v>1345</v>
      </c>
      <c r="U74" s="106">
        <v>3</v>
      </c>
      <c r="V74" s="442">
        <v>45712</v>
      </c>
      <c r="W74" s="99">
        <f t="shared" si="2"/>
        <v>1</v>
      </c>
      <c r="X74" s="111" t="s">
        <v>1384</v>
      </c>
      <c r="Y74" s="437"/>
      <c r="Z74" s="437"/>
      <c r="AA74" s="437"/>
      <c r="AB74" s="437"/>
      <c r="AC74" s="437"/>
      <c r="AD74" s="437"/>
      <c r="AE74" s="437"/>
      <c r="AF74" s="437"/>
      <c r="AG74" s="437"/>
      <c r="AH74" s="437"/>
      <c r="AI74" s="437"/>
      <c r="AJ74" s="437"/>
      <c r="AK74" s="437"/>
    </row>
    <row r="75" spans="1:37" ht="12.75" customHeight="1">
      <c r="A75" s="111" t="s">
        <v>1384</v>
      </c>
      <c r="B75" s="112" t="s">
        <v>993</v>
      </c>
      <c r="C75" s="438" t="s">
        <v>966</v>
      </c>
      <c r="D75" s="112">
        <v>80111601</v>
      </c>
      <c r="E75" s="438" t="s">
        <v>1461</v>
      </c>
      <c r="F75" s="112" t="s">
        <v>479</v>
      </c>
      <c r="G75" s="438" t="s">
        <v>479</v>
      </c>
      <c r="H75" s="438">
        <v>6</v>
      </c>
      <c r="I75" s="438">
        <v>1</v>
      </c>
      <c r="J75" s="112" t="s">
        <v>949</v>
      </c>
      <c r="K75" s="438" t="s">
        <v>950</v>
      </c>
      <c r="L75" s="439">
        <v>10000000</v>
      </c>
      <c r="M75" s="440">
        <v>60000000</v>
      </c>
      <c r="N75" s="112" t="s">
        <v>951</v>
      </c>
      <c r="O75" s="438" t="s">
        <v>1450</v>
      </c>
      <c r="P75" s="438" t="s">
        <v>952</v>
      </c>
      <c r="Q75" s="441" t="s">
        <v>1460</v>
      </c>
      <c r="R75" s="96" t="s">
        <v>945</v>
      </c>
      <c r="S75" s="96">
        <v>8146</v>
      </c>
      <c r="T75" s="113" t="s">
        <v>1345</v>
      </c>
      <c r="U75" s="106">
        <v>3</v>
      </c>
      <c r="V75" s="442">
        <v>45712</v>
      </c>
      <c r="W75" s="99">
        <f t="shared" si="2"/>
        <v>1</v>
      </c>
      <c r="X75" s="111" t="s">
        <v>1384</v>
      </c>
      <c r="Y75" s="437"/>
      <c r="Z75" s="437"/>
      <c r="AA75" s="437"/>
      <c r="AB75" s="437"/>
      <c r="AC75" s="437"/>
      <c r="AD75" s="437"/>
      <c r="AE75" s="437"/>
      <c r="AF75" s="437"/>
      <c r="AG75" s="437"/>
      <c r="AH75" s="437"/>
      <c r="AI75" s="437"/>
      <c r="AJ75" s="437"/>
      <c r="AK75" s="437"/>
    </row>
    <row r="76" spans="1:37" ht="12.75" customHeight="1">
      <c r="A76" s="111" t="s">
        <v>1462</v>
      </c>
      <c r="B76" s="112" t="s">
        <v>997</v>
      </c>
      <c r="C76" s="438" t="s">
        <v>966</v>
      </c>
      <c r="D76" s="112">
        <v>80111601</v>
      </c>
      <c r="E76" s="438" t="s">
        <v>1463</v>
      </c>
      <c r="F76" s="112" t="s">
        <v>295</v>
      </c>
      <c r="G76" s="438" t="s">
        <v>295</v>
      </c>
      <c r="H76" s="438">
        <v>4</v>
      </c>
      <c r="I76" s="438">
        <v>1</v>
      </c>
      <c r="J76" s="112" t="s">
        <v>949</v>
      </c>
      <c r="K76" s="438" t="s">
        <v>950</v>
      </c>
      <c r="L76" s="439" t="s">
        <v>1464</v>
      </c>
      <c r="M76" s="440" t="s">
        <v>1464</v>
      </c>
      <c r="N76" s="112" t="s">
        <v>951</v>
      </c>
      <c r="O76" s="438" t="s">
        <v>1450</v>
      </c>
      <c r="P76" s="438" t="s">
        <v>952</v>
      </c>
      <c r="Q76" s="441" t="s">
        <v>1465</v>
      </c>
      <c r="R76" s="96" t="s">
        <v>945</v>
      </c>
      <c r="S76" s="96">
        <v>8146</v>
      </c>
      <c r="T76" s="113" t="s">
        <v>1345</v>
      </c>
      <c r="U76" s="106">
        <v>3</v>
      </c>
      <c r="V76" s="442">
        <v>45712</v>
      </c>
      <c r="W76" s="99">
        <f t="shared" si="2"/>
        <v>1</v>
      </c>
      <c r="X76" s="111" t="s">
        <v>1462</v>
      </c>
      <c r="Y76" s="437"/>
      <c r="Z76" s="437"/>
      <c r="AA76" s="437"/>
      <c r="AB76" s="437"/>
      <c r="AC76" s="437"/>
      <c r="AD76" s="437"/>
      <c r="AE76" s="437"/>
      <c r="AF76" s="437"/>
      <c r="AG76" s="437"/>
      <c r="AH76" s="437"/>
      <c r="AI76" s="437"/>
      <c r="AJ76" s="437"/>
      <c r="AK76" s="437"/>
    </row>
    <row r="77" spans="1:37" ht="12.75" customHeight="1">
      <c r="A77" s="111" t="s">
        <v>1384</v>
      </c>
      <c r="B77" s="112" t="s">
        <v>1021</v>
      </c>
      <c r="C77" s="438" t="s">
        <v>966</v>
      </c>
      <c r="D77" s="112">
        <v>80111601</v>
      </c>
      <c r="E77" s="438" t="s">
        <v>1452</v>
      </c>
      <c r="F77" s="112" t="s">
        <v>479</v>
      </c>
      <c r="G77" s="438" t="s">
        <v>479</v>
      </c>
      <c r="H77" s="438">
        <v>9</v>
      </c>
      <c r="I77" s="438">
        <v>1</v>
      </c>
      <c r="J77" s="112" t="s">
        <v>949</v>
      </c>
      <c r="K77" s="438" t="s">
        <v>950</v>
      </c>
      <c r="L77" s="439">
        <v>4000000</v>
      </c>
      <c r="M77" s="440">
        <v>36000000</v>
      </c>
      <c r="N77" s="112" t="s">
        <v>951</v>
      </c>
      <c r="O77" s="438" t="s">
        <v>1450</v>
      </c>
      <c r="P77" s="438" t="s">
        <v>952</v>
      </c>
      <c r="Q77" s="441" t="s">
        <v>1453</v>
      </c>
      <c r="R77" s="96" t="s">
        <v>945</v>
      </c>
      <c r="S77" s="96">
        <v>8146</v>
      </c>
      <c r="T77" s="113" t="s">
        <v>1345</v>
      </c>
      <c r="U77" s="106">
        <v>3</v>
      </c>
      <c r="V77" s="442">
        <v>45712</v>
      </c>
      <c r="W77" s="99">
        <f t="shared" si="2"/>
        <v>1</v>
      </c>
      <c r="X77" s="111" t="s">
        <v>1384</v>
      </c>
      <c r="Y77" s="437"/>
      <c r="Z77" s="437"/>
      <c r="AA77" s="437"/>
      <c r="AB77" s="437"/>
      <c r="AC77" s="437"/>
      <c r="AD77" s="437"/>
      <c r="AE77" s="437"/>
      <c r="AF77" s="437"/>
      <c r="AG77" s="437"/>
      <c r="AH77" s="437"/>
      <c r="AI77" s="437"/>
      <c r="AJ77" s="437"/>
      <c r="AK77" s="437"/>
    </row>
    <row r="78" spans="1:37" ht="12.75" customHeight="1">
      <c r="A78" s="111" t="s">
        <v>1384</v>
      </c>
      <c r="B78" s="112" t="s">
        <v>1032</v>
      </c>
      <c r="C78" s="438" t="s">
        <v>966</v>
      </c>
      <c r="D78" s="112">
        <v>80111601</v>
      </c>
      <c r="E78" s="438" t="s">
        <v>1033</v>
      </c>
      <c r="F78" s="112" t="s">
        <v>963</v>
      </c>
      <c r="G78" s="438" t="s">
        <v>963</v>
      </c>
      <c r="H78" s="438">
        <v>1</v>
      </c>
      <c r="I78" s="438">
        <v>1</v>
      </c>
      <c r="J78" s="112" t="s">
        <v>949</v>
      </c>
      <c r="K78" s="438" t="s">
        <v>950</v>
      </c>
      <c r="L78" s="439" t="s">
        <v>1464</v>
      </c>
      <c r="M78" s="440">
        <v>296696000</v>
      </c>
      <c r="N78" s="112" t="s">
        <v>951</v>
      </c>
      <c r="O78" s="438" t="s">
        <v>1450</v>
      </c>
      <c r="P78" s="438" t="s">
        <v>952</v>
      </c>
      <c r="Q78" s="441" t="s">
        <v>1466</v>
      </c>
      <c r="R78" s="96" t="s">
        <v>945</v>
      </c>
      <c r="S78" s="96">
        <v>8146</v>
      </c>
      <c r="T78" s="113" t="s">
        <v>1345</v>
      </c>
      <c r="U78" s="106">
        <v>3</v>
      </c>
      <c r="V78" s="442">
        <v>45712</v>
      </c>
      <c r="W78" s="99">
        <f t="shared" si="2"/>
        <v>1</v>
      </c>
      <c r="X78" s="111" t="s">
        <v>1384</v>
      </c>
      <c r="Y78" s="437"/>
      <c r="Z78" s="437"/>
      <c r="AA78" s="437"/>
      <c r="AB78" s="437"/>
      <c r="AC78" s="437"/>
      <c r="AD78" s="437"/>
      <c r="AE78" s="437"/>
      <c r="AF78" s="437"/>
      <c r="AG78" s="437"/>
      <c r="AH78" s="437"/>
      <c r="AI78" s="437"/>
      <c r="AJ78" s="437"/>
      <c r="AK78" s="437"/>
    </row>
    <row r="79" spans="1:37" ht="12.75" customHeight="1">
      <c r="A79" s="111" t="s">
        <v>1384</v>
      </c>
      <c r="B79" s="112" t="s">
        <v>1090</v>
      </c>
      <c r="C79" s="438" t="s">
        <v>1036</v>
      </c>
      <c r="D79" s="112">
        <v>80111601</v>
      </c>
      <c r="E79" s="438" t="s">
        <v>1091</v>
      </c>
      <c r="F79" s="112" t="s">
        <v>479</v>
      </c>
      <c r="G79" s="438" t="s">
        <v>479</v>
      </c>
      <c r="H79" s="438">
        <v>6</v>
      </c>
      <c r="I79" s="438">
        <v>1</v>
      </c>
      <c r="J79" s="112" t="s">
        <v>949</v>
      </c>
      <c r="K79" s="438" t="s">
        <v>950</v>
      </c>
      <c r="L79" s="439">
        <v>5000000</v>
      </c>
      <c r="M79" s="440">
        <v>30000000</v>
      </c>
      <c r="N79" s="112" t="s">
        <v>951</v>
      </c>
      <c r="O79" s="438" t="s">
        <v>1450</v>
      </c>
      <c r="P79" s="438" t="s">
        <v>952</v>
      </c>
      <c r="Q79" s="441" t="s">
        <v>1467</v>
      </c>
      <c r="R79" s="96" t="s">
        <v>945</v>
      </c>
      <c r="S79" s="96">
        <v>8146</v>
      </c>
      <c r="T79" s="113" t="s">
        <v>1345</v>
      </c>
      <c r="U79" s="106">
        <v>3</v>
      </c>
      <c r="V79" s="442">
        <v>45712</v>
      </c>
      <c r="W79" s="99">
        <f t="shared" si="2"/>
        <v>1</v>
      </c>
      <c r="X79" s="111" t="s">
        <v>1384</v>
      </c>
      <c r="Y79" s="437"/>
      <c r="Z79" s="437"/>
      <c r="AA79" s="437"/>
      <c r="AB79" s="437"/>
      <c r="AC79" s="437"/>
      <c r="AD79" s="437"/>
      <c r="AE79" s="437"/>
      <c r="AF79" s="437"/>
      <c r="AG79" s="437"/>
      <c r="AH79" s="437"/>
      <c r="AI79" s="437"/>
      <c r="AJ79" s="437"/>
      <c r="AK79" s="437"/>
    </row>
    <row r="80" spans="1:37" ht="12.75" customHeight="1">
      <c r="A80" s="111" t="s">
        <v>1384</v>
      </c>
      <c r="B80" s="112" t="s">
        <v>1069</v>
      </c>
      <c r="C80" s="438" t="s">
        <v>1036</v>
      </c>
      <c r="D80" s="112">
        <v>80111601</v>
      </c>
      <c r="E80" s="438" t="s">
        <v>1468</v>
      </c>
      <c r="F80" s="112" t="s">
        <v>479</v>
      </c>
      <c r="G80" s="438" t="s">
        <v>479</v>
      </c>
      <c r="H80" s="438">
        <v>5</v>
      </c>
      <c r="I80" s="438">
        <v>1</v>
      </c>
      <c r="J80" s="112" t="s">
        <v>949</v>
      </c>
      <c r="K80" s="438" t="s">
        <v>950</v>
      </c>
      <c r="L80" s="439">
        <v>9000000</v>
      </c>
      <c r="M80" s="440">
        <v>45000000</v>
      </c>
      <c r="N80" s="112" t="s">
        <v>951</v>
      </c>
      <c r="O80" s="438" t="s">
        <v>1450</v>
      </c>
      <c r="P80" s="438" t="s">
        <v>952</v>
      </c>
      <c r="Q80" s="441" t="s">
        <v>1453</v>
      </c>
      <c r="R80" s="96" t="s">
        <v>945</v>
      </c>
      <c r="S80" s="96">
        <v>8146</v>
      </c>
      <c r="T80" s="113" t="s">
        <v>1345</v>
      </c>
      <c r="U80" s="106">
        <v>3</v>
      </c>
      <c r="V80" s="442">
        <v>45712</v>
      </c>
      <c r="W80" s="99">
        <f t="shared" si="2"/>
        <v>1</v>
      </c>
      <c r="X80" s="111" t="s">
        <v>1384</v>
      </c>
      <c r="Y80" s="437"/>
      <c r="Z80" s="437"/>
      <c r="AA80" s="437"/>
      <c r="AB80" s="437"/>
      <c r="AC80" s="437"/>
      <c r="AD80" s="437"/>
      <c r="AE80" s="437"/>
      <c r="AF80" s="437"/>
      <c r="AG80" s="437"/>
      <c r="AH80" s="437"/>
      <c r="AI80" s="437"/>
      <c r="AJ80" s="437"/>
      <c r="AK80" s="437"/>
    </row>
    <row r="81" spans="1:37" ht="12.75" customHeight="1">
      <c r="A81" s="111" t="s">
        <v>1384</v>
      </c>
      <c r="B81" s="112" t="s">
        <v>1088</v>
      </c>
      <c r="C81" s="438" t="s">
        <v>1036</v>
      </c>
      <c r="D81" s="112">
        <v>80111601</v>
      </c>
      <c r="E81" s="438" t="s">
        <v>1469</v>
      </c>
      <c r="F81" s="112" t="s">
        <v>479</v>
      </c>
      <c r="G81" s="438" t="s">
        <v>479</v>
      </c>
      <c r="H81" s="438">
        <v>7</v>
      </c>
      <c r="I81" s="438">
        <v>1</v>
      </c>
      <c r="J81" s="112" t="s">
        <v>949</v>
      </c>
      <c r="K81" s="438" t="s">
        <v>950</v>
      </c>
      <c r="L81" s="439">
        <v>6000000</v>
      </c>
      <c r="M81" s="440">
        <v>42000000</v>
      </c>
      <c r="N81" s="112" t="s">
        <v>951</v>
      </c>
      <c r="O81" s="438" t="s">
        <v>1450</v>
      </c>
      <c r="P81" s="438" t="s">
        <v>952</v>
      </c>
      <c r="Q81" s="441" t="s">
        <v>1453</v>
      </c>
      <c r="R81" s="96" t="s">
        <v>945</v>
      </c>
      <c r="S81" s="96">
        <v>8146</v>
      </c>
      <c r="T81" s="113" t="s">
        <v>1345</v>
      </c>
      <c r="U81" s="106">
        <v>3</v>
      </c>
      <c r="V81" s="442">
        <v>45712</v>
      </c>
      <c r="W81" s="99">
        <f t="shared" si="2"/>
        <v>1</v>
      </c>
      <c r="X81" s="111" t="s">
        <v>1384</v>
      </c>
      <c r="Y81" s="437"/>
      <c r="Z81" s="437"/>
      <c r="AA81" s="437"/>
      <c r="AB81" s="437"/>
      <c r="AC81" s="437"/>
      <c r="AD81" s="437"/>
      <c r="AE81" s="437"/>
      <c r="AF81" s="437"/>
      <c r="AG81" s="437"/>
      <c r="AH81" s="437"/>
      <c r="AI81" s="437"/>
      <c r="AJ81" s="437"/>
      <c r="AK81" s="437"/>
    </row>
    <row r="82" spans="1:37" ht="12.75" customHeight="1">
      <c r="A82" s="111" t="s">
        <v>1384</v>
      </c>
      <c r="B82" s="112" t="s">
        <v>1057</v>
      </c>
      <c r="C82" s="438" t="s">
        <v>1036</v>
      </c>
      <c r="D82" s="112">
        <v>80111601</v>
      </c>
      <c r="E82" s="438" t="s">
        <v>1058</v>
      </c>
      <c r="F82" s="112" t="s">
        <v>479</v>
      </c>
      <c r="G82" s="438" t="s">
        <v>479</v>
      </c>
      <c r="H82" s="438">
        <v>6</v>
      </c>
      <c r="I82" s="438">
        <v>1</v>
      </c>
      <c r="J82" s="112" t="s">
        <v>949</v>
      </c>
      <c r="K82" s="438" t="s">
        <v>950</v>
      </c>
      <c r="L82" s="439">
        <v>2253000</v>
      </c>
      <c r="M82" s="440">
        <v>13518000</v>
      </c>
      <c r="N82" s="112" t="s">
        <v>951</v>
      </c>
      <c r="O82" s="438" t="s">
        <v>1450</v>
      </c>
      <c r="P82" s="438" t="s">
        <v>952</v>
      </c>
      <c r="Q82" s="441" t="s">
        <v>1467</v>
      </c>
      <c r="R82" s="96" t="s">
        <v>945</v>
      </c>
      <c r="S82" s="96">
        <v>8146</v>
      </c>
      <c r="T82" s="113" t="s">
        <v>1345</v>
      </c>
      <c r="U82" s="106">
        <v>3</v>
      </c>
      <c r="V82" s="442">
        <v>45712</v>
      </c>
      <c r="W82" s="99">
        <f t="shared" si="2"/>
        <v>1</v>
      </c>
      <c r="X82" s="111" t="s">
        <v>1384</v>
      </c>
      <c r="Y82" s="437"/>
      <c r="Z82" s="437"/>
      <c r="AA82" s="437"/>
      <c r="AB82" s="437"/>
      <c r="AC82" s="437"/>
      <c r="AD82" s="437"/>
      <c r="AE82" s="437"/>
      <c r="AF82" s="437"/>
      <c r="AG82" s="437"/>
      <c r="AH82" s="437"/>
      <c r="AI82" s="437"/>
      <c r="AJ82" s="437"/>
      <c r="AK82" s="437"/>
    </row>
    <row r="83" spans="1:37" ht="12.75" customHeight="1">
      <c r="A83" s="111" t="s">
        <v>1384</v>
      </c>
      <c r="B83" s="112" t="s">
        <v>1078</v>
      </c>
      <c r="C83" s="438" t="s">
        <v>1036</v>
      </c>
      <c r="D83" s="112">
        <v>80111601</v>
      </c>
      <c r="E83" s="438" t="s">
        <v>1079</v>
      </c>
      <c r="F83" s="112" t="s">
        <v>479</v>
      </c>
      <c r="G83" s="438" t="s">
        <v>479</v>
      </c>
      <c r="H83" s="438">
        <v>5</v>
      </c>
      <c r="I83" s="438">
        <v>1</v>
      </c>
      <c r="J83" s="112" t="s">
        <v>949</v>
      </c>
      <c r="K83" s="438" t="s">
        <v>950</v>
      </c>
      <c r="L83" s="439">
        <v>5500000</v>
      </c>
      <c r="M83" s="440">
        <v>27500000</v>
      </c>
      <c r="N83" s="112" t="s">
        <v>951</v>
      </c>
      <c r="O83" s="438" t="s">
        <v>1450</v>
      </c>
      <c r="P83" s="438" t="s">
        <v>952</v>
      </c>
      <c r="Q83" s="441" t="s">
        <v>1467</v>
      </c>
      <c r="R83" s="96" t="s">
        <v>945</v>
      </c>
      <c r="S83" s="96">
        <v>8146</v>
      </c>
      <c r="T83" s="113" t="s">
        <v>1345</v>
      </c>
      <c r="U83" s="106">
        <v>3</v>
      </c>
      <c r="V83" s="442">
        <v>45712</v>
      </c>
      <c r="W83" s="99">
        <f t="shared" si="2"/>
        <v>1</v>
      </c>
      <c r="X83" s="111" t="s">
        <v>1384</v>
      </c>
      <c r="Y83" s="437"/>
      <c r="Z83" s="437"/>
      <c r="AA83" s="437"/>
      <c r="AB83" s="437"/>
      <c r="AC83" s="437"/>
      <c r="AD83" s="437"/>
      <c r="AE83" s="437"/>
      <c r="AF83" s="437"/>
      <c r="AG83" s="437"/>
      <c r="AH83" s="437"/>
      <c r="AI83" s="437"/>
      <c r="AJ83" s="437"/>
      <c r="AK83" s="437"/>
    </row>
    <row r="84" spans="1:37" ht="12.75" customHeight="1">
      <c r="A84" s="111" t="s">
        <v>1384</v>
      </c>
      <c r="B84" s="112" t="s">
        <v>1067</v>
      </c>
      <c r="C84" s="438" t="s">
        <v>1036</v>
      </c>
      <c r="D84" s="112">
        <v>80111601</v>
      </c>
      <c r="E84" s="438" t="s">
        <v>1470</v>
      </c>
      <c r="F84" s="112" t="s">
        <v>295</v>
      </c>
      <c r="G84" s="438" t="s">
        <v>295</v>
      </c>
      <c r="H84" s="438">
        <v>8</v>
      </c>
      <c r="I84" s="438">
        <v>1</v>
      </c>
      <c r="J84" s="112" t="s">
        <v>949</v>
      </c>
      <c r="K84" s="438" t="s">
        <v>950</v>
      </c>
      <c r="L84" s="439">
        <v>4500000</v>
      </c>
      <c r="M84" s="440">
        <v>36000000</v>
      </c>
      <c r="N84" s="112" t="s">
        <v>951</v>
      </c>
      <c r="O84" s="438" t="s">
        <v>1450</v>
      </c>
      <c r="P84" s="438" t="s">
        <v>952</v>
      </c>
      <c r="Q84" s="441" t="s">
        <v>1471</v>
      </c>
      <c r="R84" s="96" t="s">
        <v>945</v>
      </c>
      <c r="S84" s="96">
        <v>8146</v>
      </c>
      <c r="T84" s="113" t="s">
        <v>1345</v>
      </c>
      <c r="U84" s="106">
        <v>3</v>
      </c>
      <c r="V84" s="442">
        <v>45712</v>
      </c>
      <c r="W84" s="99">
        <f t="shared" si="2"/>
        <v>1</v>
      </c>
      <c r="X84" s="111" t="s">
        <v>1384</v>
      </c>
      <c r="Y84" s="437"/>
      <c r="Z84" s="437"/>
      <c r="AA84" s="437"/>
      <c r="AB84" s="437"/>
      <c r="AC84" s="437"/>
      <c r="AD84" s="437"/>
      <c r="AE84" s="437"/>
      <c r="AF84" s="437"/>
      <c r="AG84" s="437"/>
      <c r="AH84" s="437"/>
      <c r="AI84" s="437"/>
      <c r="AJ84" s="437"/>
      <c r="AK84" s="437"/>
    </row>
    <row r="85" spans="1:37" ht="12.75" customHeight="1">
      <c r="A85" s="111" t="s">
        <v>1384</v>
      </c>
      <c r="B85" s="112" t="s">
        <v>1073</v>
      </c>
      <c r="C85" s="438" t="s">
        <v>1036</v>
      </c>
      <c r="D85" s="112">
        <v>80111601</v>
      </c>
      <c r="E85" s="438" t="s">
        <v>1472</v>
      </c>
      <c r="F85" s="112" t="s">
        <v>295</v>
      </c>
      <c r="G85" s="438" t="s">
        <v>295</v>
      </c>
      <c r="H85" s="438">
        <v>8</v>
      </c>
      <c r="I85" s="438">
        <v>1</v>
      </c>
      <c r="J85" s="112" t="s">
        <v>949</v>
      </c>
      <c r="K85" s="438" t="s">
        <v>950</v>
      </c>
      <c r="L85" s="439">
        <v>4500000</v>
      </c>
      <c r="M85" s="440">
        <v>36000000</v>
      </c>
      <c r="N85" s="112" t="s">
        <v>951</v>
      </c>
      <c r="O85" s="438" t="s">
        <v>1450</v>
      </c>
      <c r="P85" s="438" t="s">
        <v>952</v>
      </c>
      <c r="Q85" s="441" t="s">
        <v>1460</v>
      </c>
      <c r="R85" s="96" t="s">
        <v>945</v>
      </c>
      <c r="S85" s="96">
        <v>8146</v>
      </c>
      <c r="T85" s="113" t="s">
        <v>1345</v>
      </c>
      <c r="U85" s="106">
        <v>3</v>
      </c>
      <c r="V85" s="442">
        <v>45712</v>
      </c>
      <c r="W85" s="99">
        <f t="shared" si="2"/>
        <v>1</v>
      </c>
      <c r="X85" s="111" t="s">
        <v>1384</v>
      </c>
      <c r="Y85" s="437"/>
      <c r="Z85" s="437"/>
      <c r="AA85" s="437"/>
      <c r="AB85" s="437"/>
      <c r="AC85" s="437"/>
      <c r="AD85" s="437"/>
      <c r="AE85" s="437"/>
      <c r="AF85" s="437"/>
      <c r="AG85" s="437"/>
      <c r="AH85" s="437"/>
      <c r="AI85" s="437"/>
      <c r="AJ85" s="437"/>
      <c r="AK85" s="437"/>
    </row>
    <row r="86" spans="1:37" ht="12.75" customHeight="1">
      <c r="A86" s="111" t="s">
        <v>1384</v>
      </c>
      <c r="B86" s="112" t="s">
        <v>1039</v>
      </c>
      <c r="C86" s="438" t="s">
        <v>1036</v>
      </c>
      <c r="D86" s="112">
        <v>80111601</v>
      </c>
      <c r="E86" s="438" t="s">
        <v>1473</v>
      </c>
      <c r="F86" s="112" t="s">
        <v>479</v>
      </c>
      <c r="G86" s="438" t="s">
        <v>479</v>
      </c>
      <c r="H86" s="438">
        <v>6</v>
      </c>
      <c r="I86" s="438">
        <v>1</v>
      </c>
      <c r="J86" s="112" t="s">
        <v>949</v>
      </c>
      <c r="K86" s="438" t="s">
        <v>950</v>
      </c>
      <c r="L86" s="439">
        <v>4633000</v>
      </c>
      <c r="M86" s="440">
        <v>27798000</v>
      </c>
      <c r="N86" s="112" t="s">
        <v>951</v>
      </c>
      <c r="O86" s="438" t="s">
        <v>1450</v>
      </c>
      <c r="P86" s="438" t="s">
        <v>952</v>
      </c>
      <c r="Q86" s="441" t="s">
        <v>1453</v>
      </c>
      <c r="R86" s="96" t="s">
        <v>945</v>
      </c>
      <c r="S86" s="96">
        <v>8146</v>
      </c>
      <c r="T86" s="113" t="s">
        <v>1345</v>
      </c>
      <c r="U86" s="106">
        <v>3</v>
      </c>
      <c r="V86" s="442">
        <v>45712</v>
      </c>
      <c r="W86" s="99">
        <f t="shared" si="2"/>
        <v>1</v>
      </c>
      <c r="X86" s="111" t="s">
        <v>1384</v>
      </c>
      <c r="Y86" s="437"/>
      <c r="Z86" s="437"/>
      <c r="AA86" s="437"/>
      <c r="AB86" s="437"/>
      <c r="AC86" s="437"/>
      <c r="AD86" s="437"/>
      <c r="AE86" s="437"/>
      <c r="AF86" s="437"/>
      <c r="AG86" s="437"/>
      <c r="AH86" s="437"/>
      <c r="AI86" s="437"/>
      <c r="AJ86" s="437"/>
      <c r="AK86" s="437"/>
    </row>
    <row r="87" spans="1:37" ht="12.75" customHeight="1">
      <c r="A87" s="111" t="s">
        <v>1384</v>
      </c>
      <c r="B87" s="112" t="s">
        <v>1034</v>
      </c>
      <c r="C87" s="438" t="s">
        <v>1036</v>
      </c>
      <c r="D87" s="112">
        <v>80111601</v>
      </c>
      <c r="E87" s="438" t="s">
        <v>1474</v>
      </c>
      <c r="F87" s="112" t="s">
        <v>479</v>
      </c>
      <c r="G87" s="438" t="s">
        <v>479</v>
      </c>
      <c r="H87" s="438">
        <v>6</v>
      </c>
      <c r="I87" s="438">
        <v>1</v>
      </c>
      <c r="J87" s="112" t="s">
        <v>949</v>
      </c>
      <c r="K87" s="438" t="s">
        <v>950</v>
      </c>
      <c r="L87" s="439">
        <v>6000000</v>
      </c>
      <c r="M87" s="440">
        <v>36000000</v>
      </c>
      <c r="N87" s="112" t="s">
        <v>951</v>
      </c>
      <c r="O87" s="438" t="s">
        <v>1450</v>
      </c>
      <c r="P87" s="438" t="s">
        <v>952</v>
      </c>
      <c r="Q87" s="441" t="s">
        <v>1475</v>
      </c>
      <c r="R87" s="96" t="s">
        <v>945</v>
      </c>
      <c r="S87" s="96">
        <v>8146</v>
      </c>
      <c r="T87" s="113" t="s">
        <v>1345</v>
      </c>
      <c r="U87" s="106">
        <v>3</v>
      </c>
      <c r="V87" s="442">
        <v>45712</v>
      </c>
      <c r="W87" s="99">
        <f t="shared" si="2"/>
        <v>1</v>
      </c>
      <c r="X87" s="111" t="s">
        <v>1384</v>
      </c>
      <c r="Y87" s="437"/>
      <c r="Z87" s="437"/>
      <c r="AA87" s="437"/>
      <c r="AB87" s="437"/>
      <c r="AC87" s="437"/>
      <c r="AD87" s="437"/>
      <c r="AE87" s="437"/>
      <c r="AF87" s="437"/>
      <c r="AG87" s="437"/>
      <c r="AH87" s="437"/>
      <c r="AI87" s="437"/>
      <c r="AJ87" s="437"/>
      <c r="AK87" s="437"/>
    </row>
    <row r="88" spans="1:37" ht="12.75" customHeight="1">
      <c r="A88" s="111" t="s">
        <v>1384</v>
      </c>
      <c r="B88" s="112" t="s">
        <v>1092</v>
      </c>
      <c r="C88" s="438" t="s">
        <v>1036</v>
      </c>
      <c r="D88" s="112">
        <v>80111601</v>
      </c>
      <c r="E88" s="438" t="s">
        <v>1476</v>
      </c>
      <c r="F88" s="112" t="s">
        <v>963</v>
      </c>
      <c r="G88" s="438" t="s">
        <v>963</v>
      </c>
      <c r="H88" s="438">
        <v>1</v>
      </c>
      <c r="I88" s="438">
        <v>1</v>
      </c>
      <c r="J88" s="112" t="s">
        <v>949</v>
      </c>
      <c r="K88" s="438" t="s">
        <v>950</v>
      </c>
      <c r="L88" s="439" t="s">
        <v>1464</v>
      </c>
      <c r="M88" s="440">
        <v>41380000</v>
      </c>
      <c r="N88" s="112" t="s">
        <v>951</v>
      </c>
      <c r="O88" s="438" t="s">
        <v>1450</v>
      </c>
      <c r="P88" s="438" t="s">
        <v>952</v>
      </c>
      <c r="Q88" s="441" t="s">
        <v>1466</v>
      </c>
      <c r="R88" s="96" t="s">
        <v>945</v>
      </c>
      <c r="S88" s="96">
        <v>8146</v>
      </c>
      <c r="T88" s="113" t="s">
        <v>1345</v>
      </c>
      <c r="U88" s="106">
        <v>3</v>
      </c>
      <c r="V88" s="442">
        <v>45712</v>
      </c>
      <c r="W88" s="99">
        <f t="shared" si="2"/>
        <v>1</v>
      </c>
      <c r="X88" s="111" t="s">
        <v>1384</v>
      </c>
      <c r="Y88" s="437"/>
      <c r="Z88" s="437"/>
      <c r="AA88" s="437"/>
      <c r="AB88" s="437"/>
      <c r="AC88" s="437"/>
      <c r="AD88" s="437"/>
      <c r="AE88" s="437"/>
      <c r="AF88" s="437"/>
      <c r="AG88" s="437"/>
      <c r="AH88" s="437"/>
      <c r="AI88" s="437"/>
      <c r="AJ88" s="437"/>
      <c r="AK88" s="437"/>
    </row>
    <row r="89" spans="1:37" ht="12.75" customHeight="1">
      <c r="A89" s="111" t="s">
        <v>1384</v>
      </c>
      <c r="B89" s="114" t="s">
        <v>1099</v>
      </c>
      <c r="C89" s="438" t="s">
        <v>1096</v>
      </c>
      <c r="D89" s="112">
        <v>80111600</v>
      </c>
      <c r="E89" s="438" t="s">
        <v>1477</v>
      </c>
      <c r="F89" s="112" t="s">
        <v>479</v>
      </c>
      <c r="G89" s="438" t="s">
        <v>479</v>
      </c>
      <c r="H89" s="438">
        <v>6</v>
      </c>
      <c r="I89" s="438">
        <v>1</v>
      </c>
      <c r="J89" s="112" t="s">
        <v>949</v>
      </c>
      <c r="K89" s="438" t="s">
        <v>950</v>
      </c>
      <c r="L89" s="439">
        <v>5300000</v>
      </c>
      <c r="M89" s="440">
        <v>31800000</v>
      </c>
      <c r="N89" s="112" t="s">
        <v>1478</v>
      </c>
      <c r="O89" s="438" t="s">
        <v>1450</v>
      </c>
      <c r="P89" s="438" t="s">
        <v>952</v>
      </c>
      <c r="Q89" s="443" t="s">
        <v>1479</v>
      </c>
      <c r="R89" s="96" t="s">
        <v>945</v>
      </c>
      <c r="S89" s="96">
        <v>8146</v>
      </c>
      <c r="T89" s="113" t="s">
        <v>1345</v>
      </c>
      <c r="U89" s="106">
        <v>3</v>
      </c>
      <c r="V89" s="442">
        <v>45712</v>
      </c>
      <c r="W89" s="99">
        <f t="shared" si="2"/>
        <v>1</v>
      </c>
      <c r="X89" s="111" t="s">
        <v>1384</v>
      </c>
      <c r="Y89" s="437"/>
      <c r="Z89" s="437"/>
      <c r="AA89" s="437"/>
      <c r="AB89" s="437"/>
      <c r="AC89" s="437"/>
      <c r="AD89" s="437"/>
      <c r="AE89" s="437"/>
      <c r="AF89" s="437"/>
      <c r="AG89" s="437"/>
      <c r="AH89" s="437"/>
      <c r="AI89" s="437"/>
      <c r="AJ89" s="437"/>
      <c r="AK89" s="437"/>
    </row>
    <row r="90" spans="1:37" ht="12.75" customHeight="1">
      <c r="A90" s="111" t="s">
        <v>1384</v>
      </c>
      <c r="B90" s="114" t="s">
        <v>1103</v>
      </c>
      <c r="C90" s="438" t="s">
        <v>1096</v>
      </c>
      <c r="D90" s="112">
        <v>80111600</v>
      </c>
      <c r="E90" s="438" t="s">
        <v>1480</v>
      </c>
      <c r="F90" s="112" t="s">
        <v>479</v>
      </c>
      <c r="G90" s="438" t="s">
        <v>479</v>
      </c>
      <c r="H90" s="438">
        <v>6</v>
      </c>
      <c r="I90" s="438">
        <v>1</v>
      </c>
      <c r="J90" s="112" t="s">
        <v>949</v>
      </c>
      <c r="K90" s="438" t="s">
        <v>950</v>
      </c>
      <c r="L90" s="439">
        <v>4700000</v>
      </c>
      <c r="M90" s="440">
        <v>28200000</v>
      </c>
      <c r="N90" s="112" t="s">
        <v>1478</v>
      </c>
      <c r="O90" s="438" t="s">
        <v>1450</v>
      </c>
      <c r="P90" s="438" t="s">
        <v>952</v>
      </c>
      <c r="Q90" s="443" t="s">
        <v>1481</v>
      </c>
      <c r="R90" s="96" t="s">
        <v>945</v>
      </c>
      <c r="S90" s="96">
        <v>8146</v>
      </c>
      <c r="T90" s="113" t="s">
        <v>1345</v>
      </c>
      <c r="U90" s="106">
        <v>3</v>
      </c>
      <c r="V90" s="442">
        <v>45712</v>
      </c>
      <c r="W90" s="99">
        <f t="shared" si="2"/>
        <v>1</v>
      </c>
      <c r="X90" s="111" t="s">
        <v>1384</v>
      </c>
      <c r="Y90" s="437"/>
      <c r="Z90" s="437"/>
      <c r="AA90" s="437"/>
      <c r="AB90" s="437"/>
      <c r="AC90" s="437"/>
      <c r="AD90" s="437"/>
      <c r="AE90" s="437"/>
      <c r="AF90" s="437"/>
      <c r="AG90" s="437"/>
      <c r="AH90" s="437"/>
      <c r="AI90" s="437"/>
      <c r="AJ90" s="437"/>
      <c r="AK90" s="437"/>
    </row>
    <row r="91" spans="1:37" ht="12.75" customHeight="1">
      <c r="A91" s="111" t="s">
        <v>1384</v>
      </c>
      <c r="B91" s="114" t="s">
        <v>1105</v>
      </c>
      <c r="C91" s="438" t="s">
        <v>1096</v>
      </c>
      <c r="D91" s="112">
        <v>80111600</v>
      </c>
      <c r="E91" s="438" t="s">
        <v>1482</v>
      </c>
      <c r="F91" s="112" t="s">
        <v>479</v>
      </c>
      <c r="G91" s="438" t="s">
        <v>479</v>
      </c>
      <c r="H91" s="438">
        <v>6</v>
      </c>
      <c r="I91" s="438">
        <v>1</v>
      </c>
      <c r="J91" s="112" t="s">
        <v>949</v>
      </c>
      <c r="K91" s="438" t="s">
        <v>950</v>
      </c>
      <c r="L91" s="439">
        <v>3000000</v>
      </c>
      <c r="M91" s="440">
        <v>18000000</v>
      </c>
      <c r="N91" s="112" t="s">
        <v>1478</v>
      </c>
      <c r="O91" s="438" t="s">
        <v>1450</v>
      </c>
      <c r="P91" s="438" t="s">
        <v>952</v>
      </c>
      <c r="Q91" s="443" t="s">
        <v>1481</v>
      </c>
      <c r="R91" s="96" t="s">
        <v>945</v>
      </c>
      <c r="S91" s="96">
        <v>8146</v>
      </c>
      <c r="T91" s="113" t="s">
        <v>1345</v>
      </c>
      <c r="U91" s="106">
        <v>3</v>
      </c>
      <c r="V91" s="442">
        <v>45712</v>
      </c>
      <c r="W91" s="99">
        <f t="shared" si="2"/>
        <v>1</v>
      </c>
      <c r="X91" s="111" t="s">
        <v>1384</v>
      </c>
      <c r="Y91" s="437"/>
      <c r="Z91" s="437"/>
      <c r="AA91" s="437"/>
      <c r="AB91" s="437"/>
      <c r="AC91" s="437"/>
      <c r="AD91" s="437"/>
      <c r="AE91" s="437"/>
      <c r="AF91" s="437"/>
      <c r="AG91" s="437"/>
      <c r="AH91" s="437"/>
      <c r="AI91" s="437"/>
      <c r="AJ91" s="437"/>
      <c r="AK91" s="437"/>
    </row>
    <row r="92" spans="1:37" ht="12.75" customHeight="1">
      <c r="A92" s="111" t="s">
        <v>1384</v>
      </c>
      <c r="B92" s="114" t="s">
        <v>1107</v>
      </c>
      <c r="C92" s="438" t="s">
        <v>1096</v>
      </c>
      <c r="D92" s="112">
        <v>80111600</v>
      </c>
      <c r="E92" s="438" t="s">
        <v>1483</v>
      </c>
      <c r="F92" s="112" t="s">
        <v>479</v>
      </c>
      <c r="G92" s="438" t="s">
        <v>479</v>
      </c>
      <c r="H92" s="438">
        <v>6</v>
      </c>
      <c r="I92" s="438">
        <v>1</v>
      </c>
      <c r="J92" s="112" t="s">
        <v>949</v>
      </c>
      <c r="K92" s="438" t="s">
        <v>950</v>
      </c>
      <c r="L92" s="439">
        <v>3000000</v>
      </c>
      <c r="M92" s="440">
        <v>18000000</v>
      </c>
      <c r="N92" s="112" t="s">
        <v>1478</v>
      </c>
      <c r="O92" s="438" t="s">
        <v>1450</v>
      </c>
      <c r="P92" s="438" t="s">
        <v>952</v>
      </c>
      <c r="Q92" s="443" t="s">
        <v>1481</v>
      </c>
      <c r="R92" s="96" t="s">
        <v>945</v>
      </c>
      <c r="S92" s="96">
        <v>8146</v>
      </c>
      <c r="T92" s="113" t="s">
        <v>1345</v>
      </c>
      <c r="U92" s="106">
        <v>3</v>
      </c>
      <c r="V92" s="442">
        <v>45712</v>
      </c>
      <c r="W92" s="99">
        <f t="shared" si="2"/>
        <v>1</v>
      </c>
      <c r="X92" s="111" t="s">
        <v>1384</v>
      </c>
      <c r="Y92" s="437"/>
      <c r="Z92" s="437"/>
      <c r="AA92" s="437"/>
      <c r="AB92" s="437"/>
      <c r="AC92" s="437"/>
      <c r="AD92" s="437"/>
      <c r="AE92" s="437"/>
      <c r="AF92" s="437"/>
      <c r="AG92" s="437"/>
      <c r="AH92" s="437"/>
      <c r="AI92" s="437"/>
      <c r="AJ92" s="437"/>
      <c r="AK92" s="437"/>
    </row>
    <row r="93" spans="1:37" ht="12.75" customHeight="1">
      <c r="A93" s="111" t="s">
        <v>1384</v>
      </c>
      <c r="B93" s="114" t="s">
        <v>1111</v>
      </c>
      <c r="C93" s="438" t="s">
        <v>1096</v>
      </c>
      <c r="D93" s="112">
        <v>80111600</v>
      </c>
      <c r="E93" s="438" t="s">
        <v>1484</v>
      </c>
      <c r="F93" s="112" t="s">
        <v>479</v>
      </c>
      <c r="G93" s="438" t="s">
        <v>479</v>
      </c>
      <c r="H93" s="438">
        <v>10</v>
      </c>
      <c r="I93" s="438">
        <v>1</v>
      </c>
      <c r="J93" s="112" t="s">
        <v>949</v>
      </c>
      <c r="K93" s="438" t="s">
        <v>950</v>
      </c>
      <c r="L93" s="439">
        <v>7000000</v>
      </c>
      <c r="M93" s="440">
        <v>70000000</v>
      </c>
      <c r="N93" s="112" t="s">
        <v>1478</v>
      </c>
      <c r="O93" s="438" t="s">
        <v>970</v>
      </c>
      <c r="P93" s="438" t="s">
        <v>952</v>
      </c>
      <c r="Q93" s="443" t="s">
        <v>1485</v>
      </c>
      <c r="R93" s="96" t="s">
        <v>945</v>
      </c>
      <c r="S93" s="96">
        <v>8146</v>
      </c>
      <c r="T93" s="113" t="s">
        <v>1345</v>
      </c>
      <c r="U93" s="106">
        <v>3</v>
      </c>
      <c r="V93" s="442">
        <v>45712</v>
      </c>
      <c r="W93" s="99">
        <f t="shared" si="2"/>
        <v>1</v>
      </c>
      <c r="X93" s="111" t="s">
        <v>1384</v>
      </c>
      <c r="Y93" s="437"/>
      <c r="Z93" s="437"/>
      <c r="AA93" s="437"/>
      <c r="AB93" s="437"/>
      <c r="AC93" s="437"/>
      <c r="AD93" s="437"/>
      <c r="AE93" s="437"/>
      <c r="AF93" s="437"/>
      <c r="AG93" s="437"/>
      <c r="AH93" s="437"/>
      <c r="AI93" s="437"/>
      <c r="AJ93" s="437"/>
      <c r="AK93" s="437"/>
    </row>
    <row r="94" spans="1:37" ht="12.75" customHeight="1">
      <c r="A94" s="111" t="s">
        <v>1384</v>
      </c>
      <c r="B94" s="114" t="s">
        <v>1113</v>
      </c>
      <c r="C94" s="438" t="s">
        <v>1096</v>
      </c>
      <c r="D94" s="112">
        <v>80111600</v>
      </c>
      <c r="E94" s="438" t="s">
        <v>1486</v>
      </c>
      <c r="F94" s="112" t="s">
        <v>479</v>
      </c>
      <c r="G94" s="438" t="s">
        <v>479</v>
      </c>
      <c r="H94" s="438">
        <v>6</v>
      </c>
      <c r="I94" s="438">
        <v>1</v>
      </c>
      <c r="J94" s="112" t="s">
        <v>949</v>
      </c>
      <c r="K94" s="438" t="s">
        <v>950</v>
      </c>
      <c r="L94" s="439">
        <v>4000000</v>
      </c>
      <c r="M94" s="440">
        <v>24000000</v>
      </c>
      <c r="N94" s="112" t="s">
        <v>1478</v>
      </c>
      <c r="O94" s="438" t="s">
        <v>970</v>
      </c>
      <c r="P94" s="438" t="s">
        <v>952</v>
      </c>
      <c r="Q94" s="443" t="s">
        <v>1479</v>
      </c>
      <c r="R94" s="96" t="s">
        <v>945</v>
      </c>
      <c r="S94" s="96">
        <v>8146</v>
      </c>
      <c r="T94" s="113" t="s">
        <v>1345</v>
      </c>
      <c r="U94" s="106">
        <v>3</v>
      </c>
      <c r="V94" s="442">
        <v>45712</v>
      </c>
      <c r="W94" s="99">
        <f t="shared" si="2"/>
        <v>1</v>
      </c>
      <c r="X94" s="111" t="s">
        <v>1384</v>
      </c>
      <c r="Y94" s="437"/>
      <c r="Z94" s="437"/>
      <c r="AA94" s="437"/>
      <c r="AB94" s="437"/>
      <c r="AC94" s="437"/>
      <c r="AD94" s="437"/>
      <c r="AE94" s="437"/>
      <c r="AF94" s="437"/>
      <c r="AG94" s="437"/>
      <c r="AH94" s="437"/>
      <c r="AI94" s="437"/>
      <c r="AJ94" s="437"/>
      <c r="AK94" s="437"/>
    </row>
    <row r="95" spans="1:37" ht="12.75" customHeight="1">
      <c r="A95" s="111" t="s">
        <v>1384</v>
      </c>
      <c r="B95" s="114" t="s">
        <v>1115</v>
      </c>
      <c r="C95" s="438" t="s">
        <v>1096</v>
      </c>
      <c r="D95" s="112">
        <v>80111600</v>
      </c>
      <c r="E95" s="438" t="s">
        <v>1487</v>
      </c>
      <c r="F95" s="112" t="s">
        <v>479</v>
      </c>
      <c r="G95" s="438" t="s">
        <v>479</v>
      </c>
      <c r="H95" s="438">
        <v>6</v>
      </c>
      <c r="I95" s="438">
        <v>1</v>
      </c>
      <c r="J95" s="112" t="s">
        <v>949</v>
      </c>
      <c r="K95" s="438" t="s">
        <v>950</v>
      </c>
      <c r="L95" s="439">
        <v>5000000</v>
      </c>
      <c r="M95" s="440">
        <v>30000000</v>
      </c>
      <c r="N95" s="112" t="s">
        <v>1478</v>
      </c>
      <c r="O95" s="438" t="s">
        <v>970</v>
      </c>
      <c r="P95" s="438" t="s">
        <v>952</v>
      </c>
      <c r="Q95" s="443" t="s">
        <v>1481</v>
      </c>
      <c r="R95" s="96" t="s">
        <v>945</v>
      </c>
      <c r="S95" s="96">
        <v>8146</v>
      </c>
      <c r="T95" s="113" t="s">
        <v>1345</v>
      </c>
      <c r="U95" s="106">
        <v>3</v>
      </c>
      <c r="V95" s="442">
        <v>45712</v>
      </c>
      <c r="W95" s="99">
        <f t="shared" si="2"/>
        <v>1</v>
      </c>
      <c r="X95" s="111" t="s">
        <v>1384</v>
      </c>
      <c r="Y95" s="437"/>
      <c r="Z95" s="437"/>
      <c r="AA95" s="437"/>
      <c r="AB95" s="437"/>
      <c r="AC95" s="437"/>
      <c r="AD95" s="437"/>
      <c r="AE95" s="437"/>
      <c r="AF95" s="437"/>
      <c r="AG95" s="437"/>
      <c r="AH95" s="437"/>
      <c r="AI95" s="437"/>
      <c r="AJ95" s="437"/>
      <c r="AK95" s="437"/>
    </row>
    <row r="96" spans="1:37" ht="12.75" customHeight="1">
      <c r="A96" s="111" t="s">
        <v>1384</v>
      </c>
      <c r="B96" s="114" t="s">
        <v>1117</v>
      </c>
      <c r="C96" s="438" t="s">
        <v>1096</v>
      </c>
      <c r="D96" s="112">
        <v>80111600</v>
      </c>
      <c r="E96" s="438" t="s">
        <v>1488</v>
      </c>
      <c r="F96" s="112" t="s">
        <v>479</v>
      </c>
      <c r="G96" s="438" t="s">
        <v>479</v>
      </c>
      <c r="H96" s="438">
        <v>6</v>
      </c>
      <c r="I96" s="438">
        <v>1</v>
      </c>
      <c r="J96" s="112" t="s">
        <v>949</v>
      </c>
      <c r="K96" s="438" t="s">
        <v>950</v>
      </c>
      <c r="L96" s="439">
        <v>6300000</v>
      </c>
      <c r="M96" s="440">
        <v>37800000</v>
      </c>
      <c r="N96" s="112" t="s">
        <v>1478</v>
      </c>
      <c r="O96" s="438" t="s">
        <v>970</v>
      </c>
      <c r="P96" s="438" t="s">
        <v>952</v>
      </c>
      <c r="Q96" s="443" t="s">
        <v>1481</v>
      </c>
      <c r="R96" s="96" t="s">
        <v>945</v>
      </c>
      <c r="S96" s="96">
        <v>8146</v>
      </c>
      <c r="T96" s="113" t="s">
        <v>1345</v>
      </c>
      <c r="U96" s="106">
        <v>3</v>
      </c>
      <c r="V96" s="442">
        <v>45712</v>
      </c>
      <c r="W96" s="99">
        <f t="shared" si="2"/>
        <v>1</v>
      </c>
      <c r="X96" s="111" t="s">
        <v>1384</v>
      </c>
      <c r="Y96" s="437"/>
      <c r="Z96" s="437"/>
      <c r="AA96" s="437"/>
      <c r="AB96" s="437"/>
      <c r="AC96" s="437"/>
      <c r="AD96" s="437"/>
      <c r="AE96" s="437"/>
      <c r="AF96" s="437"/>
      <c r="AG96" s="437"/>
      <c r="AH96" s="437"/>
      <c r="AI96" s="437"/>
      <c r="AJ96" s="437"/>
      <c r="AK96" s="437"/>
    </row>
    <row r="97" spans="1:37" ht="12.75" customHeight="1">
      <c r="A97" s="111" t="s">
        <v>1384</v>
      </c>
      <c r="B97" s="114" t="s">
        <v>1119</v>
      </c>
      <c r="C97" s="438" t="s">
        <v>1096</v>
      </c>
      <c r="D97" s="112">
        <v>80111600</v>
      </c>
      <c r="E97" s="438" t="s">
        <v>1489</v>
      </c>
      <c r="F97" s="112" t="s">
        <v>479</v>
      </c>
      <c r="G97" s="438" t="s">
        <v>479</v>
      </c>
      <c r="H97" s="438">
        <v>6</v>
      </c>
      <c r="I97" s="438">
        <v>1</v>
      </c>
      <c r="J97" s="112" t="s">
        <v>949</v>
      </c>
      <c r="K97" s="438" t="s">
        <v>950</v>
      </c>
      <c r="L97" s="439">
        <v>6000000</v>
      </c>
      <c r="M97" s="440">
        <v>36000000</v>
      </c>
      <c r="N97" s="112" t="s">
        <v>1478</v>
      </c>
      <c r="O97" s="438" t="s">
        <v>970</v>
      </c>
      <c r="P97" s="438" t="s">
        <v>952</v>
      </c>
      <c r="Q97" s="443" t="s">
        <v>1481</v>
      </c>
      <c r="R97" s="96" t="s">
        <v>945</v>
      </c>
      <c r="S97" s="96">
        <v>8146</v>
      </c>
      <c r="T97" s="113" t="s">
        <v>1345</v>
      </c>
      <c r="U97" s="106">
        <v>3</v>
      </c>
      <c r="V97" s="442">
        <v>45712</v>
      </c>
      <c r="W97" s="99">
        <f t="shared" si="2"/>
        <v>1</v>
      </c>
      <c r="X97" s="111" t="s">
        <v>1384</v>
      </c>
      <c r="Y97" s="437"/>
      <c r="Z97" s="437"/>
      <c r="AA97" s="437"/>
      <c r="AB97" s="437"/>
      <c r="AC97" s="437"/>
      <c r="AD97" s="437"/>
      <c r="AE97" s="437"/>
      <c r="AF97" s="437"/>
      <c r="AG97" s="437"/>
      <c r="AH97" s="437"/>
      <c r="AI97" s="437"/>
      <c r="AJ97" s="437"/>
      <c r="AK97" s="437"/>
    </row>
    <row r="98" spans="1:37" ht="12.75" customHeight="1">
      <c r="A98" s="111" t="s">
        <v>1384</v>
      </c>
      <c r="B98" s="114" t="s">
        <v>1121</v>
      </c>
      <c r="C98" s="438" t="s">
        <v>1096</v>
      </c>
      <c r="D98" s="112">
        <v>80111600</v>
      </c>
      <c r="E98" s="438" t="s">
        <v>1490</v>
      </c>
      <c r="F98" s="112" t="s">
        <v>479</v>
      </c>
      <c r="G98" s="438" t="s">
        <v>479</v>
      </c>
      <c r="H98" s="438">
        <v>10</v>
      </c>
      <c r="I98" s="438">
        <v>1</v>
      </c>
      <c r="J98" s="112" t="s">
        <v>949</v>
      </c>
      <c r="K98" s="438" t="s">
        <v>950</v>
      </c>
      <c r="L98" s="439">
        <v>4700000</v>
      </c>
      <c r="M98" s="440">
        <v>47000000</v>
      </c>
      <c r="N98" s="112" t="s">
        <v>1478</v>
      </c>
      <c r="O98" s="438" t="s">
        <v>970</v>
      </c>
      <c r="P98" s="438" t="s">
        <v>952</v>
      </c>
      <c r="Q98" s="443" t="s">
        <v>1481</v>
      </c>
      <c r="R98" s="96" t="s">
        <v>945</v>
      </c>
      <c r="S98" s="96">
        <v>8146</v>
      </c>
      <c r="T98" s="113" t="s">
        <v>1345</v>
      </c>
      <c r="U98" s="106">
        <v>3</v>
      </c>
      <c r="V98" s="442">
        <v>45712</v>
      </c>
      <c r="W98" s="99">
        <f t="shared" si="2"/>
        <v>1</v>
      </c>
      <c r="X98" s="111" t="s">
        <v>1384</v>
      </c>
      <c r="Y98" s="437"/>
      <c r="Z98" s="437"/>
      <c r="AA98" s="437"/>
      <c r="AB98" s="437"/>
      <c r="AC98" s="437"/>
      <c r="AD98" s="437"/>
      <c r="AE98" s="437"/>
      <c r="AF98" s="437"/>
      <c r="AG98" s="437"/>
      <c r="AH98" s="437"/>
      <c r="AI98" s="437"/>
      <c r="AJ98" s="437"/>
      <c r="AK98" s="437"/>
    </row>
    <row r="99" spans="1:37" ht="12.75" customHeight="1">
      <c r="A99" s="111" t="s">
        <v>1384</v>
      </c>
      <c r="B99" s="114" t="s">
        <v>1123</v>
      </c>
      <c r="C99" s="438" t="s">
        <v>1096</v>
      </c>
      <c r="D99" s="112">
        <v>80111600</v>
      </c>
      <c r="E99" s="438" t="s">
        <v>1490</v>
      </c>
      <c r="F99" s="112" t="s">
        <v>479</v>
      </c>
      <c r="G99" s="438" t="s">
        <v>479</v>
      </c>
      <c r="H99" s="438">
        <v>10</v>
      </c>
      <c r="I99" s="438">
        <v>1</v>
      </c>
      <c r="J99" s="112" t="s">
        <v>949</v>
      </c>
      <c r="K99" s="438" t="s">
        <v>950</v>
      </c>
      <c r="L99" s="439">
        <v>5000000</v>
      </c>
      <c r="M99" s="440">
        <v>50000000</v>
      </c>
      <c r="N99" s="112" t="s">
        <v>1478</v>
      </c>
      <c r="O99" s="438" t="s">
        <v>970</v>
      </c>
      <c r="P99" s="438" t="s">
        <v>952</v>
      </c>
      <c r="Q99" s="443" t="s">
        <v>1485</v>
      </c>
      <c r="R99" s="96" t="s">
        <v>945</v>
      </c>
      <c r="S99" s="96">
        <v>8146</v>
      </c>
      <c r="T99" s="113" t="s">
        <v>1345</v>
      </c>
      <c r="U99" s="106">
        <v>3</v>
      </c>
      <c r="V99" s="442">
        <v>45712</v>
      </c>
      <c r="W99" s="99">
        <f t="shared" si="2"/>
        <v>1</v>
      </c>
      <c r="X99" s="111" t="s">
        <v>1384</v>
      </c>
      <c r="Y99" s="437"/>
      <c r="Z99" s="437"/>
      <c r="AA99" s="437"/>
      <c r="AB99" s="437"/>
      <c r="AC99" s="437"/>
      <c r="AD99" s="437"/>
      <c r="AE99" s="437"/>
      <c r="AF99" s="437"/>
      <c r="AG99" s="437"/>
      <c r="AH99" s="437"/>
      <c r="AI99" s="437"/>
      <c r="AJ99" s="437"/>
      <c r="AK99" s="437"/>
    </row>
    <row r="100" spans="1:37" ht="12.75" customHeight="1">
      <c r="A100" s="111" t="s">
        <v>1384</v>
      </c>
      <c r="B100" s="114" t="s">
        <v>1124</v>
      </c>
      <c r="C100" s="438" t="s">
        <v>1096</v>
      </c>
      <c r="D100" s="112">
        <v>80111600</v>
      </c>
      <c r="E100" s="438" t="s">
        <v>1490</v>
      </c>
      <c r="F100" s="112" t="s">
        <v>479</v>
      </c>
      <c r="G100" s="438" t="s">
        <v>479</v>
      </c>
      <c r="H100" s="438">
        <v>6</v>
      </c>
      <c r="I100" s="438">
        <v>1</v>
      </c>
      <c r="J100" s="112" t="s">
        <v>949</v>
      </c>
      <c r="K100" s="438" t="s">
        <v>950</v>
      </c>
      <c r="L100" s="439">
        <v>5000000</v>
      </c>
      <c r="M100" s="440">
        <v>30000000</v>
      </c>
      <c r="N100" s="112" t="s">
        <v>1478</v>
      </c>
      <c r="O100" s="438" t="s">
        <v>970</v>
      </c>
      <c r="P100" s="438" t="s">
        <v>952</v>
      </c>
      <c r="Q100" s="443" t="s">
        <v>1481</v>
      </c>
      <c r="R100" s="96" t="s">
        <v>945</v>
      </c>
      <c r="S100" s="96">
        <v>8146</v>
      </c>
      <c r="T100" s="113" t="s">
        <v>1345</v>
      </c>
      <c r="U100" s="106">
        <v>3</v>
      </c>
      <c r="V100" s="442">
        <v>45712</v>
      </c>
      <c r="W100" s="99">
        <f t="shared" si="2"/>
        <v>1</v>
      </c>
      <c r="X100" s="111" t="s">
        <v>1384</v>
      </c>
      <c r="Y100" s="437"/>
      <c r="Z100" s="437"/>
      <c r="AA100" s="437"/>
      <c r="AB100" s="437"/>
      <c r="AC100" s="437"/>
      <c r="AD100" s="437"/>
      <c r="AE100" s="437"/>
      <c r="AF100" s="437"/>
      <c r="AG100" s="437"/>
      <c r="AH100" s="437"/>
      <c r="AI100" s="437"/>
      <c r="AJ100" s="437"/>
      <c r="AK100" s="437"/>
    </row>
    <row r="101" spans="1:37" ht="12.75" customHeight="1">
      <c r="A101" s="111" t="s">
        <v>1384</v>
      </c>
      <c r="B101" s="114" t="s">
        <v>1125</v>
      </c>
      <c r="C101" s="438" t="s">
        <v>1096</v>
      </c>
      <c r="D101" s="112">
        <v>80111600</v>
      </c>
      <c r="E101" s="438" t="s">
        <v>1491</v>
      </c>
      <c r="F101" s="112" t="s">
        <v>479</v>
      </c>
      <c r="G101" s="438" t="s">
        <v>479</v>
      </c>
      <c r="H101" s="438">
        <v>6</v>
      </c>
      <c r="I101" s="438">
        <v>1</v>
      </c>
      <c r="J101" s="112" t="s">
        <v>949</v>
      </c>
      <c r="K101" s="438" t="s">
        <v>950</v>
      </c>
      <c r="L101" s="439">
        <v>6000000</v>
      </c>
      <c r="M101" s="440">
        <v>36000000</v>
      </c>
      <c r="N101" s="112" t="s">
        <v>1478</v>
      </c>
      <c r="O101" s="438" t="s">
        <v>970</v>
      </c>
      <c r="P101" s="438" t="s">
        <v>952</v>
      </c>
      <c r="Q101" s="443" t="s">
        <v>1481</v>
      </c>
      <c r="R101" s="96" t="s">
        <v>945</v>
      </c>
      <c r="S101" s="96">
        <v>8146</v>
      </c>
      <c r="T101" s="113" t="s">
        <v>1345</v>
      </c>
      <c r="U101" s="106">
        <v>3</v>
      </c>
      <c r="V101" s="442">
        <v>45712</v>
      </c>
      <c r="W101" s="99">
        <f t="shared" si="2"/>
        <v>1</v>
      </c>
      <c r="X101" s="111" t="s">
        <v>1384</v>
      </c>
      <c r="Y101" s="437"/>
      <c r="Z101" s="437"/>
      <c r="AA101" s="437"/>
      <c r="AB101" s="437"/>
      <c r="AC101" s="437"/>
      <c r="AD101" s="437"/>
      <c r="AE101" s="437"/>
      <c r="AF101" s="437"/>
      <c r="AG101" s="437"/>
      <c r="AH101" s="437"/>
      <c r="AI101" s="437"/>
      <c r="AJ101" s="437"/>
      <c r="AK101" s="437"/>
    </row>
    <row r="102" spans="1:37" ht="12.75" customHeight="1">
      <c r="A102" s="111" t="s">
        <v>1384</v>
      </c>
      <c r="B102" s="114" t="s">
        <v>1127</v>
      </c>
      <c r="C102" s="438" t="s">
        <v>1096</v>
      </c>
      <c r="D102" s="112">
        <v>80111600</v>
      </c>
      <c r="E102" s="438" t="s">
        <v>1492</v>
      </c>
      <c r="F102" s="112" t="s">
        <v>479</v>
      </c>
      <c r="G102" s="438" t="s">
        <v>479</v>
      </c>
      <c r="H102" s="438">
        <v>4</v>
      </c>
      <c r="I102" s="438">
        <v>1</v>
      </c>
      <c r="J102" s="112" t="s">
        <v>949</v>
      </c>
      <c r="K102" s="438" t="s">
        <v>950</v>
      </c>
      <c r="L102" s="439">
        <v>4800000</v>
      </c>
      <c r="M102" s="440">
        <v>19200000</v>
      </c>
      <c r="N102" s="112" t="s">
        <v>1478</v>
      </c>
      <c r="O102" s="438" t="s">
        <v>970</v>
      </c>
      <c r="P102" s="438" t="s">
        <v>952</v>
      </c>
      <c r="Q102" s="443" t="s">
        <v>1485</v>
      </c>
      <c r="R102" s="96" t="s">
        <v>945</v>
      </c>
      <c r="S102" s="96">
        <v>8146</v>
      </c>
      <c r="T102" s="113" t="s">
        <v>1345</v>
      </c>
      <c r="U102" s="106">
        <v>3</v>
      </c>
      <c r="V102" s="442">
        <v>45712</v>
      </c>
      <c r="W102" s="99">
        <f t="shared" si="2"/>
        <v>1</v>
      </c>
      <c r="X102" s="111" t="s">
        <v>1384</v>
      </c>
      <c r="Y102" s="437"/>
      <c r="Z102" s="437"/>
      <c r="AA102" s="437"/>
      <c r="AB102" s="437"/>
      <c r="AC102" s="437"/>
      <c r="AD102" s="437"/>
      <c r="AE102" s="437"/>
      <c r="AF102" s="437"/>
      <c r="AG102" s="437"/>
      <c r="AH102" s="437"/>
      <c r="AI102" s="437"/>
      <c r="AJ102" s="437"/>
      <c r="AK102" s="437"/>
    </row>
    <row r="103" spans="1:37" ht="12.75" customHeight="1">
      <c r="A103" s="111" t="s">
        <v>1384</v>
      </c>
      <c r="B103" s="114" t="s">
        <v>1129</v>
      </c>
      <c r="C103" s="438" t="s">
        <v>1096</v>
      </c>
      <c r="D103" s="112">
        <v>80111600</v>
      </c>
      <c r="E103" s="438" t="s">
        <v>1486</v>
      </c>
      <c r="F103" s="112" t="s">
        <v>479</v>
      </c>
      <c r="G103" s="438" t="s">
        <v>479</v>
      </c>
      <c r="H103" s="438">
        <v>10</v>
      </c>
      <c r="I103" s="438">
        <v>1</v>
      </c>
      <c r="J103" s="112" t="s">
        <v>949</v>
      </c>
      <c r="K103" s="438" t="s">
        <v>950</v>
      </c>
      <c r="L103" s="439">
        <v>4000000</v>
      </c>
      <c r="M103" s="440">
        <v>40000000</v>
      </c>
      <c r="N103" s="112" t="s">
        <v>1478</v>
      </c>
      <c r="O103" s="438" t="s">
        <v>970</v>
      </c>
      <c r="P103" s="438" t="s">
        <v>952</v>
      </c>
      <c r="Q103" s="443" t="s">
        <v>1485</v>
      </c>
      <c r="R103" s="96" t="s">
        <v>945</v>
      </c>
      <c r="S103" s="96">
        <v>8146</v>
      </c>
      <c r="T103" s="113" t="s">
        <v>1345</v>
      </c>
      <c r="U103" s="106">
        <v>3</v>
      </c>
      <c r="V103" s="442">
        <v>45712</v>
      </c>
      <c r="W103" s="99">
        <f t="shared" si="2"/>
        <v>1</v>
      </c>
      <c r="X103" s="111" t="s">
        <v>1384</v>
      </c>
      <c r="Y103" s="437"/>
      <c r="Z103" s="437"/>
      <c r="AA103" s="437"/>
      <c r="AB103" s="437"/>
      <c r="AC103" s="437"/>
      <c r="AD103" s="437"/>
      <c r="AE103" s="437"/>
      <c r="AF103" s="437"/>
      <c r="AG103" s="437"/>
      <c r="AH103" s="437"/>
      <c r="AI103" s="437"/>
      <c r="AJ103" s="437"/>
      <c r="AK103" s="437"/>
    </row>
    <row r="104" spans="1:37" ht="12.75" customHeight="1">
      <c r="A104" s="111" t="s">
        <v>1384</v>
      </c>
      <c r="B104" s="114" t="s">
        <v>1131</v>
      </c>
      <c r="C104" s="438" t="s">
        <v>1096</v>
      </c>
      <c r="D104" s="112">
        <v>80111600</v>
      </c>
      <c r="E104" s="438" t="s">
        <v>1493</v>
      </c>
      <c r="F104" s="112" t="s">
        <v>479</v>
      </c>
      <c r="G104" s="438" t="s">
        <v>479</v>
      </c>
      <c r="H104" s="438">
        <v>6</v>
      </c>
      <c r="I104" s="438">
        <v>1</v>
      </c>
      <c r="J104" s="112" t="s">
        <v>949</v>
      </c>
      <c r="K104" s="438" t="s">
        <v>950</v>
      </c>
      <c r="L104" s="439">
        <v>4000000</v>
      </c>
      <c r="M104" s="440">
        <v>24000000</v>
      </c>
      <c r="N104" s="112" t="s">
        <v>1478</v>
      </c>
      <c r="O104" s="438" t="s">
        <v>970</v>
      </c>
      <c r="P104" s="438" t="s">
        <v>952</v>
      </c>
      <c r="Q104" s="443" t="s">
        <v>1481</v>
      </c>
      <c r="R104" s="96" t="s">
        <v>945</v>
      </c>
      <c r="S104" s="96">
        <v>8146</v>
      </c>
      <c r="T104" s="113" t="s">
        <v>1345</v>
      </c>
      <c r="U104" s="106">
        <v>3</v>
      </c>
      <c r="V104" s="442">
        <v>45712</v>
      </c>
      <c r="W104" s="99">
        <f t="shared" si="2"/>
        <v>1</v>
      </c>
      <c r="X104" s="111" t="s">
        <v>1384</v>
      </c>
      <c r="Y104" s="437"/>
      <c r="Z104" s="437"/>
      <c r="AA104" s="437"/>
      <c r="AB104" s="437"/>
      <c r="AC104" s="437"/>
      <c r="AD104" s="437"/>
      <c r="AE104" s="437"/>
      <c r="AF104" s="437"/>
      <c r="AG104" s="437"/>
      <c r="AH104" s="437"/>
      <c r="AI104" s="437"/>
      <c r="AJ104" s="437"/>
      <c r="AK104" s="437"/>
    </row>
    <row r="105" spans="1:37" ht="12.75" customHeight="1">
      <c r="A105" s="111" t="s">
        <v>1384</v>
      </c>
      <c r="B105" s="114" t="s">
        <v>1132</v>
      </c>
      <c r="C105" s="438" t="s">
        <v>1096</v>
      </c>
      <c r="D105" s="112">
        <v>80111600</v>
      </c>
      <c r="E105" s="438" t="s">
        <v>1494</v>
      </c>
      <c r="F105" s="112" t="s">
        <v>479</v>
      </c>
      <c r="G105" s="438" t="s">
        <v>479</v>
      </c>
      <c r="H105" s="438">
        <v>6</v>
      </c>
      <c r="I105" s="438">
        <v>1</v>
      </c>
      <c r="J105" s="112" t="s">
        <v>949</v>
      </c>
      <c r="K105" s="438" t="s">
        <v>950</v>
      </c>
      <c r="L105" s="439">
        <v>4000000</v>
      </c>
      <c r="M105" s="440">
        <v>24000000</v>
      </c>
      <c r="N105" s="112" t="s">
        <v>1478</v>
      </c>
      <c r="O105" s="438" t="s">
        <v>970</v>
      </c>
      <c r="P105" s="438" t="s">
        <v>952</v>
      </c>
      <c r="Q105" s="443" t="s">
        <v>1481</v>
      </c>
      <c r="R105" s="96" t="s">
        <v>945</v>
      </c>
      <c r="S105" s="96">
        <v>8146</v>
      </c>
      <c r="T105" s="113" t="s">
        <v>1345</v>
      </c>
      <c r="U105" s="106">
        <v>3</v>
      </c>
      <c r="V105" s="442">
        <v>45712</v>
      </c>
      <c r="W105" s="99">
        <f t="shared" si="2"/>
        <v>1</v>
      </c>
      <c r="X105" s="111" t="s">
        <v>1384</v>
      </c>
      <c r="Y105" s="437"/>
      <c r="Z105" s="437"/>
      <c r="AA105" s="437"/>
      <c r="AB105" s="437"/>
      <c r="AC105" s="437"/>
      <c r="AD105" s="437"/>
      <c r="AE105" s="437"/>
      <c r="AF105" s="437"/>
      <c r="AG105" s="437"/>
      <c r="AH105" s="437"/>
      <c r="AI105" s="437"/>
      <c r="AJ105" s="437"/>
      <c r="AK105" s="437"/>
    </row>
    <row r="106" spans="1:37" ht="12.75" customHeight="1">
      <c r="A106" s="111" t="s">
        <v>1384</v>
      </c>
      <c r="B106" s="114" t="s">
        <v>1133</v>
      </c>
      <c r="C106" s="438" t="s">
        <v>1096</v>
      </c>
      <c r="D106" s="112">
        <v>80111600</v>
      </c>
      <c r="E106" s="438" t="s">
        <v>1495</v>
      </c>
      <c r="F106" s="112" t="s">
        <v>479</v>
      </c>
      <c r="G106" s="438" t="s">
        <v>479</v>
      </c>
      <c r="H106" s="438">
        <v>5</v>
      </c>
      <c r="I106" s="438">
        <v>1</v>
      </c>
      <c r="J106" s="112" t="s">
        <v>949</v>
      </c>
      <c r="K106" s="438" t="s">
        <v>950</v>
      </c>
      <c r="L106" s="439">
        <v>3600000</v>
      </c>
      <c r="M106" s="440">
        <v>18000000</v>
      </c>
      <c r="N106" s="112" t="s">
        <v>1478</v>
      </c>
      <c r="O106" s="438" t="s">
        <v>970</v>
      </c>
      <c r="P106" s="438" t="s">
        <v>952</v>
      </c>
      <c r="Q106" s="443" t="s">
        <v>1481</v>
      </c>
      <c r="R106" s="96" t="s">
        <v>945</v>
      </c>
      <c r="S106" s="96">
        <v>8146</v>
      </c>
      <c r="T106" s="113" t="s">
        <v>1345</v>
      </c>
      <c r="U106" s="106">
        <v>3</v>
      </c>
      <c r="V106" s="442">
        <v>45712</v>
      </c>
      <c r="W106" s="99">
        <f t="shared" si="2"/>
        <v>1</v>
      </c>
      <c r="X106" s="111" t="s">
        <v>1384</v>
      </c>
      <c r="Y106" s="437"/>
      <c r="Z106" s="437"/>
      <c r="AA106" s="437"/>
      <c r="AB106" s="437"/>
      <c r="AC106" s="437"/>
      <c r="AD106" s="437"/>
      <c r="AE106" s="437"/>
      <c r="AF106" s="437"/>
      <c r="AG106" s="437"/>
      <c r="AH106" s="437"/>
      <c r="AI106" s="437"/>
      <c r="AJ106" s="437"/>
      <c r="AK106" s="437"/>
    </row>
    <row r="107" spans="1:37" ht="12.75" customHeight="1">
      <c r="A107" s="111" t="s">
        <v>1384</v>
      </c>
      <c r="B107" s="114" t="s">
        <v>1135</v>
      </c>
      <c r="C107" s="438" t="s">
        <v>1096</v>
      </c>
      <c r="D107" s="112">
        <v>80111600</v>
      </c>
      <c r="E107" s="438" t="s">
        <v>1496</v>
      </c>
      <c r="F107" s="112" t="s">
        <v>479</v>
      </c>
      <c r="G107" s="438" t="s">
        <v>479</v>
      </c>
      <c r="H107" s="438">
        <v>6</v>
      </c>
      <c r="I107" s="438">
        <v>1</v>
      </c>
      <c r="J107" s="112" t="s">
        <v>949</v>
      </c>
      <c r="K107" s="438" t="s">
        <v>950</v>
      </c>
      <c r="L107" s="439">
        <v>3600000</v>
      </c>
      <c r="M107" s="440">
        <v>21600000</v>
      </c>
      <c r="N107" s="112" t="s">
        <v>1478</v>
      </c>
      <c r="O107" s="438" t="s">
        <v>970</v>
      </c>
      <c r="P107" s="438" t="s">
        <v>952</v>
      </c>
      <c r="Q107" s="443" t="s">
        <v>1481</v>
      </c>
      <c r="R107" s="96" t="s">
        <v>945</v>
      </c>
      <c r="S107" s="96">
        <v>8146</v>
      </c>
      <c r="T107" s="113" t="s">
        <v>1345</v>
      </c>
      <c r="U107" s="106">
        <v>3</v>
      </c>
      <c r="V107" s="442">
        <v>45712</v>
      </c>
      <c r="W107" s="99">
        <f t="shared" si="2"/>
        <v>1</v>
      </c>
      <c r="X107" s="111" t="s">
        <v>1384</v>
      </c>
      <c r="Y107" s="437"/>
      <c r="Z107" s="437"/>
      <c r="AA107" s="437"/>
      <c r="AB107" s="437"/>
      <c r="AC107" s="437"/>
      <c r="AD107" s="437"/>
      <c r="AE107" s="437"/>
      <c r="AF107" s="437"/>
      <c r="AG107" s="437"/>
      <c r="AH107" s="437"/>
      <c r="AI107" s="437"/>
      <c r="AJ107" s="437"/>
      <c r="AK107" s="437"/>
    </row>
    <row r="108" spans="1:37" ht="12.75" customHeight="1">
      <c r="A108" s="111" t="s">
        <v>1384</v>
      </c>
      <c r="B108" s="114" t="s">
        <v>1137</v>
      </c>
      <c r="C108" s="438" t="s">
        <v>1096</v>
      </c>
      <c r="D108" s="112">
        <v>80111600</v>
      </c>
      <c r="E108" s="438" t="s">
        <v>1497</v>
      </c>
      <c r="F108" s="112" t="s">
        <v>479</v>
      </c>
      <c r="G108" s="438" t="s">
        <v>479</v>
      </c>
      <c r="H108" s="438">
        <v>10</v>
      </c>
      <c r="I108" s="438">
        <v>1</v>
      </c>
      <c r="J108" s="112" t="s">
        <v>949</v>
      </c>
      <c r="K108" s="438" t="s">
        <v>950</v>
      </c>
      <c r="L108" s="439">
        <v>3000000</v>
      </c>
      <c r="M108" s="440">
        <v>30000000</v>
      </c>
      <c r="N108" s="112" t="s">
        <v>1478</v>
      </c>
      <c r="O108" s="438" t="s">
        <v>970</v>
      </c>
      <c r="P108" s="438" t="s">
        <v>952</v>
      </c>
      <c r="Q108" s="443" t="s">
        <v>1485</v>
      </c>
      <c r="R108" s="96" t="s">
        <v>945</v>
      </c>
      <c r="S108" s="96">
        <v>8146</v>
      </c>
      <c r="T108" s="113" t="s">
        <v>1345</v>
      </c>
      <c r="U108" s="106">
        <v>3</v>
      </c>
      <c r="V108" s="442">
        <v>45712</v>
      </c>
      <c r="W108" s="99">
        <f t="shared" si="2"/>
        <v>1</v>
      </c>
      <c r="X108" s="111" t="s">
        <v>1384</v>
      </c>
      <c r="Y108" s="437"/>
      <c r="Z108" s="437"/>
      <c r="AA108" s="437"/>
      <c r="AB108" s="437"/>
      <c r="AC108" s="437"/>
      <c r="AD108" s="437"/>
      <c r="AE108" s="437"/>
      <c r="AF108" s="437"/>
      <c r="AG108" s="437"/>
      <c r="AH108" s="437"/>
      <c r="AI108" s="437"/>
      <c r="AJ108" s="437"/>
      <c r="AK108" s="437"/>
    </row>
    <row r="109" spans="1:37" ht="12.75" customHeight="1">
      <c r="A109" s="111" t="s">
        <v>1384</v>
      </c>
      <c r="B109" s="114" t="s">
        <v>1139</v>
      </c>
      <c r="C109" s="438" t="s">
        <v>1096</v>
      </c>
      <c r="D109" s="112">
        <v>80111600</v>
      </c>
      <c r="E109" s="438" t="s">
        <v>1498</v>
      </c>
      <c r="F109" s="112" t="s">
        <v>479</v>
      </c>
      <c r="G109" s="438" t="s">
        <v>479</v>
      </c>
      <c r="H109" s="438">
        <v>6</v>
      </c>
      <c r="I109" s="438">
        <v>1</v>
      </c>
      <c r="J109" s="112" t="s">
        <v>949</v>
      </c>
      <c r="K109" s="438" t="s">
        <v>950</v>
      </c>
      <c r="L109" s="439">
        <v>3000000</v>
      </c>
      <c r="M109" s="440">
        <v>18000000</v>
      </c>
      <c r="N109" s="112" t="s">
        <v>1478</v>
      </c>
      <c r="O109" s="438" t="s">
        <v>970</v>
      </c>
      <c r="P109" s="438" t="s">
        <v>952</v>
      </c>
      <c r="Q109" s="443" t="s">
        <v>1481</v>
      </c>
      <c r="R109" s="96" t="s">
        <v>945</v>
      </c>
      <c r="S109" s="96">
        <v>8146</v>
      </c>
      <c r="T109" s="113" t="s">
        <v>1345</v>
      </c>
      <c r="U109" s="106">
        <v>3</v>
      </c>
      <c r="V109" s="442">
        <v>45712</v>
      </c>
      <c r="W109" s="99">
        <f t="shared" si="2"/>
        <v>1</v>
      </c>
      <c r="X109" s="111" t="s">
        <v>1384</v>
      </c>
      <c r="Y109" s="437"/>
      <c r="Z109" s="437"/>
      <c r="AA109" s="437"/>
      <c r="AB109" s="437"/>
      <c r="AC109" s="437"/>
      <c r="AD109" s="437"/>
      <c r="AE109" s="437"/>
      <c r="AF109" s="437"/>
      <c r="AG109" s="437"/>
      <c r="AH109" s="437"/>
      <c r="AI109" s="437"/>
      <c r="AJ109" s="437"/>
      <c r="AK109" s="437"/>
    </row>
    <row r="110" spans="1:37" ht="12.75" customHeight="1">
      <c r="A110" s="111" t="s">
        <v>1384</v>
      </c>
      <c r="B110" s="114" t="s">
        <v>1140</v>
      </c>
      <c r="C110" s="438" t="s">
        <v>1096</v>
      </c>
      <c r="D110" s="112">
        <v>80111600</v>
      </c>
      <c r="E110" s="438" t="s">
        <v>1499</v>
      </c>
      <c r="F110" s="112" t="s">
        <v>479</v>
      </c>
      <c r="G110" s="438" t="s">
        <v>479</v>
      </c>
      <c r="H110" s="438">
        <v>6</v>
      </c>
      <c r="I110" s="438">
        <v>1</v>
      </c>
      <c r="J110" s="112" t="s">
        <v>949</v>
      </c>
      <c r="K110" s="438" t="s">
        <v>950</v>
      </c>
      <c r="L110" s="439">
        <v>3000000</v>
      </c>
      <c r="M110" s="440">
        <v>18000000</v>
      </c>
      <c r="N110" s="112" t="s">
        <v>1478</v>
      </c>
      <c r="O110" s="438" t="s">
        <v>970</v>
      </c>
      <c r="P110" s="438" t="s">
        <v>952</v>
      </c>
      <c r="Q110" s="443" t="s">
        <v>1481</v>
      </c>
      <c r="R110" s="96" t="s">
        <v>945</v>
      </c>
      <c r="S110" s="96">
        <v>8146</v>
      </c>
      <c r="T110" s="113" t="s">
        <v>1345</v>
      </c>
      <c r="U110" s="106">
        <v>3</v>
      </c>
      <c r="V110" s="442">
        <v>45712</v>
      </c>
      <c r="W110" s="99">
        <f t="shared" si="2"/>
        <v>1</v>
      </c>
      <c r="X110" s="111" t="s">
        <v>1384</v>
      </c>
      <c r="Y110" s="437"/>
      <c r="Z110" s="437"/>
      <c r="AA110" s="437"/>
      <c r="AB110" s="437"/>
      <c r="AC110" s="437"/>
      <c r="AD110" s="437"/>
      <c r="AE110" s="437"/>
      <c r="AF110" s="437"/>
      <c r="AG110" s="437"/>
      <c r="AH110" s="437"/>
      <c r="AI110" s="437"/>
      <c r="AJ110" s="437"/>
      <c r="AK110" s="437"/>
    </row>
    <row r="111" spans="1:37" ht="12.75" customHeight="1">
      <c r="A111" s="111" t="s">
        <v>1384</v>
      </c>
      <c r="B111" s="114" t="s">
        <v>1141</v>
      </c>
      <c r="C111" s="438" t="s">
        <v>1096</v>
      </c>
      <c r="D111" s="112">
        <v>80111600</v>
      </c>
      <c r="E111" s="438" t="s">
        <v>1500</v>
      </c>
      <c r="F111" s="112" t="s">
        <v>479</v>
      </c>
      <c r="G111" s="438" t="s">
        <v>479</v>
      </c>
      <c r="H111" s="438">
        <v>6</v>
      </c>
      <c r="I111" s="438">
        <v>1</v>
      </c>
      <c r="J111" s="112" t="s">
        <v>949</v>
      </c>
      <c r="K111" s="438" t="s">
        <v>950</v>
      </c>
      <c r="L111" s="439">
        <v>2500000</v>
      </c>
      <c r="M111" s="440">
        <v>15000000</v>
      </c>
      <c r="N111" s="112" t="s">
        <v>1478</v>
      </c>
      <c r="O111" s="438" t="s">
        <v>970</v>
      </c>
      <c r="P111" s="438" t="s">
        <v>952</v>
      </c>
      <c r="Q111" s="443" t="s">
        <v>1481</v>
      </c>
      <c r="R111" s="96" t="s">
        <v>945</v>
      </c>
      <c r="S111" s="96">
        <v>8146</v>
      </c>
      <c r="T111" s="113" t="s">
        <v>1345</v>
      </c>
      <c r="U111" s="106">
        <v>3</v>
      </c>
      <c r="V111" s="442">
        <v>45712</v>
      </c>
      <c r="W111" s="99">
        <f t="shared" si="2"/>
        <v>1</v>
      </c>
      <c r="X111" s="111" t="s">
        <v>1384</v>
      </c>
      <c r="Y111" s="437"/>
      <c r="Z111" s="437"/>
      <c r="AA111" s="437"/>
      <c r="AB111" s="437"/>
      <c r="AC111" s="437"/>
      <c r="AD111" s="437"/>
      <c r="AE111" s="437"/>
      <c r="AF111" s="437"/>
      <c r="AG111" s="437"/>
      <c r="AH111" s="437"/>
      <c r="AI111" s="437"/>
      <c r="AJ111" s="437"/>
      <c r="AK111" s="437"/>
    </row>
    <row r="112" spans="1:37" ht="12.75" customHeight="1">
      <c r="A112" s="111" t="s">
        <v>1384</v>
      </c>
      <c r="B112" s="114" t="s">
        <v>1143</v>
      </c>
      <c r="C112" s="438" t="s">
        <v>1096</v>
      </c>
      <c r="D112" s="112">
        <v>80111600</v>
      </c>
      <c r="E112" s="438" t="s">
        <v>1501</v>
      </c>
      <c r="F112" s="112" t="s">
        <v>479</v>
      </c>
      <c r="G112" s="438" t="s">
        <v>479</v>
      </c>
      <c r="H112" s="438">
        <v>5</v>
      </c>
      <c r="I112" s="438">
        <v>1</v>
      </c>
      <c r="J112" s="112" t="s">
        <v>949</v>
      </c>
      <c r="K112" s="438" t="s">
        <v>950</v>
      </c>
      <c r="L112" s="439">
        <v>2250000</v>
      </c>
      <c r="M112" s="440">
        <v>11250000</v>
      </c>
      <c r="N112" s="112" t="s">
        <v>1478</v>
      </c>
      <c r="O112" s="438" t="s">
        <v>970</v>
      </c>
      <c r="P112" s="438" t="s">
        <v>952</v>
      </c>
      <c r="Q112" s="443" t="s">
        <v>1485</v>
      </c>
      <c r="R112" s="96" t="s">
        <v>945</v>
      </c>
      <c r="S112" s="96">
        <v>8146</v>
      </c>
      <c r="T112" s="113" t="s">
        <v>1345</v>
      </c>
      <c r="U112" s="106">
        <v>3</v>
      </c>
      <c r="V112" s="442">
        <v>45712</v>
      </c>
      <c r="W112" s="99">
        <f t="shared" si="2"/>
        <v>1</v>
      </c>
      <c r="X112" s="111" t="s">
        <v>1384</v>
      </c>
      <c r="Y112" s="437"/>
      <c r="Z112" s="437"/>
      <c r="AA112" s="437"/>
      <c r="AB112" s="437"/>
      <c r="AC112" s="437"/>
      <c r="AD112" s="437"/>
      <c r="AE112" s="437"/>
      <c r="AF112" s="437"/>
      <c r="AG112" s="437"/>
      <c r="AH112" s="437"/>
      <c r="AI112" s="437"/>
      <c r="AJ112" s="437"/>
      <c r="AK112" s="437"/>
    </row>
    <row r="113" spans="1:37" ht="12.75" customHeight="1">
      <c r="A113" s="111" t="s">
        <v>1384</v>
      </c>
      <c r="B113" s="114" t="s">
        <v>1154</v>
      </c>
      <c r="C113" s="438" t="s">
        <v>1096</v>
      </c>
      <c r="D113" s="112" t="s">
        <v>1146</v>
      </c>
      <c r="E113" s="438" t="s">
        <v>1502</v>
      </c>
      <c r="F113" s="112" t="s">
        <v>1156</v>
      </c>
      <c r="G113" s="438" t="s">
        <v>1156</v>
      </c>
      <c r="H113" s="438">
        <v>1</v>
      </c>
      <c r="I113" s="438">
        <v>1</v>
      </c>
      <c r="J113" s="112" t="s">
        <v>949</v>
      </c>
      <c r="K113" s="438" t="s">
        <v>950</v>
      </c>
      <c r="L113" s="439" t="s">
        <v>1464</v>
      </c>
      <c r="M113" s="440">
        <v>179550000</v>
      </c>
      <c r="N113" s="112" t="s">
        <v>1478</v>
      </c>
      <c r="O113" s="438" t="s">
        <v>970</v>
      </c>
      <c r="P113" s="438" t="s">
        <v>952</v>
      </c>
      <c r="Q113" s="443" t="s">
        <v>1376</v>
      </c>
      <c r="R113" s="96" t="s">
        <v>945</v>
      </c>
      <c r="S113" s="96">
        <v>8146</v>
      </c>
      <c r="T113" s="113" t="s">
        <v>1345</v>
      </c>
      <c r="U113" s="106">
        <v>3</v>
      </c>
      <c r="V113" s="442">
        <v>45712</v>
      </c>
      <c r="W113" s="99">
        <f t="shared" si="2"/>
        <v>1</v>
      </c>
      <c r="X113" s="111" t="s">
        <v>1384</v>
      </c>
      <c r="Y113" s="437"/>
      <c r="Z113" s="437"/>
      <c r="AA113" s="437"/>
      <c r="AB113" s="437"/>
      <c r="AC113" s="437"/>
      <c r="AD113" s="437"/>
      <c r="AE113" s="437"/>
      <c r="AF113" s="437"/>
      <c r="AG113" s="437"/>
      <c r="AH113" s="437"/>
      <c r="AI113" s="437"/>
      <c r="AJ113" s="437"/>
      <c r="AK113" s="437"/>
    </row>
    <row r="114" spans="1:37" ht="12.75" customHeight="1">
      <c r="A114" s="111" t="s">
        <v>1384</v>
      </c>
      <c r="B114" s="112" t="s">
        <v>1270</v>
      </c>
      <c r="C114" s="438" t="s">
        <v>1242</v>
      </c>
      <c r="D114" s="112">
        <v>80111600</v>
      </c>
      <c r="E114" s="438" t="s">
        <v>1503</v>
      </c>
      <c r="F114" s="112" t="s">
        <v>479</v>
      </c>
      <c r="G114" s="438" t="s">
        <v>479</v>
      </c>
      <c r="H114" s="438">
        <v>5</v>
      </c>
      <c r="I114" s="438">
        <v>1</v>
      </c>
      <c r="J114" s="112" t="s">
        <v>949</v>
      </c>
      <c r="K114" s="438" t="s">
        <v>45</v>
      </c>
      <c r="L114" s="439">
        <v>4800000</v>
      </c>
      <c r="M114" s="440">
        <v>24000000</v>
      </c>
      <c r="N114" s="112" t="s">
        <v>1244</v>
      </c>
      <c r="O114" s="438" t="s">
        <v>47</v>
      </c>
      <c r="P114" s="438" t="s">
        <v>1245</v>
      </c>
      <c r="Q114" s="444" t="s">
        <v>1504</v>
      </c>
      <c r="R114" s="96" t="s">
        <v>945</v>
      </c>
      <c r="S114" s="96">
        <v>8146</v>
      </c>
      <c r="T114" s="113" t="s">
        <v>1345</v>
      </c>
      <c r="U114" s="106">
        <v>3</v>
      </c>
      <c r="V114" s="442">
        <v>45712</v>
      </c>
      <c r="W114" s="99">
        <f t="shared" si="2"/>
        <v>1</v>
      </c>
      <c r="X114" s="111" t="s">
        <v>1384</v>
      </c>
      <c r="Y114" s="437"/>
      <c r="Z114" s="437"/>
      <c r="AA114" s="437"/>
      <c r="AB114" s="437"/>
      <c r="AC114" s="437"/>
      <c r="AD114" s="437"/>
      <c r="AE114" s="437"/>
      <c r="AF114" s="437"/>
      <c r="AG114" s="437"/>
      <c r="AH114" s="437"/>
      <c r="AI114" s="437"/>
      <c r="AJ114" s="437"/>
      <c r="AK114" s="437"/>
    </row>
    <row r="115" spans="1:37" ht="12.75" customHeight="1">
      <c r="A115" s="111" t="s">
        <v>1384</v>
      </c>
      <c r="B115" s="112" t="s">
        <v>1246</v>
      </c>
      <c r="C115" s="438" t="s">
        <v>1242</v>
      </c>
      <c r="D115" s="112">
        <v>80111600</v>
      </c>
      <c r="E115" s="438" t="s">
        <v>1505</v>
      </c>
      <c r="F115" s="112" t="s">
        <v>479</v>
      </c>
      <c r="G115" s="438" t="s">
        <v>479</v>
      </c>
      <c r="H115" s="438">
        <v>5</v>
      </c>
      <c r="I115" s="438">
        <v>1</v>
      </c>
      <c r="J115" s="112" t="s">
        <v>949</v>
      </c>
      <c r="K115" s="438" t="s">
        <v>45</v>
      </c>
      <c r="L115" s="439">
        <v>6500000</v>
      </c>
      <c r="M115" s="440">
        <v>32500000</v>
      </c>
      <c r="N115" s="112" t="s">
        <v>1244</v>
      </c>
      <c r="O115" s="438" t="s">
        <v>47</v>
      </c>
      <c r="P115" s="438" t="s">
        <v>1245</v>
      </c>
      <c r="Q115" s="441" t="s">
        <v>1506</v>
      </c>
      <c r="R115" s="96" t="s">
        <v>945</v>
      </c>
      <c r="S115" s="96">
        <v>8146</v>
      </c>
      <c r="T115" s="113" t="s">
        <v>1345</v>
      </c>
      <c r="U115" s="106">
        <v>3</v>
      </c>
      <c r="V115" s="442">
        <v>45712</v>
      </c>
      <c r="W115" s="99">
        <f t="shared" si="2"/>
        <v>1</v>
      </c>
      <c r="X115" s="111" t="s">
        <v>1384</v>
      </c>
      <c r="Y115" s="437"/>
      <c r="Z115" s="437"/>
      <c r="AA115" s="437"/>
      <c r="AB115" s="437"/>
      <c r="AC115" s="437"/>
      <c r="AD115" s="437"/>
      <c r="AE115" s="437"/>
      <c r="AF115" s="437"/>
      <c r="AG115" s="437"/>
      <c r="AH115" s="437"/>
      <c r="AI115" s="437"/>
      <c r="AJ115" s="437"/>
      <c r="AK115" s="437"/>
    </row>
    <row r="116" spans="1:37" ht="12.75" customHeight="1">
      <c r="A116" s="111" t="s">
        <v>1384</v>
      </c>
      <c r="B116" s="112" t="s">
        <v>1250</v>
      </c>
      <c r="C116" s="438" t="s">
        <v>1242</v>
      </c>
      <c r="D116" s="112">
        <v>80111600</v>
      </c>
      <c r="E116" s="438" t="s">
        <v>1507</v>
      </c>
      <c r="F116" s="112" t="s">
        <v>479</v>
      </c>
      <c r="G116" s="438" t="s">
        <v>479</v>
      </c>
      <c r="H116" s="438">
        <v>2</v>
      </c>
      <c r="I116" s="438">
        <v>1</v>
      </c>
      <c r="J116" s="112" t="s">
        <v>949</v>
      </c>
      <c r="K116" s="438" t="s">
        <v>45</v>
      </c>
      <c r="L116" s="439">
        <v>4508000</v>
      </c>
      <c r="M116" s="440">
        <v>9016000</v>
      </c>
      <c r="N116" s="112" t="s">
        <v>1244</v>
      </c>
      <c r="O116" s="438" t="s">
        <v>47</v>
      </c>
      <c r="P116" s="438" t="s">
        <v>1245</v>
      </c>
      <c r="Q116" s="441" t="s">
        <v>1508</v>
      </c>
      <c r="R116" s="96" t="s">
        <v>945</v>
      </c>
      <c r="S116" s="96">
        <v>8146</v>
      </c>
      <c r="T116" s="113" t="s">
        <v>1345</v>
      </c>
      <c r="U116" s="106">
        <v>3</v>
      </c>
      <c r="V116" s="442">
        <v>45712</v>
      </c>
      <c r="W116" s="99">
        <f t="shared" si="2"/>
        <v>1</v>
      </c>
      <c r="X116" s="111" t="s">
        <v>1384</v>
      </c>
      <c r="Y116" s="437"/>
      <c r="Z116" s="437"/>
      <c r="AA116" s="437"/>
      <c r="AB116" s="437"/>
      <c r="AC116" s="437"/>
      <c r="AD116" s="437"/>
      <c r="AE116" s="437"/>
      <c r="AF116" s="437"/>
      <c r="AG116" s="437"/>
      <c r="AH116" s="437"/>
      <c r="AI116" s="437"/>
      <c r="AJ116" s="437"/>
      <c r="AK116" s="437"/>
    </row>
    <row r="117" spans="1:37" ht="12.75" customHeight="1">
      <c r="A117" s="111" t="s">
        <v>1384</v>
      </c>
      <c r="B117" s="112" t="s">
        <v>1268</v>
      </c>
      <c r="C117" s="438" t="s">
        <v>1242</v>
      </c>
      <c r="D117" s="112">
        <v>80111600</v>
      </c>
      <c r="E117" s="438" t="s">
        <v>1509</v>
      </c>
      <c r="F117" s="112" t="s">
        <v>479</v>
      </c>
      <c r="G117" s="438" t="s">
        <v>479</v>
      </c>
      <c r="H117" s="438">
        <v>3</v>
      </c>
      <c r="I117" s="438">
        <v>1</v>
      </c>
      <c r="J117" s="112" t="s">
        <v>949</v>
      </c>
      <c r="K117" s="438" t="s">
        <v>45</v>
      </c>
      <c r="L117" s="439">
        <v>6500000</v>
      </c>
      <c r="M117" s="440">
        <v>19500000</v>
      </c>
      <c r="N117" s="112" t="s">
        <v>1244</v>
      </c>
      <c r="O117" s="438" t="s">
        <v>47</v>
      </c>
      <c r="P117" s="438" t="s">
        <v>1245</v>
      </c>
      <c r="Q117" s="441" t="s">
        <v>1508</v>
      </c>
      <c r="R117" s="96" t="s">
        <v>945</v>
      </c>
      <c r="S117" s="96">
        <v>8146</v>
      </c>
      <c r="T117" s="113" t="s">
        <v>1345</v>
      </c>
      <c r="U117" s="106">
        <v>3</v>
      </c>
      <c r="V117" s="442">
        <v>45712</v>
      </c>
      <c r="W117" s="99">
        <f t="shared" si="2"/>
        <v>1</v>
      </c>
      <c r="X117" s="111" t="s">
        <v>1384</v>
      </c>
      <c r="Y117" s="437"/>
      <c r="Z117" s="437"/>
      <c r="AA117" s="437"/>
      <c r="AB117" s="437"/>
      <c r="AC117" s="437"/>
      <c r="AD117" s="437"/>
      <c r="AE117" s="437"/>
      <c r="AF117" s="437"/>
      <c r="AG117" s="437"/>
      <c r="AH117" s="437"/>
      <c r="AI117" s="437"/>
      <c r="AJ117" s="437"/>
      <c r="AK117" s="437"/>
    </row>
    <row r="118" spans="1:37" ht="12.75" customHeight="1">
      <c r="A118" s="115" t="s">
        <v>1510</v>
      </c>
      <c r="B118" s="116" t="s">
        <v>1362</v>
      </c>
      <c r="C118" s="445" t="s">
        <v>1242</v>
      </c>
      <c r="D118" s="116">
        <v>80111600</v>
      </c>
      <c r="E118" s="446" t="s">
        <v>1346</v>
      </c>
      <c r="F118" s="116" t="s">
        <v>479</v>
      </c>
      <c r="G118" s="445" t="s">
        <v>479</v>
      </c>
      <c r="H118" s="447">
        <v>5</v>
      </c>
      <c r="I118" s="447">
        <v>1</v>
      </c>
      <c r="J118" s="116" t="s">
        <v>44</v>
      </c>
      <c r="K118" s="447" t="s">
        <v>45</v>
      </c>
      <c r="L118" s="448">
        <v>3600000</v>
      </c>
      <c r="M118" s="449">
        <v>18000000</v>
      </c>
      <c r="N118" s="116" t="s">
        <v>1244</v>
      </c>
      <c r="O118" s="445" t="s">
        <v>92</v>
      </c>
      <c r="P118" s="445" t="s">
        <v>952</v>
      </c>
      <c r="Q118" s="447"/>
      <c r="R118" s="96" t="s">
        <v>945</v>
      </c>
      <c r="S118" s="96">
        <v>8146</v>
      </c>
      <c r="T118" s="113" t="s">
        <v>1345</v>
      </c>
      <c r="U118" s="95">
        <v>3</v>
      </c>
      <c r="V118" s="450">
        <v>45712</v>
      </c>
      <c r="W118" s="99">
        <f t="shared" si="2"/>
        <v>1</v>
      </c>
      <c r="X118" s="115" t="s">
        <v>1510</v>
      </c>
      <c r="Y118" s="451"/>
      <c r="Z118" s="451"/>
      <c r="AA118" s="451"/>
      <c r="AB118" s="451"/>
      <c r="AC118" s="451"/>
      <c r="AD118" s="451"/>
      <c r="AE118" s="451"/>
      <c r="AF118" s="451"/>
      <c r="AG118" s="451"/>
      <c r="AH118" s="451"/>
      <c r="AI118" s="451"/>
      <c r="AJ118" s="451"/>
      <c r="AK118" s="451"/>
    </row>
    <row r="119" spans="1:37" ht="12.75" customHeight="1">
      <c r="A119" s="111" t="s">
        <v>1384</v>
      </c>
      <c r="B119" s="112" t="s">
        <v>1299</v>
      </c>
      <c r="C119" s="438" t="s">
        <v>1242</v>
      </c>
      <c r="D119" s="112">
        <v>43222610</v>
      </c>
      <c r="E119" s="438" t="s">
        <v>1511</v>
      </c>
      <c r="F119" s="112" t="s">
        <v>295</v>
      </c>
      <c r="G119" s="438" t="s">
        <v>295</v>
      </c>
      <c r="H119" s="438">
        <v>5</v>
      </c>
      <c r="I119" s="438">
        <v>1</v>
      </c>
      <c r="J119" s="112" t="s">
        <v>748</v>
      </c>
      <c r="K119" s="438" t="s">
        <v>45</v>
      </c>
      <c r="L119" s="439" t="s">
        <v>1291</v>
      </c>
      <c r="M119" s="440">
        <v>5500000</v>
      </c>
      <c r="N119" s="112" t="s">
        <v>1244</v>
      </c>
      <c r="O119" s="438" t="s">
        <v>47</v>
      </c>
      <c r="P119" s="438" t="s">
        <v>1245</v>
      </c>
      <c r="Q119" s="441" t="s">
        <v>1512</v>
      </c>
      <c r="R119" s="96" t="s">
        <v>945</v>
      </c>
      <c r="S119" s="96">
        <v>8146</v>
      </c>
      <c r="T119" s="113" t="s">
        <v>1345</v>
      </c>
      <c r="U119" s="106">
        <v>3</v>
      </c>
      <c r="V119" s="442">
        <v>45712</v>
      </c>
      <c r="W119" s="99">
        <f t="shared" si="2"/>
        <v>1</v>
      </c>
      <c r="X119" s="111" t="s">
        <v>1384</v>
      </c>
      <c r="Y119" s="437"/>
      <c r="Z119" s="437"/>
      <c r="AA119" s="437"/>
      <c r="AB119" s="437"/>
      <c r="AC119" s="437"/>
      <c r="AD119" s="437"/>
      <c r="AE119" s="437"/>
      <c r="AF119" s="437"/>
      <c r="AG119" s="437"/>
      <c r="AH119" s="437"/>
      <c r="AI119" s="437"/>
      <c r="AJ119" s="437"/>
      <c r="AK119" s="437"/>
    </row>
    <row r="120" spans="1:37" ht="12.75" customHeight="1">
      <c r="A120" s="111" t="s">
        <v>1384</v>
      </c>
      <c r="B120" s="112" t="s">
        <v>1256</v>
      </c>
      <c r="C120" s="438" t="s">
        <v>1242</v>
      </c>
      <c r="D120" s="112">
        <v>80111600</v>
      </c>
      <c r="E120" s="444" t="s">
        <v>1513</v>
      </c>
      <c r="F120" s="112" t="s">
        <v>729</v>
      </c>
      <c r="G120" s="438" t="s">
        <v>729</v>
      </c>
      <c r="H120" s="438">
        <v>5</v>
      </c>
      <c r="I120" s="438">
        <v>1</v>
      </c>
      <c r="J120" s="112" t="s">
        <v>949</v>
      </c>
      <c r="K120" s="438" t="s">
        <v>45</v>
      </c>
      <c r="L120" s="439">
        <v>4700000</v>
      </c>
      <c r="M120" s="440">
        <v>23500000</v>
      </c>
      <c r="N120" s="112" t="s">
        <v>1244</v>
      </c>
      <c r="O120" s="438" t="s">
        <v>47</v>
      </c>
      <c r="P120" s="438" t="s">
        <v>1245</v>
      </c>
      <c r="Q120" s="441" t="s">
        <v>1512</v>
      </c>
      <c r="R120" s="96" t="s">
        <v>945</v>
      </c>
      <c r="S120" s="96">
        <v>8146</v>
      </c>
      <c r="T120" s="113" t="s">
        <v>1345</v>
      </c>
      <c r="U120" s="106">
        <v>3</v>
      </c>
      <c r="V120" s="442">
        <v>45712</v>
      </c>
      <c r="W120" s="99">
        <f t="shared" si="2"/>
        <v>1</v>
      </c>
      <c r="X120" s="111" t="s">
        <v>1384</v>
      </c>
      <c r="Y120" s="437"/>
      <c r="Z120" s="437"/>
      <c r="AA120" s="437"/>
      <c r="AB120" s="437"/>
      <c r="AC120" s="437"/>
      <c r="AD120" s="437"/>
      <c r="AE120" s="437"/>
      <c r="AF120" s="437"/>
      <c r="AG120" s="437"/>
      <c r="AH120" s="437"/>
      <c r="AI120" s="437"/>
      <c r="AJ120" s="437"/>
      <c r="AK120" s="437"/>
    </row>
    <row r="121" spans="1:37" ht="12.75" customHeight="1">
      <c r="A121" s="111" t="s">
        <v>1384</v>
      </c>
      <c r="B121" s="112" t="s">
        <v>1303</v>
      </c>
      <c r="C121" s="438" t="s">
        <v>1242</v>
      </c>
      <c r="D121" s="112">
        <v>80111600</v>
      </c>
      <c r="E121" s="438" t="s">
        <v>1304</v>
      </c>
      <c r="F121" s="112" t="s">
        <v>729</v>
      </c>
      <c r="G121" s="438" t="s">
        <v>729</v>
      </c>
      <c r="H121" s="438">
        <v>1</v>
      </c>
      <c r="I121" s="438">
        <v>1</v>
      </c>
      <c r="J121" s="112" t="s">
        <v>949</v>
      </c>
      <c r="K121" s="438" t="s">
        <v>45</v>
      </c>
      <c r="L121" s="439">
        <v>19909460</v>
      </c>
      <c r="M121" s="440">
        <v>19909460</v>
      </c>
      <c r="N121" s="112" t="s">
        <v>1244</v>
      </c>
      <c r="O121" s="438" t="s">
        <v>47</v>
      </c>
      <c r="P121" s="438" t="s">
        <v>1245</v>
      </c>
      <c r="Q121" s="441" t="s">
        <v>1514</v>
      </c>
      <c r="R121" s="96" t="s">
        <v>945</v>
      </c>
      <c r="S121" s="96">
        <v>8146</v>
      </c>
      <c r="T121" s="113" t="s">
        <v>1345</v>
      </c>
      <c r="U121" s="106">
        <v>3</v>
      </c>
      <c r="V121" s="442">
        <v>45712</v>
      </c>
      <c r="W121" s="99">
        <f t="shared" si="2"/>
        <v>1</v>
      </c>
      <c r="X121" s="111" t="s">
        <v>1384</v>
      </c>
      <c r="Y121" s="437"/>
      <c r="Z121" s="437"/>
      <c r="AA121" s="437"/>
      <c r="AB121" s="437"/>
      <c r="AC121" s="437"/>
      <c r="AD121" s="437"/>
      <c r="AE121" s="437"/>
      <c r="AF121" s="437"/>
      <c r="AG121" s="437"/>
      <c r="AH121" s="437"/>
      <c r="AI121" s="437"/>
      <c r="AJ121" s="437"/>
      <c r="AK121" s="437"/>
    </row>
    <row r="122" spans="1:37" ht="12.75" customHeight="1">
      <c r="A122" s="96" t="s">
        <v>1384</v>
      </c>
      <c r="B122" s="97" t="s">
        <v>318</v>
      </c>
      <c r="C122" s="96" t="s">
        <v>267</v>
      </c>
      <c r="D122" s="96">
        <v>80111600</v>
      </c>
      <c r="E122" s="96" t="s">
        <v>1515</v>
      </c>
      <c r="F122" s="96" t="s">
        <v>280</v>
      </c>
      <c r="G122" s="96" t="str">
        <f t="shared" ref="G122:G128" si="8">+F122</f>
        <v>MARZO</v>
      </c>
      <c r="H122" s="96">
        <v>8</v>
      </c>
      <c r="I122" s="96">
        <v>1</v>
      </c>
      <c r="J122" s="96" t="s">
        <v>44</v>
      </c>
      <c r="K122" s="96" t="s">
        <v>45</v>
      </c>
      <c r="L122" s="98">
        <v>7000000</v>
      </c>
      <c r="M122" s="98">
        <f t="shared" ref="M122:M123" si="9">+L122*H122</f>
        <v>56000000</v>
      </c>
      <c r="N122" s="96" t="s">
        <v>269</v>
      </c>
      <c r="O122" s="96" t="s">
        <v>1390</v>
      </c>
      <c r="P122" s="96" t="s">
        <v>270</v>
      </c>
      <c r="Q122" s="96"/>
      <c r="R122" s="96" t="s">
        <v>1387</v>
      </c>
      <c r="S122" s="96">
        <v>8080</v>
      </c>
      <c r="T122" s="105">
        <v>2024110010212</v>
      </c>
      <c r="U122" s="106">
        <v>4</v>
      </c>
      <c r="V122" s="437"/>
      <c r="W122" s="99">
        <f t="shared" si="2"/>
        <v>1</v>
      </c>
      <c r="X122" s="96" t="s">
        <v>1384</v>
      </c>
      <c r="Y122" s="437"/>
      <c r="Z122" s="437"/>
      <c r="AA122" s="437"/>
      <c r="AB122" s="437"/>
      <c r="AC122" s="437"/>
      <c r="AD122" s="437"/>
      <c r="AE122" s="437"/>
      <c r="AF122" s="437"/>
      <c r="AG122" s="437"/>
      <c r="AH122" s="437"/>
      <c r="AI122" s="437"/>
      <c r="AJ122" s="437"/>
      <c r="AK122" s="437"/>
    </row>
    <row r="123" spans="1:37" ht="12.75" customHeight="1">
      <c r="A123" s="96" t="s">
        <v>1384</v>
      </c>
      <c r="B123" s="97" t="s">
        <v>381</v>
      </c>
      <c r="C123" s="96" t="s">
        <v>267</v>
      </c>
      <c r="D123" s="96">
        <v>80111600</v>
      </c>
      <c r="E123" s="96" t="s">
        <v>1516</v>
      </c>
      <c r="F123" s="96" t="s">
        <v>295</v>
      </c>
      <c r="G123" s="96" t="str">
        <f t="shared" si="8"/>
        <v>Marzo</v>
      </c>
      <c r="H123" s="96">
        <v>7</v>
      </c>
      <c r="I123" s="96">
        <v>1</v>
      </c>
      <c r="J123" s="96" t="s">
        <v>44</v>
      </c>
      <c r="K123" s="96" t="s">
        <v>45</v>
      </c>
      <c r="L123" s="98">
        <v>2500000</v>
      </c>
      <c r="M123" s="98">
        <f t="shared" si="9"/>
        <v>17500000</v>
      </c>
      <c r="N123" s="96" t="s">
        <v>269</v>
      </c>
      <c r="O123" s="96" t="s">
        <v>1386</v>
      </c>
      <c r="P123" s="96" t="s">
        <v>270</v>
      </c>
      <c r="Q123" s="96"/>
      <c r="R123" s="96" t="s">
        <v>1387</v>
      </c>
      <c r="S123" s="96">
        <v>8080</v>
      </c>
      <c r="T123" s="105">
        <v>2024110010212</v>
      </c>
      <c r="U123" s="106">
        <v>4</v>
      </c>
      <c r="V123" s="437"/>
      <c r="W123" s="99">
        <f t="shared" si="2"/>
        <v>1</v>
      </c>
      <c r="X123" s="96" t="s">
        <v>1384</v>
      </c>
      <c r="Y123" s="437"/>
      <c r="Z123" s="437"/>
      <c r="AA123" s="437"/>
      <c r="AB123" s="437"/>
      <c r="AC123" s="437"/>
      <c r="AD123" s="437"/>
      <c r="AE123" s="437"/>
      <c r="AF123" s="437"/>
      <c r="AG123" s="437"/>
      <c r="AH123" s="437"/>
      <c r="AI123" s="437"/>
      <c r="AJ123" s="437"/>
      <c r="AK123" s="437"/>
    </row>
    <row r="124" spans="1:37" ht="12.75" customHeight="1">
      <c r="A124" s="96" t="s">
        <v>1436</v>
      </c>
      <c r="B124" s="106" t="s">
        <v>1363</v>
      </c>
      <c r="C124" s="96" t="s">
        <v>267</v>
      </c>
      <c r="D124" s="96">
        <v>80111600</v>
      </c>
      <c r="E124" s="96" t="s">
        <v>1347</v>
      </c>
      <c r="F124" s="96" t="s">
        <v>43</v>
      </c>
      <c r="G124" s="96" t="str">
        <f t="shared" si="8"/>
        <v>FEBRERO</v>
      </c>
      <c r="H124" s="96">
        <v>6</v>
      </c>
      <c r="I124" s="96">
        <v>1</v>
      </c>
      <c r="J124" s="96" t="s">
        <v>44</v>
      </c>
      <c r="K124" s="96" t="s">
        <v>45</v>
      </c>
      <c r="L124" s="98">
        <v>7000000</v>
      </c>
      <c r="M124" s="98">
        <f>+H124*L124</f>
        <v>42000000</v>
      </c>
      <c r="N124" s="96" t="s">
        <v>269</v>
      </c>
      <c r="O124" s="96" t="s">
        <v>47</v>
      </c>
      <c r="P124" s="96" t="s">
        <v>270</v>
      </c>
      <c r="Q124" s="530" t="s">
        <v>1517</v>
      </c>
      <c r="R124" s="96" t="s">
        <v>1387</v>
      </c>
      <c r="S124" s="96">
        <v>8080</v>
      </c>
      <c r="T124" s="105">
        <v>2024110010212</v>
      </c>
      <c r="U124" s="106">
        <v>4</v>
      </c>
      <c r="V124" s="437"/>
      <c r="W124" s="99">
        <f t="shared" si="2"/>
        <v>1</v>
      </c>
      <c r="X124" s="96" t="s">
        <v>1436</v>
      </c>
      <c r="Y124" s="437"/>
      <c r="Z124" s="437"/>
      <c r="AA124" s="437"/>
      <c r="AB124" s="437"/>
      <c r="AC124" s="437"/>
      <c r="AD124" s="437"/>
      <c r="AE124" s="437"/>
      <c r="AF124" s="437"/>
      <c r="AG124" s="437"/>
      <c r="AH124" s="437"/>
      <c r="AI124" s="437"/>
      <c r="AJ124" s="437"/>
      <c r="AK124" s="437"/>
    </row>
    <row r="125" spans="1:37" ht="12.75" customHeight="1">
      <c r="A125" s="96" t="s">
        <v>1436</v>
      </c>
      <c r="B125" s="106" t="s">
        <v>1364</v>
      </c>
      <c r="C125" s="96" t="s">
        <v>267</v>
      </c>
      <c r="D125" s="96">
        <v>80111600</v>
      </c>
      <c r="E125" s="96" t="s">
        <v>1348</v>
      </c>
      <c r="F125" s="96" t="s">
        <v>43</v>
      </c>
      <c r="G125" s="96" t="str">
        <f t="shared" si="8"/>
        <v>FEBRERO</v>
      </c>
      <c r="H125" s="96">
        <v>5</v>
      </c>
      <c r="I125" s="96">
        <v>1</v>
      </c>
      <c r="J125" s="96" t="s">
        <v>44</v>
      </c>
      <c r="K125" s="96" t="s">
        <v>45</v>
      </c>
      <c r="L125" s="98">
        <v>5000000</v>
      </c>
      <c r="M125" s="98">
        <f t="shared" ref="M125:M129" si="10">+L125*H125</f>
        <v>25000000</v>
      </c>
      <c r="N125" s="96" t="s">
        <v>269</v>
      </c>
      <c r="O125" s="96" t="s">
        <v>1390</v>
      </c>
      <c r="P125" s="96" t="s">
        <v>270</v>
      </c>
      <c r="Q125" s="529"/>
      <c r="R125" s="96" t="s">
        <v>1387</v>
      </c>
      <c r="S125" s="96">
        <v>8080</v>
      </c>
      <c r="T125" s="105">
        <v>2024110010212</v>
      </c>
      <c r="U125" s="106">
        <v>4</v>
      </c>
      <c r="V125" s="437"/>
      <c r="W125" s="99">
        <f t="shared" si="2"/>
        <v>1</v>
      </c>
      <c r="X125" s="96" t="s">
        <v>1436</v>
      </c>
      <c r="Y125" s="437"/>
      <c r="Z125" s="437"/>
      <c r="AA125" s="437"/>
      <c r="AB125" s="437"/>
      <c r="AC125" s="437"/>
      <c r="AD125" s="437"/>
      <c r="AE125" s="437"/>
      <c r="AF125" s="437"/>
      <c r="AG125" s="437"/>
      <c r="AH125" s="437"/>
      <c r="AI125" s="437"/>
      <c r="AJ125" s="437"/>
      <c r="AK125" s="437"/>
    </row>
    <row r="126" spans="1:37" ht="12.75" customHeight="1">
      <c r="A126" s="96" t="s">
        <v>1384</v>
      </c>
      <c r="B126" s="97" t="s">
        <v>424</v>
      </c>
      <c r="C126" s="96" t="s">
        <v>426</v>
      </c>
      <c r="D126" s="96">
        <v>80111600</v>
      </c>
      <c r="E126" s="96" t="s">
        <v>1518</v>
      </c>
      <c r="F126" s="96" t="s">
        <v>280</v>
      </c>
      <c r="G126" s="96" t="str">
        <f t="shared" si="8"/>
        <v>MARZO</v>
      </c>
      <c r="H126" s="96">
        <v>6</v>
      </c>
      <c r="I126" s="96">
        <v>1</v>
      </c>
      <c r="J126" s="96" t="s">
        <v>44</v>
      </c>
      <c r="K126" s="96" t="s">
        <v>45</v>
      </c>
      <c r="L126" s="98">
        <v>5000000</v>
      </c>
      <c r="M126" s="98">
        <f t="shared" si="10"/>
        <v>30000000</v>
      </c>
      <c r="N126" s="96" t="s">
        <v>269</v>
      </c>
      <c r="O126" s="96" t="s">
        <v>1390</v>
      </c>
      <c r="P126" s="96" t="s">
        <v>270</v>
      </c>
      <c r="Q126" s="96"/>
      <c r="R126" s="96" t="s">
        <v>1387</v>
      </c>
      <c r="S126" s="96">
        <v>8080</v>
      </c>
      <c r="T126" s="105">
        <v>2024110010212</v>
      </c>
      <c r="U126" s="106">
        <v>4</v>
      </c>
      <c r="V126" s="437"/>
      <c r="W126" s="99">
        <f t="shared" si="2"/>
        <v>1</v>
      </c>
      <c r="X126" s="96" t="s">
        <v>1384</v>
      </c>
      <c r="Y126" s="437"/>
      <c r="Z126" s="437"/>
      <c r="AA126" s="437"/>
      <c r="AB126" s="437"/>
      <c r="AC126" s="437"/>
      <c r="AD126" s="437"/>
      <c r="AE126" s="437"/>
      <c r="AF126" s="437"/>
      <c r="AG126" s="437"/>
      <c r="AH126" s="437"/>
      <c r="AI126" s="437"/>
      <c r="AJ126" s="437"/>
      <c r="AK126" s="437"/>
    </row>
    <row r="127" spans="1:37" ht="12.75" customHeight="1">
      <c r="A127" s="96" t="s">
        <v>1384</v>
      </c>
      <c r="B127" s="97" t="s">
        <v>433</v>
      </c>
      <c r="C127" s="96" t="s">
        <v>426</v>
      </c>
      <c r="D127" s="96">
        <v>80111600</v>
      </c>
      <c r="E127" s="96" t="s">
        <v>1519</v>
      </c>
      <c r="F127" s="96" t="s">
        <v>280</v>
      </c>
      <c r="G127" s="96" t="str">
        <f t="shared" si="8"/>
        <v>MARZO</v>
      </c>
      <c r="H127" s="96">
        <v>5</v>
      </c>
      <c r="I127" s="96">
        <v>1</v>
      </c>
      <c r="J127" s="96" t="s">
        <v>44</v>
      </c>
      <c r="K127" s="96" t="s">
        <v>45</v>
      </c>
      <c r="L127" s="98">
        <v>4000000</v>
      </c>
      <c r="M127" s="98">
        <f t="shared" si="10"/>
        <v>20000000</v>
      </c>
      <c r="N127" s="96" t="s">
        <v>269</v>
      </c>
      <c r="O127" s="96" t="s">
        <v>1390</v>
      </c>
      <c r="P127" s="96" t="s">
        <v>270</v>
      </c>
      <c r="Q127" s="96"/>
      <c r="R127" s="96" t="s">
        <v>1387</v>
      </c>
      <c r="S127" s="96">
        <v>8080</v>
      </c>
      <c r="T127" s="105">
        <v>2024110010212</v>
      </c>
      <c r="U127" s="106">
        <v>4</v>
      </c>
      <c r="V127" s="437"/>
      <c r="W127" s="99">
        <f t="shared" si="2"/>
        <v>1</v>
      </c>
      <c r="X127" s="96" t="s">
        <v>1384</v>
      </c>
      <c r="Y127" s="437"/>
      <c r="Z127" s="437"/>
      <c r="AA127" s="437"/>
      <c r="AB127" s="437"/>
      <c r="AC127" s="437"/>
      <c r="AD127" s="437"/>
      <c r="AE127" s="437"/>
      <c r="AF127" s="437"/>
      <c r="AG127" s="437"/>
      <c r="AH127" s="437"/>
      <c r="AI127" s="437"/>
      <c r="AJ127" s="437"/>
      <c r="AK127" s="437"/>
    </row>
    <row r="128" spans="1:37" ht="12.75" customHeight="1">
      <c r="A128" s="96" t="s">
        <v>1384</v>
      </c>
      <c r="B128" s="97" t="s">
        <v>447</v>
      </c>
      <c r="C128" s="96" t="s">
        <v>426</v>
      </c>
      <c r="D128" s="96">
        <v>80111600</v>
      </c>
      <c r="E128" s="96" t="s">
        <v>1520</v>
      </c>
      <c r="F128" s="96" t="s">
        <v>280</v>
      </c>
      <c r="G128" s="96" t="str">
        <f t="shared" si="8"/>
        <v>MARZO</v>
      </c>
      <c r="H128" s="96">
        <v>6</v>
      </c>
      <c r="I128" s="96">
        <v>1</v>
      </c>
      <c r="J128" s="96" t="s">
        <v>44</v>
      </c>
      <c r="K128" s="96" t="s">
        <v>45</v>
      </c>
      <c r="L128" s="98">
        <v>6000000</v>
      </c>
      <c r="M128" s="98">
        <f t="shared" si="10"/>
        <v>36000000</v>
      </c>
      <c r="N128" s="96" t="s">
        <v>269</v>
      </c>
      <c r="O128" s="96" t="s">
        <v>1390</v>
      </c>
      <c r="P128" s="96" t="s">
        <v>270</v>
      </c>
      <c r="Q128" s="96"/>
      <c r="R128" s="96" t="s">
        <v>1387</v>
      </c>
      <c r="S128" s="96">
        <v>8080</v>
      </c>
      <c r="T128" s="105">
        <v>2024110010212</v>
      </c>
      <c r="U128" s="106">
        <v>4</v>
      </c>
      <c r="V128" s="437"/>
      <c r="W128" s="99">
        <f t="shared" si="2"/>
        <v>1</v>
      </c>
      <c r="X128" s="96" t="s">
        <v>1384</v>
      </c>
      <c r="Y128" s="437"/>
      <c r="Z128" s="437"/>
      <c r="AA128" s="437"/>
      <c r="AB128" s="437"/>
      <c r="AC128" s="437"/>
      <c r="AD128" s="437"/>
      <c r="AE128" s="437"/>
      <c r="AF128" s="437"/>
      <c r="AG128" s="437"/>
      <c r="AH128" s="437"/>
      <c r="AI128" s="437"/>
      <c r="AJ128" s="437"/>
      <c r="AK128" s="437"/>
    </row>
    <row r="129" spans="1:37" ht="12.75" customHeight="1">
      <c r="A129" s="96" t="s">
        <v>1384</v>
      </c>
      <c r="B129" s="97" t="s">
        <v>1320</v>
      </c>
      <c r="C129" s="96" t="s">
        <v>1311</v>
      </c>
      <c r="D129" s="96">
        <v>80111604</v>
      </c>
      <c r="E129" s="95" t="s">
        <v>1521</v>
      </c>
      <c r="F129" s="96" t="s">
        <v>280</v>
      </c>
      <c r="G129" s="96" t="s">
        <v>280</v>
      </c>
      <c r="H129" s="96">
        <v>6</v>
      </c>
      <c r="I129" s="97">
        <v>1</v>
      </c>
      <c r="J129" s="96" t="s">
        <v>44</v>
      </c>
      <c r="K129" s="96" t="s">
        <v>45</v>
      </c>
      <c r="L129" s="108">
        <v>5500000</v>
      </c>
      <c r="M129" s="108">
        <f t="shared" si="10"/>
        <v>33000000</v>
      </c>
      <c r="N129" s="108" t="s">
        <v>269</v>
      </c>
      <c r="O129" s="96" t="s">
        <v>47</v>
      </c>
      <c r="P129" s="97" t="s">
        <v>1313</v>
      </c>
      <c r="Q129" s="96"/>
      <c r="R129" s="96" t="s">
        <v>1309</v>
      </c>
      <c r="S129" s="96">
        <v>8238</v>
      </c>
      <c r="T129" s="105">
        <v>2024110010322</v>
      </c>
      <c r="U129" s="106">
        <v>5</v>
      </c>
      <c r="V129" s="437"/>
      <c r="W129" s="99">
        <f t="shared" si="2"/>
        <v>1</v>
      </c>
      <c r="X129" s="96" t="s">
        <v>1384</v>
      </c>
      <c r="Y129" s="437"/>
      <c r="Z129" s="437"/>
      <c r="AA129" s="437"/>
      <c r="AB129" s="437"/>
      <c r="AC129" s="437"/>
      <c r="AD129" s="437"/>
      <c r="AE129" s="437"/>
      <c r="AF129" s="437"/>
      <c r="AG129" s="437"/>
      <c r="AH129" s="437"/>
      <c r="AI129" s="437"/>
      <c r="AJ129" s="437"/>
      <c r="AK129" s="437"/>
    </row>
    <row r="130" spans="1:37" ht="12.75" customHeight="1">
      <c r="A130" s="96" t="s">
        <v>1384</v>
      </c>
      <c r="B130" s="97" t="s">
        <v>1332</v>
      </c>
      <c r="C130" s="96" t="s">
        <v>1311</v>
      </c>
      <c r="D130" s="96">
        <v>80111610</v>
      </c>
      <c r="E130" s="96" t="s">
        <v>1333</v>
      </c>
      <c r="F130" s="96" t="s">
        <v>479</v>
      </c>
      <c r="G130" s="96" t="s">
        <v>479</v>
      </c>
      <c r="H130" s="96">
        <v>6</v>
      </c>
      <c r="I130" s="96">
        <v>1</v>
      </c>
      <c r="J130" s="96" t="s">
        <v>44</v>
      </c>
      <c r="K130" s="96" t="s">
        <v>45</v>
      </c>
      <c r="L130" s="117">
        <f>+M130</f>
        <v>33590000</v>
      </c>
      <c r="M130" s="108">
        <f>39090000-5500000</f>
        <v>33590000</v>
      </c>
      <c r="N130" s="108" t="s">
        <v>269</v>
      </c>
      <c r="O130" s="96" t="s">
        <v>47</v>
      </c>
      <c r="P130" s="97" t="s">
        <v>1313</v>
      </c>
      <c r="Q130" s="96"/>
      <c r="R130" s="96" t="s">
        <v>1309</v>
      </c>
      <c r="S130" s="96">
        <v>8238</v>
      </c>
      <c r="T130" s="105">
        <v>2024110010322</v>
      </c>
      <c r="U130" s="106">
        <v>5</v>
      </c>
      <c r="V130" s="437"/>
      <c r="W130" s="99">
        <f t="shared" si="2"/>
        <v>1</v>
      </c>
      <c r="X130" s="96" t="s">
        <v>1384</v>
      </c>
      <c r="Y130" s="437"/>
      <c r="Z130" s="437"/>
      <c r="AA130" s="437"/>
      <c r="AB130" s="437"/>
      <c r="AC130" s="437"/>
      <c r="AD130" s="437"/>
      <c r="AE130" s="437"/>
      <c r="AF130" s="437"/>
      <c r="AG130" s="437"/>
      <c r="AH130" s="437"/>
      <c r="AI130" s="437"/>
      <c r="AJ130" s="437"/>
      <c r="AK130" s="437"/>
    </row>
    <row r="131" spans="1:37" ht="12.75" customHeight="1">
      <c r="A131" s="96" t="s">
        <v>1384</v>
      </c>
      <c r="B131" s="96" t="s">
        <v>137</v>
      </c>
      <c r="C131" s="96" t="s">
        <v>88</v>
      </c>
      <c r="D131" s="96">
        <v>80111600</v>
      </c>
      <c r="E131" s="96" t="s">
        <v>138</v>
      </c>
      <c r="F131" s="96" t="s">
        <v>90</v>
      </c>
      <c r="G131" s="96" t="s">
        <v>90</v>
      </c>
      <c r="H131" s="96">
        <v>10</v>
      </c>
      <c r="I131" s="96">
        <v>1</v>
      </c>
      <c r="J131" s="96" t="s">
        <v>44</v>
      </c>
      <c r="K131" s="96" t="s">
        <v>45</v>
      </c>
      <c r="L131" s="118">
        <v>7000000</v>
      </c>
      <c r="M131" s="118">
        <v>70000000</v>
      </c>
      <c r="N131" s="96" t="s">
        <v>126</v>
      </c>
      <c r="O131" s="96" t="s">
        <v>1341</v>
      </c>
      <c r="P131" s="96" t="s">
        <v>93</v>
      </c>
      <c r="Q131" s="96" t="s">
        <v>1522</v>
      </c>
      <c r="R131" s="99" t="s">
        <v>86</v>
      </c>
      <c r="S131" s="119">
        <v>8066</v>
      </c>
      <c r="T131" s="119">
        <v>2024110010194</v>
      </c>
      <c r="U131" s="120">
        <v>6</v>
      </c>
      <c r="V131" s="437"/>
      <c r="W131" s="99">
        <f t="shared" si="2"/>
        <v>1</v>
      </c>
      <c r="X131" s="96" t="s">
        <v>1384</v>
      </c>
      <c r="Y131" s="437"/>
      <c r="Z131" s="437"/>
      <c r="AA131" s="437"/>
      <c r="AB131" s="437"/>
      <c r="AC131" s="437"/>
      <c r="AD131" s="437"/>
      <c r="AE131" s="437"/>
      <c r="AF131" s="437"/>
      <c r="AG131" s="437"/>
      <c r="AH131" s="437"/>
      <c r="AI131" s="437"/>
      <c r="AJ131" s="437"/>
      <c r="AK131" s="437"/>
    </row>
    <row r="132" spans="1:37" ht="12.75" customHeight="1">
      <c r="A132" s="96" t="s">
        <v>1384</v>
      </c>
      <c r="B132" s="96" t="s">
        <v>142</v>
      </c>
      <c r="C132" s="96" t="s">
        <v>88</v>
      </c>
      <c r="D132" s="96">
        <v>80111600</v>
      </c>
      <c r="E132" s="96" t="s">
        <v>143</v>
      </c>
      <c r="F132" s="96" t="s">
        <v>90</v>
      </c>
      <c r="G132" s="96" t="s">
        <v>90</v>
      </c>
      <c r="H132" s="96">
        <v>9</v>
      </c>
      <c r="I132" s="96">
        <v>1</v>
      </c>
      <c r="J132" s="96" t="s">
        <v>44</v>
      </c>
      <c r="K132" s="96" t="s">
        <v>45</v>
      </c>
      <c r="L132" s="118">
        <v>8000000</v>
      </c>
      <c r="M132" s="118">
        <f>+L132*H132</f>
        <v>72000000</v>
      </c>
      <c r="N132" s="96" t="s">
        <v>141</v>
      </c>
      <c r="O132" s="96" t="s">
        <v>1341</v>
      </c>
      <c r="P132" s="96" t="s">
        <v>93</v>
      </c>
      <c r="Q132" s="96" t="s">
        <v>1523</v>
      </c>
      <c r="R132" s="99" t="s">
        <v>86</v>
      </c>
      <c r="S132" s="119">
        <v>8066</v>
      </c>
      <c r="T132" s="119">
        <v>2024110010194</v>
      </c>
      <c r="U132" s="120">
        <v>6</v>
      </c>
      <c r="V132" s="437"/>
      <c r="W132" s="99">
        <f t="shared" si="2"/>
        <v>1</v>
      </c>
      <c r="X132" s="96" t="s">
        <v>1384</v>
      </c>
      <c r="Y132" s="437"/>
      <c r="Z132" s="437"/>
      <c r="AA132" s="437"/>
      <c r="AB132" s="437"/>
      <c r="AC132" s="437"/>
      <c r="AD132" s="437"/>
      <c r="AE132" s="437"/>
      <c r="AF132" s="437"/>
      <c r="AG132" s="437"/>
      <c r="AH132" s="437"/>
      <c r="AI132" s="437"/>
      <c r="AJ132" s="437"/>
      <c r="AK132" s="437"/>
    </row>
    <row r="133" spans="1:37" ht="12.75" customHeight="1">
      <c r="A133" s="96" t="s">
        <v>1384</v>
      </c>
      <c r="B133" s="96" t="s">
        <v>146</v>
      </c>
      <c r="C133" s="96" t="s">
        <v>88</v>
      </c>
      <c r="D133" s="96">
        <v>80111600</v>
      </c>
      <c r="E133" s="96" t="s">
        <v>1524</v>
      </c>
      <c r="F133" s="96" t="s">
        <v>150</v>
      </c>
      <c r="G133" s="96" t="s">
        <v>150</v>
      </c>
      <c r="H133" s="96">
        <v>10</v>
      </c>
      <c r="I133" s="96">
        <v>1</v>
      </c>
      <c r="J133" s="96" t="s">
        <v>44</v>
      </c>
      <c r="K133" s="96" t="s">
        <v>45</v>
      </c>
      <c r="L133" s="118">
        <v>3000000</v>
      </c>
      <c r="M133" s="118">
        <v>30000000</v>
      </c>
      <c r="N133" s="96" t="s">
        <v>126</v>
      </c>
      <c r="O133" s="96" t="s">
        <v>1341</v>
      </c>
      <c r="P133" s="96" t="s">
        <v>93</v>
      </c>
      <c r="Q133" s="96" t="s">
        <v>1525</v>
      </c>
      <c r="R133" s="99" t="s">
        <v>86</v>
      </c>
      <c r="S133" s="119">
        <v>8066</v>
      </c>
      <c r="T133" s="119">
        <v>2024110010194</v>
      </c>
      <c r="U133" s="120">
        <v>6</v>
      </c>
      <c r="V133" s="437"/>
      <c r="W133" s="99">
        <f t="shared" si="2"/>
        <v>1</v>
      </c>
      <c r="X133" s="96" t="s">
        <v>1384</v>
      </c>
      <c r="Y133" s="437"/>
      <c r="Z133" s="437"/>
      <c r="AA133" s="437"/>
      <c r="AB133" s="437"/>
      <c r="AC133" s="437"/>
      <c r="AD133" s="437"/>
      <c r="AE133" s="437"/>
      <c r="AF133" s="437"/>
      <c r="AG133" s="437"/>
      <c r="AH133" s="437"/>
      <c r="AI133" s="437"/>
      <c r="AJ133" s="437"/>
      <c r="AK133" s="437"/>
    </row>
    <row r="134" spans="1:37" ht="12.75" customHeight="1">
      <c r="A134" s="96" t="s">
        <v>1384</v>
      </c>
      <c r="B134" s="96" t="s">
        <v>148</v>
      </c>
      <c r="C134" s="96" t="s">
        <v>88</v>
      </c>
      <c r="D134" s="96">
        <v>80111600</v>
      </c>
      <c r="E134" s="96" t="s">
        <v>149</v>
      </c>
      <c r="F134" s="96" t="s">
        <v>90</v>
      </c>
      <c r="G134" s="96" t="s">
        <v>90</v>
      </c>
      <c r="H134" s="96">
        <v>2</v>
      </c>
      <c r="I134" s="96">
        <v>1</v>
      </c>
      <c r="J134" s="96" t="s">
        <v>44</v>
      </c>
      <c r="K134" s="96" t="s">
        <v>45</v>
      </c>
      <c r="L134" s="118">
        <v>5000000</v>
      </c>
      <c r="M134" s="118">
        <f>+L134*H134</f>
        <v>10000000</v>
      </c>
      <c r="N134" s="96" t="s">
        <v>151</v>
      </c>
      <c r="O134" s="96" t="s">
        <v>1341</v>
      </c>
      <c r="P134" s="96" t="s">
        <v>93</v>
      </c>
      <c r="Q134" s="96" t="s">
        <v>1526</v>
      </c>
      <c r="R134" s="99" t="s">
        <v>86</v>
      </c>
      <c r="S134" s="119">
        <v>8066</v>
      </c>
      <c r="T134" s="119">
        <v>2024110010194</v>
      </c>
      <c r="U134" s="120">
        <v>6</v>
      </c>
      <c r="V134" s="437"/>
      <c r="W134" s="99">
        <f t="shared" si="2"/>
        <v>1</v>
      </c>
      <c r="X134" s="96" t="s">
        <v>1384</v>
      </c>
      <c r="Y134" s="437"/>
      <c r="Z134" s="437"/>
      <c r="AA134" s="437"/>
      <c r="AB134" s="437"/>
      <c r="AC134" s="437"/>
      <c r="AD134" s="437"/>
      <c r="AE134" s="437"/>
      <c r="AF134" s="437"/>
      <c r="AG134" s="437"/>
      <c r="AH134" s="437"/>
      <c r="AI134" s="437"/>
      <c r="AJ134" s="437"/>
      <c r="AK134" s="437"/>
    </row>
    <row r="135" spans="1:37" ht="12.75" customHeight="1">
      <c r="A135" s="96" t="s">
        <v>1384</v>
      </c>
      <c r="B135" s="97" t="s">
        <v>152</v>
      </c>
      <c r="C135" s="96" t="s">
        <v>88</v>
      </c>
      <c r="D135" s="96">
        <v>80111600</v>
      </c>
      <c r="E135" s="96" t="s">
        <v>1527</v>
      </c>
      <c r="F135" s="96" t="s">
        <v>90</v>
      </c>
      <c r="G135" s="96" t="s">
        <v>90</v>
      </c>
      <c r="H135" s="118">
        <v>6</v>
      </c>
      <c r="I135" s="96">
        <v>1</v>
      </c>
      <c r="J135" s="96" t="s">
        <v>44</v>
      </c>
      <c r="K135" s="96" t="s">
        <v>45</v>
      </c>
      <c r="L135" s="118">
        <v>7600000</v>
      </c>
      <c r="M135" s="118">
        <v>45600000</v>
      </c>
      <c r="N135" s="96" t="s">
        <v>151</v>
      </c>
      <c r="O135" s="96" t="s">
        <v>1341</v>
      </c>
      <c r="P135" s="96" t="s">
        <v>93</v>
      </c>
      <c r="Q135" s="96" t="s">
        <v>1528</v>
      </c>
      <c r="R135" s="99" t="s">
        <v>86</v>
      </c>
      <c r="S135" s="119">
        <v>8066</v>
      </c>
      <c r="T135" s="119">
        <v>2024110010194</v>
      </c>
      <c r="U135" s="120">
        <v>6</v>
      </c>
      <c r="V135" s="437"/>
      <c r="W135" s="99">
        <f t="shared" si="2"/>
        <v>1</v>
      </c>
      <c r="X135" s="96" t="s">
        <v>1384</v>
      </c>
      <c r="Y135" s="437"/>
      <c r="Z135" s="437"/>
      <c r="AA135" s="437"/>
      <c r="AB135" s="437"/>
      <c r="AC135" s="437"/>
      <c r="AD135" s="437"/>
      <c r="AE135" s="437"/>
      <c r="AF135" s="437"/>
      <c r="AG135" s="437"/>
      <c r="AH135" s="437"/>
      <c r="AI135" s="437"/>
      <c r="AJ135" s="437"/>
      <c r="AK135" s="437"/>
    </row>
    <row r="136" spans="1:37" ht="12.75" customHeight="1">
      <c r="A136" s="96" t="s">
        <v>1384</v>
      </c>
      <c r="B136" s="97" t="s">
        <v>158</v>
      </c>
      <c r="C136" s="96" t="s">
        <v>88</v>
      </c>
      <c r="D136" s="96">
        <v>80111600</v>
      </c>
      <c r="E136" s="96" t="s">
        <v>1529</v>
      </c>
      <c r="F136" s="96" t="s">
        <v>90</v>
      </c>
      <c r="G136" s="96" t="s">
        <v>90</v>
      </c>
      <c r="H136" s="118">
        <v>7</v>
      </c>
      <c r="I136" s="96">
        <v>1</v>
      </c>
      <c r="J136" s="96" t="s">
        <v>44</v>
      </c>
      <c r="K136" s="96" t="s">
        <v>45</v>
      </c>
      <c r="L136" s="118">
        <v>5000000</v>
      </c>
      <c r="M136" s="118">
        <v>35000000</v>
      </c>
      <c r="N136" s="96" t="s">
        <v>151</v>
      </c>
      <c r="O136" s="96" t="s">
        <v>1341</v>
      </c>
      <c r="P136" s="96" t="s">
        <v>93</v>
      </c>
      <c r="Q136" s="96" t="s">
        <v>1528</v>
      </c>
      <c r="R136" s="99" t="s">
        <v>86</v>
      </c>
      <c r="S136" s="119">
        <v>8066</v>
      </c>
      <c r="T136" s="119">
        <v>2024110010194</v>
      </c>
      <c r="U136" s="120">
        <v>6</v>
      </c>
      <c r="V136" s="437"/>
      <c r="W136" s="99">
        <f t="shared" si="2"/>
        <v>1</v>
      </c>
      <c r="X136" s="96" t="s">
        <v>1384</v>
      </c>
      <c r="Y136" s="437"/>
      <c r="Z136" s="437"/>
      <c r="AA136" s="437"/>
      <c r="AB136" s="437"/>
      <c r="AC136" s="437"/>
      <c r="AD136" s="437"/>
      <c r="AE136" s="437"/>
      <c r="AF136" s="437"/>
      <c r="AG136" s="437"/>
      <c r="AH136" s="437"/>
      <c r="AI136" s="437"/>
      <c r="AJ136" s="437"/>
      <c r="AK136" s="437"/>
    </row>
    <row r="137" spans="1:37" ht="12.75" customHeight="1">
      <c r="A137" s="96" t="s">
        <v>1384</v>
      </c>
      <c r="B137" s="97" t="s">
        <v>199</v>
      </c>
      <c r="C137" s="96" t="s">
        <v>88</v>
      </c>
      <c r="D137" s="96">
        <v>80111600</v>
      </c>
      <c r="E137" s="96" t="s">
        <v>1530</v>
      </c>
      <c r="F137" s="96" t="s">
        <v>90</v>
      </c>
      <c r="G137" s="96" t="s">
        <v>90</v>
      </c>
      <c r="H137" s="118">
        <v>6</v>
      </c>
      <c r="I137" s="96">
        <v>1</v>
      </c>
      <c r="J137" s="96" t="s">
        <v>44</v>
      </c>
      <c r="K137" s="96" t="s">
        <v>45</v>
      </c>
      <c r="L137" s="118">
        <v>4508000</v>
      </c>
      <c r="M137" s="118">
        <v>27048000</v>
      </c>
      <c r="N137" s="96" t="s">
        <v>201</v>
      </c>
      <c r="O137" s="96" t="s">
        <v>1341</v>
      </c>
      <c r="P137" s="96" t="s">
        <v>93</v>
      </c>
      <c r="Q137" s="96" t="s">
        <v>1528</v>
      </c>
      <c r="R137" s="99" t="s">
        <v>86</v>
      </c>
      <c r="S137" s="119">
        <v>8066</v>
      </c>
      <c r="T137" s="119">
        <v>2024110010194</v>
      </c>
      <c r="U137" s="120">
        <v>6</v>
      </c>
      <c r="V137" s="437"/>
      <c r="W137" s="99">
        <f t="shared" si="2"/>
        <v>1</v>
      </c>
      <c r="X137" s="96" t="s">
        <v>1384</v>
      </c>
      <c r="Y137" s="437"/>
      <c r="Z137" s="437"/>
      <c r="AA137" s="437"/>
      <c r="AB137" s="437"/>
      <c r="AC137" s="437"/>
      <c r="AD137" s="437"/>
      <c r="AE137" s="437"/>
      <c r="AF137" s="437"/>
      <c r="AG137" s="437"/>
      <c r="AH137" s="437"/>
      <c r="AI137" s="437"/>
      <c r="AJ137" s="437"/>
      <c r="AK137" s="437"/>
    </row>
    <row r="138" spans="1:37" ht="12.75" customHeight="1">
      <c r="A138" s="96" t="s">
        <v>1384</v>
      </c>
      <c r="B138" s="97" t="s">
        <v>208</v>
      </c>
      <c r="C138" s="96" t="s">
        <v>88</v>
      </c>
      <c r="D138" s="96">
        <v>80111600</v>
      </c>
      <c r="E138" s="96" t="s">
        <v>209</v>
      </c>
      <c r="F138" s="96" t="s">
        <v>90</v>
      </c>
      <c r="G138" s="96" t="s">
        <v>90</v>
      </c>
      <c r="H138" s="118">
        <v>6</v>
      </c>
      <c r="I138" s="96">
        <v>1</v>
      </c>
      <c r="J138" s="96" t="s">
        <v>44</v>
      </c>
      <c r="K138" s="96" t="s">
        <v>45</v>
      </c>
      <c r="L138" s="118">
        <v>6000000</v>
      </c>
      <c r="M138" s="118">
        <v>36000000</v>
      </c>
      <c r="N138" s="96" t="s">
        <v>141</v>
      </c>
      <c r="O138" s="96" t="s">
        <v>1341</v>
      </c>
      <c r="P138" s="96" t="s">
        <v>93</v>
      </c>
      <c r="Q138" s="96" t="s">
        <v>1531</v>
      </c>
      <c r="R138" s="99" t="s">
        <v>86</v>
      </c>
      <c r="S138" s="119">
        <v>8066</v>
      </c>
      <c r="T138" s="119">
        <v>2024110010194</v>
      </c>
      <c r="U138" s="120">
        <v>6</v>
      </c>
      <c r="V138" s="437"/>
      <c r="W138" s="99">
        <f t="shared" si="2"/>
        <v>1</v>
      </c>
      <c r="X138" s="96" t="s">
        <v>1384</v>
      </c>
      <c r="Y138" s="437"/>
      <c r="Z138" s="437"/>
      <c r="AA138" s="437"/>
      <c r="AB138" s="437"/>
      <c r="AC138" s="437"/>
      <c r="AD138" s="437"/>
      <c r="AE138" s="437"/>
      <c r="AF138" s="437"/>
      <c r="AG138" s="437"/>
      <c r="AH138" s="437"/>
      <c r="AI138" s="437"/>
      <c r="AJ138" s="437"/>
      <c r="AK138" s="437"/>
    </row>
    <row r="139" spans="1:37" ht="12.75" customHeight="1">
      <c r="A139" s="96" t="s">
        <v>1384</v>
      </c>
      <c r="B139" s="97" t="s">
        <v>210</v>
      </c>
      <c r="C139" s="96" t="s">
        <v>88</v>
      </c>
      <c r="D139" s="96">
        <v>80111600</v>
      </c>
      <c r="E139" s="96" t="s">
        <v>205</v>
      </c>
      <c r="F139" s="96" t="s">
        <v>90</v>
      </c>
      <c r="G139" s="96" t="s">
        <v>90</v>
      </c>
      <c r="H139" s="118">
        <v>7</v>
      </c>
      <c r="I139" s="96">
        <v>1</v>
      </c>
      <c r="J139" s="96" t="s">
        <v>44</v>
      </c>
      <c r="K139" s="96" t="s">
        <v>45</v>
      </c>
      <c r="L139" s="118">
        <v>8000000</v>
      </c>
      <c r="M139" s="118">
        <f>+L139*H139</f>
        <v>56000000</v>
      </c>
      <c r="N139" s="96" t="s">
        <v>91</v>
      </c>
      <c r="O139" s="96" t="s">
        <v>1341</v>
      </c>
      <c r="P139" s="96" t="s">
        <v>93</v>
      </c>
      <c r="Q139" s="96" t="s">
        <v>1531</v>
      </c>
      <c r="R139" s="99" t="s">
        <v>86</v>
      </c>
      <c r="S139" s="119">
        <v>8066</v>
      </c>
      <c r="T139" s="119">
        <v>2024110010194</v>
      </c>
      <c r="U139" s="120">
        <v>6</v>
      </c>
      <c r="V139" s="437"/>
      <c r="W139" s="99">
        <f t="shared" si="2"/>
        <v>1</v>
      </c>
      <c r="X139" s="96" t="s">
        <v>1384</v>
      </c>
      <c r="Y139" s="437"/>
      <c r="Z139" s="437"/>
      <c r="AA139" s="437"/>
      <c r="AB139" s="437"/>
      <c r="AC139" s="437"/>
      <c r="AD139" s="437"/>
      <c r="AE139" s="437"/>
      <c r="AF139" s="437"/>
      <c r="AG139" s="437"/>
      <c r="AH139" s="437"/>
      <c r="AI139" s="437"/>
      <c r="AJ139" s="437"/>
      <c r="AK139" s="437"/>
    </row>
    <row r="140" spans="1:37" ht="12.75" customHeight="1">
      <c r="A140" s="96" t="s">
        <v>1384</v>
      </c>
      <c r="B140" s="97" t="s">
        <v>218</v>
      </c>
      <c r="C140" s="96" t="s">
        <v>88</v>
      </c>
      <c r="D140" s="96">
        <v>80111600</v>
      </c>
      <c r="E140" s="96" t="s">
        <v>1532</v>
      </c>
      <c r="F140" s="96" t="s">
        <v>90</v>
      </c>
      <c r="G140" s="96" t="s">
        <v>90</v>
      </c>
      <c r="H140" s="118">
        <v>9</v>
      </c>
      <c r="I140" s="96">
        <v>1</v>
      </c>
      <c r="J140" s="96" t="s">
        <v>44</v>
      </c>
      <c r="K140" s="96" t="s">
        <v>45</v>
      </c>
      <c r="L140" s="118">
        <v>7000000</v>
      </c>
      <c r="M140" s="118">
        <v>63000000</v>
      </c>
      <c r="N140" s="96" t="s">
        <v>141</v>
      </c>
      <c r="O140" s="96" t="s">
        <v>1341</v>
      </c>
      <c r="P140" s="96" t="s">
        <v>93</v>
      </c>
      <c r="Q140" s="96" t="s">
        <v>1525</v>
      </c>
      <c r="R140" s="99" t="s">
        <v>86</v>
      </c>
      <c r="S140" s="119">
        <v>8066</v>
      </c>
      <c r="T140" s="119">
        <v>2024110010194</v>
      </c>
      <c r="U140" s="120">
        <v>6</v>
      </c>
      <c r="V140" s="437"/>
      <c r="W140" s="99">
        <f t="shared" si="2"/>
        <v>1</v>
      </c>
      <c r="X140" s="96" t="s">
        <v>1384</v>
      </c>
      <c r="Y140" s="437"/>
      <c r="Z140" s="437"/>
      <c r="AA140" s="437"/>
      <c r="AB140" s="437"/>
      <c r="AC140" s="437"/>
      <c r="AD140" s="437"/>
      <c r="AE140" s="437"/>
      <c r="AF140" s="437"/>
      <c r="AG140" s="437"/>
      <c r="AH140" s="437"/>
      <c r="AI140" s="437"/>
      <c r="AJ140" s="437"/>
      <c r="AK140" s="437"/>
    </row>
    <row r="141" spans="1:37" ht="12.75" customHeight="1">
      <c r="A141" s="96" t="s">
        <v>1384</v>
      </c>
      <c r="B141" s="97" t="s">
        <v>222</v>
      </c>
      <c r="C141" s="96" t="s">
        <v>88</v>
      </c>
      <c r="D141" s="96">
        <v>80111600</v>
      </c>
      <c r="E141" s="96" t="s">
        <v>1533</v>
      </c>
      <c r="F141" s="96" t="s">
        <v>90</v>
      </c>
      <c r="G141" s="96" t="s">
        <v>90</v>
      </c>
      <c r="H141" s="118">
        <v>9</v>
      </c>
      <c r="I141" s="96">
        <v>1</v>
      </c>
      <c r="J141" s="96" t="s">
        <v>44</v>
      </c>
      <c r="K141" s="96" t="s">
        <v>45</v>
      </c>
      <c r="L141" s="118">
        <v>8000000</v>
      </c>
      <c r="M141" s="118">
        <v>72000000</v>
      </c>
      <c r="N141" s="96" t="s">
        <v>141</v>
      </c>
      <c r="O141" s="96" t="s">
        <v>1341</v>
      </c>
      <c r="P141" s="96" t="s">
        <v>93</v>
      </c>
      <c r="Q141" s="96" t="s">
        <v>1534</v>
      </c>
      <c r="R141" s="99" t="s">
        <v>86</v>
      </c>
      <c r="S141" s="119">
        <v>8066</v>
      </c>
      <c r="T141" s="119">
        <v>2024110010194</v>
      </c>
      <c r="U141" s="120">
        <v>6</v>
      </c>
      <c r="V141" s="437"/>
      <c r="W141" s="99">
        <f t="shared" si="2"/>
        <v>1</v>
      </c>
      <c r="X141" s="96" t="s">
        <v>1384</v>
      </c>
      <c r="Y141" s="437"/>
      <c r="Z141" s="437"/>
      <c r="AA141" s="437"/>
      <c r="AB141" s="437"/>
      <c r="AC141" s="437"/>
      <c r="AD141" s="437"/>
      <c r="AE141" s="437"/>
      <c r="AF141" s="437"/>
      <c r="AG141" s="437"/>
      <c r="AH141" s="437"/>
      <c r="AI141" s="437"/>
      <c r="AJ141" s="437"/>
      <c r="AK141" s="437"/>
    </row>
    <row r="142" spans="1:37" ht="12.75" customHeight="1">
      <c r="A142" s="96" t="s">
        <v>1384</v>
      </c>
      <c r="B142" s="97" t="s">
        <v>238</v>
      </c>
      <c r="C142" s="96" t="s">
        <v>88</v>
      </c>
      <c r="D142" s="96">
        <v>80111600</v>
      </c>
      <c r="E142" s="96" t="s">
        <v>1535</v>
      </c>
      <c r="F142" s="96" t="s">
        <v>90</v>
      </c>
      <c r="G142" s="96" t="s">
        <v>90</v>
      </c>
      <c r="H142" s="118">
        <v>7</v>
      </c>
      <c r="I142" s="96">
        <v>1</v>
      </c>
      <c r="J142" s="96" t="s">
        <v>44</v>
      </c>
      <c r="K142" s="96" t="s">
        <v>45</v>
      </c>
      <c r="L142" s="118">
        <v>7500000</v>
      </c>
      <c r="M142" s="118">
        <v>52500000</v>
      </c>
      <c r="N142" s="96" t="s">
        <v>141</v>
      </c>
      <c r="O142" s="96" t="s">
        <v>1341</v>
      </c>
      <c r="P142" s="96" t="s">
        <v>93</v>
      </c>
      <c r="Q142" s="96" t="s">
        <v>1523</v>
      </c>
      <c r="R142" s="99" t="s">
        <v>86</v>
      </c>
      <c r="S142" s="119">
        <v>8066</v>
      </c>
      <c r="T142" s="119">
        <v>2024110010194</v>
      </c>
      <c r="U142" s="120">
        <v>6</v>
      </c>
      <c r="V142" s="437"/>
      <c r="W142" s="99">
        <f t="shared" si="2"/>
        <v>1</v>
      </c>
      <c r="X142" s="96" t="s">
        <v>1384</v>
      </c>
      <c r="Y142" s="437"/>
      <c r="Z142" s="437"/>
      <c r="AA142" s="437"/>
      <c r="AB142" s="437"/>
      <c r="AC142" s="437"/>
      <c r="AD142" s="437"/>
      <c r="AE142" s="437"/>
      <c r="AF142" s="437"/>
      <c r="AG142" s="437"/>
      <c r="AH142" s="437"/>
      <c r="AI142" s="437"/>
      <c r="AJ142" s="437"/>
      <c r="AK142" s="437"/>
    </row>
    <row r="143" spans="1:37" ht="12.75" customHeight="1">
      <c r="A143" s="96" t="s">
        <v>1384</v>
      </c>
      <c r="B143" s="97" t="s">
        <v>240</v>
      </c>
      <c r="C143" s="96" t="s">
        <v>88</v>
      </c>
      <c r="D143" s="96">
        <v>80111600</v>
      </c>
      <c r="E143" s="96" t="s">
        <v>1536</v>
      </c>
      <c r="F143" s="96" t="s">
        <v>90</v>
      </c>
      <c r="G143" s="96" t="s">
        <v>90</v>
      </c>
      <c r="H143" s="118">
        <v>6</v>
      </c>
      <c r="I143" s="96">
        <v>1</v>
      </c>
      <c r="J143" s="96" t="s">
        <v>44</v>
      </c>
      <c r="K143" s="96" t="s">
        <v>45</v>
      </c>
      <c r="L143" s="118">
        <v>9000000</v>
      </c>
      <c r="M143" s="118">
        <v>54000000</v>
      </c>
      <c r="N143" s="96" t="s">
        <v>141</v>
      </c>
      <c r="O143" s="96" t="s">
        <v>1341</v>
      </c>
      <c r="P143" s="96" t="s">
        <v>93</v>
      </c>
      <c r="Q143" s="96" t="s">
        <v>1526</v>
      </c>
      <c r="R143" s="99" t="s">
        <v>86</v>
      </c>
      <c r="S143" s="119">
        <v>8066</v>
      </c>
      <c r="T143" s="119">
        <v>2024110010194</v>
      </c>
      <c r="U143" s="120">
        <v>6</v>
      </c>
      <c r="V143" s="437"/>
      <c r="W143" s="99">
        <f t="shared" si="2"/>
        <v>1</v>
      </c>
      <c r="X143" s="96" t="s">
        <v>1384</v>
      </c>
      <c r="Y143" s="437"/>
      <c r="Z143" s="437"/>
      <c r="AA143" s="437"/>
      <c r="AB143" s="437"/>
      <c r="AC143" s="437"/>
      <c r="AD143" s="437"/>
      <c r="AE143" s="437"/>
      <c r="AF143" s="437"/>
      <c r="AG143" s="437"/>
      <c r="AH143" s="437"/>
      <c r="AI143" s="437"/>
      <c r="AJ143" s="437"/>
      <c r="AK143" s="437"/>
    </row>
    <row r="144" spans="1:37" ht="12.75" customHeight="1">
      <c r="A144" s="96" t="s">
        <v>1384</v>
      </c>
      <c r="B144" s="97" t="s">
        <v>204</v>
      </c>
      <c r="C144" s="96" t="s">
        <v>88</v>
      </c>
      <c r="D144" s="96">
        <v>80111600</v>
      </c>
      <c r="E144" s="96" t="s">
        <v>205</v>
      </c>
      <c r="F144" s="96" t="s">
        <v>90</v>
      </c>
      <c r="G144" s="96" t="s">
        <v>90</v>
      </c>
      <c r="H144" s="118">
        <v>6</v>
      </c>
      <c r="I144" s="96">
        <v>1</v>
      </c>
      <c r="J144" s="96" t="s">
        <v>44</v>
      </c>
      <c r="K144" s="96" t="s">
        <v>45</v>
      </c>
      <c r="L144" s="118">
        <v>8300000</v>
      </c>
      <c r="M144" s="118">
        <v>49800000</v>
      </c>
      <c r="N144" s="96" t="s">
        <v>201</v>
      </c>
      <c r="O144" s="96" t="s">
        <v>1341</v>
      </c>
      <c r="P144" s="96" t="s">
        <v>93</v>
      </c>
      <c r="Q144" s="96" t="s">
        <v>1537</v>
      </c>
      <c r="R144" s="99" t="s">
        <v>86</v>
      </c>
      <c r="S144" s="119">
        <v>8066</v>
      </c>
      <c r="T144" s="119">
        <v>2024110010194</v>
      </c>
      <c r="U144" s="120">
        <v>6</v>
      </c>
      <c r="V144" s="437"/>
      <c r="W144" s="99">
        <f t="shared" si="2"/>
        <v>1</v>
      </c>
      <c r="X144" s="96" t="s">
        <v>1384</v>
      </c>
      <c r="Y144" s="437"/>
      <c r="Z144" s="437"/>
      <c r="AA144" s="437"/>
      <c r="AB144" s="437"/>
      <c r="AC144" s="437"/>
      <c r="AD144" s="437"/>
      <c r="AE144" s="437"/>
      <c r="AF144" s="437"/>
      <c r="AG144" s="437"/>
      <c r="AH144" s="437"/>
      <c r="AI144" s="437"/>
      <c r="AJ144" s="437"/>
      <c r="AK144" s="437"/>
    </row>
    <row r="145" spans="1:37" ht="12.75" customHeight="1">
      <c r="A145" s="96" t="s">
        <v>1384</v>
      </c>
      <c r="B145" s="97" t="s">
        <v>191</v>
      </c>
      <c r="C145" s="96" t="s">
        <v>88</v>
      </c>
      <c r="D145" s="96">
        <v>80111600</v>
      </c>
      <c r="E145" s="96" t="s">
        <v>194</v>
      </c>
      <c r="F145" s="96" t="s">
        <v>90</v>
      </c>
      <c r="G145" s="96" t="s">
        <v>90</v>
      </c>
      <c r="H145" s="118">
        <v>6</v>
      </c>
      <c r="I145" s="96">
        <v>1</v>
      </c>
      <c r="J145" s="96" t="s">
        <v>44</v>
      </c>
      <c r="K145" s="96" t="s">
        <v>45</v>
      </c>
      <c r="L145" s="118">
        <v>4300000</v>
      </c>
      <c r="M145" s="118">
        <v>25800000</v>
      </c>
      <c r="N145" s="96" t="s">
        <v>190</v>
      </c>
      <c r="O145" s="96" t="s">
        <v>92</v>
      </c>
      <c r="P145" s="96" t="s">
        <v>93</v>
      </c>
      <c r="Q145" s="96" t="s">
        <v>1538</v>
      </c>
      <c r="R145" s="99" t="s">
        <v>86</v>
      </c>
      <c r="S145" s="119">
        <v>8066</v>
      </c>
      <c r="T145" s="119">
        <v>2024110010194</v>
      </c>
      <c r="U145" s="120">
        <v>6</v>
      </c>
      <c r="V145" s="437"/>
      <c r="W145" s="99">
        <f t="shared" si="2"/>
        <v>1</v>
      </c>
      <c r="X145" s="96" t="s">
        <v>1384</v>
      </c>
      <c r="Y145" s="437"/>
      <c r="Z145" s="437"/>
      <c r="AA145" s="437"/>
      <c r="AB145" s="437"/>
      <c r="AC145" s="437"/>
      <c r="AD145" s="437"/>
      <c r="AE145" s="437"/>
      <c r="AF145" s="437"/>
      <c r="AG145" s="437"/>
      <c r="AH145" s="437"/>
      <c r="AI145" s="437"/>
      <c r="AJ145" s="437"/>
      <c r="AK145" s="437"/>
    </row>
    <row r="146" spans="1:37" ht="12.75" customHeight="1">
      <c r="A146" s="96" t="s">
        <v>1384</v>
      </c>
      <c r="B146" s="97" t="s">
        <v>226</v>
      </c>
      <c r="C146" s="96" t="s">
        <v>88</v>
      </c>
      <c r="D146" s="96">
        <v>80111600</v>
      </c>
      <c r="E146" s="96" t="s">
        <v>1539</v>
      </c>
      <c r="F146" s="96" t="s">
        <v>90</v>
      </c>
      <c r="G146" s="96" t="s">
        <v>90</v>
      </c>
      <c r="H146" s="118">
        <v>7</v>
      </c>
      <c r="I146" s="96">
        <v>1</v>
      </c>
      <c r="J146" s="96" t="s">
        <v>44</v>
      </c>
      <c r="K146" s="96" t="s">
        <v>45</v>
      </c>
      <c r="L146" s="118">
        <v>9000000</v>
      </c>
      <c r="M146" s="118">
        <v>63000000</v>
      </c>
      <c r="N146" s="96" t="s">
        <v>190</v>
      </c>
      <c r="O146" s="96" t="s">
        <v>92</v>
      </c>
      <c r="P146" s="96" t="s">
        <v>93</v>
      </c>
      <c r="Q146" s="96" t="s">
        <v>1528</v>
      </c>
      <c r="R146" s="99" t="s">
        <v>86</v>
      </c>
      <c r="S146" s="119">
        <v>8066</v>
      </c>
      <c r="T146" s="119">
        <v>2024110010194</v>
      </c>
      <c r="U146" s="120">
        <v>6</v>
      </c>
      <c r="V146" s="437"/>
      <c r="W146" s="99">
        <f t="shared" si="2"/>
        <v>1</v>
      </c>
      <c r="X146" s="96" t="s">
        <v>1384</v>
      </c>
      <c r="Y146" s="437"/>
      <c r="Z146" s="437"/>
      <c r="AA146" s="437"/>
      <c r="AB146" s="437"/>
      <c r="AC146" s="437"/>
      <c r="AD146" s="437"/>
      <c r="AE146" s="437"/>
      <c r="AF146" s="437"/>
      <c r="AG146" s="437"/>
      <c r="AH146" s="437"/>
      <c r="AI146" s="437"/>
      <c r="AJ146" s="437"/>
      <c r="AK146" s="437"/>
    </row>
    <row r="147" spans="1:37" ht="12.75" customHeight="1">
      <c r="A147" s="96" t="s">
        <v>1384</v>
      </c>
      <c r="B147" s="97" t="s">
        <v>193</v>
      </c>
      <c r="C147" s="96" t="s">
        <v>88</v>
      </c>
      <c r="D147" s="96">
        <v>80111600</v>
      </c>
      <c r="E147" s="96" t="s">
        <v>1540</v>
      </c>
      <c r="F147" s="96" t="s">
        <v>90</v>
      </c>
      <c r="G147" s="96" t="s">
        <v>90</v>
      </c>
      <c r="H147" s="121">
        <v>5.7</v>
      </c>
      <c r="I147" s="96">
        <v>1</v>
      </c>
      <c r="J147" s="96" t="s">
        <v>44</v>
      </c>
      <c r="K147" s="96" t="s">
        <v>45</v>
      </c>
      <c r="L147" s="118">
        <v>3330000</v>
      </c>
      <c r="M147" s="118">
        <v>18981000</v>
      </c>
      <c r="N147" s="96" t="s">
        <v>190</v>
      </c>
      <c r="O147" s="96" t="s">
        <v>92</v>
      </c>
      <c r="P147" s="96" t="s">
        <v>93</v>
      </c>
      <c r="Q147" s="96" t="s">
        <v>1526</v>
      </c>
      <c r="R147" s="99" t="s">
        <v>86</v>
      </c>
      <c r="S147" s="119">
        <v>8066</v>
      </c>
      <c r="T147" s="119">
        <v>2024110010194</v>
      </c>
      <c r="U147" s="120">
        <v>6</v>
      </c>
      <c r="V147" s="437"/>
      <c r="W147" s="99">
        <f t="shared" si="2"/>
        <v>1</v>
      </c>
      <c r="X147" s="96" t="s">
        <v>1384</v>
      </c>
      <c r="Y147" s="437"/>
      <c r="Z147" s="437"/>
      <c r="AA147" s="437"/>
      <c r="AB147" s="437"/>
      <c r="AC147" s="437"/>
      <c r="AD147" s="437"/>
      <c r="AE147" s="437"/>
      <c r="AF147" s="437"/>
      <c r="AG147" s="437"/>
      <c r="AH147" s="437"/>
      <c r="AI147" s="437"/>
      <c r="AJ147" s="437"/>
      <c r="AK147" s="437"/>
    </row>
    <row r="148" spans="1:37" ht="12.75" customHeight="1">
      <c r="A148" s="96" t="s">
        <v>1384</v>
      </c>
      <c r="B148" s="97" t="s">
        <v>195</v>
      </c>
      <c r="C148" s="96" t="s">
        <v>88</v>
      </c>
      <c r="D148" s="96">
        <v>80111600</v>
      </c>
      <c r="E148" s="96" t="s">
        <v>1541</v>
      </c>
      <c r="F148" s="96" t="s">
        <v>90</v>
      </c>
      <c r="G148" s="96" t="s">
        <v>90</v>
      </c>
      <c r="H148" s="121">
        <v>6</v>
      </c>
      <c r="I148" s="96">
        <v>1</v>
      </c>
      <c r="J148" s="96" t="s">
        <v>44</v>
      </c>
      <c r="K148" s="96" t="s">
        <v>45</v>
      </c>
      <c r="L148" s="118">
        <v>5000000</v>
      </c>
      <c r="M148" s="118">
        <v>30000000</v>
      </c>
      <c r="N148" s="96" t="s">
        <v>190</v>
      </c>
      <c r="O148" s="96" t="s">
        <v>92</v>
      </c>
      <c r="P148" s="96" t="s">
        <v>93</v>
      </c>
      <c r="Q148" s="96" t="s">
        <v>1538</v>
      </c>
      <c r="R148" s="99" t="s">
        <v>86</v>
      </c>
      <c r="S148" s="119">
        <v>8066</v>
      </c>
      <c r="T148" s="119">
        <v>2024110010194</v>
      </c>
      <c r="U148" s="120">
        <v>6</v>
      </c>
      <c r="V148" s="437"/>
      <c r="W148" s="99">
        <f t="shared" si="2"/>
        <v>1</v>
      </c>
      <c r="X148" s="96" t="s">
        <v>1384</v>
      </c>
      <c r="Y148" s="437"/>
      <c r="Z148" s="437"/>
      <c r="AA148" s="437"/>
      <c r="AB148" s="437"/>
      <c r="AC148" s="437"/>
      <c r="AD148" s="437"/>
      <c r="AE148" s="437"/>
      <c r="AF148" s="437"/>
      <c r="AG148" s="437"/>
      <c r="AH148" s="437"/>
      <c r="AI148" s="437"/>
      <c r="AJ148" s="437"/>
      <c r="AK148" s="437"/>
    </row>
    <row r="149" spans="1:37" ht="12.75" customHeight="1">
      <c r="A149" s="96" t="s">
        <v>1384</v>
      </c>
      <c r="B149" s="97" t="s">
        <v>188</v>
      </c>
      <c r="C149" s="96" t="s">
        <v>88</v>
      </c>
      <c r="D149" s="96">
        <v>80111600</v>
      </c>
      <c r="E149" s="96" t="s">
        <v>1542</v>
      </c>
      <c r="F149" s="96" t="s">
        <v>90</v>
      </c>
      <c r="G149" s="96" t="s">
        <v>90</v>
      </c>
      <c r="H149" s="96">
        <v>6</v>
      </c>
      <c r="I149" s="96">
        <v>1</v>
      </c>
      <c r="J149" s="96" t="s">
        <v>44</v>
      </c>
      <c r="K149" s="96" t="s">
        <v>45</v>
      </c>
      <c r="L149" s="118">
        <v>2900000</v>
      </c>
      <c r="M149" s="118">
        <f>+L149*H149</f>
        <v>17400000</v>
      </c>
      <c r="N149" s="96" t="s">
        <v>190</v>
      </c>
      <c r="O149" s="96" t="s">
        <v>92</v>
      </c>
      <c r="P149" s="96" t="s">
        <v>93</v>
      </c>
      <c r="Q149" s="96" t="s">
        <v>1526</v>
      </c>
      <c r="R149" s="99" t="s">
        <v>86</v>
      </c>
      <c r="S149" s="119">
        <v>8066</v>
      </c>
      <c r="T149" s="119">
        <v>2024110010194</v>
      </c>
      <c r="U149" s="120">
        <v>6</v>
      </c>
      <c r="V149" s="437"/>
      <c r="W149" s="99">
        <f t="shared" si="2"/>
        <v>1</v>
      </c>
      <c r="X149" s="96" t="s">
        <v>1384</v>
      </c>
      <c r="Y149" s="437"/>
      <c r="Z149" s="437"/>
      <c r="AA149" s="437"/>
      <c r="AB149" s="437"/>
      <c r="AC149" s="437"/>
      <c r="AD149" s="437"/>
      <c r="AE149" s="437"/>
      <c r="AF149" s="437"/>
      <c r="AG149" s="437"/>
      <c r="AH149" s="437"/>
      <c r="AI149" s="437"/>
      <c r="AJ149" s="437"/>
      <c r="AK149" s="437"/>
    </row>
    <row r="150" spans="1:37" ht="12.75" customHeight="1">
      <c r="A150" s="96" t="s">
        <v>1384</v>
      </c>
      <c r="B150" s="97" t="s">
        <v>197</v>
      </c>
      <c r="C150" s="96" t="s">
        <v>88</v>
      </c>
      <c r="D150" s="96">
        <v>80111600</v>
      </c>
      <c r="E150" s="96" t="s">
        <v>1543</v>
      </c>
      <c r="F150" s="96" t="s">
        <v>90</v>
      </c>
      <c r="G150" s="96" t="s">
        <v>90</v>
      </c>
      <c r="H150" s="96">
        <v>6</v>
      </c>
      <c r="I150" s="96">
        <v>1</v>
      </c>
      <c r="J150" s="96" t="s">
        <v>44</v>
      </c>
      <c r="K150" s="96" t="s">
        <v>45</v>
      </c>
      <c r="L150" s="118">
        <v>8000000</v>
      </c>
      <c r="M150" s="118">
        <v>48000000</v>
      </c>
      <c r="N150" s="96" t="s">
        <v>190</v>
      </c>
      <c r="O150" s="96" t="s">
        <v>92</v>
      </c>
      <c r="P150" s="96" t="s">
        <v>93</v>
      </c>
      <c r="Q150" s="96" t="s">
        <v>1526</v>
      </c>
      <c r="R150" s="99" t="s">
        <v>86</v>
      </c>
      <c r="S150" s="119">
        <v>8066</v>
      </c>
      <c r="T150" s="119">
        <v>2024110010194</v>
      </c>
      <c r="U150" s="120">
        <v>6</v>
      </c>
      <c r="V150" s="437"/>
      <c r="W150" s="99">
        <f t="shared" si="2"/>
        <v>1</v>
      </c>
      <c r="X150" s="96" t="s">
        <v>1384</v>
      </c>
      <c r="Y150" s="437"/>
      <c r="Z150" s="437"/>
      <c r="AA150" s="437"/>
      <c r="AB150" s="437"/>
      <c r="AC150" s="437"/>
      <c r="AD150" s="437"/>
      <c r="AE150" s="437"/>
      <c r="AF150" s="437"/>
      <c r="AG150" s="437"/>
      <c r="AH150" s="437"/>
      <c r="AI150" s="437"/>
      <c r="AJ150" s="437"/>
      <c r="AK150" s="437"/>
    </row>
    <row r="151" spans="1:37" ht="12.75" customHeight="1">
      <c r="A151" s="96" t="s">
        <v>1510</v>
      </c>
      <c r="B151" s="97" t="s">
        <v>1354</v>
      </c>
      <c r="C151" s="96" t="s">
        <v>88</v>
      </c>
      <c r="D151" s="96">
        <v>80111600</v>
      </c>
      <c r="E151" s="96" t="s">
        <v>1340</v>
      </c>
      <c r="F151" s="96" t="s">
        <v>90</v>
      </c>
      <c r="G151" s="96" t="s">
        <v>90</v>
      </c>
      <c r="H151" s="96">
        <v>6</v>
      </c>
      <c r="I151" s="96">
        <v>1</v>
      </c>
      <c r="J151" s="96" t="s">
        <v>44</v>
      </c>
      <c r="K151" s="96" t="s">
        <v>45</v>
      </c>
      <c r="L151" s="118">
        <v>6000000</v>
      </c>
      <c r="M151" s="118">
        <v>36000000</v>
      </c>
      <c r="N151" s="96" t="s">
        <v>141</v>
      </c>
      <c r="O151" s="96" t="s">
        <v>1341</v>
      </c>
      <c r="P151" s="96" t="s">
        <v>93</v>
      </c>
      <c r="Q151" s="96" t="s">
        <v>1544</v>
      </c>
      <c r="R151" s="99" t="s">
        <v>86</v>
      </c>
      <c r="S151" s="119">
        <v>8066</v>
      </c>
      <c r="T151" s="119">
        <v>2024110010194</v>
      </c>
      <c r="U151" s="120">
        <v>6</v>
      </c>
      <c r="V151" s="437"/>
      <c r="W151" s="99">
        <f t="shared" si="2"/>
        <v>1</v>
      </c>
      <c r="X151" s="96" t="s">
        <v>1510</v>
      </c>
      <c r="Y151" s="437"/>
      <c r="Z151" s="437"/>
      <c r="AA151" s="437"/>
      <c r="AB151" s="437"/>
      <c r="AC151" s="437"/>
      <c r="AD151" s="437"/>
      <c r="AE151" s="437"/>
      <c r="AF151" s="437"/>
      <c r="AG151" s="437"/>
      <c r="AH151" s="437"/>
      <c r="AI151" s="437"/>
      <c r="AJ151" s="437"/>
      <c r="AK151" s="437"/>
    </row>
    <row r="152" spans="1:37" ht="12.75" customHeight="1">
      <c r="A152" s="96" t="s">
        <v>1384</v>
      </c>
      <c r="B152" s="97" t="s">
        <v>166</v>
      </c>
      <c r="C152" s="96" t="s">
        <v>88</v>
      </c>
      <c r="D152" s="96">
        <v>80111600</v>
      </c>
      <c r="E152" s="96" t="s">
        <v>1545</v>
      </c>
      <c r="F152" s="96" t="s">
        <v>90</v>
      </c>
      <c r="G152" s="96" t="s">
        <v>90</v>
      </c>
      <c r="H152" s="96">
        <v>6</v>
      </c>
      <c r="I152" s="96">
        <v>1</v>
      </c>
      <c r="J152" s="96" t="s">
        <v>44</v>
      </c>
      <c r="K152" s="96" t="s">
        <v>45</v>
      </c>
      <c r="L152" s="118">
        <v>8000000</v>
      </c>
      <c r="M152" s="118">
        <v>48000000</v>
      </c>
      <c r="N152" s="96" t="s">
        <v>168</v>
      </c>
      <c r="O152" s="96" t="s">
        <v>1341</v>
      </c>
      <c r="P152" s="96" t="s">
        <v>93</v>
      </c>
      <c r="Q152" s="96" t="s">
        <v>1546</v>
      </c>
      <c r="R152" s="99" t="s">
        <v>86</v>
      </c>
      <c r="S152" s="119">
        <v>8066</v>
      </c>
      <c r="T152" s="119">
        <v>2024110010194</v>
      </c>
      <c r="U152" s="120">
        <v>6</v>
      </c>
      <c r="V152" s="437"/>
      <c r="W152" s="99">
        <f t="shared" si="2"/>
        <v>1</v>
      </c>
      <c r="X152" s="96" t="s">
        <v>1384</v>
      </c>
      <c r="Y152" s="437"/>
      <c r="Z152" s="437"/>
      <c r="AA152" s="437"/>
      <c r="AB152" s="437"/>
      <c r="AC152" s="437"/>
      <c r="AD152" s="437"/>
      <c r="AE152" s="437"/>
      <c r="AF152" s="437"/>
      <c r="AG152" s="437"/>
      <c r="AH152" s="437"/>
      <c r="AI152" s="437"/>
      <c r="AJ152" s="437"/>
      <c r="AK152" s="437"/>
    </row>
    <row r="153" spans="1:37" ht="12.75" customHeight="1">
      <c r="A153" s="96" t="s">
        <v>1384</v>
      </c>
      <c r="B153" s="97" t="s">
        <v>169</v>
      </c>
      <c r="C153" s="96" t="s">
        <v>88</v>
      </c>
      <c r="D153" s="96">
        <v>80111600</v>
      </c>
      <c r="E153" s="96" t="s">
        <v>1547</v>
      </c>
      <c r="F153" s="96" t="s">
        <v>90</v>
      </c>
      <c r="G153" s="96" t="s">
        <v>90</v>
      </c>
      <c r="H153" s="96">
        <v>5</v>
      </c>
      <c r="I153" s="96">
        <v>1</v>
      </c>
      <c r="J153" s="96" t="s">
        <v>44</v>
      </c>
      <c r="K153" s="96" t="s">
        <v>45</v>
      </c>
      <c r="L153" s="118">
        <v>6000000</v>
      </c>
      <c r="M153" s="118">
        <v>30000000</v>
      </c>
      <c r="N153" s="96" t="s">
        <v>168</v>
      </c>
      <c r="O153" s="96" t="s">
        <v>1341</v>
      </c>
      <c r="P153" s="96" t="s">
        <v>93</v>
      </c>
      <c r="Q153" s="96" t="s">
        <v>1548</v>
      </c>
      <c r="R153" s="99" t="s">
        <v>86</v>
      </c>
      <c r="S153" s="119">
        <v>8066</v>
      </c>
      <c r="T153" s="119">
        <v>2024110010194</v>
      </c>
      <c r="U153" s="120">
        <v>6</v>
      </c>
      <c r="V153" s="437"/>
      <c r="W153" s="99">
        <f t="shared" si="2"/>
        <v>1</v>
      </c>
      <c r="X153" s="96" t="s">
        <v>1384</v>
      </c>
      <c r="Y153" s="437"/>
      <c r="Z153" s="437"/>
      <c r="AA153" s="437"/>
      <c r="AB153" s="437"/>
      <c r="AC153" s="437"/>
      <c r="AD153" s="437"/>
      <c r="AE153" s="437"/>
      <c r="AF153" s="437"/>
      <c r="AG153" s="437"/>
      <c r="AH153" s="437"/>
      <c r="AI153" s="437"/>
      <c r="AJ153" s="437"/>
      <c r="AK153" s="437"/>
    </row>
    <row r="154" spans="1:37" ht="12.75" customHeight="1">
      <c r="A154" s="96" t="s">
        <v>1384</v>
      </c>
      <c r="B154" s="97" t="s">
        <v>173</v>
      </c>
      <c r="C154" s="96" t="s">
        <v>88</v>
      </c>
      <c r="D154" s="96">
        <v>80111600</v>
      </c>
      <c r="E154" s="96" t="s">
        <v>1549</v>
      </c>
      <c r="F154" s="96" t="s">
        <v>90</v>
      </c>
      <c r="G154" s="96" t="s">
        <v>90</v>
      </c>
      <c r="H154" s="96">
        <v>5</v>
      </c>
      <c r="I154" s="96">
        <v>1</v>
      </c>
      <c r="J154" s="96" t="s">
        <v>44</v>
      </c>
      <c r="K154" s="96" t="s">
        <v>45</v>
      </c>
      <c r="L154" s="118">
        <v>3800000</v>
      </c>
      <c r="M154" s="118">
        <v>19000000</v>
      </c>
      <c r="N154" s="96" t="s">
        <v>168</v>
      </c>
      <c r="O154" s="96" t="s">
        <v>1341</v>
      </c>
      <c r="P154" s="96" t="s">
        <v>93</v>
      </c>
      <c r="Q154" s="96" t="s">
        <v>1550</v>
      </c>
      <c r="R154" s="99" t="s">
        <v>86</v>
      </c>
      <c r="S154" s="119">
        <v>8066</v>
      </c>
      <c r="T154" s="119">
        <v>2024110010194</v>
      </c>
      <c r="U154" s="120">
        <v>6</v>
      </c>
      <c r="V154" s="437"/>
      <c r="W154" s="99">
        <f t="shared" si="2"/>
        <v>1</v>
      </c>
      <c r="X154" s="96" t="s">
        <v>1384</v>
      </c>
      <c r="Y154" s="437"/>
      <c r="Z154" s="437"/>
      <c r="AA154" s="437"/>
      <c r="AB154" s="437"/>
      <c r="AC154" s="437"/>
      <c r="AD154" s="437"/>
      <c r="AE154" s="437"/>
      <c r="AF154" s="437"/>
      <c r="AG154" s="437"/>
      <c r="AH154" s="437"/>
      <c r="AI154" s="437"/>
      <c r="AJ154" s="437"/>
      <c r="AK154" s="437"/>
    </row>
    <row r="155" spans="1:37" ht="12.75" customHeight="1">
      <c r="A155" s="96" t="s">
        <v>1384</v>
      </c>
      <c r="B155" s="97" t="s">
        <v>175</v>
      </c>
      <c r="C155" s="96" t="s">
        <v>88</v>
      </c>
      <c r="D155" s="96">
        <v>80111600</v>
      </c>
      <c r="E155" s="96" t="s">
        <v>1551</v>
      </c>
      <c r="F155" s="96" t="s">
        <v>150</v>
      </c>
      <c r="G155" s="96" t="s">
        <v>150</v>
      </c>
      <c r="H155" s="96">
        <v>6</v>
      </c>
      <c r="I155" s="96">
        <v>1</v>
      </c>
      <c r="J155" s="96" t="s">
        <v>44</v>
      </c>
      <c r="K155" s="96" t="s">
        <v>45</v>
      </c>
      <c r="L155" s="118">
        <v>6000000</v>
      </c>
      <c r="M155" s="118">
        <v>36000000</v>
      </c>
      <c r="N155" s="96" t="s">
        <v>168</v>
      </c>
      <c r="O155" s="96" t="s">
        <v>1341</v>
      </c>
      <c r="P155" s="96" t="s">
        <v>93</v>
      </c>
      <c r="Q155" s="96" t="s">
        <v>1552</v>
      </c>
      <c r="R155" s="99" t="s">
        <v>86</v>
      </c>
      <c r="S155" s="119">
        <v>8066</v>
      </c>
      <c r="T155" s="119">
        <v>2024110010194</v>
      </c>
      <c r="U155" s="120">
        <v>6</v>
      </c>
      <c r="V155" s="437"/>
      <c r="W155" s="99">
        <f t="shared" si="2"/>
        <v>1</v>
      </c>
      <c r="X155" s="96" t="s">
        <v>1384</v>
      </c>
      <c r="Y155" s="437"/>
      <c r="Z155" s="437"/>
      <c r="AA155" s="437"/>
      <c r="AB155" s="437"/>
      <c r="AC155" s="437"/>
      <c r="AD155" s="437"/>
      <c r="AE155" s="437"/>
      <c r="AF155" s="437"/>
      <c r="AG155" s="437"/>
      <c r="AH155" s="437"/>
      <c r="AI155" s="437"/>
      <c r="AJ155" s="437"/>
      <c r="AK155" s="437"/>
    </row>
    <row r="156" spans="1:37" ht="12.75" customHeight="1">
      <c r="A156" s="96" t="s">
        <v>1553</v>
      </c>
      <c r="B156" s="97" t="s">
        <v>177</v>
      </c>
      <c r="C156" s="96" t="s">
        <v>88</v>
      </c>
      <c r="D156" s="96">
        <v>80111600</v>
      </c>
      <c r="E156" s="96" t="s">
        <v>178</v>
      </c>
      <c r="F156" s="96" t="s">
        <v>150</v>
      </c>
      <c r="G156" s="96" t="s">
        <v>150</v>
      </c>
      <c r="H156" s="96">
        <v>2</v>
      </c>
      <c r="I156" s="96">
        <v>1</v>
      </c>
      <c r="J156" s="96" t="s">
        <v>44</v>
      </c>
      <c r="K156" s="96" t="s">
        <v>45</v>
      </c>
      <c r="L156" s="118">
        <v>0</v>
      </c>
      <c r="M156" s="118">
        <v>0</v>
      </c>
      <c r="N156" s="96" t="s">
        <v>168</v>
      </c>
      <c r="O156" s="96" t="s">
        <v>1341</v>
      </c>
      <c r="P156" s="96" t="s">
        <v>93</v>
      </c>
      <c r="Q156" s="96" t="s">
        <v>1554</v>
      </c>
      <c r="R156" s="99" t="s">
        <v>86</v>
      </c>
      <c r="S156" s="119">
        <v>8066</v>
      </c>
      <c r="T156" s="119">
        <v>2024110010194</v>
      </c>
      <c r="U156" s="120">
        <v>6</v>
      </c>
      <c r="V156" s="437"/>
      <c r="W156" s="99">
        <f t="shared" si="2"/>
        <v>1</v>
      </c>
      <c r="X156" s="96" t="s">
        <v>1553</v>
      </c>
      <c r="Y156" s="437"/>
      <c r="Z156" s="437"/>
      <c r="AA156" s="437"/>
      <c r="AB156" s="437"/>
      <c r="AC156" s="437"/>
      <c r="AD156" s="437"/>
      <c r="AE156" s="437"/>
      <c r="AF156" s="437"/>
      <c r="AG156" s="437"/>
      <c r="AH156" s="437"/>
      <c r="AI156" s="437"/>
      <c r="AJ156" s="437"/>
      <c r="AK156" s="437"/>
    </row>
    <row r="157" spans="1:37" ht="12.75" customHeight="1">
      <c r="A157" s="96" t="s">
        <v>1384</v>
      </c>
      <c r="B157" s="97" t="s">
        <v>179</v>
      </c>
      <c r="C157" s="96" t="s">
        <v>88</v>
      </c>
      <c r="D157" s="96">
        <v>80111600</v>
      </c>
      <c r="E157" s="96" t="s">
        <v>1555</v>
      </c>
      <c r="F157" s="96" t="s">
        <v>150</v>
      </c>
      <c r="G157" s="96" t="s">
        <v>150</v>
      </c>
      <c r="H157" s="96">
        <v>7</v>
      </c>
      <c r="I157" s="96">
        <v>1</v>
      </c>
      <c r="J157" s="96" t="s">
        <v>44</v>
      </c>
      <c r="K157" s="96" t="s">
        <v>45</v>
      </c>
      <c r="L157" s="118">
        <v>7300000</v>
      </c>
      <c r="M157" s="118">
        <v>51100000</v>
      </c>
      <c r="N157" s="96" t="s">
        <v>168</v>
      </c>
      <c r="O157" s="96" t="s">
        <v>1341</v>
      </c>
      <c r="P157" s="96" t="s">
        <v>93</v>
      </c>
      <c r="Q157" s="96" t="s">
        <v>1552</v>
      </c>
      <c r="R157" s="99" t="s">
        <v>86</v>
      </c>
      <c r="S157" s="119">
        <v>8066</v>
      </c>
      <c r="T157" s="119">
        <v>2024110010194</v>
      </c>
      <c r="U157" s="120">
        <v>6</v>
      </c>
      <c r="V157" s="437"/>
      <c r="W157" s="99">
        <f t="shared" si="2"/>
        <v>1</v>
      </c>
      <c r="X157" s="96" t="s">
        <v>1384</v>
      </c>
      <c r="Y157" s="437"/>
      <c r="Z157" s="437"/>
      <c r="AA157" s="437"/>
      <c r="AB157" s="437"/>
      <c r="AC157" s="437"/>
      <c r="AD157" s="437"/>
      <c r="AE157" s="437"/>
      <c r="AF157" s="437"/>
      <c r="AG157" s="437"/>
      <c r="AH157" s="437"/>
      <c r="AI157" s="437"/>
      <c r="AJ157" s="437"/>
      <c r="AK157" s="437"/>
    </row>
    <row r="158" spans="1:37" ht="12.75" customHeight="1">
      <c r="A158" s="96" t="s">
        <v>1384</v>
      </c>
      <c r="B158" s="97" t="s">
        <v>242</v>
      </c>
      <c r="C158" s="96" t="s">
        <v>88</v>
      </c>
      <c r="D158" s="96">
        <v>80111600</v>
      </c>
      <c r="E158" s="96" t="s">
        <v>243</v>
      </c>
      <c r="F158" s="96" t="s">
        <v>232</v>
      </c>
      <c r="G158" s="96" t="s">
        <v>232</v>
      </c>
      <c r="H158" s="96">
        <v>1</v>
      </c>
      <c r="I158" s="96">
        <v>1</v>
      </c>
      <c r="J158" s="96" t="s">
        <v>44</v>
      </c>
      <c r="K158" s="96" t="s">
        <v>45</v>
      </c>
      <c r="L158" s="118">
        <v>0</v>
      </c>
      <c r="M158" s="118">
        <v>71897000</v>
      </c>
      <c r="N158" s="96" t="s">
        <v>141</v>
      </c>
      <c r="O158" s="96" t="s">
        <v>1341</v>
      </c>
      <c r="P158" s="96" t="s">
        <v>93</v>
      </c>
      <c r="Q158" s="96" t="s">
        <v>1556</v>
      </c>
      <c r="R158" s="99" t="s">
        <v>86</v>
      </c>
      <c r="S158" s="119">
        <v>8066</v>
      </c>
      <c r="T158" s="119">
        <v>2024110010194</v>
      </c>
      <c r="U158" s="120">
        <v>6</v>
      </c>
      <c r="V158" s="437"/>
      <c r="W158" s="99">
        <f t="shared" si="2"/>
        <v>1</v>
      </c>
      <c r="X158" s="96" t="s">
        <v>1384</v>
      </c>
      <c r="Y158" s="437"/>
      <c r="Z158" s="437"/>
      <c r="AA158" s="437"/>
      <c r="AB158" s="437"/>
      <c r="AC158" s="437"/>
      <c r="AD158" s="437"/>
      <c r="AE158" s="437"/>
      <c r="AF158" s="437"/>
      <c r="AG158" s="437"/>
      <c r="AH158" s="437"/>
      <c r="AI158" s="437"/>
      <c r="AJ158" s="437"/>
      <c r="AK158" s="437"/>
    </row>
    <row r="159" spans="1:37" ht="12.75" customHeight="1">
      <c r="A159" s="122" t="s">
        <v>1384</v>
      </c>
      <c r="B159" s="123" t="s">
        <v>846</v>
      </c>
      <c r="C159" s="122" t="s">
        <v>476</v>
      </c>
      <c r="D159" s="122">
        <v>80111600</v>
      </c>
      <c r="E159" s="122" t="s">
        <v>847</v>
      </c>
      <c r="F159" s="122" t="s">
        <v>43</v>
      </c>
      <c r="G159" s="122" t="s">
        <v>43</v>
      </c>
      <c r="H159" s="122">
        <v>5</v>
      </c>
      <c r="I159" s="122">
        <v>1</v>
      </c>
      <c r="J159" s="122" t="s">
        <v>44</v>
      </c>
      <c r="K159" s="122" t="s">
        <v>45</v>
      </c>
      <c r="L159" s="124">
        <v>3600000</v>
      </c>
      <c r="M159" s="124">
        <f t="shared" ref="M159:M165" si="11">+L159*H159</f>
        <v>18000000</v>
      </c>
      <c r="N159" s="122" t="s">
        <v>46</v>
      </c>
      <c r="O159" s="122" t="s">
        <v>47</v>
      </c>
      <c r="P159" s="122" t="s">
        <v>481</v>
      </c>
      <c r="Q159" s="125" t="s">
        <v>1557</v>
      </c>
      <c r="R159" s="126" t="s">
        <v>474</v>
      </c>
      <c r="S159" s="127">
        <v>8131</v>
      </c>
      <c r="T159" s="127">
        <v>2024110010238</v>
      </c>
      <c r="U159" s="127">
        <v>7</v>
      </c>
      <c r="V159" s="128">
        <v>45712</v>
      </c>
      <c r="W159" s="99">
        <f t="shared" si="2"/>
        <v>1</v>
      </c>
      <c r="X159" s="122" t="s">
        <v>1384</v>
      </c>
      <c r="Y159" s="129"/>
      <c r="Z159" s="129"/>
      <c r="AA159" s="127"/>
      <c r="AB159" s="130"/>
      <c r="AC159" s="127"/>
      <c r="AD159" s="127"/>
      <c r="AE159" s="127"/>
      <c r="AF159" s="127"/>
      <c r="AG159" s="127"/>
      <c r="AH159" s="127"/>
      <c r="AI159" s="127"/>
      <c r="AJ159" s="127"/>
      <c r="AK159" s="127"/>
    </row>
    <row r="160" spans="1:37" ht="12.75" customHeight="1">
      <c r="A160" s="122" t="s">
        <v>1384</v>
      </c>
      <c r="B160" s="122" t="s">
        <v>849</v>
      </c>
      <c r="C160" s="122" t="s">
        <v>476</v>
      </c>
      <c r="D160" s="122">
        <v>80111600</v>
      </c>
      <c r="E160" s="122" t="s">
        <v>850</v>
      </c>
      <c r="F160" s="122" t="s">
        <v>43</v>
      </c>
      <c r="G160" s="122" t="s">
        <v>43</v>
      </c>
      <c r="H160" s="122">
        <v>5</v>
      </c>
      <c r="I160" s="122">
        <v>1</v>
      </c>
      <c r="J160" s="122" t="s">
        <v>44</v>
      </c>
      <c r="K160" s="122" t="s">
        <v>45</v>
      </c>
      <c r="L160" s="124">
        <v>3156000</v>
      </c>
      <c r="M160" s="124">
        <f t="shared" si="11"/>
        <v>15780000</v>
      </c>
      <c r="N160" s="122" t="s">
        <v>46</v>
      </c>
      <c r="O160" s="122" t="s">
        <v>47</v>
      </c>
      <c r="P160" s="122" t="s">
        <v>481</v>
      </c>
      <c r="Q160" s="125" t="s">
        <v>1557</v>
      </c>
      <c r="R160" s="126" t="s">
        <v>474</v>
      </c>
      <c r="S160" s="127">
        <v>8131</v>
      </c>
      <c r="T160" s="127">
        <v>2024110010238</v>
      </c>
      <c r="U160" s="127">
        <v>7</v>
      </c>
      <c r="V160" s="128">
        <v>45712</v>
      </c>
      <c r="W160" s="99">
        <f t="shared" si="2"/>
        <v>1</v>
      </c>
      <c r="X160" s="122" t="s">
        <v>1384</v>
      </c>
      <c r="Y160" s="129"/>
      <c r="Z160" s="129"/>
      <c r="AA160" s="127"/>
      <c r="AB160" s="130"/>
      <c r="AC160" s="127"/>
      <c r="AD160" s="127"/>
      <c r="AE160" s="127"/>
      <c r="AF160" s="127"/>
      <c r="AG160" s="127"/>
      <c r="AH160" s="127"/>
      <c r="AI160" s="127"/>
      <c r="AJ160" s="127"/>
      <c r="AK160" s="127"/>
    </row>
    <row r="161" spans="1:37" ht="12.75" customHeight="1">
      <c r="A161" s="122" t="s">
        <v>1384</v>
      </c>
      <c r="B161" s="122" t="s">
        <v>853</v>
      </c>
      <c r="C161" s="122" t="s">
        <v>476</v>
      </c>
      <c r="D161" s="122">
        <v>80111600</v>
      </c>
      <c r="E161" s="122" t="s">
        <v>852</v>
      </c>
      <c r="F161" s="122" t="s">
        <v>43</v>
      </c>
      <c r="G161" s="122" t="s">
        <v>43</v>
      </c>
      <c r="H161" s="122">
        <v>5</v>
      </c>
      <c r="I161" s="122">
        <v>1</v>
      </c>
      <c r="J161" s="122" t="s">
        <v>44</v>
      </c>
      <c r="K161" s="122" t="s">
        <v>45</v>
      </c>
      <c r="L161" s="124">
        <v>5200000</v>
      </c>
      <c r="M161" s="124">
        <f t="shared" si="11"/>
        <v>26000000</v>
      </c>
      <c r="N161" s="122" t="s">
        <v>46</v>
      </c>
      <c r="O161" s="122" t="s">
        <v>47</v>
      </c>
      <c r="P161" s="122" t="s">
        <v>481</v>
      </c>
      <c r="Q161" s="125" t="s">
        <v>1557</v>
      </c>
      <c r="R161" s="126" t="s">
        <v>474</v>
      </c>
      <c r="S161" s="127">
        <v>8131</v>
      </c>
      <c r="T161" s="127">
        <v>2024110010238</v>
      </c>
      <c r="U161" s="127">
        <v>7</v>
      </c>
      <c r="V161" s="128">
        <v>45712</v>
      </c>
      <c r="W161" s="99">
        <f t="shared" si="2"/>
        <v>1</v>
      </c>
      <c r="X161" s="122" t="s">
        <v>1384</v>
      </c>
      <c r="Y161" s="131"/>
      <c r="Z161" s="131"/>
      <c r="AA161" s="132"/>
      <c r="AB161" s="452"/>
      <c r="AC161" s="453"/>
      <c r="AD161" s="453"/>
      <c r="AE161" s="453"/>
      <c r="AF161" s="453"/>
      <c r="AG161" s="453"/>
      <c r="AH161" s="453"/>
      <c r="AI161" s="453"/>
      <c r="AJ161" s="453"/>
      <c r="AK161" s="453"/>
    </row>
    <row r="162" spans="1:37" ht="12.75" customHeight="1">
      <c r="A162" s="122" t="s">
        <v>1384</v>
      </c>
      <c r="B162" s="122" t="s">
        <v>854</v>
      </c>
      <c r="C162" s="122" t="s">
        <v>855</v>
      </c>
      <c r="D162" s="122">
        <v>80111600</v>
      </c>
      <c r="E162" s="122" t="s">
        <v>856</v>
      </c>
      <c r="F162" s="122" t="s">
        <v>43</v>
      </c>
      <c r="G162" s="122" t="s">
        <v>43</v>
      </c>
      <c r="H162" s="122">
        <v>5</v>
      </c>
      <c r="I162" s="122">
        <v>1</v>
      </c>
      <c r="J162" s="122" t="s">
        <v>44</v>
      </c>
      <c r="K162" s="122" t="s">
        <v>45</v>
      </c>
      <c r="L162" s="124">
        <v>6500000</v>
      </c>
      <c r="M162" s="124">
        <f t="shared" si="11"/>
        <v>32500000</v>
      </c>
      <c r="N162" s="122" t="s">
        <v>46</v>
      </c>
      <c r="O162" s="122" t="s">
        <v>47</v>
      </c>
      <c r="P162" s="122" t="s">
        <v>499</v>
      </c>
      <c r="Q162" s="125" t="s">
        <v>1557</v>
      </c>
      <c r="R162" s="126" t="s">
        <v>474</v>
      </c>
      <c r="S162" s="127">
        <v>8131</v>
      </c>
      <c r="T162" s="127">
        <v>2024110010238</v>
      </c>
      <c r="U162" s="127">
        <v>7</v>
      </c>
      <c r="V162" s="128">
        <v>45712</v>
      </c>
      <c r="W162" s="99">
        <f t="shared" si="2"/>
        <v>1</v>
      </c>
      <c r="X162" s="122" t="s">
        <v>1384</v>
      </c>
      <c r="Y162" s="131"/>
      <c r="Z162" s="131"/>
      <c r="AA162" s="132"/>
      <c r="AB162" s="452"/>
      <c r="AC162" s="453"/>
      <c r="AD162" s="453"/>
      <c r="AE162" s="453"/>
      <c r="AF162" s="453"/>
      <c r="AG162" s="453"/>
      <c r="AH162" s="453"/>
      <c r="AI162" s="453"/>
      <c r="AJ162" s="453"/>
      <c r="AK162" s="453"/>
    </row>
    <row r="163" spans="1:37" ht="12.75" customHeight="1">
      <c r="A163" s="122" t="s">
        <v>1384</v>
      </c>
      <c r="B163" s="122" t="s">
        <v>873</v>
      </c>
      <c r="C163" s="122" t="s">
        <v>855</v>
      </c>
      <c r="D163" s="122">
        <v>80111600</v>
      </c>
      <c r="E163" s="122" t="s">
        <v>856</v>
      </c>
      <c r="F163" s="122" t="s">
        <v>43</v>
      </c>
      <c r="G163" s="122" t="s">
        <v>43</v>
      </c>
      <c r="H163" s="122">
        <v>5</v>
      </c>
      <c r="I163" s="122">
        <v>1</v>
      </c>
      <c r="J163" s="122" t="s">
        <v>44</v>
      </c>
      <c r="K163" s="122" t="s">
        <v>45</v>
      </c>
      <c r="L163" s="124">
        <v>6000000</v>
      </c>
      <c r="M163" s="124">
        <f t="shared" si="11"/>
        <v>30000000</v>
      </c>
      <c r="N163" s="122" t="s">
        <v>46</v>
      </c>
      <c r="O163" s="122" t="s">
        <v>47</v>
      </c>
      <c r="P163" s="122" t="s">
        <v>499</v>
      </c>
      <c r="Q163" s="125" t="s">
        <v>1557</v>
      </c>
      <c r="R163" s="126" t="s">
        <v>474</v>
      </c>
      <c r="S163" s="127">
        <v>8131</v>
      </c>
      <c r="T163" s="127">
        <v>2024110010238</v>
      </c>
      <c r="U163" s="127">
        <v>7</v>
      </c>
      <c r="V163" s="128">
        <v>45712</v>
      </c>
      <c r="W163" s="99">
        <f t="shared" si="2"/>
        <v>1</v>
      </c>
      <c r="X163" s="122" t="s">
        <v>1384</v>
      </c>
      <c r="Y163" s="131"/>
      <c r="Z163" s="132"/>
      <c r="AA163" s="132"/>
      <c r="AB163" s="452"/>
      <c r="AC163" s="453"/>
      <c r="AD163" s="453"/>
      <c r="AE163" s="453"/>
      <c r="AF163" s="453"/>
      <c r="AG163" s="453"/>
      <c r="AH163" s="453"/>
      <c r="AI163" s="453"/>
      <c r="AJ163" s="453"/>
      <c r="AK163" s="453"/>
    </row>
    <row r="164" spans="1:37" ht="12.75" customHeight="1">
      <c r="A164" s="122" t="s">
        <v>1384</v>
      </c>
      <c r="B164" s="122" t="s">
        <v>879</v>
      </c>
      <c r="C164" s="122" t="s">
        <v>476</v>
      </c>
      <c r="D164" s="122">
        <v>80111600</v>
      </c>
      <c r="E164" s="122" t="s">
        <v>861</v>
      </c>
      <c r="F164" s="122" t="s">
        <v>43</v>
      </c>
      <c r="G164" s="122" t="s">
        <v>43</v>
      </c>
      <c r="H164" s="122">
        <v>5</v>
      </c>
      <c r="I164" s="122">
        <v>1</v>
      </c>
      <c r="J164" s="122" t="s">
        <v>44</v>
      </c>
      <c r="K164" s="122" t="s">
        <v>45</v>
      </c>
      <c r="L164" s="124">
        <v>8000000</v>
      </c>
      <c r="M164" s="124">
        <f t="shared" si="11"/>
        <v>40000000</v>
      </c>
      <c r="N164" s="122" t="s">
        <v>46</v>
      </c>
      <c r="O164" s="122" t="s">
        <v>47</v>
      </c>
      <c r="P164" s="122" t="s">
        <v>481</v>
      </c>
      <c r="Q164" s="125" t="s">
        <v>1557</v>
      </c>
      <c r="R164" s="126" t="s">
        <v>474</v>
      </c>
      <c r="S164" s="127">
        <v>8131</v>
      </c>
      <c r="T164" s="127">
        <v>2024110010238</v>
      </c>
      <c r="U164" s="127">
        <v>7</v>
      </c>
      <c r="V164" s="128">
        <v>45712</v>
      </c>
      <c r="W164" s="99">
        <f t="shared" si="2"/>
        <v>1</v>
      </c>
      <c r="X164" s="122" t="s">
        <v>1384</v>
      </c>
      <c r="Y164" s="131"/>
      <c r="Z164" s="132"/>
      <c r="AA164" s="132"/>
      <c r="AB164" s="452"/>
      <c r="AC164" s="453"/>
      <c r="AD164" s="453"/>
      <c r="AE164" s="453"/>
      <c r="AF164" s="453"/>
      <c r="AG164" s="453"/>
      <c r="AH164" s="453"/>
      <c r="AI164" s="453"/>
      <c r="AJ164" s="453"/>
      <c r="AK164" s="453"/>
    </row>
    <row r="165" spans="1:37" ht="12.75" customHeight="1">
      <c r="A165" s="122" t="s">
        <v>1384</v>
      </c>
      <c r="B165" s="122" t="s">
        <v>914</v>
      </c>
      <c r="C165" s="122" t="s">
        <v>855</v>
      </c>
      <c r="D165" s="122">
        <v>80111600</v>
      </c>
      <c r="E165" s="122" t="s">
        <v>856</v>
      </c>
      <c r="F165" s="122" t="s">
        <v>43</v>
      </c>
      <c r="G165" s="122" t="s">
        <v>43</v>
      </c>
      <c r="H165" s="122">
        <v>5</v>
      </c>
      <c r="I165" s="122">
        <v>1</v>
      </c>
      <c r="J165" s="122" t="s">
        <v>44</v>
      </c>
      <c r="K165" s="122" t="s">
        <v>45</v>
      </c>
      <c r="L165" s="124">
        <v>4200000</v>
      </c>
      <c r="M165" s="124">
        <f t="shared" si="11"/>
        <v>21000000</v>
      </c>
      <c r="N165" s="122" t="s">
        <v>46</v>
      </c>
      <c r="O165" s="122" t="s">
        <v>47</v>
      </c>
      <c r="P165" s="122" t="s">
        <v>499</v>
      </c>
      <c r="Q165" s="125" t="s">
        <v>1557</v>
      </c>
      <c r="R165" s="126" t="s">
        <v>474</v>
      </c>
      <c r="S165" s="127">
        <v>8131</v>
      </c>
      <c r="T165" s="127">
        <v>2024110010238</v>
      </c>
      <c r="U165" s="127">
        <v>7</v>
      </c>
      <c r="V165" s="128">
        <v>45712</v>
      </c>
      <c r="W165" s="99">
        <f t="shared" si="2"/>
        <v>1</v>
      </c>
      <c r="X165" s="122" t="s">
        <v>1384</v>
      </c>
      <c r="Y165" s="131"/>
      <c r="Z165" s="132"/>
      <c r="AA165" s="132"/>
      <c r="AB165" s="452"/>
      <c r="AC165" s="453"/>
      <c r="AD165" s="453"/>
      <c r="AE165" s="453"/>
      <c r="AF165" s="453"/>
      <c r="AG165" s="453"/>
      <c r="AH165" s="453"/>
      <c r="AI165" s="453"/>
      <c r="AJ165" s="453"/>
      <c r="AK165" s="453"/>
    </row>
    <row r="166" spans="1:37" ht="12.75" customHeight="1">
      <c r="A166" s="122" t="s">
        <v>1384</v>
      </c>
      <c r="B166" s="122" t="s">
        <v>907</v>
      </c>
      <c r="C166" s="96" t="s">
        <v>476</v>
      </c>
      <c r="D166" s="96">
        <v>80111600</v>
      </c>
      <c r="E166" s="96" t="s">
        <v>908</v>
      </c>
      <c r="F166" s="122" t="s">
        <v>43</v>
      </c>
      <c r="G166" s="122" t="s">
        <v>43</v>
      </c>
      <c r="H166" s="96">
        <v>9</v>
      </c>
      <c r="I166" s="97">
        <v>1</v>
      </c>
      <c r="J166" s="96" t="s">
        <v>44</v>
      </c>
      <c r="K166" s="96" t="s">
        <v>45</v>
      </c>
      <c r="L166" s="133">
        <v>900000000</v>
      </c>
      <c r="M166" s="133">
        <f>+L166*I166</f>
        <v>900000000</v>
      </c>
      <c r="N166" s="96" t="s">
        <v>46</v>
      </c>
      <c r="O166" s="97" t="s">
        <v>47</v>
      </c>
      <c r="P166" s="97" t="s">
        <v>481</v>
      </c>
      <c r="Q166" s="125" t="s">
        <v>1558</v>
      </c>
      <c r="R166" s="126" t="s">
        <v>474</v>
      </c>
      <c r="S166" s="127">
        <v>8131</v>
      </c>
      <c r="T166" s="127">
        <v>2024110010238</v>
      </c>
      <c r="U166" s="127">
        <v>7</v>
      </c>
      <c r="V166" s="128">
        <v>45712</v>
      </c>
      <c r="W166" s="99">
        <f t="shared" si="2"/>
        <v>1</v>
      </c>
      <c r="X166" s="122" t="s">
        <v>1384</v>
      </c>
      <c r="Y166" s="131"/>
      <c r="Z166" s="132"/>
      <c r="AA166" s="132"/>
      <c r="AB166" s="452"/>
      <c r="AC166" s="453"/>
      <c r="AD166" s="453"/>
      <c r="AE166" s="453"/>
      <c r="AF166" s="453"/>
      <c r="AG166" s="453"/>
      <c r="AH166" s="453"/>
      <c r="AI166" s="453"/>
      <c r="AJ166" s="453"/>
      <c r="AK166" s="453"/>
    </row>
    <row r="167" spans="1:37" ht="12.75" customHeight="1">
      <c r="A167" s="122" t="s">
        <v>1510</v>
      </c>
      <c r="B167" s="134" t="s">
        <v>1356</v>
      </c>
      <c r="C167" s="122" t="s">
        <v>855</v>
      </c>
      <c r="D167" s="122">
        <v>80111600</v>
      </c>
      <c r="E167" s="122" t="s">
        <v>856</v>
      </c>
      <c r="F167" s="122" t="s">
        <v>43</v>
      </c>
      <c r="G167" s="122" t="s">
        <v>43</v>
      </c>
      <c r="H167" s="122">
        <v>5</v>
      </c>
      <c r="I167" s="122">
        <v>1</v>
      </c>
      <c r="J167" s="122" t="s">
        <v>44</v>
      </c>
      <c r="K167" s="122" t="s">
        <v>45</v>
      </c>
      <c r="L167" s="133">
        <v>4300000</v>
      </c>
      <c r="M167" s="133">
        <f>+L167*H167</f>
        <v>21500000</v>
      </c>
      <c r="N167" s="122" t="s">
        <v>46</v>
      </c>
      <c r="O167" s="122" t="s">
        <v>47</v>
      </c>
      <c r="P167" s="122" t="s">
        <v>499</v>
      </c>
      <c r="Q167" s="125" t="s">
        <v>1559</v>
      </c>
      <c r="R167" s="126" t="s">
        <v>474</v>
      </c>
      <c r="S167" s="127">
        <v>8131</v>
      </c>
      <c r="T167" s="127">
        <v>2024110010238</v>
      </c>
      <c r="U167" s="127">
        <v>7</v>
      </c>
      <c r="V167" s="128">
        <v>45712</v>
      </c>
      <c r="W167" s="99">
        <f t="shared" si="2"/>
        <v>1</v>
      </c>
      <c r="X167" s="122" t="s">
        <v>1510</v>
      </c>
      <c r="Y167" s="131"/>
      <c r="Z167" s="132"/>
      <c r="AA167" s="132"/>
      <c r="AB167" s="452"/>
      <c r="AC167" s="453"/>
      <c r="AD167" s="453"/>
      <c r="AE167" s="453"/>
      <c r="AF167" s="453"/>
      <c r="AG167" s="453"/>
      <c r="AH167" s="453"/>
      <c r="AI167" s="453"/>
      <c r="AJ167" s="453"/>
      <c r="AK167" s="453"/>
    </row>
    <row r="168" spans="1:37" ht="12.75" customHeight="1">
      <c r="A168" s="122" t="s">
        <v>1510</v>
      </c>
      <c r="B168" s="134" t="s">
        <v>1357</v>
      </c>
      <c r="C168" s="96" t="s">
        <v>476</v>
      </c>
      <c r="D168" s="96">
        <v>80111600</v>
      </c>
      <c r="E168" s="96" t="s">
        <v>847</v>
      </c>
      <c r="F168" s="122" t="s">
        <v>43</v>
      </c>
      <c r="G168" s="122" t="s">
        <v>43</v>
      </c>
      <c r="H168" s="96">
        <v>6</v>
      </c>
      <c r="I168" s="97">
        <v>1</v>
      </c>
      <c r="J168" s="96" t="s">
        <v>44</v>
      </c>
      <c r="K168" s="96" t="s">
        <v>45</v>
      </c>
      <c r="L168" s="133">
        <v>2900000</v>
      </c>
      <c r="M168" s="133">
        <f t="shared" ref="M168:M169" si="12">+H168*L168</f>
        <v>17400000</v>
      </c>
      <c r="N168" s="96" t="s">
        <v>46</v>
      </c>
      <c r="O168" s="207" t="s">
        <v>47</v>
      </c>
      <c r="P168" s="97" t="s">
        <v>481</v>
      </c>
      <c r="Q168" s="125" t="s">
        <v>1559</v>
      </c>
      <c r="R168" s="126" t="s">
        <v>474</v>
      </c>
      <c r="S168" s="127">
        <v>8131</v>
      </c>
      <c r="T168" s="127">
        <v>2024110010238</v>
      </c>
      <c r="U168" s="127">
        <v>7</v>
      </c>
      <c r="V168" s="128">
        <v>45712</v>
      </c>
      <c r="W168" s="99">
        <f t="shared" si="2"/>
        <v>1</v>
      </c>
      <c r="X168" s="122" t="s">
        <v>1510</v>
      </c>
      <c r="Y168" s="131"/>
      <c r="Z168" s="132"/>
      <c r="AA168" s="132"/>
      <c r="AB168" s="452"/>
      <c r="AC168" s="453"/>
      <c r="AD168" s="453"/>
      <c r="AE168" s="453"/>
      <c r="AF168" s="453"/>
      <c r="AG168" s="453"/>
      <c r="AH168" s="453"/>
      <c r="AI168" s="453"/>
      <c r="AJ168" s="453"/>
      <c r="AK168" s="453"/>
    </row>
    <row r="169" spans="1:37" ht="12.75" customHeight="1">
      <c r="A169" s="122" t="s">
        <v>1510</v>
      </c>
      <c r="B169" s="134" t="s">
        <v>1358</v>
      </c>
      <c r="C169" s="96" t="s">
        <v>476</v>
      </c>
      <c r="D169" s="96">
        <v>80111600</v>
      </c>
      <c r="E169" s="96" t="s">
        <v>847</v>
      </c>
      <c r="F169" s="122" t="s">
        <v>43</v>
      </c>
      <c r="G169" s="122" t="s">
        <v>43</v>
      </c>
      <c r="H169" s="96">
        <v>6</v>
      </c>
      <c r="I169" s="97">
        <v>1</v>
      </c>
      <c r="J169" s="96" t="s">
        <v>44</v>
      </c>
      <c r="K169" s="96" t="s">
        <v>45</v>
      </c>
      <c r="L169" s="133">
        <v>2964000</v>
      </c>
      <c r="M169" s="133">
        <f t="shared" si="12"/>
        <v>17784000</v>
      </c>
      <c r="N169" s="96" t="s">
        <v>46</v>
      </c>
      <c r="O169" s="207" t="s">
        <v>47</v>
      </c>
      <c r="P169" s="97" t="s">
        <v>481</v>
      </c>
      <c r="Q169" s="125" t="s">
        <v>1559</v>
      </c>
      <c r="R169" s="126" t="s">
        <v>474</v>
      </c>
      <c r="S169" s="127">
        <v>8131</v>
      </c>
      <c r="T169" s="127">
        <v>2024110010238</v>
      </c>
      <c r="U169" s="127">
        <v>7</v>
      </c>
      <c r="V169" s="128">
        <v>45712</v>
      </c>
      <c r="W169" s="99">
        <f t="shared" si="2"/>
        <v>1</v>
      </c>
      <c r="X169" s="122" t="s">
        <v>1510</v>
      </c>
      <c r="Y169" s="131"/>
      <c r="Z169" s="132"/>
      <c r="AA169" s="132"/>
      <c r="AB169" s="452"/>
      <c r="AC169" s="453"/>
      <c r="AD169" s="453"/>
      <c r="AE169" s="453"/>
      <c r="AF169" s="453"/>
      <c r="AG169" s="453"/>
      <c r="AH169" s="453"/>
      <c r="AI169" s="453"/>
      <c r="AJ169" s="453"/>
      <c r="AK169" s="453"/>
    </row>
    <row r="170" spans="1:37" ht="12.75" customHeight="1">
      <c r="A170" s="122" t="s">
        <v>1510</v>
      </c>
      <c r="B170" s="134" t="s">
        <v>1359</v>
      </c>
      <c r="C170" s="122" t="s">
        <v>855</v>
      </c>
      <c r="D170" s="122">
        <v>80111600</v>
      </c>
      <c r="E170" s="122" t="s">
        <v>856</v>
      </c>
      <c r="F170" s="122" t="s">
        <v>43</v>
      </c>
      <c r="G170" s="122" t="s">
        <v>43</v>
      </c>
      <c r="H170" s="122">
        <v>5</v>
      </c>
      <c r="I170" s="122">
        <v>1</v>
      </c>
      <c r="J170" s="122" t="s">
        <v>44</v>
      </c>
      <c r="K170" s="122" t="s">
        <v>45</v>
      </c>
      <c r="L170" s="133">
        <v>4500000</v>
      </c>
      <c r="M170" s="133">
        <f>+L170*H170</f>
        <v>22500000</v>
      </c>
      <c r="N170" s="122" t="s">
        <v>46</v>
      </c>
      <c r="O170" s="122" t="s">
        <v>47</v>
      </c>
      <c r="P170" s="122" t="s">
        <v>499</v>
      </c>
      <c r="Q170" s="125" t="s">
        <v>1559</v>
      </c>
      <c r="R170" s="126" t="s">
        <v>474</v>
      </c>
      <c r="S170" s="127">
        <v>8131</v>
      </c>
      <c r="T170" s="127">
        <v>2024110010238</v>
      </c>
      <c r="U170" s="127">
        <v>7</v>
      </c>
      <c r="V170" s="128">
        <v>45712</v>
      </c>
      <c r="W170" s="99">
        <f t="shared" si="2"/>
        <v>1</v>
      </c>
      <c r="X170" s="122" t="s">
        <v>1510</v>
      </c>
      <c r="Y170" s="131"/>
      <c r="Z170" s="132"/>
      <c r="AA170" s="132"/>
      <c r="AB170" s="452"/>
      <c r="AC170" s="453"/>
      <c r="AD170" s="453"/>
      <c r="AE170" s="453"/>
      <c r="AF170" s="453"/>
      <c r="AG170" s="453"/>
      <c r="AH170" s="453"/>
      <c r="AI170" s="453"/>
      <c r="AJ170" s="453"/>
      <c r="AK170" s="453"/>
    </row>
    <row r="171" spans="1:37" ht="12.75" customHeight="1">
      <c r="A171" s="122" t="s">
        <v>1384</v>
      </c>
      <c r="B171" s="123" t="s">
        <v>878</v>
      </c>
      <c r="C171" s="96" t="s">
        <v>476</v>
      </c>
      <c r="D171" s="412">
        <v>80111600</v>
      </c>
      <c r="E171" s="96" t="s">
        <v>861</v>
      </c>
      <c r="F171" s="96" t="s">
        <v>42</v>
      </c>
      <c r="G171" s="96" t="s">
        <v>43</v>
      </c>
      <c r="H171" s="96">
        <v>10</v>
      </c>
      <c r="I171" s="97">
        <v>1</v>
      </c>
      <c r="J171" s="96" t="s">
        <v>44</v>
      </c>
      <c r="K171" s="96" t="s">
        <v>45</v>
      </c>
      <c r="L171" s="135">
        <v>6000000</v>
      </c>
      <c r="M171" s="136">
        <f t="shared" ref="M171:M174" si="13">+H171*L171</f>
        <v>60000000</v>
      </c>
      <c r="N171" s="96" t="s">
        <v>46</v>
      </c>
      <c r="O171" s="207" t="s">
        <v>47</v>
      </c>
      <c r="P171" s="97" t="s">
        <v>481</v>
      </c>
      <c r="Q171" s="125" t="s">
        <v>1560</v>
      </c>
      <c r="R171" s="126" t="s">
        <v>474</v>
      </c>
      <c r="S171" s="127">
        <v>8131</v>
      </c>
      <c r="T171" s="127">
        <v>2024110010238</v>
      </c>
      <c r="U171" s="127">
        <v>7</v>
      </c>
      <c r="V171" s="128">
        <v>45712</v>
      </c>
      <c r="W171" s="99">
        <f t="shared" si="2"/>
        <v>1</v>
      </c>
      <c r="X171" s="122" t="s">
        <v>1384</v>
      </c>
      <c r="Y171" s="131"/>
      <c r="Z171" s="132"/>
      <c r="AA171" s="132"/>
      <c r="AB171" s="452"/>
      <c r="AC171" s="453"/>
      <c r="AD171" s="453"/>
      <c r="AE171" s="453"/>
      <c r="AF171" s="453"/>
      <c r="AG171" s="453"/>
      <c r="AH171" s="453"/>
      <c r="AI171" s="453"/>
      <c r="AJ171" s="453"/>
      <c r="AK171" s="453"/>
    </row>
    <row r="172" spans="1:37" ht="12.75" customHeight="1">
      <c r="A172" s="122" t="s">
        <v>1384</v>
      </c>
      <c r="B172" s="123" t="s">
        <v>883</v>
      </c>
      <c r="C172" s="96" t="s">
        <v>476</v>
      </c>
      <c r="D172" s="96">
        <v>80111600</v>
      </c>
      <c r="E172" s="96" t="s">
        <v>852</v>
      </c>
      <c r="F172" s="96" t="s">
        <v>43</v>
      </c>
      <c r="G172" s="96" t="s">
        <v>43</v>
      </c>
      <c r="H172" s="96">
        <v>10</v>
      </c>
      <c r="I172" s="97">
        <v>1</v>
      </c>
      <c r="J172" s="96" t="s">
        <v>44</v>
      </c>
      <c r="K172" s="96" t="s">
        <v>45</v>
      </c>
      <c r="L172" s="135">
        <v>4500000</v>
      </c>
      <c r="M172" s="136">
        <f t="shared" si="13"/>
        <v>45000000</v>
      </c>
      <c r="N172" s="96" t="s">
        <v>46</v>
      </c>
      <c r="O172" s="207" t="s">
        <v>47</v>
      </c>
      <c r="P172" s="97" t="s">
        <v>481</v>
      </c>
      <c r="Q172" s="125" t="s">
        <v>1560</v>
      </c>
      <c r="R172" s="126" t="s">
        <v>474</v>
      </c>
      <c r="S172" s="127">
        <v>8131</v>
      </c>
      <c r="T172" s="127">
        <v>2024110010238</v>
      </c>
      <c r="U172" s="127">
        <v>7</v>
      </c>
      <c r="V172" s="128">
        <v>45712</v>
      </c>
      <c r="W172" s="99">
        <f t="shared" si="2"/>
        <v>1</v>
      </c>
      <c r="X172" s="122" t="s">
        <v>1384</v>
      </c>
      <c r="Y172" s="131"/>
      <c r="Z172" s="132"/>
      <c r="AA172" s="132"/>
      <c r="AB172" s="452"/>
      <c r="AC172" s="453"/>
      <c r="AD172" s="453"/>
      <c r="AE172" s="453"/>
      <c r="AF172" s="453"/>
      <c r="AG172" s="453"/>
      <c r="AH172" s="453"/>
      <c r="AI172" s="453"/>
      <c r="AJ172" s="453"/>
      <c r="AK172" s="453"/>
    </row>
    <row r="173" spans="1:37" ht="12.75" customHeight="1">
      <c r="A173" s="122" t="s">
        <v>1384</v>
      </c>
      <c r="B173" s="123" t="s">
        <v>860</v>
      </c>
      <c r="C173" s="96" t="s">
        <v>476</v>
      </c>
      <c r="D173" s="96">
        <v>80111600</v>
      </c>
      <c r="E173" s="96" t="s">
        <v>861</v>
      </c>
      <c r="F173" s="96" t="s">
        <v>42</v>
      </c>
      <c r="G173" s="96" t="s">
        <v>43</v>
      </c>
      <c r="H173" s="96">
        <v>10</v>
      </c>
      <c r="I173" s="454">
        <v>1</v>
      </c>
      <c r="J173" s="412" t="s">
        <v>44</v>
      </c>
      <c r="K173" s="412" t="s">
        <v>45</v>
      </c>
      <c r="L173" s="135">
        <v>6000000</v>
      </c>
      <c r="M173" s="136">
        <f t="shared" si="13"/>
        <v>60000000</v>
      </c>
      <c r="N173" s="96" t="s">
        <v>46</v>
      </c>
      <c r="O173" s="207" t="s">
        <v>47</v>
      </c>
      <c r="P173" s="454" t="s">
        <v>481</v>
      </c>
      <c r="Q173" s="125" t="s">
        <v>1560</v>
      </c>
      <c r="R173" s="126" t="s">
        <v>474</v>
      </c>
      <c r="S173" s="127">
        <v>8131</v>
      </c>
      <c r="T173" s="127">
        <v>2024110010238</v>
      </c>
      <c r="U173" s="127">
        <v>7</v>
      </c>
      <c r="V173" s="128">
        <v>45712</v>
      </c>
      <c r="W173" s="99">
        <f t="shared" si="2"/>
        <v>1</v>
      </c>
      <c r="X173" s="122" t="s">
        <v>1384</v>
      </c>
      <c r="Y173" s="131"/>
      <c r="Z173" s="132"/>
      <c r="AA173" s="132"/>
      <c r="AB173" s="452"/>
      <c r="AC173" s="453"/>
      <c r="AD173" s="453"/>
      <c r="AE173" s="453"/>
      <c r="AF173" s="453"/>
      <c r="AG173" s="453"/>
      <c r="AH173" s="453"/>
      <c r="AI173" s="453"/>
      <c r="AJ173" s="453"/>
      <c r="AK173" s="453"/>
    </row>
    <row r="174" spans="1:37" ht="12.75" customHeight="1">
      <c r="A174" s="122" t="s">
        <v>1384</v>
      </c>
      <c r="B174" s="123" t="s">
        <v>892</v>
      </c>
      <c r="C174" s="96" t="s">
        <v>476</v>
      </c>
      <c r="D174" s="96">
        <v>80111600</v>
      </c>
      <c r="E174" s="96" t="s">
        <v>843</v>
      </c>
      <c r="F174" s="96" t="s">
        <v>43</v>
      </c>
      <c r="G174" s="96" t="s">
        <v>280</v>
      </c>
      <c r="H174" s="96">
        <v>5</v>
      </c>
      <c r="I174" s="454">
        <v>1</v>
      </c>
      <c r="J174" s="412" t="s">
        <v>44</v>
      </c>
      <c r="K174" s="412" t="s">
        <v>45</v>
      </c>
      <c r="L174" s="135">
        <v>5500000</v>
      </c>
      <c r="M174" s="136">
        <f t="shared" si="13"/>
        <v>27500000</v>
      </c>
      <c r="N174" s="96" t="s">
        <v>46</v>
      </c>
      <c r="O174" s="207" t="s">
        <v>47</v>
      </c>
      <c r="P174" s="97" t="s">
        <v>481</v>
      </c>
      <c r="Q174" s="125" t="s">
        <v>1561</v>
      </c>
      <c r="R174" s="126" t="s">
        <v>474</v>
      </c>
      <c r="S174" s="127">
        <v>8131</v>
      </c>
      <c r="T174" s="127">
        <v>2024110010238</v>
      </c>
      <c r="U174" s="127">
        <v>7</v>
      </c>
      <c r="V174" s="128">
        <v>45712</v>
      </c>
      <c r="W174" s="99">
        <f t="shared" si="2"/>
        <v>1</v>
      </c>
      <c r="X174" s="122" t="s">
        <v>1384</v>
      </c>
      <c r="Y174" s="131"/>
      <c r="Z174" s="132"/>
      <c r="AA174" s="132"/>
      <c r="AB174" s="452"/>
      <c r="AC174" s="453"/>
      <c r="AD174" s="453"/>
      <c r="AE174" s="453"/>
      <c r="AF174" s="453"/>
      <c r="AG174" s="453"/>
      <c r="AH174" s="453"/>
      <c r="AI174" s="453"/>
      <c r="AJ174" s="453"/>
      <c r="AK174" s="453"/>
    </row>
    <row r="175" spans="1:37" ht="12.75" customHeight="1">
      <c r="A175" s="122" t="s">
        <v>1384</v>
      </c>
      <c r="B175" s="123" t="s">
        <v>862</v>
      </c>
      <c r="C175" s="96" t="s">
        <v>476</v>
      </c>
      <c r="D175" s="96">
        <v>80111600</v>
      </c>
      <c r="E175" s="96" t="s">
        <v>1562</v>
      </c>
      <c r="F175" s="96" t="s">
        <v>43</v>
      </c>
      <c r="G175" s="96" t="s">
        <v>280</v>
      </c>
      <c r="H175" s="96">
        <v>1</v>
      </c>
      <c r="I175" s="97">
        <v>1</v>
      </c>
      <c r="J175" s="96" t="s">
        <v>44</v>
      </c>
      <c r="K175" s="96" t="s">
        <v>45</v>
      </c>
      <c r="L175" s="135">
        <v>4800000</v>
      </c>
      <c r="M175" s="136">
        <v>8500000</v>
      </c>
      <c r="N175" s="96" t="s">
        <v>46</v>
      </c>
      <c r="O175" s="207" t="s">
        <v>47</v>
      </c>
      <c r="P175" s="97" t="s">
        <v>481</v>
      </c>
      <c r="Q175" s="125" t="s">
        <v>1563</v>
      </c>
      <c r="R175" s="126" t="s">
        <v>474</v>
      </c>
      <c r="S175" s="127">
        <v>8131</v>
      </c>
      <c r="T175" s="127">
        <v>2024110010238</v>
      </c>
      <c r="U175" s="127">
        <v>7</v>
      </c>
      <c r="V175" s="128">
        <v>45712</v>
      </c>
      <c r="W175" s="99">
        <f t="shared" si="2"/>
        <v>1</v>
      </c>
      <c r="X175" s="122" t="s">
        <v>1384</v>
      </c>
      <c r="Y175" s="131"/>
      <c r="Z175" s="132"/>
      <c r="AA175" s="132"/>
      <c r="AB175" s="452"/>
      <c r="AC175" s="453"/>
      <c r="AD175" s="453"/>
      <c r="AE175" s="453"/>
      <c r="AF175" s="453"/>
      <c r="AG175" s="453"/>
      <c r="AH175" s="453"/>
      <c r="AI175" s="453"/>
      <c r="AJ175" s="453"/>
      <c r="AK175" s="453"/>
    </row>
    <row r="176" spans="1:37" ht="12.75" customHeight="1">
      <c r="A176" s="122" t="s">
        <v>1553</v>
      </c>
      <c r="B176" s="123" t="s">
        <v>865</v>
      </c>
      <c r="C176" s="96" t="s">
        <v>476</v>
      </c>
      <c r="D176" s="96">
        <v>80111600</v>
      </c>
      <c r="E176" s="96" t="s">
        <v>843</v>
      </c>
      <c r="F176" s="96" t="s">
        <v>42</v>
      </c>
      <c r="G176" s="96" t="s">
        <v>43</v>
      </c>
      <c r="H176" s="96">
        <v>6</v>
      </c>
      <c r="I176" s="97">
        <v>1</v>
      </c>
      <c r="J176" s="96" t="s">
        <v>44</v>
      </c>
      <c r="K176" s="96" t="s">
        <v>45</v>
      </c>
      <c r="L176" s="135">
        <v>3900000</v>
      </c>
      <c r="M176" s="136">
        <v>23400000</v>
      </c>
      <c r="N176" s="96" t="s">
        <v>46</v>
      </c>
      <c r="O176" s="207" t="s">
        <v>47</v>
      </c>
      <c r="P176" s="97" t="s">
        <v>481</v>
      </c>
      <c r="Q176" s="125" t="s">
        <v>1564</v>
      </c>
      <c r="R176" s="126" t="s">
        <v>474</v>
      </c>
      <c r="S176" s="127">
        <v>8131</v>
      </c>
      <c r="T176" s="127">
        <v>2024110010238</v>
      </c>
      <c r="U176" s="127">
        <v>7</v>
      </c>
      <c r="V176" s="128">
        <v>45712</v>
      </c>
      <c r="W176" s="99">
        <f t="shared" si="2"/>
        <v>1</v>
      </c>
      <c r="X176" s="122" t="s">
        <v>1553</v>
      </c>
      <c r="Y176" s="131"/>
      <c r="Z176" s="132"/>
      <c r="AA176" s="132"/>
      <c r="AB176" s="452"/>
      <c r="AC176" s="453"/>
      <c r="AD176" s="453"/>
      <c r="AE176" s="453"/>
      <c r="AF176" s="453"/>
      <c r="AG176" s="453"/>
      <c r="AH176" s="453"/>
      <c r="AI176" s="453"/>
      <c r="AJ176" s="453"/>
      <c r="AK176" s="453"/>
    </row>
    <row r="177" spans="1:37" ht="12.75" customHeight="1">
      <c r="A177" s="122" t="s">
        <v>1384</v>
      </c>
      <c r="B177" s="123" t="s">
        <v>471</v>
      </c>
      <c r="C177" s="96" t="s">
        <v>476</v>
      </c>
      <c r="D177" s="137">
        <v>80111600</v>
      </c>
      <c r="E177" s="122" t="s">
        <v>477</v>
      </c>
      <c r="F177" s="122" t="s">
        <v>479</v>
      </c>
      <c r="G177" s="122" t="s">
        <v>479</v>
      </c>
      <c r="H177" s="122">
        <v>6</v>
      </c>
      <c r="I177" s="122">
        <v>1</v>
      </c>
      <c r="J177" s="122" t="s">
        <v>44</v>
      </c>
      <c r="K177" s="122" t="s">
        <v>45</v>
      </c>
      <c r="L177" s="138">
        <v>4766308</v>
      </c>
      <c r="M177" s="139">
        <f t="shared" ref="M177:M180" si="14">+L177*H177</f>
        <v>28597848</v>
      </c>
      <c r="N177" s="122" t="s">
        <v>480</v>
      </c>
      <c r="O177" s="122" t="s">
        <v>92</v>
      </c>
      <c r="P177" s="123" t="s">
        <v>481</v>
      </c>
      <c r="Q177" s="125" t="s">
        <v>1565</v>
      </c>
      <c r="R177" s="126" t="s">
        <v>474</v>
      </c>
      <c r="S177" s="127">
        <v>8131</v>
      </c>
      <c r="T177" s="127">
        <v>2024110010238</v>
      </c>
      <c r="U177" s="127">
        <v>7</v>
      </c>
      <c r="V177" s="128">
        <v>45712</v>
      </c>
      <c r="W177" s="99">
        <f t="shared" si="2"/>
        <v>1</v>
      </c>
      <c r="X177" s="122" t="s">
        <v>1384</v>
      </c>
      <c r="Y177" s="131"/>
      <c r="Z177" s="132"/>
      <c r="AA177" s="132"/>
      <c r="AB177" s="452"/>
      <c r="AC177" s="453"/>
      <c r="AD177" s="453"/>
      <c r="AE177" s="453"/>
      <c r="AF177" s="453"/>
      <c r="AG177" s="453"/>
      <c r="AH177" s="453"/>
      <c r="AI177" s="453"/>
      <c r="AJ177" s="453"/>
      <c r="AK177" s="453"/>
    </row>
    <row r="178" spans="1:37" ht="12.75" customHeight="1">
      <c r="A178" s="122" t="s">
        <v>1384</v>
      </c>
      <c r="B178" s="123" t="s">
        <v>537</v>
      </c>
      <c r="C178" s="96" t="s">
        <v>476</v>
      </c>
      <c r="D178" s="137">
        <v>80111600</v>
      </c>
      <c r="E178" s="122" t="s">
        <v>536</v>
      </c>
      <c r="F178" s="140" t="s">
        <v>43</v>
      </c>
      <c r="G178" s="140" t="s">
        <v>43</v>
      </c>
      <c r="H178" s="122">
        <v>5</v>
      </c>
      <c r="I178" s="122">
        <v>1</v>
      </c>
      <c r="J178" s="122" t="s">
        <v>44</v>
      </c>
      <c r="K178" s="122" t="s">
        <v>45</v>
      </c>
      <c r="L178" s="138">
        <v>7000000</v>
      </c>
      <c r="M178" s="139">
        <f t="shared" si="14"/>
        <v>35000000</v>
      </c>
      <c r="N178" s="122" t="s">
        <v>480</v>
      </c>
      <c r="O178" s="122" t="s">
        <v>47</v>
      </c>
      <c r="P178" s="123" t="s">
        <v>481</v>
      </c>
      <c r="Q178" s="125" t="s">
        <v>1566</v>
      </c>
      <c r="R178" s="126" t="s">
        <v>474</v>
      </c>
      <c r="S178" s="127">
        <v>8131</v>
      </c>
      <c r="T178" s="127">
        <v>2024110010238</v>
      </c>
      <c r="U178" s="127">
        <v>7</v>
      </c>
      <c r="V178" s="128">
        <v>45712</v>
      </c>
      <c r="W178" s="99">
        <f t="shared" si="2"/>
        <v>1</v>
      </c>
      <c r="X178" s="122" t="s">
        <v>1384</v>
      </c>
      <c r="Y178" s="131"/>
      <c r="Z178" s="132"/>
      <c r="AA178" s="132"/>
      <c r="AB178" s="452"/>
      <c r="AC178" s="453"/>
      <c r="AD178" s="453"/>
      <c r="AE178" s="453"/>
      <c r="AF178" s="453"/>
      <c r="AG178" s="453"/>
      <c r="AH178" s="453"/>
      <c r="AI178" s="453"/>
      <c r="AJ178" s="453"/>
      <c r="AK178" s="453"/>
    </row>
    <row r="179" spans="1:37" ht="12.75" customHeight="1">
      <c r="A179" s="122" t="s">
        <v>1384</v>
      </c>
      <c r="B179" s="123" t="s">
        <v>541</v>
      </c>
      <c r="C179" s="122" t="s">
        <v>476</v>
      </c>
      <c r="D179" s="137">
        <v>80111600</v>
      </c>
      <c r="E179" s="122" t="s">
        <v>542</v>
      </c>
      <c r="F179" s="122" t="s">
        <v>43</v>
      </c>
      <c r="G179" s="122" t="s">
        <v>43</v>
      </c>
      <c r="H179" s="122">
        <v>10</v>
      </c>
      <c r="I179" s="141">
        <v>1</v>
      </c>
      <c r="J179" s="122" t="s">
        <v>44</v>
      </c>
      <c r="K179" s="122" t="s">
        <v>45</v>
      </c>
      <c r="L179" s="142">
        <v>5000000</v>
      </c>
      <c r="M179" s="143">
        <f t="shared" si="14"/>
        <v>50000000</v>
      </c>
      <c r="N179" s="122" t="s">
        <v>480</v>
      </c>
      <c r="O179" s="122" t="s">
        <v>47</v>
      </c>
      <c r="P179" s="123" t="s">
        <v>481</v>
      </c>
      <c r="Q179" s="125" t="s">
        <v>1567</v>
      </c>
      <c r="R179" s="126" t="s">
        <v>474</v>
      </c>
      <c r="S179" s="127">
        <v>8131</v>
      </c>
      <c r="T179" s="127">
        <v>2024110010238</v>
      </c>
      <c r="U179" s="127">
        <v>7</v>
      </c>
      <c r="V179" s="128">
        <v>45712</v>
      </c>
      <c r="W179" s="99">
        <f t="shared" si="2"/>
        <v>1</v>
      </c>
      <c r="X179" s="122" t="s">
        <v>1384</v>
      </c>
      <c r="Y179" s="131"/>
      <c r="Z179" s="132"/>
      <c r="AA179" s="132"/>
      <c r="AB179" s="452"/>
      <c r="AC179" s="453"/>
      <c r="AD179" s="453"/>
      <c r="AE179" s="453"/>
      <c r="AF179" s="453"/>
      <c r="AG179" s="453"/>
      <c r="AH179" s="453"/>
      <c r="AI179" s="453"/>
      <c r="AJ179" s="453"/>
      <c r="AK179" s="453"/>
    </row>
    <row r="180" spans="1:37" ht="12.75" customHeight="1">
      <c r="A180" s="122" t="s">
        <v>1384</v>
      </c>
      <c r="B180" s="123" t="s">
        <v>558</v>
      </c>
      <c r="C180" s="122" t="s">
        <v>476</v>
      </c>
      <c r="D180" s="122">
        <v>80111600</v>
      </c>
      <c r="E180" s="122" t="s">
        <v>1568</v>
      </c>
      <c r="F180" s="122" t="s">
        <v>43</v>
      </c>
      <c r="G180" s="122" t="s">
        <v>43</v>
      </c>
      <c r="H180" s="122">
        <v>6</v>
      </c>
      <c r="I180" s="122">
        <v>1</v>
      </c>
      <c r="J180" s="122" t="s">
        <v>44</v>
      </c>
      <c r="K180" s="122" t="s">
        <v>45</v>
      </c>
      <c r="L180" s="142">
        <v>4400000</v>
      </c>
      <c r="M180" s="142">
        <f t="shared" si="14"/>
        <v>26400000</v>
      </c>
      <c r="N180" s="122" t="s">
        <v>480</v>
      </c>
      <c r="O180" s="122" t="s">
        <v>47</v>
      </c>
      <c r="P180" s="123" t="s">
        <v>481</v>
      </c>
      <c r="Q180" s="125" t="s">
        <v>1569</v>
      </c>
      <c r="R180" s="126" t="s">
        <v>474</v>
      </c>
      <c r="S180" s="127">
        <v>8131</v>
      </c>
      <c r="T180" s="127">
        <v>2024110010238</v>
      </c>
      <c r="U180" s="127">
        <v>7</v>
      </c>
      <c r="V180" s="128">
        <v>45712</v>
      </c>
      <c r="W180" s="99">
        <f t="shared" si="2"/>
        <v>1</v>
      </c>
      <c r="X180" s="122" t="s">
        <v>1384</v>
      </c>
      <c r="Y180" s="131"/>
      <c r="Z180" s="132"/>
      <c r="AA180" s="132"/>
      <c r="AB180" s="452"/>
      <c r="AC180" s="453"/>
      <c r="AD180" s="453"/>
      <c r="AE180" s="453"/>
      <c r="AF180" s="453"/>
      <c r="AG180" s="453"/>
      <c r="AH180" s="453"/>
      <c r="AI180" s="453"/>
      <c r="AJ180" s="453"/>
      <c r="AK180" s="453"/>
    </row>
    <row r="181" spans="1:37" ht="12.75" customHeight="1">
      <c r="A181" s="122" t="s">
        <v>1384</v>
      </c>
      <c r="B181" s="123" t="s">
        <v>568</v>
      </c>
      <c r="C181" s="122" t="s">
        <v>476</v>
      </c>
      <c r="D181" s="122" t="s">
        <v>416</v>
      </c>
      <c r="E181" s="122" t="s">
        <v>569</v>
      </c>
      <c r="F181" s="122" t="s">
        <v>1570</v>
      </c>
      <c r="G181" s="122" t="s">
        <v>1570</v>
      </c>
      <c r="H181" s="122">
        <v>9</v>
      </c>
      <c r="I181" s="122">
        <v>1</v>
      </c>
      <c r="J181" s="122" t="s">
        <v>419</v>
      </c>
      <c r="K181" s="122" t="s">
        <v>45</v>
      </c>
      <c r="L181" s="144"/>
      <c r="M181" s="145">
        <v>316377036</v>
      </c>
      <c r="N181" s="122" t="s">
        <v>480</v>
      </c>
      <c r="O181" s="122" t="s">
        <v>47</v>
      </c>
      <c r="P181" s="123" t="s">
        <v>481</v>
      </c>
      <c r="Q181" s="125" t="s">
        <v>1571</v>
      </c>
      <c r="R181" s="126" t="s">
        <v>474</v>
      </c>
      <c r="S181" s="127">
        <v>8131</v>
      </c>
      <c r="T181" s="127">
        <v>2024110010238</v>
      </c>
      <c r="U181" s="127">
        <v>7</v>
      </c>
      <c r="V181" s="128">
        <v>45712</v>
      </c>
      <c r="W181" s="99">
        <f t="shared" si="2"/>
        <v>1</v>
      </c>
      <c r="X181" s="122" t="s">
        <v>1384</v>
      </c>
      <c r="Y181" s="129"/>
      <c r="Z181" s="127"/>
      <c r="AA181" s="127"/>
      <c r="AB181" s="130"/>
      <c r="AC181" s="127"/>
      <c r="AD181" s="127"/>
      <c r="AE181" s="127"/>
      <c r="AF181" s="127"/>
      <c r="AG181" s="127"/>
      <c r="AH181" s="127"/>
      <c r="AI181" s="127"/>
      <c r="AJ181" s="127"/>
      <c r="AK181" s="127"/>
    </row>
    <row r="182" spans="1:37" ht="12.75" customHeight="1">
      <c r="A182" s="122" t="s">
        <v>1384</v>
      </c>
      <c r="B182" s="123" t="s">
        <v>535</v>
      </c>
      <c r="C182" s="122" t="s">
        <v>476</v>
      </c>
      <c r="D182" s="122">
        <v>80111600</v>
      </c>
      <c r="E182" s="122" t="s">
        <v>512</v>
      </c>
      <c r="F182" s="122" t="s">
        <v>90</v>
      </c>
      <c r="G182" s="122" t="s">
        <v>150</v>
      </c>
      <c r="H182" s="122">
        <v>8</v>
      </c>
      <c r="I182" s="122">
        <v>1</v>
      </c>
      <c r="J182" s="122" t="s">
        <v>44</v>
      </c>
      <c r="K182" s="122" t="s">
        <v>45</v>
      </c>
      <c r="L182" s="138">
        <v>4766308</v>
      </c>
      <c r="M182" s="139">
        <f>+L182*H182</f>
        <v>38130464</v>
      </c>
      <c r="N182" s="122" t="s">
        <v>480</v>
      </c>
      <c r="O182" s="122" t="s">
        <v>47</v>
      </c>
      <c r="P182" s="122" t="s">
        <v>481</v>
      </c>
      <c r="Q182" s="125" t="s">
        <v>1572</v>
      </c>
      <c r="R182" s="126" t="s">
        <v>474</v>
      </c>
      <c r="S182" s="127">
        <v>8131</v>
      </c>
      <c r="T182" s="127">
        <v>2024110010238</v>
      </c>
      <c r="U182" s="127">
        <v>7</v>
      </c>
      <c r="V182" s="128">
        <v>45712</v>
      </c>
      <c r="W182" s="99">
        <f t="shared" si="2"/>
        <v>1</v>
      </c>
      <c r="X182" s="122" t="s">
        <v>1384</v>
      </c>
      <c r="Y182" s="129"/>
      <c r="Z182" s="127"/>
      <c r="AA182" s="127"/>
      <c r="AB182" s="130"/>
      <c r="AC182" s="127"/>
      <c r="AD182" s="127"/>
      <c r="AE182" s="127"/>
      <c r="AF182" s="127"/>
      <c r="AG182" s="127"/>
      <c r="AH182" s="127"/>
      <c r="AI182" s="127"/>
      <c r="AJ182" s="127"/>
      <c r="AK182" s="127"/>
    </row>
    <row r="183" spans="1:37" ht="12.75" customHeight="1">
      <c r="A183" s="122" t="s">
        <v>1384</v>
      </c>
      <c r="B183" s="146" t="s">
        <v>749</v>
      </c>
      <c r="C183" s="122" t="s">
        <v>588</v>
      </c>
      <c r="D183" s="122">
        <v>80111600</v>
      </c>
      <c r="E183" s="122" t="s">
        <v>1573</v>
      </c>
      <c r="F183" s="122" t="s">
        <v>418</v>
      </c>
      <c r="G183" s="122" t="s">
        <v>479</v>
      </c>
      <c r="H183" s="122">
        <v>6</v>
      </c>
      <c r="I183" s="123">
        <v>1</v>
      </c>
      <c r="J183" s="122" t="s">
        <v>44</v>
      </c>
      <c r="K183" s="122" t="s">
        <v>45</v>
      </c>
      <c r="L183" s="139">
        <v>5500000</v>
      </c>
      <c r="M183" s="147">
        <v>33000000</v>
      </c>
      <c r="N183" s="122" t="s">
        <v>752</v>
      </c>
      <c r="O183" s="122" t="s">
        <v>92</v>
      </c>
      <c r="P183" s="123" t="s">
        <v>481</v>
      </c>
      <c r="Q183" s="125" t="s">
        <v>1574</v>
      </c>
      <c r="R183" s="126" t="s">
        <v>474</v>
      </c>
      <c r="S183" s="127">
        <v>8131</v>
      </c>
      <c r="T183" s="127">
        <v>2024110010238</v>
      </c>
      <c r="U183" s="127">
        <v>7</v>
      </c>
      <c r="V183" s="128">
        <v>45712</v>
      </c>
      <c r="W183" s="99">
        <f t="shared" si="2"/>
        <v>1</v>
      </c>
      <c r="X183" s="122" t="s">
        <v>1384</v>
      </c>
      <c r="Y183" s="129"/>
      <c r="Z183" s="127"/>
      <c r="AA183" s="127"/>
      <c r="AB183" s="130"/>
      <c r="AC183" s="127"/>
      <c r="AD183" s="127"/>
      <c r="AE183" s="127"/>
      <c r="AF183" s="127"/>
      <c r="AG183" s="127"/>
      <c r="AH183" s="127"/>
      <c r="AI183" s="127"/>
      <c r="AJ183" s="127"/>
      <c r="AK183" s="127"/>
    </row>
    <row r="184" spans="1:37" ht="12.75" customHeight="1">
      <c r="A184" s="122" t="s">
        <v>1384</v>
      </c>
      <c r="B184" s="146" t="s">
        <v>753</v>
      </c>
      <c r="C184" s="122" t="s">
        <v>588</v>
      </c>
      <c r="D184" s="122">
        <v>80111601</v>
      </c>
      <c r="E184" s="122" t="s">
        <v>1575</v>
      </c>
      <c r="F184" s="122" t="s">
        <v>418</v>
      </c>
      <c r="G184" s="122" t="s">
        <v>479</v>
      </c>
      <c r="H184" s="122">
        <v>6</v>
      </c>
      <c r="I184" s="123">
        <v>1</v>
      </c>
      <c r="J184" s="122" t="s">
        <v>44</v>
      </c>
      <c r="K184" s="122" t="s">
        <v>45</v>
      </c>
      <c r="L184" s="139">
        <v>3400000</v>
      </c>
      <c r="M184" s="139">
        <f t="shared" ref="M184:M203" si="15">+L184/30*180</f>
        <v>20400000</v>
      </c>
      <c r="N184" s="122" t="s">
        <v>752</v>
      </c>
      <c r="O184" s="122" t="s">
        <v>47</v>
      </c>
      <c r="P184" s="123" t="s">
        <v>481</v>
      </c>
      <c r="Q184" s="125" t="s">
        <v>1576</v>
      </c>
      <c r="R184" s="126" t="s">
        <v>474</v>
      </c>
      <c r="S184" s="127">
        <v>8131</v>
      </c>
      <c r="T184" s="127">
        <v>2024110010238</v>
      </c>
      <c r="U184" s="127">
        <v>7</v>
      </c>
      <c r="V184" s="128">
        <v>45712</v>
      </c>
      <c r="W184" s="99">
        <f t="shared" si="2"/>
        <v>1</v>
      </c>
      <c r="X184" s="122" t="s">
        <v>1384</v>
      </c>
      <c r="Y184" s="129"/>
      <c r="Z184" s="127"/>
      <c r="AA184" s="127"/>
      <c r="AB184" s="130"/>
      <c r="AC184" s="127"/>
      <c r="AD184" s="127"/>
      <c r="AE184" s="127"/>
      <c r="AF184" s="127"/>
      <c r="AG184" s="127"/>
      <c r="AH184" s="127"/>
      <c r="AI184" s="127"/>
      <c r="AJ184" s="127"/>
      <c r="AK184" s="127"/>
    </row>
    <row r="185" spans="1:37" ht="12.75" customHeight="1">
      <c r="A185" s="122" t="s">
        <v>1384</v>
      </c>
      <c r="B185" s="146" t="s">
        <v>755</v>
      </c>
      <c r="C185" s="122" t="s">
        <v>588</v>
      </c>
      <c r="D185" s="122">
        <v>80111601</v>
      </c>
      <c r="E185" s="122" t="s">
        <v>1575</v>
      </c>
      <c r="F185" s="122" t="s">
        <v>418</v>
      </c>
      <c r="G185" s="122" t="s">
        <v>479</v>
      </c>
      <c r="H185" s="122">
        <v>6</v>
      </c>
      <c r="I185" s="123">
        <v>1</v>
      </c>
      <c r="J185" s="122" t="s">
        <v>44</v>
      </c>
      <c r="K185" s="122" t="s">
        <v>45</v>
      </c>
      <c r="L185" s="139">
        <v>3400000</v>
      </c>
      <c r="M185" s="139">
        <f t="shared" si="15"/>
        <v>20400000</v>
      </c>
      <c r="N185" s="122" t="s">
        <v>752</v>
      </c>
      <c r="O185" s="122" t="s">
        <v>47</v>
      </c>
      <c r="P185" s="123" t="s">
        <v>481</v>
      </c>
      <c r="Q185" s="125" t="s">
        <v>1576</v>
      </c>
      <c r="R185" s="126" t="s">
        <v>474</v>
      </c>
      <c r="S185" s="127">
        <v>8131</v>
      </c>
      <c r="T185" s="127">
        <v>2024110010238</v>
      </c>
      <c r="U185" s="127">
        <v>7</v>
      </c>
      <c r="V185" s="128">
        <v>45712</v>
      </c>
      <c r="W185" s="99">
        <f t="shared" si="2"/>
        <v>1</v>
      </c>
      <c r="X185" s="122" t="s">
        <v>1384</v>
      </c>
      <c r="Y185" s="129"/>
      <c r="Z185" s="127"/>
      <c r="AA185" s="127"/>
      <c r="AB185" s="130"/>
      <c r="AC185" s="127"/>
      <c r="AD185" s="127"/>
      <c r="AE185" s="127"/>
      <c r="AF185" s="127"/>
      <c r="AG185" s="127"/>
      <c r="AH185" s="127"/>
      <c r="AI185" s="127"/>
      <c r="AJ185" s="127"/>
      <c r="AK185" s="127"/>
    </row>
    <row r="186" spans="1:37" ht="12.75" customHeight="1">
      <c r="A186" s="122" t="s">
        <v>1384</v>
      </c>
      <c r="B186" s="146" t="s">
        <v>757</v>
      </c>
      <c r="C186" s="122" t="s">
        <v>588</v>
      </c>
      <c r="D186" s="122">
        <v>80111601</v>
      </c>
      <c r="E186" s="122" t="s">
        <v>1575</v>
      </c>
      <c r="F186" s="122" t="s">
        <v>418</v>
      </c>
      <c r="G186" s="122" t="s">
        <v>479</v>
      </c>
      <c r="H186" s="122">
        <v>6</v>
      </c>
      <c r="I186" s="123">
        <v>1</v>
      </c>
      <c r="J186" s="122" t="s">
        <v>44</v>
      </c>
      <c r="K186" s="122" t="s">
        <v>45</v>
      </c>
      <c r="L186" s="139">
        <v>3400000</v>
      </c>
      <c r="M186" s="139">
        <f t="shared" si="15"/>
        <v>20400000</v>
      </c>
      <c r="N186" s="122" t="s">
        <v>752</v>
      </c>
      <c r="O186" s="122" t="s">
        <v>47</v>
      </c>
      <c r="P186" s="123" t="s">
        <v>481</v>
      </c>
      <c r="Q186" s="125" t="s">
        <v>1576</v>
      </c>
      <c r="R186" s="126" t="s">
        <v>474</v>
      </c>
      <c r="S186" s="127">
        <v>8131</v>
      </c>
      <c r="T186" s="127">
        <v>2024110010238</v>
      </c>
      <c r="U186" s="127">
        <v>7</v>
      </c>
      <c r="V186" s="128">
        <v>45712</v>
      </c>
      <c r="W186" s="99">
        <f t="shared" si="2"/>
        <v>1</v>
      </c>
      <c r="X186" s="122" t="s">
        <v>1384</v>
      </c>
      <c r="Y186" s="129"/>
      <c r="Z186" s="127"/>
      <c r="AA186" s="127"/>
      <c r="AB186" s="130"/>
      <c r="AC186" s="127"/>
      <c r="AD186" s="127"/>
      <c r="AE186" s="127"/>
      <c r="AF186" s="127"/>
      <c r="AG186" s="127"/>
      <c r="AH186" s="127"/>
      <c r="AI186" s="127"/>
      <c r="AJ186" s="127"/>
      <c r="AK186" s="127"/>
    </row>
    <row r="187" spans="1:37" ht="12.75" customHeight="1">
      <c r="A187" s="122" t="s">
        <v>1384</v>
      </c>
      <c r="B187" s="146" t="s">
        <v>759</v>
      </c>
      <c r="C187" s="122" t="s">
        <v>588</v>
      </c>
      <c r="D187" s="122">
        <v>80111601</v>
      </c>
      <c r="E187" s="122" t="s">
        <v>1575</v>
      </c>
      <c r="F187" s="122" t="s">
        <v>418</v>
      </c>
      <c r="G187" s="122" t="s">
        <v>479</v>
      </c>
      <c r="H187" s="122">
        <v>6</v>
      </c>
      <c r="I187" s="123">
        <v>1</v>
      </c>
      <c r="J187" s="122" t="s">
        <v>44</v>
      </c>
      <c r="K187" s="122" t="s">
        <v>45</v>
      </c>
      <c r="L187" s="139">
        <v>3400000</v>
      </c>
      <c r="M187" s="139">
        <f t="shared" si="15"/>
        <v>20400000</v>
      </c>
      <c r="N187" s="122" t="s">
        <v>752</v>
      </c>
      <c r="O187" s="122" t="s">
        <v>47</v>
      </c>
      <c r="P187" s="123" t="s">
        <v>481</v>
      </c>
      <c r="Q187" s="125" t="s">
        <v>1576</v>
      </c>
      <c r="R187" s="126" t="s">
        <v>474</v>
      </c>
      <c r="S187" s="127">
        <v>8131</v>
      </c>
      <c r="T187" s="127">
        <v>2024110010238</v>
      </c>
      <c r="U187" s="127">
        <v>7</v>
      </c>
      <c r="V187" s="128">
        <v>45712</v>
      </c>
      <c r="W187" s="99">
        <f t="shared" si="2"/>
        <v>1</v>
      </c>
      <c r="X187" s="122" t="s">
        <v>1384</v>
      </c>
      <c r="Y187" s="129"/>
      <c r="Z187" s="127"/>
      <c r="AA187" s="127"/>
      <c r="AB187" s="130"/>
      <c r="AC187" s="127"/>
      <c r="AD187" s="127"/>
      <c r="AE187" s="127"/>
      <c r="AF187" s="127"/>
      <c r="AG187" s="127"/>
      <c r="AH187" s="127"/>
      <c r="AI187" s="127"/>
      <c r="AJ187" s="127"/>
      <c r="AK187" s="127"/>
    </row>
    <row r="188" spans="1:37" ht="12.75" customHeight="1">
      <c r="A188" s="122" t="s">
        <v>1384</v>
      </c>
      <c r="B188" s="146" t="s">
        <v>761</v>
      </c>
      <c r="C188" s="122" t="s">
        <v>588</v>
      </c>
      <c r="D188" s="122">
        <v>80111601</v>
      </c>
      <c r="E188" s="122" t="s">
        <v>1575</v>
      </c>
      <c r="F188" s="122" t="s">
        <v>418</v>
      </c>
      <c r="G188" s="122" t="s">
        <v>479</v>
      </c>
      <c r="H188" s="122">
        <v>6</v>
      </c>
      <c r="I188" s="123">
        <v>1</v>
      </c>
      <c r="J188" s="122" t="s">
        <v>44</v>
      </c>
      <c r="K188" s="122" t="s">
        <v>45</v>
      </c>
      <c r="L188" s="139">
        <v>3400000</v>
      </c>
      <c r="M188" s="139">
        <f t="shared" si="15"/>
        <v>20400000</v>
      </c>
      <c r="N188" s="122" t="s">
        <v>752</v>
      </c>
      <c r="O188" s="122" t="s">
        <v>47</v>
      </c>
      <c r="P188" s="123" t="s">
        <v>481</v>
      </c>
      <c r="Q188" s="125" t="s">
        <v>1576</v>
      </c>
      <c r="R188" s="126" t="s">
        <v>474</v>
      </c>
      <c r="S188" s="127">
        <v>8131</v>
      </c>
      <c r="T188" s="127">
        <v>2024110010238</v>
      </c>
      <c r="U188" s="127">
        <v>7</v>
      </c>
      <c r="V188" s="128">
        <v>45712</v>
      </c>
      <c r="W188" s="99">
        <f t="shared" si="2"/>
        <v>1</v>
      </c>
      <c r="X188" s="122" t="s">
        <v>1384</v>
      </c>
      <c r="Y188" s="129"/>
      <c r="Z188" s="127"/>
      <c r="AA188" s="127"/>
      <c r="AB188" s="130"/>
      <c r="AC188" s="127"/>
      <c r="AD188" s="127"/>
      <c r="AE188" s="127"/>
      <c r="AF188" s="127"/>
      <c r="AG188" s="127"/>
      <c r="AH188" s="127"/>
      <c r="AI188" s="127"/>
      <c r="AJ188" s="127"/>
      <c r="AK188" s="127"/>
    </row>
    <row r="189" spans="1:37" ht="12.75" customHeight="1">
      <c r="A189" s="122" t="s">
        <v>1384</v>
      </c>
      <c r="B189" s="146" t="s">
        <v>763</v>
      </c>
      <c r="C189" s="122" t="s">
        <v>588</v>
      </c>
      <c r="D189" s="122">
        <v>80111601</v>
      </c>
      <c r="E189" s="122" t="s">
        <v>1575</v>
      </c>
      <c r="F189" s="122" t="s">
        <v>418</v>
      </c>
      <c r="G189" s="122" t="s">
        <v>479</v>
      </c>
      <c r="H189" s="122">
        <v>6</v>
      </c>
      <c r="I189" s="123">
        <v>1</v>
      </c>
      <c r="J189" s="122" t="s">
        <v>44</v>
      </c>
      <c r="K189" s="122" t="s">
        <v>45</v>
      </c>
      <c r="L189" s="139">
        <v>3400000</v>
      </c>
      <c r="M189" s="139">
        <f t="shared" si="15"/>
        <v>20400000</v>
      </c>
      <c r="N189" s="122" t="s">
        <v>752</v>
      </c>
      <c r="O189" s="122" t="s">
        <v>47</v>
      </c>
      <c r="P189" s="123" t="s">
        <v>481</v>
      </c>
      <c r="Q189" s="125" t="s">
        <v>1576</v>
      </c>
      <c r="R189" s="126" t="s">
        <v>474</v>
      </c>
      <c r="S189" s="127">
        <v>8131</v>
      </c>
      <c r="T189" s="127">
        <v>2024110010238</v>
      </c>
      <c r="U189" s="127">
        <v>7</v>
      </c>
      <c r="V189" s="128">
        <v>45712</v>
      </c>
      <c r="W189" s="99">
        <f t="shared" si="2"/>
        <v>1</v>
      </c>
      <c r="X189" s="122" t="s">
        <v>1384</v>
      </c>
      <c r="Y189" s="129"/>
      <c r="Z189" s="127"/>
      <c r="AA189" s="127"/>
      <c r="AB189" s="130"/>
      <c r="AC189" s="127"/>
      <c r="AD189" s="127"/>
      <c r="AE189" s="127"/>
      <c r="AF189" s="127"/>
      <c r="AG189" s="127"/>
      <c r="AH189" s="127"/>
      <c r="AI189" s="127"/>
      <c r="AJ189" s="127"/>
      <c r="AK189" s="127"/>
    </row>
    <row r="190" spans="1:37" ht="12.75" customHeight="1">
      <c r="A190" s="122" t="s">
        <v>1384</v>
      </c>
      <c r="B190" s="146" t="s">
        <v>765</v>
      </c>
      <c r="C190" s="122" t="s">
        <v>588</v>
      </c>
      <c r="D190" s="122">
        <v>80111601</v>
      </c>
      <c r="E190" s="122" t="s">
        <v>1575</v>
      </c>
      <c r="F190" s="122" t="s">
        <v>418</v>
      </c>
      <c r="G190" s="122" t="s">
        <v>479</v>
      </c>
      <c r="H190" s="122">
        <v>6</v>
      </c>
      <c r="I190" s="123">
        <v>1</v>
      </c>
      <c r="J190" s="122" t="s">
        <v>44</v>
      </c>
      <c r="K190" s="122" t="s">
        <v>45</v>
      </c>
      <c r="L190" s="139">
        <v>3400000</v>
      </c>
      <c r="M190" s="139">
        <f t="shared" si="15"/>
        <v>20400000</v>
      </c>
      <c r="N190" s="122" t="s">
        <v>752</v>
      </c>
      <c r="O190" s="122" t="s">
        <v>47</v>
      </c>
      <c r="P190" s="123" t="s">
        <v>481</v>
      </c>
      <c r="Q190" s="125" t="s">
        <v>1576</v>
      </c>
      <c r="R190" s="126" t="s">
        <v>474</v>
      </c>
      <c r="S190" s="127">
        <v>8131</v>
      </c>
      <c r="T190" s="127">
        <v>2024110010238</v>
      </c>
      <c r="U190" s="127">
        <v>7</v>
      </c>
      <c r="V190" s="128">
        <v>45712</v>
      </c>
      <c r="W190" s="99">
        <f t="shared" si="2"/>
        <v>1</v>
      </c>
      <c r="X190" s="122" t="s">
        <v>1384</v>
      </c>
      <c r="Y190" s="129"/>
      <c r="Z190" s="127"/>
      <c r="AA190" s="127"/>
      <c r="AB190" s="130"/>
      <c r="AC190" s="127"/>
      <c r="AD190" s="127"/>
      <c r="AE190" s="127"/>
      <c r="AF190" s="127"/>
      <c r="AG190" s="127"/>
      <c r="AH190" s="127"/>
      <c r="AI190" s="127"/>
      <c r="AJ190" s="127"/>
      <c r="AK190" s="127"/>
    </row>
    <row r="191" spans="1:37" ht="12.75" customHeight="1">
      <c r="A191" s="122" t="s">
        <v>1384</v>
      </c>
      <c r="B191" s="146" t="s">
        <v>767</v>
      </c>
      <c r="C191" s="122" t="s">
        <v>588</v>
      </c>
      <c r="D191" s="122">
        <v>80111601</v>
      </c>
      <c r="E191" s="122" t="s">
        <v>1575</v>
      </c>
      <c r="F191" s="122" t="s">
        <v>418</v>
      </c>
      <c r="G191" s="122" t="s">
        <v>479</v>
      </c>
      <c r="H191" s="122">
        <v>6</v>
      </c>
      <c r="I191" s="123">
        <v>1</v>
      </c>
      <c r="J191" s="122" t="s">
        <v>44</v>
      </c>
      <c r="K191" s="122" t="s">
        <v>45</v>
      </c>
      <c r="L191" s="139">
        <v>3400000</v>
      </c>
      <c r="M191" s="139">
        <f t="shared" si="15"/>
        <v>20400000</v>
      </c>
      <c r="N191" s="122" t="s">
        <v>752</v>
      </c>
      <c r="O191" s="122" t="s">
        <v>47</v>
      </c>
      <c r="P191" s="123" t="s">
        <v>481</v>
      </c>
      <c r="Q191" s="125" t="s">
        <v>1576</v>
      </c>
      <c r="R191" s="126" t="s">
        <v>474</v>
      </c>
      <c r="S191" s="127">
        <v>8131</v>
      </c>
      <c r="T191" s="127">
        <v>2024110010238</v>
      </c>
      <c r="U191" s="127">
        <v>7</v>
      </c>
      <c r="V191" s="128">
        <v>45712</v>
      </c>
      <c r="W191" s="99">
        <f t="shared" si="2"/>
        <v>1</v>
      </c>
      <c r="X191" s="122" t="s">
        <v>1384</v>
      </c>
      <c r="Y191" s="129"/>
      <c r="Z191" s="127"/>
      <c r="AA191" s="127"/>
      <c r="AB191" s="130"/>
      <c r="AC191" s="127"/>
      <c r="AD191" s="127"/>
      <c r="AE191" s="127"/>
      <c r="AF191" s="127"/>
      <c r="AG191" s="127"/>
      <c r="AH191" s="127"/>
      <c r="AI191" s="127"/>
      <c r="AJ191" s="127"/>
      <c r="AK191" s="127"/>
    </row>
    <row r="192" spans="1:37" ht="12.75" customHeight="1">
      <c r="A192" s="122" t="s">
        <v>1384</v>
      </c>
      <c r="B192" s="146" t="s">
        <v>769</v>
      </c>
      <c r="C192" s="122" t="s">
        <v>588</v>
      </c>
      <c r="D192" s="122">
        <v>80111601</v>
      </c>
      <c r="E192" s="122" t="s">
        <v>1575</v>
      </c>
      <c r="F192" s="122" t="s">
        <v>418</v>
      </c>
      <c r="G192" s="122" t="s">
        <v>479</v>
      </c>
      <c r="H192" s="122">
        <v>6</v>
      </c>
      <c r="I192" s="123">
        <v>1</v>
      </c>
      <c r="J192" s="122" t="s">
        <v>44</v>
      </c>
      <c r="K192" s="122" t="s">
        <v>45</v>
      </c>
      <c r="L192" s="139">
        <v>3400000</v>
      </c>
      <c r="M192" s="139">
        <f t="shared" si="15"/>
        <v>20400000</v>
      </c>
      <c r="N192" s="122" t="s">
        <v>752</v>
      </c>
      <c r="O192" s="122" t="s">
        <v>47</v>
      </c>
      <c r="P192" s="123" t="s">
        <v>481</v>
      </c>
      <c r="Q192" s="125" t="s">
        <v>1576</v>
      </c>
      <c r="R192" s="126" t="s">
        <v>474</v>
      </c>
      <c r="S192" s="127">
        <v>8131</v>
      </c>
      <c r="T192" s="127">
        <v>2024110010238</v>
      </c>
      <c r="U192" s="127">
        <v>7</v>
      </c>
      <c r="V192" s="128">
        <v>45712</v>
      </c>
      <c r="W192" s="99">
        <f t="shared" si="2"/>
        <v>1</v>
      </c>
      <c r="X192" s="122" t="s">
        <v>1384</v>
      </c>
      <c r="Y192" s="129"/>
      <c r="Z192" s="127"/>
      <c r="AA192" s="127"/>
      <c r="AB192" s="130"/>
      <c r="AC192" s="127"/>
      <c r="AD192" s="127"/>
      <c r="AE192" s="127"/>
      <c r="AF192" s="127"/>
      <c r="AG192" s="127"/>
      <c r="AH192" s="127"/>
      <c r="AI192" s="127"/>
      <c r="AJ192" s="127"/>
      <c r="AK192" s="127"/>
    </row>
    <row r="193" spans="1:37" ht="12.75" customHeight="1">
      <c r="A193" s="122" t="s">
        <v>1384</v>
      </c>
      <c r="B193" s="146" t="s">
        <v>771</v>
      </c>
      <c r="C193" s="122" t="s">
        <v>588</v>
      </c>
      <c r="D193" s="122">
        <v>80111601</v>
      </c>
      <c r="E193" s="122" t="s">
        <v>1575</v>
      </c>
      <c r="F193" s="122" t="s">
        <v>418</v>
      </c>
      <c r="G193" s="122" t="s">
        <v>479</v>
      </c>
      <c r="H193" s="122">
        <v>6</v>
      </c>
      <c r="I193" s="123">
        <v>1</v>
      </c>
      <c r="J193" s="122" t="s">
        <v>44</v>
      </c>
      <c r="K193" s="122" t="s">
        <v>45</v>
      </c>
      <c r="L193" s="139">
        <v>3400000</v>
      </c>
      <c r="M193" s="139">
        <f t="shared" si="15"/>
        <v>20400000</v>
      </c>
      <c r="N193" s="122" t="s">
        <v>752</v>
      </c>
      <c r="O193" s="122" t="s">
        <v>47</v>
      </c>
      <c r="P193" s="123" t="s">
        <v>481</v>
      </c>
      <c r="Q193" s="125" t="s">
        <v>1576</v>
      </c>
      <c r="R193" s="126" t="s">
        <v>474</v>
      </c>
      <c r="S193" s="127">
        <v>8131</v>
      </c>
      <c r="T193" s="127">
        <v>2024110010238</v>
      </c>
      <c r="U193" s="127">
        <v>7</v>
      </c>
      <c r="V193" s="128">
        <v>45712</v>
      </c>
      <c r="W193" s="99">
        <f t="shared" si="2"/>
        <v>1</v>
      </c>
      <c r="X193" s="122" t="s">
        <v>1384</v>
      </c>
      <c r="Y193" s="129"/>
      <c r="Z193" s="127"/>
      <c r="AA193" s="127"/>
      <c r="AB193" s="130"/>
      <c r="AC193" s="127"/>
      <c r="AD193" s="127"/>
      <c r="AE193" s="127"/>
      <c r="AF193" s="127"/>
      <c r="AG193" s="127"/>
      <c r="AH193" s="127"/>
      <c r="AI193" s="127"/>
      <c r="AJ193" s="127"/>
      <c r="AK193" s="127"/>
    </row>
    <row r="194" spans="1:37" ht="12.75" customHeight="1">
      <c r="A194" s="122" t="s">
        <v>1384</v>
      </c>
      <c r="B194" s="146" t="s">
        <v>773</v>
      </c>
      <c r="C194" s="122" t="s">
        <v>588</v>
      </c>
      <c r="D194" s="122">
        <v>80111601</v>
      </c>
      <c r="E194" s="122" t="s">
        <v>1575</v>
      </c>
      <c r="F194" s="122" t="s">
        <v>418</v>
      </c>
      <c r="G194" s="122" t="s">
        <v>479</v>
      </c>
      <c r="H194" s="122">
        <v>6</v>
      </c>
      <c r="I194" s="123">
        <v>1</v>
      </c>
      <c r="J194" s="122" t="s">
        <v>44</v>
      </c>
      <c r="K194" s="122" t="s">
        <v>45</v>
      </c>
      <c r="L194" s="139">
        <v>3400000</v>
      </c>
      <c r="M194" s="139">
        <f t="shared" si="15"/>
        <v>20400000</v>
      </c>
      <c r="N194" s="122" t="s">
        <v>752</v>
      </c>
      <c r="O194" s="122" t="s">
        <v>47</v>
      </c>
      <c r="P194" s="123" t="s">
        <v>481</v>
      </c>
      <c r="Q194" s="125" t="s">
        <v>1576</v>
      </c>
      <c r="R194" s="126" t="s">
        <v>474</v>
      </c>
      <c r="S194" s="127">
        <v>8131</v>
      </c>
      <c r="T194" s="127">
        <v>2024110010238</v>
      </c>
      <c r="U194" s="127">
        <v>7</v>
      </c>
      <c r="V194" s="128">
        <v>45712</v>
      </c>
      <c r="W194" s="99">
        <f t="shared" si="2"/>
        <v>1</v>
      </c>
      <c r="X194" s="122" t="s">
        <v>1384</v>
      </c>
      <c r="Y194" s="129"/>
      <c r="Z194" s="127"/>
      <c r="AA194" s="127"/>
      <c r="AB194" s="130"/>
      <c r="AC194" s="127"/>
      <c r="AD194" s="127"/>
      <c r="AE194" s="127"/>
      <c r="AF194" s="127"/>
      <c r="AG194" s="127"/>
      <c r="AH194" s="127"/>
      <c r="AI194" s="127"/>
      <c r="AJ194" s="127"/>
      <c r="AK194" s="127"/>
    </row>
    <row r="195" spans="1:37" ht="12.75" customHeight="1">
      <c r="A195" s="122" t="s">
        <v>1384</v>
      </c>
      <c r="B195" s="146" t="s">
        <v>775</v>
      </c>
      <c r="C195" s="122" t="s">
        <v>588</v>
      </c>
      <c r="D195" s="122">
        <v>80111601</v>
      </c>
      <c r="E195" s="122" t="s">
        <v>1575</v>
      </c>
      <c r="F195" s="122" t="s">
        <v>418</v>
      </c>
      <c r="G195" s="122" t="s">
        <v>479</v>
      </c>
      <c r="H195" s="122">
        <v>6</v>
      </c>
      <c r="I195" s="123">
        <v>1</v>
      </c>
      <c r="J195" s="122" t="s">
        <v>44</v>
      </c>
      <c r="K195" s="122" t="s">
        <v>45</v>
      </c>
      <c r="L195" s="139">
        <v>3400000</v>
      </c>
      <c r="M195" s="139">
        <f t="shared" si="15"/>
        <v>20400000</v>
      </c>
      <c r="N195" s="122" t="s">
        <v>752</v>
      </c>
      <c r="O195" s="122" t="s">
        <v>47</v>
      </c>
      <c r="P195" s="123" t="s">
        <v>481</v>
      </c>
      <c r="Q195" s="125" t="s">
        <v>1576</v>
      </c>
      <c r="R195" s="126" t="s">
        <v>474</v>
      </c>
      <c r="S195" s="127">
        <v>8131</v>
      </c>
      <c r="T195" s="127">
        <v>2024110010238</v>
      </c>
      <c r="U195" s="127">
        <v>7</v>
      </c>
      <c r="V195" s="128">
        <v>45712</v>
      </c>
      <c r="W195" s="99">
        <f t="shared" si="2"/>
        <v>1</v>
      </c>
      <c r="X195" s="122" t="s">
        <v>1384</v>
      </c>
      <c r="Y195" s="129"/>
      <c r="Z195" s="127"/>
      <c r="AA195" s="127"/>
      <c r="AB195" s="130"/>
      <c r="AC195" s="127"/>
      <c r="AD195" s="127"/>
      <c r="AE195" s="127"/>
      <c r="AF195" s="127"/>
      <c r="AG195" s="127"/>
      <c r="AH195" s="127"/>
      <c r="AI195" s="127"/>
      <c r="AJ195" s="127"/>
      <c r="AK195" s="127"/>
    </row>
    <row r="196" spans="1:37" ht="12.75" customHeight="1">
      <c r="A196" s="122" t="s">
        <v>1384</v>
      </c>
      <c r="B196" s="146" t="s">
        <v>777</v>
      </c>
      <c r="C196" s="122" t="s">
        <v>588</v>
      </c>
      <c r="D196" s="122">
        <v>80111600</v>
      </c>
      <c r="E196" s="122" t="s">
        <v>1575</v>
      </c>
      <c r="F196" s="122" t="s">
        <v>479</v>
      </c>
      <c r="G196" s="122" t="s">
        <v>295</v>
      </c>
      <c r="H196" s="122">
        <v>6</v>
      </c>
      <c r="I196" s="123">
        <v>6</v>
      </c>
      <c r="J196" s="122" t="s">
        <v>44</v>
      </c>
      <c r="K196" s="122" t="s">
        <v>45</v>
      </c>
      <c r="L196" s="139">
        <v>3200000</v>
      </c>
      <c r="M196" s="139">
        <f t="shared" si="15"/>
        <v>19200000</v>
      </c>
      <c r="N196" s="122" t="s">
        <v>752</v>
      </c>
      <c r="O196" s="123" t="s">
        <v>47</v>
      </c>
      <c r="P196" s="123" t="s">
        <v>481</v>
      </c>
      <c r="Q196" s="125" t="s">
        <v>1577</v>
      </c>
      <c r="R196" s="126" t="s">
        <v>474</v>
      </c>
      <c r="S196" s="127">
        <v>8131</v>
      </c>
      <c r="T196" s="127">
        <v>2024110010238</v>
      </c>
      <c r="U196" s="127">
        <v>7</v>
      </c>
      <c r="V196" s="128">
        <v>45712</v>
      </c>
      <c r="W196" s="99">
        <f t="shared" si="2"/>
        <v>1</v>
      </c>
      <c r="X196" s="122" t="s">
        <v>1384</v>
      </c>
      <c r="Y196" s="129"/>
      <c r="Z196" s="127"/>
      <c r="AA196" s="127"/>
      <c r="AB196" s="130"/>
      <c r="AC196" s="127"/>
      <c r="AD196" s="127"/>
      <c r="AE196" s="127"/>
      <c r="AF196" s="127"/>
      <c r="AG196" s="127"/>
      <c r="AH196" s="127"/>
      <c r="AI196" s="127"/>
      <c r="AJ196" s="127"/>
      <c r="AK196" s="127"/>
    </row>
    <row r="197" spans="1:37" ht="12.75" customHeight="1">
      <c r="A197" s="122" t="s">
        <v>1384</v>
      </c>
      <c r="B197" s="146" t="s">
        <v>779</v>
      </c>
      <c r="C197" s="122" t="s">
        <v>588</v>
      </c>
      <c r="D197" s="122">
        <v>80111601</v>
      </c>
      <c r="E197" s="122" t="s">
        <v>1575</v>
      </c>
      <c r="F197" s="122" t="s">
        <v>418</v>
      </c>
      <c r="G197" s="122" t="s">
        <v>479</v>
      </c>
      <c r="H197" s="122">
        <v>6</v>
      </c>
      <c r="I197" s="123">
        <v>1</v>
      </c>
      <c r="J197" s="122" t="s">
        <v>44</v>
      </c>
      <c r="K197" s="122" t="s">
        <v>45</v>
      </c>
      <c r="L197" s="139">
        <v>3400000</v>
      </c>
      <c r="M197" s="139">
        <f t="shared" si="15"/>
        <v>20400000</v>
      </c>
      <c r="N197" s="122" t="s">
        <v>752</v>
      </c>
      <c r="O197" s="122" t="s">
        <v>47</v>
      </c>
      <c r="P197" s="123" t="s">
        <v>481</v>
      </c>
      <c r="Q197" s="125" t="s">
        <v>1576</v>
      </c>
      <c r="R197" s="126" t="s">
        <v>474</v>
      </c>
      <c r="S197" s="127">
        <v>8131</v>
      </c>
      <c r="T197" s="127">
        <v>2024110010238</v>
      </c>
      <c r="U197" s="127">
        <v>7</v>
      </c>
      <c r="V197" s="128">
        <v>45712</v>
      </c>
      <c r="W197" s="99">
        <f t="shared" si="2"/>
        <v>1</v>
      </c>
      <c r="X197" s="122" t="s">
        <v>1384</v>
      </c>
      <c r="Y197" s="129"/>
      <c r="Z197" s="127"/>
      <c r="AA197" s="127"/>
      <c r="AB197" s="130"/>
      <c r="AC197" s="127"/>
      <c r="AD197" s="127"/>
      <c r="AE197" s="127"/>
      <c r="AF197" s="127"/>
      <c r="AG197" s="127"/>
      <c r="AH197" s="127"/>
      <c r="AI197" s="127"/>
      <c r="AJ197" s="127"/>
      <c r="AK197" s="127"/>
    </row>
    <row r="198" spans="1:37" ht="12.75" customHeight="1">
      <c r="A198" s="122" t="s">
        <v>1384</v>
      </c>
      <c r="B198" s="146" t="s">
        <v>781</v>
      </c>
      <c r="C198" s="122" t="s">
        <v>588</v>
      </c>
      <c r="D198" s="122">
        <v>80111601</v>
      </c>
      <c r="E198" s="122" t="s">
        <v>1575</v>
      </c>
      <c r="F198" s="122" t="s">
        <v>418</v>
      </c>
      <c r="G198" s="122" t="s">
        <v>479</v>
      </c>
      <c r="H198" s="122">
        <v>6</v>
      </c>
      <c r="I198" s="123">
        <v>1</v>
      </c>
      <c r="J198" s="122" t="s">
        <v>44</v>
      </c>
      <c r="K198" s="122" t="s">
        <v>45</v>
      </c>
      <c r="L198" s="139">
        <v>3400000</v>
      </c>
      <c r="M198" s="139">
        <f t="shared" si="15"/>
        <v>20400000</v>
      </c>
      <c r="N198" s="122" t="s">
        <v>752</v>
      </c>
      <c r="O198" s="122" t="s">
        <v>47</v>
      </c>
      <c r="P198" s="123" t="s">
        <v>481</v>
      </c>
      <c r="Q198" s="125" t="s">
        <v>1576</v>
      </c>
      <c r="R198" s="126" t="s">
        <v>474</v>
      </c>
      <c r="S198" s="127">
        <v>8131</v>
      </c>
      <c r="T198" s="127">
        <v>2024110010238</v>
      </c>
      <c r="U198" s="127">
        <v>7</v>
      </c>
      <c r="V198" s="128">
        <v>45712</v>
      </c>
      <c r="W198" s="99">
        <f t="shared" si="2"/>
        <v>1</v>
      </c>
      <c r="X198" s="122" t="s">
        <v>1384</v>
      </c>
      <c r="Y198" s="129"/>
      <c r="Z198" s="127"/>
      <c r="AA198" s="127"/>
      <c r="AB198" s="130"/>
      <c r="AC198" s="127"/>
      <c r="AD198" s="127"/>
      <c r="AE198" s="127"/>
      <c r="AF198" s="127"/>
      <c r="AG198" s="127"/>
      <c r="AH198" s="127"/>
      <c r="AI198" s="127"/>
      <c r="AJ198" s="127"/>
      <c r="AK198" s="127"/>
    </row>
    <row r="199" spans="1:37" ht="12.75" customHeight="1">
      <c r="A199" s="122" t="s">
        <v>1384</v>
      </c>
      <c r="B199" s="146" t="s">
        <v>783</v>
      </c>
      <c r="C199" s="122" t="s">
        <v>588</v>
      </c>
      <c r="D199" s="122">
        <v>80111601</v>
      </c>
      <c r="E199" s="122" t="s">
        <v>1575</v>
      </c>
      <c r="F199" s="122" t="s">
        <v>418</v>
      </c>
      <c r="G199" s="122" t="s">
        <v>479</v>
      </c>
      <c r="H199" s="122">
        <v>6</v>
      </c>
      <c r="I199" s="123">
        <v>1</v>
      </c>
      <c r="J199" s="122" t="s">
        <v>44</v>
      </c>
      <c r="K199" s="122" t="s">
        <v>45</v>
      </c>
      <c r="L199" s="139">
        <v>3400000</v>
      </c>
      <c r="M199" s="139">
        <f t="shared" si="15"/>
        <v>20400000</v>
      </c>
      <c r="N199" s="122" t="s">
        <v>752</v>
      </c>
      <c r="O199" s="122" t="s">
        <v>47</v>
      </c>
      <c r="P199" s="123" t="s">
        <v>481</v>
      </c>
      <c r="Q199" s="125" t="s">
        <v>1576</v>
      </c>
      <c r="R199" s="126" t="s">
        <v>474</v>
      </c>
      <c r="S199" s="127">
        <v>8131</v>
      </c>
      <c r="T199" s="127">
        <v>2024110010238</v>
      </c>
      <c r="U199" s="127">
        <v>7</v>
      </c>
      <c r="V199" s="128">
        <v>45712</v>
      </c>
      <c r="W199" s="99">
        <f t="shared" si="2"/>
        <v>1</v>
      </c>
      <c r="X199" s="122" t="s">
        <v>1384</v>
      </c>
      <c r="Y199" s="129"/>
      <c r="Z199" s="127"/>
      <c r="AA199" s="127"/>
      <c r="AB199" s="130"/>
      <c r="AC199" s="127"/>
      <c r="AD199" s="127"/>
      <c r="AE199" s="127"/>
      <c r="AF199" s="127"/>
      <c r="AG199" s="127"/>
      <c r="AH199" s="127"/>
      <c r="AI199" s="127"/>
      <c r="AJ199" s="127"/>
      <c r="AK199" s="127"/>
    </row>
    <row r="200" spans="1:37" ht="12.75" customHeight="1">
      <c r="A200" s="122" t="s">
        <v>1384</v>
      </c>
      <c r="B200" s="146" t="s">
        <v>785</v>
      </c>
      <c r="C200" s="122" t="s">
        <v>588</v>
      </c>
      <c r="D200" s="122">
        <v>80111601</v>
      </c>
      <c r="E200" s="122" t="s">
        <v>1575</v>
      </c>
      <c r="F200" s="122" t="s">
        <v>418</v>
      </c>
      <c r="G200" s="122" t="s">
        <v>479</v>
      </c>
      <c r="H200" s="122">
        <v>6</v>
      </c>
      <c r="I200" s="123">
        <v>1</v>
      </c>
      <c r="J200" s="122" t="s">
        <v>44</v>
      </c>
      <c r="K200" s="122" t="s">
        <v>45</v>
      </c>
      <c r="L200" s="139">
        <v>3400000</v>
      </c>
      <c r="M200" s="139">
        <f t="shared" si="15"/>
        <v>20400000</v>
      </c>
      <c r="N200" s="122" t="s">
        <v>752</v>
      </c>
      <c r="O200" s="122" t="s">
        <v>47</v>
      </c>
      <c r="P200" s="123" t="s">
        <v>481</v>
      </c>
      <c r="Q200" s="125" t="s">
        <v>1576</v>
      </c>
      <c r="R200" s="126" t="s">
        <v>474</v>
      </c>
      <c r="S200" s="127">
        <v>8131</v>
      </c>
      <c r="T200" s="127">
        <v>2024110010238</v>
      </c>
      <c r="U200" s="127">
        <v>7</v>
      </c>
      <c r="V200" s="128">
        <v>45712</v>
      </c>
      <c r="W200" s="99">
        <f t="shared" si="2"/>
        <v>1</v>
      </c>
      <c r="X200" s="122" t="s">
        <v>1384</v>
      </c>
      <c r="Y200" s="129"/>
      <c r="Z200" s="127"/>
      <c r="AA200" s="127"/>
      <c r="AB200" s="130"/>
      <c r="AC200" s="127"/>
      <c r="AD200" s="127"/>
      <c r="AE200" s="127"/>
      <c r="AF200" s="127"/>
      <c r="AG200" s="127"/>
      <c r="AH200" s="127"/>
      <c r="AI200" s="127"/>
      <c r="AJ200" s="127"/>
      <c r="AK200" s="127"/>
    </row>
    <row r="201" spans="1:37" ht="12.75" customHeight="1">
      <c r="A201" s="122" t="s">
        <v>1384</v>
      </c>
      <c r="B201" s="146" t="s">
        <v>787</v>
      </c>
      <c r="C201" s="122" t="s">
        <v>588</v>
      </c>
      <c r="D201" s="122">
        <v>80111601</v>
      </c>
      <c r="E201" s="122" t="s">
        <v>1575</v>
      </c>
      <c r="F201" s="122" t="s">
        <v>418</v>
      </c>
      <c r="G201" s="122" t="s">
        <v>479</v>
      </c>
      <c r="H201" s="122">
        <v>6</v>
      </c>
      <c r="I201" s="123">
        <v>1</v>
      </c>
      <c r="J201" s="122" t="s">
        <v>44</v>
      </c>
      <c r="K201" s="122" t="s">
        <v>45</v>
      </c>
      <c r="L201" s="139">
        <v>3400000</v>
      </c>
      <c r="M201" s="139">
        <f t="shared" si="15"/>
        <v>20400000</v>
      </c>
      <c r="N201" s="122" t="s">
        <v>752</v>
      </c>
      <c r="O201" s="122" t="s">
        <v>47</v>
      </c>
      <c r="P201" s="123" t="s">
        <v>481</v>
      </c>
      <c r="Q201" s="125" t="s">
        <v>1576</v>
      </c>
      <c r="R201" s="126" t="s">
        <v>474</v>
      </c>
      <c r="S201" s="127">
        <v>8131</v>
      </c>
      <c r="T201" s="127">
        <v>2024110010238</v>
      </c>
      <c r="U201" s="127">
        <v>7</v>
      </c>
      <c r="V201" s="128">
        <v>45712</v>
      </c>
      <c r="W201" s="99">
        <f t="shared" si="2"/>
        <v>1</v>
      </c>
      <c r="X201" s="122" t="s">
        <v>1384</v>
      </c>
      <c r="Y201" s="129"/>
      <c r="Z201" s="127"/>
      <c r="AA201" s="127"/>
      <c r="AB201" s="130"/>
      <c r="AC201" s="127"/>
      <c r="AD201" s="127"/>
      <c r="AE201" s="127"/>
      <c r="AF201" s="127"/>
      <c r="AG201" s="127"/>
      <c r="AH201" s="127"/>
      <c r="AI201" s="127"/>
      <c r="AJ201" s="127"/>
      <c r="AK201" s="127"/>
    </row>
    <row r="202" spans="1:37" ht="12.75" customHeight="1">
      <c r="A202" s="122" t="s">
        <v>1384</v>
      </c>
      <c r="B202" s="146" t="s">
        <v>789</v>
      </c>
      <c r="C202" s="122" t="s">
        <v>588</v>
      </c>
      <c r="D202" s="122">
        <v>80111601</v>
      </c>
      <c r="E202" s="122" t="s">
        <v>1575</v>
      </c>
      <c r="F202" s="122" t="s">
        <v>418</v>
      </c>
      <c r="G202" s="122" t="s">
        <v>479</v>
      </c>
      <c r="H202" s="122">
        <v>6</v>
      </c>
      <c r="I202" s="123">
        <v>1</v>
      </c>
      <c r="J202" s="122" t="s">
        <v>44</v>
      </c>
      <c r="K202" s="122" t="s">
        <v>45</v>
      </c>
      <c r="L202" s="139">
        <v>3400000</v>
      </c>
      <c r="M202" s="139">
        <f t="shared" si="15"/>
        <v>20400000</v>
      </c>
      <c r="N202" s="122" t="s">
        <v>752</v>
      </c>
      <c r="O202" s="122" t="s">
        <v>47</v>
      </c>
      <c r="P202" s="123" t="s">
        <v>481</v>
      </c>
      <c r="Q202" s="125" t="s">
        <v>1576</v>
      </c>
      <c r="R202" s="126" t="s">
        <v>474</v>
      </c>
      <c r="S202" s="127">
        <v>8131</v>
      </c>
      <c r="T202" s="127">
        <v>2024110010238</v>
      </c>
      <c r="U202" s="127">
        <v>7</v>
      </c>
      <c r="V202" s="128">
        <v>45712</v>
      </c>
      <c r="W202" s="99">
        <f t="shared" si="2"/>
        <v>1</v>
      </c>
      <c r="X202" s="122" t="s">
        <v>1384</v>
      </c>
      <c r="Y202" s="129"/>
      <c r="Z202" s="127"/>
      <c r="AA202" s="127"/>
      <c r="AB202" s="130"/>
      <c r="AC202" s="127"/>
      <c r="AD202" s="127"/>
      <c r="AE202" s="127"/>
      <c r="AF202" s="127"/>
      <c r="AG202" s="127"/>
      <c r="AH202" s="127"/>
      <c r="AI202" s="127"/>
      <c r="AJ202" s="127"/>
      <c r="AK202" s="127"/>
    </row>
    <row r="203" spans="1:37" ht="12.75" customHeight="1">
      <c r="A203" s="122" t="s">
        <v>1384</v>
      </c>
      <c r="B203" s="146" t="s">
        <v>791</v>
      </c>
      <c r="C203" s="122" t="s">
        <v>588</v>
      </c>
      <c r="D203" s="122">
        <v>80111601</v>
      </c>
      <c r="E203" s="122" t="s">
        <v>1575</v>
      </c>
      <c r="F203" s="122" t="s">
        <v>418</v>
      </c>
      <c r="G203" s="122" t="s">
        <v>479</v>
      </c>
      <c r="H203" s="122">
        <v>6</v>
      </c>
      <c r="I203" s="123">
        <v>1</v>
      </c>
      <c r="J203" s="122" t="s">
        <v>44</v>
      </c>
      <c r="K203" s="122" t="s">
        <v>45</v>
      </c>
      <c r="L203" s="139">
        <v>3400000</v>
      </c>
      <c r="M203" s="139">
        <f t="shared" si="15"/>
        <v>20400000</v>
      </c>
      <c r="N203" s="122" t="s">
        <v>752</v>
      </c>
      <c r="O203" s="122" t="s">
        <v>47</v>
      </c>
      <c r="P203" s="123" t="s">
        <v>481</v>
      </c>
      <c r="Q203" s="125" t="s">
        <v>1576</v>
      </c>
      <c r="R203" s="126" t="s">
        <v>474</v>
      </c>
      <c r="S203" s="127">
        <v>8131</v>
      </c>
      <c r="T203" s="127">
        <v>2024110010238</v>
      </c>
      <c r="U203" s="127">
        <v>7</v>
      </c>
      <c r="V203" s="128">
        <v>45712</v>
      </c>
      <c r="W203" s="99">
        <f t="shared" si="2"/>
        <v>1</v>
      </c>
      <c r="X203" s="122" t="s">
        <v>1384</v>
      </c>
      <c r="Y203" s="129"/>
      <c r="Z203" s="127"/>
      <c r="AA203" s="127"/>
      <c r="AB203" s="130"/>
      <c r="AC203" s="127"/>
      <c r="AD203" s="127"/>
      <c r="AE203" s="127"/>
      <c r="AF203" s="127"/>
      <c r="AG203" s="127"/>
      <c r="AH203" s="127"/>
      <c r="AI203" s="127"/>
      <c r="AJ203" s="127"/>
      <c r="AK203" s="127"/>
    </row>
    <row r="204" spans="1:37" ht="12.75" customHeight="1">
      <c r="A204" s="122" t="s">
        <v>1384</v>
      </c>
      <c r="B204" s="146" t="s">
        <v>793</v>
      </c>
      <c r="C204" s="122" t="s">
        <v>484</v>
      </c>
      <c r="D204" s="122">
        <v>80111600</v>
      </c>
      <c r="E204" s="122" t="s">
        <v>1578</v>
      </c>
      <c r="F204" s="122" t="s">
        <v>418</v>
      </c>
      <c r="G204" s="122" t="s">
        <v>479</v>
      </c>
      <c r="H204" s="148">
        <v>7</v>
      </c>
      <c r="I204" s="148">
        <v>7</v>
      </c>
      <c r="J204" s="122" t="s">
        <v>44</v>
      </c>
      <c r="K204" s="122" t="s">
        <v>45</v>
      </c>
      <c r="L204" s="149">
        <v>2200000</v>
      </c>
      <c r="M204" s="147">
        <f>+L204*I204</f>
        <v>15400000</v>
      </c>
      <c r="N204" s="122" t="s">
        <v>752</v>
      </c>
      <c r="O204" s="122" t="s">
        <v>47</v>
      </c>
      <c r="P204" s="123" t="s">
        <v>481</v>
      </c>
      <c r="Q204" s="125" t="s">
        <v>1579</v>
      </c>
      <c r="R204" s="126" t="s">
        <v>474</v>
      </c>
      <c r="S204" s="127">
        <v>8131</v>
      </c>
      <c r="T204" s="127">
        <v>2024110010238</v>
      </c>
      <c r="U204" s="127">
        <v>7</v>
      </c>
      <c r="V204" s="128">
        <v>45712</v>
      </c>
      <c r="W204" s="99">
        <f t="shared" si="2"/>
        <v>1</v>
      </c>
      <c r="X204" s="122" t="s">
        <v>1384</v>
      </c>
      <c r="Y204" s="129"/>
      <c r="Z204" s="127"/>
      <c r="AA204" s="127"/>
      <c r="AB204" s="130"/>
      <c r="AC204" s="127"/>
      <c r="AD204" s="127"/>
      <c r="AE204" s="127"/>
      <c r="AF204" s="127"/>
      <c r="AG204" s="127"/>
      <c r="AH204" s="127"/>
      <c r="AI204" s="127"/>
      <c r="AJ204" s="127"/>
      <c r="AK204" s="127"/>
    </row>
    <row r="205" spans="1:37" ht="12.75" customHeight="1">
      <c r="A205" s="122" t="s">
        <v>1384</v>
      </c>
      <c r="B205" s="146" t="s">
        <v>796</v>
      </c>
      <c r="C205" s="122" t="s">
        <v>484</v>
      </c>
      <c r="D205" s="122">
        <v>80111600</v>
      </c>
      <c r="E205" s="122" t="s">
        <v>1578</v>
      </c>
      <c r="F205" s="122" t="s">
        <v>418</v>
      </c>
      <c r="G205" s="122" t="s">
        <v>479</v>
      </c>
      <c r="H205" s="148">
        <v>6</v>
      </c>
      <c r="I205" s="148">
        <v>1</v>
      </c>
      <c r="J205" s="122" t="s">
        <v>44</v>
      </c>
      <c r="K205" s="122" t="s">
        <v>45</v>
      </c>
      <c r="L205" s="149">
        <v>2000000</v>
      </c>
      <c r="M205" s="147">
        <v>12000000</v>
      </c>
      <c r="N205" s="122" t="s">
        <v>752</v>
      </c>
      <c r="O205" s="122" t="s">
        <v>47</v>
      </c>
      <c r="P205" s="123" t="s">
        <v>481</v>
      </c>
      <c r="Q205" s="125" t="s">
        <v>1576</v>
      </c>
      <c r="R205" s="126" t="s">
        <v>474</v>
      </c>
      <c r="S205" s="127">
        <v>8131</v>
      </c>
      <c r="T205" s="127">
        <v>2024110010238</v>
      </c>
      <c r="U205" s="127">
        <v>7</v>
      </c>
      <c r="V205" s="128">
        <v>45712</v>
      </c>
      <c r="W205" s="99">
        <f t="shared" si="2"/>
        <v>1</v>
      </c>
      <c r="X205" s="122" t="s">
        <v>1384</v>
      </c>
      <c r="Y205" s="129"/>
      <c r="Z205" s="127"/>
      <c r="AA205" s="127"/>
      <c r="AB205" s="130"/>
      <c r="AC205" s="127"/>
      <c r="AD205" s="127"/>
      <c r="AE205" s="127"/>
      <c r="AF205" s="127"/>
      <c r="AG205" s="127"/>
      <c r="AH205" s="127"/>
      <c r="AI205" s="127"/>
      <c r="AJ205" s="127"/>
      <c r="AK205" s="127"/>
    </row>
    <row r="206" spans="1:37" ht="12.75" customHeight="1">
      <c r="A206" s="122" t="s">
        <v>1384</v>
      </c>
      <c r="B206" s="150" t="s">
        <v>798</v>
      </c>
      <c r="C206" s="122" t="s">
        <v>588</v>
      </c>
      <c r="D206" s="122">
        <v>80111600</v>
      </c>
      <c r="E206" s="122" t="s">
        <v>1580</v>
      </c>
      <c r="F206" s="122" t="s">
        <v>479</v>
      </c>
      <c r="G206" s="122" t="s">
        <v>479</v>
      </c>
      <c r="H206" s="122">
        <v>7</v>
      </c>
      <c r="I206" s="123">
        <v>7</v>
      </c>
      <c r="J206" s="122" t="s">
        <v>44</v>
      </c>
      <c r="K206" s="122" t="s">
        <v>45</v>
      </c>
      <c r="L206" s="139">
        <v>4500000</v>
      </c>
      <c r="M206" s="147">
        <f>+L206*7</f>
        <v>31500000</v>
      </c>
      <c r="N206" s="122" t="s">
        <v>752</v>
      </c>
      <c r="O206" s="122" t="s">
        <v>92</v>
      </c>
      <c r="P206" s="123" t="s">
        <v>481</v>
      </c>
      <c r="Q206" s="125" t="s">
        <v>1581</v>
      </c>
      <c r="R206" s="126" t="s">
        <v>474</v>
      </c>
      <c r="S206" s="127">
        <v>8131</v>
      </c>
      <c r="T206" s="127">
        <v>2024110010238</v>
      </c>
      <c r="U206" s="127">
        <v>7</v>
      </c>
      <c r="V206" s="128">
        <v>45712</v>
      </c>
      <c r="W206" s="99">
        <f t="shared" si="2"/>
        <v>1</v>
      </c>
      <c r="X206" s="122" t="s">
        <v>1384</v>
      </c>
      <c r="Y206" s="129"/>
      <c r="Z206" s="127"/>
      <c r="AA206" s="127"/>
      <c r="AB206" s="130"/>
      <c r="AC206" s="127"/>
      <c r="AD206" s="127"/>
      <c r="AE206" s="127"/>
      <c r="AF206" s="127"/>
      <c r="AG206" s="127"/>
      <c r="AH206" s="127"/>
      <c r="AI206" s="127"/>
      <c r="AJ206" s="127"/>
      <c r="AK206" s="127"/>
    </row>
    <row r="207" spans="1:37" ht="12.75" customHeight="1">
      <c r="A207" s="122" t="s">
        <v>1384</v>
      </c>
      <c r="B207" s="146" t="s">
        <v>801</v>
      </c>
      <c r="C207" s="122" t="s">
        <v>588</v>
      </c>
      <c r="D207" s="122">
        <v>80111600</v>
      </c>
      <c r="E207" s="122" t="s">
        <v>1580</v>
      </c>
      <c r="F207" s="122" t="s">
        <v>479</v>
      </c>
      <c r="G207" s="122" t="s">
        <v>295</v>
      </c>
      <c r="H207" s="122">
        <v>6</v>
      </c>
      <c r="I207" s="123">
        <v>1</v>
      </c>
      <c r="J207" s="122" t="s">
        <v>44</v>
      </c>
      <c r="K207" s="122" t="s">
        <v>45</v>
      </c>
      <c r="L207" s="139">
        <v>4200000</v>
      </c>
      <c r="M207" s="147">
        <f t="shared" ref="M207:M210" si="16">+L207/30*180</f>
        <v>25200000</v>
      </c>
      <c r="N207" s="122" t="s">
        <v>752</v>
      </c>
      <c r="O207" s="122" t="s">
        <v>92</v>
      </c>
      <c r="P207" s="123" t="s">
        <v>481</v>
      </c>
      <c r="Q207" s="122" t="s">
        <v>1576</v>
      </c>
      <c r="R207" s="126" t="s">
        <v>474</v>
      </c>
      <c r="S207" s="127">
        <v>8131</v>
      </c>
      <c r="T207" s="127">
        <v>2024110010238</v>
      </c>
      <c r="U207" s="127">
        <v>7</v>
      </c>
      <c r="V207" s="128">
        <v>45712</v>
      </c>
      <c r="W207" s="99">
        <f t="shared" si="2"/>
        <v>1</v>
      </c>
      <c r="X207" s="122" t="s">
        <v>1384</v>
      </c>
      <c r="Y207" s="129"/>
      <c r="Z207" s="127"/>
      <c r="AA207" s="127"/>
      <c r="AB207" s="130"/>
      <c r="AC207" s="127"/>
      <c r="AD207" s="127"/>
      <c r="AE207" s="127"/>
      <c r="AF207" s="127"/>
      <c r="AG207" s="127"/>
      <c r="AH207" s="127"/>
      <c r="AI207" s="127"/>
      <c r="AJ207" s="127"/>
      <c r="AK207" s="127"/>
    </row>
    <row r="208" spans="1:37" ht="12.75" customHeight="1">
      <c r="A208" s="122" t="s">
        <v>1384</v>
      </c>
      <c r="B208" s="146" t="s">
        <v>803</v>
      </c>
      <c r="C208" s="122" t="s">
        <v>588</v>
      </c>
      <c r="D208" s="122">
        <v>80111600</v>
      </c>
      <c r="E208" s="122" t="s">
        <v>1580</v>
      </c>
      <c r="F208" s="122" t="s">
        <v>479</v>
      </c>
      <c r="G208" s="122" t="s">
        <v>295</v>
      </c>
      <c r="H208" s="122">
        <v>6</v>
      </c>
      <c r="I208" s="123">
        <v>1</v>
      </c>
      <c r="J208" s="122" t="s">
        <v>44</v>
      </c>
      <c r="K208" s="122" t="s">
        <v>45</v>
      </c>
      <c r="L208" s="139">
        <v>4200000</v>
      </c>
      <c r="M208" s="147">
        <f t="shared" si="16"/>
        <v>25200000</v>
      </c>
      <c r="N208" s="122" t="s">
        <v>752</v>
      </c>
      <c r="O208" s="122" t="s">
        <v>92</v>
      </c>
      <c r="P208" s="123" t="s">
        <v>481</v>
      </c>
      <c r="Q208" s="122" t="s">
        <v>1576</v>
      </c>
      <c r="R208" s="126" t="s">
        <v>474</v>
      </c>
      <c r="S208" s="127">
        <v>8131</v>
      </c>
      <c r="T208" s="127">
        <v>2024110010238</v>
      </c>
      <c r="U208" s="127">
        <v>7</v>
      </c>
      <c r="V208" s="128">
        <v>45712</v>
      </c>
      <c r="W208" s="99">
        <f t="shared" si="2"/>
        <v>1</v>
      </c>
      <c r="X208" s="122" t="s">
        <v>1384</v>
      </c>
      <c r="Y208" s="129"/>
      <c r="Z208" s="127"/>
      <c r="AA208" s="127"/>
      <c r="AB208" s="130"/>
      <c r="AC208" s="127"/>
      <c r="AD208" s="127"/>
      <c r="AE208" s="127"/>
      <c r="AF208" s="127"/>
      <c r="AG208" s="127"/>
      <c r="AH208" s="127"/>
      <c r="AI208" s="127"/>
      <c r="AJ208" s="127"/>
      <c r="AK208" s="127"/>
    </row>
    <row r="209" spans="1:37" ht="12.75" customHeight="1">
      <c r="A209" s="122" t="s">
        <v>1384</v>
      </c>
      <c r="B209" s="146" t="s">
        <v>805</v>
      </c>
      <c r="C209" s="122" t="s">
        <v>588</v>
      </c>
      <c r="D209" s="122">
        <v>80111600</v>
      </c>
      <c r="E209" s="122" t="s">
        <v>1580</v>
      </c>
      <c r="F209" s="122" t="s">
        <v>479</v>
      </c>
      <c r="G209" s="122" t="s">
        <v>295</v>
      </c>
      <c r="H209" s="122">
        <v>6</v>
      </c>
      <c r="I209" s="123">
        <v>1</v>
      </c>
      <c r="J209" s="122" t="s">
        <v>44</v>
      </c>
      <c r="K209" s="122" t="s">
        <v>45</v>
      </c>
      <c r="L209" s="139">
        <v>4200000</v>
      </c>
      <c r="M209" s="147">
        <f t="shared" si="16"/>
        <v>25200000</v>
      </c>
      <c r="N209" s="122" t="s">
        <v>752</v>
      </c>
      <c r="O209" s="122" t="s">
        <v>92</v>
      </c>
      <c r="P209" s="123" t="s">
        <v>481</v>
      </c>
      <c r="Q209" s="122" t="s">
        <v>1576</v>
      </c>
      <c r="R209" s="126" t="s">
        <v>474</v>
      </c>
      <c r="S209" s="127">
        <v>8131</v>
      </c>
      <c r="T209" s="127">
        <v>2024110010238</v>
      </c>
      <c r="U209" s="127">
        <v>7</v>
      </c>
      <c r="V209" s="128">
        <v>45712</v>
      </c>
      <c r="W209" s="99">
        <f t="shared" si="2"/>
        <v>1</v>
      </c>
      <c r="X209" s="122" t="s">
        <v>1384</v>
      </c>
      <c r="Y209" s="129"/>
      <c r="Z209" s="127"/>
      <c r="AA209" s="127"/>
      <c r="AB209" s="130"/>
      <c r="AC209" s="127"/>
      <c r="AD209" s="127"/>
      <c r="AE209" s="127"/>
      <c r="AF209" s="127"/>
      <c r="AG209" s="127"/>
      <c r="AH209" s="127"/>
      <c r="AI209" s="127"/>
      <c r="AJ209" s="127"/>
      <c r="AK209" s="127"/>
    </row>
    <row r="210" spans="1:37" ht="12.75" customHeight="1">
      <c r="A210" s="122" t="s">
        <v>1384</v>
      </c>
      <c r="B210" s="148" t="s">
        <v>807</v>
      </c>
      <c r="C210" s="122" t="s">
        <v>484</v>
      </c>
      <c r="D210" s="122">
        <v>80111600</v>
      </c>
      <c r="E210" s="122" t="s">
        <v>1582</v>
      </c>
      <c r="F210" s="122" t="s">
        <v>479</v>
      </c>
      <c r="G210" s="122" t="s">
        <v>295</v>
      </c>
      <c r="H210" s="122">
        <v>6</v>
      </c>
      <c r="I210" s="123">
        <v>1</v>
      </c>
      <c r="J210" s="122" t="s">
        <v>44</v>
      </c>
      <c r="K210" s="122" t="s">
        <v>45</v>
      </c>
      <c r="L210" s="139">
        <v>4057001</v>
      </c>
      <c r="M210" s="147">
        <f t="shared" si="16"/>
        <v>24342006</v>
      </c>
      <c r="N210" s="122" t="s">
        <v>752</v>
      </c>
      <c r="O210" s="122" t="s">
        <v>92</v>
      </c>
      <c r="P210" s="123" t="s">
        <v>481</v>
      </c>
      <c r="Q210" s="122" t="s">
        <v>1583</v>
      </c>
      <c r="R210" s="126" t="s">
        <v>474</v>
      </c>
      <c r="S210" s="127">
        <v>8131</v>
      </c>
      <c r="T210" s="127">
        <v>2024110010238</v>
      </c>
      <c r="U210" s="127">
        <v>7</v>
      </c>
      <c r="V210" s="128">
        <v>45712</v>
      </c>
      <c r="W210" s="99">
        <f t="shared" si="2"/>
        <v>1</v>
      </c>
      <c r="X210" s="122" t="s">
        <v>1384</v>
      </c>
      <c r="Y210" s="129"/>
      <c r="Z210" s="127"/>
      <c r="AA210" s="127"/>
      <c r="AB210" s="130"/>
      <c r="AC210" s="127"/>
      <c r="AD210" s="127"/>
      <c r="AE210" s="127"/>
      <c r="AF210" s="127"/>
      <c r="AG210" s="127"/>
      <c r="AH210" s="127"/>
      <c r="AI210" s="127"/>
      <c r="AJ210" s="127"/>
      <c r="AK210" s="127"/>
    </row>
    <row r="211" spans="1:37" ht="12.75" customHeight="1">
      <c r="A211" s="122" t="s">
        <v>1384</v>
      </c>
      <c r="B211" s="146" t="s">
        <v>810</v>
      </c>
      <c r="C211" s="122" t="s">
        <v>484</v>
      </c>
      <c r="D211" s="122">
        <v>80111600</v>
      </c>
      <c r="E211" s="122" t="s">
        <v>1584</v>
      </c>
      <c r="F211" s="122" t="s">
        <v>704</v>
      </c>
      <c r="G211" s="122" t="s">
        <v>729</v>
      </c>
      <c r="H211" s="123">
        <v>6</v>
      </c>
      <c r="I211" s="123">
        <v>1</v>
      </c>
      <c r="J211" s="122" t="s">
        <v>44</v>
      </c>
      <c r="K211" s="122" t="s">
        <v>45</v>
      </c>
      <c r="L211" s="139">
        <v>4200000</v>
      </c>
      <c r="M211" s="147">
        <v>25200000</v>
      </c>
      <c r="N211" s="122" t="s">
        <v>752</v>
      </c>
      <c r="O211" s="122" t="s">
        <v>92</v>
      </c>
      <c r="P211" s="123" t="s">
        <v>481</v>
      </c>
      <c r="Q211" s="122" t="s">
        <v>1576</v>
      </c>
      <c r="R211" s="126" t="s">
        <v>474</v>
      </c>
      <c r="S211" s="127">
        <v>8131</v>
      </c>
      <c r="T211" s="127">
        <v>2024110010238</v>
      </c>
      <c r="U211" s="127">
        <v>7</v>
      </c>
      <c r="V211" s="128">
        <v>45712</v>
      </c>
      <c r="W211" s="99">
        <f t="shared" si="2"/>
        <v>1</v>
      </c>
      <c r="X211" s="122" t="s">
        <v>1384</v>
      </c>
      <c r="Y211" s="129"/>
      <c r="Z211" s="127"/>
      <c r="AA211" s="127"/>
      <c r="AB211" s="130"/>
      <c r="AC211" s="127"/>
      <c r="AD211" s="127"/>
      <c r="AE211" s="127"/>
      <c r="AF211" s="127"/>
      <c r="AG211" s="127"/>
      <c r="AH211" s="127"/>
      <c r="AI211" s="127"/>
      <c r="AJ211" s="127"/>
      <c r="AK211" s="127"/>
    </row>
    <row r="212" spans="1:37" ht="12.75" customHeight="1">
      <c r="A212" s="122" t="s">
        <v>1384</v>
      </c>
      <c r="B212" s="146" t="s">
        <v>813</v>
      </c>
      <c r="C212" s="122" t="s">
        <v>484</v>
      </c>
      <c r="D212" s="122">
        <v>80111600</v>
      </c>
      <c r="E212" s="122" t="s">
        <v>1585</v>
      </c>
      <c r="F212" s="122" t="s">
        <v>479</v>
      </c>
      <c r="G212" s="122" t="s">
        <v>295</v>
      </c>
      <c r="H212" s="123">
        <v>6</v>
      </c>
      <c r="I212" s="123">
        <v>1</v>
      </c>
      <c r="J212" s="122" t="s">
        <v>44</v>
      </c>
      <c r="K212" s="122" t="s">
        <v>45</v>
      </c>
      <c r="L212" s="139">
        <v>4200000</v>
      </c>
      <c r="M212" s="147">
        <v>25200000</v>
      </c>
      <c r="N212" s="122" t="s">
        <v>752</v>
      </c>
      <c r="O212" s="122" t="s">
        <v>92</v>
      </c>
      <c r="P212" s="123" t="s">
        <v>481</v>
      </c>
      <c r="Q212" s="122" t="s">
        <v>1576</v>
      </c>
      <c r="R212" s="126" t="s">
        <v>474</v>
      </c>
      <c r="S212" s="127">
        <v>8131</v>
      </c>
      <c r="T212" s="127">
        <v>2024110010238</v>
      </c>
      <c r="U212" s="127">
        <v>7</v>
      </c>
      <c r="V212" s="128">
        <v>45712</v>
      </c>
      <c r="W212" s="99">
        <f t="shared" si="2"/>
        <v>1</v>
      </c>
      <c r="X212" s="122" t="s">
        <v>1384</v>
      </c>
      <c r="Y212" s="129"/>
      <c r="Z212" s="127"/>
      <c r="AA212" s="127"/>
      <c r="AB212" s="130"/>
      <c r="AC212" s="127"/>
      <c r="AD212" s="127"/>
      <c r="AE212" s="127"/>
      <c r="AF212" s="127"/>
      <c r="AG212" s="127"/>
      <c r="AH212" s="127"/>
      <c r="AI212" s="127"/>
      <c r="AJ212" s="127"/>
      <c r="AK212" s="127"/>
    </row>
    <row r="213" spans="1:37" ht="12.75" customHeight="1">
      <c r="A213" s="122" t="s">
        <v>1384</v>
      </c>
      <c r="B213" s="146" t="s">
        <v>816</v>
      </c>
      <c r="C213" s="122" t="s">
        <v>484</v>
      </c>
      <c r="D213" s="122">
        <v>80111600</v>
      </c>
      <c r="E213" s="122" t="s">
        <v>1586</v>
      </c>
      <c r="F213" s="122" t="s">
        <v>479</v>
      </c>
      <c r="G213" s="122" t="s">
        <v>295</v>
      </c>
      <c r="H213" s="123">
        <v>6</v>
      </c>
      <c r="I213" s="123">
        <v>1</v>
      </c>
      <c r="J213" s="122" t="s">
        <v>44</v>
      </c>
      <c r="K213" s="122" t="s">
        <v>45</v>
      </c>
      <c r="L213" s="139">
        <v>4200000</v>
      </c>
      <c r="M213" s="147">
        <v>25200000</v>
      </c>
      <c r="N213" s="122" t="s">
        <v>752</v>
      </c>
      <c r="O213" s="122" t="s">
        <v>92</v>
      </c>
      <c r="P213" s="123" t="s">
        <v>481</v>
      </c>
      <c r="Q213" s="122" t="s">
        <v>1576</v>
      </c>
      <c r="R213" s="126" t="s">
        <v>474</v>
      </c>
      <c r="S213" s="127">
        <v>8131</v>
      </c>
      <c r="T213" s="127">
        <v>2024110010238</v>
      </c>
      <c r="U213" s="127">
        <v>7</v>
      </c>
      <c r="V213" s="128">
        <v>45712</v>
      </c>
      <c r="W213" s="99">
        <f t="shared" si="2"/>
        <v>1</v>
      </c>
      <c r="X213" s="122" t="s">
        <v>1384</v>
      </c>
      <c r="Y213" s="129"/>
      <c r="Z213" s="127"/>
      <c r="AA213" s="127"/>
      <c r="AB213" s="130"/>
      <c r="AC213" s="127"/>
      <c r="AD213" s="127"/>
      <c r="AE213" s="127"/>
      <c r="AF213" s="127"/>
      <c r="AG213" s="127"/>
      <c r="AH213" s="127"/>
      <c r="AI213" s="127"/>
      <c r="AJ213" s="127"/>
      <c r="AK213" s="127"/>
    </row>
    <row r="214" spans="1:37" ht="12.75" customHeight="1">
      <c r="A214" s="122" t="s">
        <v>1384</v>
      </c>
      <c r="B214" s="146" t="s">
        <v>818</v>
      </c>
      <c r="C214" s="122" t="s">
        <v>484</v>
      </c>
      <c r="D214" s="122">
        <v>80111600</v>
      </c>
      <c r="E214" s="122" t="s">
        <v>1587</v>
      </c>
      <c r="F214" s="122" t="s">
        <v>479</v>
      </c>
      <c r="G214" s="122" t="s">
        <v>295</v>
      </c>
      <c r="H214" s="123">
        <v>6</v>
      </c>
      <c r="I214" s="123">
        <v>1</v>
      </c>
      <c r="J214" s="122" t="s">
        <v>44</v>
      </c>
      <c r="K214" s="122" t="s">
        <v>45</v>
      </c>
      <c r="L214" s="139">
        <v>4200000</v>
      </c>
      <c r="M214" s="147">
        <v>25200000</v>
      </c>
      <c r="N214" s="122" t="s">
        <v>752</v>
      </c>
      <c r="O214" s="122" t="s">
        <v>92</v>
      </c>
      <c r="P214" s="123" t="s">
        <v>481</v>
      </c>
      <c r="Q214" s="122" t="s">
        <v>1576</v>
      </c>
      <c r="R214" s="126" t="s">
        <v>474</v>
      </c>
      <c r="S214" s="127">
        <v>8131</v>
      </c>
      <c r="T214" s="127">
        <v>2024110010238</v>
      </c>
      <c r="U214" s="127">
        <v>7</v>
      </c>
      <c r="V214" s="128">
        <v>45712</v>
      </c>
      <c r="W214" s="99">
        <f t="shared" si="2"/>
        <v>1</v>
      </c>
      <c r="X214" s="122" t="s">
        <v>1384</v>
      </c>
      <c r="Y214" s="129"/>
      <c r="Z214" s="127"/>
      <c r="AA214" s="127"/>
      <c r="AB214" s="130"/>
      <c r="AC214" s="127"/>
      <c r="AD214" s="127"/>
      <c r="AE214" s="127"/>
      <c r="AF214" s="127"/>
      <c r="AG214" s="127"/>
      <c r="AH214" s="127"/>
      <c r="AI214" s="127"/>
      <c r="AJ214" s="127"/>
      <c r="AK214" s="127"/>
    </row>
    <row r="215" spans="1:37" ht="12.75" customHeight="1">
      <c r="A215" s="122" t="s">
        <v>1384</v>
      </c>
      <c r="B215" s="146" t="s">
        <v>821</v>
      </c>
      <c r="C215" s="122" t="s">
        <v>484</v>
      </c>
      <c r="D215" s="122">
        <v>80111600</v>
      </c>
      <c r="E215" s="122" t="s">
        <v>1588</v>
      </c>
      <c r="F215" s="122" t="s">
        <v>479</v>
      </c>
      <c r="G215" s="122" t="s">
        <v>295</v>
      </c>
      <c r="H215" s="123">
        <v>6</v>
      </c>
      <c r="I215" s="123">
        <v>1</v>
      </c>
      <c r="J215" s="122" t="s">
        <v>44</v>
      </c>
      <c r="K215" s="122" t="s">
        <v>45</v>
      </c>
      <c r="L215" s="139">
        <v>4200000</v>
      </c>
      <c r="M215" s="147">
        <v>25200000</v>
      </c>
      <c r="N215" s="122" t="s">
        <v>752</v>
      </c>
      <c r="O215" s="122" t="s">
        <v>92</v>
      </c>
      <c r="P215" s="123" t="s">
        <v>481</v>
      </c>
      <c r="Q215" s="122" t="s">
        <v>1576</v>
      </c>
      <c r="R215" s="126" t="s">
        <v>474</v>
      </c>
      <c r="S215" s="127">
        <v>8131</v>
      </c>
      <c r="T215" s="127">
        <v>2024110010238</v>
      </c>
      <c r="U215" s="127">
        <v>7</v>
      </c>
      <c r="V215" s="128">
        <v>45712</v>
      </c>
      <c r="W215" s="99">
        <f t="shared" si="2"/>
        <v>1</v>
      </c>
      <c r="X215" s="122" t="s">
        <v>1384</v>
      </c>
      <c r="Y215" s="129"/>
      <c r="Z215" s="127"/>
      <c r="AA215" s="127"/>
      <c r="AB215" s="130"/>
      <c r="AC215" s="127"/>
      <c r="AD215" s="127"/>
      <c r="AE215" s="127"/>
      <c r="AF215" s="127"/>
      <c r="AG215" s="127"/>
      <c r="AH215" s="127"/>
      <c r="AI215" s="127"/>
      <c r="AJ215" s="127"/>
      <c r="AK215" s="127"/>
    </row>
    <row r="216" spans="1:37" ht="12.75" customHeight="1">
      <c r="A216" s="122" t="s">
        <v>1384</v>
      </c>
      <c r="B216" s="146" t="s">
        <v>823</v>
      </c>
      <c r="C216" s="122" t="s">
        <v>484</v>
      </c>
      <c r="D216" s="122">
        <v>80111600</v>
      </c>
      <c r="E216" s="122" t="s">
        <v>1589</v>
      </c>
      <c r="F216" s="122" t="s">
        <v>479</v>
      </c>
      <c r="G216" s="122" t="s">
        <v>295</v>
      </c>
      <c r="H216" s="122">
        <v>6</v>
      </c>
      <c r="I216" s="122">
        <v>1</v>
      </c>
      <c r="J216" s="122" t="s">
        <v>44</v>
      </c>
      <c r="K216" s="122" t="s">
        <v>45</v>
      </c>
      <c r="L216" s="139">
        <v>3812623</v>
      </c>
      <c r="M216" s="139">
        <f>+L216/30*180</f>
        <v>22875738</v>
      </c>
      <c r="N216" s="122" t="s">
        <v>752</v>
      </c>
      <c r="O216" s="122" t="s">
        <v>47</v>
      </c>
      <c r="P216" s="123" t="s">
        <v>481</v>
      </c>
      <c r="Q216" s="122" t="s">
        <v>1590</v>
      </c>
      <c r="R216" s="126" t="s">
        <v>474</v>
      </c>
      <c r="S216" s="127">
        <v>8131</v>
      </c>
      <c r="T216" s="127">
        <v>2024110010238</v>
      </c>
      <c r="U216" s="127">
        <v>7</v>
      </c>
      <c r="V216" s="128">
        <v>45712</v>
      </c>
      <c r="W216" s="99">
        <f t="shared" si="2"/>
        <v>1</v>
      </c>
      <c r="X216" s="122" t="s">
        <v>1384</v>
      </c>
      <c r="Y216" s="129"/>
      <c r="Z216" s="127"/>
      <c r="AA216" s="127"/>
      <c r="AB216" s="130"/>
      <c r="AC216" s="127"/>
      <c r="AD216" s="127"/>
      <c r="AE216" s="127"/>
      <c r="AF216" s="127"/>
      <c r="AG216" s="127"/>
      <c r="AH216" s="127"/>
      <c r="AI216" s="127"/>
      <c r="AJ216" s="127"/>
      <c r="AK216" s="127"/>
    </row>
    <row r="217" spans="1:37" ht="12.75" customHeight="1">
      <c r="A217" s="122" t="s">
        <v>1384</v>
      </c>
      <c r="B217" s="146" t="s">
        <v>826</v>
      </c>
      <c r="C217" s="122" t="s">
        <v>588</v>
      </c>
      <c r="D217" s="122">
        <v>80111600</v>
      </c>
      <c r="E217" s="122" t="s">
        <v>1591</v>
      </c>
      <c r="F217" s="122" t="s">
        <v>479</v>
      </c>
      <c r="G217" s="122" t="s">
        <v>295</v>
      </c>
      <c r="H217" s="123">
        <v>5</v>
      </c>
      <c r="I217" s="123">
        <v>1</v>
      </c>
      <c r="J217" s="122" t="s">
        <v>44</v>
      </c>
      <c r="K217" s="122" t="s">
        <v>45</v>
      </c>
      <c r="L217" s="139">
        <v>10000000</v>
      </c>
      <c r="M217" s="147">
        <f>+L217*H217</f>
        <v>50000000</v>
      </c>
      <c r="N217" s="122" t="s">
        <v>752</v>
      </c>
      <c r="O217" s="122" t="s">
        <v>92</v>
      </c>
      <c r="P217" s="123" t="s">
        <v>481</v>
      </c>
      <c r="Q217" s="122" t="s">
        <v>1592</v>
      </c>
      <c r="R217" s="126" t="s">
        <v>474</v>
      </c>
      <c r="S217" s="127">
        <v>8131</v>
      </c>
      <c r="T217" s="127">
        <v>2024110010238</v>
      </c>
      <c r="U217" s="127">
        <v>7</v>
      </c>
      <c r="V217" s="128">
        <v>45712</v>
      </c>
      <c r="W217" s="99">
        <f t="shared" si="2"/>
        <v>1</v>
      </c>
      <c r="X217" s="122" t="s">
        <v>1384</v>
      </c>
      <c r="Y217" s="129"/>
      <c r="Z217" s="127"/>
      <c r="AA217" s="127"/>
      <c r="AB217" s="130"/>
      <c r="AC217" s="127"/>
      <c r="AD217" s="127"/>
      <c r="AE217" s="127"/>
      <c r="AF217" s="127"/>
      <c r="AG217" s="127"/>
      <c r="AH217" s="127"/>
      <c r="AI217" s="127"/>
      <c r="AJ217" s="127"/>
      <c r="AK217" s="127"/>
    </row>
    <row r="218" spans="1:37" ht="12.75" customHeight="1">
      <c r="A218" s="122" t="s">
        <v>1384</v>
      </c>
      <c r="B218" s="146" t="s">
        <v>829</v>
      </c>
      <c r="C218" s="122" t="s">
        <v>588</v>
      </c>
      <c r="D218" s="122">
        <v>80111600</v>
      </c>
      <c r="E218" s="122" t="s">
        <v>831</v>
      </c>
      <c r="F218" s="122" t="s">
        <v>704</v>
      </c>
      <c r="G218" s="122" t="s">
        <v>150</v>
      </c>
      <c r="H218" s="123">
        <v>9</v>
      </c>
      <c r="I218" s="123">
        <v>1</v>
      </c>
      <c r="J218" s="123" t="s">
        <v>419</v>
      </c>
      <c r="K218" s="122" t="s">
        <v>45</v>
      </c>
      <c r="L218" s="139">
        <v>33769045</v>
      </c>
      <c r="M218" s="139">
        <f>+L218</f>
        <v>33769045</v>
      </c>
      <c r="N218" s="122" t="s">
        <v>752</v>
      </c>
      <c r="O218" s="122" t="s">
        <v>47</v>
      </c>
      <c r="P218" s="123" t="s">
        <v>481</v>
      </c>
      <c r="Q218" s="122" t="s">
        <v>1593</v>
      </c>
      <c r="R218" s="126" t="s">
        <v>474</v>
      </c>
      <c r="S218" s="127">
        <v>8131</v>
      </c>
      <c r="T218" s="127">
        <v>2024110010238</v>
      </c>
      <c r="U218" s="127">
        <v>7</v>
      </c>
      <c r="V218" s="128">
        <v>45712</v>
      </c>
      <c r="W218" s="99">
        <f t="shared" si="2"/>
        <v>1</v>
      </c>
      <c r="X218" s="122" t="s">
        <v>1384</v>
      </c>
      <c r="Y218" s="129"/>
      <c r="Z218" s="127"/>
      <c r="AA218" s="127"/>
      <c r="AB218" s="130"/>
      <c r="AC218" s="127"/>
      <c r="AD218" s="127"/>
      <c r="AE218" s="127"/>
      <c r="AF218" s="127"/>
      <c r="AG218" s="127"/>
      <c r="AH218" s="127"/>
      <c r="AI218" s="127"/>
      <c r="AJ218" s="127"/>
      <c r="AK218" s="127"/>
    </row>
    <row r="219" spans="1:37" ht="12.75" customHeight="1">
      <c r="A219" s="137" t="s">
        <v>1510</v>
      </c>
      <c r="B219" s="151" t="s">
        <v>1360</v>
      </c>
      <c r="C219" s="137" t="s">
        <v>588</v>
      </c>
      <c r="D219" s="137">
        <v>80111600</v>
      </c>
      <c r="E219" s="137" t="s">
        <v>1343</v>
      </c>
      <c r="F219" s="137" t="s">
        <v>295</v>
      </c>
      <c r="G219" s="137" t="s">
        <v>729</v>
      </c>
      <c r="H219" s="137">
        <v>1</v>
      </c>
      <c r="I219" s="137">
        <v>1</v>
      </c>
      <c r="J219" s="137" t="s">
        <v>44</v>
      </c>
      <c r="K219" s="137" t="s">
        <v>45</v>
      </c>
      <c r="L219" s="149">
        <f>224262+10100000+10000000+1200000+857994+22000000</f>
        <v>44382256</v>
      </c>
      <c r="M219" s="149">
        <f>+I219*L219</f>
        <v>44382256</v>
      </c>
      <c r="N219" s="137" t="s">
        <v>752</v>
      </c>
      <c r="O219" s="137" t="s">
        <v>47</v>
      </c>
      <c r="P219" s="148" t="s">
        <v>481</v>
      </c>
      <c r="Q219" s="137" t="s">
        <v>1594</v>
      </c>
      <c r="R219" s="126" t="s">
        <v>474</v>
      </c>
      <c r="S219" s="127">
        <v>8131</v>
      </c>
      <c r="T219" s="127">
        <v>2024110010238</v>
      </c>
      <c r="U219" s="127">
        <v>7</v>
      </c>
      <c r="V219" s="128">
        <v>45712</v>
      </c>
      <c r="W219" s="99">
        <f t="shared" si="2"/>
        <v>1</v>
      </c>
      <c r="X219" s="137" t="s">
        <v>1510</v>
      </c>
      <c r="Y219" s="129"/>
      <c r="Z219" s="127"/>
      <c r="AA219" s="127"/>
      <c r="AB219" s="130"/>
      <c r="AC219" s="127"/>
      <c r="AD219" s="127"/>
      <c r="AE219" s="127"/>
      <c r="AF219" s="127"/>
      <c r="AG219" s="127"/>
      <c r="AH219" s="127"/>
      <c r="AI219" s="127"/>
      <c r="AJ219" s="127"/>
      <c r="AK219" s="127"/>
    </row>
    <row r="220" spans="1:37" ht="12.75" customHeight="1">
      <c r="A220" s="122" t="s">
        <v>1384</v>
      </c>
      <c r="B220" s="146" t="s">
        <v>590</v>
      </c>
      <c r="C220" s="122" t="s">
        <v>588</v>
      </c>
      <c r="D220" s="122">
        <v>80111600</v>
      </c>
      <c r="E220" s="122" t="s">
        <v>1595</v>
      </c>
      <c r="F220" s="122" t="s">
        <v>479</v>
      </c>
      <c r="G220" s="122" t="s">
        <v>43</v>
      </c>
      <c r="H220" s="122">
        <v>5</v>
      </c>
      <c r="I220" s="122">
        <v>1</v>
      </c>
      <c r="J220" s="122" t="s">
        <v>44</v>
      </c>
      <c r="K220" s="122" t="s">
        <v>45</v>
      </c>
      <c r="L220" s="139">
        <v>2300000</v>
      </c>
      <c r="M220" s="139">
        <f t="shared" ref="M220:M225" si="17">+L220*H220</f>
        <v>11500000</v>
      </c>
      <c r="N220" s="122" t="s">
        <v>580</v>
      </c>
      <c r="O220" s="122" t="s">
        <v>47</v>
      </c>
      <c r="P220" s="123" t="s">
        <v>481</v>
      </c>
      <c r="Q220" s="122" t="s">
        <v>1596</v>
      </c>
      <c r="R220" s="126" t="s">
        <v>474</v>
      </c>
      <c r="S220" s="127">
        <v>8131</v>
      </c>
      <c r="T220" s="127">
        <v>2024110010238</v>
      </c>
      <c r="U220" s="127">
        <v>7</v>
      </c>
      <c r="V220" s="128">
        <v>45712</v>
      </c>
      <c r="W220" s="99">
        <f t="shared" si="2"/>
        <v>1</v>
      </c>
      <c r="X220" s="122" t="s">
        <v>1384</v>
      </c>
      <c r="Y220" s="129"/>
      <c r="Z220" s="127"/>
      <c r="AA220" s="127"/>
      <c r="AB220" s="130"/>
      <c r="AC220" s="127"/>
      <c r="AD220" s="127"/>
      <c r="AE220" s="127"/>
      <c r="AF220" s="127"/>
      <c r="AG220" s="127"/>
      <c r="AH220" s="127"/>
      <c r="AI220" s="127"/>
      <c r="AJ220" s="127"/>
      <c r="AK220" s="127"/>
    </row>
    <row r="221" spans="1:37" ht="12.75" customHeight="1">
      <c r="A221" s="122" t="s">
        <v>1384</v>
      </c>
      <c r="B221" s="146" t="s">
        <v>592</v>
      </c>
      <c r="C221" s="122" t="s">
        <v>588</v>
      </c>
      <c r="D221" s="122">
        <v>80111600</v>
      </c>
      <c r="E221" s="122" t="s">
        <v>1595</v>
      </c>
      <c r="F221" s="122" t="s">
        <v>479</v>
      </c>
      <c r="G221" s="122" t="s">
        <v>43</v>
      </c>
      <c r="H221" s="122">
        <v>5</v>
      </c>
      <c r="I221" s="122">
        <v>1</v>
      </c>
      <c r="J221" s="122" t="s">
        <v>44</v>
      </c>
      <c r="K221" s="122" t="s">
        <v>45</v>
      </c>
      <c r="L221" s="139">
        <v>2650000</v>
      </c>
      <c r="M221" s="139">
        <f t="shared" si="17"/>
        <v>13250000</v>
      </c>
      <c r="N221" s="122" t="s">
        <v>580</v>
      </c>
      <c r="O221" s="122" t="s">
        <v>47</v>
      </c>
      <c r="P221" s="123" t="s">
        <v>481</v>
      </c>
      <c r="Q221" s="122" t="s">
        <v>1596</v>
      </c>
      <c r="R221" s="126" t="s">
        <v>474</v>
      </c>
      <c r="S221" s="127">
        <v>8131</v>
      </c>
      <c r="T221" s="127">
        <v>2024110010238</v>
      </c>
      <c r="U221" s="127">
        <v>7</v>
      </c>
      <c r="V221" s="128">
        <v>45712</v>
      </c>
      <c r="W221" s="99">
        <f t="shared" si="2"/>
        <v>1</v>
      </c>
      <c r="X221" s="122" t="s">
        <v>1384</v>
      </c>
      <c r="Y221" s="129"/>
      <c r="Z221" s="127"/>
      <c r="AA221" s="127"/>
      <c r="AB221" s="130"/>
      <c r="AC221" s="127"/>
      <c r="AD221" s="127"/>
      <c r="AE221" s="127"/>
      <c r="AF221" s="127"/>
      <c r="AG221" s="127"/>
      <c r="AH221" s="127"/>
      <c r="AI221" s="127"/>
      <c r="AJ221" s="127"/>
      <c r="AK221" s="127"/>
    </row>
    <row r="222" spans="1:37" ht="12.75" customHeight="1">
      <c r="A222" s="122" t="s">
        <v>1384</v>
      </c>
      <c r="B222" s="146" t="s">
        <v>596</v>
      </c>
      <c r="C222" s="122" t="s">
        <v>588</v>
      </c>
      <c r="D222" s="122">
        <v>80111600</v>
      </c>
      <c r="E222" s="122" t="s">
        <v>1595</v>
      </c>
      <c r="F222" s="122" t="s">
        <v>479</v>
      </c>
      <c r="G222" s="122" t="s">
        <v>43</v>
      </c>
      <c r="H222" s="122">
        <v>7</v>
      </c>
      <c r="I222" s="122">
        <v>1</v>
      </c>
      <c r="J222" s="122" t="s">
        <v>44</v>
      </c>
      <c r="K222" s="122" t="s">
        <v>45</v>
      </c>
      <c r="L222" s="139">
        <v>2500000</v>
      </c>
      <c r="M222" s="139">
        <f t="shared" si="17"/>
        <v>17500000</v>
      </c>
      <c r="N222" s="122" t="s">
        <v>580</v>
      </c>
      <c r="O222" s="122" t="s">
        <v>47</v>
      </c>
      <c r="P222" s="123" t="s">
        <v>481</v>
      </c>
      <c r="Q222" s="122" t="s">
        <v>1596</v>
      </c>
      <c r="R222" s="126" t="s">
        <v>474</v>
      </c>
      <c r="S222" s="127">
        <v>8131</v>
      </c>
      <c r="T222" s="127">
        <v>2024110010238</v>
      </c>
      <c r="U222" s="127">
        <v>7</v>
      </c>
      <c r="V222" s="128">
        <v>45712</v>
      </c>
      <c r="W222" s="99">
        <f t="shared" si="2"/>
        <v>1</v>
      </c>
      <c r="X222" s="122" t="s">
        <v>1384</v>
      </c>
      <c r="Y222" s="129"/>
      <c r="Z222" s="127"/>
      <c r="AA222" s="127"/>
      <c r="AB222" s="130"/>
      <c r="AC222" s="127"/>
      <c r="AD222" s="127"/>
      <c r="AE222" s="127"/>
      <c r="AF222" s="127"/>
      <c r="AG222" s="127"/>
      <c r="AH222" s="127"/>
      <c r="AI222" s="127"/>
      <c r="AJ222" s="127"/>
      <c r="AK222" s="127"/>
    </row>
    <row r="223" spans="1:37" ht="12.75" customHeight="1">
      <c r="A223" s="122" t="s">
        <v>1384</v>
      </c>
      <c r="B223" s="146" t="s">
        <v>598</v>
      </c>
      <c r="C223" s="122" t="s">
        <v>588</v>
      </c>
      <c r="D223" s="122">
        <v>80111600</v>
      </c>
      <c r="E223" s="122" t="s">
        <v>1595</v>
      </c>
      <c r="F223" s="122" t="s">
        <v>479</v>
      </c>
      <c r="G223" s="122" t="s">
        <v>43</v>
      </c>
      <c r="H223" s="122">
        <v>5</v>
      </c>
      <c r="I223" s="122">
        <v>1</v>
      </c>
      <c r="J223" s="122" t="s">
        <v>44</v>
      </c>
      <c r="K223" s="122" t="s">
        <v>45</v>
      </c>
      <c r="L223" s="139">
        <v>3100000</v>
      </c>
      <c r="M223" s="139">
        <f t="shared" si="17"/>
        <v>15500000</v>
      </c>
      <c r="N223" s="122" t="s">
        <v>580</v>
      </c>
      <c r="O223" s="122" t="s">
        <v>47</v>
      </c>
      <c r="P223" s="123" t="s">
        <v>481</v>
      </c>
      <c r="Q223" s="122" t="s">
        <v>1596</v>
      </c>
      <c r="R223" s="126" t="s">
        <v>474</v>
      </c>
      <c r="S223" s="127">
        <v>8131</v>
      </c>
      <c r="T223" s="127">
        <v>2024110010238</v>
      </c>
      <c r="U223" s="127">
        <v>7</v>
      </c>
      <c r="V223" s="128">
        <v>45712</v>
      </c>
      <c r="W223" s="99">
        <f t="shared" si="2"/>
        <v>1</v>
      </c>
      <c r="X223" s="122" t="s">
        <v>1384</v>
      </c>
      <c r="Y223" s="129"/>
      <c r="Z223" s="127"/>
      <c r="AA223" s="127"/>
      <c r="AB223" s="130"/>
      <c r="AC223" s="127"/>
      <c r="AD223" s="127"/>
      <c r="AE223" s="127"/>
      <c r="AF223" s="127"/>
      <c r="AG223" s="127"/>
      <c r="AH223" s="127"/>
      <c r="AI223" s="127"/>
      <c r="AJ223" s="127"/>
      <c r="AK223" s="127"/>
    </row>
    <row r="224" spans="1:37" ht="12.75" customHeight="1">
      <c r="A224" s="122" t="s">
        <v>1384</v>
      </c>
      <c r="B224" s="146" t="s">
        <v>638</v>
      </c>
      <c r="C224" s="122" t="s">
        <v>588</v>
      </c>
      <c r="D224" s="122">
        <v>80111600</v>
      </c>
      <c r="E224" s="122" t="s">
        <v>1597</v>
      </c>
      <c r="F224" s="122" t="s">
        <v>479</v>
      </c>
      <c r="G224" s="122" t="s">
        <v>43</v>
      </c>
      <c r="H224" s="122">
        <v>5</v>
      </c>
      <c r="I224" s="122">
        <v>1</v>
      </c>
      <c r="J224" s="122" t="s">
        <v>44</v>
      </c>
      <c r="K224" s="122" t="s">
        <v>45</v>
      </c>
      <c r="L224" s="139">
        <v>4700000</v>
      </c>
      <c r="M224" s="139">
        <f t="shared" si="17"/>
        <v>23500000</v>
      </c>
      <c r="N224" s="122" t="s">
        <v>580</v>
      </c>
      <c r="O224" s="122" t="s">
        <v>47</v>
      </c>
      <c r="P224" s="123" t="s">
        <v>481</v>
      </c>
      <c r="Q224" s="122" t="s">
        <v>1598</v>
      </c>
      <c r="R224" s="126" t="s">
        <v>474</v>
      </c>
      <c r="S224" s="127">
        <v>8131</v>
      </c>
      <c r="T224" s="127">
        <v>2024110010238</v>
      </c>
      <c r="U224" s="127">
        <v>7</v>
      </c>
      <c r="V224" s="128">
        <v>45712</v>
      </c>
      <c r="W224" s="99">
        <f t="shared" si="2"/>
        <v>1</v>
      </c>
      <c r="X224" s="122" t="s">
        <v>1384</v>
      </c>
      <c r="Y224" s="129"/>
      <c r="Z224" s="127"/>
      <c r="AA224" s="127"/>
      <c r="AB224" s="130"/>
      <c r="AC224" s="127"/>
      <c r="AD224" s="127"/>
      <c r="AE224" s="127"/>
      <c r="AF224" s="127"/>
      <c r="AG224" s="127"/>
      <c r="AH224" s="127"/>
      <c r="AI224" s="127"/>
      <c r="AJ224" s="127"/>
      <c r="AK224" s="127"/>
    </row>
    <row r="225" spans="1:37" ht="12.75" customHeight="1">
      <c r="A225" s="122" t="s">
        <v>1384</v>
      </c>
      <c r="B225" s="146" t="s">
        <v>640</v>
      </c>
      <c r="C225" s="122" t="s">
        <v>588</v>
      </c>
      <c r="D225" s="122">
        <v>80111600</v>
      </c>
      <c r="E225" s="122" t="s">
        <v>641</v>
      </c>
      <c r="F225" s="122" t="s">
        <v>479</v>
      </c>
      <c r="G225" s="122" t="s">
        <v>43</v>
      </c>
      <c r="H225" s="122">
        <v>5</v>
      </c>
      <c r="I225" s="122">
        <v>1</v>
      </c>
      <c r="J225" s="122" t="s">
        <v>44</v>
      </c>
      <c r="K225" s="122" t="s">
        <v>45</v>
      </c>
      <c r="L225" s="139">
        <v>4700000</v>
      </c>
      <c r="M225" s="139">
        <f t="shared" si="17"/>
        <v>23500000</v>
      </c>
      <c r="N225" s="122" t="s">
        <v>580</v>
      </c>
      <c r="O225" s="122" t="s">
        <v>47</v>
      </c>
      <c r="P225" s="123" t="s">
        <v>481</v>
      </c>
      <c r="Q225" s="134"/>
      <c r="R225" s="126" t="s">
        <v>474</v>
      </c>
      <c r="S225" s="127">
        <v>8131</v>
      </c>
      <c r="T225" s="127">
        <v>2024110010238</v>
      </c>
      <c r="U225" s="127">
        <v>7</v>
      </c>
      <c r="V225" s="128">
        <v>45712</v>
      </c>
      <c r="W225" s="99">
        <f t="shared" si="2"/>
        <v>1</v>
      </c>
      <c r="X225" s="122" t="s">
        <v>1384</v>
      </c>
      <c r="Y225" s="129"/>
      <c r="Z225" s="127"/>
      <c r="AA225" s="127"/>
      <c r="AB225" s="130"/>
      <c r="AC225" s="127"/>
      <c r="AD225" s="127"/>
      <c r="AE225" s="127"/>
      <c r="AF225" s="127"/>
      <c r="AG225" s="127"/>
      <c r="AH225" s="127"/>
      <c r="AI225" s="127"/>
      <c r="AJ225" s="127"/>
      <c r="AK225" s="127"/>
    </row>
    <row r="226" spans="1:37" ht="12.75" customHeight="1">
      <c r="A226" s="122" t="s">
        <v>1553</v>
      </c>
      <c r="B226" s="146" t="s">
        <v>604</v>
      </c>
      <c r="C226" s="122" t="s">
        <v>588</v>
      </c>
      <c r="D226" s="122">
        <v>80111600</v>
      </c>
      <c r="E226" s="122" t="s">
        <v>605</v>
      </c>
      <c r="F226" s="122" t="s">
        <v>479</v>
      </c>
      <c r="G226" s="122" t="s">
        <v>43</v>
      </c>
      <c r="H226" s="122">
        <v>6</v>
      </c>
      <c r="I226" s="122">
        <v>1</v>
      </c>
      <c r="J226" s="122" t="s">
        <v>44</v>
      </c>
      <c r="K226" s="122" t="s">
        <v>45</v>
      </c>
      <c r="L226" s="139">
        <v>3710000</v>
      </c>
      <c r="M226" s="139">
        <v>29680000</v>
      </c>
      <c r="N226" s="122" t="s">
        <v>580</v>
      </c>
      <c r="O226" s="122" t="s">
        <v>47</v>
      </c>
      <c r="P226" s="123" t="s">
        <v>481</v>
      </c>
      <c r="Q226" s="122" t="s">
        <v>1599</v>
      </c>
      <c r="R226" s="126" t="s">
        <v>474</v>
      </c>
      <c r="S226" s="127">
        <v>8131</v>
      </c>
      <c r="T226" s="127">
        <v>2024110010238</v>
      </c>
      <c r="U226" s="127">
        <v>7</v>
      </c>
      <c r="V226" s="128">
        <v>45712</v>
      </c>
      <c r="W226" s="99">
        <f t="shared" si="2"/>
        <v>1</v>
      </c>
      <c r="X226" s="122" t="s">
        <v>1553</v>
      </c>
      <c r="Y226" s="129"/>
      <c r="Z226" s="127"/>
      <c r="AA226" s="127"/>
      <c r="AB226" s="130"/>
      <c r="AC226" s="127"/>
      <c r="AD226" s="127"/>
      <c r="AE226" s="127"/>
      <c r="AF226" s="127"/>
      <c r="AG226" s="127"/>
      <c r="AH226" s="127"/>
      <c r="AI226" s="127"/>
      <c r="AJ226" s="127"/>
      <c r="AK226" s="127"/>
    </row>
    <row r="227" spans="1:37" ht="63" customHeight="1">
      <c r="A227" s="122" t="s">
        <v>1384</v>
      </c>
      <c r="B227" s="146" t="s">
        <v>634</v>
      </c>
      <c r="C227" s="122" t="s">
        <v>588</v>
      </c>
      <c r="D227" s="122">
        <v>80111600</v>
      </c>
      <c r="E227" s="122" t="s">
        <v>1600</v>
      </c>
      <c r="F227" s="134"/>
      <c r="G227" s="134"/>
      <c r="H227" s="134"/>
      <c r="I227" s="134"/>
      <c r="J227" s="122" t="s">
        <v>44</v>
      </c>
      <c r="K227" s="122" t="s">
        <v>45</v>
      </c>
      <c r="L227" s="152"/>
      <c r="M227" s="139">
        <v>12130000</v>
      </c>
      <c r="N227" s="122" t="s">
        <v>580</v>
      </c>
      <c r="O227" s="122" t="s">
        <v>47</v>
      </c>
      <c r="P227" s="123" t="s">
        <v>481</v>
      </c>
      <c r="Q227" s="122" t="s">
        <v>1601</v>
      </c>
      <c r="R227" s="126" t="s">
        <v>474</v>
      </c>
      <c r="S227" s="127">
        <v>8131</v>
      </c>
      <c r="T227" s="127">
        <v>2024110010238</v>
      </c>
      <c r="U227" s="127">
        <v>7</v>
      </c>
      <c r="V227" s="128">
        <v>45712</v>
      </c>
      <c r="W227" s="99">
        <f t="shared" si="2"/>
        <v>1</v>
      </c>
      <c r="X227" s="122" t="s">
        <v>1384</v>
      </c>
      <c r="Y227" s="129"/>
      <c r="Z227" s="127"/>
      <c r="AA227" s="127"/>
      <c r="AB227" s="130"/>
      <c r="AC227" s="127"/>
      <c r="AD227" s="127"/>
      <c r="AE227" s="127"/>
      <c r="AF227" s="127"/>
      <c r="AG227" s="127"/>
      <c r="AH227" s="127"/>
      <c r="AI227" s="127"/>
      <c r="AJ227" s="127"/>
      <c r="AK227" s="127"/>
    </row>
    <row r="228" spans="1:37" ht="12.75" customHeight="1">
      <c r="A228" s="153" t="s">
        <v>1384</v>
      </c>
      <c r="B228" s="146" t="s">
        <v>77</v>
      </c>
      <c r="C228" s="455" t="s">
        <v>1602</v>
      </c>
      <c r="D228" s="455">
        <v>80111600</v>
      </c>
      <c r="E228" s="455" t="s">
        <v>1603</v>
      </c>
      <c r="F228" s="438" t="s">
        <v>42</v>
      </c>
      <c r="G228" s="455" t="s">
        <v>43</v>
      </c>
      <c r="H228" s="455">
        <v>3</v>
      </c>
      <c r="I228" s="455">
        <v>1</v>
      </c>
      <c r="J228" s="455" t="s">
        <v>44</v>
      </c>
      <c r="K228" s="455" t="s">
        <v>45</v>
      </c>
      <c r="L228" s="456" t="s">
        <v>1604</v>
      </c>
      <c r="M228" s="457">
        <v>11157000</v>
      </c>
      <c r="N228" s="455" t="s">
        <v>46</v>
      </c>
      <c r="O228" s="455" t="s">
        <v>47</v>
      </c>
      <c r="P228" s="458" t="s">
        <v>48</v>
      </c>
      <c r="Q228" s="455" t="s">
        <v>1605</v>
      </c>
      <c r="R228" s="89" t="s">
        <v>38</v>
      </c>
      <c r="S228" s="154">
        <v>8025</v>
      </c>
      <c r="T228" s="459">
        <v>2024110010079</v>
      </c>
      <c r="U228" s="459">
        <v>8</v>
      </c>
      <c r="V228" s="155">
        <v>45713</v>
      </c>
      <c r="W228" s="99">
        <f t="shared" si="2"/>
        <v>1</v>
      </c>
      <c r="X228" s="153" t="s">
        <v>1384</v>
      </c>
      <c r="Y228" s="156"/>
      <c r="Z228" s="156"/>
      <c r="AA228" s="156"/>
      <c r="AB228" s="156"/>
      <c r="AC228" s="156"/>
      <c r="AD228" s="156"/>
      <c r="AE228" s="156"/>
      <c r="AF228" s="156"/>
      <c r="AG228" s="156"/>
      <c r="AH228" s="156"/>
      <c r="AI228" s="156"/>
      <c r="AJ228" s="156"/>
      <c r="AK228" s="156"/>
    </row>
    <row r="229" spans="1:37" ht="12.75" customHeight="1">
      <c r="A229" s="153" t="s">
        <v>1384</v>
      </c>
      <c r="B229" s="146" t="s">
        <v>78</v>
      </c>
      <c r="C229" s="455" t="s">
        <v>1602</v>
      </c>
      <c r="D229" s="455">
        <v>80111600</v>
      </c>
      <c r="E229" s="455" t="s">
        <v>1603</v>
      </c>
      <c r="F229" s="438" t="s">
        <v>42</v>
      </c>
      <c r="G229" s="455" t="s">
        <v>43</v>
      </c>
      <c r="H229" s="455">
        <v>5</v>
      </c>
      <c r="I229" s="455">
        <v>1</v>
      </c>
      <c r="J229" s="455" t="s">
        <v>44</v>
      </c>
      <c r="K229" s="455" t="s">
        <v>45</v>
      </c>
      <c r="L229" s="456" t="s">
        <v>1606</v>
      </c>
      <c r="M229" s="457">
        <v>40000000</v>
      </c>
      <c r="N229" s="455" t="s">
        <v>46</v>
      </c>
      <c r="O229" s="455" t="s">
        <v>47</v>
      </c>
      <c r="P229" s="458" t="s">
        <v>48</v>
      </c>
      <c r="Q229" s="455" t="s">
        <v>1605</v>
      </c>
      <c r="R229" s="89" t="s">
        <v>38</v>
      </c>
      <c r="S229" s="154">
        <v>8025</v>
      </c>
      <c r="T229" s="459">
        <v>2024110010079</v>
      </c>
      <c r="U229" s="459">
        <v>8</v>
      </c>
      <c r="V229" s="155">
        <v>45713</v>
      </c>
      <c r="W229" s="99">
        <f t="shared" si="2"/>
        <v>1</v>
      </c>
      <c r="X229" s="153" t="s">
        <v>1384</v>
      </c>
      <c r="Y229" s="156"/>
      <c r="Z229" s="156"/>
      <c r="AA229" s="156"/>
      <c r="AB229" s="156"/>
      <c r="AC229" s="156"/>
      <c r="AD229" s="156"/>
      <c r="AE229" s="156"/>
      <c r="AF229" s="156"/>
      <c r="AG229" s="156"/>
      <c r="AH229" s="156"/>
      <c r="AI229" s="156"/>
      <c r="AJ229" s="156"/>
      <c r="AK229" s="156"/>
    </row>
    <row r="230" spans="1:37" ht="12.75" customHeight="1">
      <c r="A230" s="157" t="s">
        <v>1384</v>
      </c>
      <c r="B230" s="146" t="s">
        <v>79</v>
      </c>
      <c r="C230" s="455" t="s">
        <v>1602</v>
      </c>
      <c r="D230" s="455">
        <v>80111600</v>
      </c>
      <c r="E230" s="455" t="s">
        <v>1603</v>
      </c>
      <c r="F230" s="438" t="s">
        <v>42</v>
      </c>
      <c r="G230" s="455" t="s">
        <v>43</v>
      </c>
      <c r="H230" s="455">
        <v>10</v>
      </c>
      <c r="I230" s="455">
        <v>1</v>
      </c>
      <c r="J230" s="455" t="s">
        <v>44</v>
      </c>
      <c r="K230" s="455" t="s">
        <v>45</v>
      </c>
      <c r="L230" s="456" t="s">
        <v>1607</v>
      </c>
      <c r="M230" s="457">
        <v>60000000</v>
      </c>
      <c r="N230" s="455" t="s">
        <v>46</v>
      </c>
      <c r="O230" s="455" t="s">
        <v>47</v>
      </c>
      <c r="P230" s="458" t="s">
        <v>48</v>
      </c>
      <c r="Q230" s="455" t="s">
        <v>1605</v>
      </c>
      <c r="R230" s="89" t="s">
        <v>38</v>
      </c>
      <c r="S230" s="154">
        <v>8025</v>
      </c>
      <c r="T230" s="459">
        <v>2024110010079</v>
      </c>
      <c r="U230" s="459">
        <v>8</v>
      </c>
      <c r="V230" s="155">
        <v>45713</v>
      </c>
      <c r="W230" s="99">
        <f t="shared" si="2"/>
        <v>1</v>
      </c>
      <c r="X230" s="157" t="s">
        <v>1384</v>
      </c>
      <c r="Y230" s="156"/>
      <c r="Z230" s="156"/>
      <c r="AA230" s="156"/>
      <c r="AB230" s="156"/>
      <c r="AC230" s="156"/>
      <c r="AD230" s="156"/>
      <c r="AE230" s="156"/>
      <c r="AF230" s="156"/>
      <c r="AG230" s="156"/>
      <c r="AH230" s="156"/>
      <c r="AI230" s="156"/>
      <c r="AJ230" s="156"/>
      <c r="AK230" s="156"/>
    </row>
    <row r="231" spans="1:37" ht="12.75" customHeight="1">
      <c r="A231" s="157" t="s">
        <v>1384</v>
      </c>
      <c r="B231" s="146" t="s">
        <v>74</v>
      </c>
      <c r="C231" s="455" t="s">
        <v>1602</v>
      </c>
      <c r="D231" s="455">
        <v>80111600</v>
      </c>
      <c r="E231" s="455" t="s">
        <v>61</v>
      </c>
      <c r="F231" s="438" t="s">
        <v>42</v>
      </c>
      <c r="G231" s="455" t="s">
        <v>43</v>
      </c>
      <c r="H231" s="455">
        <v>4</v>
      </c>
      <c r="I231" s="455">
        <v>1</v>
      </c>
      <c r="J231" s="455" t="s">
        <v>44</v>
      </c>
      <c r="K231" s="455" t="s">
        <v>45</v>
      </c>
      <c r="L231" s="456" t="s">
        <v>1608</v>
      </c>
      <c r="M231" s="457">
        <v>14300000</v>
      </c>
      <c r="N231" s="455" t="s">
        <v>46</v>
      </c>
      <c r="O231" s="455" t="s">
        <v>47</v>
      </c>
      <c r="P231" s="458" t="s">
        <v>48</v>
      </c>
      <c r="Q231" s="455" t="s">
        <v>1605</v>
      </c>
      <c r="R231" s="89" t="s">
        <v>38</v>
      </c>
      <c r="S231" s="154">
        <v>8025</v>
      </c>
      <c r="T231" s="459">
        <v>2024110010079</v>
      </c>
      <c r="U231" s="459">
        <v>8</v>
      </c>
      <c r="V231" s="155">
        <v>45713</v>
      </c>
      <c r="W231" s="99">
        <f t="shared" si="2"/>
        <v>1</v>
      </c>
      <c r="X231" s="157" t="s">
        <v>1384</v>
      </c>
      <c r="Y231" s="156"/>
      <c r="Z231" s="156"/>
      <c r="AA231" s="156"/>
      <c r="AB231" s="156"/>
      <c r="AC231" s="156"/>
      <c r="AD231" s="156"/>
      <c r="AE231" s="156"/>
      <c r="AF231" s="156"/>
      <c r="AG231" s="156"/>
      <c r="AH231" s="156"/>
      <c r="AI231" s="156"/>
      <c r="AJ231" s="156"/>
      <c r="AK231" s="156"/>
    </row>
    <row r="232" spans="1:37" ht="12.75" customHeight="1">
      <c r="A232" s="157" t="s">
        <v>1384</v>
      </c>
      <c r="B232" s="146" t="s">
        <v>62</v>
      </c>
      <c r="C232" s="455" t="s">
        <v>1602</v>
      </c>
      <c r="D232" s="455">
        <v>80111600</v>
      </c>
      <c r="E232" s="455" t="s">
        <v>1603</v>
      </c>
      <c r="F232" s="438" t="s">
        <v>42</v>
      </c>
      <c r="G232" s="455" t="s">
        <v>43</v>
      </c>
      <c r="H232" s="455">
        <v>5</v>
      </c>
      <c r="I232" s="455">
        <v>1</v>
      </c>
      <c r="J232" s="455" t="s">
        <v>44</v>
      </c>
      <c r="K232" s="455" t="s">
        <v>45</v>
      </c>
      <c r="L232" s="456" t="s">
        <v>1609</v>
      </c>
      <c r="M232" s="457">
        <v>22500000</v>
      </c>
      <c r="N232" s="455" t="s">
        <v>46</v>
      </c>
      <c r="O232" s="455" t="s">
        <v>47</v>
      </c>
      <c r="P232" s="458" t="s">
        <v>48</v>
      </c>
      <c r="Q232" s="455" t="s">
        <v>1605</v>
      </c>
      <c r="R232" s="89" t="s">
        <v>38</v>
      </c>
      <c r="S232" s="154">
        <v>8025</v>
      </c>
      <c r="T232" s="459">
        <v>2024110010079</v>
      </c>
      <c r="U232" s="459">
        <v>8</v>
      </c>
      <c r="V232" s="155">
        <v>45713</v>
      </c>
      <c r="W232" s="99">
        <f t="shared" si="2"/>
        <v>1</v>
      </c>
      <c r="X232" s="157" t="s">
        <v>1384</v>
      </c>
      <c r="Y232" s="156"/>
      <c r="Z232" s="156"/>
      <c r="AA232" s="156"/>
      <c r="AB232" s="156"/>
      <c r="AC232" s="156"/>
      <c r="AD232" s="156"/>
      <c r="AE232" s="156"/>
      <c r="AF232" s="156"/>
      <c r="AG232" s="156"/>
      <c r="AH232" s="156"/>
      <c r="AI232" s="156"/>
      <c r="AJ232" s="156"/>
      <c r="AK232" s="156"/>
    </row>
    <row r="233" spans="1:37" ht="12.75" customHeight="1">
      <c r="A233" s="157" t="s">
        <v>1384</v>
      </c>
      <c r="B233" s="146" t="s">
        <v>52</v>
      </c>
      <c r="C233" s="460" t="s">
        <v>1602</v>
      </c>
      <c r="D233" s="461">
        <v>80111600</v>
      </c>
      <c r="E233" s="461" t="s">
        <v>1603</v>
      </c>
      <c r="F233" s="461" t="s">
        <v>42</v>
      </c>
      <c r="G233" s="461" t="s">
        <v>43</v>
      </c>
      <c r="H233" s="461">
        <v>5</v>
      </c>
      <c r="I233" s="461">
        <v>1</v>
      </c>
      <c r="J233" s="461" t="s">
        <v>44</v>
      </c>
      <c r="K233" s="461" t="s">
        <v>45</v>
      </c>
      <c r="L233" s="462" t="s">
        <v>1610</v>
      </c>
      <c r="M233" s="462">
        <v>25000000</v>
      </c>
      <c r="N233" s="441" t="s">
        <v>46</v>
      </c>
      <c r="O233" s="441" t="s">
        <v>47</v>
      </c>
      <c r="P233" s="441" t="s">
        <v>48</v>
      </c>
      <c r="Q233" s="461" t="s">
        <v>1605</v>
      </c>
      <c r="R233" s="89" t="s">
        <v>38</v>
      </c>
      <c r="S233" s="154">
        <v>8025</v>
      </c>
      <c r="T233" s="459">
        <v>2024110010079</v>
      </c>
      <c r="U233" s="459">
        <v>8</v>
      </c>
      <c r="V233" s="155">
        <v>45713</v>
      </c>
      <c r="W233" s="99">
        <f t="shared" si="2"/>
        <v>1</v>
      </c>
      <c r="X233" s="157" t="s">
        <v>1384</v>
      </c>
      <c r="Y233" s="156"/>
      <c r="Z233" s="156"/>
      <c r="AA233" s="156"/>
      <c r="AB233" s="156"/>
      <c r="AC233" s="156"/>
      <c r="AD233" s="156"/>
      <c r="AE233" s="156"/>
      <c r="AF233" s="156"/>
      <c r="AG233" s="156"/>
      <c r="AH233" s="156"/>
      <c r="AI233" s="156"/>
      <c r="AJ233" s="156"/>
      <c r="AK233" s="156"/>
    </row>
    <row r="234" spans="1:37" ht="12.75" customHeight="1">
      <c r="A234" s="157" t="s">
        <v>1384</v>
      </c>
      <c r="B234" s="146" t="s">
        <v>56</v>
      </c>
      <c r="C234" s="460" t="s">
        <v>1602</v>
      </c>
      <c r="D234" s="461">
        <v>80111600</v>
      </c>
      <c r="E234" s="461" t="s">
        <v>1603</v>
      </c>
      <c r="F234" s="461" t="s">
        <v>42</v>
      </c>
      <c r="G234" s="461" t="s">
        <v>43</v>
      </c>
      <c r="H234" s="461">
        <v>5</v>
      </c>
      <c r="I234" s="461">
        <v>1</v>
      </c>
      <c r="J234" s="461" t="s">
        <v>44</v>
      </c>
      <c r="K234" s="461" t="s">
        <v>45</v>
      </c>
      <c r="L234" s="462" t="s">
        <v>1607</v>
      </c>
      <c r="M234" s="462">
        <v>30000000</v>
      </c>
      <c r="N234" s="441" t="s">
        <v>46</v>
      </c>
      <c r="O234" s="441" t="s">
        <v>47</v>
      </c>
      <c r="P234" s="441" t="s">
        <v>48</v>
      </c>
      <c r="Q234" s="455" t="s">
        <v>1605</v>
      </c>
      <c r="R234" s="89" t="s">
        <v>38</v>
      </c>
      <c r="S234" s="154">
        <v>8025</v>
      </c>
      <c r="T234" s="459">
        <v>2024110010079</v>
      </c>
      <c r="U234" s="459">
        <v>8</v>
      </c>
      <c r="V234" s="155">
        <v>45713</v>
      </c>
      <c r="W234" s="99">
        <f t="shared" si="2"/>
        <v>1</v>
      </c>
      <c r="X234" s="157" t="s">
        <v>1384</v>
      </c>
      <c r="Y234" s="156"/>
      <c r="Z234" s="156"/>
      <c r="AA234" s="156"/>
      <c r="AB234" s="156"/>
      <c r="AC234" s="156"/>
      <c r="AD234" s="156"/>
      <c r="AE234" s="156"/>
      <c r="AF234" s="156"/>
      <c r="AG234" s="156"/>
      <c r="AH234" s="156"/>
      <c r="AI234" s="156"/>
      <c r="AJ234" s="156"/>
      <c r="AK234" s="156"/>
    </row>
    <row r="235" spans="1:37" ht="12.75" customHeight="1">
      <c r="A235" s="153" t="s">
        <v>1384</v>
      </c>
      <c r="B235" s="146" t="s">
        <v>33</v>
      </c>
      <c r="C235" s="455" t="s">
        <v>1602</v>
      </c>
      <c r="D235" s="455">
        <v>80111600</v>
      </c>
      <c r="E235" s="455" t="s">
        <v>1603</v>
      </c>
      <c r="F235" s="438" t="s">
        <v>42</v>
      </c>
      <c r="G235" s="455" t="s">
        <v>43</v>
      </c>
      <c r="H235" s="455">
        <v>5</v>
      </c>
      <c r="I235" s="455">
        <v>1</v>
      </c>
      <c r="J235" s="455" t="s">
        <v>44</v>
      </c>
      <c r="K235" s="455" t="s">
        <v>45</v>
      </c>
      <c r="L235" s="456" t="s">
        <v>1611</v>
      </c>
      <c r="M235" s="457">
        <v>23500000</v>
      </c>
      <c r="N235" s="455" t="s">
        <v>46</v>
      </c>
      <c r="O235" s="455" t="s">
        <v>47</v>
      </c>
      <c r="P235" s="458" t="s">
        <v>48</v>
      </c>
      <c r="Q235" s="455" t="s">
        <v>1605</v>
      </c>
      <c r="R235" s="89" t="s">
        <v>38</v>
      </c>
      <c r="S235" s="154">
        <v>8025</v>
      </c>
      <c r="T235" s="459">
        <v>2024110010079</v>
      </c>
      <c r="U235" s="459">
        <v>8</v>
      </c>
      <c r="V235" s="155">
        <v>45713</v>
      </c>
      <c r="W235" s="99">
        <f t="shared" si="2"/>
        <v>1</v>
      </c>
      <c r="X235" s="153" t="s">
        <v>1384</v>
      </c>
      <c r="Y235" s="156"/>
      <c r="Z235" s="156"/>
      <c r="AA235" s="156"/>
      <c r="AB235" s="156"/>
      <c r="AC235" s="156"/>
      <c r="AD235" s="156"/>
      <c r="AE235" s="156"/>
      <c r="AF235" s="156"/>
      <c r="AG235" s="156"/>
      <c r="AH235" s="156"/>
      <c r="AI235" s="156"/>
      <c r="AJ235" s="156"/>
      <c r="AK235" s="156"/>
    </row>
    <row r="236" spans="1:37" ht="12.75" customHeight="1">
      <c r="A236" s="158"/>
      <c r="B236" s="146"/>
      <c r="C236" s="159"/>
      <c r="D236" s="158"/>
      <c r="E236" s="158"/>
      <c r="F236" s="158"/>
      <c r="G236" s="158"/>
      <c r="H236" s="158"/>
      <c r="I236" s="158"/>
      <c r="J236" s="158"/>
      <c r="K236" s="158"/>
      <c r="L236" s="160"/>
      <c r="M236" s="161"/>
      <c r="N236" s="158"/>
      <c r="O236" s="158"/>
      <c r="P236" s="158"/>
      <c r="Q236" s="162"/>
      <c r="R236" s="89"/>
      <c r="S236" s="90"/>
      <c r="T236" s="459"/>
      <c r="U236" s="459"/>
      <c r="V236" s="163"/>
      <c r="W236" s="99"/>
      <c r="X236" s="158"/>
      <c r="Y236" s="163"/>
      <c r="Z236" s="163"/>
      <c r="AA236" s="163"/>
      <c r="AB236" s="163"/>
      <c r="AC236" s="163"/>
      <c r="AD236" s="163"/>
      <c r="AE236" s="163"/>
      <c r="AF236" s="163"/>
      <c r="AG236" s="163"/>
      <c r="AH236" s="163"/>
      <c r="AI236" s="163"/>
      <c r="AJ236" s="163"/>
      <c r="AK236" s="163"/>
    </row>
    <row r="237" spans="1:37" ht="12.75" customHeight="1">
      <c r="A237" s="158"/>
      <c r="B237" s="164"/>
      <c r="C237" s="159"/>
      <c r="D237" s="158"/>
      <c r="E237" s="158"/>
      <c r="F237" s="158"/>
      <c r="G237" s="158"/>
      <c r="H237" s="158"/>
      <c r="I237" s="158"/>
      <c r="J237" s="158"/>
      <c r="K237" s="158"/>
      <c r="L237" s="165"/>
      <c r="M237" s="166"/>
      <c r="N237" s="158"/>
      <c r="O237" s="158"/>
      <c r="P237" s="167"/>
      <c r="Q237" s="158"/>
      <c r="R237" s="89"/>
      <c r="S237" s="90"/>
      <c r="T237" s="459"/>
      <c r="U237" s="459"/>
      <c r="V237" s="463"/>
      <c r="W237" s="99">
        <f t="shared" ref="W237:W491" si="18">COUNTIF($B$4:$B$128,B237)</f>
        <v>0</v>
      </c>
      <c r="X237" s="158"/>
      <c r="Y237" s="463"/>
      <c r="Z237" s="463"/>
      <c r="AA237" s="463"/>
      <c r="AB237" s="463"/>
      <c r="AC237" s="463"/>
      <c r="AD237" s="463"/>
      <c r="AE237" s="463"/>
      <c r="AF237" s="463"/>
      <c r="AG237" s="463"/>
      <c r="AH237" s="463"/>
      <c r="AI237" s="463"/>
      <c r="AJ237" s="463"/>
      <c r="AK237" s="463"/>
    </row>
    <row r="238" spans="1:37" ht="12.75" customHeight="1">
      <c r="A238" s="168" t="s">
        <v>1612</v>
      </c>
      <c r="B238" s="464"/>
      <c r="C238" s="169"/>
      <c r="D238" s="169"/>
      <c r="E238" s="169"/>
      <c r="F238" s="169"/>
      <c r="G238" s="169"/>
      <c r="H238" s="169"/>
      <c r="I238" s="169"/>
      <c r="J238" s="169"/>
      <c r="K238" s="169"/>
      <c r="L238" s="169"/>
      <c r="M238" s="170"/>
      <c r="N238" s="169"/>
      <c r="O238" s="513"/>
      <c r="P238" s="514"/>
      <c r="Q238" s="515"/>
      <c r="R238" s="89"/>
      <c r="S238" s="434"/>
      <c r="T238" s="434"/>
      <c r="U238" s="434"/>
      <c r="V238" s="339"/>
      <c r="W238" s="99">
        <f t="shared" si="18"/>
        <v>0</v>
      </c>
      <c r="X238" s="168" t="s">
        <v>1612</v>
      </c>
      <c r="Y238" s="339"/>
      <c r="Z238" s="339"/>
      <c r="AA238" s="339"/>
      <c r="AB238" s="339"/>
      <c r="AC238" s="339"/>
      <c r="AD238" s="339"/>
      <c r="AE238" s="339"/>
      <c r="AF238" s="339"/>
      <c r="AG238" s="339"/>
      <c r="AH238" s="339"/>
      <c r="AI238" s="339"/>
      <c r="AJ238" s="339"/>
      <c r="AK238" s="339"/>
    </row>
    <row r="239" spans="1:37" ht="12.75" customHeight="1">
      <c r="A239" s="516" t="s">
        <v>1613</v>
      </c>
      <c r="B239" s="517"/>
      <c r="C239" s="517"/>
      <c r="D239" s="517"/>
      <c r="E239" s="517"/>
      <c r="F239" s="517"/>
      <c r="G239" s="517"/>
      <c r="H239" s="517"/>
      <c r="I239" s="517"/>
      <c r="J239" s="517"/>
      <c r="K239" s="517"/>
      <c r="L239" s="517"/>
      <c r="M239" s="517"/>
      <c r="N239" s="517"/>
      <c r="O239" s="517"/>
      <c r="P239" s="517"/>
      <c r="Q239" s="518"/>
      <c r="R239" s="171"/>
      <c r="S239" s="434"/>
      <c r="T239" s="434"/>
      <c r="U239" s="434"/>
      <c r="V239" s="339"/>
      <c r="W239" s="99">
        <f t="shared" si="18"/>
        <v>0</v>
      </c>
      <c r="X239" s="465" t="s">
        <v>1613</v>
      </c>
      <c r="Y239" s="339"/>
      <c r="Z239" s="339"/>
      <c r="AA239" s="339"/>
      <c r="AB239" s="339"/>
      <c r="AC239" s="339"/>
      <c r="AD239" s="339"/>
      <c r="AE239" s="339"/>
      <c r="AF239" s="339"/>
      <c r="AG239" s="339"/>
      <c r="AH239" s="339"/>
      <c r="AI239" s="339"/>
      <c r="AJ239" s="339"/>
      <c r="AK239" s="339"/>
    </row>
    <row r="240" spans="1:37" ht="75" customHeight="1">
      <c r="A240" s="519" t="s">
        <v>1614</v>
      </c>
      <c r="B240" s="515"/>
      <c r="C240" s="513"/>
      <c r="D240" s="514"/>
      <c r="E240" s="515"/>
      <c r="F240" s="520" t="s">
        <v>1615</v>
      </c>
      <c r="G240" s="521"/>
      <c r="H240" s="521"/>
      <c r="I240" s="521"/>
      <c r="J240" s="522">
        <v>2</v>
      </c>
      <c r="K240" s="514"/>
      <c r="L240" s="514"/>
      <c r="M240" s="514"/>
      <c r="N240" s="515"/>
      <c r="O240" s="172" t="s">
        <v>1616</v>
      </c>
      <c r="P240" s="523">
        <v>45706</v>
      </c>
      <c r="Q240" s="515"/>
      <c r="R240" s="173"/>
      <c r="S240" s="434"/>
      <c r="T240" s="434"/>
      <c r="U240" s="434"/>
      <c r="V240" s="339"/>
      <c r="W240" s="99">
        <f t="shared" si="18"/>
        <v>0</v>
      </c>
      <c r="X240" s="172" t="s">
        <v>1614</v>
      </c>
      <c r="Y240" s="339"/>
      <c r="Z240" s="339"/>
      <c r="AA240" s="339"/>
      <c r="AB240" s="339"/>
      <c r="AC240" s="339"/>
      <c r="AD240" s="339"/>
      <c r="AE240" s="339"/>
      <c r="AF240" s="339"/>
      <c r="AG240" s="339"/>
      <c r="AH240" s="339"/>
      <c r="AI240" s="339"/>
      <c r="AJ240" s="339"/>
      <c r="AK240" s="339"/>
    </row>
    <row r="241" spans="1:37" ht="12.75" customHeight="1">
      <c r="A241" s="174"/>
      <c r="B241" s="175"/>
      <c r="C241" s="174"/>
      <c r="D241" s="174"/>
      <c r="E241" s="174"/>
      <c r="F241" s="174"/>
      <c r="G241" s="174"/>
      <c r="H241" s="174"/>
      <c r="I241" s="174"/>
      <c r="J241" s="174"/>
      <c r="K241" s="174"/>
      <c r="L241" s="174"/>
      <c r="M241" s="176"/>
      <c r="N241" s="174"/>
      <c r="O241" s="174"/>
      <c r="P241" s="174"/>
      <c r="Q241" s="177"/>
      <c r="R241" s="178"/>
      <c r="S241" s="434"/>
      <c r="T241" s="434"/>
      <c r="U241" s="434"/>
      <c r="V241" s="339"/>
      <c r="W241" s="99">
        <f t="shared" si="18"/>
        <v>0</v>
      </c>
      <c r="X241" s="174"/>
      <c r="Y241" s="339"/>
      <c r="Z241" s="339"/>
      <c r="AA241" s="339"/>
      <c r="AB241" s="339"/>
      <c r="AC241" s="339"/>
      <c r="AD241" s="339"/>
      <c r="AE241" s="339"/>
      <c r="AF241" s="339"/>
      <c r="AG241" s="339"/>
      <c r="AH241" s="339"/>
      <c r="AI241" s="339"/>
      <c r="AJ241" s="339"/>
      <c r="AK241" s="339"/>
    </row>
    <row r="242" spans="1:37" ht="12.75" customHeight="1">
      <c r="A242" s="174"/>
      <c r="B242" s="175"/>
      <c r="C242" s="174"/>
      <c r="D242" s="174"/>
      <c r="E242" s="174"/>
      <c r="F242" s="174"/>
      <c r="G242" s="174"/>
      <c r="H242" s="174"/>
      <c r="I242" s="174"/>
      <c r="J242" s="174"/>
      <c r="K242" s="174"/>
      <c r="L242" s="174"/>
      <c r="M242" s="176"/>
      <c r="N242" s="174"/>
      <c r="O242" s="174"/>
      <c r="P242" s="174"/>
      <c r="Q242" s="177"/>
      <c r="R242" s="178"/>
      <c r="S242" s="434"/>
      <c r="T242" s="434"/>
      <c r="U242" s="434"/>
      <c r="V242" s="339"/>
      <c r="W242" s="99">
        <f t="shared" si="18"/>
        <v>0</v>
      </c>
      <c r="X242" s="174"/>
      <c r="Y242" s="339"/>
      <c r="Z242" s="339"/>
      <c r="AA242" s="339"/>
      <c r="AB242" s="339"/>
      <c r="AC242" s="339"/>
      <c r="AD242" s="339"/>
      <c r="AE242" s="339"/>
      <c r="AF242" s="339"/>
      <c r="AG242" s="339"/>
      <c r="AH242" s="339"/>
      <c r="AI242" s="339"/>
      <c r="AJ242" s="339"/>
      <c r="AK242" s="339"/>
    </row>
    <row r="243" spans="1:37" ht="12.75" customHeight="1">
      <c r="A243" s="174"/>
      <c r="B243" s="175"/>
      <c r="C243" s="174"/>
      <c r="D243" s="174"/>
      <c r="E243" s="174"/>
      <c r="F243" s="174"/>
      <c r="G243" s="174"/>
      <c r="H243" s="174"/>
      <c r="I243" s="174"/>
      <c r="J243" s="174"/>
      <c r="K243" s="174"/>
      <c r="L243" s="174"/>
      <c r="M243" s="176"/>
      <c r="N243" s="174"/>
      <c r="O243" s="174"/>
      <c r="P243" s="174"/>
      <c r="Q243" s="177"/>
      <c r="R243" s="178"/>
      <c r="S243" s="434"/>
      <c r="T243" s="434"/>
      <c r="U243" s="434"/>
      <c r="V243" s="339"/>
      <c r="W243" s="99">
        <f t="shared" si="18"/>
        <v>0</v>
      </c>
      <c r="X243" s="174"/>
      <c r="Y243" s="339"/>
      <c r="Z243" s="339"/>
      <c r="AA243" s="339"/>
      <c r="AB243" s="339"/>
      <c r="AC243" s="339"/>
      <c r="AD243" s="339"/>
      <c r="AE243" s="339"/>
      <c r="AF243" s="339"/>
      <c r="AG243" s="339"/>
      <c r="AH243" s="339"/>
      <c r="AI243" s="339"/>
      <c r="AJ243" s="339"/>
      <c r="AK243" s="339"/>
    </row>
    <row r="244" spans="1:37" ht="12.75" customHeight="1">
      <c r="A244" s="339"/>
      <c r="B244" s="466"/>
      <c r="C244" s="339"/>
      <c r="D244" s="339"/>
      <c r="E244" s="339"/>
      <c r="F244" s="339"/>
      <c r="G244" s="339"/>
      <c r="H244" s="339"/>
      <c r="I244" s="339"/>
      <c r="J244" s="339"/>
      <c r="K244" s="339"/>
      <c r="L244" s="339"/>
      <c r="M244" s="340"/>
      <c r="N244" s="339"/>
      <c r="O244" s="339"/>
      <c r="P244" s="339"/>
      <c r="Q244" s="341"/>
      <c r="R244" s="178"/>
      <c r="S244" s="434"/>
      <c r="T244" s="434"/>
      <c r="U244" s="434"/>
      <c r="V244" s="339"/>
      <c r="W244" s="99">
        <f t="shared" si="18"/>
        <v>0</v>
      </c>
      <c r="X244" s="339"/>
      <c r="Y244" s="339"/>
      <c r="Z244" s="339"/>
      <c r="AA244" s="339"/>
      <c r="AB244" s="339"/>
      <c r="AC244" s="339"/>
      <c r="AD244" s="339"/>
      <c r="AE244" s="339"/>
      <c r="AF244" s="339"/>
      <c r="AG244" s="339"/>
      <c r="AH244" s="339"/>
      <c r="AI244" s="339"/>
      <c r="AJ244" s="339"/>
      <c r="AK244" s="339"/>
    </row>
    <row r="245" spans="1:37" ht="12.75" customHeight="1">
      <c r="A245" s="339"/>
      <c r="B245" s="466"/>
      <c r="C245" s="339"/>
      <c r="D245" s="339"/>
      <c r="E245" s="339"/>
      <c r="F245" s="339"/>
      <c r="G245" s="339"/>
      <c r="H245" s="339"/>
      <c r="I245" s="339"/>
      <c r="J245" s="339"/>
      <c r="K245" s="339"/>
      <c r="L245" s="339"/>
      <c r="M245" s="340"/>
      <c r="N245" s="339"/>
      <c r="O245" s="339"/>
      <c r="P245" s="339"/>
      <c r="Q245" s="341"/>
      <c r="R245" s="178"/>
      <c r="S245" s="434"/>
      <c r="T245" s="434"/>
      <c r="U245" s="434"/>
      <c r="V245" s="339"/>
      <c r="W245" s="99">
        <f t="shared" si="18"/>
        <v>0</v>
      </c>
      <c r="X245" s="339"/>
      <c r="Y245" s="339"/>
      <c r="Z245" s="339"/>
      <c r="AA245" s="339"/>
      <c r="AB245" s="339"/>
      <c r="AC245" s="339"/>
      <c r="AD245" s="339"/>
      <c r="AE245" s="339"/>
      <c r="AF245" s="339"/>
      <c r="AG245" s="339"/>
      <c r="AH245" s="339"/>
      <c r="AI245" s="339"/>
      <c r="AJ245" s="339"/>
      <c r="AK245" s="339"/>
    </row>
    <row r="246" spans="1:37" ht="12.75" customHeight="1">
      <c r="A246" s="339"/>
      <c r="B246" s="466"/>
      <c r="C246" s="339"/>
      <c r="D246" s="339"/>
      <c r="E246" s="339"/>
      <c r="F246" s="339"/>
      <c r="G246" s="339"/>
      <c r="H246" s="339"/>
      <c r="I246" s="339"/>
      <c r="J246" s="339"/>
      <c r="K246" s="339"/>
      <c r="L246" s="339"/>
      <c r="M246" s="340"/>
      <c r="N246" s="339"/>
      <c r="O246" s="339"/>
      <c r="P246" s="339"/>
      <c r="Q246" s="341"/>
      <c r="R246" s="178"/>
      <c r="S246" s="434"/>
      <c r="T246" s="434"/>
      <c r="U246" s="434"/>
      <c r="V246" s="339"/>
      <c r="W246" s="99">
        <f t="shared" si="18"/>
        <v>0</v>
      </c>
      <c r="X246" s="339"/>
      <c r="Y246" s="339"/>
      <c r="Z246" s="339"/>
      <c r="AA246" s="339"/>
      <c r="AB246" s="339"/>
      <c r="AC246" s="339"/>
      <c r="AD246" s="339"/>
      <c r="AE246" s="339"/>
      <c r="AF246" s="339"/>
      <c r="AG246" s="339"/>
      <c r="AH246" s="339"/>
      <c r="AI246" s="339"/>
      <c r="AJ246" s="339"/>
      <c r="AK246" s="339"/>
    </row>
    <row r="247" spans="1:37" ht="12.75" customHeight="1">
      <c r="A247" s="339"/>
      <c r="B247" s="466"/>
      <c r="C247" s="339"/>
      <c r="D247" s="339"/>
      <c r="E247" s="339"/>
      <c r="F247" s="339"/>
      <c r="G247" s="339"/>
      <c r="H247" s="339"/>
      <c r="I247" s="339"/>
      <c r="J247" s="339"/>
      <c r="K247" s="339"/>
      <c r="L247" s="339"/>
      <c r="M247" s="340"/>
      <c r="N247" s="339"/>
      <c r="O247" s="339"/>
      <c r="P247" s="339"/>
      <c r="Q247" s="341"/>
      <c r="R247" s="178"/>
      <c r="S247" s="434"/>
      <c r="T247" s="434"/>
      <c r="U247" s="434"/>
      <c r="V247" s="339"/>
      <c r="W247" s="99">
        <f t="shared" si="18"/>
        <v>0</v>
      </c>
      <c r="X247" s="339"/>
      <c r="Y247" s="339"/>
      <c r="Z247" s="339"/>
      <c r="AA247" s="339"/>
      <c r="AB247" s="339"/>
      <c r="AC247" s="339"/>
      <c r="AD247" s="339"/>
      <c r="AE247" s="339"/>
      <c r="AF247" s="339"/>
      <c r="AG247" s="339"/>
      <c r="AH247" s="339"/>
      <c r="AI247" s="339"/>
      <c r="AJ247" s="339"/>
      <c r="AK247" s="339"/>
    </row>
    <row r="248" spans="1:37" ht="12.75" customHeight="1">
      <c r="A248" s="339"/>
      <c r="B248" s="466"/>
      <c r="C248" s="339"/>
      <c r="D248" s="339"/>
      <c r="E248" s="339"/>
      <c r="F248" s="339"/>
      <c r="G248" s="339"/>
      <c r="H248" s="339"/>
      <c r="I248" s="339"/>
      <c r="J248" s="339"/>
      <c r="K248" s="339"/>
      <c r="L248" s="339"/>
      <c r="M248" s="340"/>
      <c r="N248" s="339"/>
      <c r="O248" s="339"/>
      <c r="P248" s="339"/>
      <c r="Q248" s="341"/>
      <c r="R248" s="178"/>
      <c r="S248" s="434"/>
      <c r="T248" s="434"/>
      <c r="U248" s="434"/>
      <c r="V248" s="339"/>
      <c r="W248" s="99">
        <f t="shared" si="18"/>
        <v>0</v>
      </c>
      <c r="X248" s="339"/>
      <c r="Y248" s="339"/>
      <c r="Z248" s="339"/>
      <c r="AA248" s="339"/>
      <c r="AB248" s="339"/>
      <c r="AC248" s="339"/>
      <c r="AD248" s="339"/>
      <c r="AE248" s="339"/>
      <c r="AF248" s="339"/>
      <c r="AG248" s="339"/>
      <c r="AH248" s="339"/>
      <c r="AI248" s="339"/>
      <c r="AJ248" s="339"/>
      <c r="AK248" s="339"/>
    </row>
    <row r="249" spans="1:37" ht="12.75" customHeight="1">
      <c r="A249" s="339"/>
      <c r="B249" s="466"/>
      <c r="C249" s="339"/>
      <c r="D249" s="339"/>
      <c r="E249" s="339"/>
      <c r="F249" s="339"/>
      <c r="G249" s="339"/>
      <c r="H249" s="339"/>
      <c r="I249" s="339"/>
      <c r="J249" s="339"/>
      <c r="K249" s="339"/>
      <c r="L249" s="339"/>
      <c r="M249" s="340"/>
      <c r="N249" s="339"/>
      <c r="O249" s="339"/>
      <c r="P249" s="339"/>
      <c r="Q249" s="341"/>
      <c r="R249" s="178"/>
      <c r="S249" s="434"/>
      <c r="T249" s="434"/>
      <c r="U249" s="434"/>
      <c r="V249" s="339"/>
      <c r="W249" s="99">
        <f t="shared" si="18"/>
        <v>0</v>
      </c>
      <c r="X249" s="339"/>
      <c r="Y249" s="339"/>
      <c r="Z249" s="339"/>
      <c r="AA249" s="339"/>
      <c r="AB249" s="339"/>
      <c r="AC249" s="339"/>
      <c r="AD249" s="339"/>
      <c r="AE249" s="339"/>
      <c r="AF249" s="339"/>
      <c r="AG249" s="339"/>
      <c r="AH249" s="339"/>
      <c r="AI249" s="339"/>
      <c r="AJ249" s="339"/>
      <c r="AK249" s="339"/>
    </row>
    <row r="250" spans="1:37" ht="12.75" customHeight="1">
      <c r="A250" s="339"/>
      <c r="B250" s="466"/>
      <c r="C250" s="339"/>
      <c r="D250" s="339"/>
      <c r="E250" s="339"/>
      <c r="F250" s="339"/>
      <c r="G250" s="339"/>
      <c r="H250" s="339"/>
      <c r="I250" s="339"/>
      <c r="J250" s="339"/>
      <c r="K250" s="339"/>
      <c r="L250" s="339"/>
      <c r="M250" s="340"/>
      <c r="N250" s="339"/>
      <c r="O250" s="339"/>
      <c r="P250" s="339"/>
      <c r="Q250" s="341"/>
      <c r="R250" s="178"/>
      <c r="S250" s="434"/>
      <c r="T250" s="434"/>
      <c r="U250" s="434"/>
      <c r="V250" s="339"/>
      <c r="W250" s="99">
        <f t="shared" si="18"/>
        <v>0</v>
      </c>
      <c r="X250" s="339"/>
      <c r="Y250" s="339"/>
      <c r="Z250" s="339"/>
      <c r="AA250" s="339"/>
      <c r="AB250" s="339"/>
      <c r="AC250" s="339"/>
      <c r="AD250" s="339"/>
      <c r="AE250" s="339"/>
      <c r="AF250" s="339"/>
      <c r="AG250" s="339"/>
      <c r="AH250" s="339"/>
      <c r="AI250" s="339"/>
      <c r="AJ250" s="339"/>
      <c r="AK250" s="339"/>
    </row>
    <row r="251" spans="1:37" ht="12.75" customHeight="1">
      <c r="A251" s="339"/>
      <c r="B251" s="466"/>
      <c r="C251" s="339"/>
      <c r="D251" s="339"/>
      <c r="E251" s="339"/>
      <c r="F251" s="339"/>
      <c r="G251" s="339"/>
      <c r="H251" s="339"/>
      <c r="I251" s="339"/>
      <c r="J251" s="339"/>
      <c r="K251" s="339"/>
      <c r="L251" s="339"/>
      <c r="M251" s="340"/>
      <c r="N251" s="339"/>
      <c r="O251" s="339"/>
      <c r="P251" s="339"/>
      <c r="Q251" s="341"/>
      <c r="R251" s="178"/>
      <c r="S251" s="434"/>
      <c r="T251" s="434"/>
      <c r="U251" s="434"/>
      <c r="V251" s="339"/>
      <c r="W251" s="99">
        <f t="shared" si="18"/>
        <v>0</v>
      </c>
      <c r="X251" s="339"/>
      <c r="Y251" s="339"/>
      <c r="Z251" s="339"/>
      <c r="AA251" s="339"/>
      <c r="AB251" s="339"/>
      <c r="AC251" s="339"/>
      <c r="AD251" s="339"/>
      <c r="AE251" s="339"/>
      <c r="AF251" s="339"/>
      <c r="AG251" s="339"/>
      <c r="AH251" s="339"/>
      <c r="AI251" s="339"/>
      <c r="AJ251" s="339"/>
      <c r="AK251" s="339"/>
    </row>
    <row r="252" spans="1:37" ht="12.75" customHeight="1">
      <c r="A252" s="339"/>
      <c r="B252" s="466"/>
      <c r="C252" s="339"/>
      <c r="D252" s="339"/>
      <c r="E252" s="339"/>
      <c r="F252" s="339"/>
      <c r="G252" s="339"/>
      <c r="H252" s="339"/>
      <c r="I252" s="339"/>
      <c r="J252" s="339"/>
      <c r="K252" s="339"/>
      <c r="L252" s="339"/>
      <c r="M252" s="340"/>
      <c r="N252" s="339"/>
      <c r="O252" s="339"/>
      <c r="P252" s="339"/>
      <c r="Q252" s="341"/>
      <c r="R252" s="178"/>
      <c r="S252" s="434"/>
      <c r="T252" s="434"/>
      <c r="U252" s="434"/>
      <c r="V252" s="339"/>
      <c r="W252" s="99">
        <f t="shared" si="18"/>
        <v>0</v>
      </c>
      <c r="X252" s="339"/>
      <c r="Y252" s="339"/>
      <c r="Z252" s="339"/>
      <c r="AA252" s="339"/>
      <c r="AB252" s="339"/>
      <c r="AC252" s="339"/>
      <c r="AD252" s="339"/>
      <c r="AE252" s="339"/>
      <c r="AF252" s="339"/>
      <c r="AG252" s="339"/>
      <c r="AH252" s="339"/>
      <c r="AI252" s="339"/>
      <c r="AJ252" s="339"/>
      <c r="AK252" s="339"/>
    </row>
    <row r="253" spans="1:37" ht="12.75" customHeight="1">
      <c r="A253" s="339"/>
      <c r="B253" s="466"/>
      <c r="C253" s="339"/>
      <c r="D253" s="339"/>
      <c r="E253" s="339"/>
      <c r="F253" s="339"/>
      <c r="G253" s="339"/>
      <c r="H253" s="339"/>
      <c r="I253" s="339"/>
      <c r="J253" s="339"/>
      <c r="K253" s="339"/>
      <c r="L253" s="339"/>
      <c r="M253" s="340"/>
      <c r="N253" s="339"/>
      <c r="O253" s="339"/>
      <c r="P253" s="339"/>
      <c r="Q253" s="341"/>
      <c r="R253" s="178"/>
      <c r="S253" s="434"/>
      <c r="T253" s="434"/>
      <c r="U253" s="434"/>
      <c r="V253" s="339"/>
      <c r="W253" s="99">
        <f t="shared" si="18"/>
        <v>0</v>
      </c>
      <c r="X253" s="339"/>
      <c r="Y253" s="339"/>
      <c r="Z253" s="339"/>
      <c r="AA253" s="339"/>
      <c r="AB253" s="339"/>
      <c r="AC253" s="339"/>
      <c r="AD253" s="339"/>
      <c r="AE253" s="339"/>
      <c r="AF253" s="339"/>
      <c r="AG253" s="339"/>
      <c r="AH253" s="339"/>
      <c r="AI253" s="339"/>
      <c r="AJ253" s="339"/>
      <c r="AK253" s="339"/>
    </row>
    <row r="254" spans="1:37" ht="12.75" customHeight="1">
      <c r="A254" s="339"/>
      <c r="B254" s="466"/>
      <c r="C254" s="339"/>
      <c r="D254" s="339"/>
      <c r="E254" s="339"/>
      <c r="F254" s="339"/>
      <c r="G254" s="339"/>
      <c r="H254" s="339"/>
      <c r="I254" s="339"/>
      <c r="J254" s="339"/>
      <c r="K254" s="339"/>
      <c r="L254" s="339"/>
      <c r="M254" s="340"/>
      <c r="N254" s="339"/>
      <c r="O254" s="339"/>
      <c r="P254" s="339"/>
      <c r="Q254" s="341"/>
      <c r="R254" s="178"/>
      <c r="S254" s="434"/>
      <c r="T254" s="434"/>
      <c r="U254" s="434"/>
      <c r="V254" s="339"/>
      <c r="W254" s="99">
        <f t="shared" si="18"/>
        <v>0</v>
      </c>
      <c r="X254" s="339"/>
      <c r="Y254" s="339"/>
      <c r="Z254" s="339"/>
      <c r="AA254" s="339"/>
      <c r="AB254" s="339"/>
      <c r="AC254" s="339"/>
      <c r="AD254" s="339"/>
      <c r="AE254" s="339"/>
      <c r="AF254" s="339"/>
      <c r="AG254" s="339"/>
      <c r="AH254" s="339"/>
      <c r="AI254" s="339"/>
      <c r="AJ254" s="339"/>
      <c r="AK254" s="339"/>
    </row>
    <row r="255" spans="1:37" ht="12.75" customHeight="1">
      <c r="A255" s="339"/>
      <c r="B255" s="466"/>
      <c r="C255" s="339"/>
      <c r="D255" s="339"/>
      <c r="E255" s="339"/>
      <c r="F255" s="339"/>
      <c r="G255" s="339"/>
      <c r="H255" s="339"/>
      <c r="I255" s="339"/>
      <c r="J255" s="339"/>
      <c r="K255" s="339"/>
      <c r="L255" s="339"/>
      <c r="M255" s="340"/>
      <c r="N255" s="339"/>
      <c r="O255" s="339"/>
      <c r="P255" s="339"/>
      <c r="Q255" s="341"/>
      <c r="R255" s="178"/>
      <c r="S255" s="434"/>
      <c r="T255" s="434"/>
      <c r="U255" s="434"/>
      <c r="V255" s="339"/>
      <c r="W255" s="99">
        <f t="shared" si="18"/>
        <v>0</v>
      </c>
      <c r="X255" s="339"/>
      <c r="Y255" s="339"/>
      <c r="Z255" s="339"/>
      <c r="AA255" s="339"/>
      <c r="AB255" s="339"/>
      <c r="AC255" s="339"/>
      <c r="AD255" s="339"/>
      <c r="AE255" s="339"/>
      <c r="AF255" s="339"/>
      <c r="AG255" s="339"/>
      <c r="AH255" s="339"/>
      <c r="AI255" s="339"/>
      <c r="AJ255" s="339"/>
      <c r="AK255" s="339"/>
    </row>
    <row r="256" spans="1:37" ht="12.75" customHeight="1">
      <c r="A256" s="339"/>
      <c r="B256" s="466"/>
      <c r="C256" s="339"/>
      <c r="D256" s="339"/>
      <c r="E256" s="339"/>
      <c r="F256" s="339"/>
      <c r="G256" s="339"/>
      <c r="H256" s="339"/>
      <c r="I256" s="339"/>
      <c r="J256" s="339"/>
      <c r="K256" s="339"/>
      <c r="L256" s="339"/>
      <c r="M256" s="340"/>
      <c r="N256" s="339"/>
      <c r="O256" s="339"/>
      <c r="P256" s="339"/>
      <c r="Q256" s="341"/>
      <c r="R256" s="178"/>
      <c r="S256" s="434"/>
      <c r="T256" s="434"/>
      <c r="U256" s="434"/>
      <c r="V256" s="339"/>
      <c r="W256" s="99">
        <f t="shared" si="18"/>
        <v>0</v>
      </c>
      <c r="X256" s="339"/>
      <c r="Y256" s="339"/>
      <c r="Z256" s="339"/>
      <c r="AA256" s="339"/>
      <c r="AB256" s="339"/>
      <c r="AC256" s="339"/>
      <c r="AD256" s="339"/>
      <c r="AE256" s="339"/>
      <c r="AF256" s="339"/>
      <c r="AG256" s="339"/>
      <c r="AH256" s="339"/>
      <c r="AI256" s="339"/>
      <c r="AJ256" s="339"/>
      <c r="AK256" s="339"/>
    </row>
    <row r="257" spans="1:37" ht="12.75" customHeight="1">
      <c r="A257" s="339"/>
      <c r="B257" s="466"/>
      <c r="C257" s="339"/>
      <c r="D257" s="339"/>
      <c r="E257" s="339"/>
      <c r="F257" s="339"/>
      <c r="G257" s="339"/>
      <c r="H257" s="339"/>
      <c r="I257" s="339"/>
      <c r="J257" s="339"/>
      <c r="K257" s="339"/>
      <c r="L257" s="339"/>
      <c r="M257" s="340"/>
      <c r="N257" s="339"/>
      <c r="O257" s="339"/>
      <c r="P257" s="339"/>
      <c r="Q257" s="341"/>
      <c r="R257" s="178"/>
      <c r="S257" s="434"/>
      <c r="T257" s="434"/>
      <c r="U257" s="434"/>
      <c r="V257" s="339"/>
      <c r="W257" s="99">
        <f t="shared" si="18"/>
        <v>0</v>
      </c>
      <c r="X257" s="339"/>
      <c r="Y257" s="339"/>
      <c r="Z257" s="339"/>
      <c r="AA257" s="339"/>
      <c r="AB257" s="339"/>
      <c r="AC257" s="339"/>
      <c r="AD257" s="339"/>
      <c r="AE257" s="339"/>
      <c r="AF257" s="339"/>
      <c r="AG257" s="339"/>
      <c r="AH257" s="339"/>
      <c r="AI257" s="339"/>
      <c r="AJ257" s="339"/>
      <c r="AK257" s="339"/>
    </row>
    <row r="258" spans="1:37" ht="12.75" customHeight="1">
      <c r="A258" s="339"/>
      <c r="B258" s="466"/>
      <c r="C258" s="339"/>
      <c r="D258" s="339"/>
      <c r="E258" s="339"/>
      <c r="F258" s="339"/>
      <c r="G258" s="339"/>
      <c r="H258" s="339"/>
      <c r="I258" s="339"/>
      <c r="J258" s="339"/>
      <c r="K258" s="339"/>
      <c r="L258" s="339"/>
      <c r="M258" s="340"/>
      <c r="N258" s="339"/>
      <c r="O258" s="339"/>
      <c r="P258" s="339"/>
      <c r="Q258" s="341"/>
      <c r="R258" s="178"/>
      <c r="S258" s="434"/>
      <c r="T258" s="434"/>
      <c r="U258" s="434"/>
      <c r="V258" s="339"/>
      <c r="W258" s="99">
        <f t="shared" si="18"/>
        <v>0</v>
      </c>
      <c r="X258" s="339"/>
      <c r="Y258" s="339"/>
      <c r="Z258" s="339"/>
      <c r="AA258" s="339"/>
      <c r="AB258" s="339"/>
      <c r="AC258" s="339"/>
      <c r="AD258" s="339"/>
      <c r="AE258" s="339"/>
      <c r="AF258" s="339"/>
      <c r="AG258" s="339"/>
      <c r="AH258" s="339"/>
      <c r="AI258" s="339"/>
      <c r="AJ258" s="339"/>
      <c r="AK258" s="339"/>
    </row>
    <row r="259" spans="1:37" ht="12.75" customHeight="1">
      <c r="A259" s="339"/>
      <c r="B259" s="466"/>
      <c r="C259" s="339"/>
      <c r="D259" s="339"/>
      <c r="E259" s="339"/>
      <c r="F259" s="339"/>
      <c r="G259" s="339"/>
      <c r="H259" s="339"/>
      <c r="I259" s="339"/>
      <c r="J259" s="339"/>
      <c r="K259" s="339"/>
      <c r="L259" s="339"/>
      <c r="M259" s="340"/>
      <c r="N259" s="339"/>
      <c r="O259" s="339"/>
      <c r="P259" s="339"/>
      <c r="Q259" s="341"/>
      <c r="R259" s="178"/>
      <c r="S259" s="434"/>
      <c r="T259" s="434"/>
      <c r="U259" s="434"/>
      <c r="V259" s="339"/>
      <c r="W259" s="99">
        <f t="shared" si="18"/>
        <v>0</v>
      </c>
      <c r="X259" s="339"/>
      <c r="Y259" s="339"/>
      <c r="Z259" s="339"/>
      <c r="AA259" s="339"/>
      <c r="AB259" s="339"/>
      <c r="AC259" s="339"/>
      <c r="AD259" s="339"/>
      <c r="AE259" s="339"/>
      <c r="AF259" s="339"/>
      <c r="AG259" s="339"/>
      <c r="AH259" s="339"/>
      <c r="AI259" s="339"/>
      <c r="AJ259" s="339"/>
      <c r="AK259" s="339"/>
    </row>
    <row r="260" spans="1:37" ht="12.75" customHeight="1">
      <c r="A260" s="339"/>
      <c r="B260" s="466"/>
      <c r="C260" s="339"/>
      <c r="D260" s="339"/>
      <c r="E260" s="339"/>
      <c r="F260" s="339"/>
      <c r="G260" s="339"/>
      <c r="H260" s="339"/>
      <c r="I260" s="339"/>
      <c r="J260" s="339"/>
      <c r="K260" s="339"/>
      <c r="L260" s="339"/>
      <c r="M260" s="340"/>
      <c r="N260" s="339"/>
      <c r="O260" s="339"/>
      <c r="P260" s="339"/>
      <c r="Q260" s="341"/>
      <c r="R260" s="178"/>
      <c r="S260" s="434"/>
      <c r="T260" s="434"/>
      <c r="U260" s="434"/>
      <c r="V260" s="339"/>
      <c r="W260" s="99">
        <f t="shared" si="18"/>
        <v>0</v>
      </c>
      <c r="X260" s="339"/>
      <c r="Y260" s="339"/>
      <c r="Z260" s="339"/>
      <c r="AA260" s="339"/>
      <c r="AB260" s="339"/>
      <c r="AC260" s="339"/>
      <c r="AD260" s="339"/>
      <c r="AE260" s="339"/>
      <c r="AF260" s="339"/>
      <c r="AG260" s="339"/>
      <c r="AH260" s="339"/>
      <c r="AI260" s="339"/>
      <c r="AJ260" s="339"/>
      <c r="AK260" s="339"/>
    </row>
    <row r="261" spans="1:37" ht="12.75" customHeight="1">
      <c r="A261" s="339"/>
      <c r="B261" s="466"/>
      <c r="C261" s="339"/>
      <c r="D261" s="339"/>
      <c r="E261" s="339"/>
      <c r="F261" s="339"/>
      <c r="G261" s="339"/>
      <c r="H261" s="339"/>
      <c r="I261" s="339"/>
      <c r="J261" s="339"/>
      <c r="K261" s="339"/>
      <c r="L261" s="339"/>
      <c r="M261" s="340"/>
      <c r="N261" s="339"/>
      <c r="O261" s="339"/>
      <c r="P261" s="339"/>
      <c r="Q261" s="341"/>
      <c r="R261" s="178"/>
      <c r="S261" s="434"/>
      <c r="T261" s="434"/>
      <c r="U261" s="434"/>
      <c r="V261" s="339"/>
      <c r="W261" s="99">
        <f t="shared" si="18"/>
        <v>0</v>
      </c>
      <c r="X261" s="339"/>
      <c r="Y261" s="339"/>
      <c r="Z261" s="339"/>
      <c r="AA261" s="339"/>
      <c r="AB261" s="339"/>
      <c r="AC261" s="339"/>
      <c r="AD261" s="339"/>
      <c r="AE261" s="339"/>
      <c r="AF261" s="339"/>
      <c r="AG261" s="339"/>
      <c r="AH261" s="339"/>
      <c r="AI261" s="339"/>
      <c r="AJ261" s="339"/>
      <c r="AK261" s="339"/>
    </row>
    <row r="262" spans="1:37" ht="12.75" customHeight="1">
      <c r="A262" s="339"/>
      <c r="B262" s="466"/>
      <c r="C262" s="339"/>
      <c r="D262" s="339"/>
      <c r="E262" s="339"/>
      <c r="F262" s="339"/>
      <c r="G262" s="339"/>
      <c r="H262" s="339"/>
      <c r="I262" s="339"/>
      <c r="J262" s="339"/>
      <c r="K262" s="339"/>
      <c r="L262" s="339"/>
      <c r="M262" s="340"/>
      <c r="N262" s="339"/>
      <c r="O262" s="339"/>
      <c r="P262" s="339"/>
      <c r="Q262" s="341"/>
      <c r="R262" s="178"/>
      <c r="S262" s="434"/>
      <c r="T262" s="434"/>
      <c r="U262" s="434"/>
      <c r="V262" s="339"/>
      <c r="W262" s="99">
        <f t="shared" si="18"/>
        <v>0</v>
      </c>
      <c r="X262" s="339"/>
      <c r="Y262" s="339"/>
      <c r="Z262" s="339"/>
      <c r="AA262" s="339"/>
      <c r="AB262" s="339"/>
      <c r="AC262" s="339"/>
      <c r="AD262" s="339"/>
      <c r="AE262" s="339"/>
      <c r="AF262" s="339"/>
      <c r="AG262" s="339"/>
      <c r="AH262" s="339"/>
      <c r="AI262" s="339"/>
      <c r="AJ262" s="339"/>
      <c r="AK262" s="339"/>
    </row>
    <row r="263" spans="1:37" ht="12.75" customHeight="1">
      <c r="A263" s="339"/>
      <c r="B263" s="466"/>
      <c r="C263" s="339"/>
      <c r="D263" s="339"/>
      <c r="E263" s="339"/>
      <c r="F263" s="339"/>
      <c r="G263" s="339"/>
      <c r="H263" s="339"/>
      <c r="I263" s="339"/>
      <c r="J263" s="339"/>
      <c r="K263" s="339"/>
      <c r="L263" s="339"/>
      <c r="M263" s="340"/>
      <c r="N263" s="339"/>
      <c r="O263" s="339"/>
      <c r="P263" s="339"/>
      <c r="Q263" s="341"/>
      <c r="R263" s="178"/>
      <c r="S263" s="434"/>
      <c r="T263" s="434"/>
      <c r="U263" s="434"/>
      <c r="V263" s="339"/>
      <c r="W263" s="99">
        <f t="shared" si="18"/>
        <v>0</v>
      </c>
      <c r="X263" s="339"/>
      <c r="Y263" s="339"/>
      <c r="Z263" s="339"/>
      <c r="AA263" s="339"/>
      <c r="AB263" s="339"/>
      <c r="AC263" s="339"/>
      <c r="AD263" s="339"/>
      <c r="AE263" s="339"/>
      <c r="AF263" s="339"/>
      <c r="AG263" s="339"/>
      <c r="AH263" s="339"/>
      <c r="AI263" s="339"/>
      <c r="AJ263" s="339"/>
      <c r="AK263" s="339"/>
    </row>
    <row r="264" spans="1:37" ht="12.75" customHeight="1">
      <c r="A264" s="339"/>
      <c r="B264" s="466"/>
      <c r="C264" s="339"/>
      <c r="D264" s="339"/>
      <c r="E264" s="339"/>
      <c r="F264" s="339"/>
      <c r="G264" s="339"/>
      <c r="H264" s="339"/>
      <c r="I264" s="339"/>
      <c r="J264" s="339"/>
      <c r="K264" s="339"/>
      <c r="L264" s="339"/>
      <c r="M264" s="340"/>
      <c r="N264" s="339"/>
      <c r="O264" s="339"/>
      <c r="P264" s="339"/>
      <c r="Q264" s="341"/>
      <c r="R264" s="178"/>
      <c r="S264" s="434"/>
      <c r="T264" s="434"/>
      <c r="U264" s="434"/>
      <c r="V264" s="339"/>
      <c r="W264" s="99">
        <f t="shared" si="18"/>
        <v>0</v>
      </c>
      <c r="X264" s="339"/>
      <c r="Y264" s="339"/>
      <c r="Z264" s="339"/>
      <c r="AA264" s="339"/>
      <c r="AB264" s="339"/>
      <c r="AC264" s="339"/>
      <c r="AD264" s="339"/>
      <c r="AE264" s="339"/>
      <c r="AF264" s="339"/>
      <c r="AG264" s="339"/>
      <c r="AH264" s="339"/>
      <c r="AI264" s="339"/>
      <c r="AJ264" s="339"/>
      <c r="AK264" s="339"/>
    </row>
    <row r="265" spans="1:37" ht="12.75" customHeight="1">
      <c r="A265" s="339"/>
      <c r="B265" s="466"/>
      <c r="C265" s="339"/>
      <c r="D265" s="339"/>
      <c r="E265" s="339"/>
      <c r="F265" s="339"/>
      <c r="G265" s="339"/>
      <c r="H265" s="339"/>
      <c r="I265" s="339"/>
      <c r="J265" s="339"/>
      <c r="K265" s="339"/>
      <c r="L265" s="339"/>
      <c r="M265" s="340"/>
      <c r="N265" s="339"/>
      <c r="O265" s="339"/>
      <c r="P265" s="339"/>
      <c r="Q265" s="341"/>
      <c r="R265" s="178"/>
      <c r="S265" s="434"/>
      <c r="T265" s="434"/>
      <c r="U265" s="434"/>
      <c r="V265" s="339"/>
      <c r="W265" s="99">
        <f t="shared" si="18"/>
        <v>0</v>
      </c>
      <c r="X265" s="339"/>
      <c r="Y265" s="339"/>
      <c r="Z265" s="339"/>
      <c r="AA265" s="339"/>
      <c r="AB265" s="339"/>
      <c r="AC265" s="339"/>
      <c r="AD265" s="339"/>
      <c r="AE265" s="339"/>
      <c r="AF265" s="339"/>
      <c r="AG265" s="339"/>
      <c r="AH265" s="339"/>
      <c r="AI265" s="339"/>
      <c r="AJ265" s="339"/>
      <c r="AK265" s="339"/>
    </row>
    <row r="266" spans="1:37" ht="12.75" customHeight="1">
      <c r="A266" s="339"/>
      <c r="B266" s="466"/>
      <c r="C266" s="339"/>
      <c r="D266" s="339"/>
      <c r="E266" s="339"/>
      <c r="F266" s="339"/>
      <c r="G266" s="339"/>
      <c r="H266" s="339"/>
      <c r="I266" s="339"/>
      <c r="J266" s="339"/>
      <c r="K266" s="339"/>
      <c r="L266" s="339"/>
      <c r="M266" s="340"/>
      <c r="N266" s="339"/>
      <c r="O266" s="339"/>
      <c r="P266" s="339"/>
      <c r="Q266" s="341"/>
      <c r="R266" s="178"/>
      <c r="S266" s="434"/>
      <c r="T266" s="434"/>
      <c r="U266" s="434"/>
      <c r="V266" s="339"/>
      <c r="W266" s="99">
        <f t="shared" si="18"/>
        <v>0</v>
      </c>
      <c r="X266" s="339"/>
      <c r="Y266" s="339"/>
      <c r="Z266" s="339"/>
      <c r="AA266" s="339"/>
      <c r="AB266" s="339"/>
      <c r="AC266" s="339"/>
      <c r="AD266" s="339"/>
      <c r="AE266" s="339"/>
      <c r="AF266" s="339"/>
      <c r="AG266" s="339"/>
      <c r="AH266" s="339"/>
      <c r="AI266" s="339"/>
      <c r="AJ266" s="339"/>
      <c r="AK266" s="339"/>
    </row>
    <row r="267" spans="1:37" ht="12.75" customHeight="1">
      <c r="A267" s="339"/>
      <c r="B267" s="466"/>
      <c r="C267" s="339"/>
      <c r="D267" s="339"/>
      <c r="E267" s="339"/>
      <c r="F267" s="339"/>
      <c r="G267" s="339"/>
      <c r="H267" s="339"/>
      <c r="I267" s="339"/>
      <c r="J267" s="339"/>
      <c r="K267" s="339"/>
      <c r="L267" s="339"/>
      <c r="M267" s="340"/>
      <c r="N267" s="339"/>
      <c r="O267" s="339"/>
      <c r="P267" s="339"/>
      <c r="Q267" s="341"/>
      <c r="R267" s="178"/>
      <c r="S267" s="434"/>
      <c r="T267" s="434"/>
      <c r="U267" s="434"/>
      <c r="V267" s="339"/>
      <c r="W267" s="99">
        <f t="shared" si="18"/>
        <v>0</v>
      </c>
      <c r="X267" s="339"/>
      <c r="Y267" s="339"/>
      <c r="Z267" s="339"/>
      <c r="AA267" s="339"/>
      <c r="AB267" s="339"/>
      <c r="AC267" s="339"/>
      <c r="AD267" s="339"/>
      <c r="AE267" s="339"/>
      <c r="AF267" s="339"/>
      <c r="AG267" s="339"/>
      <c r="AH267" s="339"/>
      <c r="AI267" s="339"/>
      <c r="AJ267" s="339"/>
      <c r="AK267" s="339"/>
    </row>
    <row r="268" spans="1:37" ht="12.75" customHeight="1">
      <c r="A268" s="339"/>
      <c r="B268" s="466"/>
      <c r="C268" s="339"/>
      <c r="D268" s="339"/>
      <c r="E268" s="339"/>
      <c r="F268" s="339"/>
      <c r="G268" s="339"/>
      <c r="H268" s="339"/>
      <c r="I268" s="339"/>
      <c r="J268" s="339"/>
      <c r="K268" s="339"/>
      <c r="L268" s="339"/>
      <c r="M268" s="340"/>
      <c r="N268" s="339"/>
      <c r="O268" s="339"/>
      <c r="P268" s="339"/>
      <c r="Q268" s="341"/>
      <c r="R268" s="178"/>
      <c r="S268" s="434"/>
      <c r="T268" s="434"/>
      <c r="U268" s="434"/>
      <c r="V268" s="339"/>
      <c r="W268" s="99">
        <f t="shared" si="18"/>
        <v>0</v>
      </c>
      <c r="X268" s="339"/>
      <c r="Y268" s="339"/>
      <c r="Z268" s="339"/>
      <c r="AA268" s="339"/>
      <c r="AB268" s="339"/>
      <c r="AC268" s="339"/>
      <c r="AD268" s="339"/>
      <c r="AE268" s="339"/>
      <c r="AF268" s="339"/>
      <c r="AG268" s="339"/>
      <c r="AH268" s="339"/>
      <c r="AI268" s="339"/>
      <c r="AJ268" s="339"/>
      <c r="AK268" s="339"/>
    </row>
    <row r="269" spans="1:37" ht="12.75" customHeight="1">
      <c r="A269" s="339"/>
      <c r="B269" s="466"/>
      <c r="C269" s="339"/>
      <c r="D269" s="339"/>
      <c r="E269" s="339"/>
      <c r="F269" s="339"/>
      <c r="G269" s="339"/>
      <c r="H269" s="339"/>
      <c r="I269" s="339"/>
      <c r="J269" s="339"/>
      <c r="K269" s="339"/>
      <c r="L269" s="339"/>
      <c r="M269" s="340"/>
      <c r="N269" s="339"/>
      <c r="O269" s="339"/>
      <c r="P269" s="339"/>
      <c r="Q269" s="341"/>
      <c r="R269" s="178"/>
      <c r="S269" s="434"/>
      <c r="T269" s="434"/>
      <c r="U269" s="434"/>
      <c r="V269" s="339"/>
      <c r="W269" s="99">
        <f t="shared" si="18"/>
        <v>0</v>
      </c>
      <c r="X269" s="339"/>
      <c r="Y269" s="339"/>
      <c r="Z269" s="339"/>
      <c r="AA269" s="339"/>
      <c r="AB269" s="339"/>
      <c r="AC269" s="339"/>
      <c r="AD269" s="339"/>
      <c r="AE269" s="339"/>
      <c r="AF269" s="339"/>
      <c r="AG269" s="339"/>
      <c r="AH269" s="339"/>
      <c r="AI269" s="339"/>
      <c r="AJ269" s="339"/>
      <c r="AK269" s="339"/>
    </row>
    <row r="270" spans="1:37" ht="12.75" customHeight="1">
      <c r="A270" s="339"/>
      <c r="B270" s="466"/>
      <c r="C270" s="339"/>
      <c r="D270" s="339"/>
      <c r="E270" s="339"/>
      <c r="F270" s="339"/>
      <c r="G270" s="339"/>
      <c r="H270" s="339"/>
      <c r="I270" s="339"/>
      <c r="J270" s="339"/>
      <c r="K270" s="339"/>
      <c r="L270" s="339"/>
      <c r="M270" s="340"/>
      <c r="N270" s="339"/>
      <c r="O270" s="339"/>
      <c r="P270" s="339"/>
      <c r="Q270" s="341"/>
      <c r="R270" s="178"/>
      <c r="S270" s="434"/>
      <c r="T270" s="434"/>
      <c r="U270" s="434"/>
      <c r="V270" s="339"/>
      <c r="W270" s="99">
        <f t="shared" si="18"/>
        <v>0</v>
      </c>
      <c r="X270" s="339"/>
      <c r="Y270" s="339"/>
      <c r="Z270" s="339"/>
      <c r="AA270" s="339"/>
      <c r="AB270" s="339"/>
      <c r="AC270" s="339"/>
      <c r="AD270" s="339"/>
      <c r="AE270" s="339"/>
      <c r="AF270" s="339"/>
      <c r="AG270" s="339"/>
      <c r="AH270" s="339"/>
      <c r="AI270" s="339"/>
      <c r="AJ270" s="339"/>
      <c r="AK270" s="339"/>
    </row>
    <row r="271" spans="1:37" ht="12.75" customHeight="1">
      <c r="A271" s="339"/>
      <c r="B271" s="466"/>
      <c r="C271" s="339"/>
      <c r="D271" s="339"/>
      <c r="E271" s="339"/>
      <c r="F271" s="339"/>
      <c r="G271" s="339"/>
      <c r="H271" s="339"/>
      <c r="I271" s="339"/>
      <c r="J271" s="339"/>
      <c r="K271" s="339"/>
      <c r="L271" s="339"/>
      <c r="M271" s="340"/>
      <c r="N271" s="339"/>
      <c r="O271" s="339"/>
      <c r="P271" s="339"/>
      <c r="Q271" s="341"/>
      <c r="R271" s="178"/>
      <c r="S271" s="434"/>
      <c r="T271" s="434"/>
      <c r="U271" s="434"/>
      <c r="V271" s="339"/>
      <c r="W271" s="99">
        <f t="shared" si="18"/>
        <v>0</v>
      </c>
      <c r="X271" s="339"/>
      <c r="Y271" s="339"/>
      <c r="Z271" s="339"/>
      <c r="AA271" s="339"/>
      <c r="AB271" s="339"/>
      <c r="AC271" s="339"/>
      <c r="AD271" s="339"/>
      <c r="AE271" s="339"/>
      <c r="AF271" s="339"/>
      <c r="AG271" s="339"/>
      <c r="AH271" s="339"/>
      <c r="AI271" s="339"/>
      <c r="AJ271" s="339"/>
      <c r="AK271" s="339"/>
    </row>
    <row r="272" spans="1:37" ht="12.75" customHeight="1">
      <c r="A272" s="339"/>
      <c r="B272" s="466"/>
      <c r="C272" s="339"/>
      <c r="D272" s="339"/>
      <c r="E272" s="339"/>
      <c r="F272" s="339"/>
      <c r="G272" s="339"/>
      <c r="H272" s="339"/>
      <c r="I272" s="339"/>
      <c r="J272" s="339"/>
      <c r="K272" s="339"/>
      <c r="L272" s="339"/>
      <c r="M272" s="340"/>
      <c r="N272" s="339"/>
      <c r="O272" s="339"/>
      <c r="P272" s="339"/>
      <c r="Q272" s="341"/>
      <c r="R272" s="178"/>
      <c r="S272" s="434"/>
      <c r="T272" s="434"/>
      <c r="U272" s="434"/>
      <c r="V272" s="339"/>
      <c r="W272" s="99">
        <f t="shared" si="18"/>
        <v>0</v>
      </c>
      <c r="X272" s="339"/>
      <c r="Y272" s="339"/>
      <c r="Z272" s="339"/>
      <c r="AA272" s="339"/>
      <c r="AB272" s="339"/>
      <c r="AC272" s="339"/>
      <c r="AD272" s="339"/>
      <c r="AE272" s="339"/>
      <c r="AF272" s="339"/>
      <c r="AG272" s="339"/>
      <c r="AH272" s="339"/>
      <c r="AI272" s="339"/>
      <c r="AJ272" s="339"/>
      <c r="AK272" s="339"/>
    </row>
    <row r="273" spans="1:37" ht="12.75" customHeight="1">
      <c r="A273" s="339"/>
      <c r="B273" s="466"/>
      <c r="C273" s="339"/>
      <c r="D273" s="339"/>
      <c r="E273" s="339"/>
      <c r="F273" s="339"/>
      <c r="G273" s="339"/>
      <c r="H273" s="339"/>
      <c r="I273" s="339"/>
      <c r="J273" s="339"/>
      <c r="K273" s="339"/>
      <c r="L273" s="339"/>
      <c r="M273" s="340"/>
      <c r="N273" s="339"/>
      <c r="O273" s="339"/>
      <c r="P273" s="339"/>
      <c r="Q273" s="341"/>
      <c r="R273" s="178"/>
      <c r="S273" s="434"/>
      <c r="T273" s="434"/>
      <c r="U273" s="434"/>
      <c r="V273" s="339"/>
      <c r="W273" s="99">
        <f t="shared" si="18"/>
        <v>0</v>
      </c>
      <c r="X273" s="339"/>
      <c r="Y273" s="339"/>
      <c r="Z273" s="339"/>
      <c r="AA273" s="339"/>
      <c r="AB273" s="339"/>
      <c r="AC273" s="339"/>
      <c r="AD273" s="339"/>
      <c r="AE273" s="339"/>
      <c r="AF273" s="339"/>
      <c r="AG273" s="339"/>
      <c r="AH273" s="339"/>
      <c r="AI273" s="339"/>
      <c r="AJ273" s="339"/>
      <c r="AK273" s="339"/>
    </row>
    <row r="274" spans="1:37" ht="12.75" customHeight="1">
      <c r="A274" s="339"/>
      <c r="B274" s="466"/>
      <c r="C274" s="339"/>
      <c r="D274" s="339"/>
      <c r="E274" s="339"/>
      <c r="F274" s="339"/>
      <c r="G274" s="339"/>
      <c r="H274" s="339"/>
      <c r="I274" s="339"/>
      <c r="J274" s="339"/>
      <c r="K274" s="339"/>
      <c r="L274" s="339"/>
      <c r="M274" s="340"/>
      <c r="N274" s="339"/>
      <c r="O274" s="339"/>
      <c r="P274" s="339"/>
      <c r="Q274" s="341"/>
      <c r="R274" s="178"/>
      <c r="S274" s="434"/>
      <c r="T274" s="434"/>
      <c r="U274" s="434"/>
      <c r="V274" s="339"/>
      <c r="W274" s="99">
        <f t="shared" si="18"/>
        <v>0</v>
      </c>
      <c r="X274" s="339"/>
      <c r="Y274" s="339"/>
      <c r="Z274" s="339"/>
      <c r="AA274" s="339"/>
      <c r="AB274" s="339"/>
      <c r="AC274" s="339"/>
      <c r="AD274" s="339"/>
      <c r="AE274" s="339"/>
      <c r="AF274" s="339"/>
      <c r="AG274" s="339"/>
      <c r="AH274" s="339"/>
      <c r="AI274" s="339"/>
      <c r="AJ274" s="339"/>
      <c r="AK274" s="339"/>
    </row>
    <row r="275" spans="1:37" ht="12.75" customHeight="1">
      <c r="A275" s="339"/>
      <c r="B275" s="466"/>
      <c r="C275" s="339"/>
      <c r="D275" s="339"/>
      <c r="E275" s="339"/>
      <c r="F275" s="339"/>
      <c r="G275" s="339"/>
      <c r="H275" s="339"/>
      <c r="I275" s="339"/>
      <c r="J275" s="339"/>
      <c r="K275" s="339"/>
      <c r="L275" s="339"/>
      <c r="M275" s="340"/>
      <c r="N275" s="339"/>
      <c r="O275" s="339"/>
      <c r="P275" s="339"/>
      <c r="Q275" s="341"/>
      <c r="R275" s="178"/>
      <c r="S275" s="434"/>
      <c r="T275" s="434"/>
      <c r="U275" s="434"/>
      <c r="V275" s="339"/>
      <c r="W275" s="99">
        <f t="shared" si="18"/>
        <v>0</v>
      </c>
      <c r="X275" s="339"/>
      <c r="Y275" s="339"/>
      <c r="Z275" s="339"/>
      <c r="AA275" s="339"/>
      <c r="AB275" s="339"/>
      <c r="AC275" s="339"/>
      <c r="AD275" s="339"/>
      <c r="AE275" s="339"/>
      <c r="AF275" s="339"/>
      <c r="AG275" s="339"/>
      <c r="AH275" s="339"/>
      <c r="AI275" s="339"/>
      <c r="AJ275" s="339"/>
      <c r="AK275" s="339"/>
    </row>
    <row r="276" spans="1:37" ht="12.75" customHeight="1">
      <c r="A276" s="339"/>
      <c r="B276" s="466"/>
      <c r="C276" s="339"/>
      <c r="D276" s="339"/>
      <c r="E276" s="339"/>
      <c r="F276" s="339"/>
      <c r="G276" s="339"/>
      <c r="H276" s="339"/>
      <c r="I276" s="339"/>
      <c r="J276" s="339"/>
      <c r="K276" s="339"/>
      <c r="L276" s="339"/>
      <c r="M276" s="340"/>
      <c r="N276" s="339"/>
      <c r="O276" s="339"/>
      <c r="P276" s="339"/>
      <c r="Q276" s="341"/>
      <c r="R276" s="178"/>
      <c r="S276" s="434"/>
      <c r="T276" s="434"/>
      <c r="U276" s="434"/>
      <c r="V276" s="339"/>
      <c r="W276" s="99">
        <f t="shared" si="18"/>
        <v>0</v>
      </c>
      <c r="X276" s="339"/>
      <c r="Y276" s="339"/>
      <c r="Z276" s="339"/>
      <c r="AA276" s="339"/>
      <c r="AB276" s="339"/>
      <c r="AC276" s="339"/>
      <c r="AD276" s="339"/>
      <c r="AE276" s="339"/>
      <c r="AF276" s="339"/>
      <c r="AG276" s="339"/>
      <c r="AH276" s="339"/>
      <c r="AI276" s="339"/>
      <c r="AJ276" s="339"/>
      <c r="AK276" s="339"/>
    </row>
    <row r="277" spans="1:37" ht="12.75" customHeight="1">
      <c r="A277" s="339"/>
      <c r="B277" s="466"/>
      <c r="C277" s="339"/>
      <c r="D277" s="339"/>
      <c r="E277" s="339"/>
      <c r="F277" s="339"/>
      <c r="G277" s="339"/>
      <c r="H277" s="339"/>
      <c r="I277" s="339"/>
      <c r="J277" s="339"/>
      <c r="K277" s="339"/>
      <c r="L277" s="339"/>
      <c r="M277" s="340"/>
      <c r="N277" s="339"/>
      <c r="O277" s="339"/>
      <c r="P277" s="339"/>
      <c r="Q277" s="341"/>
      <c r="R277" s="178"/>
      <c r="S277" s="434"/>
      <c r="T277" s="434"/>
      <c r="U277" s="434"/>
      <c r="V277" s="339"/>
      <c r="W277" s="99">
        <f t="shared" si="18"/>
        <v>0</v>
      </c>
      <c r="X277" s="339"/>
      <c r="Y277" s="339"/>
      <c r="Z277" s="339"/>
      <c r="AA277" s="339"/>
      <c r="AB277" s="339"/>
      <c r="AC277" s="339"/>
      <c r="AD277" s="339"/>
      <c r="AE277" s="339"/>
      <c r="AF277" s="339"/>
      <c r="AG277" s="339"/>
      <c r="AH277" s="339"/>
      <c r="AI277" s="339"/>
      <c r="AJ277" s="339"/>
      <c r="AK277" s="339"/>
    </row>
    <row r="278" spans="1:37" ht="12.75" customHeight="1">
      <c r="A278" s="339"/>
      <c r="B278" s="466"/>
      <c r="C278" s="339"/>
      <c r="D278" s="339"/>
      <c r="E278" s="339"/>
      <c r="F278" s="339"/>
      <c r="G278" s="339"/>
      <c r="H278" s="339"/>
      <c r="I278" s="339"/>
      <c r="J278" s="339"/>
      <c r="K278" s="339"/>
      <c r="L278" s="339"/>
      <c r="M278" s="340"/>
      <c r="N278" s="339"/>
      <c r="O278" s="339"/>
      <c r="P278" s="339"/>
      <c r="Q278" s="341"/>
      <c r="R278" s="178"/>
      <c r="S278" s="434"/>
      <c r="T278" s="434"/>
      <c r="U278" s="434"/>
      <c r="V278" s="339"/>
      <c r="W278" s="99">
        <f t="shared" si="18"/>
        <v>0</v>
      </c>
      <c r="X278" s="339"/>
      <c r="Y278" s="339"/>
      <c r="Z278" s="339"/>
      <c r="AA278" s="339"/>
      <c r="AB278" s="339"/>
      <c r="AC278" s="339"/>
      <c r="AD278" s="339"/>
      <c r="AE278" s="339"/>
      <c r="AF278" s="339"/>
      <c r="AG278" s="339"/>
      <c r="AH278" s="339"/>
      <c r="AI278" s="339"/>
      <c r="AJ278" s="339"/>
      <c r="AK278" s="339"/>
    </row>
    <row r="279" spans="1:37" ht="12.75" customHeight="1">
      <c r="A279" s="339"/>
      <c r="B279" s="466"/>
      <c r="C279" s="339"/>
      <c r="D279" s="339"/>
      <c r="E279" s="339"/>
      <c r="F279" s="339"/>
      <c r="G279" s="339"/>
      <c r="H279" s="339"/>
      <c r="I279" s="339"/>
      <c r="J279" s="339"/>
      <c r="K279" s="339"/>
      <c r="L279" s="339"/>
      <c r="M279" s="340"/>
      <c r="N279" s="339"/>
      <c r="O279" s="339"/>
      <c r="P279" s="339"/>
      <c r="Q279" s="341"/>
      <c r="R279" s="178"/>
      <c r="S279" s="434"/>
      <c r="T279" s="434"/>
      <c r="U279" s="434"/>
      <c r="V279" s="339"/>
      <c r="W279" s="99">
        <f t="shared" si="18"/>
        <v>0</v>
      </c>
      <c r="X279" s="339"/>
      <c r="Y279" s="339"/>
      <c r="Z279" s="339"/>
      <c r="AA279" s="339"/>
      <c r="AB279" s="339"/>
      <c r="AC279" s="339"/>
      <c r="AD279" s="339"/>
      <c r="AE279" s="339"/>
      <c r="AF279" s="339"/>
      <c r="AG279" s="339"/>
      <c r="AH279" s="339"/>
      <c r="AI279" s="339"/>
      <c r="AJ279" s="339"/>
      <c r="AK279" s="339"/>
    </row>
    <row r="280" spans="1:37" ht="12.75" customHeight="1">
      <c r="A280" s="339"/>
      <c r="B280" s="466"/>
      <c r="C280" s="339"/>
      <c r="D280" s="339"/>
      <c r="E280" s="339"/>
      <c r="F280" s="339"/>
      <c r="G280" s="339"/>
      <c r="H280" s="339"/>
      <c r="I280" s="339"/>
      <c r="J280" s="339"/>
      <c r="K280" s="339"/>
      <c r="L280" s="339"/>
      <c r="M280" s="340"/>
      <c r="N280" s="339"/>
      <c r="O280" s="339"/>
      <c r="P280" s="339"/>
      <c r="Q280" s="341"/>
      <c r="R280" s="178"/>
      <c r="S280" s="434"/>
      <c r="T280" s="434"/>
      <c r="U280" s="434"/>
      <c r="V280" s="339"/>
      <c r="W280" s="99">
        <f t="shared" si="18"/>
        <v>0</v>
      </c>
      <c r="X280" s="339"/>
      <c r="Y280" s="339"/>
      <c r="Z280" s="339"/>
      <c r="AA280" s="339"/>
      <c r="AB280" s="339"/>
      <c r="AC280" s="339"/>
      <c r="AD280" s="339"/>
      <c r="AE280" s="339"/>
      <c r="AF280" s="339"/>
      <c r="AG280" s="339"/>
      <c r="AH280" s="339"/>
      <c r="AI280" s="339"/>
      <c r="AJ280" s="339"/>
      <c r="AK280" s="339"/>
    </row>
    <row r="281" spans="1:37" ht="12.75" customHeight="1">
      <c r="A281" s="339"/>
      <c r="B281" s="466"/>
      <c r="C281" s="339"/>
      <c r="D281" s="339"/>
      <c r="E281" s="339"/>
      <c r="F281" s="339"/>
      <c r="G281" s="339"/>
      <c r="H281" s="339"/>
      <c r="I281" s="339"/>
      <c r="J281" s="339"/>
      <c r="K281" s="339"/>
      <c r="L281" s="339"/>
      <c r="M281" s="340"/>
      <c r="N281" s="339"/>
      <c r="O281" s="339"/>
      <c r="P281" s="339"/>
      <c r="Q281" s="341"/>
      <c r="R281" s="178"/>
      <c r="S281" s="434"/>
      <c r="T281" s="434"/>
      <c r="U281" s="434"/>
      <c r="V281" s="339"/>
      <c r="W281" s="99">
        <f t="shared" si="18"/>
        <v>0</v>
      </c>
      <c r="X281" s="339"/>
      <c r="Y281" s="339"/>
      <c r="Z281" s="339"/>
      <c r="AA281" s="339"/>
      <c r="AB281" s="339"/>
      <c r="AC281" s="339"/>
      <c r="AD281" s="339"/>
      <c r="AE281" s="339"/>
      <c r="AF281" s="339"/>
      <c r="AG281" s="339"/>
      <c r="AH281" s="339"/>
      <c r="AI281" s="339"/>
      <c r="AJ281" s="339"/>
      <c r="AK281" s="339"/>
    </row>
    <row r="282" spans="1:37" ht="12.75" customHeight="1">
      <c r="A282" s="339"/>
      <c r="B282" s="466"/>
      <c r="C282" s="339"/>
      <c r="D282" s="339"/>
      <c r="E282" s="339"/>
      <c r="F282" s="339"/>
      <c r="G282" s="339"/>
      <c r="H282" s="339"/>
      <c r="I282" s="339"/>
      <c r="J282" s="339"/>
      <c r="K282" s="339"/>
      <c r="L282" s="339"/>
      <c r="M282" s="340"/>
      <c r="N282" s="339"/>
      <c r="O282" s="339"/>
      <c r="P282" s="339"/>
      <c r="Q282" s="341"/>
      <c r="R282" s="178"/>
      <c r="S282" s="434"/>
      <c r="T282" s="434"/>
      <c r="U282" s="434"/>
      <c r="V282" s="339"/>
      <c r="W282" s="99">
        <f t="shared" si="18"/>
        <v>0</v>
      </c>
      <c r="X282" s="339"/>
      <c r="Y282" s="339"/>
      <c r="Z282" s="339"/>
      <c r="AA282" s="339"/>
      <c r="AB282" s="339"/>
      <c r="AC282" s="339"/>
      <c r="AD282" s="339"/>
      <c r="AE282" s="339"/>
      <c r="AF282" s="339"/>
      <c r="AG282" s="339"/>
      <c r="AH282" s="339"/>
      <c r="AI282" s="339"/>
      <c r="AJ282" s="339"/>
      <c r="AK282" s="339"/>
    </row>
    <row r="283" spans="1:37" ht="12.75" customHeight="1">
      <c r="A283" s="339"/>
      <c r="B283" s="466"/>
      <c r="C283" s="339"/>
      <c r="D283" s="339"/>
      <c r="E283" s="339"/>
      <c r="F283" s="339"/>
      <c r="G283" s="339"/>
      <c r="H283" s="339"/>
      <c r="I283" s="339"/>
      <c r="J283" s="339"/>
      <c r="K283" s="339"/>
      <c r="L283" s="339"/>
      <c r="M283" s="340"/>
      <c r="N283" s="339"/>
      <c r="O283" s="339"/>
      <c r="P283" s="339"/>
      <c r="Q283" s="341"/>
      <c r="R283" s="178"/>
      <c r="S283" s="434"/>
      <c r="T283" s="434"/>
      <c r="U283" s="434"/>
      <c r="V283" s="339"/>
      <c r="W283" s="99">
        <f t="shared" si="18"/>
        <v>0</v>
      </c>
      <c r="X283" s="339"/>
      <c r="Y283" s="339"/>
      <c r="Z283" s="339"/>
      <c r="AA283" s="339"/>
      <c r="AB283" s="339"/>
      <c r="AC283" s="339"/>
      <c r="AD283" s="339"/>
      <c r="AE283" s="339"/>
      <c r="AF283" s="339"/>
      <c r="AG283" s="339"/>
      <c r="AH283" s="339"/>
      <c r="AI283" s="339"/>
      <c r="AJ283" s="339"/>
      <c r="AK283" s="339"/>
    </row>
    <row r="284" spans="1:37" ht="12.75" customHeight="1">
      <c r="A284" s="339"/>
      <c r="B284" s="466"/>
      <c r="C284" s="339"/>
      <c r="D284" s="339"/>
      <c r="E284" s="339"/>
      <c r="F284" s="339"/>
      <c r="G284" s="339"/>
      <c r="H284" s="339"/>
      <c r="I284" s="339"/>
      <c r="J284" s="339"/>
      <c r="K284" s="339"/>
      <c r="L284" s="339"/>
      <c r="M284" s="340"/>
      <c r="N284" s="339"/>
      <c r="O284" s="339"/>
      <c r="P284" s="339"/>
      <c r="Q284" s="341"/>
      <c r="R284" s="178"/>
      <c r="S284" s="434"/>
      <c r="T284" s="434"/>
      <c r="U284" s="434"/>
      <c r="V284" s="339"/>
      <c r="W284" s="99">
        <f t="shared" si="18"/>
        <v>0</v>
      </c>
      <c r="X284" s="339"/>
      <c r="Y284" s="339"/>
      <c r="Z284" s="339"/>
      <c r="AA284" s="339"/>
      <c r="AB284" s="339"/>
      <c r="AC284" s="339"/>
      <c r="AD284" s="339"/>
      <c r="AE284" s="339"/>
      <c r="AF284" s="339"/>
      <c r="AG284" s="339"/>
      <c r="AH284" s="339"/>
      <c r="AI284" s="339"/>
      <c r="AJ284" s="339"/>
      <c r="AK284" s="339"/>
    </row>
    <row r="285" spans="1:37" ht="12.75" customHeight="1">
      <c r="A285" s="339"/>
      <c r="B285" s="466"/>
      <c r="C285" s="339"/>
      <c r="D285" s="339"/>
      <c r="E285" s="339"/>
      <c r="F285" s="339"/>
      <c r="G285" s="339"/>
      <c r="H285" s="339"/>
      <c r="I285" s="339"/>
      <c r="J285" s="339"/>
      <c r="K285" s="339"/>
      <c r="L285" s="339"/>
      <c r="M285" s="340"/>
      <c r="N285" s="339"/>
      <c r="O285" s="339"/>
      <c r="P285" s="339"/>
      <c r="Q285" s="341"/>
      <c r="R285" s="178"/>
      <c r="S285" s="434"/>
      <c r="T285" s="434"/>
      <c r="U285" s="434"/>
      <c r="V285" s="339"/>
      <c r="W285" s="99">
        <f t="shared" si="18"/>
        <v>0</v>
      </c>
      <c r="X285" s="339"/>
      <c r="Y285" s="339"/>
      <c r="Z285" s="339"/>
      <c r="AA285" s="339"/>
      <c r="AB285" s="339"/>
      <c r="AC285" s="339"/>
      <c r="AD285" s="339"/>
      <c r="AE285" s="339"/>
      <c r="AF285" s="339"/>
      <c r="AG285" s="339"/>
      <c r="AH285" s="339"/>
      <c r="AI285" s="339"/>
      <c r="AJ285" s="339"/>
      <c r="AK285" s="339"/>
    </row>
    <row r="286" spans="1:37" ht="12.75" customHeight="1">
      <c r="A286" s="339"/>
      <c r="B286" s="466"/>
      <c r="C286" s="339"/>
      <c r="D286" s="339"/>
      <c r="E286" s="339"/>
      <c r="F286" s="339"/>
      <c r="G286" s="339"/>
      <c r="H286" s="339"/>
      <c r="I286" s="339"/>
      <c r="J286" s="339"/>
      <c r="K286" s="339"/>
      <c r="L286" s="339"/>
      <c r="M286" s="340"/>
      <c r="N286" s="339"/>
      <c r="O286" s="339"/>
      <c r="P286" s="339"/>
      <c r="Q286" s="341"/>
      <c r="R286" s="178"/>
      <c r="S286" s="434"/>
      <c r="T286" s="434"/>
      <c r="U286" s="434"/>
      <c r="V286" s="339"/>
      <c r="W286" s="99">
        <f t="shared" si="18"/>
        <v>0</v>
      </c>
      <c r="X286" s="339"/>
      <c r="Y286" s="339"/>
      <c r="Z286" s="339"/>
      <c r="AA286" s="339"/>
      <c r="AB286" s="339"/>
      <c r="AC286" s="339"/>
      <c r="AD286" s="339"/>
      <c r="AE286" s="339"/>
      <c r="AF286" s="339"/>
      <c r="AG286" s="339"/>
      <c r="AH286" s="339"/>
      <c r="AI286" s="339"/>
      <c r="AJ286" s="339"/>
      <c r="AK286" s="339"/>
    </row>
    <row r="287" spans="1:37" ht="12.75" customHeight="1">
      <c r="A287" s="339"/>
      <c r="B287" s="466"/>
      <c r="C287" s="339"/>
      <c r="D287" s="339"/>
      <c r="E287" s="339"/>
      <c r="F287" s="339"/>
      <c r="G287" s="339"/>
      <c r="H287" s="339"/>
      <c r="I287" s="339"/>
      <c r="J287" s="339"/>
      <c r="K287" s="339"/>
      <c r="L287" s="339"/>
      <c r="M287" s="340"/>
      <c r="N287" s="339"/>
      <c r="O287" s="339"/>
      <c r="P287" s="339"/>
      <c r="Q287" s="341"/>
      <c r="R287" s="178"/>
      <c r="S287" s="434"/>
      <c r="T287" s="434"/>
      <c r="U287" s="434"/>
      <c r="V287" s="339"/>
      <c r="W287" s="99">
        <f t="shared" si="18"/>
        <v>0</v>
      </c>
      <c r="X287" s="339"/>
      <c r="Y287" s="339"/>
      <c r="Z287" s="339"/>
      <c r="AA287" s="339"/>
      <c r="AB287" s="339"/>
      <c r="AC287" s="339"/>
      <c r="AD287" s="339"/>
      <c r="AE287" s="339"/>
      <c r="AF287" s="339"/>
      <c r="AG287" s="339"/>
      <c r="AH287" s="339"/>
      <c r="AI287" s="339"/>
      <c r="AJ287" s="339"/>
      <c r="AK287" s="339"/>
    </row>
    <row r="288" spans="1:37" ht="12.75" customHeight="1">
      <c r="A288" s="339"/>
      <c r="B288" s="466"/>
      <c r="C288" s="339"/>
      <c r="D288" s="339"/>
      <c r="E288" s="339"/>
      <c r="F288" s="339"/>
      <c r="G288" s="339"/>
      <c r="H288" s="339"/>
      <c r="I288" s="339"/>
      <c r="J288" s="339"/>
      <c r="K288" s="339"/>
      <c r="L288" s="339"/>
      <c r="M288" s="340"/>
      <c r="N288" s="339"/>
      <c r="O288" s="339"/>
      <c r="P288" s="339"/>
      <c r="Q288" s="341"/>
      <c r="R288" s="178"/>
      <c r="S288" s="434"/>
      <c r="T288" s="434"/>
      <c r="U288" s="434"/>
      <c r="V288" s="339"/>
      <c r="W288" s="99">
        <f t="shared" si="18"/>
        <v>0</v>
      </c>
      <c r="X288" s="339"/>
      <c r="Y288" s="339"/>
      <c r="Z288" s="339"/>
      <c r="AA288" s="339"/>
      <c r="AB288" s="339"/>
      <c r="AC288" s="339"/>
      <c r="AD288" s="339"/>
      <c r="AE288" s="339"/>
      <c r="AF288" s="339"/>
      <c r="AG288" s="339"/>
      <c r="AH288" s="339"/>
      <c r="AI288" s="339"/>
      <c r="AJ288" s="339"/>
      <c r="AK288" s="339"/>
    </row>
    <row r="289" spans="1:37" ht="12.75" customHeight="1">
      <c r="A289" s="339"/>
      <c r="B289" s="466"/>
      <c r="C289" s="339"/>
      <c r="D289" s="339"/>
      <c r="E289" s="339"/>
      <c r="F289" s="339"/>
      <c r="G289" s="339"/>
      <c r="H289" s="339"/>
      <c r="I289" s="339"/>
      <c r="J289" s="339"/>
      <c r="K289" s="339"/>
      <c r="L289" s="339"/>
      <c r="M289" s="340"/>
      <c r="N289" s="339"/>
      <c r="O289" s="339"/>
      <c r="P289" s="339"/>
      <c r="Q289" s="341"/>
      <c r="R289" s="178"/>
      <c r="S289" s="434"/>
      <c r="T289" s="434"/>
      <c r="U289" s="434"/>
      <c r="V289" s="339"/>
      <c r="W289" s="99">
        <f t="shared" si="18"/>
        <v>0</v>
      </c>
      <c r="X289" s="339"/>
      <c r="Y289" s="339"/>
      <c r="Z289" s="339"/>
      <c r="AA289" s="339"/>
      <c r="AB289" s="339"/>
      <c r="AC289" s="339"/>
      <c r="AD289" s="339"/>
      <c r="AE289" s="339"/>
      <c r="AF289" s="339"/>
      <c r="AG289" s="339"/>
      <c r="AH289" s="339"/>
      <c r="AI289" s="339"/>
      <c r="AJ289" s="339"/>
      <c r="AK289" s="339"/>
    </row>
    <row r="290" spans="1:37" ht="12.75" customHeight="1">
      <c r="A290" s="339"/>
      <c r="B290" s="466"/>
      <c r="C290" s="339"/>
      <c r="D290" s="339"/>
      <c r="E290" s="339"/>
      <c r="F290" s="339"/>
      <c r="G290" s="339"/>
      <c r="H290" s="339"/>
      <c r="I290" s="339"/>
      <c r="J290" s="339"/>
      <c r="K290" s="339"/>
      <c r="L290" s="339"/>
      <c r="M290" s="340"/>
      <c r="N290" s="339"/>
      <c r="O290" s="339"/>
      <c r="P290" s="339"/>
      <c r="Q290" s="341"/>
      <c r="R290" s="178"/>
      <c r="S290" s="434"/>
      <c r="T290" s="434"/>
      <c r="U290" s="434"/>
      <c r="V290" s="339"/>
      <c r="W290" s="99">
        <f t="shared" si="18"/>
        <v>0</v>
      </c>
      <c r="X290" s="339"/>
      <c r="Y290" s="339"/>
      <c r="Z290" s="339"/>
      <c r="AA290" s="339"/>
      <c r="AB290" s="339"/>
      <c r="AC290" s="339"/>
      <c r="AD290" s="339"/>
      <c r="AE290" s="339"/>
      <c r="AF290" s="339"/>
      <c r="AG290" s="339"/>
      <c r="AH290" s="339"/>
      <c r="AI290" s="339"/>
      <c r="AJ290" s="339"/>
      <c r="AK290" s="339"/>
    </row>
    <row r="291" spans="1:37" ht="12.75" customHeight="1">
      <c r="A291" s="339"/>
      <c r="B291" s="466"/>
      <c r="C291" s="339"/>
      <c r="D291" s="339"/>
      <c r="E291" s="339"/>
      <c r="F291" s="339"/>
      <c r="G291" s="339"/>
      <c r="H291" s="339"/>
      <c r="I291" s="339"/>
      <c r="J291" s="339"/>
      <c r="K291" s="339"/>
      <c r="L291" s="339"/>
      <c r="M291" s="340"/>
      <c r="N291" s="339"/>
      <c r="O291" s="339"/>
      <c r="P291" s="339"/>
      <c r="Q291" s="341"/>
      <c r="R291" s="178"/>
      <c r="S291" s="434"/>
      <c r="T291" s="434"/>
      <c r="U291" s="434"/>
      <c r="V291" s="339"/>
      <c r="W291" s="99">
        <f t="shared" si="18"/>
        <v>0</v>
      </c>
      <c r="X291" s="339"/>
      <c r="Y291" s="339"/>
      <c r="Z291" s="339"/>
      <c r="AA291" s="339"/>
      <c r="AB291" s="339"/>
      <c r="AC291" s="339"/>
      <c r="AD291" s="339"/>
      <c r="AE291" s="339"/>
      <c r="AF291" s="339"/>
      <c r="AG291" s="339"/>
      <c r="AH291" s="339"/>
      <c r="AI291" s="339"/>
      <c r="AJ291" s="339"/>
      <c r="AK291" s="339"/>
    </row>
    <row r="292" spans="1:37" ht="12.75" customHeight="1">
      <c r="A292" s="339"/>
      <c r="B292" s="466"/>
      <c r="C292" s="339"/>
      <c r="D292" s="339"/>
      <c r="E292" s="339"/>
      <c r="F292" s="339"/>
      <c r="G292" s="339"/>
      <c r="H292" s="339"/>
      <c r="I292" s="339"/>
      <c r="J292" s="339"/>
      <c r="K292" s="339"/>
      <c r="L292" s="339"/>
      <c r="M292" s="340"/>
      <c r="N292" s="339"/>
      <c r="O292" s="339"/>
      <c r="P292" s="339"/>
      <c r="Q292" s="341"/>
      <c r="R292" s="178"/>
      <c r="S292" s="434"/>
      <c r="T292" s="434"/>
      <c r="U292" s="434"/>
      <c r="V292" s="339"/>
      <c r="W292" s="99">
        <f t="shared" si="18"/>
        <v>0</v>
      </c>
      <c r="X292" s="339"/>
      <c r="Y292" s="339"/>
      <c r="Z292" s="339"/>
      <c r="AA292" s="339"/>
      <c r="AB292" s="339"/>
      <c r="AC292" s="339"/>
      <c r="AD292" s="339"/>
      <c r="AE292" s="339"/>
      <c r="AF292" s="339"/>
      <c r="AG292" s="339"/>
      <c r="AH292" s="339"/>
      <c r="AI292" s="339"/>
      <c r="AJ292" s="339"/>
      <c r="AK292" s="339"/>
    </row>
    <row r="293" spans="1:37" ht="12.75" customHeight="1">
      <c r="A293" s="339"/>
      <c r="B293" s="466"/>
      <c r="C293" s="339"/>
      <c r="D293" s="339"/>
      <c r="E293" s="339"/>
      <c r="F293" s="339"/>
      <c r="G293" s="339"/>
      <c r="H293" s="339"/>
      <c r="I293" s="339"/>
      <c r="J293" s="339"/>
      <c r="K293" s="339"/>
      <c r="L293" s="339"/>
      <c r="M293" s="340"/>
      <c r="N293" s="339"/>
      <c r="O293" s="339"/>
      <c r="P293" s="339"/>
      <c r="Q293" s="341"/>
      <c r="R293" s="178"/>
      <c r="S293" s="434"/>
      <c r="T293" s="434"/>
      <c r="U293" s="434"/>
      <c r="V293" s="339"/>
      <c r="W293" s="99">
        <f t="shared" si="18"/>
        <v>0</v>
      </c>
      <c r="X293" s="339"/>
      <c r="Y293" s="339"/>
      <c r="Z293" s="339"/>
      <c r="AA293" s="339"/>
      <c r="AB293" s="339"/>
      <c r="AC293" s="339"/>
      <c r="AD293" s="339"/>
      <c r="AE293" s="339"/>
      <c r="AF293" s="339"/>
      <c r="AG293" s="339"/>
      <c r="AH293" s="339"/>
      <c r="AI293" s="339"/>
      <c r="AJ293" s="339"/>
      <c r="AK293" s="339"/>
    </row>
    <row r="294" spans="1:37" ht="12.75" customHeight="1">
      <c r="A294" s="339"/>
      <c r="B294" s="466"/>
      <c r="C294" s="339"/>
      <c r="D294" s="339"/>
      <c r="E294" s="339"/>
      <c r="F294" s="339"/>
      <c r="G294" s="339"/>
      <c r="H294" s="339"/>
      <c r="I294" s="339"/>
      <c r="J294" s="339"/>
      <c r="K294" s="339"/>
      <c r="L294" s="339"/>
      <c r="M294" s="340"/>
      <c r="N294" s="339"/>
      <c r="O294" s="339"/>
      <c r="P294" s="339"/>
      <c r="Q294" s="341"/>
      <c r="R294" s="178"/>
      <c r="S294" s="434"/>
      <c r="T294" s="434"/>
      <c r="U294" s="434"/>
      <c r="V294" s="339"/>
      <c r="W294" s="99">
        <f t="shared" si="18"/>
        <v>0</v>
      </c>
      <c r="X294" s="339"/>
      <c r="Y294" s="339"/>
      <c r="Z294" s="339"/>
      <c r="AA294" s="339"/>
      <c r="AB294" s="339"/>
      <c r="AC294" s="339"/>
      <c r="AD294" s="339"/>
      <c r="AE294" s="339"/>
      <c r="AF294" s="339"/>
      <c r="AG294" s="339"/>
      <c r="AH294" s="339"/>
      <c r="AI294" s="339"/>
      <c r="AJ294" s="339"/>
      <c r="AK294" s="339"/>
    </row>
    <row r="295" spans="1:37" ht="12.75" customHeight="1">
      <c r="A295" s="339"/>
      <c r="B295" s="466"/>
      <c r="C295" s="339"/>
      <c r="D295" s="339"/>
      <c r="E295" s="339"/>
      <c r="F295" s="339"/>
      <c r="G295" s="339"/>
      <c r="H295" s="339"/>
      <c r="I295" s="339"/>
      <c r="J295" s="339"/>
      <c r="K295" s="339"/>
      <c r="L295" s="339"/>
      <c r="M295" s="340"/>
      <c r="N295" s="339"/>
      <c r="O295" s="339"/>
      <c r="P295" s="339"/>
      <c r="Q295" s="341"/>
      <c r="R295" s="178"/>
      <c r="S295" s="434"/>
      <c r="T295" s="434"/>
      <c r="U295" s="434"/>
      <c r="V295" s="339"/>
      <c r="W295" s="99">
        <f t="shared" si="18"/>
        <v>0</v>
      </c>
      <c r="X295" s="339"/>
      <c r="Y295" s="339"/>
      <c r="Z295" s="339"/>
      <c r="AA295" s="339"/>
      <c r="AB295" s="339"/>
      <c r="AC295" s="339"/>
      <c r="AD295" s="339"/>
      <c r="AE295" s="339"/>
      <c r="AF295" s="339"/>
      <c r="AG295" s="339"/>
      <c r="AH295" s="339"/>
      <c r="AI295" s="339"/>
      <c r="AJ295" s="339"/>
      <c r="AK295" s="339"/>
    </row>
    <row r="296" spans="1:37" ht="12.75" customHeight="1">
      <c r="A296" s="339"/>
      <c r="B296" s="466"/>
      <c r="C296" s="339"/>
      <c r="D296" s="339"/>
      <c r="E296" s="339"/>
      <c r="F296" s="339"/>
      <c r="G296" s="339"/>
      <c r="H296" s="339"/>
      <c r="I296" s="339"/>
      <c r="J296" s="339"/>
      <c r="K296" s="339"/>
      <c r="L296" s="339"/>
      <c r="M296" s="340"/>
      <c r="N296" s="339"/>
      <c r="O296" s="339"/>
      <c r="P296" s="339"/>
      <c r="Q296" s="341"/>
      <c r="R296" s="178"/>
      <c r="S296" s="434"/>
      <c r="T296" s="434"/>
      <c r="U296" s="434"/>
      <c r="V296" s="339"/>
      <c r="W296" s="99">
        <f t="shared" si="18"/>
        <v>0</v>
      </c>
      <c r="X296" s="339"/>
      <c r="Y296" s="339"/>
      <c r="Z296" s="339"/>
      <c r="AA296" s="339"/>
      <c r="AB296" s="339"/>
      <c r="AC296" s="339"/>
      <c r="AD296" s="339"/>
      <c r="AE296" s="339"/>
      <c r="AF296" s="339"/>
      <c r="AG296" s="339"/>
      <c r="AH296" s="339"/>
      <c r="AI296" s="339"/>
      <c r="AJ296" s="339"/>
      <c r="AK296" s="339"/>
    </row>
    <row r="297" spans="1:37" ht="12.75" customHeight="1">
      <c r="A297" s="339"/>
      <c r="B297" s="466"/>
      <c r="C297" s="339"/>
      <c r="D297" s="339"/>
      <c r="E297" s="339"/>
      <c r="F297" s="339"/>
      <c r="G297" s="339"/>
      <c r="H297" s="339"/>
      <c r="I297" s="339"/>
      <c r="J297" s="339"/>
      <c r="K297" s="339"/>
      <c r="L297" s="339"/>
      <c r="M297" s="340"/>
      <c r="N297" s="339"/>
      <c r="O297" s="339"/>
      <c r="P297" s="339"/>
      <c r="Q297" s="341"/>
      <c r="R297" s="178"/>
      <c r="S297" s="434"/>
      <c r="T297" s="434"/>
      <c r="U297" s="434"/>
      <c r="V297" s="339"/>
      <c r="W297" s="99">
        <f t="shared" si="18"/>
        <v>0</v>
      </c>
      <c r="X297" s="339"/>
      <c r="Y297" s="339"/>
      <c r="Z297" s="339"/>
      <c r="AA297" s="339"/>
      <c r="AB297" s="339"/>
      <c r="AC297" s="339"/>
      <c r="AD297" s="339"/>
      <c r="AE297" s="339"/>
      <c r="AF297" s="339"/>
      <c r="AG297" s="339"/>
      <c r="AH297" s="339"/>
      <c r="AI297" s="339"/>
      <c r="AJ297" s="339"/>
      <c r="AK297" s="339"/>
    </row>
    <row r="298" spans="1:37" ht="12.75" customHeight="1">
      <c r="A298" s="339"/>
      <c r="B298" s="466"/>
      <c r="C298" s="339"/>
      <c r="D298" s="339"/>
      <c r="E298" s="339"/>
      <c r="F298" s="339"/>
      <c r="G298" s="339"/>
      <c r="H298" s="339"/>
      <c r="I298" s="339"/>
      <c r="J298" s="339"/>
      <c r="K298" s="339"/>
      <c r="L298" s="339"/>
      <c r="M298" s="340"/>
      <c r="N298" s="339"/>
      <c r="O298" s="339"/>
      <c r="P298" s="339"/>
      <c r="Q298" s="341"/>
      <c r="R298" s="178"/>
      <c r="S298" s="434"/>
      <c r="T298" s="434"/>
      <c r="U298" s="434"/>
      <c r="V298" s="339"/>
      <c r="W298" s="99">
        <f t="shared" si="18"/>
        <v>0</v>
      </c>
      <c r="X298" s="339"/>
      <c r="Y298" s="339"/>
      <c r="Z298" s="339"/>
      <c r="AA298" s="339"/>
      <c r="AB298" s="339"/>
      <c r="AC298" s="339"/>
      <c r="AD298" s="339"/>
      <c r="AE298" s="339"/>
      <c r="AF298" s="339"/>
      <c r="AG298" s="339"/>
      <c r="AH298" s="339"/>
      <c r="AI298" s="339"/>
      <c r="AJ298" s="339"/>
      <c r="AK298" s="339"/>
    </row>
    <row r="299" spans="1:37" ht="12.75" customHeight="1">
      <c r="A299" s="339"/>
      <c r="B299" s="466"/>
      <c r="C299" s="339"/>
      <c r="D299" s="339"/>
      <c r="E299" s="339"/>
      <c r="F299" s="339"/>
      <c r="G299" s="339"/>
      <c r="H299" s="339"/>
      <c r="I299" s="339"/>
      <c r="J299" s="339"/>
      <c r="K299" s="339"/>
      <c r="L299" s="339"/>
      <c r="M299" s="340"/>
      <c r="N299" s="339"/>
      <c r="O299" s="339"/>
      <c r="P299" s="339"/>
      <c r="Q299" s="341"/>
      <c r="R299" s="178"/>
      <c r="S299" s="434"/>
      <c r="T299" s="434"/>
      <c r="U299" s="434"/>
      <c r="V299" s="339"/>
      <c r="W299" s="99">
        <f t="shared" si="18"/>
        <v>0</v>
      </c>
      <c r="X299" s="339"/>
      <c r="Y299" s="339"/>
      <c r="Z299" s="339"/>
      <c r="AA299" s="339"/>
      <c r="AB299" s="339"/>
      <c r="AC299" s="339"/>
      <c r="AD299" s="339"/>
      <c r="AE299" s="339"/>
      <c r="AF299" s="339"/>
      <c r="AG299" s="339"/>
      <c r="AH299" s="339"/>
      <c r="AI299" s="339"/>
      <c r="AJ299" s="339"/>
      <c r="AK299" s="339"/>
    </row>
    <row r="300" spans="1:37" ht="12.75" customHeight="1">
      <c r="A300" s="339"/>
      <c r="B300" s="466"/>
      <c r="C300" s="339"/>
      <c r="D300" s="339"/>
      <c r="E300" s="339"/>
      <c r="F300" s="339"/>
      <c r="G300" s="339"/>
      <c r="H300" s="339"/>
      <c r="I300" s="339"/>
      <c r="J300" s="339"/>
      <c r="K300" s="339"/>
      <c r="L300" s="339"/>
      <c r="M300" s="340"/>
      <c r="N300" s="339"/>
      <c r="O300" s="339"/>
      <c r="P300" s="339"/>
      <c r="Q300" s="341"/>
      <c r="R300" s="178"/>
      <c r="S300" s="434"/>
      <c r="T300" s="434"/>
      <c r="U300" s="434"/>
      <c r="V300" s="339"/>
      <c r="W300" s="99">
        <f t="shared" si="18"/>
        <v>0</v>
      </c>
      <c r="X300" s="339"/>
      <c r="Y300" s="339"/>
      <c r="Z300" s="339"/>
      <c r="AA300" s="339"/>
      <c r="AB300" s="339"/>
      <c r="AC300" s="339"/>
      <c r="AD300" s="339"/>
      <c r="AE300" s="339"/>
      <c r="AF300" s="339"/>
      <c r="AG300" s="339"/>
      <c r="AH300" s="339"/>
      <c r="AI300" s="339"/>
      <c r="AJ300" s="339"/>
      <c r="AK300" s="339"/>
    </row>
    <row r="301" spans="1:37" ht="12.75" customHeight="1">
      <c r="A301" s="339"/>
      <c r="B301" s="466"/>
      <c r="C301" s="339"/>
      <c r="D301" s="339"/>
      <c r="E301" s="339"/>
      <c r="F301" s="339"/>
      <c r="G301" s="339"/>
      <c r="H301" s="339"/>
      <c r="I301" s="339"/>
      <c r="J301" s="339"/>
      <c r="K301" s="339"/>
      <c r="L301" s="339"/>
      <c r="M301" s="340"/>
      <c r="N301" s="339"/>
      <c r="O301" s="339"/>
      <c r="P301" s="339"/>
      <c r="Q301" s="341"/>
      <c r="R301" s="178"/>
      <c r="S301" s="434"/>
      <c r="T301" s="434"/>
      <c r="U301" s="434"/>
      <c r="V301" s="339"/>
      <c r="W301" s="99">
        <f t="shared" si="18"/>
        <v>0</v>
      </c>
      <c r="X301" s="339"/>
      <c r="Y301" s="339"/>
      <c r="Z301" s="339"/>
      <c r="AA301" s="339"/>
      <c r="AB301" s="339"/>
      <c r="AC301" s="339"/>
      <c r="AD301" s="339"/>
      <c r="AE301" s="339"/>
      <c r="AF301" s="339"/>
      <c r="AG301" s="339"/>
      <c r="AH301" s="339"/>
      <c r="AI301" s="339"/>
      <c r="AJ301" s="339"/>
      <c r="AK301" s="339"/>
    </row>
    <row r="302" spans="1:37" ht="12.75" customHeight="1">
      <c r="A302" s="339"/>
      <c r="B302" s="466"/>
      <c r="C302" s="339"/>
      <c r="D302" s="339"/>
      <c r="E302" s="339"/>
      <c r="F302" s="339"/>
      <c r="G302" s="339"/>
      <c r="H302" s="339"/>
      <c r="I302" s="339"/>
      <c r="J302" s="339"/>
      <c r="K302" s="339"/>
      <c r="L302" s="339"/>
      <c r="M302" s="340"/>
      <c r="N302" s="339"/>
      <c r="O302" s="339"/>
      <c r="P302" s="339"/>
      <c r="Q302" s="341"/>
      <c r="R302" s="178"/>
      <c r="S302" s="434"/>
      <c r="T302" s="434"/>
      <c r="U302" s="434"/>
      <c r="V302" s="339"/>
      <c r="W302" s="99">
        <f t="shared" si="18"/>
        <v>0</v>
      </c>
      <c r="X302" s="339"/>
      <c r="Y302" s="339"/>
      <c r="Z302" s="339"/>
      <c r="AA302" s="339"/>
      <c r="AB302" s="339"/>
      <c r="AC302" s="339"/>
      <c r="AD302" s="339"/>
      <c r="AE302" s="339"/>
      <c r="AF302" s="339"/>
      <c r="AG302" s="339"/>
      <c r="AH302" s="339"/>
      <c r="AI302" s="339"/>
      <c r="AJ302" s="339"/>
      <c r="AK302" s="339"/>
    </row>
    <row r="303" spans="1:37" ht="12.75" customHeight="1">
      <c r="A303" s="339"/>
      <c r="B303" s="466"/>
      <c r="C303" s="339"/>
      <c r="D303" s="339"/>
      <c r="E303" s="339"/>
      <c r="F303" s="339"/>
      <c r="G303" s="339"/>
      <c r="H303" s="339"/>
      <c r="I303" s="339"/>
      <c r="J303" s="339"/>
      <c r="K303" s="339"/>
      <c r="L303" s="339"/>
      <c r="M303" s="340"/>
      <c r="N303" s="339"/>
      <c r="O303" s="339"/>
      <c r="P303" s="339"/>
      <c r="Q303" s="341"/>
      <c r="R303" s="178"/>
      <c r="S303" s="434"/>
      <c r="T303" s="434"/>
      <c r="U303" s="434"/>
      <c r="V303" s="339"/>
      <c r="W303" s="99">
        <f t="shared" si="18"/>
        <v>0</v>
      </c>
      <c r="X303" s="339"/>
      <c r="Y303" s="339"/>
      <c r="Z303" s="339"/>
      <c r="AA303" s="339"/>
      <c r="AB303" s="339"/>
      <c r="AC303" s="339"/>
      <c r="AD303" s="339"/>
      <c r="AE303" s="339"/>
      <c r="AF303" s="339"/>
      <c r="AG303" s="339"/>
      <c r="AH303" s="339"/>
      <c r="AI303" s="339"/>
      <c r="AJ303" s="339"/>
      <c r="AK303" s="339"/>
    </row>
    <row r="304" spans="1:37" ht="12.75" customHeight="1">
      <c r="A304" s="339"/>
      <c r="B304" s="466"/>
      <c r="C304" s="339"/>
      <c r="D304" s="339"/>
      <c r="E304" s="339"/>
      <c r="F304" s="339"/>
      <c r="G304" s="339"/>
      <c r="H304" s="339"/>
      <c r="I304" s="339"/>
      <c r="J304" s="339"/>
      <c r="K304" s="339"/>
      <c r="L304" s="339"/>
      <c r="M304" s="340"/>
      <c r="N304" s="339"/>
      <c r="O304" s="339"/>
      <c r="P304" s="339"/>
      <c r="Q304" s="341"/>
      <c r="R304" s="178"/>
      <c r="S304" s="434"/>
      <c r="T304" s="434"/>
      <c r="U304" s="434"/>
      <c r="V304" s="339"/>
      <c r="W304" s="99">
        <f t="shared" si="18"/>
        <v>0</v>
      </c>
      <c r="X304" s="339"/>
      <c r="Y304" s="339"/>
      <c r="Z304" s="339"/>
      <c r="AA304" s="339"/>
      <c r="AB304" s="339"/>
      <c r="AC304" s="339"/>
      <c r="AD304" s="339"/>
      <c r="AE304" s="339"/>
      <c r="AF304" s="339"/>
      <c r="AG304" s="339"/>
      <c r="AH304" s="339"/>
      <c r="AI304" s="339"/>
      <c r="AJ304" s="339"/>
      <c r="AK304" s="339"/>
    </row>
    <row r="305" spans="1:37" ht="12.75" customHeight="1">
      <c r="A305" s="339"/>
      <c r="B305" s="466"/>
      <c r="C305" s="339"/>
      <c r="D305" s="339"/>
      <c r="E305" s="339"/>
      <c r="F305" s="339"/>
      <c r="G305" s="339"/>
      <c r="H305" s="339"/>
      <c r="I305" s="339"/>
      <c r="J305" s="339"/>
      <c r="K305" s="339"/>
      <c r="L305" s="339"/>
      <c r="M305" s="340"/>
      <c r="N305" s="339"/>
      <c r="O305" s="339"/>
      <c r="P305" s="339"/>
      <c r="Q305" s="341"/>
      <c r="R305" s="178"/>
      <c r="S305" s="434"/>
      <c r="T305" s="434"/>
      <c r="U305" s="434"/>
      <c r="V305" s="339"/>
      <c r="W305" s="99">
        <f t="shared" si="18"/>
        <v>0</v>
      </c>
      <c r="X305" s="339"/>
      <c r="Y305" s="339"/>
      <c r="Z305" s="339"/>
      <c r="AA305" s="339"/>
      <c r="AB305" s="339"/>
      <c r="AC305" s="339"/>
      <c r="AD305" s="339"/>
      <c r="AE305" s="339"/>
      <c r="AF305" s="339"/>
      <c r="AG305" s="339"/>
      <c r="AH305" s="339"/>
      <c r="AI305" s="339"/>
      <c r="AJ305" s="339"/>
      <c r="AK305" s="339"/>
    </row>
    <row r="306" spans="1:37" ht="12.75" customHeight="1">
      <c r="A306" s="339"/>
      <c r="B306" s="466"/>
      <c r="C306" s="339"/>
      <c r="D306" s="339"/>
      <c r="E306" s="339"/>
      <c r="F306" s="339"/>
      <c r="G306" s="339"/>
      <c r="H306" s="339"/>
      <c r="I306" s="339"/>
      <c r="J306" s="339"/>
      <c r="K306" s="339"/>
      <c r="L306" s="339"/>
      <c r="M306" s="340"/>
      <c r="N306" s="339"/>
      <c r="O306" s="339"/>
      <c r="P306" s="339"/>
      <c r="Q306" s="341"/>
      <c r="R306" s="178"/>
      <c r="S306" s="434"/>
      <c r="T306" s="434"/>
      <c r="U306" s="434"/>
      <c r="V306" s="339"/>
      <c r="W306" s="99">
        <f t="shared" si="18"/>
        <v>0</v>
      </c>
      <c r="X306" s="339"/>
      <c r="Y306" s="339"/>
      <c r="Z306" s="339"/>
      <c r="AA306" s="339"/>
      <c r="AB306" s="339"/>
      <c r="AC306" s="339"/>
      <c r="AD306" s="339"/>
      <c r="AE306" s="339"/>
      <c r="AF306" s="339"/>
      <c r="AG306" s="339"/>
      <c r="AH306" s="339"/>
      <c r="AI306" s="339"/>
      <c r="AJ306" s="339"/>
      <c r="AK306" s="339"/>
    </row>
    <row r="307" spans="1:37" ht="12.75" customHeight="1">
      <c r="A307" s="339"/>
      <c r="B307" s="466"/>
      <c r="C307" s="339"/>
      <c r="D307" s="339"/>
      <c r="E307" s="339"/>
      <c r="F307" s="339"/>
      <c r="G307" s="339"/>
      <c r="H307" s="339"/>
      <c r="I307" s="339"/>
      <c r="J307" s="339"/>
      <c r="K307" s="339"/>
      <c r="L307" s="339"/>
      <c r="M307" s="340"/>
      <c r="N307" s="339"/>
      <c r="O307" s="339"/>
      <c r="P307" s="339"/>
      <c r="Q307" s="341"/>
      <c r="R307" s="178"/>
      <c r="S307" s="434"/>
      <c r="T307" s="434"/>
      <c r="U307" s="434"/>
      <c r="V307" s="339"/>
      <c r="W307" s="99">
        <f t="shared" si="18"/>
        <v>0</v>
      </c>
      <c r="X307" s="339"/>
      <c r="Y307" s="339"/>
      <c r="Z307" s="339"/>
      <c r="AA307" s="339"/>
      <c r="AB307" s="339"/>
      <c r="AC307" s="339"/>
      <c r="AD307" s="339"/>
      <c r="AE307" s="339"/>
      <c r="AF307" s="339"/>
      <c r="AG307" s="339"/>
      <c r="AH307" s="339"/>
      <c r="AI307" s="339"/>
      <c r="AJ307" s="339"/>
      <c r="AK307" s="339"/>
    </row>
    <row r="308" spans="1:37" ht="12.75" customHeight="1">
      <c r="A308" s="339"/>
      <c r="B308" s="466"/>
      <c r="C308" s="339"/>
      <c r="D308" s="339"/>
      <c r="E308" s="339"/>
      <c r="F308" s="339"/>
      <c r="G308" s="339"/>
      <c r="H308" s="339"/>
      <c r="I308" s="339"/>
      <c r="J308" s="339"/>
      <c r="K308" s="339"/>
      <c r="L308" s="339"/>
      <c r="M308" s="340"/>
      <c r="N308" s="339"/>
      <c r="O308" s="339"/>
      <c r="P308" s="339"/>
      <c r="Q308" s="341"/>
      <c r="R308" s="178"/>
      <c r="S308" s="434"/>
      <c r="T308" s="434"/>
      <c r="U308" s="434"/>
      <c r="V308" s="339"/>
      <c r="W308" s="99">
        <f t="shared" si="18"/>
        <v>0</v>
      </c>
      <c r="X308" s="339"/>
      <c r="Y308" s="339"/>
      <c r="Z308" s="339"/>
      <c r="AA308" s="339"/>
      <c r="AB308" s="339"/>
      <c r="AC308" s="339"/>
      <c r="AD308" s="339"/>
      <c r="AE308" s="339"/>
      <c r="AF308" s="339"/>
      <c r="AG308" s="339"/>
      <c r="AH308" s="339"/>
      <c r="AI308" s="339"/>
      <c r="AJ308" s="339"/>
      <c r="AK308" s="339"/>
    </row>
    <row r="309" spans="1:37" ht="12.75" customHeight="1">
      <c r="A309" s="339"/>
      <c r="B309" s="466"/>
      <c r="C309" s="339"/>
      <c r="D309" s="339"/>
      <c r="E309" s="339"/>
      <c r="F309" s="339"/>
      <c r="G309" s="339"/>
      <c r="H309" s="339"/>
      <c r="I309" s="339"/>
      <c r="J309" s="339"/>
      <c r="K309" s="339"/>
      <c r="L309" s="339"/>
      <c r="M309" s="340"/>
      <c r="N309" s="339"/>
      <c r="O309" s="339"/>
      <c r="P309" s="339"/>
      <c r="Q309" s="341"/>
      <c r="R309" s="178"/>
      <c r="S309" s="434"/>
      <c r="T309" s="434"/>
      <c r="U309" s="434"/>
      <c r="V309" s="339"/>
      <c r="W309" s="99">
        <f t="shared" si="18"/>
        <v>0</v>
      </c>
      <c r="X309" s="339"/>
      <c r="Y309" s="339"/>
      <c r="Z309" s="339"/>
      <c r="AA309" s="339"/>
      <c r="AB309" s="339"/>
      <c r="AC309" s="339"/>
      <c r="AD309" s="339"/>
      <c r="AE309" s="339"/>
      <c r="AF309" s="339"/>
      <c r="AG309" s="339"/>
      <c r="AH309" s="339"/>
      <c r="AI309" s="339"/>
      <c r="AJ309" s="339"/>
      <c r="AK309" s="339"/>
    </row>
    <row r="310" spans="1:37" ht="12.75" customHeight="1">
      <c r="A310" s="339"/>
      <c r="B310" s="466"/>
      <c r="C310" s="339"/>
      <c r="D310" s="339"/>
      <c r="E310" s="339"/>
      <c r="F310" s="339"/>
      <c r="G310" s="339"/>
      <c r="H310" s="339"/>
      <c r="I310" s="339"/>
      <c r="J310" s="339"/>
      <c r="K310" s="339"/>
      <c r="L310" s="339"/>
      <c r="M310" s="340"/>
      <c r="N310" s="339"/>
      <c r="O310" s="339"/>
      <c r="P310" s="339"/>
      <c r="Q310" s="341"/>
      <c r="R310" s="178"/>
      <c r="S310" s="434"/>
      <c r="T310" s="434"/>
      <c r="U310" s="434"/>
      <c r="V310" s="339"/>
      <c r="W310" s="99">
        <f t="shared" si="18"/>
        <v>0</v>
      </c>
      <c r="X310" s="339"/>
      <c r="Y310" s="339"/>
      <c r="Z310" s="339"/>
      <c r="AA310" s="339"/>
      <c r="AB310" s="339"/>
      <c r="AC310" s="339"/>
      <c r="AD310" s="339"/>
      <c r="AE310" s="339"/>
      <c r="AF310" s="339"/>
      <c r="AG310" s="339"/>
      <c r="AH310" s="339"/>
      <c r="AI310" s="339"/>
      <c r="AJ310" s="339"/>
      <c r="AK310" s="339"/>
    </row>
    <row r="311" spans="1:37" ht="12.75" customHeight="1">
      <c r="A311" s="339"/>
      <c r="B311" s="466"/>
      <c r="C311" s="339"/>
      <c r="D311" s="339"/>
      <c r="E311" s="339"/>
      <c r="F311" s="339"/>
      <c r="G311" s="339"/>
      <c r="H311" s="339"/>
      <c r="I311" s="339"/>
      <c r="J311" s="339"/>
      <c r="K311" s="339"/>
      <c r="L311" s="339"/>
      <c r="M311" s="340"/>
      <c r="N311" s="339"/>
      <c r="O311" s="339"/>
      <c r="P311" s="339"/>
      <c r="Q311" s="341"/>
      <c r="R311" s="178"/>
      <c r="S311" s="434"/>
      <c r="T311" s="434"/>
      <c r="U311" s="434"/>
      <c r="V311" s="339"/>
      <c r="W311" s="99">
        <f t="shared" si="18"/>
        <v>0</v>
      </c>
      <c r="X311" s="339"/>
      <c r="Y311" s="339"/>
      <c r="Z311" s="339"/>
      <c r="AA311" s="339"/>
      <c r="AB311" s="339"/>
      <c r="AC311" s="339"/>
      <c r="AD311" s="339"/>
      <c r="AE311" s="339"/>
      <c r="AF311" s="339"/>
      <c r="AG311" s="339"/>
      <c r="AH311" s="339"/>
      <c r="AI311" s="339"/>
      <c r="AJ311" s="339"/>
      <c r="AK311" s="339"/>
    </row>
    <row r="312" spans="1:37" ht="12.75" customHeight="1">
      <c r="A312" s="339"/>
      <c r="B312" s="466"/>
      <c r="C312" s="339"/>
      <c r="D312" s="339"/>
      <c r="E312" s="339"/>
      <c r="F312" s="339"/>
      <c r="G312" s="339"/>
      <c r="H312" s="339"/>
      <c r="I312" s="339"/>
      <c r="J312" s="339"/>
      <c r="K312" s="339"/>
      <c r="L312" s="339"/>
      <c r="M312" s="340"/>
      <c r="N312" s="339"/>
      <c r="O312" s="339"/>
      <c r="P312" s="339"/>
      <c r="Q312" s="341"/>
      <c r="R312" s="178"/>
      <c r="S312" s="434"/>
      <c r="T312" s="434"/>
      <c r="U312" s="434"/>
      <c r="V312" s="339"/>
      <c r="W312" s="99">
        <f t="shared" si="18"/>
        <v>0</v>
      </c>
      <c r="X312" s="339"/>
      <c r="Y312" s="339"/>
      <c r="Z312" s="339"/>
      <c r="AA312" s="339"/>
      <c r="AB312" s="339"/>
      <c r="AC312" s="339"/>
      <c r="AD312" s="339"/>
      <c r="AE312" s="339"/>
      <c r="AF312" s="339"/>
      <c r="AG312" s="339"/>
      <c r="AH312" s="339"/>
      <c r="AI312" s="339"/>
      <c r="AJ312" s="339"/>
      <c r="AK312" s="339"/>
    </row>
    <row r="313" spans="1:37" ht="12.75" customHeight="1">
      <c r="A313" s="339"/>
      <c r="B313" s="466"/>
      <c r="C313" s="339"/>
      <c r="D313" s="339"/>
      <c r="E313" s="339"/>
      <c r="F313" s="339"/>
      <c r="G313" s="339"/>
      <c r="H313" s="339"/>
      <c r="I313" s="339"/>
      <c r="J313" s="339"/>
      <c r="K313" s="339"/>
      <c r="L313" s="339"/>
      <c r="M313" s="340"/>
      <c r="N313" s="339"/>
      <c r="O313" s="339"/>
      <c r="P313" s="339"/>
      <c r="Q313" s="341"/>
      <c r="R313" s="178"/>
      <c r="S313" s="434"/>
      <c r="T313" s="434"/>
      <c r="U313" s="434"/>
      <c r="V313" s="339"/>
      <c r="W313" s="99">
        <f t="shared" si="18"/>
        <v>0</v>
      </c>
      <c r="X313" s="339"/>
      <c r="Y313" s="339"/>
      <c r="Z313" s="339"/>
      <c r="AA313" s="339"/>
      <c r="AB313" s="339"/>
      <c r="AC313" s="339"/>
      <c r="AD313" s="339"/>
      <c r="AE313" s="339"/>
      <c r="AF313" s="339"/>
      <c r="AG313" s="339"/>
      <c r="AH313" s="339"/>
      <c r="AI313" s="339"/>
      <c r="AJ313" s="339"/>
      <c r="AK313" s="339"/>
    </row>
    <row r="314" spans="1:37" ht="12.75" customHeight="1">
      <c r="A314" s="339"/>
      <c r="B314" s="466"/>
      <c r="C314" s="339"/>
      <c r="D314" s="339"/>
      <c r="E314" s="339"/>
      <c r="F314" s="339"/>
      <c r="G314" s="339"/>
      <c r="H314" s="339"/>
      <c r="I314" s="339"/>
      <c r="J314" s="339"/>
      <c r="K314" s="339"/>
      <c r="L314" s="339"/>
      <c r="M314" s="340"/>
      <c r="N314" s="339"/>
      <c r="O314" s="339"/>
      <c r="P314" s="339"/>
      <c r="Q314" s="341"/>
      <c r="R314" s="178"/>
      <c r="S314" s="434"/>
      <c r="T314" s="434"/>
      <c r="U314" s="434"/>
      <c r="V314" s="339"/>
      <c r="W314" s="99">
        <f t="shared" si="18"/>
        <v>0</v>
      </c>
      <c r="X314" s="339"/>
      <c r="Y314" s="339"/>
      <c r="Z314" s="339"/>
      <c r="AA314" s="339"/>
      <c r="AB314" s="339"/>
      <c r="AC314" s="339"/>
      <c r="AD314" s="339"/>
      <c r="AE314" s="339"/>
      <c r="AF314" s="339"/>
      <c r="AG314" s="339"/>
      <c r="AH314" s="339"/>
      <c r="AI314" s="339"/>
      <c r="AJ314" s="339"/>
      <c r="AK314" s="339"/>
    </row>
    <row r="315" spans="1:37" ht="12.75" customHeight="1">
      <c r="A315" s="339"/>
      <c r="B315" s="466"/>
      <c r="C315" s="339"/>
      <c r="D315" s="339"/>
      <c r="E315" s="339"/>
      <c r="F315" s="339"/>
      <c r="G315" s="339"/>
      <c r="H315" s="339"/>
      <c r="I315" s="339"/>
      <c r="J315" s="339"/>
      <c r="K315" s="339"/>
      <c r="L315" s="339"/>
      <c r="M315" s="340"/>
      <c r="N315" s="339"/>
      <c r="O315" s="339"/>
      <c r="P315" s="339"/>
      <c r="Q315" s="341"/>
      <c r="R315" s="178"/>
      <c r="S315" s="434"/>
      <c r="T315" s="434"/>
      <c r="U315" s="434"/>
      <c r="V315" s="339"/>
      <c r="W315" s="99">
        <f t="shared" si="18"/>
        <v>0</v>
      </c>
      <c r="X315" s="339"/>
      <c r="Y315" s="339"/>
      <c r="Z315" s="339"/>
      <c r="AA315" s="339"/>
      <c r="AB315" s="339"/>
      <c r="AC315" s="339"/>
      <c r="AD315" s="339"/>
      <c r="AE315" s="339"/>
      <c r="AF315" s="339"/>
      <c r="AG315" s="339"/>
      <c r="AH315" s="339"/>
      <c r="AI315" s="339"/>
      <c r="AJ315" s="339"/>
      <c r="AK315" s="339"/>
    </row>
    <row r="316" spans="1:37" ht="12.75" customHeight="1">
      <c r="A316" s="339"/>
      <c r="B316" s="466"/>
      <c r="C316" s="339"/>
      <c r="D316" s="339"/>
      <c r="E316" s="339"/>
      <c r="F316" s="339"/>
      <c r="G316" s="339"/>
      <c r="H316" s="339"/>
      <c r="I316" s="339"/>
      <c r="J316" s="339"/>
      <c r="K316" s="339"/>
      <c r="L316" s="339"/>
      <c r="M316" s="340"/>
      <c r="N316" s="339"/>
      <c r="O316" s="339"/>
      <c r="P316" s="339"/>
      <c r="Q316" s="341"/>
      <c r="R316" s="178"/>
      <c r="S316" s="434"/>
      <c r="T316" s="434"/>
      <c r="U316" s="434"/>
      <c r="V316" s="339"/>
      <c r="W316" s="99">
        <f t="shared" si="18"/>
        <v>0</v>
      </c>
      <c r="X316" s="339"/>
      <c r="Y316" s="339"/>
      <c r="Z316" s="339"/>
      <c r="AA316" s="339"/>
      <c r="AB316" s="339"/>
      <c r="AC316" s="339"/>
      <c r="AD316" s="339"/>
      <c r="AE316" s="339"/>
      <c r="AF316" s="339"/>
      <c r="AG316" s="339"/>
      <c r="AH316" s="339"/>
      <c r="AI316" s="339"/>
      <c r="AJ316" s="339"/>
      <c r="AK316" s="339"/>
    </row>
    <row r="317" spans="1:37" ht="12.75" customHeight="1">
      <c r="A317" s="339"/>
      <c r="B317" s="466"/>
      <c r="C317" s="339"/>
      <c r="D317" s="339"/>
      <c r="E317" s="339"/>
      <c r="F317" s="339"/>
      <c r="G317" s="339"/>
      <c r="H317" s="339"/>
      <c r="I317" s="339"/>
      <c r="J317" s="339"/>
      <c r="K317" s="339"/>
      <c r="L317" s="339"/>
      <c r="M317" s="340"/>
      <c r="N317" s="339"/>
      <c r="O317" s="339"/>
      <c r="P317" s="339"/>
      <c r="Q317" s="341"/>
      <c r="R317" s="178"/>
      <c r="S317" s="434"/>
      <c r="T317" s="434"/>
      <c r="U317" s="434"/>
      <c r="V317" s="339"/>
      <c r="W317" s="99">
        <f t="shared" si="18"/>
        <v>0</v>
      </c>
      <c r="X317" s="339"/>
      <c r="Y317" s="339"/>
      <c r="Z317" s="339"/>
      <c r="AA317" s="339"/>
      <c r="AB317" s="339"/>
      <c r="AC317" s="339"/>
      <c r="AD317" s="339"/>
      <c r="AE317" s="339"/>
      <c r="AF317" s="339"/>
      <c r="AG317" s="339"/>
      <c r="AH317" s="339"/>
      <c r="AI317" s="339"/>
      <c r="AJ317" s="339"/>
      <c r="AK317" s="339"/>
    </row>
    <row r="318" spans="1:37" ht="12.75" customHeight="1">
      <c r="A318" s="339"/>
      <c r="B318" s="466"/>
      <c r="C318" s="339"/>
      <c r="D318" s="339"/>
      <c r="E318" s="339"/>
      <c r="F318" s="339"/>
      <c r="G318" s="339"/>
      <c r="H318" s="339"/>
      <c r="I318" s="339"/>
      <c r="J318" s="339"/>
      <c r="K318" s="339"/>
      <c r="L318" s="339"/>
      <c r="M318" s="340"/>
      <c r="N318" s="339"/>
      <c r="O318" s="339"/>
      <c r="P318" s="339"/>
      <c r="Q318" s="341"/>
      <c r="R318" s="178"/>
      <c r="S318" s="434"/>
      <c r="T318" s="434"/>
      <c r="U318" s="434"/>
      <c r="V318" s="339"/>
      <c r="W318" s="99">
        <f t="shared" si="18"/>
        <v>0</v>
      </c>
      <c r="X318" s="339"/>
      <c r="Y318" s="339"/>
      <c r="Z318" s="339"/>
      <c r="AA318" s="339"/>
      <c r="AB318" s="339"/>
      <c r="AC318" s="339"/>
      <c r="AD318" s="339"/>
      <c r="AE318" s="339"/>
      <c r="AF318" s="339"/>
      <c r="AG318" s="339"/>
      <c r="AH318" s="339"/>
      <c r="AI318" s="339"/>
      <c r="AJ318" s="339"/>
      <c r="AK318" s="339"/>
    </row>
    <row r="319" spans="1:37" ht="12.75" customHeight="1">
      <c r="A319" s="339"/>
      <c r="B319" s="466"/>
      <c r="C319" s="339"/>
      <c r="D319" s="339"/>
      <c r="E319" s="339"/>
      <c r="F319" s="339"/>
      <c r="G319" s="339"/>
      <c r="H319" s="339"/>
      <c r="I319" s="339"/>
      <c r="J319" s="339"/>
      <c r="K319" s="339"/>
      <c r="L319" s="339"/>
      <c r="M319" s="340"/>
      <c r="N319" s="339"/>
      <c r="O319" s="339"/>
      <c r="P319" s="339"/>
      <c r="Q319" s="341"/>
      <c r="R319" s="178"/>
      <c r="S319" s="434"/>
      <c r="T319" s="434"/>
      <c r="U319" s="434"/>
      <c r="V319" s="339"/>
      <c r="W319" s="99">
        <f t="shared" si="18"/>
        <v>0</v>
      </c>
      <c r="X319" s="339"/>
      <c r="Y319" s="339"/>
      <c r="Z319" s="339"/>
      <c r="AA319" s="339"/>
      <c r="AB319" s="339"/>
      <c r="AC319" s="339"/>
      <c r="AD319" s="339"/>
      <c r="AE319" s="339"/>
      <c r="AF319" s="339"/>
      <c r="AG319" s="339"/>
      <c r="AH319" s="339"/>
      <c r="AI319" s="339"/>
      <c r="AJ319" s="339"/>
      <c r="AK319" s="339"/>
    </row>
    <row r="320" spans="1:37" ht="12.75" customHeight="1">
      <c r="A320" s="339"/>
      <c r="B320" s="466"/>
      <c r="C320" s="339"/>
      <c r="D320" s="339"/>
      <c r="E320" s="339"/>
      <c r="F320" s="339"/>
      <c r="G320" s="339"/>
      <c r="H320" s="339"/>
      <c r="I320" s="339"/>
      <c r="J320" s="339"/>
      <c r="K320" s="339"/>
      <c r="L320" s="339"/>
      <c r="M320" s="340"/>
      <c r="N320" s="339"/>
      <c r="O320" s="339"/>
      <c r="P320" s="339"/>
      <c r="Q320" s="341"/>
      <c r="R320" s="178"/>
      <c r="S320" s="434"/>
      <c r="T320" s="434"/>
      <c r="U320" s="434"/>
      <c r="V320" s="339"/>
      <c r="W320" s="99">
        <f t="shared" si="18"/>
        <v>0</v>
      </c>
      <c r="X320" s="339"/>
      <c r="Y320" s="339"/>
      <c r="Z320" s="339"/>
      <c r="AA320" s="339"/>
      <c r="AB320" s="339"/>
      <c r="AC320" s="339"/>
      <c r="AD320" s="339"/>
      <c r="AE320" s="339"/>
      <c r="AF320" s="339"/>
      <c r="AG320" s="339"/>
      <c r="AH320" s="339"/>
      <c r="AI320" s="339"/>
      <c r="AJ320" s="339"/>
      <c r="AK320" s="339"/>
    </row>
    <row r="321" spans="1:37" ht="12.75" customHeight="1">
      <c r="A321" s="339"/>
      <c r="B321" s="466"/>
      <c r="C321" s="339"/>
      <c r="D321" s="339"/>
      <c r="E321" s="339"/>
      <c r="F321" s="339"/>
      <c r="G321" s="339"/>
      <c r="H321" s="339"/>
      <c r="I321" s="339"/>
      <c r="J321" s="339"/>
      <c r="K321" s="339"/>
      <c r="L321" s="339"/>
      <c r="M321" s="340"/>
      <c r="N321" s="339"/>
      <c r="O321" s="339"/>
      <c r="P321" s="339"/>
      <c r="Q321" s="341"/>
      <c r="R321" s="178"/>
      <c r="S321" s="434"/>
      <c r="T321" s="434"/>
      <c r="U321" s="434"/>
      <c r="V321" s="339"/>
      <c r="W321" s="99">
        <f t="shared" si="18"/>
        <v>0</v>
      </c>
      <c r="X321" s="339"/>
      <c r="Y321" s="339"/>
      <c r="Z321" s="339"/>
      <c r="AA321" s="339"/>
      <c r="AB321" s="339"/>
      <c r="AC321" s="339"/>
      <c r="AD321" s="339"/>
      <c r="AE321" s="339"/>
      <c r="AF321" s="339"/>
      <c r="AG321" s="339"/>
      <c r="AH321" s="339"/>
      <c r="AI321" s="339"/>
      <c r="AJ321" s="339"/>
      <c r="AK321" s="339"/>
    </row>
    <row r="322" spans="1:37" ht="12.75" customHeight="1">
      <c r="A322" s="339"/>
      <c r="B322" s="466"/>
      <c r="C322" s="339"/>
      <c r="D322" s="339"/>
      <c r="E322" s="339"/>
      <c r="F322" s="339"/>
      <c r="G322" s="339"/>
      <c r="H322" s="339"/>
      <c r="I322" s="339"/>
      <c r="J322" s="339"/>
      <c r="K322" s="339"/>
      <c r="L322" s="339"/>
      <c r="M322" s="340"/>
      <c r="N322" s="339"/>
      <c r="O322" s="339"/>
      <c r="P322" s="339"/>
      <c r="Q322" s="341"/>
      <c r="R322" s="178"/>
      <c r="S322" s="434"/>
      <c r="T322" s="434"/>
      <c r="U322" s="434"/>
      <c r="V322" s="339"/>
      <c r="W322" s="99">
        <f t="shared" si="18"/>
        <v>0</v>
      </c>
      <c r="X322" s="339"/>
      <c r="Y322" s="339"/>
      <c r="Z322" s="339"/>
      <c r="AA322" s="339"/>
      <c r="AB322" s="339"/>
      <c r="AC322" s="339"/>
      <c r="AD322" s="339"/>
      <c r="AE322" s="339"/>
      <c r="AF322" s="339"/>
      <c r="AG322" s="339"/>
      <c r="AH322" s="339"/>
      <c r="AI322" s="339"/>
      <c r="AJ322" s="339"/>
      <c r="AK322" s="339"/>
    </row>
    <row r="323" spans="1:37" ht="12.75" customHeight="1">
      <c r="A323" s="339"/>
      <c r="B323" s="466"/>
      <c r="C323" s="339"/>
      <c r="D323" s="339"/>
      <c r="E323" s="339"/>
      <c r="F323" s="339"/>
      <c r="G323" s="339"/>
      <c r="H323" s="339"/>
      <c r="I323" s="339"/>
      <c r="J323" s="339"/>
      <c r="K323" s="339"/>
      <c r="L323" s="339"/>
      <c r="M323" s="340"/>
      <c r="N323" s="339"/>
      <c r="O323" s="339"/>
      <c r="P323" s="339"/>
      <c r="Q323" s="341"/>
      <c r="R323" s="178"/>
      <c r="S323" s="434"/>
      <c r="T323" s="434"/>
      <c r="U323" s="434"/>
      <c r="V323" s="339"/>
      <c r="W323" s="99">
        <f t="shared" si="18"/>
        <v>0</v>
      </c>
      <c r="X323" s="339"/>
      <c r="Y323" s="339"/>
      <c r="Z323" s="339"/>
      <c r="AA323" s="339"/>
      <c r="AB323" s="339"/>
      <c r="AC323" s="339"/>
      <c r="AD323" s="339"/>
      <c r="AE323" s="339"/>
      <c r="AF323" s="339"/>
      <c r="AG323" s="339"/>
      <c r="AH323" s="339"/>
      <c r="AI323" s="339"/>
      <c r="AJ323" s="339"/>
      <c r="AK323" s="339"/>
    </row>
    <row r="324" spans="1:37" ht="12.75" customHeight="1">
      <c r="A324" s="339"/>
      <c r="B324" s="466"/>
      <c r="C324" s="339"/>
      <c r="D324" s="339"/>
      <c r="E324" s="339"/>
      <c r="F324" s="339"/>
      <c r="G324" s="339"/>
      <c r="H324" s="339"/>
      <c r="I324" s="339"/>
      <c r="J324" s="339"/>
      <c r="K324" s="339"/>
      <c r="L324" s="339"/>
      <c r="M324" s="340"/>
      <c r="N324" s="339"/>
      <c r="O324" s="339"/>
      <c r="P324" s="339"/>
      <c r="Q324" s="341"/>
      <c r="R324" s="178"/>
      <c r="S324" s="434"/>
      <c r="T324" s="434"/>
      <c r="U324" s="434"/>
      <c r="V324" s="339"/>
      <c r="W324" s="99">
        <f t="shared" si="18"/>
        <v>0</v>
      </c>
      <c r="X324" s="339"/>
      <c r="Y324" s="339"/>
      <c r="Z324" s="339"/>
      <c r="AA324" s="339"/>
      <c r="AB324" s="339"/>
      <c r="AC324" s="339"/>
      <c r="AD324" s="339"/>
      <c r="AE324" s="339"/>
      <c r="AF324" s="339"/>
      <c r="AG324" s="339"/>
      <c r="AH324" s="339"/>
      <c r="AI324" s="339"/>
      <c r="AJ324" s="339"/>
      <c r="AK324" s="339"/>
    </row>
    <row r="325" spans="1:37" ht="12.75" customHeight="1">
      <c r="A325" s="339"/>
      <c r="B325" s="466"/>
      <c r="C325" s="339"/>
      <c r="D325" s="339"/>
      <c r="E325" s="339"/>
      <c r="F325" s="339"/>
      <c r="G325" s="339"/>
      <c r="H325" s="339"/>
      <c r="I325" s="339"/>
      <c r="J325" s="339"/>
      <c r="K325" s="339"/>
      <c r="L325" s="339"/>
      <c r="M325" s="340"/>
      <c r="N325" s="339"/>
      <c r="O325" s="339"/>
      <c r="P325" s="339"/>
      <c r="Q325" s="341"/>
      <c r="R325" s="178"/>
      <c r="S325" s="434"/>
      <c r="T325" s="434"/>
      <c r="U325" s="434"/>
      <c r="V325" s="339"/>
      <c r="W325" s="99">
        <f t="shared" si="18"/>
        <v>0</v>
      </c>
      <c r="X325" s="339"/>
      <c r="Y325" s="339"/>
      <c r="Z325" s="339"/>
      <c r="AA325" s="339"/>
      <c r="AB325" s="339"/>
      <c r="AC325" s="339"/>
      <c r="AD325" s="339"/>
      <c r="AE325" s="339"/>
      <c r="AF325" s="339"/>
      <c r="AG325" s="339"/>
      <c r="AH325" s="339"/>
      <c r="AI325" s="339"/>
      <c r="AJ325" s="339"/>
      <c r="AK325" s="339"/>
    </row>
    <row r="326" spans="1:37" ht="12.75" customHeight="1">
      <c r="A326" s="339"/>
      <c r="B326" s="466"/>
      <c r="C326" s="339"/>
      <c r="D326" s="339"/>
      <c r="E326" s="339"/>
      <c r="F326" s="339"/>
      <c r="G326" s="339"/>
      <c r="H326" s="339"/>
      <c r="I326" s="339"/>
      <c r="J326" s="339"/>
      <c r="K326" s="339"/>
      <c r="L326" s="339"/>
      <c r="M326" s="340"/>
      <c r="N326" s="339"/>
      <c r="O326" s="339"/>
      <c r="P326" s="339"/>
      <c r="Q326" s="341"/>
      <c r="R326" s="178"/>
      <c r="S326" s="434"/>
      <c r="T326" s="434"/>
      <c r="U326" s="434"/>
      <c r="V326" s="339"/>
      <c r="W326" s="99">
        <f t="shared" si="18"/>
        <v>0</v>
      </c>
      <c r="X326" s="339"/>
      <c r="Y326" s="339"/>
      <c r="Z326" s="339"/>
      <c r="AA326" s="339"/>
      <c r="AB326" s="339"/>
      <c r="AC326" s="339"/>
      <c r="AD326" s="339"/>
      <c r="AE326" s="339"/>
      <c r="AF326" s="339"/>
      <c r="AG326" s="339"/>
      <c r="AH326" s="339"/>
      <c r="AI326" s="339"/>
      <c r="AJ326" s="339"/>
      <c r="AK326" s="339"/>
    </row>
    <row r="327" spans="1:37" ht="12.75" customHeight="1">
      <c r="A327" s="339"/>
      <c r="B327" s="466"/>
      <c r="C327" s="339"/>
      <c r="D327" s="339"/>
      <c r="E327" s="339"/>
      <c r="F327" s="339"/>
      <c r="G327" s="339"/>
      <c r="H327" s="339"/>
      <c r="I327" s="339"/>
      <c r="J327" s="339"/>
      <c r="K327" s="339"/>
      <c r="L327" s="339"/>
      <c r="M327" s="340"/>
      <c r="N327" s="339"/>
      <c r="O327" s="339"/>
      <c r="P327" s="339"/>
      <c r="Q327" s="341"/>
      <c r="R327" s="178"/>
      <c r="S327" s="434"/>
      <c r="T327" s="434"/>
      <c r="U327" s="434"/>
      <c r="V327" s="339"/>
      <c r="W327" s="99">
        <f t="shared" si="18"/>
        <v>0</v>
      </c>
      <c r="X327" s="339"/>
      <c r="Y327" s="339"/>
      <c r="Z327" s="339"/>
      <c r="AA327" s="339"/>
      <c r="AB327" s="339"/>
      <c r="AC327" s="339"/>
      <c r="AD327" s="339"/>
      <c r="AE327" s="339"/>
      <c r="AF327" s="339"/>
      <c r="AG327" s="339"/>
      <c r="AH327" s="339"/>
      <c r="AI327" s="339"/>
      <c r="AJ327" s="339"/>
      <c r="AK327" s="339"/>
    </row>
    <row r="328" spans="1:37" ht="12.75" customHeight="1">
      <c r="A328" s="339"/>
      <c r="B328" s="466"/>
      <c r="C328" s="339"/>
      <c r="D328" s="339"/>
      <c r="E328" s="339"/>
      <c r="F328" s="339"/>
      <c r="G328" s="339"/>
      <c r="H328" s="339"/>
      <c r="I328" s="339"/>
      <c r="J328" s="339"/>
      <c r="K328" s="339"/>
      <c r="L328" s="339"/>
      <c r="M328" s="340"/>
      <c r="N328" s="339"/>
      <c r="O328" s="339"/>
      <c r="P328" s="339"/>
      <c r="Q328" s="341"/>
      <c r="R328" s="178"/>
      <c r="S328" s="434"/>
      <c r="T328" s="434"/>
      <c r="U328" s="434"/>
      <c r="V328" s="339"/>
      <c r="W328" s="99">
        <f t="shared" si="18"/>
        <v>0</v>
      </c>
      <c r="X328" s="339"/>
      <c r="Y328" s="339"/>
      <c r="Z328" s="339"/>
      <c r="AA328" s="339"/>
      <c r="AB328" s="339"/>
      <c r="AC328" s="339"/>
      <c r="AD328" s="339"/>
      <c r="AE328" s="339"/>
      <c r="AF328" s="339"/>
      <c r="AG328" s="339"/>
      <c r="AH328" s="339"/>
      <c r="AI328" s="339"/>
      <c r="AJ328" s="339"/>
      <c r="AK328" s="339"/>
    </row>
    <row r="329" spans="1:37" ht="12.75" customHeight="1">
      <c r="A329" s="339"/>
      <c r="B329" s="466"/>
      <c r="C329" s="339"/>
      <c r="D329" s="339"/>
      <c r="E329" s="339"/>
      <c r="F329" s="339"/>
      <c r="G329" s="339"/>
      <c r="H329" s="339"/>
      <c r="I329" s="339"/>
      <c r="J329" s="339"/>
      <c r="K329" s="339"/>
      <c r="L329" s="339"/>
      <c r="M329" s="340"/>
      <c r="N329" s="339"/>
      <c r="O329" s="339"/>
      <c r="P329" s="339"/>
      <c r="Q329" s="341"/>
      <c r="R329" s="178"/>
      <c r="S329" s="434"/>
      <c r="T329" s="434"/>
      <c r="U329" s="434"/>
      <c r="V329" s="339"/>
      <c r="W329" s="99">
        <f t="shared" si="18"/>
        <v>0</v>
      </c>
      <c r="X329" s="339"/>
      <c r="Y329" s="339"/>
      <c r="Z329" s="339"/>
      <c r="AA329" s="339"/>
      <c r="AB329" s="339"/>
      <c r="AC329" s="339"/>
      <c r="AD329" s="339"/>
      <c r="AE329" s="339"/>
      <c r="AF329" s="339"/>
      <c r="AG329" s="339"/>
      <c r="AH329" s="339"/>
      <c r="AI329" s="339"/>
      <c r="AJ329" s="339"/>
      <c r="AK329" s="339"/>
    </row>
    <row r="330" spans="1:37" ht="12.75" customHeight="1">
      <c r="A330" s="339"/>
      <c r="B330" s="466"/>
      <c r="C330" s="339"/>
      <c r="D330" s="339"/>
      <c r="E330" s="339"/>
      <c r="F330" s="339"/>
      <c r="G330" s="339"/>
      <c r="H330" s="339"/>
      <c r="I330" s="339"/>
      <c r="J330" s="339"/>
      <c r="K330" s="339"/>
      <c r="L330" s="339"/>
      <c r="M330" s="340"/>
      <c r="N330" s="339"/>
      <c r="O330" s="339"/>
      <c r="P330" s="339"/>
      <c r="Q330" s="341"/>
      <c r="R330" s="178"/>
      <c r="S330" s="434"/>
      <c r="T330" s="434"/>
      <c r="U330" s="434"/>
      <c r="V330" s="339"/>
      <c r="W330" s="99">
        <f t="shared" si="18"/>
        <v>0</v>
      </c>
      <c r="X330" s="339"/>
      <c r="Y330" s="339"/>
      <c r="Z330" s="339"/>
      <c r="AA330" s="339"/>
      <c r="AB330" s="339"/>
      <c r="AC330" s="339"/>
      <c r="AD330" s="339"/>
      <c r="AE330" s="339"/>
      <c r="AF330" s="339"/>
      <c r="AG330" s="339"/>
      <c r="AH330" s="339"/>
      <c r="AI330" s="339"/>
      <c r="AJ330" s="339"/>
      <c r="AK330" s="339"/>
    </row>
    <row r="331" spans="1:37" ht="12.75" customHeight="1">
      <c r="A331" s="339"/>
      <c r="B331" s="466"/>
      <c r="C331" s="339"/>
      <c r="D331" s="339"/>
      <c r="E331" s="339"/>
      <c r="F331" s="339"/>
      <c r="G331" s="339"/>
      <c r="H331" s="339"/>
      <c r="I331" s="339"/>
      <c r="J331" s="339"/>
      <c r="K331" s="339"/>
      <c r="L331" s="339"/>
      <c r="M331" s="340"/>
      <c r="N331" s="339"/>
      <c r="O331" s="339"/>
      <c r="P331" s="339"/>
      <c r="Q331" s="341"/>
      <c r="R331" s="178"/>
      <c r="S331" s="434"/>
      <c r="T331" s="434"/>
      <c r="U331" s="434"/>
      <c r="V331" s="339"/>
      <c r="W331" s="99">
        <f t="shared" si="18"/>
        <v>0</v>
      </c>
      <c r="X331" s="339"/>
      <c r="Y331" s="339"/>
      <c r="Z331" s="339"/>
      <c r="AA331" s="339"/>
      <c r="AB331" s="339"/>
      <c r="AC331" s="339"/>
      <c r="AD331" s="339"/>
      <c r="AE331" s="339"/>
      <c r="AF331" s="339"/>
      <c r="AG331" s="339"/>
      <c r="AH331" s="339"/>
      <c r="AI331" s="339"/>
      <c r="AJ331" s="339"/>
      <c r="AK331" s="339"/>
    </row>
    <row r="332" spans="1:37" ht="12.75" customHeight="1">
      <c r="A332" s="339"/>
      <c r="B332" s="466"/>
      <c r="C332" s="339"/>
      <c r="D332" s="339"/>
      <c r="E332" s="339"/>
      <c r="F332" s="339"/>
      <c r="G332" s="339"/>
      <c r="H332" s="339"/>
      <c r="I332" s="339"/>
      <c r="J332" s="339"/>
      <c r="K332" s="339"/>
      <c r="L332" s="339"/>
      <c r="M332" s="340"/>
      <c r="N332" s="339"/>
      <c r="O332" s="339"/>
      <c r="P332" s="339"/>
      <c r="Q332" s="341"/>
      <c r="R332" s="178"/>
      <c r="S332" s="434"/>
      <c r="T332" s="434"/>
      <c r="U332" s="434"/>
      <c r="V332" s="339"/>
      <c r="W332" s="99">
        <f t="shared" si="18"/>
        <v>0</v>
      </c>
      <c r="X332" s="339"/>
      <c r="Y332" s="339"/>
      <c r="Z332" s="339"/>
      <c r="AA332" s="339"/>
      <c r="AB332" s="339"/>
      <c r="AC332" s="339"/>
      <c r="AD332" s="339"/>
      <c r="AE332" s="339"/>
      <c r="AF332" s="339"/>
      <c r="AG332" s="339"/>
      <c r="AH332" s="339"/>
      <c r="AI332" s="339"/>
      <c r="AJ332" s="339"/>
      <c r="AK332" s="339"/>
    </row>
    <row r="333" spans="1:37" ht="12.75" customHeight="1">
      <c r="A333" s="339"/>
      <c r="B333" s="466"/>
      <c r="C333" s="339"/>
      <c r="D333" s="339"/>
      <c r="E333" s="339"/>
      <c r="F333" s="339"/>
      <c r="G333" s="339"/>
      <c r="H333" s="339"/>
      <c r="I333" s="339"/>
      <c r="J333" s="339"/>
      <c r="K333" s="339"/>
      <c r="L333" s="339"/>
      <c r="M333" s="340"/>
      <c r="N333" s="339"/>
      <c r="O333" s="339"/>
      <c r="P333" s="339"/>
      <c r="Q333" s="341"/>
      <c r="R333" s="178"/>
      <c r="S333" s="434"/>
      <c r="T333" s="434"/>
      <c r="U333" s="434"/>
      <c r="V333" s="339"/>
      <c r="W333" s="99">
        <f t="shared" si="18"/>
        <v>0</v>
      </c>
      <c r="X333" s="339"/>
      <c r="Y333" s="339"/>
      <c r="Z333" s="339"/>
      <c r="AA333" s="339"/>
      <c r="AB333" s="339"/>
      <c r="AC333" s="339"/>
      <c r="AD333" s="339"/>
      <c r="AE333" s="339"/>
      <c r="AF333" s="339"/>
      <c r="AG333" s="339"/>
      <c r="AH333" s="339"/>
      <c r="AI333" s="339"/>
      <c r="AJ333" s="339"/>
      <c r="AK333" s="339"/>
    </row>
    <row r="334" spans="1:37" ht="12.75" customHeight="1">
      <c r="A334" s="339"/>
      <c r="B334" s="466"/>
      <c r="C334" s="339"/>
      <c r="D334" s="339"/>
      <c r="E334" s="339"/>
      <c r="F334" s="339"/>
      <c r="G334" s="339"/>
      <c r="H334" s="339"/>
      <c r="I334" s="339"/>
      <c r="J334" s="339"/>
      <c r="K334" s="339"/>
      <c r="L334" s="339"/>
      <c r="M334" s="340"/>
      <c r="N334" s="339"/>
      <c r="O334" s="339"/>
      <c r="P334" s="339"/>
      <c r="Q334" s="341"/>
      <c r="R334" s="178"/>
      <c r="S334" s="434"/>
      <c r="T334" s="434"/>
      <c r="U334" s="434"/>
      <c r="V334" s="339"/>
      <c r="W334" s="99">
        <f t="shared" si="18"/>
        <v>0</v>
      </c>
      <c r="X334" s="339"/>
      <c r="Y334" s="339"/>
      <c r="Z334" s="339"/>
      <c r="AA334" s="339"/>
      <c r="AB334" s="339"/>
      <c r="AC334" s="339"/>
      <c r="AD334" s="339"/>
      <c r="AE334" s="339"/>
      <c r="AF334" s="339"/>
      <c r="AG334" s="339"/>
      <c r="AH334" s="339"/>
      <c r="AI334" s="339"/>
      <c r="AJ334" s="339"/>
      <c r="AK334" s="339"/>
    </row>
    <row r="335" spans="1:37" ht="12.75" customHeight="1">
      <c r="A335" s="339"/>
      <c r="B335" s="466"/>
      <c r="C335" s="339"/>
      <c r="D335" s="339"/>
      <c r="E335" s="339"/>
      <c r="F335" s="339"/>
      <c r="G335" s="339"/>
      <c r="H335" s="339"/>
      <c r="I335" s="339"/>
      <c r="J335" s="339"/>
      <c r="K335" s="339"/>
      <c r="L335" s="339"/>
      <c r="M335" s="340"/>
      <c r="N335" s="339"/>
      <c r="O335" s="339"/>
      <c r="P335" s="339"/>
      <c r="Q335" s="341"/>
      <c r="R335" s="178"/>
      <c r="S335" s="434"/>
      <c r="T335" s="434"/>
      <c r="U335" s="434"/>
      <c r="V335" s="339"/>
      <c r="W335" s="99">
        <f t="shared" si="18"/>
        <v>0</v>
      </c>
      <c r="X335" s="339"/>
      <c r="Y335" s="339"/>
      <c r="Z335" s="339"/>
      <c r="AA335" s="339"/>
      <c r="AB335" s="339"/>
      <c r="AC335" s="339"/>
      <c r="AD335" s="339"/>
      <c r="AE335" s="339"/>
      <c r="AF335" s="339"/>
      <c r="AG335" s="339"/>
      <c r="AH335" s="339"/>
      <c r="AI335" s="339"/>
      <c r="AJ335" s="339"/>
      <c r="AK335" s="339"/>
    </row>
    <row r="336" spans="1:37" ht="12.75" customHeight="1">
      <c r="A336" s="339"/>
      <c r="B336" s="466"/>
      <c r="C336" s="339"/>
      <c r="D336" s="339"/>
      <c r="E336" s="339"/>
      <c r="F336" s="339"/>
      <c r="G336" s="339"/>
      <c r="H336" s="339"/>
      <c r="I336" s="339"/>
      <c r="J336" s="339"/>
      <c r="K336" s="339"/>
      <c r="L336" s="339"/>
      <c r="M336" s="340"/>
      <c r="N336" s="339"/>
      <c r="O336" s="339"/>
      <c r="P336" s="339"/>
      <c r="Q336" s="341"/>
      <c r="R336" s="178"/>
      <c r="S336" s="434"/>
      <c r="T336" s="434"/>
      <c r="U336" s="434"/>
      <c r="V336" s="339"/>
      <c r="W336" s="99">
        <f t="shared" si="18"/>
        <v>0</v>
      </c>
      <c r="X336" s="339"/>
      <c r="Y336" s="339"/>
      <c r="Z336" s="339"/>
      <c r="AA336" s="339"/>
      <c r="AB336" s="339"/>
      <c r="AC336" s="339"/>
      <c r="AD336" s="339"/>
      <c r="AE336" s="339"/>
      <c r="AF336" s="339"/>
      <c r="AG336" s="339"/>
      <c r="AH336" s="339"/>
      <c r="AI336" s="339"/>
      <c r="AJ336" s="339"/>
      <c r="AK336" s="339"/>
    </row>
    <row r="337" spans="1:37" ht="12.75" customHeight="1">
      <c r="A337" s="339"/>
      <c r="B337" s="466"/>
      <c r="C337" s="339"/>
      <c r="D337" s="339"/>
      <c r="E337" s="339"/>
      <c r="F337" s="339"/>
      <c r="G337" s="339"/>
      <c r="H337" s="339"/>
      <c r="I337" s="339"/>
      <c r="J337" s="339"/>
      <c r="K337" s="339"/>
      <c r="L337" s="339"/>
      <c r="M337" s="340"/>
      <c r="N337" s="339"/>
      <c r="O337" s="339"/>
      <c r="P337" s="339"/>
      <c r="Q337" s="341"/>
      <c r="R337" s="178"/>
      <c r="S337" s="434"/>
      <c r="T337" s="434"/>
      <c r="U337" s="434"/>
      <c r="V337" s="339"/>
      <c r="W337" s="99">
        <f t="shared" si="18"/>
        <v>0</v>
      </c>
      <c r="X337" s="339"/>
      <c r="Y337" s="339"/>
      <c r="Z337" s="339"/>
      <c r="AA337" s="339"/>
      <c r="AB337" s="339"/>
      <c r="AC337" s="339"/>
      <c r="AD337" s="339"/>
      <c r="AE337" s="339"/>
      <c r="AF337" s="339"/>
      <c r="AG337" s="339"/>
      <c r="AH337" s="339"/>
      <c r="AI337" s="339"/>
      <c r="AJ337" s="339"/>
      <c r="AK337" s="339"/>
    </row>
    <row r="338" spans="1:37" ht="12.75" customHeight="1">
      <c r="A338" s="339"/>
      <c r="B338" s="466"/>
      <c r="C338" s="339"/>
      <c r="D338" s="339"/>
      <c r="E338" s="339"/>
      <c r="F338" s="339"/>
      <c r="G338" s="339"/>
      <c r="H338" s="339"/>
      <c r="I338" s="339"/>
      <c r="J338" s="339"/>
      <c r="K338" s="339"/>
      <c r="L338" s="339"/>
      <c r="M338" s="340"/>
      <c r="N338" s="339"/>
      <c r="O338" s="339"/>
      <c r="P338" s="339"/>
      <c r="Q338" s="341"/>
      <c r="R338" s="178"/>
      <c r="S338" s="434"/>
      <c r="T338" s="434"/>
      <c r="U338" s="434"/>
      <c r="V338" s="339"/>
      <c r="W338" s="99">
        <f t="shared" si="18"/>
        <v>0</v>
      </c>
      <c r="X338" s="339"/>
      <c r="Y338" s="339"/>
      <c r="Z338" s="339"/>
      <c r="AA338" s="339"/>
      <c r="AB338" s="339"/>
      <c r="AC338" s="339"/>
      <c r="AD338" s="339"/>
      <c r="AE338" s="339"/>
      <c r="AF338" s="339"/>
      <c r="AG338" s="339"/>
      <c r="AH338" s="339"/>
      <c r="AI338" s="339"/>
      <c r="AJ338" s="339"/>
      <c r="AK338" s="339"/>
    </row>
    <row r="339" spans="1:37" ht="12.75" customHeight="1">
      <c r="A339" s="339"/>
      <c r="B339" s="466"/>
      <c r="C339" s="339"/>
      <c r="D339" s="339"/>
      <c r="E339" s="339"/>
      <c r="F339" s="339"/>
      <c r="G339" s="339"/>
      <c r="H339" s="339"/>
      <c r="I339" s="339"/>
      <c r="J339" s="339"/>
      <c r="K339" s="339"/>
      <c r="L339" s="339"/>
      <c r="M339" s="340"/>
      <c r="N339" s="339"/>
      <c r="O339" s="339"/>
      <c r="P339" s="339"/>
      <c r="Q339" s="341"/>
      <c r="R339" s="178"/>
      <c r="S339" s="434"/>
      <c r="T339" s="434"/>
      <c r="U339" s="434"/>
      <c r="V339" s="339"/>
      <c r="W339" s="99">
        <f t="shared" si="18"/>
        <v>0</v>
      </c>
      <c r="X339" s="339"/>
      <c r="Y339" s="339"/>
      <c r="Z339" s="339"/>
      <c r="AA339" s="339"/>
      <c r="AB339" s="339"/>
      <c r="AC339" s="339"/>
      <c r="AD339" s="339"/>
      <c r="AE339" s="339"/>
      <c r="AF339" s="339"/>
      <c r="AG339" s="339"/>
      <c r="AH339" s="339"/>
      <c r="AI339" s="339"/>
      <c r="AJ339" s="339"/>
      <c r="AK339" s="339"/>
    </row>
    <row r="340" spans="1:37" ht="12.75" customHeight="1">
      <c r="A340" s="339"/>
      <c r="B340" s="466"/>
      <c r="C340" s="339"/>
      <c r="D340" s="339"/>
      <c r="E340" s="339"/>
      <c r="F340" s="339"/>
      <c r="G340" s="339"/>
      <c r="H340" s="339"/>
      <c r="I340" s="339"/>
      <c r="J340" s="339"/>
      <c r="K340" s="339"/>
      <c r="L340" s="339"/>
      <c r="M340" s="340"/>
      <c r="N340" s="339"/>
      <c r="O340" s="339"/>
      <c r="P340" s="339"/>
      <c r="Q340" s="341"/>
      <c r="R340" s="178"/>
      <c r="S340" s="434"/>
      <c r="T340" s="434"/>
      <c r="U340" s="434"/>
      <c r="V340" s="339"/>
      <c r="W340" s="99">
        <f t="shared" si="18"/>
        <v>0</v>
      </c>
      <c r="X340" s="339"/>
      <c r="Y340" s="339"/>
      <c r="Z340" s="339"/>
      <c r="AA340" s="339"/>
      <c r="AB340" s="339"/>
      <c r="AC340" s="339"/>
      <c r="AD340" s="339"/>
      <c r="AE340" s="339"/>
      <c r="AF340" s="339"/>
      <c r="AG340" s="339"/>
      <c r="AH340" s="339"/>
      <c r="AI340" s="339"/>
      <c r="AJ340" s="339"/>
      <c r="AK340" s="339"/>
    </row>
    <row r="341" spans="1:37" ht="12.75" customHeight="1">
      <c r="A341" s="339"/>
      <c r="B341" s="466"/>
      <c r="C341" s="339"/>
      <c r="D341" s="339"/>
      <c r="E341" s="339"/>
      <c r="F341" s="339"/>
      <c r="G341" s="339"/>
      <c r="H341" s="339"/>
      <c r="I341" s="339"/>
      <c r="J341" s="339"/>
      <c r="K341" s="339"/>
      <c r="L341" s="339"/>
      <c r="M341" s="340"/>
      <c r="N341" s="339"/>
      <c r="O341" s="339"/>
      <c r="P341" s="339"/>
      <c r="Q341" s="341"/>
      <c r="R341" s="178"/>
      <c r="S341" s="434"/>
      <c r="T341" s="434"/>
      <c r="U341" s="434"/>
      <c r="V341" s="339"/>
      <c r="W341" s="99">
        <f t="shared" si="18"/>
        <v>0</v>
      </c>
      <c r="X341" s="339"/>
      <c r="Y341" s="339"/>
      <c r="Z341" s="339"/>
      <c r="AA341" s="339"/>
      <c r="AB341" s="339"/>
      <c r="AC341" s="339"/>
      <c r="AD341" s="339"/>
      <c r="AE341" s="339"/>
      <c r="AF341" s="339"/>
      <c r="AG341" s="339"/>
      <c r="AH341" s="339"/>
      <c r="AI341" s="339"/>
      <c r="AJ341" s="339"/>
      <c r="AK341" s="339"/>
    </row>
    <row r="342" spans="1:37" ht="12.75" customHeight="1">
      <c r="A342" s="339"/>
      <c r="B342" s="466"/>
      <c r="C342" s="339"/>
      <c r="D342" s="339"/>
      <c r="E342" s="339"/>
      <c r="F342" s="339"/>
      <c r="G342" s="339"/>
      <c r="H342" s="339"/>
      <c r="I342" s="339"/>
      <c r="J342" s="339"/>
      <c r="K342" s="339"/>
      <c r="L342" s="339"/>
      <c r="M342" s="340"/>
      <c r="N342" s="339"/>
      <c r="O342" s="339"/>
      <c r="P342" s="339"/>
      <c r="Q342" s="341"/>
      <c r="R342" s="178"/>
      <c r="S342" s="434"/>
      <c r="T342" s="434"/>
      <c r="U342" s="434"/>
      <c r="V342" s="339"/>
      <c r="W342" s="99">
        <f t="shared" si="18"/>
        <v>0</v>
      </c>
      <c r="X342" s="339"/>
      <c r="Y342" s="339"/>
      <c r="Z342" s="339"/>
      <c r="AA342" s="339"/>
      <c r="AB342" s="339"/>
      <c r="AC342" s="339"/>
      <c r="AD342" s="339"/>
      <c r="AE342" s="339"/>
      <c r="AF342" s="339"/>
      <c r="AG342" s="339"/>
      <c r="AH342" s="339"/>
      <c r="AI342" s="339"/>
      <c r="AJ342" s="339"/>
      <c r="AK342" s="339"/>
    </row>
    <row r="343" spans="1:37" ht="12.75" customHeight="1">
      <c r="A343" s="339"/>
      <c r="B343" s="466"/>
      <c r="C343" s="339"/>
      <c r="D343" s="339"/>
      <c r="E343" s="339"/>
      <c r="F343" s="339"/>
      <c r="G343" s="339"/>
      <c r="H343" s="339"/>
      <c r="I343" s="339"/>
      <c r="J343" s="339"/>
      <c r="K343" s="339"/>
      <c r="L343" s="339"/>
      <c r="M343" s="340"/>
      <c r="N343" s="339"/>
      <c r="O343" s="339"/>
      <c r="P343" s="339"/>
      <c r="Q343" s="341"/>
      <c r="R343" s="178"/>
      <c r="S343" s="434"/>
      <c r="T343" s="434"/>
      <c r="U343" s="434"/>
      <c r="V343" s="339"/>
      <c r="W343" s="99">
        <f t="shared" si="18"/>
        <v>0</v>
      </c>
      <c r="X343" s="339"/>
      <c r="Y343" s="339"/>
      <c r="Z343" s="339"/>
      <c r="AA343" s="339"/>
      <c r="AB343" s="339"/>
      <c r="AC343" s="339"/>
      <c r="AD343" s="339"/>
      <c r="AE343" s="339"/>
      <c r="AF343" s="339"/>
      <c r="AG343" s="339"/>
      <c r="AH343" s="339"/>
      <c r="AI343" s="339"/>
      <c r="AJ343" s="339"/>
      <c r="AK343" s="339"/>
    </row>
    <row r="344" spans="1:37" ht="12.75" customHeight="1">
      <c r="A344" s="339"/>
      <c r="B344" s="466"/>
      <c r="C344" s="339"/>
      <c r="D344" s="339"/>
      <c r="E344" s="339"/>
      <c r="F344" s="339"/>
      <c r="G344" s="339"/>
      <c r="H344" s="339"/>
      <c r="I344" s="339"/>
      <c r="J344" s="339"/>
      <c r="K344" s="339"/>
      <c r="L344" s="339"/>
      <c r="M344" s="340"/>
      <c r="N344" s="339"/>
      <c r="O344" s="339"/>
      <c r="P344" s="339"/>
      <c r="Q344" s="341"/>
      <c r="R344" s="178"/>
      <c r="S344" s="434"/>
      <c r="T344" s="434"/>
      <c r="U344" s="434"/>
      <c r="V344" s="339"/>
      <c r="W344" s="99">
        <f t="shared" si="18"/>
        <v>0</v>
      </c>
      <c r="X344" s="339"/>
      <c r="Y344" s="339"/>
      <c r="Z344" s="339"/>
      <c r="AA344" s="339"/>
      <c r="AB344" s="339"/>
      <c r="AC344" s="339"/>
      <c r="AD344" s="339"/>
      <c r="AE344" s="339"/>
      <c r="AF344" s="339"/>
      <c r="AG344" s="339"/>
      <c r="AH344" s="339"/>
      <c r="AI344" s="339"/>
      <c r="AJ344" s="339"/>
      <c r="AK344" s="339"/>
    </row>
    <row r="345" spans="1:37" ht="12.75" customHeight="1">
      <c r="A345" s="339"/>
      <c r="B345" s="466"/>
      <c r="C345" s="339"/>
      <c r="D345" s="339"/>
      <c r="E345" s="339"/>
      <c r="F345" s="339"/>
      <c r="G345" s="339"/>
      <c r="H345" s="339"/>
      <c r="I345" s="339"/>
      <c r="J345" s="339"/>
      <c r="K345" s="339"/>
      <c r="L345" s="339"/>
      <c r="M345" s="340"/>
      <c r="N345" s="339"/>
      <c r="O345" s="339"/>
      <c r="P345" s="339"/>
      <c r="Q345" s="341"/>
      <c r="R345" s="178"/>
      <c r="S345" s="434"/>
      <c r="T345" s="434"/>
      <c r="U345" s="434"/>
      <c r="V345" s="339"/>
      <c r="W345" s="99">
        <f t="shared" si="18"/>
        <v>0</v>
      </c>
      <c r="X345" s="339"/>
      <c r="Y345" s="339"/>
      <c r="Z345" s="339"/>
      <c r="AA345" s="339"/>
      <c r="AB345" s="339"/>
      <c r="AC345" s="339"/>
      <c r="AD345" s="339"/>
      <c r="AE345" s="339"/>
      <c r="AF345" s="339"/>
      <c r="AG345" s="339"/>
      <c r="AH345" s="339"/>
      <c r="AI345" s="339"/>
      <c r="AJ345" s="339"/>
      <c r="AK345" s="339"/>
    </row>
    <row r="346" spans="1:37" ht="12.75" customHeight="1">
      <c r="A346" s="339"/>
      <c r="B346" s="466"/>
      <c r="C346" s="339"/>
      <c r="D346" s="339"/>
      <c r="E346" s="339"/>
      <c r="F346" s="339"/>
      <c r="G346" s="339"/>
      <c r="H346" s="339"/>
      <c r="I346" s="339"/>
      <c r="J346" s="339"/>
      <c r="K346" s="339"/>
      <c r="L346" s="339"/>
      <c r="M346" s="340"/>
      <c r="N346" s="339"/>
      <c r="O346" s="339"/>
      <c r="P346" s="339"/>
      <c r="Q346" s="341"/>
      <c r="R346" s="178"/>
      <c r="S346" s="434"/>
      <c r="T346" s="434"/>
      <c r="U346" s="434"/>
      <c r="V346" s="339"/>
      <c r="W346" s="99">
        <f t="shared" si="18"/>
        <v>0</v>
      </c>
      <c r="X346" s="339"/>
      <c r="Y346" s="339"/>
      <c r="Z346" s="339"/>
      <c r="AA346" s="339"/>
      <c r="AB346" s="339"/>
      <c r="AC346" s="339"/>
      <c r="AD346" s="339"/>
      <c r="AE346" s="339"/>
      <c r="AF346" s="339"/>
      <c r="AG346" s="339"/>
      <c r="AH346" s="339"/>
      <c r="AI346" s="339"/>
      <c r="AJ346" s="339"/>
      <c r="AK346" s="339"/>
    </row>
    <row r="347" spans="1:37" ht="12.75" customHeight="1">
      <c r="A347" s="339"/>
      <c r="B347" s="466"/>
      <c r="C347" s="339"/>
      <c r="D347" s="339"/>
      <c r="E347" s="339"/>
      <c r="F347" s="339"/>
      <c r="G347" s="339"/>
      <c r="H347" s="339"/>
      <c r="I347" s="339"/>
      <c r="J347" s="339"/>
      <c r="K347" s="339"/>
      <c r="L347" s="339"/>
      <c r="M347" s="340"/>
      <c r="N347" s="339"/>
      <c r="O347" s="339"/>
      <c r="P347" s="339"/>
      <c r="Q347" s="341"/>
      <c r="R347" s="178"/>
      <c r="S347" s="434"/>
      <c r="T347" s="434"/>
      <c r="U347" s="434"/>
      <c r="V347" s="339"/>
      <c r="W347" s="99">
        <f t="shared" si="18"/>
        <v>0</v>
      </c>
      <c r="X347" s="339"/>
      <c r="Y347" s="339"/>
      <c r="Z347" s="339"/>
      <c r="AA347" s="339"/>
      <c r="AB347" s="339"/>
      <c r="AC347" s="339"/>
      <c r="AD347" s="339"/>
      <c r="AE347" s="339"/>
      <c r="AF347" s="339"/>
      <c r="AG347" s="339"/>
      <c r="AH347" s="339"/>
      <c r="AI347" s="339"/>
      <c r="AJ347" s="339"/>
      <c r="AK347" s="339"/>
    </row>
    <row r="348" spans="1:37" ht="12.75" customHeight="1">
      <c r="A348" s="339"/>
      <c r="B348" s="466"/>
      <c r="C348" s="339"/>
      <c r="D348" s="339"/>
      <c r="E348" s="339"/>
      <c r="F348" s="339"/>
      <c r="G348" s="339"/>
      <c r="H348" s="339"/>
      <c r="I348" s="339"/>
      <c r="J348" s="339"/>
      <c r="K348" s="339"/>
      <c r="L348" s="339"/>
      <c r="M348" s="340"/>
      <c r="N348" s="339"/>
      <c r="O348" s="339"/>
      <c r="P348" s="339"/>
      <c r="Q348" s="341"/>
      <c r="R348" s="178"/>
      <c r="S348" s="434"/>
      <c r="T348" s="434"/>
      <c r="U348" s="434"/>
      <c r="V348" s="339"/>
      <c r="W348" s="99">
        <f t="shared" si="18"/>
        <v>0</v>
      </c>
      <c r="X348" s="339"/>
      <c r="Y348" s="339"/>
      <c r="Z348" s="339"/>
      <c r="AA348" s="339"/>
      <c r="AB348" s="339"/>
      <c r="AC348" s="339"/>
      <c r="AD348" s="339"/>
      <c r="AE348" s="339"/>
      <c r="AF348" s="339"/>
      <c r="AG348" s="339"/>
      <c r="AH348" s="339"/>
      <c r="AI348" s="339"/>
      <c r="AJ348" s="339"/>
      <c r="AK348" s="339"/>
    </row>
    <row r="349" spans="1:37" ht="12.75" customHeight="1">
      <c r="A349" s="339"/>
      <c r="B349" s="466"/>
      <c r="C349" s="339"/>
      <c r="D349" s="339"/>
      <c r="E349" s="339"/>
      <c r="F349" s="339"/>
      <c r="G349" s="339"/>
      <c r="H349" s="339"/>
      <c r="I349" s="339"/>
      <c r="J349" s="339"/>
      <c r="K349" s="339"/>
      <c r="L349" s="339"/>
      <c r="M349" s="340"/>
      <c r="N349" s="339"/>
      <c r="O349" s="339"/>
      <c r="P349" s="339"/>
      <c r="Q349" s="341"/>
      <c r="R349" s="178"/>
      <c r="S349" s="434"/>
      <c r="T349" s="434"/>
      <c r="U349" s="434"/>
      <c r="V349" s="339"/>
      <c r="W349" s="99">
        <f t="shared" si="18"/>
        <v>0</v>
      </c>
      <c r="X349" s="339"/>
      <c r="Y349" s="339"/>
      <c r="Z349" s="339"/>
      <c r="AA349" s="339"/>
      <c r="AB349" s="339"/>
      <c r="AC349" s="339"/>
      <c r="AD349" s="339"/>
      <c r="AE349" s="339"/>
      <c r="AF349" s="339"/>
      <c r="AG349" s="339"/>
      <c r="AH349" s="339"/>
      <c r="AI349" s="339"/>
      <c r="AJ349" s="339"/>
      <c r="AK349" s="339"/>
    </row>
    <row r="350" spans="1:37" ht="12.75" customHeight="1">
      <c r="A350" s="339"/>
      <c r="B350" s="466"/>
      <c r="C350" s="339"/>
      <c r="D350" s="339"/>
      <c r="E350" s="339"/>
      <c r="F350" s="339"/>
      <c r="G350" s="339"/>
      <c r="H350" s="339"/>
      <c r="I350" s="339"/>
      <c r="J350" s="339"/>
      <c r="K350" s="339"/>
      <c r="L350" s="339"/>
      <c r="M350" s="340"/>
      <c r="N350" s="339"/>
      <c r="O350" s="339"/>
      <c r="P350" s="339"/>
      <c r="Q350" s="341"/>
      <c r="R350" s="178"/>
      <c r="S350" s="434"/>
      <c r="T350" s="434"/>
      <c r="U350" s="434"/>
      <c r="V350" s="339"/>
      <c r="W350" s="99">
        <f t="shared" si="18"/>
        <v>0</v>
      </c>
      <c r="X350" s="339"/>
      <c r="Y350" s="339"/>
      <c r="Z350" s="339"/>
      <c r="AA350" s="339"/>
      <c r="AB350" s="339"/>
      <c r="AC350" s="339"/>
      <c r="AD350" s="339"/>
      <c r="AE350" s="339"/>
      <c r="AF350" s="339"/>
      <c r="AG350" s="339"/>
      <c r="AH350" s="339"/>
      <c r="AI350" s="339"/>
      <c r="AJ350" s="339"/>
      <c r="AK350" s="339"/>
    </row>
    <row r="351" spans="1:37" ht="12.75" customHeight="1">
      <c r="A351" s="339"/>
      <c r="B351" s="466"/>
      <c r="C351" s="339"/>
      <c r="D351" s="339"/>
      <c r="E351" s="339"/>
      <c r="F351" s="339"/>
      <c r="G351" s="339"/>
      <c r="H351" s="339"/>
      <c r="I351" s="339"/>
      <c r="J351" s="339"/>
      <c r="K351" s="339"/>
      <c r="L351" s="339"/>
      <c r="M351" s="340"/>
      <c r="N351" s="339"/>
      <c r="O351" s="339"/>
      <c r="P351" s="339"/>
      <c r="Q351" s="341"/>
      <c r="R351" s="178"/>
      <c r="S351" s="434"/>
      <c r="T351" s="434"/>
      <c r="U351" s="434"/>
      <c r="V351" s="339"/>
      <c r="W351" s="99">
        <f t="shared" si="18"/>
        <v>0</v>
      </c>
      <c r="X351" s="339"/>
      <c r="Y351" s="339"/>
      <c r="Z351" s="339"/>
      <c r="AA351" s="339"/>
      <c r="AB351" s="339"/>
      <c r="AC351" s="339"/>
      <c r="AD351" s="339"/>
      <c r="AE351" s="339"/>
      <c r="AF351" s="339"/>
      <c r="AG351" s="339"/>
      <c r="AH351" s="339"/>
      <c r="AI351" s="339"/>
      <c r="AJ351" s="339"/>
      <c r="AK351" s="339"/>
    </row>
    <row r="352" spans="1:37" ht="12.75" customHeight="1">
      <c r="A352" s="339"/>
      <c r="B352" s="466"/>
      <c r="C352" s="339"/>
      <c r="D352" s="339"/>
      <c r="E352" s="339"/>
      <c r="F352" s="339"/>
      <c r="G352" s="339"/>
      <c r="H352" s="339"/>
      <c r="I352" s="339"/>
      <c r="J352" s="339"/>
      <c r="K352" s="339"/>
      <c r="L352" s="339"/>
      <c r="M352" s="340"/>
      <c r="N352" s="339"/>
      <c r="O352" s="339"/>
      <c r="P352" s="339"/>
      <c r="Q352" s="341"/>
      <c r="R352" s="178"/>
      <c r="S352" s="434"/>
      <c r="T352" s="434"/>
      <c r="U352" s="434"/>
      <c r="V352" s="339"/>
      <c r="W352" s="99">
        <f t="shared" si="18"/>
        <v>0</v>
      </c>
      <c r="X352" s="339"/>
      <c r="Y352" s="339"/>
      <c r="Z352" s="339"/>
      <c r="AA352" s="339"/>
      <c r="AB352" s="339"/>
      <c r="AC352" s="339"/>
      <c r="AD352" s="339"/>
      <c r="AE352" s="339"/>
      <c r="AF352" s="339"/>
      <c r="AG352" s="339"/>
      <c r="AH352" s="339"/>
      <c r="AI352" s="339"/>
      <c r="AJ352" s="339"/>
      <c r="AK352" s="339"/>
    </row>
    <row r="353" spans="1:37" ht="12.75" customHeight="1">
      <c r="A353" s="339"/>
      <c r="B353" s="466"/>
      <c r="C353" s="339"/>
      <c r="D353" s="339"/>
      <c r="E353" s="339"/>
      <c r="F353" s="339"/>
      <c r="G353" s="339"/>
      <c r="H353" s="339"/>
      <c r="I353" s="339"/>
      <c r="J353" s="339"/>
      <c r="K353" s="339"/>
      <c r="L353" s="339"/>
      <c r="M353" s="340"/>
      <c r="N353" s="339"/>
      <c r="O353" s="339"/>
      <c r="P353" s="339"/>
      <c r="Q353" s="341"/>
      <c r="R353" s="178"/>
      <c r="S353" s="434"/>
      <c r="T353" s="434"/>
      <c r="U353" s="434"/>
      <c r="V353" s="339"/>
      <c r="W353" s="99">
        <f t="shared" si="18"/>
        <v>0</v>
      </c>
      <c r="X353" s="339"/>
      <c r="Y353" s="339"/>
      <c r="Z353" s="339"/>
      <c r="AA353" s="339"/>
      <c r="AB353" s="339"/>
      <c r="AC353" s="339"/>
      <c r="AD353" s="339"/>
      <c r="AE353" s="339"/>
      <c r="AF353" s="339"/>
      <c r="AG353" s="339"/>
      <c r="AH353" s="339"/>
      <c r="AI353" s="339"/>
      <c r="AJ353" s="339"/>
      <c r="AK353" s="339"/>
    </row>
    <row r="354" spans="1:37" ht="12.75" customHeight="1">
      <c r="A354" s="339"/>
      <c r="B354" s="466"/>
      <c r="C354" s="339"/>
      <c r="D354" s="339"/>
      <c r="E354" s="339"/>
      <c r="F354" s="339"/>
      <c r="G354" s="339"/>
      <c r="H354" s="339"/>
      <c r="I354" s="339"/>
      <c r="J354" s="339"/>
      <c r="K354" s="339"/>
      <c r="L354" s="339"/>
      <c r="M354" s="340"/>
      <c r="N354" s="339"/>
      <c r="O354" s="339"/>
      <c r="P354" s="339"/>
      <c r="Q354" s="341"/>
      <c r="R354" s="178"/>
      <c r="S354" s="434"/>
      <c r="T354" s="434"/>
      <c r="U354" s="434"/>
      <c r="V354" s="339"/>
      <c r="W354" s="99">
        <f t="shared" si="18"/>
        <v>0</v>
      </c>
      <c r="X354" s="339"/>
      <c r="Y354" s="339"/>
      <c r="Z354" s="339"/>
      <c r="AA354" s="339"/>
      <c r="AB354" s="339"/>
      <c r="AC354" s="339"/>
      <c r="AD354" s="339"/>
      <c r="AE354" s="339"/>
      <c r="AF354" s="339"/>
      <c r="AG354" s="339"/>
      <c r="AH354" s="339"/>
      <c r="AI354" s="339"/>
      <c r="AJ354" s="339"/>
      <c r="AK354" s="339"/>
    </row>
    <row r="355" spans="1:37" ht="12.75" customHeight="1">
      <c r="A355" s="339"/>
      <c r="B355" s="466"/>
      <c r="C355" s="339"/>
      <c r="D355" s="339"/>
      <c r="E355" s="339"/>
      <c r="F355" s="339"/>
      <c r="G355" s="339"/>
      <c r="H355" s="339"/>
      <c r="I355" s="339"/>
      <c r="J355" s="339"/>
      <c r="K355" s="339"/>
      <c r="L355" s="339"/>
      <c r="M355" s="340"/>
      <c r="N355" s="339"/>
      <c r="O355" s="339"/>
      <c r="P355" s="339"/>
      <c r="Q355" s="341"/>
      <c r="R355" s="178"/>
      <c r="S355" s="434"/>
      <c r="T355" s="434"/>
      <c r="U355" s="434"/>
      <c r="V355" s="339"/>
      <c r="W355" s="99">
        <f t="shared" si="18"/>
        <v>0</v>
      </c>
      <c r="X355" s="339"/>
      <c r="Y355" s="339"/>
      <c r="Z355" s="339"/>
      <c r="AA355" s="339"/>
      <c r="AB355" s="339"/>
      <c r="AC355" s="339"/>
      <c r="AD355" s="339"/>
      <c r="AE355" s="339"/>
      <c r="AF355" s="339"/>
      <c r="AG355" s="339"/>
      <c r="AH355" s="339"/>
      <c r="AI355" s="339"/>
      <c r="AJ355" s="339"/>
      <c r="AK355" s="339"/>
    </row>
    <row r="356" spans="1:37" ht="12.75" customHeight="1">
      <c r="A356" s="339"/>
      <c r="B356" s="466"/>
      <c r="C356" s="339"/>
      <c r="D356" s="339"/>
      <c r="E356" s="339"/>
      <c r="F356" s="339"/>
      <c r="G356" s="339"/>
      <c r="H356" s="339"/>
      <c r="I356" s="339"/>
      <c r="J356" s="339"/>
      <c r="K356" s="339"/>
      <c r="L356" s="339"/>
      <c r="M356" s="340"/>
      <c r="N356" s="339"/>
      <c r="O356" s="339"/>
      <c r="P356" s="339"/>
      <c r="Q356" s="341"/>
      <c r="R356" s="178"/>
      <c r="S356" s="434"/>
      <c r="T356" s="434"/>
      <c r="U356" s="434"/>
      <c r="V356" s="339"/>
      <c r="W356" s="99">
        <f t="shared" si="18"/>
        <v>0</v>
      </c>
      <c r="X356" s="339"/>
      <c r="Y356" s="339"/>
      <c r="Z356" s="339"/>
      <c r="AA356" s="339"/>
      <c r="AB356" s="339"/>
      <c r="AC356" s="339"/>
      <c r="AD356" s="339"/>
      <c r="AE356" s="339"/>
      <c r="AF356" s="339"/>
      <c r="AG356" s="339"/>
      <c r="AH356" s="339"/>
      <c r="AI356" s="339"/>
      <c r="AJ356" s="339"/>
      <c r="AK356" s="339"/>
    </row>
    <row r="357" spans="1:37" ht="12.75" customHeight="1">
      <c r="A357" s="339"/>
      <c r="B357" s="466"/>
      <c r="C357" s="339"/>
      <c r="D357" s="339"/>
      <c r="E357" s="339"/>
      <c r="F357" s="339"/>
      <c r="G357" s="339"/>
      <c r="H357" s="339"/>
      <c r="I357" s="339"/>
      <c r="J357" s="339"/>
      <c r="K357" s="339"/>
      <c r="L357" s="339"/>
      <c r="M357" s="340"/>
      <c r="N357" s="339"/>
      <c r="O357" s="339"/>
      <c r="P357" s="339"/>
      <c r="Q357" s="341"/>
      <c r="R357" s="178"/>
      <c r="S357" s="434"/>
      <c r="T357" s="434"/>
      <c r="U357" s="434"/>
      <c r="V357" s="339"/>
      <c r="W357" s="99">
        <f t="shared" si="18"/>
        <v>0</v>
      </c>
      <c r="X357" s="339"/>
      <c r="Y357" s="339"/>
      <c r="Z357" s="339"/>
      <c r="AA357" s="339"/>
      <c r="AB357" s="339"/>
      <c r="AC357" s="339"/>
      <c r="AD357" s="339"/>
      <c r="AE357" s="339"/>
      <c r="AF357" s="339"/>
      <c r="AG357" s="339"/>
      <c r="AH357" s="339"/>
      <c r="AI357" s="339"/>
      <c r="AJ357" s="339"/>
      <c r="AK357" s="339"/>
    </row>
    <row r="358" spans="1:37" ht="12.75" customHeight="1">
      <c r="A358" s="339"/>
      <c r="B358" s="466"/>
      <c r="C358" s="339"/>
      <c r="D358" s="339"/>
      <c r="E358" s="339"/>
      <c r="F358" s="339"/>
      <c r="G358" s="339"/>
      <c r="H358" s="339"/>
      <c r="I358" s="339"/>
      <c r="J358" s="339"/>
      <c r="K358" s="339"/>
      <c r="L358" s="339"/>
      <c r="M358" s="340"/>
      <c r="N358" s="339"/>
      <c r="O358" s="339"/>
      <c r="P358" s="339"/>
      <c r="Q358" s="341"/>
      <c r="R358" s="178"/>
      <c r="S358" s="434"/>
      <c r="T358" s="434"/>
      <c r="U358" s="434"/>
      <c r="V358" s="339"/>
      <c r="W358" s="99">
        <f t="shared" si="18"/>
        <v>0</v>
      </c>
      <c r="X358" s="339"/>
      <c r="Y358" s="339"/>
      <c r="Z358" s="339"/>
      <c r="AA358" s="339"/>
      <c r="AB358" s="339"/>
      <c r="AC358" s="339"/>
      <c r="AD358" s="339"/>
      <c r="AE358" s="339"/>
      <c r="AF358" s="339"/>
      <c r="AG358" s="339"/>
      <c r="AH358" s="339"/>
      <c r="AI358" s="339"/>
      <c r="AJ358" s="339"/>
      <c r="AK358" s="339"/>
    </row>
    <row r="359" spans="1:37" ht="12.75" customHeight="1">
      <c r="A359" s="339"/>
      <c r="B359" s="466"/>
      <c r="C359" s="339"/>
      <c r="D359" s="339"/>
      <c r="E359" s="339"/>
      <c r="F359" s="339"/>
      <c r="G359" s="339"/>
      <c r="H359" s="339"/>
      <c r="I359" s="339"/>
      <c r="J359" s="339"/>
      <c r="K359" s="339"/>
      <c r="L359" s="339"/>
      <c r="M359" s="340"/>
      <c r="N359" s="339"/>
      <c r="O359" s="339"/>
      <c r="P359" s="339"/>
      <c r="Q359" s="341"/>
      <c r="R359" s="178"/>
      <c r="S359" s="434"/>
      <c r="T359" s="434"/>
      <c r="U359" s="434"/>
      <c r="V359" s="339"/>
      <c r="W359" s="99">
        <f t="shared" si="18"/>
        <v>0</v>
      </c>
      <c r="X359" s="339"/>
      <c r="Y359" s="339"/>
      <c r="Z359" s="339"/>
      <c r="AA359" s="339"/>
      <c r="AB359" s="339"/>
      <c r="AC359" s="339"/>
      <c r="AD359" s="339"/>
      <c r="AE359" s="339"/>
      <c r="AF359" s="339"/>
      <c r="AG359" s="339"/>
      <c r="AH359" s="339"/>
      <c r="AI359" s="339"/>
      <c r="AJ359" s="339"/>
      <c r="AK359" s="339"/>
    </row>
    <row r="360" spans="1:37" ht="12.75" customHeight="1">
      <c r="A360" s="339"/>
      <c r="B360" s="466"/>
      <c r="C360" s="339"/>
      <c r="D360" s="339"/>
      <c r="E360" s="339"/>
      <c r="F360" s="339"/>
      <c r="G360" s="339"/>
      <c r="H360" s="339"/>
      <c r="I360" s="339"/>
      <c r="J360" s="339"/>
      <c r="K360" s="339"/>
      <c r="L360" s="339"/>
      <c r="M360" s="340"/>
      <c r="N360" s="339"/>
      <c r="O360" s="339"/>
      <c r="P360" s="339"/>
      <c r="Q360" s="341"/>
      <c r="R360" s="178"/>
      <c r="S360" s="434"/>
      <c r="T360" s="434"/>
      <c r="U360" s="434"/>
      <c r="V360" s="339"/>
      <c r="W360" s="99">
        <f t="shared" si="18"/>
        <v>0</v>
      </c>
      <c r="X360" s="339"/>
      <c r="Y360" s="339"/>
      <c r="Z360" s="339"/>
      <c r="AA360" s="339"/>
      <c r="AB360" s="339"/>
      <c r="AC360" s="339"/>
      <c r="AD360" s="339"/>
      <c r="AE360" s="339"/>
      <c r="AF360" s="339"/>
      <c r="AG360" s="339"/>
      <c r="AH360" s="339"/>
      <c r="AI360" s="339"/>
      <c r="AJ360" s="339"/>
      <c r="AK360" s="339"/>
    </row>
    <row r="361" spans="1:37" ht="12.75" customHeight="1">
      <c r="A361" s="339"/>
      <c r="B361" s="466"/>
      <c r="C361" s="339"/>
      <c r="D361" s="339"/>
      <c r="E361" s="339"/>
      <c r="F361" s="339"/>
      <c r="G361" s="339"/>
      <c r="H361" s="339"/>
      <c r="I361" s="339"/>
      <c r="J361" s="339"/>
      <c r="K361" s="339"/>
      <c r="L361" s="339"/>
      <c r="M361" s="340"/>
      <c r="N361" s="339"/>
      <c r="O361" s="339"/>
      <c r="P361" s="339"/>
      <c r="Q361" s="341"/>
      <c r="R361" s="178"/>
      <c r="S361" s="434"/>
      <c r="T361" s="434"/>
      <c r="U361" s="434"/>
      <c r="V361" s="339"/>
      <c r="W361" s="99">
        <f t="shared" si="18"/>
        <v>0</v>
      </c>
      <c r="X361" s="339"/>
      <c r="Y361" s="339"/>
      <c r="Z361" s="339"/>
      <c r="AA361" s="339"/>
      <c r="AB361" s="339"/>
      <c r="AC361" s="339"/>
      <c r="AD361" s="339"/>
      <c r="AE361" s="339"/>
      <c r="AF361" s="339"/>
      <c r="AG361" s="339"/>
      <c r="AH361" s="339"/>
      <c r="AI361" s="339"/>
      <c r="AJ361" s="339"/>
      <c r="AK361" s="339"/>
    </row>
    <row r="362" spans="1:37" ht="12.75" customHeight="1">
      <c r="A362" s="339"/>
      <c r="B362" s="466"/>
      <c r="C362" s="339"/>
      <c r="D362" s="339"/>
      <c r="E362" s="339"/>
      <c r="F362" s="339"/>
      <c r="G362" s="339"/>
      <c r="H362" s="339"/>
      <c r="I362" s="339"/>
      <c r="J362" s="339"/>
      <c r="K362" s="339"/>
      <c r="L362" s="339"/>
      <c r="M362" s="340"/>
      <c r="N362" s="339"/>
      <c r="O362" s="339"/>
      <c r="P362" s="339"/>
      <c r="Q362" s="341"/>
      <c r="R362" s="178"/>
      <c r="S362" s="434"/>
      <c r="T362" s="434"/>
      <c r="U362" s="434"/>
      <c r="V362" s="339"/>
      <c r="W362" s="99">
        <f t="shared" si="18"/>
        <v>0</v>
      </c>
      <c r="X362" s="339"/>
      <c r="Y362" s="339"/>
      <c r="Z362" s="339"/>
      <c r="AA362" s="339"/>
      <c r="AB362" s="339"/>
      <c r="AC362" s="339"/>
      <c r="AD362" s="339"/>
      <c r="AE362" s="339"/>
      <c r="AF362" s="339"/>
      <c r="AG362" s="339"/>
      <c r="AH362" s="339"/>
      <c r="AI362" s="339"/>
      <c r="AJ362" s="339"/>
      <c r="AK362" s="339"/>
    </row>
    <row r="363" spans="1:37" ht="12.75" customHeight="1">
      <c r="A363" s="339"/>
      <c r="B363" s="466"/>
      <c r="C363" s="339"/>
      <c r="D363" s="339"/>
      <c r="E363" s="339"/>
      <c r="F363" s="339"/>
      <c r="G363" s="339"/>
      <c r="H363" s="339"/>
      <c r="I363" s="339"/>
      <c r="J363" s="339"/>
      <c r="K363" s="339"/>
      <c r="L363" s="339"/>
      <c r="M363" s="340"/>
      <c r="N363" s="339"/>
      <c r="O363" s="339"/>
      <c r="P363" s="339"/>
      <c r="Q363" s="341"/>
      <c r="R363" s="178"/>
      <c r="S363" s="434"/>
      <c r="T363" s="434"/>
      <c r="U363" s="434"/>
      <c r="V363" s="339"/>
      <c r="W363" s="99">
        <f t="shared" si="18"/>
        <v>0</v>
      </c>
      <c r="X363" s="339"/>
      <c r="Y363" s="339"/>
      <c r="Z363" s="339"/>
      <c r="AA363" s="339"/>
      <c r="AB363" s="339"/>
      <c r="AC363" s="339"/>
      <c r="AD363" s="339"/>
      <c r="AE363" s="339"/>
      <c r="AF363" s="339"/>
      <c r="AG363" s="339"/>
      <c r="AH363" s="339"/>
      <c r="AI363" s="339"/>
      <c r="AJ363" s="339"/>
      <c r="AK363" s="339"/>
    </row>
    <row r="364" spans="1:37" ht="12.75" customHeight="1">
      <c r="A364" s="339"/>
      <c r="B364" s="466"/>
      <c r="C364" s="339"/>
      <c r="D364" s="339"/>
      <c r="E364" s="339"/>
      <c r="F364" s="339"/>
      <c r="G364" s="339"/>
      <c r="H364" s="339"/>
      <c r="I364" s="339"/>
      <c r="J364" s="339"/>
      <c r="K364" s="339"/>
      <c r="L364" s="339"/>
      <c r="M364" s="340"/>
      <c r="N364" s="339"/>
      <c r="O364" s="339"/>
      <c r="P364" s="339"/>
      <c r="Q364" s="341"/>
      <c r="R364" s="178"/>
      <c r="S364" s="434"/>
      <c r="T364" s="434"/>
      <c r="U364" s="434"/>
      <c r="V364" s="339"/>
      <c r="W364" s="99">
        <f t="shared" si="18"/>
        <v>0</v>
      </c>
      <c r="X364" s="339"/>
      <c r="Y364" s="339"/>
      <c r="Z364" s="339"/>
      <c r="AA364" s="339"/>
      <c r="AB364" s="339"/>
      <c r="AC364" s="339"/>
      <c r="AD364" s="339"/>
      <c r="AE364" s="339"/>
      <c r="AF364" s="339"/>
      <c r="AG364" s="339"/>
      <c r="AH364" s="339"/>
      <c r="AI364" s="339"/>
      <c r="AJ364" s="339"/>
      <c r="AK364" s="339"/>
    </row>
    <row r="365" spans="1:37" ht="12.75" customHeight="1">
      <c r="A365" s="339"/>
      <c r="B365" s="466"/>
      <c r="C365" s="339"/>
      <c r="D365" s="339"/>
      <c r="E365" s="339"/>
      <c r="F365" s="339"/>
      <c r="G365" s="339"/>
      <c r="H365" s="339"/>
      <c r="I365" s="339"/>
      <c r="J365" s="339"/>
      <c r="K365" s="339"/>
      <c r="L365" s="339"/>
      <c r="M365" s="340"/>
      <c r="N365" s="339"/>
      <c r="O365" s="339"/>
      <c r="P365" s="339"/>
      <c r="Q365" s="341"/>
      <c r="R365" s="178"/>
      <c r="S365" s="434"/>
      <c r="T365" s="434"/>
      <c r="U365" s="434"/>
      <c r="V365" s="339"/>
      <c r="W365" s="99">
        <f t="shared" si="18"/>
        <v>0</v>
      </c>
      <c r="X365" s="339"/>
      <c r="Y365" s="339"/>
      <c r="Z365" s="339"/>
      <c r="AA365" s="339"/>
      <c r="AB365" s="339"/>
      <c r="AC365" s="339"/>
      <c r="AD365" s="339"/>
      <c r="AE365" s="339"/>
      <c r="AF365" s="339"/>
      <c r="AG365" s="339"/>
      <c r="AH365" s="339"/>
      <c r="AI365" s="339"/>
      <c r="AJ365" s="339"/>
      <c r="AK365" s="339"/>
    </row>
    <row r="366" spans="1:37" ht="12.75" customHeight="1">
      <c r="A366" s="339"/>
      <c r="B366" s="466"/>
      <c r="C366" s="339"/>
      <c r="D366" s="339"/>
      <c r="E366" s="339"/>
      <c r="F366" s="339"/>
      <c r="G366" s="339"/>
      <c r="H366" s="339"/>
      <c r="I366" s="339"/>
      <c r="J366" s="339"/>
      <c r="K366" s="339"/>
      <c r="L366" s="339"/>
      <c r="M366" s="340"/>
      <c r="N366" s="339"/>
      <c r="O366" s="339"/>
      <c r="P366" s="339"/>
      <c r="Q366" s="341"/>
      <c r="R366" s="178"/>
      <c r="S366" s="434"/>
      <c r="T366" s="434"/>
      <c r="U366" s="434"/>
      <c r="V366" s="339"/>
      <c r="W366" s="99">
        <f t="shared" si="18"/>
        <v>0</v>
      </c>
      <c r="X366" s="339"/>
      <c r="Y366" s="339"/>
      <c r="Z366" s="339"/>
      <c r="AA366" s="339"/>
      <c r="AB366" s="339"/>
      <c r="AC366" s="339"/>
      <c r="AD366" s="339"/>
      <c r="AE366" s="339"/>
      <c r="AF366" s="339"/>
      <c r="AG366" s="339"/>
      <c r="AH366" s="339"/>
      <c r="AI366" s="339"/>
      <c r="AJ366" s="339"/>
      <c r="AK366" s="339"/>
    </row>
    <row r="367" spans="1:37" ht="12.75" customHeight="1">
      <c r="A367" s="339"/>
      <c r="B367" s="466"/>
      <c r="C367" s="339"/>
      <c r="D367" s="339"/>
      <c r="E367" s="339"/>
      <c r="F367" s="339"/>
      <c r="G367" s="339"/>
      <c r="H367" s="339"/>
      <c r="I367" s="339"/>
      <c r="J367" s="339"/>
      <c r="K367" s="339"/>
      <c r="L367" s="339"/>
      <c r="M367" s="340"/>
      <c r="N367" s="339"/>
      <c r="O367" s="339"/>
      <c r="P367" s="339"/>
      <c r="Q367" s="341"/>
      <c r="R367" s="178"/>
      <c r="S367" s="434"/>
      <c r="T367" s="434"/>
      <c r="U367" s="434"/>
      <c r="V367" s="339"/>
      <c r="W367" s="99">
        <f t="shared" si="18"/>
        <v>0</v>
      </c>
      <c r="X367" s="339"/>
      <c r="Y367" s="339"/>
      <c r="Z367" s="339"/>
      <c r="AA367" s="339"/>
      <c r="AB367" s="339"/>
      <c r="AC367" s="339"/>
      <c r="AD367" s="339"/>
      <c r="AE367" s="339"/>
      <c r="AF367" s="339"/>
      <c r="AG367" s="339"/>
      <c r="AH367" s="339"/>
      <c r="AI367" s="339"/>
      <c r="AJ367" s="339"/>
      <c r="AK367" s="339"/>
    </row>
    <row r="368" spans="1:37" ht="12.75" customHeight="1">
      <c r="A368" s="339"/>
      <c r="B368" s="466"/>
      <c r="C368" s="339"/>
      <c r="D368" s="339"/>
      <c r="E368" s="339"/>
      <c r="F368" s="339"/>
      <c r="G368" s="339"/>
      <c r="H368" s="339"/>
      <c r="I368" s="339"/>
      <c r="J368" s="339"/>
      <c r="K368" s="339"/>
      <c r="L368" s="339"/>
      <c r="M368" s="340"/>
      <c r="N368" s="339"/>
      <c r="O368" s="339"/>
      <c r="P368" s="339"/>
      <c r="Q368" s="341"/>
      <c r="R368" s="178"/>
      <c r="S368" s="434"/>
      <c r="T368" s="434"/>
      <c r="U368" s="434"/>
      <c r="V368" s="339"/>
      <c r="W368" s="99">
        <f t="shared" si="18"/>
        <v>0</v>
      </c>
      <c r="X368" s="339"/>
      <c r="Y368" s="339"/>
      <c r="Z368" s="339"/>
      <c r="AA368" s="339"/>
      <c r="AB368" s="339"/>
      <c r="AC368" s="339"/>
      <c r="AD368" s="339"/>
      <c r="AE368" s="339"/>
      <c r="AF368" s="339"/>
      <c r="AG368" s="339"/>
      <c r="AH368" s="339"/>
      <c r="AI368" s="339"/>
      <c r="AJ368" s="339"/>
      <c r="AK368" s="339"/>
    </row>
    <row r="369" spans="1:37" ht="12.75" customHeight="1">
      <c r="A369" s="339"/>
      <c r="B369" s="466"/>
      <c r="C369" s="339"/>
      <c r="D369" s="339"/>
      <c r="E369" s="339"/>
      <c r="F369" s="339"/>
      <c r="G369" s="339"/>
      <c r="H369" s="339"/>
      <c r="I369" s="339"/>
      <c r="J369" s="339"/>
      <c r="K369" s="339"/>
      <c r="L369" s="339"/>
      <c r="M369" s="340"/>
      <c r="N369" s="339"/>
      <c r="O369" s="339"/>
      <c r="P369" s="339"/>
      <c r="Q369" s="341"/>
      <c r="R369" s="178"/>
      <c r="S369" s="434"/>
      <c r="T369" s="434"/>
      <c r="U369" s="434"/>
      <c r="V369" s="339"/>
      <c r="W369" s="99">
        <f t="shared" si="18"/>
        <v>0</v>
      </c>
      <c r="X369" s="339"/>
      <c r="Y369" s="339"/>
      <c r="Z369" s="339"/>
      <c r="AA369" s="339"/>
      <c r="AB369" s="339"/>
      <c r="AC369" s="339"/>
      <c r="AD369" s="339"/>
      <c r="AE369" s="339"/>
      <c r="AF369" s="339"/>
      <c r="AG369" s="339"/>
      <c r="AH369" s="339"/>
      <c r="AI369" s="339"/>
      <c r="AJ369" s="339"/>
      <c r="AK369" s="339"/>
    </row>
    <row r="370" spans="1:37" ht="12.75" customHeight="1">
      <c r="A370" s="339"/>
      <c r="B370" s="466"/>
      <c r="C370" s="339"/>
      <c r="D370" s="339"/>
      <c r="E370" s="339"/>
      <c r="F370" s="339"/>
      <c r="G370" s="339"/>
      <c r="H370" s="339"/>
      <c r="I370" s="339"/>
      <c r="J370" s="339"/>
      <c r="K370" s="339"/>
      <c r="L370" s="339"/>
      <c r="M370" s="340"/>
      <c r="N370" s="339"/>
      <c r="O370" s="339"/>
      <c r="P370" s="339"/>
      <c r="Q370" s="341"/>
      <c r="R370" s="178"/>
      <c r="S370" s="434"/>
      <c r="T370" s="434"/>
      <c r="U370" s="434"/>
      <c r="V370" s="339"/>
      <c r="W370" s="99">
        <f t="shared" si="18"/>
        <v>0</v>
      </c>
      <c r="X370" s="339"/>
      <c r="Y370" s="339"/>
      <c r="Z370" s="339"/>
      <c r="AA370" s="339"/>
      <c r="AB370" s="339"/>
      <c r="AC370" s="339"/>
      <c r="AD370" s="339"/>
      <c r="AE370" s="339"/>
      <c r="AF370" s="339"/>
      <c r="AG370" s="339"/>
      <c r="AH370" s="339"/>
      <c r="AI370" s="339"/>
      <c r="AJ370" s="339"/>
      <c r="AK370" s="339"/>
    </row>
    <row r="371" spans="1:37" ht="12.75" customHeight="1">
      <c r="A371" s="339"/>
      <c r="B371" s="466"/>
      <c r="C371" s="339"/>
      <c r="D371" s="339"/>
      <c r="E371" s="339"/>
      <c r="F371" s="339"/>
      <c r="G371" s="339"/>
      <c r="H371" s="339"/>
      <c r="I371" s="339"/>
      <c r="J371" s="339"/>
      <c r="K371" s="339"/>
      <c r="L371" s="339"/>
      <c r="M371" s="340"/>
      <c r="N371" s="339"/>
      <c r="O371" s="339"/>
      <c r="P371" s="339"/>
      <c r="Q371" s="341"/>
      <c r="R371" s="178"/>
      <c r="S371" s="434"/>
      <c r="T371" s="434"/>
      <c r="U371" s="434"/>
      <c r="V371" s="339"/>
      <c r="W371" s="99">
        <f t="shared" si="18"/>
        <v>0</v>
      </c>
      <c r="X371" s="339"/>
      <c r="Y371" s="339"/>
      <c r="Z371" s="339"/>
      <c r="AA371" s="339"/>
      <c r="AB371" s="339"/>
      <c r="AC371" s="339"/>
      <c r="AD371" s="339"/>
      <c r="AE371" s="339"/>
      <c r="AF371" s="339"/>
      <c r="AG371" s="339"/>
      <c r="AH371" s="339"/>
      <c r="AI371" s="339"/>
      <c r="AJ371" s="339"/>
      <c r="AK371" s="339"/>
    </row>
    <row r="372" spans="1:37" ht="12.75" customHeight="1">
      <c r="A372" s="339"/>
      <c r="B372" s="466"/>
      <c r="C372" s="339"/>
      <c r="D372" s="339"/>
      <c r="E372" s="339"/>
      <c r="F372" s="339"/>
      <c r="G372" s="339"/>
      <c r="H372" s="339"/>
      <c r="I372" s="339"/>
      <c r="J372" s="339"/>
      <c r="K372" s="339"/>
      <c r="L372" s="339"/>
      <c r="M372" s="340"/>
      <c r="N372" s="339"/>
      <c r="O372" s="339"/>
      <c r="P372" s="339"/>
      <c r="Q372" s="341"/>
      <c r="R372" s="178"/>
      <c r="S372" s="434"/>
      <c r="T372" s="434"/>
      <c r="U372" s="434"/>
      <c r="V372" s="339"/>
      <c r="W372" s="99">
        <f t="shared" si="18"/>
        <v>0</v>
      </c>
      <c r="X372" s="339"/>
      <c r="Y372" s="339"/>
      <c r="Z372" s="339"/>
      <c r="AA372" s="339"/>
      <c r="AB372" s="339"/>
      <c r="AC372" s="339"/>
      <c r="AD372" s="339"/>
      <c r="AE372" s="339"/>
      <c r="AF372" s="339"/>
      <c r="AG372" s="339"/>
      <c r="AH372" s="339"/>
      <c r="AI372" s="339"/>
      <c r="AJ372" s="339"/>
      <c r="AK372" s="339"/>
    </row>
    <row r="373" spans="1:37" ht="12.75" customHeight="1">
      <c r="A373" s="339"/>
      <c r="B373" s="466"/>
      <c r="C373" s="339"/>
      <c r="D373" s="339"/>
      <c r="E373" s="339"/>
      <c r="F373" s="339"/>
      <c r="G373" s="339"/>
      <c r="H373" s="339"/>
      <c r="I373" s="339"/>
      <c r="J373" s="339"/>
      <c r="K373" s="339"/>
      <c r="L373" s="339"/>
      <c r="M373" s="340"/>
      <c r="N373" s="339"/>
      <c r="O373" s="339"/>
      <c r="P373" s="339"/>
      <c r="Q373" s="341"/>
      <c r="R373" s="178"/>
      <c r="S373" s="434"/>
      <c r="T373" s="434"/>
      <c r="U373" s="434"/>
      <c r="V373" s="339"/>
      <c r="W373" s="99">
        <f t="shared" si="18"/>
        <v>0</v>
      </c>
      <c r="X373" s="339"/>
      <c r="Y373" s="339"/>
      <c r="Z373" s="339"/>
      <c r="AA373" s="339"/>
      <c r="AB373" s="339"/>
      <c r="AC373" s="339"/>
      <c r="AD373" s="339"/>
      <c r="AE373" s="339"/>
      <c r="AF373" s="339"/>
      <c r="AG373" s="339"/>
      <c r="AH373" s="339"/>
      <c r="AI373" s="339"/>
      <c r="AJ373" s="339"/>
      <c r="AK373" s="339"/>
    </row>
    <row r="374" spans="1:37" ht="12.75" customHeight="1">
      <c r="A374" s="339"/>
      <c r="B374" s="466"/>
      <c r="C374" s="339"/>
      <c r="D374" s="339"/>
      <c r="E374" s="339"/>
      <c r="F374" s="339"/>
      <c r="G374" s="339"/>
      <c r="H374" s="339"/>
      <c r="I374" s="339"/>
      <c r="J374" s="339"/>
      <c r="K374" s="339"/>
      <c r="L374" s="339"/>
      <c r="M374" s="340"/>
      <c r="N374" s="339"/>
      <c r="O374" s="339"/>
      <c r="P374" s="339"/>
      <c r="Q374" s="341"/>
      <c r="R374" s="178"/>
      <c r="S374" s="434"/>
      <c r="T374" s="434"/>
      <c r="U374" s="434"/>
      <c r="V374" s="339"/>
      <c r="W374" s="99">
        <f t="shared" si="18"/>
        <v>0</v>
      </c>
      <c r="X374" s="339"/>
      <c r="Y374" s="339"/>
      <c r="Z374" s="339"/>
      <c r="AA374" s="339"/>
      <c r="AB374" s="339"/>
      <c r="AC374" s="339"/>
      <c r="AD374" s="339"/>
      <c r="AE374" s="339"/>
      <c r="AF374" s="339"/>
      <c r="AG374" s="339"/>
      <c r="AH374" s="339"/>
      <c r="AI374" s="339"/>
      <c r="AJ374" s="339"/>
      <c r="AK374" s="339"/>
    </row>
    <row r="375" spans="1:37" ht="12.75" customHeight="1">
      <c r="A375" s="339"/>
      <c r="B375" s="466"/>
      <c r="C375" s="339"/>
      <c r="D375" s="339"/>
      <c r="E375" s="339"/>
      <c r="F375" s="339"/>
      <c r="G375" s="339"/>
      <c r="H375" s="339"/>
      <c r="I375" s="339"/>
      <c r="J375" s="339"/>
      <c r="K375" s="339"/>
      <c r="L375" s="339"/>
      <c r="M375" s="340"/>
      <c r="N375" s="339"/>
      <c r="O375" s="339"/>
      <c r="P375" s="339"/>
      <c r="Q375" s="341"/>
      <c r="R375" s="178"/>
      <c r="S375" s="434"/>
      <c r="T375" s="434"/>
      <c r="U375" s="434"/>
      <c r="V375" s="339"/>
      <c r="W375" s="99">
        <f t="shared" si="18"/>
        <v>0</v>
      </c>
      <c r="X375" s="339"/>
      <c r="Y375" s="339"/>
      <c r="Z375" s="339"/>
      <c r="AA375" s="339"/>
      <c r="AB375" s="339"/>
      <c r="AC375" s="339"/>
      <c r="AD375" s="339"/>
      <c r="AE375" s="339"/>
      <c r="AF375" s="339"/>
      <c r="AG375" s="339"/>
      <c r="AH375" s="339"/>
      <c r="AI375" s="339"/>
      <c r="AJ375" s="339"/>
      <c r="AK375" s="339"/>
    </row>
    <row r="376" spans="1:37" ht="12.75" customHeight="1">
      <c r="A376" s="339"/>
      <c r="B376" s="466"/>
      <c r="C376" s="339"/>
      <c r="D376" s="339"/>
      <c r="E376" s="339"/>
      <c r="F376" s="339"/>
      <c r="G376" s="339"/>
      <c r="H376" s="339"/>
      <c r="I376" s="339"/>
      <c r="J376" s="339"/>
      <c r="K376" s="339"/>
      <c r="L376" s="339"/>
      <c r="M376" s="340"/>
      <c r="N376" s="339"/>
      <c r="O376" s="339"/>
      <c r="P376" s="339"/>
      <c r="Q376" s="341"/>
      <c r="R376" s="178"/>
      <c r="S376" s="434"/>
      <c r="T376" s="434"/>
      <c r="U376" s="434"/>
      <c r="V376" s="339"/>
      <c r="W376" s="99">
        <f t="shared" si="18"/>
        <v>0</v>
      </c>
      <c r="X376" s="339"/>
      <c r="Y376" s="339"/>
      <c r="Z376" s="339"/>
      <c r="AA376" s="339"/>
      <c r="AB376" s="339"/>
      <c r="AC376" s="339"/>
      <c r="AD376" s="339"/>
      <c r="AE376" s="339"/>
      <c r="AF376" s="339"/>
      <c r="AG376" s="339"/>
      <c r="AH376" s="339"/>
      <c r="AI376" s="339"/>
      <c r="AJ376" s="339"/>
      <c r="AK376" s="339"/>
    </row>
    <row r="377" spans="1:37" ht="12.75" customHeight="1">
      <c r="A377" s="339"/>
      <c r="B377" s="466"/>
      <c r="C377" s="339"/>
      <c r="D377" s="339"/>
      <c r="E377" s="339"/>
      <c r="F377" s="339"/>
      <c r="G377" s="339"/>
      <c r="H377" s="339"/>
      <c r="I377" s="339"/>
      <c r="J377" s="339"/>
      <c r="K377" s="339"/>
      <c r="L377" s="339"/>
      <c r="M377" s="340"/>
      <c r="N377" s="339"/>
      <c r="O377" s="339"/>
      <c r="P377" s="339"/>
      <c r="Q377" s="341"/>
      <c r="R377" s="178"/>
      <c r="S377" s="434"/>
      <c r="T377" s="434"/>
      <c r="U377" s="434"/>
      <c r="V377" s="339"/>
      <c r="W377" s="99">
        <f t="shared" si="18"/>
        <v>0</v>
      </c>
      <c r="X377" s="339"/>
      <c r="Y377" s="339"/>
      <c r="Z377" s="339"/>
      <c r="AA377" s="339"/>
      <c r="AB377" s="339"/>
      <c r="AC377" s="339"/>
      <c r="AD377" s="339"/>
      <c r="AE377" s="339"/>
      <c r="AF377" s="339"/>
      <c r="AG377" s="339"/>
      <c r="AH377" s="339"/>
      <c r="AI377" s="339"/>
      <c r="AJ377" s="339"/>
      <c r="AK377" s="339"/>
    </row>
    <row r="378" spans="1:37" ht="12.75" customHeight="1">
      <c r="A378" s="339"/>
      <c r="B378" s="466"/>
      <c r="C378" s="339"/>
      <c r="D378" s="339"/>
      <c r="E378" s="339"/>
      <c r="F378" s="339"/>
      <c r="G378" s="339"/>
      <c r="H378" s="339"/>
      <c r="I378" s="339"/>
      <c r="J378" s="339"/>
      <c r="K378" s="339"/>
      <c r="L378" s="339"/>
      <c r="M378" s="340"/>
      <c r="N378" s="339"/>
      <c r="O378" s="339"/>
      <c r="P378" s="339"/>
      <c r="Q378" s="341"/>
      <c r="R378" s="178"/>
      <c r="S378" s="434"/>
      <c r="T378" s="434"/>
      <c r="U378" s="434"/>
      <c r="V378" s="339"/>
      <c r="W378" s="99">
        <f t="shared" si="18"/>
        <v>0</v>
      </c>
      <c r="X378" s="339"/>
      <c r="Y378" s="339"/>
      <c r="Z378" s="339"/>
      <c r="AA378" s="339"/>
      <c r="AB378" s="339"/>
      <c r="AC378" s="339"/>
      <c r="AD378" s="339"/>
      <c r="AE378" s="339"/>
      <c r="AF378" s="339"/>
      <c r="AG378" s="339"/>
      <c r="AH378" s="339"/>
      <c r="AI378" s="339"/>
      <c r="AJ378" s="339"/>
      <c r="AK378" s="339"/>
    </row>
    <row r="379" spans="1:37" ht="12.75" customHeight="1">
      <c r="A379" s="339"/>
      <c r="B379" s="466"/>
      <c r="C379" s="339"/>
      <c r="D379" s="339"/>
      <c r="E379" s="339"/>
      <c r="F379" s="339"/>
      <c r="G379" s="339"/>
      <c r="H379" s="339"/>
      <c r="I379" s="339"/>
      <c r="J379" s="339"/>
      <c r="K379" s="339"/>
      <c r="L379" s="339"/>
      <c r="M379" s="340"/>
      <c r="N379" s="339"/>
      <c r="O379" s="339"/>
      <c r="P379" s="339"/>
      <c r="Q379" s="341"/>
      <c r="R379" s="178"/>
      <c r="S379" s="434"/>
      <c r="T379" s="434"/>
      <c r="U379" s="434"/>
      <c r="V379" s="339"/>
      <c r="W379" s="99">
        <f t="shared" si="18"/>
        <v>0</v>
      </c>
      <c r="X379" s="339"/>
      <c r="Y379" s="339"/>
      <c r="Z379" s="339"/>
      <c r="AA379" s="339"/>
      <c r="AB379" s="339"/>
      <c r="AC379" s="339"/>
      <c r="AD379" s="339"/>
      <c r="AE379" s="339"/>
      <c r="AF379" s="339"/>
      <c r="AG379" s="339"/>
      <c r="AH379" s="339"/>
      <c r="AI379" s="339"/>
      <c r="AJ379" s="339"/>
      <c r="AK379" s="339"/>
    </row>
    <row r="380" spans="1:37" ht="12.75" customHeight="1">
      <c r="A380" s="339"/>
      <c r="B380" s="466"/>
      <c r="C380" s="339"/>
      <c r="D380" s="339"/>
      <c r="E380" s="339"/>
      <c r="F380" s="339"/>
      <c r="G380" s="339"/>
      <c r="H380" s="339"/>
      <c r="I380" s="339"/>
      <c r="J380" s="339"/>
      <c r="K380" s="339"/>
      <c r="L380" s="339"/>
      <c r="M380" s="340"/>
      <c r="N380" s="339"/>
      <c r="O380" s="339"/>
      <c r="P380" s="339"/>
      <c r="Q380" s="341"/>
      <c r="R380" s="178"/>
      <c r="S380" s="434"/>
      <c r="T380" s="434"/>
      <c r="U380" s="434"/>
      <c r="V380" s="339"/>
      <c r="W380" s="99">
        <f t="shared" si="18"/>
        <v>0</v>
      </c>
      <c r="X380" s="339"/>
      <c r="Y380" s="339"/>
      <c r="Z380" s="339"/>
      <c r="AA380" s="339"/>
      <c r="AB380" s="339"/>
      <c r="AC380" s="339"/>
      <c r="AD380" s="339"/>
      <c r="AE380" s="339"/>
      <c r="AF380" s="339"/>
      <c r="AG380" s="339"/>
      <c r="AH380" s="339"/>
      <c r="AI380" s="339"/>
      <c r="AJ380" s="339"/>
      <c r="AK380" s="339"/>
    </row>
    <row r="381" spans="1:37" ht="12.75" customHeight="1">
      <c r="A381" s="339"/>
      <c r="B381" s="466"/>
      <c r="C381" s="339"/>
      <c r="D381" s="339"/>
      <c r="E381" s="339"/>
      <c r="F381" s="339"/>
      <c r="G381" s="339"/>
      <c r="H381" s="339"/>
      <c r="I381" s="339"/>
      <c r="J381" s="339"/>
      <c r="K381" s="339"/>
      <c r="L381" s="339"/>
      <c r="M381" s="340"/>
      <c r="N381" s="339"/>
      <c r="O381" s="339"/>
      <c r="P381" s="339"/>
      <c r="Q381" s="341"/>
      <c r="R381" s="178"/>
      <c r="S381" s="434"/>
      <c r="T381" s="434"/>
      <c r="U381" s="434"/>
      <c r="V381" s="339"/>
      <c r="W381" s="99">
        <f t="shared" si="18"/>
        <v>0</v>
      </c>
      <c r="X381" s="339"/>
      <c r="Y381" s="339"/>
      <c r="Z381" s="339"/>
      <c r="AA381" s="339"/>
      <c r="AB381" s="339"/>
      <c r="AC381" s="339"/>
      <c r="AD381" s="339"/>
      <c r="AE381" s="339"/>
      <c r="AF381" s="339"/>
      <c r="AG381" s="339"/>
      <c r="AH381" s="339"/>
      <c r="AI381" s="339"/>
      <c r="AJ381" s="339"/>
      <c r="AK381" s="339"/>
    </row>
    <row r="382" spans="1:37" ht="12.75" customHeight="1">
      <c r="A382" s="339"/>
      <c r="B382" s="466"/>
      <c r="C382" s="339"/>
      <c r="D382" s="339"/>
      <c r="E382" s="339"/>
      <c r="F382" s="339"/>
      <c r="G382" s="339"/>
      <c r="H382" s="339"/>
      <c r="I382" s="339"/>
      <c r="J382" s="339"/>
      <c r="K382" s="339"/>
      <c r="L382" s="339"/>
      <c r="M382" s="340"/>
      <c r="N382" s="339"/>
      <c r="O382" s="339"/>
      <c r="P382" s="339"/>
      <c r="Q382" s="341"/>
      <c r="R382" s="178"/>
      <c r="S382" s="434"/>
      <c r="T382" s="434"/>
      <c r="U382" s="434"/>
      <c r="V382" s="339"/>
      <c r="W382" s="99">
        <f t="shared" si="18"/>
        <v>0</v>
      </c>
      <c r="X382" s="339"/>
      <c r="Y382" s="339"/>
      <c r="Z382" s="339"/>
      <c r="AA382" s="339"/>
      <c r="AB382" s="339"/>
      <c r="AC382" s="339"/>
      <c r="AD382" s="339"/>
      <c r="AE382" s="339"/>
      <c r="AF382" s="339"/>
      <c r="AG382" s="339"/>
      <c r="AH382" s="339"/>
      <c r="AI382" s="339"/>
      <c r="AJ382" s="339"/>
      <c r="AK382" s="339"/>
    </row>
    <row r="383" spans="1:37" ht="12.75" customHeight="1">
      <c r="A383" s="339"/>
      <c r="B383" s="466"/>
      <c r="C383" s="339"/>
      <c r="D383" s="339"/>
      <c r="E383" s="339"/>
      <c r="F383" s="339"/>
      <c r="G383" s="339"/>
      <c r="H383" s="339"/>
      <c r="I383" s="339"/>
      <c r="J383" s="339"/>
      <c r="K383" s="339"/>
      <c r="L383" s="339"/>
      <c r="M383" s="340"/>
      <c r="N383" s="339"/>
      <c r="O383" s="339"/>
      <c r="P383" s="339"/>
      <c r="Q383" s="341"/>
      <c r="R383" s="178"/>
      <c r="S383" s="434"/>
      <c r="T383" s="434"/>
      <c r="U383" s="434"/>
      <c r="V383" s="339"/>
      <c r="W383" s="99">
        <f t="shared" si="18"/>
        <v>0</v>
      </c>
      <c r="X383" s="339"/>
      <c r="Y383" s="339"/>
      <c r="Z383" s="339"/>
      <c r="AA383" s="339"/>
      <c r="AB383" s="339"/>
      <c r="AC383" s="339"/>
      <c r="AD383" s="339"/>
      <c r="AE383" s="339"/>
      <c r="AF383" s="339"/>
      <c r="AG383" s="339"/>
      <c r="AH383" s="339"/>
      <c r="AI383" s="339"/>
      <c r="AJ383" s="339"/>
      <c r="AK383" s="339"/>
    </row>
    <row r="384" spans="1:37" ht="12.75" customHeight="1">
      <c r="A384" s="339"/>
      <c r="B384" s="466"/>
      <c r="C384" s="339"/>
      <c r="D384" s="339"/>
      <c r="E384" s="339"/>
      <c r="F384" s="339"/>
      <c r="G384" s="339"/>
      <c r="H384" s="339"/>
      <c r="I384" s="339"/>
      <c r="J384" s="339"/>
      <c r="K384" s="339"/>
      <c r="L384" s="339"/>
      <c r="M384" s="340"/>
      <c r="N384" s="339"/>
      <c r="O384" s="339"/>
      <c r="P384" s="339"/>
      <c r="Q384" s="341"/>
      <c r="R384" s="178"/>
      <c r="S384" s="434"/>
      <c r="T384" s="434"/>
      <c r="U384" s="434"/>
      <c r="V384" s="339"/>
      <c r="W384" s="99">
        <f t="shared" si="18"/>
        <v>0</v>
      </c>
      <c r="X384" s="339"/>
      <c r="Y384" s="339"/>
      <c r="Z384" s="339"/>
      <c r="AA384" s="339"/>
      <c r="AB384" s="339"/>
      <c r="AC384" s="339"/>
      <c r="AD384" s="339"/>
      <c r="AE384" s="339"/>
      <c r="AF384" s="339"/>
      <c r="AG384" s="339"/>
      <c r="AH384" s="339"/>
      <c r="AI384" s="339"/>
      <c r="AJ384" s="339"/>
      <c r="AK384" s="339"/>
    </row>
    <row r="385" spans="1:37" ht="12.75" customHeight="1">
      <c r="A385" s="339"/>
      <c r="B385" s="466"/>
      <c r="C385" s="339"/>
      <c r="D385" s="339"/>
      <c r="E385" s="339"/>
      <c r="F385" s="339"/>
      <c r="G385" s="339"/>
      <c r="H385" s="339"/>
      <c r="I385" s="339"/>
      <c r="J385" s="339"/>
      <c r="K385" s="339"/>
      <c r="L385" s="339"/>
      <c r="M385" s="340"/>
      <c r="N385" s="339"/>
      <c r="O385" s="339"/>
      <c r="P385" s="339"/>
      <c r="Q385" s="341"/>
      <c r="R385" s="178"/>
      <c r="S385" s="434"/>
      <c r="T385" s="434"/>
      <c r="U385" s="434"/>
      <c r="V385" s="339"/>
      <c r="W385" s="99">
        <f t="shared" si="18"/>
        <v>0</v>
      </c>
      <c r="X385" s="339"/>
      <c r="Y385" s="339"/>
      <c r="Z385" s="339"/>
      <c r="AA385" s="339"/>
      <c r="AB385" s="339"/>
      <c r="AC385" s="339"/>
      <c r="AD385" s="339"/>
      <c r="AE385" s="339"/>
      <c r="AF385" s="339"/>
      <c r="AG385" s="339"/>
      <c r="AH385" s="339"/>
      <c r="AI385" s="339"/>
      <c r="AJ385" s="339"/>
      <c r="AK385" s="339"/>
    </row>
    <row r="386" spans="1:37" ht="12.75" customHeight="1">
      <c r="A386" s="339"/>
      <c r="B386" s="466"/>
      <c r="C386" s="339"/>
      <c r="D386" s="339"/>
      <c r="E386" s="339"/>
      <c r="F386" s="339"/>
      <c r="G386" s="339"/>
      <c r="H386" s="339"/>
      <c r="I386" s="339"/>
      <c r="J386" s="339"/>
      <c r="K386" s="339"/>
      <c r="L386" s="339"/>
      <c r="M386" s="340"/>
      <c r="N386" s="339"/>
      <c r="O386" s="339"/>
      <c r="P386" s="339"/>
      <c r="Q386" s="341"/>
      <c r="R386" s="178"/>
      <c r="S386" s="434"/>
      <c r="T386" s="434"/>
      <c r="U386" s="434"/>
      <c r="V386" s="339"/>
      <c r="W386" s="99">
        <f t="shared" si="18"/>
        <v>0</v>
      </c>
      <c r="X386" s="339"/>
      <c r="Y386" s="339"/>
      <c r="Z386" s="339"/>
      <c r="AA386" s="339"/>
      <c r="AB386" s="339"/>
      <c r="AC386" s="339"/>
      <c r="AD386" s="339"/>
      <c r="AE386" s="339"/>
      <c r="AF386" s="339"/>
      <c r="AG386" s="339"/>
      <c r="AH386" s="339"/>
      <c r="AI386" s="339"/>
      <c r="AJ386" s="339"/>
      <c r="AK386" s="339"/>
    </row>
    <row r="387" spans="1:37" ht="12.75" customHeight="1">
      <c r="A387" s="339"/>
      <c r="B387" s="466"/>
      <c r="C387" s="339"/>
      <c r="D387" s="339"/>
      <c r="E387" s="339"/>
      <c r="F387" s="339"/>
      <c r="G387" s="339"/>
      <c r="H387" s="339"/>
      <c r="I387" s="339"/>
      <c r="J387" s="339"/>
      <c r="K387" s="339"/>
      <c r="L387" s="339"/>
      <c r="M387" s="340"/>
      <c r="N387" s="339"/>
      <c r="O387" s="339"/>
      <c r="P387" s="339"/>
      <c r="Q387" s="341"/>
      <c r="R387" s="178"/>
      <c r="S387" s="434"/>
      <c r="T387" s="434"/>
      <c r="U387" s="434"/>
      <c r="V387" s="339"/>
      <c r="W387" s="99">
        <f t="shared" si="18"/>
        <v>0</v>
      </c>
      <c r="X387" s="339"/>
      <c r="Y387" s="339"/>
      <c r="Z387" s="339"/>
      <c r="AA387" s="339"/>
      <c r="AB387" s="339"/>
      <c r="AC387" s="339"/>
      <c r="AD387" s="339"/>
      <c r="AE387" s="339"/>
      <c r="AF387" s="339"/>
      <c r="AG387" s="339"/>
      <c r="AH387" s="339"/>
      <c r="AI387" s="339"/>
      <c r="AJ387" s="339"/>
      <c r="AK387" s="339"/>
    </row>
    <row r="388" spans="1:37" ht="12.75" customHeight="1">
      <c r="A388" s="339"/>
      <c r="B388" s="466"/>
      <c r="C388" s="339"/>
      <c r="D388" s="339"/>
      <c r="E388" s="339"/>
      <c r="F388" s="339"/>
      <c r="G388" s="339"/>
      <c r="H388" s="339"/>
      <c r="I388" s="339"/>
      <c r="J388" s="339"/>
      <c r="K388" s="339"/>
      <c r="L388" s="339"/>
      <c r="M388" s="340"/>
      <c r="N388" s="339"/>
      <c r="O388" s="339"/>
      <c r="P388" s="339"/>
      <c r="Q388" s="341"/>
      <c r="R388" s="178"/>
      <c r="S388" s="434"/>
      <c r="T388" s="434"/>
      <c r="U388" s="434"/>
      <c r="V388" s="339"/>
      <c r="W388" s="99">
        <f t="shared" si="18"/>
        <v>0</v>
      </c>
      <c r="X388" s="339"/>
      <c r="Y388" s="339"/>
      <c r="Z388" s="339"/>
      <c r="AA388" s="339"/>
      <c r="AB388" s="339"/>
      <c r="AC388" s="339"/>
      <c r="AD388" s="339"/>
      <c r="AE388" s="339"/>
      <c r="AF388" s="339"/>
      <c r="AG388" s="339"/>
      <c r="AH388" s="339"/>
      <c r="AI388" s="339"/>
      <c r="AJ388" s="339"/>
      <c r="AK388" s="339"/>
    </row>
    <row r="389" spans="1:37" ht="12.75" customHeight="1">
      <c r="A389" s="339"/>
      <c r="B389" s="466"/>
      <c r="C389" s="339"/>
      <c r="D389" s="339"/>
      <c r="E389" s="339"/>
      <c r="F389" s="339"/>
      <c r="G389" s="339"/>
      <c r="H389" s="339"/>
      <c r="I389" s="339"/>
      <c r="J389" s="339"/>
      <c r="K389" s="339"/>
      <c r="L389" s="339"/>
      <c r="M389" s="340"/>
      <c r="N389" s="339"/>
      <c r="O389" s="339"/>
      <c r="P389" s="339"/>
      <c r="Q389" s="341"/>
      <c r="R389" s="178"/>
      <c r="S389" s="434"/>
      <c r="T389" s="434"/>
      <c r="U389" s="434"/>
      <c r="V389" s="339"/>
      <c r="W389" s="99">
        <f t="shared" si="18"/>
        <v>0</v>
      </c>
      <c r="X389" s="339"/>
      <c r="Y389" s="339"/>
      <c r="Z389" s="339"/>
      <c r="AA389" s="339"/>
      <c r="AB389" s="339"/>
      <c r="AC389" s="339"/>
      <c r="AD389" s="339"/>
      <c r="AE389" s="339"/>
      <c r="AF389" s="339"/>
      <c r="AG389" s="339"/>
      <c r="AH389" s="339"/>
      <c r="AI389" s="339"/>
      <c r="AJ389" s="339"/>
      <c r="AK389" s="339"/>
    </row>
    <row r="390" spans="1:37" ht="12.75" customHeight="1">
      <c r="A390" s="339"/>
      <c r="B390" s="466"/>
      <c r="C390" s="339"/>
      <c r="D390" s="339"/>
      <c r="E390" s="339"/>
      <c r="F390" s="339"/>
      <c r="G390" s="339"/>
      <c r="H390" s="339"/>
      <c r="I390" s="339"/>
      <c r="J390" s="339"/>
      <c r="K390" s="339"/>
      <c r="L390" s="339"/>
      <c r="M390" s="340"/>
      <c r="N390" s="339"/>
      <c r="O390" s="339"/>
      <c r="P390" s="339"/>
      <c r="Q390" s="341"/>
      <c r="R390" s="178"/>
      <c r="S390" s="434"/>
      <c r="T390" s="434"/>
      <c r="U390" s="434"/>
      <c r="V390" s="339"/>
      <c r="W390" s="99">
        <f t="shared" si="18"/>
        <v>0</v>
      </c>
      <c r="X390" s="339"/>
      <c r="Y390" s="339"/>
      <c r="Z390" s="339"/>
      <c r="AA390" s="339"/>
      <c r="AB390" s="339"/>
      <c r="AC390" s="339"/>
      <c r="AD390" s="339"/>
      <c r="AE390" s="339"/>
      <c r="AF390" s="339"/>
      <c r="AG390" s="339"/>
      <c r="AH390" s="339"/>
      <c r="AI390" s="339"/>
      <c r="AJ390" s="339"/>
      <c r="AK390" s="339"/>
    </row>
    <row r="391" spans="1:37" ht="12.75" customHeight="1">
      <c r="A391" s="339"/>
      <c r="B391" s="466"/>
      <c r="C391" s="339"/>
      <c r="D391" s="339"/>
      <c r="E391" s="339"/>
      <c r="F391" s="339"/>
      <c r="G391" s="339"/>
      <c r="H391" s="339"/>
      <c r="I391" s="339"/>
      <c r="J391" s="339"/>
      <c r="K391" s="339"/>
      <c r="L391" s="339"/>
      <c r="M391" s="340"/>
      <c r="N391" s="339"/>
      <c r="O391" s="339"/>
      <c r="P391" s="339"/>
      <c r="Q391" s="341"/>
      <c r="R391" s="178"/>
      <c r="S391" s="434"/>
      <c r="T391" s="434"/>
      <c r="U391" s="434"/>
      <c r="V391" s="339"/>
      <c r="W391" s="99">
        <f t="shared" si="18"/>
        <v>0</v>
      </c>
      <c r="X391" s="339"/>
      <c r="Y391" s="339"/>
      <c r="Z391" s="339"/>
      <c r="AA391" s="339"/>
      <c r="AB391" s="339"/>
      <c r="AC391" s="339"/>
      <c r="AD391" s="339"/>
      <c r="AE391" s="339"/>
      <c r="AF391" s="339"/>
      <c r="AG391" s="339"/>
      <c r="AH391" s="339"/>
      <c r="AI391" s="339"/>
      <c r="AJ391" s="339"/>
      <c r="AK391" s="339"/>
    </row>
    <row r="392" spans="1:37" ht="12.75" customHeight="1">
      <c r="A392" s="339"/>
      <c r="B392" s="466"/>
      <c r="C392" s="339"/>
      <c r="D392" s="339"/>
      <c r="E392" s="339"/>
      <c r="F392" s="339"/>
      <c r="G392" s="339"/>
      <c r="H392" s="339"/>
      <c r="I392" s="339"/>
      <c r="J392" s="339"/>
      <c r="K392" s="339"/>
      <c r="L392" s="339"/>
      <c r="M392" s="340"/>
      <c r="N392" s="339"/>
      <c r="O392" s="339"/>
      <c r="P392" s="339"/>
      <c r="Q392" s="341"/>
      <c r="R392" s="178"/>
      <c r="S392" s="434"/>
      <c r="T392" s="434"/>
      <c r="U392" s="434"/>
      <c r="V392" s="339"/>
      <c r="W392" s="99">
        <f t="shared" si="18"/>
        <v>0</v>
      </c>
      <c r="X392" s="339"/>
      <c r="Y392" s="339"/>
      <c r="Z392" s="339"/>
      <c r="AA392" s="339"/>
      <c r="AB392" s="339"/>
      <c r="AC392" s="339"/>
      <c r="AD392" s="339"/>
      <c r="AE392" s="339"/>
      <c r="AF392" s="339"/>
      <c r="AG392" s="339"/>
      <c r="AH392" s="339"/>
      <c r="AI392" s="339"/>
      <c r="AJ392" s="339"/>
      <c r="AK392" s="339"/>
    </row>
    <row r="393" spans="1:37" ht="12.75" customHeight="1">
      <c r="A393" s="339"/>
      <c r="B393" s="466"/>
      <c r="C393" s="339"/>
      <c r="D393" s="339"/>
      <c r="E393" s="339"/>
      <c r="F393" s="339"/>
      <c r="G393" s="339"/>
      <c r="H393" s="339"/>
      <c r="I393" s="339"/>
      <c r="J393" s="339"/>
      <c r="K393" s="339"/>
      <c r="L393" s="339"/>
      <c r="M393" s="340"/>
      <c r="N393" s="339"/>
      <c r="O393" s="339"/>
      <c r="P393" s="339"/>
      <c r="Q393" s="341"/>
      <c r="R393" s="178"/>
      <c r="S393" s="434"/>
      <c r="T393" s="434"/>
      <c r="U393" s="434"/>
      <c r="V393" s="339"/>
      <c r="W393" s="99">
        <f t="shared" si="18"/>
        <v>0</v>
      </c>
      <c r="X393" s="339"/>
      <c r="Y393" s="339"/>
      <c r="Z393" s="339"/>
      <c r="AA393" s="339"/>
      <c r="AB393" s="339"/>
      <c r="AC393" s="339"/>
      <c r="AD393" s="339"/>
      <c r="AE393" s="339"/>
      <c r="AF393" s="339"/>
      <c r="AG393" s="339"/>
      <c r="AH393" s="339"/>
      <c r="AI393" s="339"/>
      <c r="AJ393" s="339"/>
      <c r="AK393" s="339"/>
    </row>
    <row r="394" spans="1:37" ht="12.75" customHeight="1">
      <c r="A394" s="339"/>
      <c r="B394" s="466"/>
      <c r="C394" s="339"/>
      <c r="D394" s="339"/>
      <c r="E394" s="339"/>
      <c r="F394" s="339"/>
      <c r="G394" s="339"/>
      <c r="H394" s="339"/>
      <c r="I394" s="339"/>
      <c r="J394" s="339"/>
      <c r="K394" s="339"/>
      <c r="L394" s="339"/>
      <c r="M394" s="340"/>
      <c r="N394" s="339"/>
      <c r="O394" s="339"/>
      <c r="P394" s="339"/>
      <c r="Q394" s="341"/>
      <c r="R394" s="178"/>
      <c r="S394" s="434"/>
      <c r="T394" s="434"/>
      <c r="U394" s="434"/>
      <c r="V394" s="339"/>
      <c r="W394" s="99">
        <f t="shared" si="18"/>
        <v>0</v>
      </c>
      <c r="X394" s="339"/>
      <c r="Y394" s="339"/>
      <c r="Z394" s="339"/>
      <c r="AA394" s="339"/>
      <c r="AB394" s="339"/>
      <c r="AC394" s="339"/>
      <c r="AD394" s="339"/>
      <c r="AE394" s="339"/>
      <c r="AF394" s="339"/>
      <c r="AG394" s="339"/>
      <c r="AH394" s="339"/>
      <c r="AI394" s="339"/>
      <c r="AJ394" s="339"/>
      <c r="AK394" s="339"/>
    </row>
    <row r="395" spans="1:37" ht="12.75" customHeight="1">
      <c r="A395" s="339"/>
      <c r="B395" s="466"/>
      <c r="C395" s="339"/>
      <c r="D395" s="339"/>
      <c r="E395" s="339"/>
      <c r="F395" s="339"/>
      <c r="G395" s="339"/>
      <c r="H395" s="339"/>
      <c r="I395" s="339"/>
      <c r="J395" s="339"/>
      <c r="K395" s="339"/>
      <c r="L395" s="339"/>
      <c r="M395" s="340"/>
      <c r="N395" s="339"/>
      <c r="O395" s="339"/>
      <c r="P395" s="339"/>
      <c r="Q395" s="341"/>
      <c r="R395" s="178"/>
      <c r="S395" s="434"/>
      <c r="T395" s="434"/>
      <c r="U395" s="434"/>
      <c r="V395" s="339"/>
      <c r="W395" s="99">
        <f t="shared" si="18"/>
        <v>0</v>
      </c>
      <c r="X395" s="339"/>
      <c r="Y395" s="339"/>
      <c r="Z395" s="339"/>
      <c r="AA395" s="339"/>
      <c r="AB395" s="339"/>
      <c r="AC395" s="339"/>
      <c r="AD395" s="339"/>
      <c r="AE395" s="339"/>
      <c r="AF395" s="339"/>
      <c r="AG395" s="339"/>
      <c r="AH395" s="339"/>
      <c r="AI395" s="339"/>
      <c r="AJ395" s="339"/>
      <c r="AK395" s="339"/>
    </row>
    <row r="396" spans="1:37" ht="12.75" customHeight="1">
      <c r="A396" s="339"/>
      <c r="B396" s="466"/>
      <c r="C396" s="339"/>
      <c r="D396" s="339"/>
      <c r="E396" s="339"/>
      <c r="F396" s="339"/>
      <c r="G396" s="339"/>
      <c r="H396" s="339"/>
      <c r="I396" s="339"/>
      <c r="J396" s="339"/>
      <c r="K396" s="339"/>
      <c r="L396" s="339"/>
      <c r="M396" s="340"/>
      <c r="N396" s="339"/>
      <c r="O396" s="339"/>
      <c r="P396" s="339"/>
      <c r="Q396" s="341"/>
      <c r="R396" s="178"/>
      <c r="S396" s="434"/>
      <c r="T396" s="434"/>
      <c r="U396" s="434"/>
      <c r="V396" s="339"/>
      <c r="W396" s="99">
        <f t="shared" si="18"/>
        <v>0</v>
      </c>
      <c r="X396" s="339"/>
      <c r="Y396" s="339"/>
      <c r="Z396" s="339"/>
      <c r="AA396" s="339"/>
      <c r="AB396" s="339"/>
      <c r="AC396" s="339"/>
      <c r="AD396" s="339"/>
      <c r="AE396" s="339"/>
      <c r="AF396" s="339"/>
      <c r="AG396" s="339"/>
      <c r="AH396" s="339"/>
      <c r="AI396" s="339"/>
      <c r="AJ396" s="339"/>
      <c r="AK396" s="339"/>
    </row>
    <row r="397" spans="1:37" ht="12.75" customHeight="1">
      <c r="A397" s="339"/>
      <c r="B397" s="466"/>
      <c r="C397" s="339"/>
      <c r="D397" s="339"/>
      <c r="E397" s="339"/>
      <c r="F397" s="339"/>
      <c r="G397" s="339"/>
      <c r="H397" s="339"/>
      <c r="I397" s="339"/>
      <c r="J397" s="339"/>
      <c r="K397" s="339"/>
      <c r="L397" s="339"/>
      <c r="M397" s="340"/>
      <c r="N397" s="339"/>
      <c r="O397" s="339"/>
      <c r="P397" s="339"/>
      <c r="Q397" s="341"/>
      <c r="R397" s="178"/>
      <c r="S397" s="434"/>
      <c r="T397" s="434"/>
      <c r="U397" s="434"/>
      <c r="V397" s="339"/>
      <c r="W397" s="99">
        <f t="shared" si="18"/>
        <v>0</v>
      </c>
      <c r="X397" s="339"/>
      <c r="Y397" s="339"/>
      <c r="Z397" s="339"/>
      <c r="AA397" s="339"/>
      <c r="AB397" s="339"/>
      <c r="AC397" s="339"/>
      <c r="AD397" s="339"/>
      <c r="AE397" s="339"/>
      <c r="AF397" s="339"/>
      <c r="AG397" s="339"/>
      <c r="AH397" s="339"/>
      <c r="AI397" s="339"/>
      <c r="AJ397" s="339"/>
      <c r="AK397" s="339"/>
    </row>
    <row r="398" spans="1:37" ht="12.75" customHeight="1">
      <c r="A398" s="339"/>
      <c r="B398" s="466"/>
      <c r="C398" s="339"/>
      <c r="D398" s="339"/>
      <c r="E398" s="339"/>
      <c r="F398" s="339"/>
      <c r="G398" s="339"/>
      <c r="H398" s="339"/>
      <c r="I398" s="339"/>
      <c r="J398" s="339"/>
      <c r="K398" s="339"/>
      <c r="L398" s="339"/>
      <c r="M398" s="340"/>
      <c r="N398" s="339"/>
      <c r="O398" s="339"/>
      <c r="P398" s="339"/>
      <c r="Q398" s="341"/>
      <c r="R398" s="178"/>
      <c r="S398" s="434"/>
      <c r="T398" s="434"/>
      <c r="U398" s="434"/>
      <c r="V398" s="339"/>
      <c r="W398" s="99">
        <f t="shared" si="18"/>
        <v>0</v>
      </c>
      <c r="X398" s="339"/>
      <c r="Y398" s="339"/>
      <c r="Z398" s="339"/>
      <c r="AA398" s="339"/>
      <c r="AB398" s="339"/>
      <c r="AC398" s="339"/>
      <c r="AD398" s="339"/>
      <c r="AE398" s="339"/>
      <c r="AF398" s="339"/>
      <c r="AG398" s="339"/>
      <c r="AH398" s="339"/>
      <c r="AI398" s="339"/>
      <c r="AJ398" s="339"/>
      <c r="AK398" s="339"/>
    </row>
    <row r="399" spans="1:37" ht="12.75" customHeight="1">
      <c r="A399" s="339"/>
      <c r="B399" s="466"/>
      <c r="C399" s="339"/>
      <c r="D399" s="339"/>
      <c r="E399" s="339"/>
      <c r="F399" s="339"/>
      <c r="G399" s="339"/>
      <c r="H399" s="339"/>
      <c r="I399" s="339"/>
      <c r="J399" s="339"/>
      <c r="K399" s="339"/>
      <c r="L399" s="339"/>
      <c r="M399" s="340"/>
      <c r="N399" s="339"/>
      <c r="O399" s="339"/>
      <c r="P399" s="339"/>
      <c r="Q399" s="341"/>
      <c r="R399" s="178"/>
      <c r="S399" s="434"/>
      <c r="T399" s="434"/>
      <c r="U399" s="434"/>
      <c r="V399" s="339"/>
      <c r="W399" s="99">
        <f t="shared" si="18"/>
        <v>0</v>
      </c>
      <c r="X399" s="339"/>
      <c r="Y399" s="339"/>
      <c r="Z399" s="339"/>
      <c r="AA399" s="339"/>
      <c r="AB399" s="339"/>
      <c r="AC399" s="339"/>
      <c r="AD399" s="339"/>
      <c r="AE399" s="339"/>
      <c r="AF399" s="339"/>
      <c r="AG399" s="339"/>
      <c r="AH399" s="339"/>
      <c r="AI399" s="339"/>
      <c r="AJ399" s="339"/>
      <c r="AK399" s="339"/>
    </row>
    <row r="400" spans="1:37" ht="12.75" customHeight="1">
      <c r="A400" s="339"/>
      <c r="B400" s="466"/>
      <c r="C400" s="339"/>
      <c r="D400" s="339"/>
      <c r="E400" s="339"/>
      <c r="F400" s="339"/>
      <c r="G400" s="339"/>
      <c r="H400" s="339"/>
      <c r="I400" s="339"/>
      <c r="J400" s="339"/>
      <c r="K400" s="339"/>
      <c r="L400" s="339"/>
      <c r="M400" s="340"/>
      <c r="N400" s="339"/>
      <c r="O400" s="339"/>
      <c r="P400" s="339"/>
      <c r="Q400" s="341"/>
      <c r="R400" s="178"/>
      <c r="S400" s="434"/>
      <c r="T400" s="434"/>
      <c r="U400" s="434"/>
      <c r="V400" s="339"/>
      <c r="W400" s="99">
        <f t="shared" si="18"/>
        <v>0</v>
      </c>
      <c r="X400" s="339"/>
      <c r="Y400" s="339"/>
      <c r="Z400" s="339"/>
      <c r="AA400" s="339"/>
      <c r="AB400" s="339"/>
      <c r="AC400" s="339"/>
      <c r="AD400" s="339"/>
      <c r="AE400" s="339"/>
      <c r="AF400" s="339"/>
      <c r="AG400" s="339"/>
      <c r="AH400" s="339"/>
      <c r="AI400" s="339"/>
      <c r="AJ400" s="339"/>
      <c r="AK400" s="339"/>
    </row>
    <row r="401" spans="1:37" ht="12.75" customHeight="1">
      <c r="A401" s="339"/>
      <c r="B401" s="466"/>
      <c r="C401" s="339"/>
      <c r="D401" s="339"/>
      <c r="E401" s="339"/>
      <c r="F401" s="339"/>
      <c r="G401" s="339"/>
      <c r="H401" s="339"/>
      <c r="I401" s="339"/>
      <c r="J401" s="339"/>
      <c r="K401" s="339"/>
      <c r="L401" s="339"/>
      <c r="M401" s="340"/>
      <c r="N401" s="339"/>
      <c r="O401" s="339"/>
      <c r="P401" s="339"/>
      <c r="Q401" s="341"/>
      <c r="R401" s="178"/>
      <c r="S401" s="434"/>
      <c r="T401" s="434"/>
      <c r="U401" s="434"/>
      <c r="V401" s="339"/>
      <c r="W401" s="99">
        <f t="shared" si="18"/>
        <v>0</v>
      </c>
      <c r="X401" s="339"/>
      <c r="Y401" s="339"/>
      <c r="Z401" s="339"/>
      <c r="AA401" s="339"/>
      <c r="AB401" s="339"/>
      <c r="AC401" s="339"/>
      <c r="AD401" s="339"/>
      <c r="AE401" s="339"/>
      <c r="AF401" s="339"/>
      <c r="AG401" s="339"/>
      <c r="AH401" s="339"/>
      <c r="AI401" s="339"/>
      <c r="AJ401" s="339"/>
      <c r="AK401" s="339"/>
    </row>
    <row r="402" spans="1:37" ht="12.75" customHeight="1">
      <c r="A402" s="339"/>
      <c r="B402" s="466"/>
      <c r="C402" s="339"/>
      <c r="D402" s="339"/>
      <c r="E402" s="339"/>
      <c r="F402" s="339"/>
      <c r="G402" s="339"/>
      <c r="H402" s="339"/>
      <c r="I402" s="339"/>
      <c r="J402" s="339"/>
      <c r="K402" s="339"/>
      <c r="L402" s="339"/>
      <c r="M402" s="340"/>
      <c r="N402" s="339"/>
      <c r="O402" s="339"/>
      <c r="P402" s="339"/>
      <c r="Q402" s="341"/>
      <c r="R402" s="178"/>
      <c r="S402" s="434"/>
      <c r="T402" s="434"/>
      <c r="U402" s="434"/>
      <c r="V402" s="339"/>
      <c r="W402" s="99">
        <f t="shared" si="18"/>
        <v>0</v>
      </c>
      <c r="X402" s="339"/>
      <c r="Y402" s="339"/>
      <c r="Z402" s="339"/>
      <c r="AA402" s="339"/>
      <c r="AB402" s="339"/>
      <c r="AC402" s="339"/>
      <c r="AD402" s="339"/>
      <c r="AE402" s="339"/>
      <c r="AF402" s="339"/>
      <c r="AG402" s="339"/>
      <c r="AH402" s="339"/>
      <c r="AI402" s="339"/>
      <c r="AJ402" s="339"/>
      <c r="AK402" s="339"/>
    </row>
    <row r="403" spans="1:37" ht="12.75" customHeight="1">
      <c r="A403" s="339"/>
      <c r="B403" s="466"/>
      <c r="C403" s="339"/>
      <c r="D403" s="339"/>
      <c r="E403" s="339"/>
      <c r="F403" s="339"/>
      <c r="G403" s="339"/>
      <c r="H403" s="339"/>
      <c r="I403" s="339"/>
      <c r="J403" s="339"/>
      <c r="K403" s="339"/>
      <c r="L403" s="339"/>
      <c r="M403" s="340"/>
      <c r="N403" s="339"/>
      <c r="O403" s="339"/>
      <c r="P403" s="339"/>
      <c r="Q403" s="341"/>
      <c r="R403" s="178"/>
      <c r="S403" s="434"/>
      <c r="T403" s="434"/>
      <c r="U403" s="434"/>
      <c r="V403" s="339"/>
      <c r="W403" s="99">
        <f t="shared" si="18"/>
        <v>0</v>
      </c>
      <c r="X403" s="339"/>
      <c r="Y403" s="339"/>
      <c r="Z403" s="339"/>
      <c r="AA403" s="339"/>
      <c r="AB403" s="339"/>
      <c r="AC403" s="339"/>
      <c r="AD403" s="339"/>
      <c r="AE403" s="339"/>
      <c r="AF403" s="339"/>
      <c r="AG403" s="339"/>
      <c r="AH403" s="339"/>
      <c r="AI403" s="339"/>
      <c r="AJ403" s="339"/>
      <c r="AK403" s="339"/>
    </row>
    <row r="404" spans="1:37" ht="12.75" customHeight="1">
      <c r="A404" s="339"/>
      <c r="B404" s="466"/>
      <c r="C404" s="339"/>
      <c r="D404" s="339"/>
      <c r="E404" s="339"/>
      <c r="F404" s="339"/>
      <c r="G404" s="339"/>
      <c r="H404" s="339"/>
      <c r="I404" s="339"/>
      <c r="J404" s="339"/>
      <c r="K404" s="339"/>
      <c r="L404" s="339"/>
      <c r="M404" s="340"/>
      <c r="N404" s="339"/>
      <c r="O404" s="339"/>
      <c r="P404" s="339"/>
      <c r="Q404" s="341"/>
      <c r="R404" s="178"/>
      <c r="S404" s="434"/>
      <c r="T404" s="434"/>
      <c r="U404" s="434"/>
      <c r="V404" s="339"/>
      <c r="W404" s="99">
        <f t="shared" si="18"/>
        <v>0</v>
      </c>
      <c r="X404" s="339"/>
      <c r="Y404" s="339"/>
      <c r="Z404" s="339"/>
      <c r="AA404" s="339"/>
      <c r="AB404" s="339"/>
      <c r="AC404" s="339"/>
      <c r="AD404" s="339"/>
      <c r="AE404" s="339"/>
      <c r="AF404" s="339"/>
      <c r="AG404" s="339"/>
      <c r="AH404" s="339"/>
      <c r="AI404" s="339"/>
      <c r="AJ404" s="339"/>
      <c r="AK404" s="339"/>
    </row>
    <row r="405" spans="1:37" ht="12.75" customHeight="1">
      <c r="A405" s="339"/>
      <c r="B405" s="466"/>
      <c r="C405" s="339"/>
      <c r="D405" s="339"/>
      <c r="E405" s="339"/>
      <c r="F405" s="339"/>
      <c r="G405" s="339"/>
      <c r="H405" s="339"/>
      <c r="I405" s="339"/>
      <c r="J405" s="339"/>
      <c r="K405" s="339"/>
      <c r="L405" s="339"/>
      <c r="M405" s="340"/>
      <c r="N405" s="339"/>
      <c r="O405" s="339"/>
      <c r="P405" s="339"/>
      <c r="Q405" s="341"/>
      <c r="R405" s="178"/>
      <c r="S405" s="434"/>
      <c r="T405" s="434"/>
      <c r="U405" s="434"/>
      <c r="V405" s="339"/>
      <c r="W405" s="99">
        <f t="shared" si="18"/>
        <v>0</v>
      </c>
      <c r="X405" s="339"/>
      <c r="Y405" s="339"/>
      <c r="Z405" s="339"/>
      <c r="AA405" s="339"/>
      <c r="AB405" s="339"/>
      <c r="AC405" s="339"/>
      <c r="AD405" s="339"/>
      <c r="AE405" s="339"/>
      <c r="AF405" s="339"/>
      <c r="AG405" s="339"/>
      <c r="AH405" s="339"/>
      <c r="AI405" s="339"/>
      <c r="AJ405" s="339"/>
      <c r="AK405" s="339"/>
    </row>
    <row r="406" spans="1:37" ht="12.75" customHeight="1">
      <c r="A406" s="339"/>
      <c r="B406" s="466"/>
      <c r="C406" s="339"/>
      <c r="D406" s="339"/>
      <c r="E406" s="339"/>
      <c r="F406" s="339"/>
      <c r="G406" s="339"/>
      <c r="H406" s="339"/>
      <c r="I406" s="339"/>
      <c r="J406" s="339"/>
      <c r="K406" s="339"/>
      <c r="L406" s="339"/>
      <c r="M406" s="340"/>
      <c r="N406" s="339"/>
      <c r="O406" s="339"/>
      <c r="P406" s="339"/>
      <c r="Q406" s="341"/>
      <c r="R406" s="178"/>
      <c r="S406" s="434"/>
      <c r="T406" s="434"/>
      <c r="U406" s="434"/>
      <c r="V406" s="339"/>
      <c r="W406" s="99">
        <f t="shared" si="18"/>
        <v>0</v>
      </c>
      <c r="X406" s="339"/>
      <c r="Y406" s="339"/>
      <c r="Z406" s="339"/>
      <c r="AA406" s="339"/>
      <c r="AB406" s="339"/>
      <c r="AC406" s="339"/>
      <c r="AD406" s="339"/>
      <c r="AE406" s="339"/>
      <c r="AF406" s="339"/>
      <c r="AG406" s="339"/>
      <c r="AH406" s="339"/>
      <c r="AI406" s="339"/>
      <c r="AJ406" s="339"/>
      <c r="AK406" s="339"/>
    </row>
    <row r="407" spans="1:37" ht="12.75" customHeight="1">
      <c r="A407" s="339"/>
      <c r="B407" s="466"/>
      <c r="C407" s="339"/>
      <c r="D407" s="339"/>
      <c r="E407" s="339"/>
      <c r="F407" s="339"/>
      <c r="G407" s="339"/>
      <c r="H407" s="339"/>
      <c r="I407" s="339"/>
      <c r="J407" s="339"/>
      <c r="K407" s="339"/>
      <c r="L407" s="339"/>
      <c r="M407" s="340"/>
      <c r="N407" s="339"/>
      <c r="O407" s="339"/>
      <c r="P407" s="339"/>
      <c r="Q407" s="341"/>
      <c r="R407" s="178"/>
      <c r="S407" s="434"/>
      <c r="T407" s="434"/>
      <c r="U407" s="434"/>
      <c r="V407" s="339"/>
      <c r="W407" s="99">
        <f t="shared" si="18"/>
        <v>0</v>
      </c>
      <c r="X407" s="339"/>
      <c r="Y407" s="339"/>
      <c r="Z407" s="339"/>
      <c r="AA407" s="339"/>
      <c r="AB407" s="339"/>
      <c r="AC407" s="339"/>
      <c r="AD407" s="339"/>
      <c r="AE407" s="339"/>
      <c r="AF407" s="339"/>
      <c r="AG407" s="339"/>
      <c r="AH407" s="339"/>
      <c r="AI407" s="339"/>
      <c r="AJ407" s="339"/>
      <c r="AK407" s="339"/>
    </row>
    <row r="408" spans="1:37" ht="12.75" customHeight="1">
      <c r="A408" s="339"/>
      <c r="B408" s="466"/>
      <c r="C408" s="339"/>
      <c r="D408" s="339"/>
      <c r="E408" s="339"/>
      <c r="F408" s="339"/>
      <c r="G408" s="339"/>
      <c r="H408" s="339"/>
      <c r="I408" s="339"/>
      <c r="J408" s="339"/>
      <c r="K408" s="339"/>
      <c r="L408" s="339"/>
      <c r="M408" s="340"/>
      <c r="N408" s="339"/>
      <c r="O408" s="339"/>
      <c r="P408" s="339"/>
      <c r="Q408" s="341"/>
      <c r="R408" s="178"/>
      <c r="S408" s="434"/>
      <c r="T408" s="434"/>
      <c r="U408" s="434"/>
      <c r="V408" s="339"/>
      <c r="W408" s="99">
        <f t="shared" si="18"/>
        <v>0</v>
      </c>
      <c r="X408" s="339"/>
      <c r="Y408" s="339"/>
      <c r="Z408" s="339"/>
      <c r="AA408" s="339"/>
      <c r="AB408" s="339"/>
      <c r="AC408" s="339"/>
      <c r="AD408" s="339"/>
      <c r="AE408" s="339"/>
      <c r="AF408" s="339"/>
      <c r="AG408" s="339"/>
      <c r="AH408" s="339"/>
      <c r="AI408" s="339"/>
      <c r="AJ408" s="339"/>
      <c r="AK408" s="339"/>
    </row>
    <row r="409" spans="1:37" ht="12.75" customHeight="1">
      <c r="A409" s="339"/>
      <c r="B409" s="466"/>
      <c r="C409" s="339"/>
      <c r="D409" s="339"/>
      <c r="E409" s="339"/>
      <c r="F409" s="339"/>
      <c r="G409" s="339"/>
      <c r="H409" s="339"/>
      <c r="I409" s="339"/>
      <c r="J409" s="339"/>
      <c r="K409" s="339"/>
      <c r="L409" s="339"/>
      <c r="M409" s="340"/>
      <c r="N409" s="339"/>
      <c r="O409" s="339"/>
      <c r="P409" s="339"/>
      <c r="Q409" s="341"/>
      <c r="R409" s="178"/>
      <c r="S409" s="434"/>
      <c r="T409" s="434"/>
      <c r="U409" s="434"/>
      <c r="V409" s="339"/>
      <c r="W409" s="99">
        <f t="shared" si="18"/>
        <v>0</v>
      </c>
      <c r="X409" s="339"/>
      <c r="Y409" s="339"/>
      <c r="Z409" s="339"/>
      <c r="AA409" s="339"/>
      <c r="AB409" s="339"/>
      <c r="AC409" s="339"/>
      <c r="AD409" s="339"/>
      <c r="AE409" s="339"/>
      <c r="AF409" s="339"/>
      <c r="AG409" s="339"/>
      <c r="AH409" s="339"/>
      <c r="AI409" s="339"/>
      <c r="AJ409" s="339"/>
      <c r="AK409" s="339"/>
    </row>
    <row r="410" spans="1:37" ht="12.75" customHeight="1">
      <c r="A410" s="339"/>
      <c r="B410" s="466"/>
      <c r="C410" s="339"/>
      <c r="D410" s="339"/>
      <c r="E410" s="339"/>
      <c r="F410" s="339"/>
      <c r="G410" s="339"/>
      <c r="H410" s="339"/>
      <c r="I410" s="339"/>
      <c r="J410" s="339"/>
      <c r="K410" s="339"/>
      <c r="L410" s="339"/>
      <c r="M410" s="340"/>
      <c r="N410" s="339"/>
      <c r="O410" s="339"/>
      <c r="P410" s="339"/>
      <c r="Q410" s="341"/>
      <c r="R410" s="178"/>
      <c r="S410" s="434"/>
      <c r="T410" s="434"/>
      <c r="U410" s="434"/>
      <c r="V410" s="339"/>
      <c r="W410" s="99">
        <f t="shared" si="18"/>
        <v>0</v>
      </c>
      <c r="X410" s="339"/>
      <c r="Y410" s="339"/>
      <c r="Z410" s="339"/>
      <c r="AA410" s="339"/>
      <c r="AB410" s="339"/>
      <c r="AC410" s="339"/>
      <c r="AD410" s="339"/>
      <c r="AE410" s="339"/>
      <c r="AF410" s="339"/>
      <c r="AG410" s="339"/>
      <c r="AH410" s="339"/>
      <c r="AI410" s="339"/>
      <c r="AJ410" s="339"/>
      <c r="AK410" s="339"/>
    </row>
    <row r="411" spans="1:37" ht="12.75" customHeight="1">
      <c r="A411" s="339"/>
      <c r="B411" s="466"/>
      <c r="C411" s="339"/>
      <c r="D411" s="339"/>
      <c r="E411" s="339"/>
      <c r="F411" s="339"/>
      <c r="G411" s="339"/>
      <c r="H411" s="339"/>
      <c r="I411" s="339"/>
      <c r="J411" s="339"/>
      <c r="K411" s="339"/>
      <c r="L411" s="339"/>
      <c r="M411" s="340"/>
      <c r="N411" s="339"/>
      <c r="O411" s="339"/>
      <c r="P411" s="339"/>
      <c r="Q411" s="341"/>
      <c r="R411" s="178"/>
      <c r="S411" s="434"/>
      <c r="T411" s="434"/>
      <c r="U411" s="434"/>
      <c r="V411" s="339"/>
      <c r="W411" s="99">
        <f t="shared" si="18"/>
        <v>0</v>
      </c>
      <c r="X411" s="339"/>
      <c r="Y411" s="339"/>
      <c r="Z411" s="339"/>
      <c r="AA411" s="339"/>
      <c r="AB411" s="339"/>
      <c r="AC411" s="339"/>
      <c r="AD411" s="339"/>
      <c r="AE411" s="339"/>
      <c r="AF411" s="339"/>
      <c r="AG411" s="339"/>
      <c r="AH411" s="339"/>
      <c r="AI411" s="339"/>
      <c r="AJ411" s="339"/>
      <c r="AK411" s="339"/>
    </row>
    <row r="412" spans="1:37" ht="12.75" customHeight="1">
      <c r="A412" s="339"/>
      <c r="B412" s="466"/>
      <c r="C412" s="339"/>
      <c r="D412" s="339"/>
      <c r="E412" s="339"/>
      <c r="F412" s="339"/>
      <c r="G412" s="339"/>
      <c r="H412" s="339"/>
      <c r="I412" s="339"/>
      <c r="J412" s="339"/>
      <c r="K412" s="339"/>
      <c r="L412" s="339"/>
      <c r="M412" s="340"/>
      <c r="N412" s="339"/>
      <c r="O412" s="339"/>
      <c r="P412" s="339"/>
      <c r="Q412" s="341"/>
      <c r="R412" s="178"/>
      <c r="S412" s="434"/>
      <c r="T412" s="434"/>
      <c r="U412" s="434"/>
      <c r="V412" s="339"/>
      <c r="W412" s="99">
        <f t="shared" si="18"/>
        <v>0</v>
      </c>
      <c r="X412" s="339"/>
      <c r="Y412" s="339"/>
      <c r="Z412" s="339"/>
      <c r="AA412" s="339"/>
      <c r="AB412" s="339"/>
      <c r="AC412" s="339"/>
      <c r="AD412" s="339"/>
      <c r="AE412" s="339"/>
      <c r="AF412" s="339"/>
      <c r="AG412" s="339"/>
      <c r="AH412" s="339"/>
      <c r="AI412" s="339"/>
      <c r="AJ412" s="339"/>
      <c r="AK412" s="339"/>
    </row>
    <row r="413" spans="1:37" ht="12.75" customHeight="1">
      <c r="A413" s="339"/>
      <c r="B413" s="466"/>
      <c r="C413" s="339"/>
      <c r="D413" s="339"/>
      <c r="E413" s="339"/>
      <c r="F413" s="339"/>
      <c r="G413" s="339"/>
      <c r="H413" s="339"/>
      <c r="I413" s="339"/>
      <c r="J413" s="339"/>
      <c r="K413" s="339"/>
      <c r="L413" s="339"/>
      <c r="M413" s="340"/>
      <c r="N413" s="339"/>
      <c r="O413" s="339"/>
      <c r="P413" s="339"/>
      <c r="Q413" s="341"/>
      <c r="R413" s="178"/>
      <c r="S413" s="434"/>
      <c r="T413" s="434"/>
      <c r="U413" s="434"/>
      <c r="V413" s="339"/>
      <c r="W413" s="99">
        <f t="shared" si="18"/>
        <v>0</v>
      </c>
      <c r="X413" s="339"/>
      <c r="Y413" s="339"/>
      <c r="Z413" s="339"/>
      <c r="AA413" s="339"/>
      <c r="AB413" s="339"/>
      <c r="AC413" s="339"/>
      <c r="AD413" s="339"/>
      <c r="AE413" s="339"/>
      <c r="AF413" s="339"/>
      <c r="AG413" s="339"/>
      <c r="AH413" s="339"/>
      <c r="AI413" s="339"/>
      <c r="AJ413" s="339"/>
      <c r="AK413" s="339"/>
    </row>
    <row r="414" spans="1:37" ht="12.75" customHeight="1">
      <c r="A414" s="339"/>
      <c r="B414" s="466"/>
      <c r="C414" s="339"/>
      <c r="D414" s="339"/>
      <c r="E414" s="339"/>
      <c r="F414" s="339"/>
      <c r="G414" s="339"/>
      <c r="H414" s="339"/>
      <c r="I414" s="339"/>
      <c r="J414" s="339"/>
      <c r="K414" s="339"/>
      <c r="L414" s="339"/>
      <c r="M414" s="340"/>
      <c r="N414" s="339"/>
      <c r="O414" s="339"/>
      <c r="P414" s="339"/>
      <c r="Q414" s="341"/>
      <c r="R414" s="178"/>
      <c r="S414" s="434"/>
      <c r="T414" s="434"/>
      <c r="U414" s="434"/>
      <c r="V414" s="339"/>
      <c r="W414" s="99">
        <f t="shared" si="18"/>
        <v>0</v>
      </c>
      <c r="X414" s="339"/>
      <c r="Y414" s="339"/>
      <c r="Z414" s="339"/>
      <c r="AA414" s="339"/>
      <c r="AB414" s="339"/>
      <c r="AC414" s="339"/>
      <c r="AD414" s="339"/>
      <c r="AE414" s="339"/>
      <c r="AF414" s="339"/>
      <c r="AG414" s="339"/>
      <c r="AH414" s="339"/>
      <c r="AI414" s="339"/>
      <c r="AJ414" s="339"/>
      <c r="AK414" s="339"/>
    </row>
    <row r="415" spans="1:37" ht="12.75" customHeight="1">
      <c r="A415" s="339"/>
      <c r="B415" s="466"/>
      <c r="C415" s="339"/>
      <c r="D415" s="339"/>
      <c r="E415" s="339"/>
      <c r="F415" s="339"/>
      <c r="G415" s="339"/>
      <c r="H415" s="339"/>
      <c r="I415" s="339"/>
      <c r="J415" s="339"/>
      <c r="K415" s="339"/>
      <c r="L415" s="339"/>
      <c r="M415" s="340"/>
      <c r="N415" s="339"/>
      <c r="O415" s="339"/>
      <c r="P415" s="339"/>
      <c r="Q415" s="341"/>
      <c r="R415" s="178"/>
      <c r="S415" s="434"/>
      <c r="T415" s="434"/>
      <c r="U415" s="434"/>
      <c r="V415" s="339"/>
      <c r="W415" s="99">
        <f t="shared" si="18"/>
        <v>0</v>
      </c>
      <c r="X415" s="339"/>
      <c r="Y415" s="339"/>
      <c r="Z415" s="339"/>
      <c r="AA415" s="339"/>
      <c r="AB415" s="339"/>
      <c r="AC415" s="339"/>
      <c r="AD415" s="339"/>
      <c r="AE415" s="339"/>
      <c r="AF415" s="339"/>
      <c r="AG415" s="339"/>
      <c r="AH415" s="339"/>
      <c r="AI415" s="339"/>
      <c r="AJ415" s="339"/>
      <c r="AK415" s="339"/>
    </row>
    <row r="416" spans="1:37" ht="12.75" customHeight="1">
      <c r="A416" s="339"/>
      <c r="B416" s="466"/>
      <c r="C416" s="339"/>
      <c r="D416" s="339"/>
      <c r="E416" s="339"/>
      <c r="F416" s="339"/>
      <c r="G416" s="339"/>
      <c r="H416" s="339"/>
      <c r="I416" s="339"/>
      <c r="J416" s="339"/>
      <c r="K416" s="339"/>
      <c r="L416" s="339"/>
      <c r="M416" s="340"/>
      <c r="N416" s="339"/>
      <c r="O416" s="339"/>
      <c r="P416" s="339"/>
      <c r="Q416" s="341"/>
      <c r="R416" s="178"/>
      <c r="S416" s="434"/>
      <c r="T416" s="434"/>
      <c r="U416" s="434"/>
      <c r="V416" s="339"/>
      <c r="W416" s="99">
        <f t="shared" si="18"/>
        <v>0</v>
      </c>
      <c r="X416" s="339"/>
      <c r="Y416" s="339"/>
      <c r="Z416" s="339"/>
      <c r="AA416" s="339"/>
      <c r="AB416" s="339"/>
      <c r="AC416" s="339"/>
      <c r="AD416" s="339"/>
      <c r="AE416" s="339"/>
      <c r="AF416" s="339"/>
      <c r="AG416" s="339"/>
      <c r="AH416" s="339"/>
      <c r="AI416" s="339"/>
      <c r="AJ416" s="339"/>
      <c r="AK416" s="339"/>
    </row>
    <row r="417" spans="1:37" ht="12.75" customHeight="1">
      <c r="A417" s="339"/>
      <c r="B417" s="466"/>
      <c r="C417" s="339"/>
      <c r="D417" s="339"/>
      <c r="E417" s="339"/>
      <c r="F417" s="339"/>
      <c r="G417" s="339"/>
      <c r="H417" s="339"/>
      <c r="I417" s="339"/>
      <c r="J417" s="339"/>
      <c r="K417" s="339"/>
      <c r="L417" s="339"/>
      <c r="M417" s="340"/>
      <c r="N417" s="339"/>
      <c r="O417" s="339"/>
      <c r="P417" s="339"/>
      <c r="Q417" s="341"/>
      <c r="R417" s="178"/>
      <c r="S417" s="434"/>
      <c r="T417" s="434"/>
      <c r="U417" s="434"/>
      <c r="V417" s="339"/>
      <c r="W417" s="99">
        <f t="shared" si="18"/>
        <v>0</v>
      </c>
      <c r="X417" s="339"/>
      <c r="Y417" s="339"/>
      <c r="Z417" s="339"/>
      <c r="AA417" s="339"/>
      <c r="AB417" s="339"/>
      <c r="AC417" s="339"/>
      <c r="AD417" s="339"/>
      <c r="AE417" s="339"/>
      <c r="AF417" s="339"/>
      <c r="AG417" s="339"/>
      <c r="AH417" s="339"/>
      <c r="AI417" s="339"/>
      <c r="AJ417" s="339"/>
      <c r="AK417" s="339"/>
    </row>
    <row r="418" spans="1:37" ht="12.75" customHeight="1">
      <c r="A418" s="339"/>
      <c r="B418" s="466"/>
      <c r="C418" s="339"/>
      <c r="D418" s="339"/>
      <c r="E418" s="339"/>
      <c r="F418" s="339"/>
      <c r="G418" s="339"/>
      <c r="H418" s="339"/>
      <c r="I418" s="339"/>
      <c r="J418" s="339"/>
      <c r="K418" s="339"/>
      <c r="L418" s="339"/>
      <c r="M418" s="340"/>
      <c r="N418" s="339"/>
      <c r="O418" s="339"/>
      <c r="P418" s="339"/>
      <c r="Q418" s="341"/>
      <c r="R418" s="178"/>
      <c r="S418" s="434"/>
      <c r="T418" s="434"/>
      <c r="U418" s="434"/>
      <c r="V418" s="339"/>
      <c r="W418" s="99">
        <f t="shared" si="18"/>
        <v>0</v>
      </c>
      <c r="X418" s="339"/>
      <c r="Y418" s="339"/>
      <c r="Z418" s="339"/>
      <c r="AA418" s="339"/>
      <c r="AB418" s="339"/>
      <c r="AC418" s="339"/>
      <c r="AD418" s="339"/>
      <c r="AE418" s="339"/>
      <c r="AF418" s="339"/>
      <c r="AG418" s="339"/>
      <c r="AH418" s="339"/>
      <c r="AI418" s="339"/>
      <c r="AJ418" s="339"/>
      <c r="AK418" s="339"/>
    </row>
    <row r="419" spans="1:37" ht="12.75" customHeight="1">
      <c r="A419" s="339"/>
      <c r="B419" s="466"/>
      <c r="C419" s="339"/>
      <c r="D419" s="339"/>
      <c r="E419" s="339"/>
      <c r="F419" s="339"/>
      <c r="G419" s="339"/>
      <c r="H419" s="339"/>
      <c r="I419" s="339"/>
      <c r="J419" s="339"/>
      <c r="K419" s="339"/>
      <c r="L419" s="339"/>
      <c r="M419" s="340"/>
      <c r="N419" s="339"/>
      <c r="O419" s="339"/>
      <c r="P419" s="339"/>
      <c r="Q419" s="341"/>
      <c r="R419" s="178"/>
      <c r="S419" s="434"/>
      <c r="T419" s="434"/>
      <c r="U419" s="434"/>
      <c r="V419" s="339"/>
      <c r="W419" s="99">
        <f t="shared" si="18"/>
        <v>0</v>
      </c>
      <c r="X419" s="339"/>
      <c r="Y419" s="339"/>
      <c r="Z419" s="339"/>
      <c r="AA419" s="339"/>
      <c r="AB419" s="339"/>
      <c r="AC419" s="339"/>
      <c r="AD419" s="339"/>
      <c r="AE419" s="339"/>
      <c r="AF419" s="339"/>
      <c r="AG419" s="339"/>
      <c r="AH419" s="339"/>
      <c r="AI419" s="339"/>
      <c r="AJ419" s="339"/>
      <c r="AK419" s="339"/>
    </row>
    <row r="420" spans="1:37" ht="12.75" customHeight="1">
      <c r="A420" s="339"/>
      <c r="B420" s="466"/>
      <c r="C420" s="339"/>
      <c r="D420" s="339"/>
      <c r="E420" s="339"/>
      <c r="F420" s="339"/>
      <c r="G420" s="339"/>
      <c r="H420" s="339"/>
      <c r="I420" s="339"/>
      <c r="J420" s="339"/>
      <c r="K420" s="339"/>
      <c r="L420" s="339"/>
      <c r="M420" s="340"/>
      <c r="N420" s="339"/>
      <c r="O420" s="339"/>
      <c r="P420" s="339"/>
      <c r="Q420" s="341"/>
      <c r="R420" s="178"/>
      <c r="S420" s="434"/>
      <c r="T420" s="434"/>
      <c r="U420" s="434"/>
      <c r="V420" s="339"/>
      <c r="W420" s="99">
        <f t="shared" si="18"/>
        <v>0</v>
      </c>
      <c r="X420" s="339"/>
      <c r="Y420" s="339"/>
      <c r="Z420" s="339"/>
      <c r="AA420" s="339"/>
      <c r="AB420" s="339"/>
      <c r="AC420" s="339"/>
      <c r="AD420" s="339"/>
      <c r="AE420" s="339"/>
      <c r="AF420" s="339"/>
      <c r="AG420" s="339"/>
      <c r="AH420" s="339"/>
      <c r="AI420" s="339"/>
      <c r="AJ420" s="339"/>
      <c r="AK420" s="339"/>
    </row>
    <row r="421" spans="1:37" ht="12.75" customHeight="1">
      <c r="A421" s="339"/>
      <c r="B421" s="466"/>
      <c r="C421" s="339"/>
      <c r="D421" s="339"/>
      <c r="E421" s="339"/>
      <c r="F421" s="339"/>
      <c r="G421" s="339"/>
      <c r="H421" s="339"/>
      <c r="I421" s="339"/>
      <c r="J421" s="339"/>
      <c r="K421" s="339"/>
      <c r="L421" s="339"/>
      <c r="M421" s="340"/>
      <c r="N421" s="339"/>
      <c r="O421" s="339"/>
      <c r="P421" s="339"/>
      <c r="Q421" s="341"/>
      <c r="R421" s="178"/>
      <c r="S421" s="434"/>
      <c r="T421" s="434"/>
      <c r="U421" s="434"/>
      <c r="V421" s="339"/>
      <c r="W421" s="99">
        <f t="shared" si="18"/>
        <v>0</v>
      </c>
      <c r="X421" s="339"/>
      <c r="Y421" s="339"/>
      <c r="Z421" s="339"/>
      <c r="AA421" s="339"/>
      <c r="AB421" s="339"/>
      <c r="AC421" s="339"/>
      <c r="AD421" s="339"/>
      <c r="AE421" s="339"/>
      <c r="AF421" s="339"/>
      <c r="AG421" s="339"/>
      <c r="AH421" s="339"/>
      <c r="AI421" s="339"/>
      <c r="AJ421" s="339"/>
      <c r="AK421" s="339"/>
    </row>
    <row r="422" spans="1:37" ht="12.75" customHeight="1">
      <c r="A422" s="339"/>
      <c r="B422" s="466"/>
      <c r="C422" s="339"/>
      <c r="D422" s="339"/>
      <c r="E422" s="339"/>
      <c r="F422" s="339"/>
      <c r="G422" s="339"/>
      <c r="H422" s="339"/>
      <c r="I422" s="339"/>
      <c r="J422" s="339"/>
      <c r="K422" s="339"/>
      <c r="L422" s="339"/>
      <c r="M422" s="340"/>
      <c r="N422" s="339"/>
      <c r="O422" s="339"/>
      <c r="P422" s="339"/>
      <c r="Q422" s="341"/>
      <c r="R422" s="178"/>
      <c r="S422" s="434"/>
      <c r="T422" s="434"/>
      <c r="U422" s="434"/>
      <c r="V422" s="339"/>
      <c r="W422" s="99">
        <f t="shared" si="18"/>
        <v>0</v>
      </c>
      <c r="X422" s="339"/>
      <c r="Y422" s="339"/>
      <c r="Z422" s="339"/>
      <c r="AA422" s="339"/>
      <c r="AB422" s="339"/>
      <c r="AC422" s="339"/>
      <c r="AD422" s="339"/>
      <c r="AE422" s="339"/>
      <c r="AF422" s="339"/>
      <c r="AG422" s="339"/>
      <c r="AH422" s="339"/>
      <c r="AI422" s="339"/>
      <c r="AJ422" s="339"/>
      <c r="AK422" s="339"/>
    </row>
    <row r="423" spans="1:37" ht="12.75" customHeight="1">
      <c r="A423" s="339"/>
      <c r="B423" s="466"/>
      <c r="C423" s="339"/>
      <c r="D423" s="339"/>
      <c r="E423" s="339"/>
      <c r="F423" s="339"/>
      <c r="G423" s="339"/>
      <c r="H423" s="339"/>
      <c r="I423" s="339"/>
      <c r="J423" s="339"/>
      <c r="K423" s="339"/>
      <c r="L423" s="339"/>
      <c r="M423" s="340"/>
      <c r="N423" s="339"/>
      <c r="O423" s="339"/>
      <c r="P423" s="339"/>
      <c r="Q423" s="341"/>
      <c r="R423" s="178"/>
      <c r="S423" s="434"/>
      <c r="T423" s="434"/>
      <c r="U423" s="434"/>
      <c r="V423" s="339"/>
      <c r="W423" s="99">
        <f t="shared" si="18"/>
        <v>0</v>
      </c>
      <c r="X423" s="339"/>
      <c r="Y423" s="339"/>
      <c r="Z423" s="339"/>
      <c r="AA423" s="339"/>
      <c r="AB423" s="339"/>
      <c r="AC423" s="339"/>
      <c r="AD423" s="339"/>
      <c r="AE423" s="339"/>
      <c r="AF423" s="339"/>
      <c r="AG423" s="339"/>
      <c r="AH423" s="339"/>
      <c r="AI423" s="339"/>
      <c r="AJ423" s="339"/>
      <c r="AK423" s="339"/>
    </row>
    <row r="424" spans="1:37" ht="12.75" customHeight="1">
      <c r="A424" s="339"/>
      <c r="B424" s="466"/>
      <c r="C424" s="339"/>
      <c r="D424" s="339"/>
      <c r="E424" s="339"/>
      <c r="F424" s="339"/>
      <c r="G424" s="339"/>
      <c r="H424" s="339"/>
      <c r="I424" s="339"/>
      <c r="J424" s="339"/>
      <c r="K424" s="339"/>
      <c r="L424" s="339"/>
      <c r="M424" s="340"/>
      <c r="N424" s="339"/>
      <c r="O424" s="339"/>
      <c r="P424" s="339"/>
      <c r="Q424" s="341"/>
      <c r="R424" s="178"/>
      <c r="S424" s="434"/>
      <c r="T424" s="434"/>
      <c r="U424" s="434"/>
      <c r="V424" s="339"/>
      <c r="W424" s="99">
        <f t="shared" si="18"/>
        <v>0</v>
      </c>
      <c r="X424" s="339"/>
      <c r="Y424" s="339"/>
      <c r="Z424" s="339"/>
      <c r="AA424" s="339"/>
      <c r="AB424" s="339"/>
      <c r="AC424" s="339"/>
      <c r="AD424" s="339"/>
      <c r="AE424" s="339"/>
      <c r="AF424" s="339"/>
      <c r="AG424" s="339"/>
      <c r="AH424" s="339"/>
      <c r="AI424" s="339"/>
      <c r="AJ424" s="339"/>
      <c r="AK424" s="339"/>
    </row>
    <row r="425" spans="1:37" ht="12.75" customHeight="1">
      <c r="A425" s="339"/>
      <c r="B425" s="466"/>
      <c r="C425" s="339"/>
      <c r="D425" s="339"/>
      <c r="E425" s="339"/>
      <c r="F425" s="339"/>
      <c r="G425" s="339"/>
      <c r="H425" s="339"/>
      <c r="I425" s="339"/>
      <c r="J425" s="339"/>
      <c r="K425" s="339"/>
      <c r="L425" s="339"/>
      <c r="M425" s="340"/>
      <c r="N425" s="339"/>
      <c r="O425" s="339"/>
      <c r="P425" s="339"/>
      <c r="Q425" s="341"/>
      <c r="R425" s="178"/>
      <c r="S425" s="434"/>
      <c r="T425" s="434"/>
      <c r="U425" s="434"/>
      <c r="V425" s="339"/>
      <c r="W425" s="99">
        <f t="shared" si="18"/>
        <v>0</v>
      </c>
      <c r="X425" s="339"/>
      <c r="Y425" s="339"/>
      <c r="Z425" s="339"/>
      <c r="AA425" s="339"/>
      <c r="AB425" s="339"/>
      <c r="AC425" s="339"/>
      <c r="AD425" s="339"/>
      <c r="AE425" s="339"/>
      <c r="AF425" s="339"/>
      <c r="AG425" s="339"/>
      <c r="AH425" s="339"/>
      <c r="AI425" s="339"/>
      <c r="AJ425" s="339"/>
      <c r="AK425" s="339"/>
    </row>
    <row r="426" spans="1:37" ht="12.75" customHeight="1">
      <c r="A426" s="339"/>
      <c r="B426" s="466"/>
      <c r="C426" s="339"/>
      <c r="D426" s="339"/>
      <c r="E426" s="339"/>
      <c r="F426" s="339"/>
      <c r="G426" s="339"/>
      <c r="H426" s="339"/>
      <c r="I426" s="339"/>
      <c r="J426" s="339"/>
      <c r="K426" s="339"/>
      <c r="L426" s="339"/>
      <c r="M426" s="340"/>
      <c r="N426" s="339"/>
      <c r="O426" s="339"/>
      <c r="P426" s="339"/>
      <c r="Q426" s="341"/>
      <c r="R426" s="178"/>
      <c r="S426" s="434"/>
      <c r="T426" s="434"/>
      <c r="U426" s="434"/>
      <c r="V426" s="339"/>
      <c r="W426" s="99">
        <f t="shared" si="18"/>
        <v>0</v>
      </c>
      <c r="X426" s="339"/>
      <c r="Y426" s="339"/>
      <c r="Z426" s="339"/>
      <c r="AA426" s="339"/>
      <c r="AB426" s="339"/>
      <c r="AC426" s="339"/>
      <c r="AD426" s="339"/>
      <c r="AE426" s="339"/>
      <c r="AF426" s="339"/>
      <c r="AG426" s="339"/>
      <c r="AH426" s="339"/>
      <c r="AI426" s="339"/>
      <c r="AJ426" s="339"/>
      <c r="AK426" s="339"/>
    </row>
    <row r="427" spans="1:37" ht="12.75" customHeight="1">
      <c r="A427" s="339"/>
      <c r="B427" s="466"/>
      <c r="C427" s="339"/>
      <c r="D427" s="339"/>
      <c r="E427" s="339"/>
      <c r="F427" s="339"/>
      <c r="G427" s="339"/>
      <c r="H427" s="339"/>
      <c r="I427" s="339"/>
      <c r="J427" s="339"/>
      <c r="K427" s="339"/>
      <c r="L427" s="339"/>
      <c r="M427" s="340"/>
      <c r="N427" s="339"/>
      <c r="O427" s="339"/>
      <c r="P427" s="339"/>
      <c r="Q427" s="341"/>
      <c r="R427" s="178"/>
      <c r="S427" s="434"/>
      <c r="T427" s="434"/>
      <c r="U427" s="434"/>
      <c r="V427" s="339"/>
      <c r="W427" s="99">
        <f t="shared" si="18"/>
        <v>0</v>
      </c>
      <c r="X427" s="339"/>
      <c r="Y427" s="339"/>
      <c r="Z427" s="339"/>
      <c r="AA427" s="339"/>
      <c r="AB427" s="339"/>
      <c r="AC427" s="339"/>
      <c r="AD427" s="339"/>
      <c r="AE427" s="339"/>
      <c r="AF427" s="339"/>
      <c r="AG427" s="339"/>
      <c r="AH427" s="339"/>
      <c r="AI427" s="339"/>
      <c r="AJ427" s="339"/>
      <c r="AK427" s="339"/>
    </row>
    <row r="428" spans="1:37" ht="12.75" customHeight="1">
      <c r="A428" s="339"/>
      <c r="B428" s="466"/>
      <c r="C428" s="339"/>
      <c r="D428" s="339"/>
      <c r="E428" s="339"/>
      <c r="F428" s="339"/>
      <c r="G428" s="339"/>
      <c r="H428" s="339"/>
      <c r="I428" s="339"/>
      <c r="J428" s="339"/>
      <c r="K428" s="339"/>
      <c r="L428" s="339"/>
      <c r="M428" s="340"/>
      <c r="N428" s="339"/>
      <c r="O428" s="339"/>
      <c r="P428" s="339"/>
      <c r="Q428" s="341"/>
      <c r="R428" s="178"/>
      <c r="S428" s="434"/>
      <c r="T428" s="434"/>
      <c r="U428" s="434"/>
      <c r="V428" s="339"/>
      <c r="W428" s="99">
        <f t="shared" si="18"/>
        <v>0</v>
      </c>
      <c r="X428" s="339"/>
      <c r="Y428" s="339"/>
      <c r="Z428" s="339"/>
      <c r="AA428" s="339"/>
      <c r="AB428" s="339"/>
      <c r="AC428" s="339"/>
      <c r="AD428" s="339"/>
      <c r="AE428" s="339"/>
      <c r="AF428" s="339"/>
      <c r="AG428" s="339"/>
      <c r="AH428" s="339"/>
      <c r="AI428" s="339"/>
      <c r="AJ428" s="339"/>
      <c r="AK428" s="339"/>
    </row>
    <row r="429" spans="1:37" ht="12.75" customHeight="1">
      <c r="A429" s="339"/>
      <c r="B429" s="466"/>
      <c r="C429" s="339"/>
      <c r="D429" s="339"/>
      <c r="E429" s="339"/>
      <c r="F429" s="339"/>
      <c r="G429" s="339"/>
      <c r="H429" s="339"/>
      <c r="I429" s="339"/>
      <c r="J429" s="339"/>
      <c r="K429" s="339"/>
      <c r="L429" s="339"/>
      <c r="M429" s="340"/>
      <c r="N429" s="339"/>
      <c r="O429" s="339"/>
      <c r="P429" s="339"/>
      <c r="Q429" s="341"/>
      <c r="R429" s="178"/>
      <c r="S429" s="434"/>
      <c r="T429" s="434"/>
      <c r="U429" s="434"/>
      <c r="V429" s="339"/>
      <c r="W429" s="99">
        <f t="shared" si="18"/>
        <v>0</v>
      </c>
      <c r="X429" s="339"/>
      <c r="Y429" s="339"/>
      <c r="Z429" s="339"/>
      <c r="AA429" s="339"/>
      <c r="AB429" s="339"/>
      <c r="AC429" s="339"/>
      <c r="AD429" s="339"/>
      <c r="AE429" s="339"/>
      <c r="AF429" s="339"/>
      <c r="AG429" s="339"/>
      <c r="AH429" s="339"/>
      <c r="AI429" s="339"/>
      <c r="AJ429" s="339"/>
      <c r="AK429" s="339"/>
    </row>
    <row r="430" spans="1:37" ht="12.75" customHeight="1">
      <c r="A430" s="339"/>
      <c r="B430" s="466"/>
      <c r="C430" s="339"/>
      <c r="D430" s="339"/>
      <c r="E430" s="339"/>
      <c r="F430" s="339"/>
      <c r="G430" s="339"/>
      <c r="H430" s="339"/>
      <c r="I430" s="339"/>
      <c r="J430" s="339"/>
      <c r="K430" s="339"/>
      <c r="L430" s="339"/>
      <c r="M430" s="340"/>
      <c r="N430" s="339"/>
      <c r="O430" s="339"/>
      <c r="P430" s="339"/>
      <c r="Q430" s="341"/>
      <c r="R430" s="178"/>
      <c r="S430" s="434"/>
      <c r="T430" s="434"/>
      <c r="U430" s="434"/>
      <c r="V430" s="339"/>
      <c r="W430" s="99">
        <f t="shared" si="18"/>
        <v>0</v>
      </c>
      <c r="X430" s="339"/>
      <c r="Y430" s="339"/>
      <c r="Z430" s="339"/>
      <c r="AA430" s="339"/>
      <c r="AB430" s="339"/>
      <c r="AC430" s="339"/>
      <c r="AD430" s="339"/>
      <c r="AE430" s="339"/>
      <c r="AF430" s="339"/>
      <c r="AG430" s="339"/>
      <c r="AH430" s="339"/>
      <c r="AI430" s="339"/>
      <c r="AJ430" s="339"/>
      <c r="AK430" s="339"/>
    </row>
    <row r="431" spans="1:37" ht="12.75" customHeight="1">
      <c r="A431" s="339"/>
      <c r="B431" s="466"/>
      <c r="C431" s="339"/>
      <c r="D431" s="339"/>
      <c r="E431" s="339"/>
      <c r="F431" s="339"/>
      <c r="G431" s="339"/>
      <c r="H431" s="339"/>
      <c r="I431" s="339"/>
      <c r="J431" s="339"/>
      <c r="K431" s="339"/>
      <c r="L431" s="339"/>
      <c r="M431" s="340"/>
      <c r="N431" s="339"/>
      <c r="O431" s="339"/>
      <c r="P431" s="339"/>
      <c r="Q431" s="341"/>
      <c r="R431" s="178"/>
      <c r="S431" s="434"/>
      <c r="T431" s="434"/>
      <c r="U431" s="434"/>
      <c r="V431" s="339"/>
      <c r="W431" s="99">
        <f t="shared" si="18"/>
        <v>0</v>
      </c>
      <c r="X431" s="339"/>
      <c r="Y431" s="339"/>
      <c r="Z431" s="339"/>
      <c r="AA431" s="339"/>
      <c r="AB431" s="339"/>
      <c r="AC431" s="339"/>
      <c r="AD431" s="339"/>
      <c r="AE431" s="339"/>
      <c r="AF431" s="339"/>
      <c r="AG431" s="339"/>
      <c r="AH431" s="339"/>
      <c r="AI431" s="339"/>
      <c r="AJ431" s="339"/>
      <c r="AK431" s="339"/>
    </row>
    <row r="432" spans="1:37" ht="12.75" customHeight="1">
      <c r="A432" s="339"/>
      <c r="B432" s="466"/>
      <c r="C432" s="339"/>
      <c r="D432" s="339"/>
      <c r="E432" s="339"/>
      <c r="F432" s="339"/>
      <c r="G432" s="339"/>
      <c r="H432" s="339"/>
      <c r="I432" s="339"/>
      <c r="J432" s="339"/>
      <c r="K432" s="339"/>
      <c r="L432" s="339"/>
      <c r="M432" s="340"/>
      <c r="N432" s="339"/>
      <c r="O432" s="339"/>
      <c r="P432" s="339"/>
      <c r="Q432" s="341"/>
      <c r="R432" s="178"/>
      <c r="S432" s="434"/>
      <c r="T432" s="434"/>
      <c r="U432" s="434"/>
      <c r="V432" s="339"/>
      <c r="W432" s="99">
        <f t="shared" si="18"/>
        <v>0</v>
      </c>
      <c r="X432" s="339"/>
      <c r="Y432" s="339"/>
      <c r="Z432" s="339"/>
      <c r="AA432" s="339"/>
      <c r="AB432" s="339"/>
      <c r="AC432" s="339"/>
      <c r="AD432" s="339"/>
      <c r="AE432" s="339"/>
      <c r="AF432" s="339"/>
      <c r="AG432" s="339"/>
      <c r="AH432" s="339"/>
      <c r="AI432" s="339"/>
      <c r="AJ432" s="339"/>
      <c r="AK432" s="339"/>
    </row>
    <row r="433" spans="1:37" ht="12.75" customHeight="1">
      <c r="A433" s="339"/>
      <c r="B433" s="466"/>
      <c r="C433" s="339"/>
      <c r="D433" s="339"/>
      <c r="E433" s="339"/>
      <c r="F433" s="339"/>
      <c r="G433" s="339"/>
      <c r="H433" s="339"/>
      <c r="I433" s="339"/>
      <c r="J433" s="339"/>
      <c r="K433" s="339"/>
      <c r="L433" s="339"/>
      <c r="M433" s="340"/>
      <c r="N433" s="339"/>
      <c r="O433" s="339"/>
      <c r="P433" s="339"/>
      <c r="Q433" s="341"/>
      <c r="R433" s="178"/>
      <c r="S433" s="434"/>
      <c r="T433" s="434"/>
      <c r="U433" s="434"/>
      <c r="V433" s="339"/>
      <c r="W433" s="99">
        <f t="shared" si="18"/>
        <v>0</v>
      </c>
      <c r="X433" s="339"/>
      <c r="Y433" s="339"/>
      <c r="Z433" s="339"/>
      <c r="AA433" s="339"/>
      <c r="AB433" s="339"/>
      <c r="AC433" s="339"/>
      <c r="AD433" s="339"/>
      <c r="AE433" s="339"/>
      <c r="AF433" s="339"/>
      <c r="AG433" s="339"/>
      <c r="AH433" s="339"/>
      <c r="AI433" s="339"/>
      <c r="AJ433" s="339"/>
      <c r="AK433" s="339"/>
    </row>
    <row r="434" spans="1:37" ht="12.75" customHeight="1">
      <c r="A434" s="339"/>
      <c r="B434" s="466"/>
      <c r="C434" s="339"/>
      <c r="D434" s="339"/>
      <c r="E434" s="339"/>
      <c r="F434" s="339"/>
      <c r="G434" s="339"/>
      <c r="H434" s="339"/>
      <c r="I434" s="339"/>
      <c r="J434" s="339"/>
      <c r="K434" s="339"/>
      <c r="L434" s="339"/>
      <c r="M434" s="340"/>
      <c r="N434" s="339"/>
      <c r="O434" s="339"/>
      <c r="P434" s="339"/>
      <c r="Q434" s="341"/>
      <c r="R434" s="178"/>
      <c r="S434" s="434"/>
      <c r="T434" s="434"/>
      <c r="U434" s="434"/>
      <c r="V434" s="339"/>
      <c r="W434" s="99">
        <f t="shared" si="18"/>
        <v>0</v>
      </c>
      <c r="X434" s="339"/>
      <c r="Y434" s="339"/>
      <c r="Z434" s="339"/>
      <c r="AA434" s="339"/>
      <c r="AB434" s="339"/>
      <c r="AC434" s="339"/>
      <c r="AD434" s="339"/>
      <c r="AE434" s="339"/>
      <c r="AF434" s="339"/>
      <c r="AG434" s="339"/>
      <c r="AH434" s="339"/>
      <c r="AI434" s="339"/>
      <c r="AJ434" s="339"/>
      <c r="AK434" s="339"/>
    </row>
    <row r="435" spans="1:37" ht="12.75" customHeight="1">
      <c r="A435" s="339"/>
      <c r="B435" s="466"/>
      <c r="C435" s="339"/>
      <c r="D435" s="339"/>
      <c r="E435" s="339"/>
      <c r="F435" s="339"/>
      <c r="G435" s="339"/>
      <c r="H435" s="339"/>
      <c r="I435" s="339"/>
      <c r="J435" s="339"/>
      <c r="K435" s="339"/>
      <c r="L435" s="339"/>
      <c r="M435" s="340"/>
      <c r="N435" s="339"/>
      <c r="O435" s="339"/>
      <c r="P435" s="339"/>
      <c r="Q435" s="341"/>
      <c r="R435" s="178"/>
      <c r="S435" s="434"/>
      <c r="T435" s="434"/>
      <c r="U435" s="434"/>
      <c r="V435" s="339"/>
      <c r="W435" s="99">
        <f t="shared" si="18"/>
        <v>0</v>
      </c>
      <c r="X435" s="339"/>
      <c r="Y435" s="339"/>
      <c r="Z435" s="339"/>
      <c r="AA435" s="339"/>
      <c r="AB435" s="339"/>
      <c r="AC435" s="339"/>
      <c r="AD435" s="339"/>
      <c r="AE435" s="339"/>
      <c r="AF435" s="339"/>
      <c r="AG435" s="339"/>
      <c r="AH435" s="339"/>
      <c r="AI435" s="339"/>
      <c r="AJ435" s="339"/>
      <c r="AK435" s="339"/>
    </row>
    <row r="436" spans="1:37" ht="12.75" customHeight="1">
      <c r="A436" s="339"/>
      <c r="B436" s="466"/>
      <c r="C436" s="339"/>
      <c r="D436" s="339"/>
      <c r="E436" s="339"/>
      <c r="F436" s="339"/>
      <c r="G436" s="339"/>
      <c r="H436" s="339"/>
      <c r="I436" s="339"/>
      <c r="J436" s="339"/>
      <c r="K436" s="339"/>
      <c r="L436" s="339"/>
      <c r="M436" s="340"/>
      <c r="N436" s="339"/>
      <c r="O436" s="339"/>
      <c r="P436" s="339"/>
      <c r="Q436" s="341"/>
      <c r="R436" s="178"/>
      <c r="S436" s="434"/>
      <c r="T436" s="434"/>
      <c r="U436" s="434"/>
      <c r="V436" s="339"/>
      <c r="W436" s="99">
        <f t="shared" si="18"/>
        <v>0</v>
      </c>
      <c r="X436" s="339"/>
      <c r="Y436" s="339"/>
      <c r="Z436" s="339"/>
      <c r="AA436" s="339"/>
      <c r="AB436" s="339"/>
      <c r="AC436" s="339"/>
      <c r="AD436" s="339"/>
      <c r="AE436" s="339"/>
      <c r="AF436" s="339"/>
      <c r="AG436" s="339"/>
      <c r="AH436" s="339"/>
      <c r="AI436" s="339"/>
      <c r="AJ436" s="339"/>
      <c r="AK436" s="339"/>
    </row>
    <row r="437" spans="1:37" ht="12.75" customHeight="1">
      <c r="A437" s="339"/>
      <c r="B437" s="466"/>
      <c r="C437" s="339"/>
      <c r="D437" s="339"/>
      <c r="E437" s="339"/>
      <c r="F437" s="339"/>
      <c r="G437" s="339"/>
      <c r="H437" s="339"/>
      <c r="I437" s="339"/>
      <c r="J437" s="339"/>
      <c r="K437" s="339"/>
      <c r="L437" s="339"/>
      <c r="M437" s="340"/>
      <c r="N437" s="339"/>
      <c r="O437" s="339"/>
      <c r="P437" s="339"/>
      <c r="Q437" s="341"/>
      <c r="R437" s="178"/>
      <c r="S437" s="434"/>
      <c r="T437" s="434"/>
      <c r="U437" s="434"/>
      <c r="V437" s="339"/>
      <c r="W437" s="99">
        <f t="shared" si="18"/>
        <v>0</v>
      </c>
      <c r="X437" s="339"/>
      <c r="Y437" s="339"/>
      <c r="Z437" s="339"/>
      <c r="AA437" s="339"/>
      <c r="AB437" s="339"/>
      <c r="AC437" s="339"/>
      <c r="AD437" s="339"/>
      <c r="AE437" s="339"/>
      <c r="AF437" s="339"/>
      <c r="AG437" s="339"/>
      <c r="AH437" s="339"/>
      <c r="AI437" s="339"/>
      <c r="AJ437" s="339"/>
      <c r="AK437" s="339"/>
    </row>
    <row r="438" spans="1:37" ht="12.75" customHeight="1">
      <c r="A438" s="339"/>
      <c r="B438" s="466"/>
      <c r="C438" s="339"/>
      <c r="D438" s="339"/>
      <c r="E438" s="339"/>
      <c r="F438" s="339"/>
      <c r="G438" s="339"/>
      <c r="H438" s="339"/>
      <c r="I438" s="339"/>
      <c r="J438" s="339"/>
      <c r="K438" s="339"/>
      <c r="L438" s="339"/>
      <c r="M438" s="340"/>
      <c r="N438" s="339"/>
      <c r="O438" s="339"/>
      <c r="P438" s="339"/>
      <c r="Q438" s="341"/>
      <c r="R438" s="178"/>
      <c r="S438" s="434"/>
      <c r="T438" s="434"/>
      <c r="U438" s="434"/>
      <c r="V438" s="339"/>
      <c r="W438" s="99">
        <f t="shared" si="18"/>
        <v>0</v>
      </c>
      <c r="X438" s="339"/>
      <c r="Y438" s="339"/>
      <c r="Z438" s="339"/>
      <c r="AA438" s="339"/>
      <c r="AB438" s="339"/>
      <c r="AC438" s="339"/>
      <c r="AD438" s="339"/>
      <c r="AE438" s="339"/>
      <c r="AF438" s="339"/>
      <c r="AG438" s="339"/>
      <c r="AH438" s="339"/>
      <c r="AI438" s="339"/>
      <c r="AJ438" s="339"/>
      <c r="AK438" s="339"/>
    </row>
    <row r="439" spans="1:37" ht="12.75" customHeight="1">
      <c r="A439" s="339"/>
      <c r="B439" s="466"/>
      <c r="C439" s="339"/>
      <c r="D439" s="339"/>
      <c r="E439" s="339"/>
      <c r="F439" s="339"/>
      <c r="G439" s="339"/>
      <c r="H439" s="339"/>
      <c r="I439" s="339"/>
      <c r="J439" s="339"/>
      <c r="K439" s="339"/>
      <c r="L439" s="339"/>
      <c r="M439" s="340"/>
      <c r="N439" s="339"/>
      <c r="O439" s="339"/>
      <c r="P439" s="339"/>
      <c r="Q439" s="341"/>
      <c r="R439" s="178"/>
      <c r="S439" s="434"/>
      <c r="T439" s="434"/>
      <c r="U439" s="434"/>
      <c r="V439" s="339"/>
      <c r="W439" s="99">
        <f t="shared" si="18"/>
        <v>0</v>
      </c>
      <c r="X439" s="339"/>
      <c r="Y439" s="339"/>
      <c r="Z439" s="339"/>
      <c r="AA439" s="339"/>
      <c r="AB439" s="339"/>
      <c r="AC439" s="339"/>
      <c r="AD439" s="339"/>
      <c r="AE439" s="339"/>
      <c r="AF439" s="339"/>
      <c r="AG439" s="339"/>
      <c r="AH439" s="339"/>
      <c r="AI439" s="339"/>
      <c r="AJ439" s="339"/>
      <c r="AK439" s="339"/>
    </row>
    <row r="440" spans="1:37" ht="12.75" customHeight="1">
      <c r="A440" s="339"/>
      <c r="B440" s="466"/>
      <c r="C440" s="339"/>
      <c r="D440" s="339"/>
      <c r="E440" s="339"/>
      <c r="F440" s="339"/>
      <c r="G440" s="339"/>
      <c r="H440" s="339"/>
      <c r="I440" s="339"/>
      <c r="J440" s="339"/>
      <c r="K440" s="339"/>
      <c r="L440" s="339"/>
      <c r="M440" s="340"/>
      <c r="N440" s="339"/>
      <c r="O440" s="339"/>
      <c r="P440" s="339"/>
      <c r="Q440" s="341"/>
      <c r="R440" s="178"/>
      <c r="S440" s="434"/>
      <c r="T440" s="434"/>
      <c r="U440" s="434"/>
      <c r="V440" s="339"/>
      <c r="W440" s="99">
        <f t="shared" si="18"/>
        <v>0</v>
      </c>
      <c r="X440" s="339"/>
      <c r="Y440" s="339"/>
      <c r="Z440" s="339"/>
      <c r="AA440" s="339"/>
      <c r="AB440" s="339"/>
      <c r="AC440" s="339"/>
      <c r="AD440" s="339"/>
      <c r="AE440" s="339"/>
      <c r="AF440" s="339"/>
      <c r="AG440" s="339"/>
      <c r="AH440" s="339"/>
      <c r="AI440" s="339"/>
      <c r="AJ440" s="339"/>
      <c r="AK440" s="339"/>
    </row>
    <row r="441" spans="1:37" ht="12.75" customHeight="1">
      <c r="A441" s="339"/>
      <c r="B441" s="466"/>
      <c r="C441" s="339"/>
      <c r="D441" s="339"/>
      <c r="E441" s="339"/>
      <c r="F441" s="339"/>
      <c r="G441" s="339"/>
      <c r="H441" s="339"/>
      <c r="I441" s="339"/>
      <c r="J441" s="339"/>
      <c r="K441" s="339"/>
      <c r="L441" s="339"/>
      <c r="M441" s="340"/>
      <c r="N441" s="339"/>
      <c r="O441" s="339"/>
      <c r="P441" s="339"/>
      <c r="Q441" s="341"/>
      <c r="R441" s="178"/>
      <c r="S441" s="434"/>
      <c r="T441" s="434"/>
      <c r="U441" s="434"/>
      <c r="V441" s="339"/>
      <c r="W441" s="99">
        <f t="shared" si="18"/>
        <v>0</v>
      </c>
      <c r="X441" s="339"/>
      <c r="Y441" s="339"/>
      <c r="Z441" s="339"/>
      <c r="AA441" s="339"/>
      <c r="AB441" s="339"/>
      <c r="AC441" s="339"/>
      <c r="AD441" s="339"/>
      <c r="AE441" s="339"/>
      <c r="AF441" s="339"/>
      <c r="AG441" s="339"/>
      <c r="AH441" s="339"/>
      <c r="AI441" s="339"/>
      <c r="AJ441" s="339"/>
      <c r="AK441" s="339"/>
    </row>
    <row r="442" spans="1:37" ht="12.75" customHeight="1">
      <c r="A442" s="339"/>
      <c r="B442" s="466"/>
      <c r="C442" s="339"/>
      <c r="D442" s="339"/>
      <c r="E442" s="339"/>
      <c r="F442" s="339"/>
      <c r="G442" s="339"/>
      <c r="H442" s="339"/>
      <c r="I442" s="339"/>
      <c r="J442" s="339"/>
      <c r="K442" s="339"/>
      <c r="L442" s="339"/>
      <c r="M442" s="340"/>
      <c r="N442" s="339"/>
      <c r="O442" s="339"/>
      <c r="P442" s="339"/>
      <c r="Q442" s="341"/>
      <c r="R442" s="178"/>
      <c r="S442" s="434"/>
      <c r="T442" s="434"/>
      <c r="U442" s="434"/>
      <c r="V442" s="339"/>
      <c r="W442" s="99">
        <f t="shared" si="18"/>
        <v>0</v>
      </c>
      <c r="X442" s="339"/>
      <c r="Y442" s="339"/>
      <c r="Z442" s="339"/>
      <c r="AA442" s="339"/>
      <c r="AB442" s="339"/>
      <c r="AC442" s="339"/>
      <c r="AD442" s="339"/>
      <c r="AE442" s="339"/>
      <c r="AF442" s="339"/>
      <c r="AG442" s="339"/>
      <c r="AH442" s="339"/>
      <c r="AI442" s="339"/>
      <c r="AJ442" s="339"/>
      <c r="AK442" s="339"/>
    </row>
    <row r="443" spans="1:37" ht="12.75" customHeight="1">
      <c r="A443" s="339"/>
      <c r="B443" s="466"/>
      <c r="C443" s="339"/>
      <c r="D443" s="339"/>
      <c r="E443" s="339"/>
      <c r="F443" s="339"/>
      <c r="G443" s="339"/>
      <c r="H443" s="339"/>
      <c r="I443" s="339"/>
      <c r="J443" s="339"/>
      <c r="K443" s="339"/>
      <c r="L443" s="339"/>
      <c r="M443" s="340"/>
      <c r="N443" s="339"/>
      <c r="O443" s="339"/>
      <c r="P443" s="339"/>
      <c r="Q443" s="341"/>
      <c r="R443" s="178"/>
      <c r="S443" s="434"/>
      <c r="T443" s="434"/>
      <c r="U443" s="434"/>
      <c r="V443" s="339"/>
      <c r="W443" s="99">
        <f t="shared" si="18"/>
        <v>0</v>
      </c>
      <c r="X443" s="339"/>
      <c r="Y443" s="339"/>
      <c r="Z443" s="339"/>
      <c r="AA443" s="339"/>
      <c r="AB443" s="339"/>
      <c r="AC443" s="339"/>
      <c r="AD443" s="339"/>
      <c r="AE443" s="339"/>
      <c r="AF443" s="339"/>
      <c r="AG443" s="339"/>
      <c r="AH443" s="339"/>
      <c r="AI443" s="339"/>
      <c r="AJ443" s="339"/>
      <c r="AK443" s="339"/>
    </row>
    <row r="444" spans="1:37" ht="12.75" customHeight="1">
      <c r="A444" s="339"/>
      <c r="B444" s="466"/>
      <c r="C444" s="339"/>
      <c r="D444" s="339"/>
      <c r="E444" s="339"/>
      <c r="F444" s="339"/>
      <c r="G444" s="339"/>
      <c r="H444" s="339"/>
      <c r="I444" s="339"/>
      <c r="J444" s="339"/>
      <c r="K444" s="339"/>
      <c r="L444" s="339"/>
      <c r="M444" s="340"/>
      <c r="N444" s="339"/>
      <c r="O444" s="339"/>
      <c r="P444" s="339"/>
      <c r="Q444" s="341"/>
      <c r="R444" s="178"/>
      <c r="S444" s="434"/>
      <c r="T444" s="434"/>
      <c r="U444" s="434"/>
      <c r="V444" s="339"/>
      <c r="W444" s="99">
        <f t="shared" si="18"/>
        <v>0</v>
      </c>
      <c r="X444" s="339"/>
      <c r="Y444" s="339"/>
      <c r="Z444" s="339"/>
      <c r="AA444" s="339"/>
      <c r="AB444" s="339"/>
      <c r="AC444" s="339"/>
      <c r="AD444" s="339"/>
      <c r="AE444" s="339"/>
      <c r="AF444" s="339"/>
      <c r="AG444" s="339"/>
      <c r="AH444" s="339"/>
      <c r="AI444" s="339"/>
      <c r="AJ444" s="339"/>
      <c r="AK444" s="339"/>
    </row>
    <row r="445" spans="1:37" ht="12.75" customHeight="1">
      <c r="A445" s="339"/>
      <c r="B445" s="466"/>
      <c r="C445" s="339"/>
      <c r="D445" s="339"/>
      <c r="E445" s="339"/>
      <c r="F445" s="339"/>
      <c r="G445" s="339"/>
      <c r="H445" s="339"/>
      <c r="I445" s="339"/>
      <c r="J445" s="339"/>
      <c r="K445" s="339"/>
      <c r="L445" s="339"/>
      <c r="M445" s="340"/>
      <c r="N445" s="339"/>
      <c r="O445" s="339"/>
      <c r="P445" s="339"/>
      <c r="Q445" s="341"/>
      <c r="R445" s="178"/>
      <c r="S445" s="434"/>
      <c r="T445" s="434"/>
      <c r="U445" s="434"/>
      <c r="V445" s="339"/>
      <c r="W445" s="99">
        <f t="shared" si="18"/>
        <v>0</v>
      </c>
      <c r="X445" s="339"/>
      <c r="Y445" s="339"/>
      <c r="Z445" s="339"/>
      <c r="AA445" s="339"/>
      <c r="AB445" s="339"/>
      <c r="AC445" s="339"/>
      <c r="AD445" s="339"/>
      <c r="AE445" s="339"/>
      <c r="AF445" s="339"/>
      <c r="AG445" s="339"/>
      <c r="AH445" s="339"/>
      <c r="AI445" s="339"/>
      <c r="AJ445" s="339"/>
      <c r="AK445" s="339"/>
    </row>
    <row r="446" spans="1:37" ht="12.75" customHeight="1">
      <c r="A446" s="339"/>
      <c r="B446" s="466"/>
      <c r="C446" s="339"/>
      <c r="D446" s="339"/>
      <c r="E446" s="339"/>
      <c r="F446" s="339"/>
      <c r="G446" s="339"/>
      <c r="H446" s="339"/>
      <c r="I446" s="339"/>
      <c r="J446" s="339"/>
      <c r="K446" s="339"/>
      <c r="L446" s="339"/>
      <c r="M446" s="340"/>
      <c r="N446" s="339"/>
      <c r="O446" s="339"/>
      <c r="P446" s="339"/>
      <c r="Q446" s="341"/>
      <c r="R446" s="178"/>
      <c r="S446" s="434"/>
      <c r="T446" s="434"/>
      <c r="U446" s="434"/>
      <c r="V446" s="339"/>
      <c r="W446" s="99">
        <f t="shared" si="18"/>
        <v>0</v>
      </c>
      <c r="X446" s="339"/>
      <c r="Y446" s="339"/>
      <c r="Z446" s="339"/>
      <c r="AA446" s="339"/>
      <c r="AB446" s="339"/>
      <c r="AC446" s="339"/>
      <c r="AD446" s="339"/>
      <c r="AE446" s="339"/>
      <c r="AF446" s="339"/>
      <c r="AG446" s="339"/>
      <c r="AH446" s="339"/>
      <c r="AI446" s="339"/>
      <c r="AJ446" s="339"/>
      <c r="AK446" s="339"/>
    </row>
    <row r="447" spans="1:37" ht="12.75" customHeight="1">
      <c r="A447" s="339"/>
      <c r="B447" s="466"/>
      <c r="C447" s="339"/>
      <c r="D447" s="339"/>
      <c r="E447" s="339"/>
      <c r="F447" s="339"/>
      <c r="G447" s="339"/>
      <c r="H447" s="339"/>
      <c r="I447" s="339"/>
      <c r="J447" s="339"/>
      <c r="K447" s="339"/>
      <c r="L447" s="339"/>
      <c r="M447" s="340"/>
      <c r="N447" s="339"/>
      <c r="O447" s="339"/>
      <c r="P447" s="339"/>
      <c r="Q447" s="341"/>
      <c r="R447" s="178"/>
      <c r="S447" s="434"/>
      <c r="T447" s="434"/>
      <c r="U447" s="434"/>
      <c r="V447" s="339"/>
      <c r="W447" s="99">
        <f t="shared" si="18"/>
        <v>0</v>
      </c>
      <c r="X447" s="339"/>
      <c r="Y447" s="339"/>
      <c r="Z447" s="339"/>
      <c r="AA447" s="339"/>
      <c r="AB447" s="339"/>
      <c r="AC447" s="339"/>
      <c r="AD447" s="339"/>
      <c r="AE447" s="339"/>
      <c r="AF447" s="339"/>
      <c r="AG447" s="339"/>
      <c r="AH447" s="339"/>
      <c r="AI447" s="339"/>
      <c r="AJ447" s="339"/>
      <c r="AK447" s="339"/>
    </row>
    <row r="448" spans="1:37" ht="12.75" customHeight="1">
      <c r="A448" s="339"/>
      <c r="B448" s="466"/>
      <c r="C448" s="339"/>
      <c r="D448" s="339"/>
      <c r="E448" s="339"/>
      <c r="F448" s="339"/>
      <c r="G448" s="339"/>
      <c r="H448" s="339"/>
      <c r="I448" s="339"/>
      <c r="J448" s="339"/>
      <c r="K448" s="339"/>
      <c r="L448" s="339"/>
      <c r="M448" s="340"/>
      <c r="N448" s="339"/>
      <c r="O448" s="339"/>
      <c r="P448" s="339"/>
      <c r="Q448" s="341"/>
      <c r="R448" s="178"/>
      <c r="S448" s="434"/>
      <c r="T448" s="434"/>
      <c r="U448" s="434"/>
      <c r="V448" s="339"/>
      <c r="W448" s="99">
        <f t="shared" si="18"/>
        <v>0</v>
      </c>
      <c r="X448" s="339"/>
      <c r="Y448" s="339"/>
      <c r="Z448" s="339"/>
      <c r="AA448" s="339"/>
      <c r="AB448" s="339"/>
      <c r="AC448" s="339"/>
      <c r="AD448" s="339"/>
      <c r="AE448" s="339"/>
      <c r="AF448" s="339"/>
      <c r="AG448" s="339"/>
      <c r="AH448" s="339"/>
      <c r="AI448" s="339"/>
      <c r="AJ448" s="339"/>
      <c r="AK448" s="339"/>
    </row>
    <row r="449" spans="1:37" ht="12.75" customHeight="1">
      <c r="A449" s="339"/>
      <c r="B449" s="466"/>
      <c r="C449" s="339"/>
      <c r="D449" s="339"/>
      <c r="E449" s="339"/>
      <c r="F449" s="339"/>
      <c r="G449" s="339"/>
      <c r="H449" s="339"/>
      <c r="I449" s="339"/>
      <c r="J449" s="339"/>
      <c r="K449" s="339"/>
      <c r="L449" s="339"/>
      <c r="M449" s="340"/>
      <c r="N449" s="339"/>
      <c r="O449" s="339"/>
      <c r="P449" s="339"/>
      <c r="Q449" s="341"/>
      <c r="R449" s="178"/>
      <c r="S449" s="434"/>
      <c r="T449" s="434"/>
      <c r="U449" s="434"/>
      <c r="V449" s="339"/>
      <c r="W449" s="99">
        <f t="shared" si="18"/>
        <v>0</v>
      </c>
      <c r="X449" s="339"/>
      <c r="Y449" s="339"/>
      <c r="Z449" s="339"/>
      <c r="AA449" s="339"/>
      <c r="AB449" s="339"/>
      <c r="AC449" s="339"/>
      <c r="AD449" s="339"/>
      <c r="AE449" s="339"/>
      <c r="AF449" s="339"/>
      <c r="AG449" s="339"/>
      <c r="AH449" s="339"/>
      <c r="AI449" s="339"/>
      <c r="AJ449" s="339"/>
      <c r="AK449" s="339"/>
    </row>
    <row r="450" spans="1:37" ht="12.75" customHeight="1">
      <c r="A450" s="339"/>
      <c r="B450" s="466"/>
      <c r="C450" s="339"/>
      <c r="D450" s="339"/>
      <c r="E450" s="339"/>
      <c r="F450" s="339"/>
      <c r="G450" s="339"/>
      <c r="H450" s="339"/>
      <c r="I450" s="339"/>
      <c r="J450" s="339"/>
      <c r="K450" s="339"/>
      <c r="L450" s="339"/>
      <c r="M450" s="340"/>
      <c r="N450" s="339"/>
      <c r="O450" s="339"/>
      <c r="P450" s="339"/>
      <c r="Q450" s="341"/>
      <c r="R450" s="178"/>
      <c r="S450" s="434"/>
      <c r="T450" s="434"/>
      <c r="U450" s="434"/>
      <c r="V450" s="339"/>
      <c r="W450" s="99">
        <f t="shared" si="18"/>
        <v>0</v>
      </c>
      <c r="X450" s="339"/>
      <c r="Y450" s="339"/>
      <c r="Z450" s="339"/>
      <c r="AA450" s="339"/>
      <c r="AB450" s="339"/>
      <c r="AC450" s="339"/>
      <c r="AD450" s="339"/>
      <c r="AE450" s="339"/>
      <c r="AF450" s="339"/>
      <c r="AG450" s="339"/>
      <c r="AH450" s="339"/>
      <c r="AI450" s="339"/>
      <c r="AJ450" s="339"/>
      <c r="AK450" s="339"/>
    </row>
    <row r="451" spans="1:37" ht="12.75" customHeight="1">
      <c r="A451" s="339"/>
      <c r="B451" s="466"/>
      <c r="C451" s="339"/>
      <c r="D451" s="339"/>
      <c r="E451" s="339"/>
      <c r="F451" s="339"/>
      <c r="G451" s="339"/>
      <c r="H451" s="339"/>
      <c r="I451" s="339"/>
      <c r="J451" s="339"/>
      <c r="K451" s="339"/>
      <c r="L451" s="339"/>
      <c r="M451" s="340"/>
      <c r="N451" s="339"/>
      <c r="O451" s="339"/>
      <c r="P451" s="339"/>
      <c r="Q451" s="341"/>
      <c r="R451" s="178"/>
      <c r="S451" s="434"/>
      <c r="T451" s="434"/>
      <c r="U451" s="434"/>
      <c r="V451" s="339"/>
      <c r="W451" s="99">
        <f t="shared" si="18"/>
        <v>0</v>
      </c>
      <c r="X451" s="339"/>
      <c r="Y451" s="339"/>
      <c r="Z451" s="339"/>
      <c r="AA451" s="339"/>
      <c r="AB451" s="339"/>
      <c r="AC451" s="339"/>
      <c r="AD451" s="339"/>
      <c r="AE451" s="339"/>
      <c r="AF451" s="339"/>
      <c r="AG451" s="339"/>
      <c r="AH451" s="339"/>
      <c r="AI451" s="339"/>
      <c r="AJ451" s="339"/>
      <c r="AK451" s="339"/>
    </row>
    <row r="452" spans="1:37" ht="12.75" customHeight="1">
      <c r="A452" s="339"/>
      <c r="B452" s="466"/>
      <c r="C452" s="339"/>
      <c r="D452" s="339"/>
      <c r="E452" s="339"/>
      <c r="F452" s="339"/>
      <c r="G452" s="339"/>
      <c r="H452" s="339"/>
      <c r="I452" s="339"/>
      <c r="J452" s="339"/>
      <c r="K452" s="339"/>
      <c r="L452" s="339"/>
      <c r="M452" s="340"/>
      <c r="N452" s="339"/>
      <c r="O452" s="339"/>
      <c r="P452" s="339"/>
      <c r="Q452" s="341"/>
      <c r="R452" s="178"/>
      <c r="S452" s="434"/>
      <c r="T452" s="434"/>
      <c r="U452" s="434"/>
      <c r="V452" s="339"/>
      <c r="W452" s="99">
        <f t="shared" si="18"/>
        <v>0</v>
      </c>
      <c r="X452" s="339"/>
      <c r="Y452" s="339"/>
      <c r="Z452" s="339"/>
      <c r="AA452" s="339"/>
      <c r="AB452" s="339"/>
      <c r="AC452" s="339"/>
      <c r="AD452" s="339"/>
      <c r="AE452" s="339"/>
      <c r="AF452" s="339"/>
      <c r="AG452" s="339"/>
      <c r="AH452" s="339"/>
      <c r="AI452" s="339"/>
      <c r="AJ452" s="339"/>
      <c r="AK452" s="339"/>
    </row>
    <row r="453" spans="1:37" ht="12.75" customHeight="1">
      <c r="A453" s="339"/>
      <c r="B453" s="466"/>
      <c r="C453" s="339"/>
      <c r="D453" s="339"/>
      <c r="E453" s="339"/>
      <c r="F453" s="339"/>
      <c r="G453" s="339"/>
      <c r="H453" s="339"/>
      <c r="I453" s="339"/>
      <c r="J453" s="339"/>
      <c r="K453" s="339"/>
      <c r="L453" s="339"/>
      <c r="M453" s="340"/>
      <c r="N453" s="339"/>
      <c r="O453" s="339"/>
      <c r="P453" s="339"/>
      <c r="Q453" s="341"/>
      <c r="R453" s="178"/>
      <c r="S453" s="434"/>
      <c r="T453" s="434"/>
      <c r="U453" s="434"/>
      <c r="V453" s="339"/>
      <c r="W453" s="99">
        <f t="shared" si="18"/>
        <v>0</v>
      </c>
      <c r="X453" s="339"/>
      <c r="Y453" s="339"/>
      <c r="Z453" s="339"/>
      <c r="AA453" s="339"/>
      <c r="AB453" s="339"/>
      <c r="AC453" s="339"/>
      <c r="AD453" s="339"/>
      <c r="AE453" s="339"/>
      <c r="AF453" s="339"/>
      <c r="AG453" s="339"/>
      <c r="AH453" s="339"/>
      <c r="AI453" s="339"/>
      <c r="AJ453" s="339"/>
      <c r="AK453" s="339"/>
    </row>
    <row r="454" spans="1:37" ht="12.75" customHeight="1">
      <c r="A454" s="339"/>
      <c r="B454" s="466"/>
      <c r="C454" s="339"/>
      <c r="D454" s="339"/>
      <c r="E454" s="339"/>
      <c r="F454" s="339"/>
      <c r="G454" s="339"/>
      <c r="H454" s="339"/>
      <c r="I454" s="339"/>
      <c r="J454" s="339"/>
      <c r="K454" s="339"/>
      <c r="L454" s="339"/>
      <c r="M454" s="340"/>
      <c r="N454" s="339"/>
      <c r="O454" s="339"/>
      <c r="P454" s="339"/>
      <c r="Q454" s="341"/>
      <c r="R454" s="178"/>
      <c r="S454" s="434"/>
      <c r="T454" s="434"/>
      <c r="U454" s="434"/>
      <c r="V454" s="339"/>
      <c r="W454" s="99">
        <f t="shared" si="18"/>
        <v>0</v>
      </c>
      <c r="X454" s="339"/>
      <c r="Y454" s="339"/>
      <c r="Z454" s="339"/>
      <c r="AA454" s="339"/>
      <c r="AB454" s="339"/>
      <c r="AC454" s="339"/>
      <c r="AD454" s="339"/>
      <c r="AE454" s="339"/>
      <c r="AF454" s="339"/>
      <c r="AG454" s="339"/>
      <c r="AH454" s="339"/>
      <c r="AI454" s="339"/>
      <c r="AJ454" s="339"/>
      <c r="AK454" s="339"/>
    </row>
    <row r="455" spans="1:37" ht="12.75" customHeight="1">
      <c r="A455" s="339"/>
      <c r="B455" s="466"/>
      <c r="C455" s="339"/>
      <c r="D455" s="339"/>
      <c r="E455" s="339"/>
      <c r="F455" s="339"/>
      <c r="G455" s="339"/>
      <c r="H455" s="339"/>
      <c r="I455" s="339"/>
      <c r="J455" s="339"/>
      <c r="K455" s="339"/>
      <c r="L455" s="339"/>
      <c r="M455" s="340"/>
      <c r="N455" s="339"/>
      <c r="O455" s="339"/>
      <c r="P455" s="339"/>
      <c r="Q455" s="341"/>
      <c r="R455" s="178"/>
      <c r="S455" s="434"/>
      <c r="T455" s="434"/>
      <c r="U455" s="434"/>
      <c r="V455" s="339"/>
      <c r="W455" s="99">
        <f t="shared" si="18"/>
        <v>0</v>
      </c>
      <c r="X455" s="339"/>
      <c r="Y455" s="339"/>
      <c r="Z455" s="339"/>
      <c r="AA455" s="339"/>
      <c r="AB455" s="339"/>
      <c r="AC455" s="339"/>
      <c r="AD455" s="339"/>
      <c r="AE455" s="339"/>
      <c r="AF455" s="339"/>
      <c r="AG455" s="339"/>
      <c r="AH455" s="339"/>
      <c r="AI455" s="339"/>
      <c r="AJ455" s="339"/>
      <c r="AK455" s="339"/>
    </row>
    <row r="456" spans="1:37" ht="12.75" customHeight="1">
      <c r="A456" s="339"/>
      <c r="B456" s="466"/>
      <c r="C456" s="339"/>
      <c r="D456" s="339"/>
      <c r="E456" s="339"/>
      <c r="F456" s="339"/>
      <c r="G456" s="339"/>
      <c r="H456" s="339"/>
      <c r="I456" s="339"/>
      <c r="J456" s="339"/>
      <c r="K456" s="339"/>
      <c r="L456" s="339"/>
      <c r="M456" s="340"/>
      <c r="N456" s="339"/>
      <c r="O456" s="339"/>
      <c r="P456" s="339"/>
      <c r="Q456" s="341"/>
      <c r="R456" s="178"/>
      <c r="S456" s="434"/>
      <c r="T456" s="434"/>
      <c r="U456" s="434"/>
      <c r="V456" s="339"/>
      <c r="W456" s="99">
        <f t="shared" si="18"/>
        <v>0</v>
      </c>
      <c r="X456" s="339"/>
      <c r="Y456" s="339"/>
      <c r="Z456" s="339"/>
      <c r="AA456" s="339"/>
      <c r="AB456" s="339"/>
      <c r="AC456" s="339"/>
      <c r="AD456" s="339"/>
      <c r="AE456" s="339"/>
      <c r="AF456" s="339"/>
      <c r="AG456" s="339"/>
      <c r="AH456" s="339"/>
      <c r="AI456" s="339"/>
      <c r="AJ456" s="339"/>
      <c r="AK456" s="339"/>
    </row>
    <row r="457" spans="1:37" ht="12.75" customHeight="1">
      <c r="A457" s="339"/>
      <c r="B457" s="466"/>
      <c r="C457" s="339"/>
      <c r="D457" s="339"/>
      <c r="E457" s="339"/>
      <c r="F457" s="339"/>
      <c r="G457" s="339"/>
      <c r="H457" s="339"/>
      <c r="I457" s="339"/>
      <c r="J457" s="339"/>
      <c r="K457" s="339"/>
      <c r="L457" s="339"/>
      <c r="M457" s="340"/>
      <c r="N457" s="339"/>
      <c r="O457" s="339"/>
      <c r="P457" s="339"/>
      <c r="Q457" s="341"/>
      <c r="R457" s="178"/>
      <c r="S457" s="434"/>
      <c r="T457" s="434"/>
      <c r="U457" s="434"/>
      <c r="V457" s="339"/>
      <c r="W457" s="99">
        <f t="shared" si="18"/>
        <v>0</v>
      </c>
      <c r="X457" s="339"/>
      <c r="Y457" s="339"/>
      <c r="Z457" s="339"/>
      <c r="AA457" s="339"/>
      <c r="AB457" s="339"/>
      <c r="AC457" s="339"/>
      <c r="AD457" s="339"/>
      <c r="AE457" s="339"/>
      <c r="AF457" s="339"/>
      <c r="AG457" s="339"/>
      <c r="AH457" s="339"/>
      <c r="AI457" s="339"/>
      <c r="AJ457" s="339"/>
      <c r="AK457" s="339"/>
    </row>
    <row r="458" spans="1:37" ht="12.75" customHeight="1">
      <c r="A458" s="339"/>
      <c r="B458" s="466"/>
      <c r="C458" s="339"/>
      <c r="D458" s="339"/>
      <c r="E458" s="339"/>
      <c r="F458" s="339"/>
      <c r="G458" s="339"/>
      <c r="H458" s="339"/>
      <c r="I458" s="339"/>
      <c r="J458" s="339"/>
      <c r="K458" s="339"/>
      <c r="L458" s="339"/>
      <c r="M458" s="340"/>
      <c r="N458" s="339"/>
      <c r="O458" s="339"/>
      <c r="P458" s="339"/>
      <c r="Q458" s="341"/>
      <c r="R458" s="178"/>
      <c r="S458" s="434"/>
      <c r="T458" s="434"/>
      <c r="U458" s="434"/>
      <c r="V458" s="339"/>
      <c r="W458" s="99">
        <f t="shared" si="18"/>
        <v>0</v>
      </c>
      <c r="X458" s="339"/>
      <c r="Y458" s="339"/>
      <c r="Z458" s="339"/>
      <c r="AA458" s="339"/>
      <c r="AB458" s="339"/>
      <c r="AC458" s="339"/>
      <c r="AD458" s="339"/>
      <c r="AE458" s="339"/>
      <c r="AF458" s="339"/>
      <c r="AG458" s="339"/>
      <c r="AH458" s="339"/>
      <c r="AI458" s="339"/>
      <c r="AJ458" s="339"/>
      <c r="AK458" s="339"/>
    </row>
    <row r="459" spans="1:37" ht="12.75" customHeight="1">
      <c r="A459" s="339"/>
      <c r="B459" s="466"/>
      <c r="C459" s="339"/>
      <c r="D459" s="339"/>
      <c r="E459" s="339"/>
      <c r="F459" s="339"/>
      <c r="G459" s="339"/>
      <c r="H459" s="339"/>
      <c r="I459" s="339"/>
      <c r="J459" s="339"/>
      <c r="K459" s="339"/>
      <c r="L459" s="339"/>
      <c r="M459" s="340"/>
      <c r="N459" s="339"/>
      <c r="O459" s="339"/>
      <c r="P459" s="339"/>
      <c r="Q459" s="341"/>
      <c r="R459" s="178"/>
      <c r="S459" s="434"/>
      <c r="T459" s="434"/>
      <c r="U459" s="434"/>
      <c r="V459" s="339"/>
      <c r="W459" s="99">
        <f t="shared" si="18"/>
        <v>0</v>
      </c>
      <c r="X459" s="339"/>
      <c r="Y459" s="339"/>
      <c r="Z459" s="339"/>
      <c r="AA459" s="339"/>
      <c r="AB459" s="339"/>
      <c r="AC459" s="339"/>
      <c r="AD459" s="339"/>
      <c r="AE459" s="339"/>
      <c r="AF459" s="339"/>
      <c r="AG459" s="339"/>
      <c r="AH459" s="339"/>
      <c r="AI459" s="339"/>
      <c r="AJ459" s="339"/>
      <c r="AK459" s="339"/>
    </row>
    <row r="460" spans="1:37" ht="12.75" customHeight="1">
      <c r="A460" s="339"/>
      <c r="B460" s="466"/>
      <c r="C460" s="339"/>
      <c r="D460" s="339"/>
      <c r="E460" s="339"/>
      <c r="F460" s="339"/>
      <c r="G460" s="339"/>
      <c r="H460" s="339"/>
      <c r="I460" s="339"/>
      <c r="J460" s="339"/>
      <c r="K460" s="339"/>
      <c r="L460" s="339"/>
      <c r="M460" s="340"/>
      <c r="N460" s="339"/>
      <c r="O460" s="339"/>
      <c r="P460" s="339"/>
      <c r="Q460" s="341"/>
      <c r="R460" s="178"/>
      <c r="S460" s="434"/>
      <c r="T460" s="434"/>
      <c r="U460" s="434"/>
      <c r="V460" s="339"/>
      <c r="W460" s="99">
        <f t="shared" si="18"/>
        <v>0</v>
      </c>
      <c r="X460" s="339"/>
      <c r="Y460" s="339"/>
      <c r="Z460" s="339"/>
      <c r="AA460" s="339"/>
      <c r="AB460" s="339"/>
      <c r="AC460" s="339"/>
      <c r="AD460" s="339"/>
      <c r="AE460" s="339"/>
      <c r="AF460" s="339"/>
      <c r="AG460" s="339"/>
      <c r="AH460" s="339"/>
      <c r="AI460" s="339"/>
      <c r="AJ460" s="339"/>
      <c r="AK460" s="339"/>
    </row>
    <row r="461" spans="1:37" ht="12.75" customHeight="1">
      <c r="A461" s="339"/>
      <c r="B461" s="466"/>
      <c r="C461" s="339"/>
      <c r="D461" s="339"/>
      <c r="E461" s="339"/>
      <c r="F461" s="339"/>
      <c r="G461" s="339"/>
      <c r="H461" s="339"/>
      <c r="I461" s="339"/>
      <c r="J461" s="339"/>
      <c r="K461" s="339"/>
      <c r="L461" s="339"/>
      <c r="M461" s="340"/>
      <c r="N461" s="339"/>
      <c r="O461" s="339"/>
      <c r="P461" s="339"/>
      <c r="Q461" s="341"/>
      <c r="R461" s="178"/>
      <c r="S461" s="434"/>
      <c r="T461" s="434"/>
      <c r="U461" s="434"/>
      <c r="V461" s="339"/>
      <c r="W461" s="99">
        <f t="shared" si="18"/>
        <v>0</v>
      </c>
      <c r="X461" s="339"/>
      <c r="Y461" s="339"/>
      <c r="Z461" s="339"/>
      <c r="AA461" s="339"/>
      <c r="AB461" s="339"/>
      <c r="AC461" s="339"/>
      <c r="AD461" s="339"/>
      <c r="AE461" s="339"/>
      <c r="AF461" s="339"/>
      <c r="AG461" s="339"/>
      <c r="AH461" s="339"/>
      <c r="AI461" s="339"/>
      <c r="AJ461" s="339"/>
      <c r="AK461" s="339"/>
    </row>
    <row r="462" spans="1:37" ht="12.75" customHeight="1">
      <c r="A462" s="339"/>
      <c r="B462" s="466"/>
      <c r="C462" s="339"/>
      <c r="D462" s="339"/>
      <c r="E462" s="339"/>
      <c r="F462" s="339"/>
      <c r="G462" s="339"/>
      <c r="H462" s="339"/>
      <c r="I462" s="339"/>
      <c r="J462" s="339"/>
      <c r="K462" s="339"/>
      <c r="L462" s="339"/>
      <c r="M462" s="340"/>
      <c r="N462" s="339"/>
      <c r="O462" s="339"/>
      <c r="P462" s="339"/>
      <c r="Q462" s="341"/>
      <c r="R462" s="178"/>
      <c r="S462" s="434"/>
      <c r="T462" s="434"/>
      <c r="U462" s="434"/>
      <c r="V462" s="339"/>
      <c r="W462" s="99">
        <f t="shared" si="18"/>
        <v>0</v>
      </c>
      <c r="X462" s="339"/>
      <c r="Y462" s="339"/>
      <c r="Z462" s="339"/>
      <c r="AA462" s="339"/>
      <c r="AB462" s="339"/>
      <c r="AC462" s="339"/>
      <c r="AD462" s="339"/>
      <c r="AE462" s="339"/>
      <c r="AF462" s="339"/>
      <c r="AG462" s="339"/>
      <c r="AH462" s="339"/>
      <c r="AI462" s="339"/>
      <c r="AJ462" s="339"/>
      <c r="AK462" s="339"/>
    </row>
    <row r="463" spans="1:37" ht="12.75" customHeight="1">
      <c r="A463" s="339"/>
      <c r="B463" s="466"/>
      <c r="C463" s="339"/>
      <c r="D463" s="339"/>
      <c r="E463" s="339"/>
      <c r="F463" s="339"/>
      <c r="G463" s="339"/>
      <c r="H463" s="339"/>
      <c r="I463" s="339"/>
      <c r="J463" s="339"/>
      <c r="K463" s="339"/>
      <c r="L463" s="339"/>
      <c r="M463" s="340"/>
      <c r="N463" s="339"/>
      <c r="O463" s="339"/>
      <c r="P463" s="339"/>
      <c r="Q463" s="341"/>
      <c r="R463" s="178"/>
      <c r="S463" s="434"/>
      <c r="T463" s="434"/>
      <c r="U463" s="434"/>
      <c r="V463" s="339"/>
      <c r="W463" s="99">
        <f t="shared" si="18"/>
        <v>0</v>
      </c>
      <c r="X463" s="339"/>
      <c r="Y463" s="339"/>
      <c r="Z463" s="339"/>
      <c r="AA463" s="339"/>
      <c r="AB463" s="339"/>
      <c r="AC463" s="339"/>
      <c r="AD463" s="339"/>
      <c r="AE463" s="339"/>
      <c r="AF463" s="339"/>
      <c r="AG463" s="339"/>
      <c r="AH463" s="339"/>
      <c r="AI463" s="339"/>
      <c r="AJ463" s="339"/>
      <c r="AK463" s="339"/>
    </row>
    <row r="464" spans="1:37" ht="12.75" customHeight="1">
      <c r="A464" s="339"/>
      <c r="B464" s="466"/>
      <c r="C464" s="339"/>
      <c r="D464" s="339"/>
      <c r="E464" s="339"/>
      <c r="F464" s="339"/>
      <c r="G464" s="339"/>
      <c r="H464" s="339"/>
      <c r="I464" s="339"/>
      <c r="J464" s="339"/>
      <c r="K464" s="339"/>
      <c r="L464" s="339"/>
      <c r="M464" s="340"/>
      <c r="N464" s="339"/>
      <c r="O464" s="339"/>
      <c r="P464" s="339"/>
      <c r="Q464" s="341"/>
      <c r="R464" s="178"/>
      <c r="S464" s="434"/>
      <c r="T464" s="434"/>
      <c r="U464" s="434"/>
      <c r="V464" s="339"/>
      <c r="W464" s="99">
        <f t="shared" si="18"/>
        <v>0</v>
      </c>
      <c r="X464" s="339"/>
      <c r="Y464" s="339"/>
      <c r="Z464" s="339"/>
      <c r="AA464" s="339"/>
      <c r="AB464" s="339"/>
      <c r="AC464" s="339"/>
      <c r="AD464" s="339"/>
      <c r="AE464" s="339"/>
      <c r="AF464" s="339"/>
      <c r="AG464" s="339"/>
      <c r="AH464" s="339"/>
      <c r="AI464" s="339"/>
      <c r="AJ464" s="339"/>
      <c r="AK464" s="339"/>
    </row>
    <row r="465" spans="1:37" ht="12.75" customHeight="1">
      <c r="A465" s="339"/>
      <c r="B465" s="466"/>
      <c r="C465" s="339"/>
      <c r="D465" s="339"/>
      <c r="E465" s="339"/>
      <c r="F465" s="339"/>
      <c r="G465" s="339"/>
      <c r="H465" s="339"/>
      <c r="I465" s="339"/>
      <c r="J465" s="339"/>
      <c r="K465" s="339"/>
      <c r="L465" s="339"/>
      <c r="M465" s="340"/>
      <c r="N465" s="339"/>
      <c r="O465" s="339"/>
      <c r="P465" s="339"/>
      <c r="Q465" s="341"/>
      <c r="R465" s="178"/>
      <c r="S465" s="434"/>
      <c r="T465" s="434"/>
      <c r="U465" s="434"/>
      <c r="V465" s="339"/>
      <c r="W465" s="99">
        <f t="shared" si="18"/>
        <v>0</v>
      </c>
      <c r="X465" s="339"/>
      <c r="Y465" s="339"/>
      <c r="Z465" s="339"/>
      <c r="AA465" s="339"/>
      <c r="AB465" s="339"/>
      <c r="AC465" s="339"/>
      <c r="AD465" s="339"/>
      <c r="AE465" s="339"/>
      <c r="AF465" s="339"/>
      <c r="AG465" s="339"/>
      <c r="AH465" s="339"/>
      <c r="AI465" s="339"/>
      <c r="AJ465" s="339"/>
      <c r="AK465" s="339"/>
    </row>
    <row r="466" spans="1:37" ht="12.75" customHeight="1">
      <c r="A466" s="339"/>
      <c r="B466" s="466"/>
      <c r="C466" s="339"/>
      <c r="D466" s="339"/>
      <c r="E466" s="339"/>
      <c r="F466" s="339"/>
      <c r="G466" s="339"/>
      <c r="H466" s="339"/>
      <c r="I466" s="339"/>
      <c r="J466" s="339"/>
      <c r="K466" s="339"/>
      <c r="L466" s="339"/>
      <c r="M466" s="340"/>
      <c r="N466" s="339"/>
      <c r="O466" s="339"/>
      <c r="P466" s="339"/>
      <c r="Q466" s="341"/>
      <c r="R466" s="178"/>
      <c r="S466" s="434"/>
      <c r="T466" s="434"/>
      <c r="U466" s="434"/>
      <c r="V466" s="339"/>
      <c r="W466" s="99">
        <f t="shared" si="18"/>
        <v>0</v>
      </c>
      <c r="X466" s="339"/>
      <c r="Y466" s="339"/>
      <c r="Z466" s="339"/>
      <c r="AA466" s="339"/>
      <c r="AB466" s="339"/>
      <c r="AC466" s="339"/>
      <c r="AD466" s="339"/>
      <c r="AE466" s="339"/>
      <c r="AF466" s="339"/>
      <c r="AG466" s="339"/>
      <c r="AH466" s="339"/>
      <c r="AI466" s="339"/>
      <c r="AJ466" s="339"/>
      <c r="AK466" s="339"/>
    </row>
    <row r="467" spans="1:37" ht="12.75" customHeight="1">
      <c r="A467" s="339"/>
      <c r="B467" s="466"/>
      <c r="C467" s="339"/>
      <c r="D467" s="339"/>
      <c r="E467" s="339"/>
      <c r="F467" s="339"/>
      <c r="G467" s="339"/>
      <c r="H467" s="339"/>
      <c r="I467" s="339"/>
      <c r="J467" s="339"/>
      <c r="K467" s="339"/>
      <c r="L467" s="339"/>
      <c r="M467" s="340"/>
      <c r="N467" s="339"/>
      <c r="O467" s="339"/>
      <c r="P467" s="339"/>
      <c r="Q467" s="341"/>
      <c r="R467" s="178"/>
      <c r="S467" s="434"/>
      <c r="T467" s="434"/>
      <c r="U467" s="434"/>
      <c r="V467" s="339"/>
      <c r="W467" s="99">
        <f t="shared" si="18"/>
        <v>0</v>
      </c>
      <c r="X467" s="339"/>
      <c r="Y467" s="339"/>
      <c r="Z467" s="339"/>
      <c r="AA467" s="339"/>
      <c r="AB467" s="339"/>
      <c r="AC467" s="339"/>
      <c r="AD467" s="339"/>
      <c r="AE467" s="339"/>
      <c r="AF467" s="339"/>
      <c r="AG467" s="339"/>
      <c r="AH467" s="339"/>
      <c r="AI467" s="339"/>
      <c r="AJ467" s="339"/>
      <c r="AK467" s="339"/>
    </row>
    <row r="468" spans="1:37" ht="12.75" customHeight="1">
      <c r="A468" s="339"/>
      <c r="B468" s="466"/>
      <c r="C468" s="339"/>
      <c r="D468" s="339"/>
      <c r="E468" s="339"/>
      <c r="F468" s="339"/>
      <c r="G468" s="339"/>
      <c r="H468" s="339"/>
      <c r="I468" s="339"/>
      <c r="J468" s="339"/>
      <c r="K468" s="339"/>
      <c r="L468" s="339"/>
      <c r="M468" s="340"/>
      <c r="N468" s="339"/>
      <c r="O468" s="339"/>
      <c r="P468" s="339"/>
      <c r="Q468" s="341"/>
      <c r="R468" s="178"/>
      <c r="S468" s="434"/>
      <c r="T468" s="434"/>
      <c r="U468" s="434"/>
      <c r="V468" s="339"/>
      <c r="W468" s="99">
        <f t="shared" si="18"/>
        <v>0</v>
      </c>
      <c r="X468" s="339"/>
      <c r="Y468" s="339"/>
      <c r="Z468" s="339"/>
      <c r="AA468" s="339"/>
      <c r="AB468" s="339"/>
      <c r="AC468" s="339"/>
      <c r="AD468" s="339"/>
      <c r="AE468" s="339"/>
      <c r="AF468" s="339"/>
      <c r="AG468" s="339"/>
      <c r="AH468" s="339"/>
      <c r="AI468" s="339"/>
      <c r="AJ468" s="339"/>
      <c r="AK468" s="339"/>
    </row>
    <row r="469" spans="1:37" ht="12.75" customHeight="1">
      <c r="A469" s="339"/>
      <c r="B469" s="466"/>
      <c r="C469" s="339"/>
      <c r="D469" s="339"/>
      <c r="E469" s="339"/>
      <c r="F469" s="339"/>
      <c r="G469" s="339"/>
      <c r="H469" s="339"/>
      <c r="I469" s="339"/>
      <c r="J469" s="339"/>
      <c r="K469" s="339"/>
      <c r="L469" s="339"/>
      <c r="M469" s="340"/>
      <c r="N469" s="339"/>
      <c r="O469" s="339"/>
      <c r="P469" s="339"/>
      <c r="Q469" s="341"/>
      <c r="R469" s="178"/>
      <c r="S469" s="434"/>
      <c r="T469" s="434"/>
      <c r="U469" s="434"/>
      <c r="V469" s="339"/>
      <c r="W469" s="99">
        <f t="shared" si="18"/>
        <v>0</v>
      </c>
      <c r="X469" s="339"/>
      <c r="Y469" s="339"/>
      <c r="Z469" s="339"/>
      <c r="AA469" s="339"/>
      <c r="AB469" s="339"/>
      <c r="AC469" s="339"/>
      <c r="AD469" s="339"/>
      <c r="AE469" s="339"/>
      <c r="AF469" s="339"/>
      <c r="AG469" s="339"/>
      <c r="AH469" s="339"/>
      <c r="AI469" s="339"/>
      <c r="AJ469" s="339"/>
      <c r="AK469" s="339"/>
    </row>
    <row r="470" spans="1:37" ht="12.75" customHeight="1">
      <c r="A470" s="339"/>
      <c r="B470" s="466"/>
      <c r="C470" s="339"/>
      <c r="D470" s="339"/>
      <c r="E470" s="339"/>
      <c r="F470" s="339"/>
      <c r="G470" s="339"/>
      <c r="H470" s="339"/>
      <c r="I470" s="339"/>
      <c r="J470" s="339"/>
      <c r="K470" s="339"/>
      <c r="L470" s="339"/>
      <c r="M470" s="340"/>
      <c r="N470" s="339"/>
      <c r="O470" s="339"/>
      <c r="P470" s="339"/>
      <c r="Q470" s="341"/>
      <c r="R470" s="178"/>
      <c r="S470" s="434"/>
      <c r="T470" s="434"/>
      <c r="U470" s="434"/>
      <c r="V470" s="339"/>
      <c r="W470" s="99">
        <f t="shared" si="18"/>
        <v>0</v>
      </c>
      <c r="X470" s="339"/>
      <c r="Y470" s="339"/>
      <c r="Z470" s="339"/>
      <c r="AA470" s="339"/>
      <c r="AB470" s="339"/>
      <c r="AC470" s="339"/>
      <c r="AD470" s="339"/>
      <c r="AE470" s="339"/>
      <c r="AF470" s="339"/>
      <c r="AG470" s="339"/>
      <c r="AH470" s="339"/>
      <c r="AI470" s="339"/>
      <c r="AJ470" s="339"/>
      <c r="AK470" s="339"/>
    </row>
    <row r="471" spans="1:37" ht="12.75" customHeight="1">
      <c r="A471" s="339"/>
      <c r="B471" s="466"/>
      <c r="C471" s="339"/>
      <c r="D471" s="339"/>
      <c r="E471" s="339"/>
      <c r="F471" s="339"/>
      <c r="G471" s="339"/>
      <c r="H471" s="339"/>
      <c r="I471" s="339"/>
      <c r="J471" s="339"/>
      <c r="K471" s="339"/>
      <c r="L471" s="339"/>
      <c r="M471" s="340"/>
      <c r="N471" s="339"/>
      <c r="O471" s="339"/>
      <c r="P471" s="339"/>
      <c r="Q471" s="341"/>
      <c r="R471" s="178"/>
      <c r="S471" s="434"/>
      <c r="T471" s="434"/>
      <c r="U471" s="434"/>
      <c r="V471" s="339"/>
      <c r="W471" s="99">
        <f t="shared" si="18"/>
        <v>0</v>
      </c>
      <c r="X471" s="339"/>
      <c r="Y471" s="339"/>
      <c r="Z471" s="339"/>
      <c r="AA471" s="339"/>
      <c r="AB471" s="339"/>
      <c r="AC471" s="339"/>
      <c r="AD471" s="339"/>
      <c r="AE471" s="339"/>
      <c r="AF471" s="339"/>
      <c r="AG471" s="339"/>
      <c r="AH471" s="339"/>
      <c r="AI471" s="339"/>
      <c r="AJ471" s="339"/>
      <c r="AK471" s="339"/>
    </row>
    <row r="472" spans="1:37" ht="12.75" customHeight="1">
      <c r="A472" s="339"/>
      <c r="B472" s="466"/>
      <c r="C472" s="339"/>
      <c r="D472" s="339"/>
      <c r="E472" s="339"/>
      <c r="F472" s="339"/>
      <c r="G472" s="339"/>
      <c r="H472" s="339"/>
      <c r="I472" s="339"/>
      <c r="J472" s="339"/>
      <c r="K472" s="339"/>
      <c r="L472" s="339"/>
      <c r="M472" s="340"/>
      <c r="N472" s="339"/>
      <c r="O472" s="339"/>
      <c r="P472" s="339"/>
      <c r="Q472" s="341"/>
      <c r="R472" s="178"/>
      <c r="S472" s="434"/>
      <c r="T472" s="434"/>
      <c r="U472" s="434"/>
      <c r="V472" s="339"/>
      <c r="W472" s="99">
        <f t="shared" si="18"/>
        <v>0</v>
      </c>
      <c r="X472" s="339"/>
      <c r="Y472" s="339"/>
      <c r="Z472" s="339"/>
      <c r="AA472" s="339"/>
      <c r="AB472" s="339"/>
      <c r="AC472" s="339"/>
      <c r="AD472" s="339"/>
      <c r="AE472" s="339"/>
      <c r="AF472" s="339"/>
      <c r="AG472" s="339"/>
      <c r="AH472" s="339"/>
      <c r="AI472" s="339"/>
      <c r="AJ472" s="339"/>
      <c r="AK472" s="339"/>
    </row>
    <row r="473" spans="1:37" ht="12.75" customHeight="1">
      <c r="A473" s="339"/>
      <c r="B473" s="466"/>
      <c r="C473" s="339"/>
      <c r="D473" s="339"/>
      <c r="E473" s="339"/>
      <c r="F473" s="339"/>
      <c r="G473" s="339"/>
      <c r="H473" s="339"/>
      <c r="I473" s="339"/>
      <c r="J473" s="339"/>
      <c r="K473" s="339"/>
      <c r="L473" s="339"/>
      <c r="M473" s="340"/>
      <c r="N473" s="339"/>
      <c r="O473" s="339"/>
      <c r="P473" s="339"/>
      <c r="Q473" s="341"/>
      <c r="R473" s="178"/>
      <c r="S473" s="434"/>
      <c r="T473" s="434"/>
      <c r="U473" s="434"/>
      <c r="V473" s="339"/>
      <c r="W473" s="99">
        <f t="shared" si="18"/>
        <v>0</v>
      </c>
      <c r="X473" s="339"/>
      <c r="Y473" s="339"/>
      <c r="Z473" s="339"/>
      <c r="AA473" s="339"/>
      <c r="AB473" s="339"/>
      <c r="AC473" s="339"/>
      <c r="AD473" s="339"/>
      <c r="AE473" s="339"/>
      <c r="AF473" s="339"/>
      <c r="AG473" s="339"/>
      <c r="AH473" s="339"/>
      <c r="AI473" s="339"/>
      <c r="AJ473" s="339"/>
      <c r="AK473" s="339"/>
    </row>
    <row r="474" spans="1:37" ht="12.75" customHeight="1">
      <c r="A474" s="339"/>
      <c r="B474" s="466"/>
      <c r="C474" s="339"/>
      <c r="D474" s="339"/>
      <c r="E474" s="339"/>
      <c r="F474" s="339"/>
      <c r="G474" s="339"/>
      <c r="H474" s="339"/>
      <c r="I474" s="339"/>
      <c r="J474" s="339"/>
      <c r="K474" s="339"/>
      <c r="L474" s="339"/>
      <c r="M474" s="340"/>
      <c r="N474" s="339"/>
      <c r="O474" s="339"/>
      <c r="P474" s="339"/>
      <c r="Q474" s="341"/>
      <c r="R474" s="178"/>
      <c r="S474" s="434"/>
      <c r="T474" s="434"/>
      <c r="U474" s="434"/>
      <c r="V474" s="339"/>
      <c r="W474" s="99">
        <f t="shared" si="18"/>
        <v>0</v>
      </c>
      <c r="X474" s="339"/>
      <c r="Y474" s="339"/>
      <c r="Z474" s="339"/>
      <c r="AA474" s="339"/>
      <c r="AB474" s="339"/>
      <c r="AC474" s="339"/>
      <c r="AD474" s="339"/>
      <c r="AE474" s="339"/>
      <c r="AF474" s="339"/>
      <c r="AG474" s="339"/>
      <c r="AH474" s="339"/>
      <c r="AI474" s="339"/>
      <c r="AJ474" s="339"/>
      <c r="AK474" s="339"/>
    </row>
    <row r="475" spans="1:37" ht="12.75" customHeight="1">
      <c r="A475" s="339"/>
      <c r="B475" s="466"/>
      <c r="C475" s="339"/>
      <c r="D475" s="339"/>
      <c r="E475" s="339"/>
      <c r="F475" s="339"/>
      <c r="G475" s="339"/>
      <c r="H475" s="339"/>
      <c r="I475" s="339"/>
      <c r="J475" s="339"/>
      <c r="K475" s="339"/>
      <c r="L475" s="339"/>
      <c r="M475" s="340"/>
      <c r="N475" s="339"/>
      <c r="O475" s="339"/>
      <c r="P475" s="339"/>
      <c r="Q475" s="341"/>
      <c r="R475" s="178"/>
      <c r="S475" s="434"/>
      <c r="T475" s="434"/>
      <c r="U475" s="434"/>
      <c r="V475" s="339"/>
      <c r="W475" s="99">
        <f t="shared" si="18"/>
        <v>0</v>
      </c>
      <c r="X475" s="339"/>
      <c r="Y475" s="339"/>
      <c r="Z475" s="339"/>
      <c r="AA475" s="339"/>
      <c r="AB475" s="339"/>
      <c r="AC475" s="339"/>
      <c r="AD475" s="339"/>
      <c r="AE475" s="339"/>
      <c r="AF475" s="339"/>
      <c r="AG475" s="339"/>
      <c r="AH475" s="339"/>
      <c r="AI475" s="339"/>
      <c r="AJ475" s="339"/>
      <c r="AK475" s="339"/>
    </row>
    <row r="476" spans="1:37" ht="12.75" customHeight="1">
      <c r="A476" s="339"/>
      <c r="B476" s="466"/>
      <c r="C476" s="339"/>
      <c r="D476" s="339"/>
      <c r="E476" s="339"/>
      <c r="F476" s="339"/>
      <c r="G476" s="339"/>
      <c r="H476" s="339"/>
      <c r="I476" s="339"/>
      <c r="J476" s="339"/>
      <c r="K476" s="339"/>
      <c r="L476" s="339"/>
      <c r="M476" s="340"/>
      <c r="N476" s="339"/>
      <c r="O476" s="339"/>
      <c r="P476" s="339"/>
      <c r="Q476" s="341"/>
      <c r="R476" s="178"/>
      <c r="S476" s="434"/>
      <c r="T476" s="434"/>
      <c r="U476" s="434"/>
      <c r="V476" s="339"/>
      <c r="W476" s="99">
        <f t="shared" si="18"/>
        <v>0</v>
      </c>
      <c r="X476" s="339"/>
      <c r="Y476" s="339"/>
      <c r="Z476" s="339"/>
      <c r="AA476" s="339"/>
      <c r="AB476" s="339"/>
      <c r="AC476" s="339"/>
      <c r="AD476" s="339"/>
      <c r="AE476" s="339"/>
      <c r="AF476" s="339"/>
      <c r="AG476" s="339"/>
      <c r="AH476" s="339"/>
      <c r="AI476" s="339"/>
      <c r="AJ476" s="339"/>
      <c r="AK476" s="339"/>
    </row>
    <row r="477" spans="1:37" ht="12.75" customHeight="1">
      <c r="A477" s="339"/>
      <c r="B477" s="466"/>
      <c r="C477" s="339"/>
      <c r="D477" s="339"/>
      <c r="E477" s="339"/>
      <c r="F477" s="339"/>
      <c r="G477" s="339"/>
      <c r="H477" s="339"/>
      <c r="I477" s="339"/>
      <c r="J477" s="339"/>
      <c r="K477" s="339"/>
      <c r="L477" s="339"/>
      <c r="M477" s="340"/>
      <c r="N477" s="339"/>
      <c r="O477" s="339"/>
      <c r="P477" s="339"/>
      <c r="Q477" s="341"/>
      <c r="R477" s="178"/>
      <c r="S477" s="434"/>
      <c r="T477" s="434"/>
      <c r="U477" s="434"/>
      <c r="V477" s="339"/>
      <c r="W477" s="99">
        <f t="shared" si="18"/>
        <v>0</v>
      </c>
      <c r="X477" s="339"/>
      <c r="Y477" s="339"/>
      <c r="Z477" s="339"/>
      <c r="AA477" s="339"/>
      <c r="AB477" s="339"/>
      <c r="AC477" s="339"/>
      <c r="AD477" s="339"/>
      <c r="AE477" s="339"/>
      <c r="AF477" s="339"/>
      <c r="AG477" s="339"/>
      <c r="AH477" s="339"/>
      <c r="AI477" s="339"/>
      <c r="AJ477" s="339"/>
      <c r="AK477" s="339"/>
    </row>
    <row r="478" spans="1:37" ht="12.75" customHeight="1">
      <c r="A478" s="339"/>
      <c r="B478" s="466"/>
      <c r="C478" s="339"/>
      <c r="D478" s="339"/>
      <c r="E478" s="339"/>
      <c r="F478" s="339"/>
      <c r="G478" s="339"/>
      <c r="H478" s="339"/>
      <c r="I478" s="339"/>
      <c r="J478" s="339"/>
      <c r="K478" s="339"/>
      <c r="L478" s="339"/>
      <c r="M478" s="340"/>
      <c r="N478" s="339"/>
      <c r="O478" s="339"/>
      <c r="P478" s="339"/>
      <c r="Q478" s="341"/>
      <c r="R478" s="178"/>
      <c r="S478" s="434"/>
      <c r="T478" s="434"/>
      <c r="U478" s="434"/>
      <c r="V478" s="339"/>
      <c r="W478" s="99">
        <f t="shared" si="18"/>
        <v>0</v>
      </c>
      <c r="X478" s="339"/>
      <c r="Y478" s="339"/>
      <c r="Z478" s="339"/>
      <c r="AA478" s="339"/>
      <c r="AB478" s="339"/>
      <c r="AC478" s="339"/>
      <c r="AD478" s="339"/>
      <c r="AE478" s="339"/>
      <c r="AF478" s="339"/>
      <c r="AG478" s="339"/>
      <c r="AH478" s="339"/>
      <c r="AI478" s="339"/>
      <c r="AJ478" s="339"/>
      <c r="AK478" s="339"/>
    </row>
    <row r="479" spans="1:37" ht="12.75" customHeight="1">
      <c r="A479" s="339"/>
      <c r="B479" s="466"/>
      <c r="C479" s="339"/>
      <c r="D479" s="339"/>
      <c r="E479" s="339"/>
      <c r="F479" s="339"/>
      <c r="G479" s="339"/>
      <c r="H479" s="339"/>
      <c r="I479" s="339"/>
      <c r="J479" s="339"/>
      <c r="K479" s="339"/>
      <c r="L479" s="339"/>
      <c r="M479" s="340"/>
      <c r="N479" s="339"/>
      <c r="O479" s="339"/>
      <c r="P479" s="339"/>
      <c r="Q479" s="341"/>
      <c r="R479" s="178"/>
      <c r="S479" s="434"/>
      <c r="T479" s="434"/>
      <c r="U479" s="434"/>
      <c r="V479" s="339"/>
      <c r="W479" s="99">
        <f t="shared" si="18"/>
        <v>0</v>
      </c>
      <c r="X479" s="339"/>
      <c r="Y479" s="339"/>
      <c r="Z479" s="339"/>
      <c r="AA479" s="339"/>
      <c r="AB479" s="339"/>
      <c r="AC479" s="339"/>
      <c r="AD479" s="339"/>
      <c r="AE479" s="339"/>
      <c r="AF479" s="339"/>
      <c r="AG479" s="339"/>
      <c r="AH479" s="339"/>
      <c r="AI479" s="339"/>
      <c r="AJ479" s="339"/>
      <c r="AK479" s="339"/>
    </row>
    <row r="480" spans="1:37" ht="12.75" customHeight="1">
      <c r="A480" s="339"/>
      <c r="B480" s="466"/>
      <c r="C480" s="339"/>
      <c r="D480" s="339"/>
      <c r="E480" s="339"/>
      <c r="F480" s="339"/>
      <c r="G480" s="339"/>
      <c r="H480" s="339"/>
      <c r="I480" s="339"/>
      <c r="J480" s="339"/>
      <c r="K480" s="339"/>
      <c r="L480" s="339"/>
      <c r="M480" s="340"/>
      <c r="N480" s="339"/>
      <c r="O480" s="339"/>
      <c r="P480" s="339"/>
      <c r="Q480" s="341"/>
      <c r="R480" s="178"/>
      <c r="S480" s="434"/>
      <c r="T480" s="434"/>
      <c r="U480" s="434"/>
      <c r="V480" s="339"/>
      <c r="W480" s="99">
        <f t="shared" si="18"/>
        <v>0</v>
      </c>
      <c r="X480" s="339"/>
      <c r="Y480" s="339"/>
      <c r="Z480" s="339"/>
      <c r="AA480" s="339"/>
      <c r="AB480" s="339"/>
      <c r="AC480" s="339"/>
      <c r="AD480" s="339"/>
      <c r="AE480" s="339"/>
      <c r="AF480" s="339"/>
      <c r="AG480" s="339"/>
      <c r="AH480" s="339"/>
      <c r="AI480" s="339"/>
      <c r="AJ480" s="339"/>
      <c r="AK480" s="339"/>
    </row>
    <row r="481" spans="1:37" ht="12.75" customHeight="1">
      <c r="A481" s="339"/>
      <c r="B481" s="466"/>
      <c r="C481" s="339"/>
      <c r="D481" s="339"/>
      <c r="E481" s="339"/>
      <c r="F481" s="339"/>
      <c r="G481" s="339"/>
      <c r="H481" s="339"/>
      <c r="I481" s="339"/>
      <c r="J481" s="339"/>
      <c r="K481" s="339"/>
      <c r="L481" s="339"/>
      <c r="M481" s="340"/>
      <c r="N481" s="339"/>
      <c r="O481" s="339"/>
      <c r="P481" s="339"/>
      <c r="Q481" s="341"/>
      <c r="R481" s="178"/>
      <c r="S481" s="434"/>
      <c r="T481" s="434"/>
      <c r="U481" s="434"/>
      <c r="V481" s="339"/>
      <c r="W481" s="99">
        <f t="shared" si="18"/>
        <v>0</v>
      </c>
      <c r="X481" s="339"/>
      <c r="Y481" s="339"/>
      <c r="Z481" s="339"/>
      <c r="AA481" s="339"/>
      <c r="AB481" s="339"/>
      <c r="AC481" s="339"/>
      <c r="AD481" s="339"/>
      <c r="AE481" s="339"/>
      <c r="AF481" s="339"/>
      <c r="AG481" s="339"/>
      <c r="AH481" s="339"/>
      <c r="AI481" s="339"/>
      <c r="AJ481" s="339"/>
      <c r="AK481" s="339"/>
    </row>
    <row r="482" spans="1:37" ht="12.75" customHeight="1">
      <c r="A482" s="339"/>
      <c r="B482" s="466"/>
      <c r="C482" s="339"/>
      <c r="D482" s="339"/>
      <c r="E482" s="339"/>
      <c r="F482" s="339"/>
      <c r="G482" s="339"/>
      <c r="H482" s="339"/>
      <c r="I482" s="339"/>
      <c r="J482" s="339"/>
      <c r="K482" s="339"/>
      <c r="L482" s="339"/>
      <c r="M482" s="340"/>
      <c r="N482" s="339"/>
      <c r="O482" s="339"/>
      <c r="P482" s="339"/>
      <c r="Q482" s="341"/>
      <c r="R482" s="178"/>
      <c r="S482" s="434"/>
      <c r="T482" s="434"/>
      <c r="U482" s="434"/>
      <c r="V482" s="339"/>
      <c r="W482" s="99">
        <f t="shared" si="18"/>
        <v>0</v>
      </c>
      <c r="X482" s="339"/>
      <c r="Y482" s="339"/>
      <c r="Z482" s="339"/>
      <c r="AA482" s="339"/>
      <c r="AB482" s="339"/>
      <c r="AC482" s="339"/>
      <c r="AD482" s="339"/>
      <c r="AE482" s="339"/>
      <c r="AF482" s="339"/>
      <c r="AG482" s="339"/>
      <c r="AH482" s="339"/>
      <c r="AI482" s="339"/>
      <c r="AJ482" s="339"/>
      <c r="AK482" s="339"/>
    </row>
    <row r="483" spans="1:37" ht="12.75" customHeight="1">
      <c r="A483" s="339"/>
      <c r="B483" s="466"/>
      <c r="C483" s="339"/>
      <c r="D483" s="339"/>
      <c r="E483" s="339"/>
      <c r="F483" s="339"/>
      <c r="G483" s="339"/>
      <c r="H483" s="339"/>
      <c r="I483" s="339"/>
      <c r="J483" s="339"/>
      <c r="K483" s="339"/>
      <c r="L483" s="339"/>
      <c r="M483" s="340"/>
      <c r="N483" s="339"/>
      <c r="O483" s="339"/>
      <c r="P483" s="339"/>
      <c r="Q483" s="341"/>
      <c r="R483" s="178"/>
      <c r="S483" s="434"/>
      <c r="T483" s="434"/>
      <c r="U483" s="434"/>
      <c r="V483" s="339"/>
      <c r="W483" s="99">
        <f t="shared" si="18"/>
        <v>0</v>
      </c>
      <c r="X483" s="339"/>
      <c r="Y483" s="339"/>
      <c r="Z483" s="339"/>
      <c r="AA483" s="339"/>
      <c r="AB483" s="339"/>
      <c r="AC483" s="339"/>
      <c r="AD483" s="339"/>
      <c r="AE483" s="339"/>
      <c r="AF483" s="339"/>
      <c r="AG483" s="339"/>
      <c r="AH483" s="339"/>
      <c r="AI483" s="339"/>
      <c r="AJ483" s="339"/>
      <c r="AK483" s="339"/>
    </row>
    <row r="484" spans="1:37" ht="12.75" customHeight="1">
      <c r="A484" s="339"/>
      <c r="B484" s="466"/>
      <c r="C484" s="339"/>
      <c r="D484" s="339"/>
      <c r="E484" s="339"/>
      <c r="F484" s="339"/>
      <c r="G484" s="339"/>
      <c r="H484" s="339"/>
      <c r="I484" s="339"/>
      <c r="J484" s="339"/>
      <c r="K484" s="339"/>
      <c r="L484" s="339"/>
      <c r="M484" s="340"/>
      <c r="N484" s="339"/>
      <c r="O484" s="339"/>
      <c r="P484" s="339"/>
      <c r="Q484" s="341"/>
      <c r="R484" s="178"/>
      <c r="S484" s="434"/>
      <c r="T484" s="434"/>
      <c r="U484" s="434"/>
      <c r="V484" s="339"/>
      <c r="W484" s="99">
        <f t="shared" si="18"/>
        <v>0</v>
      </c>
      <c r="X484" s="339"/>
      <c r="Y484" s="339"/>
      <c r="Z484" s="339"/>
      <c r="AA484" s="339"/>
      <c r="AB484" s="339"/>
      <c r="AC484" s="339"/>
      <c r="AD484" s="339"/>
      <c r="AE484" s="339"/>
      <c r="AF484" s="339"/>
      <c r="AG484" s="339"/>
      <c r="AH484" s="339"/>
      <c r="AI484" s="339"/>
      <c r="AJ484" s="339"/>
      <c r="AK484" s="339"/>
    </row>
    <row r="485" spans="1:37" ht="12.75" customHeight="1">
      <c r="A485" s="339"/>
      <c r="B485" s="466"/>
      <c r="C485" s="339"/>
      <c r="D485" s="339"/>
      <c r="E485" s="339"/>
      <c r="F485" s="339"/>
      <c r="G485" s="339"/>
      <c r="H485" s="339"/>
      <c r="I485" s="339"/>
      <c r="J485" s="339"/>
      <c r="K485" s="339"/>
      <c r="L485" s="339"/>
      <c r="M485" s="340"/>
      <c r="N485" s="339"/>
      <c r="O485" s="339"/>
      <c r="P485" s="339"/>
      <c r="Q485" s="341"/>
      <c r="R485" s="178"/>
      <c r="S485" s="434"/>
      <c r="T485" s="434"/>
      <c r="U485" s="434"/>
      <c r="V485" s="339"/>
      <c r="W485" s="99">
        <f t="shared" si="18"/>
        <v>0</v>
      </c>
      <c r="X485" s="339"/>
      <c r="Y485" s="339"/>
      <c r="Z485" s="339"/>
      <c r="AA485" s="339"/>
      <c r="AB485" s="339"/>
      <c r="AC485" s="339"/>
      <c r="AD485" s="339"/>
      <c r="AE485" s="339"/>
      <c r="AF485" s="339"/>
      <c r="AG485" s="339"/>
      <c r="AH485" s="339"/>
      <c r="AI485" s="339"/>
      <c r="AJ485" s="339"/>
      <c r="AK485" s="339"/>
    </row>
    <row r="486" spans="1:37" ht="12.75" customHeight="1">
      <c r="A486" s="339"/>
      <c r="B486" s="466"/>
      <c r="C486" s="339"/>
      <c r="D486" s="339"/>
      <c r="E486" s="339"/>
      <c r="F486" s="339"/>
      <c r="G486" s="339"/>
      <c r="H486" s="339"/>
      <c r="I486" s="339"/>
      <c r="J486" s="339"/>
      <c r="K486" s="339"/>
      <c r="L486" s="339"/>
      <c r="M486" s="340"/>
      <c r="N486" s="339"/>
      <c r="O486" s="339"/>
      <c r="P486" s="339"/>
      <c r="Q486" s="341"/>
      <c r="R486" s="178"/>
      <c r="S486" s="434"/>
      <c r="T486" s="434"/>
      <c r="U486" s="434"/>
      <c r="V486" s="339"/>
      <c r="W486" s="99">
        <f t="shared" si="18"/>
        <v>0</v>
      </c>
      <c r="X486" s="339"/>
      <c r="Y486" s="339"/>
      <c r="Z486" s="339"/>
      <c r="AA486" s="339"/>
      <c r="AB486" s="339"/>
      <c r="AC486" s="339"/>
      <c r="AD486" s="339"/>
      <c r="AE486" s="339"/>
      <c r="AF486" s="339"/>
      <c r="AG486" s="339"/>
      <c r="AH486" s="339"/>
      <c r="AI486" s="339"/>
      <c r="AJ486" s="339"/>
      <c r="AK486" s="339"/>
    </row>
    <row r="487" spans="1:37" ht="12.75" customHeight="1">
      <c r="A487" s="339"/>
      <c r="B487" s="466"/>
      <c r="C487" s="339"/>
      <c r="D487" s="339"/>
      <c r="E487" s="339"/>
      <c r="F487" s="339"/>
      <c r="G487" s="339"/>
      <c r="H487" s="339"/>
      <c r="I487" s="339"/>
      <c r="J487" s="339"/>
      <c r="K487" s="339"/>
      <c r="L487" s="339"/>
      <c r="M487" s="340"/>
      <c r="N487" s="339"/>
      <c r="O487" s="339"/>
      <c r="P487" s="339"/>
      <c r="Q487" s="341"/>
      <c r="R487" s="178"/>
      <c r="S487" s="434"/>
      <c r="T487" s="434"/>
      <c r="U487" s="434"/>
      <c r="V487" s="339"/>
      <c r="W487" s="99">
        <f t="shared" si="18"/>
        <v>0</v>
      </c>
      <c r="X487" s="339"/>
      <c r="Y487" s="339"/>
      <c r="Z487" s="339"/>
      <c r="AA487" s="339"/>
      <c r="AB487" s="339"/>
      <c r="AC487" s="339"/>
      <c r="AD487" s="339"/>
      <c r="AE487" s="339"/>
      <c r="AF487" s="339"/>
      <c r="AG487" s="339"/>
      <c r="AH487" s="339"/>
      <c r="AI487" s="339"/>
      <c r="AJ487" s="339"/>
      <c r="AK487" s="339"/>
    </row>
    <row r="488" spans="1:37" ht="12.75" customHeight="1">
      <c r="A488" s="339"/>
      <c r="B488" s="466"/>
      <c r="C488" s="339"/>
      <c r="D488" s="339"/>
      <c r="E488" s="339"/>
      <c r="F488" s="339"/>
      <c r="G488" s="339"/>
      <c r="H488" s="339"/>
      <c r="I488" s="339"/>
      <c r="J488" s="339"/>
      <c r="K488" s="339"/>
      <c r="L488" s="339"/>
      <c r="M488" s="340"/>
      <c r="N488" s="339"/>
      <c r="O488" s="339"/>
      <c r="P488" s="339"/>
      <c r="Q488" s="341"/>
      <c r="R488" s="178"/>
      <c r="S488" s="434"/>
      <c r="T488" s="434"/>
      <c r="U488" s="434"/>
      <c r="V488" s="339"/>
      <c r="W488" s="99">
        <f t="shared" si="18"/>
        <v>0</v>
      </c>
      <c r="X488" s="339"/>
      <c r="Y488" s="339"/>
      <c r="Z488" s="339"/>
      <c r="AA488" s="339"/>
      <c r="AB488" s="339"/>
      <c r="AC488" s="339"/>
      <c r="AD488" s="339"/>
      <c r="AE488" s="339"/>
      <c r="AF488" s="339"/>
      <c r="AG488" s="339"/>
      <c r="AH488" s="339"/>
      <c r="AI488" s="339"/>
      <c r="AJ488" s="339"/>
      <c r="AK488" s="339"/>
    </row>
    <row r="489" spans="1:37" ht="12.75" customHeight="1">
      <c r="A489" s="339"/>
      <c r="B489" s="466"/>
      <c r="C489" s="339"/>
      <c r="D489" s="339"/>
      <c r="E489" s="339"/>
      <c r="F489" s="339"/>
      <c r="G489" s="339"/>
      <c r="H489" s="339"/>
      <c r="I489" s="339"/>
      <c r="J489" s="339"/>
      <c r="K489" s="339"/>
      <c r="L489" s="339"/>
      <c r="M489" s="340"/>
      <c r="N489" s="339"/>
      <c r="O489" s="339"/>
      <c r="P489" s="339"/>
      <c r="Q489" s="341"/>
      <c r="R489" s="178"/>
      <c r="S489" s="434"/>
      <c r="T489" s="434"/>
      <c r="U489" s="434"/>
      <c r="V489" s="339"/>
      <c r="W489" s="99">
        <f t="shared" si="18"/>
        <v>0</v>
      </c>
      <c r="X489" s="339"/>
      <c r="Y489" s="339"/>
      <c r="Z489" s="339"/>
      <c r="AA489" s="339"/>
      <c r="AB489" s="339"/>
      <c r="AC489" s="339"/>
      <c r="AD489" s="339"/>
      <c r="AE489" s="339"/>
      <c r="AF489" s="339"/>
      <c r="AG489" s="339"/>
      <c r="AH489" s="339"/>
      <c r="AI489" s="339"/>
      <c r="AJ489" s="339"/>
      <c r="AK489" s="339"/>
    </row>
    <row r="490" spans="1:37" ht="12.75" customHeight="1">
      <c r="A490" s="339"/>
      <c r="B490" s="466"/>
      <c r="C490" s="339"/>
      <c r="D490" s="339"/>
      <c r="E490" s="339"/>
      <c r="F490" s="339"/>
      <c r="G490" s="339"/>
      <c r="H490" s="339"/>
      <c r="I490" s="339"/>
      <c r="J490" s="339"/>
      <c r="K490" s="339"/>
      <c r="L490" s="339"/>
      <c r="M490" s="340"/>
      <c r="N490" s="339"/>
      <c r="O490" s="339"/>
      <c r="P490" s="339"/>
      <c r="Q490" s="341"/>
      <c r="R490" s="178"/>
      <c r="S490" s="434"/>
      <c r="T490" s="434"/>
      <c r="U490" s="434"/>
      <c r="V490" s="339"/>
      <c r="W490" s="99">
        <f t="shared" si="18"/>
        <v>0</v>
      </c>
      <c r="X490" s="339"/>
      <c r="Y490" s="339"/>
      <c r="Z490" s="339"/>
      <c r="AA490" s="339"/>
      <c r="AB490" s="339"/>
      <c r="AC490" s="339"/>
      <c r="AD490" s="339"/>
      <c r="AE490" s="339"/>
      <c r="AF490" s="339"/>
      <c r="AG490" s="339"/>
      <c r="AH490" s="339"/>
      <c r="AI490" s="339"/>
      <c r="AJ490" s="339"/>
      <c r="AK490" s="339"/>
    </row>
    <row r="491" spans="1:37" ht="12.75" customHeight="1">
      <c r="A491" s="339"/>
      <c r="B491" s="466"/>
      <c r="C491" s="339"/>
      <c r="D491" s="339"/>
      <c r="E491" s="339"/>
      <c r="F491" s="339"/>
      <c r="G491" s="339"/>
      <c r="H491" s="339"/>
      <c r="I491" s="339"/>
      <c r="J491" s="339"/>
      <c r="K491" s="339"/>
      <c r="L491" s="339"/>
      <c r="M491" s="340"/>
      <c r="N491" s="339"/>
      <c r="O491" s="339"/>
      <c r="P491" s="339"/>
      <c r="Q491" s="341"/>
      <c r="R491" s="178"/>
      <c r="S491" s="434"/>
      <c r="T491" s="434"/>
      <c r="U491" s="434"/>
      <c r="V491" s="339"/>
      <c r="W491" s="99">
        <f t="shared" si="18"/>
        <v>0</v>
      </c>
      <c r="X491" s="339"/>
      <c r="Y491" s="339"/>
      <c r="Z491" s="339"/>
      <c r="AA491" s="339"/>
      <c r="AB491" s="339"/>
      <c r="AC491" s="339"/>
      <c r="AD491" s="339"/>
      <c r="AE491" s="339"/>
      <c r="AF491" s="339"/>
      <c r="AG491" s="339"/>
      <c r="AH491" s="339"/>
      <c r="AI491" s="339"/>
      <c r="AJ491" s="339"/>
      <c r="AK491" s="339"/>
    </row>
    <row r="492" spans="1:37" ht="12.75" customHeight="1">
      <c r="A492" s="339"/>
      <c r="B492" s="466"/>
      <c r="C492" s="339"/>
      <c r="D492" s="339"/>
      <c r="E492" s="339"/>
      <c r="F492" s="339"/>
      <c r="G492" s="339"/>
      <c r="H492" s="339"/>
      <c r="I492" s="339"/>
      <c r="J492" s="339"/>
      <c r="K492" s="339"/>
      <c r="L492" s="339"/>
      <c r="M492" s="340"/>
      <c r="N492" s="339"/>
      <c r="O492" s="339"/>
      <c r="P492" s="339"/>
      <c r="Q492" s="341"/>
      <c r="R492" s="178"/>
      <c r="S492" s="434"/>
      <c r="T492" s="434"/>
      <c r="U492" s="434"/>
      <c r="V492" s="339"/>
      <c r="W492" s="99">
        <f t="shared" ref="W492:W746" si="19">COUNTIF($B$4:$B$128,B492)</f>
        <v>0</v>
      </c>
      <c r="X492" s="339"/>
      <c r="Y492" s="339"/>
      <c r="Z492" s="339"/>
      <c r="AA492" s="339"/>
      <c r="AB492" s="339"/>
      <c r="AC492" s="339"/>
      <c r="AD492" s="339"/>
      <c r="AE492" s="339"/>
      <c r="AF492" s="339"/>
      <c r="AG492" s="339"/>
      <c r="AH492" s="339"/>
      <c r="AI492" s="339"/>
      <c r="AJ492" s="339"/>
      <c r="AK492" s="339"/>
    </row>
    <row r="493" spans="1:37" ht="12.75" customHeight="1">
      <c r="A493" s="339"/>
      <c r="B493" s="466"/>
      <c r="C493" s="339"/>
      <c r="D493" s="339"/>
      <c r="E493" s="339"/>
      <c r="F493" s="339"/>
      <c r="G493" s="339"/>
      <c r="H493" s="339"/>
      <c r="I493" s="339"/>
      <c r="J493" s="339"/>
      <c r="K493" s="339"/>
      <c r="L493" s="339"/>
      <c r="M493" s="340"/>
      <c r="N493" s="339"/>
      <c r="O493" s="339"/>
      <c r="P493" s="339"/>
      <c r="Q493" s="341"/>
      <c r="R493" s="178"/>
      <c r="S493" s="434"/>
      <c r="T493" s="434"/>
      <c r="U493" s="434"/>
      <c r="V493" s="339"/>
      <c r="W493" s="99">
        <f t="shared" si="19"/>
        <v>0</v>
      </c>
      <c r="X493" s="339"/>
      <c r="Y493" s="339"/>
      <c r="Z493" s="339"/>
      <c r="AA493" s="339"/>
      <c r="AB493" s="339"/>
      <c r="AC493" s="339"/>
      <c r="AD493" s="339"/>
      <c r="AE493" s="339"/>
      <c r="AF493" s="339"/>
      <c r="AG493" s="339"/>
      <c r="AH493" s="339"/>
      <c r="AI493" s="339"/>
      <c r="AJ493" s="339"/>
      <c r="AK493" s="339"/>
    </row>
    <row r="494" spans="1:37" ht="12.75" customHeight="1">
      <c r="A494" s="339"/>
      <c r="B494" s="466"/>
      <c r="C494" s="339"/>
      <c r="D494" s="339"/>
      <c r="E494" s="339"/>
      <c r="F494" s="339"/>
      <c r="G494" s="339"/>
      <c r="H494" s="339"/>
      <c r="I494" s="339"/>
      <c r="J494" s="339"/>
      <c r="K494" s="339"/>
      <c r="L494" s="339"/>
      <c r="M494" s="340"/>
      <c r="N494" s="339"/>
      <c r="O494" s="339"/>
      <c r="P494" s="339"/>
      <c r="Q494" s="341"/>
      <c r="R494" s="178"/>
      <c r="S494" s="434"/>
      <c r="T494" s="434"/>
      <c r="U494" s="434"/>
      <c r="V494" s="339"/>
      <c r="W494" s="99">
        <f t="shared" si="19"/>
        <v>0</v>
      </c>
      <c r="X494" s="339"/>
      <c r="Y494" s="339"/>
      <c r="Z494" s="339"/>
      <c r="AA494" s="339"/>
      <c r="AB494" s="339"/>
      <c r="AC494" s="339"/>
      <c r="AD494" s="339"/>
      <c r="AE494" s="339"/>
      <c r="AF494" s="339"/>
      <c r="AG494" s="339"/>
      <c r="AH494" s="339"/>
      <c r="AI494" s="339"/>
      <c r="AJ494" s="339"/>
      <c r="AK494" s="339"/>
    </row>
    <row r="495" spans="1:37" ht="12.75" customHeight="1">
      <c r="A495" s="339"/>
      <c r="B495" s="466"/>
      <c r="C495" s="339"/>
      <c r="D495" s="339"/>
      <c r="E495" s="339"/>
      <c r="F495" s="339"/>
      <c r="G495" s="339"/>
      <c r="H495" s="339"/>
      <c r="I495" s="339"/>
      <c r="J495" s="339"/>
      <c r="K495" s="339"/>
      <c r="L495" s="339"/>
      <c r="M495" s="340"/>
      <c r="N495" s="339"/>
      <c r="O495" s="339"/>
      <c r="P495" s="339"/>
      <c r="Q495" s="341"/>
      <c r="R495" s="178"/>
      <c r="S495" s="434"/>
      <c r="T495" s="434"/>
      <c r="U495" s="434"/>
      <c r="V495" s="339"/>
      <c r="W495" s="99">
        <f t="shared" si="19"/>
        <v>0</v>
      </c>
      <c r="X495" s="339"/>
      <c r="Y495" s="339"/>
      <c r="Z495" s="339"/>
      <c r="AA495" s="339"/>
      <c r="AB495" s="339"/>
      <c r="AC495" s="339"/>
      <c r="AD495" s="339"/>
      <c r="AE495" s="339"/>
      <c r="AF495" s="339"/>
      <c r="AG495" s="339"/>
      <c r="AH495" s="339"/>
      <c r="AI495" s="339"/>
      <c r="AJ495" s="339"/>
      <c r="AK495" s="339"/>
    </row>
    <row r="496" spans="1:37" ht="12.75" customHeight="1">
      <c r="A496" s="339"/>
      <c r="B496" s="466"/>
      <c r="C496" s="339"/>
      <c r="D496" s="339"/>
      <c r="E496" s="339"/>
      <c r="F496" s="339"/>
      <c r="G496" s="339"/>
      <c r="H496" s="339"/>
      <c r="I496" s="339"/>
      <c r="J496" s="339"/>
      <c r="K496" s="339"/>
      <c r="L496" s="339"/>
      <c r="M496" s="340"/>
      <c r="N496" s="339"/>
      <c r="O496" s="339"/>
      <c r="P496" s="339"/>
      <c r="Q496" s="341"/>
      <c r="R496" s="178"/>
      <c r="S496" s="434"/>
      <c r="T496" s="434"/>
      <c r="U496" s="434"/>
      <c r="V496" s="339"/>
      <c r="W496" s="99">
        <f t="shared" si="19"/>
        <v>0</v>
      </c>
      <c r="X496" s="339"/>
      <c r="Y496" s="339"/>
      <c r="Z496" s="339"/>
      <c r="AA496" s="339"/>
      <c r="AB496" s="339"/>
      <c r="AC496" s="339"/>
      <c r="AD496" s="339"/>
      <c r="AE496" s="339"/>
      <c r="AF496" s="339"/>
      <c r="AG496" s="339"/>
      <c r="AH496" s="339"/>
      <c r="AI496" s="339"/>
      <c r="AJ496" s="339"/>
      <c r="AK496" s="339"/>
    </row>
    <row r="497" spans="1:37" ht="12.75" customHeight="1">
      <c r="A497" s="339"/>
      <c r="B497" s="466"/>
      <c r="C497" s="339"/>
      <c r="D497" s="339"/>
      <c r="E497" s="339"/>
      <c r="F497" s="339"/>
      <c r="G497" s="339"/>
      <c r="H497" s="339"/>
      <c r="I497" s="339"/>
      <c r="J497" s="339"/>
      <c r="K497" s="339"/>
      <c r="L497" s="339"/>
      <c r="M497" s="340"/>
      <c r="N497" s="339"/>
      <c r="O497" s="339"/>
      <c r="P497" s="339"/>
      <c r="Q497" s="341"/>
      <c r="R497" s="178"/>
      <c r="S497" s="434"/>
      <c r="T497" s="434"/>
      <c r="U497" s="434"/>
      <c r="V497" s="339"/>
      <c r="W497" s="99">
        <f t="shared" si="19"/>
        <v>0</v>
      </c>
      <c r="X497" s="339"/>
      <c r="Y497" s="339"/>
      <c r="Z497" s="339"/>
      <c r="AA497" s="339"/>
      <c r="AB497" s="339"/>
      <c r="AC497" s="339"/>
      <c r="AD497" s="339"/>
      <c r="AE497" s="339"/>
      <c r="AF497" s="339"/>
      <c r="AG497" s="339"/>
      <c r="AH497" s="339"/>
      <c r="AI497" s="339"/>
      <c r="AJ497" s="339"/>
      <c r="AK497" s="339"/>
    </row>
    <row r="498" spans="1:37" ht="12.75" customHeight="1">
      <c r="A498" s="339"/>
      <c r="B498" s="466"/>
      <c r="C498" s="339"/>
      <c r="D498" s="339"/>
      <c r="E498" s="339"/>
      <c r="F498" s="339"/>
      <c r="G498" s="339"/>
      <c r="H498" s="339"/>
      <c r="I498" s="339"/>
      <c r="J498" s="339"/>
      <c r="K498" s="339"/>
      <c r="L498" s="339"/>
      <c r="M498" s="340"/>
      <c r="N498" s="339"/>
      <c r="O498" s="339"/>
      <c r="P498" s="339"/>
      <c r="Q498" s="341"/>
      <c r="R498" s="178"/>
      <c r="S498" s="434"/>
      <c r="T498" s="434"/>
      <c r="U498" s="434"/>
      <c r="V498" s="339"/>
      <c r="W498" s="99">
        <f t="shared" si="19"/>
        <v>0</v>
      </c>
      <c r="X498" s="339"/>
      <c r="Y498" s="339"/>
      <c r="Z498" s="339"/>
      <c r="AA498" s="339"/>
      <c r="AB498" s="339"/>
      <c r="AC498" s="339"/>
      <c r="AD498" s="339"/>
      <c r="AE498" s="339"/>
      <c r="AF498" s="339"/>
      <c r="AG498" s="339"/>
      <c r="AH498" s="339"/>
      <c r="AI498" s="339"/>
      <c r="AJ498" s="339"/>
      <c r="AK498" s="339"/>
    </row>
    <row r="499" spans="1:37" ht="12.75" customHeight="1">
      <c r="A499" s="339"/>
      <c r="B499" s="466"/>
      <c r="C499" s="339"/>
      <c r="D499" s="339"/>
      <c r="E499" s="339"/>
      <c r="F499" s="339"/>
      <c r="G499" s="339"/>
      <c r="H499" s="339"/>
      <c r="I499" s="339"/>
      <c r="J499" s="339"/>
      <c r="K499" s="339"/>
      <c r="L499" s="339"/>
      <c r="M499" s="340"/>
      <c r="N499" s="339"/>
      <c r="O499" s="339"/>
      <c r="P499" s="339"/>
      <c r="Q499" s="341"/>
      <c r="R499" s="178"/>
      <c r="S499" s="434"/>
      <c r="T499" s="434"/>
      <c r="U499" s="434"/>
      <c r="V499" s="339"/>
      <c r="W499" s="99">
        <f t="shared" si="19"/>
        <v>0</v>
      </c>
      <c r="X499" s="339"/>
      <c r="Y499" s="339"/>
      <c r="Z499" s="339"/>
      <c r="AA499" s="339"/>
      <c r="AB499" s="339"/>
      <c r="AC499" s="339"/>
      <c r="AD499" s="339"/>
      <c r="AE499" s="339"/>
      <c r="AF499" s="339"/>
      <c r="AG499" s="339"/>
      <c r="AH499" s="339"/>
      <c r="AI499" s="339"/>
      <c r="AJ499" s="339"/>
      <c r="AK499" s="339"/>
    </row>
    <row r="500" spans="1:37" ht="12.75" customHeight="1">
      <c r="A500" s="339"/>
      <c r="B500" s="466"/>
      <c r="C500" s="339"/>
      <c r="D500" s="339"/>
      <c r="E500" s="339"/>
      <c r="F500" s="339"/>
      <c r="G500" s="339"/>
      <c r="H500" s="339"/>
      <c r="I500" s="339"/>
      <c r="J500" s="339"/>
      <c r="K500" s="339"/>
      <c r="L500" s="339"/>
      <c r="M500" s="340"/>
      <c r="N500" s="339"/>
      <c r="O500" s="339"/>
      <c r="P500" s="339"/>
      <c r="Q500" s="341"/>
      <c r="R500" s="178"/>
      <c r="S500" s="434"/>
      <c r="T500" s="434"/>
      <c r="U500" s="434"/>
      <c r="V500" s="339"/>
      <c r="W500" s="99">
        <f t="shared" si="19"/>
        <v>0</v>
      </c>
      <c r="X500" s="339"/>
      <c r="Y500" s="339"/>
      <c r="Z500" s="339"/>
      <c r="AA500" s="339"/>
      <c r="AB500" s="339"/>
      <c r="AC500" s="339"/>
      <c r="AD500" s="339"/>
      <c r="AE500" s="339"/>
      <c r="AF500" s="339"/>
      <c r="AG500" s="339"/>
      <c r="AH500" s="339"/>
      <c r="AI500" s="339"/>
      <c r="AJ500" s="339"/>
      <c r="AK500" s="339"/>
    </row>
    <row r="501" spans="1:37" ht="12.75" customHeight="1">
      <c r="A501" s="339"/>
      <c r="B501" s="466"/>
      <c r="C501" s="339"/>
      <c r="D501" s="339"/>
      <c r="E501" s="339"/>
      <c r="F501" s="339"/>
      <c r="G501" s="339"/>
      <c r="H501" s="339"/>
      <c r="I501" s="339"/>
      <c r="J501" s="339"/>
      <c r="K501" s="339"/>
      <c r="L501" s="339"/>
      <c r="M501" s="340"/>
      <c r="N501" s="339"/>
      <c r="O501" s="339"/>
      <c r="P501" s="339"/>
      <c r="Q501" s="341"/>
      <c r="R501" s="178"/>
      <c r="S501" s="434"/>
      <c r="T501" s="434"/>
      <c r="U501" s="434"/>
      <c r="V501" s="339"/>
      <c r="W501" s="99">
        <f t="shared" si="19"/>
        <v>0</v>
      </c>
      <c r="X501" s="339"/>
      <c r="Y501" s="339"/>
      <c r="Z501" s="339"/>
      <c r="AA501" s="339"/>
      <c r="AB501" s="339"/>
      <c r="AC501" s="339"/>
      <c r="AD501" s="339"/>
      <c r="AE501" s="339"/>
      <c r="AF501" s="339"/>
      <c r="AG501" s="339"/>
      <c r="AH501" s="339"/>
      <c r="AI501" s="339"/>
      <c r="AJ501" s="339"/>
      <c r="AK501" s="339"/>
    </row>
    <row r="502" spans="1:37" ht="12.75" customHeight="1">
      <c r="A502" s="339"/>
      <c r="B502" s="466"/>
      <c r="C502" s="339"/>
      <c r="D502" s="339"/>
      <c r="E502" s="339"/>
      <c r="F502" s="339"/>
      <c r="G502" s="339"/>
      <c r="H502" s="339"/>
      <c r="I502" s="339"/>
      <c r="J502" s="339"/>
      <c r="K502" s="339"/>
      <c r="L502" s="339"/>
      <c r="M502" s="340"/>
      <c r="N502" s="339"/>
      <c r="O502" s="339"/>
      <c r="P502" s="339"/>
      <c r="Q502" s="341"/>
      <c r="R502" s="178"/>
      <c r="S502" s="434"/>
      <c r="T502" s="434"/>
      <c r="U502" s="434"/>
      <c r="V502" s="339"/>
      <c r="W502" s="99">
        <f t="shared" si="19"/>
        <v>0</v>
      </c>
      <c r="X502" s="339"/>
      <c r="Y502" s="339"/>
      <c r="Z502" s="339"/>
      <c r="AA502" s="339"/>
      <c r="AB502" s="339"/>
      <c r="AC502" s="339"/>
      <c r="AD502" s="339"/>
      <c r="AE502" s="339"/>
      <c r="AF502" s="339"/>
      <c r="AG502" s="339"/>
      <c r="AH502" s="339"/>
      <c r="AI502" s="339"/>
      <c r="AJ502" s="339"/>
      <c r="AK502" s="339"/>
    </row>
    <row r="503" spans="1:37" ht="12.75" customHeight="1">
      <c r="A503" s="339"/>
      <c r="B503" s="466"/>
      <c r="C503" s="339"/>
      <c r="D503" s="339"/>
      <c r="E503" s="339"/>
      <c r="F503" s="339"/>
      <c r="G503" s="339"/>
      <c r="H503" s="339"/>
      <c r="I503" s="339"/>
      <c r="J503" s="339"/>
      <c r="K503" s="339"/>
      <c r="L503" s="339"/>
      <c r="M503" s="340"/>
      <c r="N503" s="339"/>
      <c r="O503" s="339"/>
      <c r="P503" s="339"/>
      <c r="Q503" s="341"/>
      <c r="R503" s="178"/>
      <c r="S503" s="434"/>
      <c r="T503" s="434"/>
      <c r="U503" s="434"/>
      <c r="V503" s="339"/>
      <c r="W503" s="99">
        <f t="shared" si="19"/>
        <v>0</v>
      </c>
      <c r="X503" s="339"/>
      <c r="Y503" s="339"/>
      <c r="Z503" s="339"/>
      <c r="AA503" s="339"/>
      <c r="AB503" s="339"/>
      <c r="AC503" s="339"/>
      <c r="AD503" s="339"/>
      <c r="AE503" s="339"/>
      <c r="AF503" s="339"/>
      <c r="AG503" s="339"/>
      <c r="AH503" s="339"/>
      <c r="AI503" s="339"/>
      <c r="AJ503" s="339"/>
      <c r="AK503" s="339"/>
    </row>
    <row r="504" spans="1:37" ht="12.75" customHeight="1">
      <c r="A504" s="339"/>
      <c r="B504" s="466"/>
      <c r="C504" s="339"/>
      <c r="D504" s="339"/>
      <c r="E504" s="339"/>
      <c r="F504" s="339"/>
      <c r="G504" s="339"/>
      <c r="H504" s="339"/>
      <c r="I504" s="339"/>
      <c r="J504" s="339"/>
      <c r="K504" s="339"/>
      <c r="L504" s="339"/>
      <c r="M504" s="340"/>
      <c r="N504" s="339"/>
      <c r="O504" s="339"/>
      <c r="P504" s="339"/>
      <c r="Q504" s="341"/>
      <c r="R504" s="178"/>
      <c r="S504" s="434"/>
      <c r="T504" s="434"/>
      <c r="U504" s="434"/>
      <c r="V504" s="339"/>
      <c r="W504" s="99">
        <f t="shared" si="19"/>
        <v>0</v>
      </c>
      <c r="X504" s="339"/>
      <c r="Y504" s="339"/>
      <c r="Z504" s="339"/>
      <c r="AA504" s="339"/>
      <c r="AB504" s="339"/>
      <c r="AC504" s="339"/>
      <c r="AD504" s="339"/>
      <c r="AE504" s="339"/>
      <c r="AF504" s="339"/>
      <c r="AG504" s="339"/>
      <c r="AH504" s="339"/>
      <c r="AI504" s="339"/>
      <c r="AJ504" s="339"/>
      <c r="AK504" s="339"/>
    </row>
    <row r="505" spans="1:37" ht="12.75" customHeight="1">
      <c r="A505" s="339"/>
      <c r="B505" s="466"/>
      <c r="C505" s="339"/>
      <c r="D505" s="339"/>
      <c r="E505" s="339"/>
      <c r="F505" s="339"/>
      <c r="G505" s="339"/>
      <c r="H505" s="339"/>
      <c r="I505" s="339"/>
      <c r="J505" s="339"/>
      <c r="K505" s="339"/>
      <c r="L505" s="339"/>
      <c r="M505" s="340"/>
      <c r="N505" s="339"/>
      <c r="O505" s="339"/>
      <c r="P505" s="339"/>
      <c r="Q505" s="341"/>
      <c r="R505" s="178"/>
      <c r="S505" s="434"/>
      <c r="T505" s="434"/>
      <c r="U505" s="434"/>
      <c r="V505" s="339"/>
      <c r="W505" s="99">
        <f t="shared" si="19"/>
        <v>0</v>
      </c>
      <c r="X505" s="339"/>
      <c r="Y505" s="339"/>
      <c r="Z505" s="339"/>
      <c r="AA505" s="339"/>
      <c r="AB505" s="339"/>
      <c r="AC505" s="339"/>
      <c r="AD505" s="339"/>
      <c r="AE505" s="339"/>
      <c r="AF505" s="339"/>
      <c r="AG505" s="339"/>
      <c r="AH505" s="339"/>
      <c r="AI505" s="339"/>
      <c r="AJ505" s="339"/>
      <c r="AK505" s="339"/>
    </row>
    <row r="506" spans="1:37" ht="12.75" customHeight="1">
      <c r="A506" s="339"/>
      <c r="B506" s="466"/>
      <c r="C506" s="339"/>
      <c r="D506" s="339"/>
      <c r="E506" s="339"/>
      <c r="F506" s="339"/>
      <c r="G506" s="339"/>
      <c r="H506" s="339"/>
      <c r="I506" s="339"/>
      <c r="J506" s="339"/>
      <c r="K506" s="339"/>
      <c r="L506" s="339"/>
      <c r="M506" s="340"/>
      <c r="N506" s="339"/>
      <c r="O506" s="339"/>
      <c r="P506" s="339"/>
      <c r="Q506" s="341"/>
      <c r="R506" s="178"/>
      <c r="S506" s="434"/>
      <c r="T506" s="434"/>
      <c r="U506" s="434"/>
      <c r="V506" s="339"/>
      <c r="W506" s="99">
        <f t="shared" si="19"/>
        <v>0</v>
      </c>
      <c r="X506" s="339"/>
      <c r="Y506" s="339"/>
      <c r="Z506" s="339"/>
      <c r="AA506" s="339"/>
      <c r="AB506" s="339"/>
      <c r="AC506" s="339"/>
      <c r="AD506" s="339"/>
      <c r="AE506" s="339"/>
      <c r="AF506" s="339"/>
      <c r="AG506" s="339"/>
      <c r="AH506" s="339"/>
      <c r="AI506" s="339"/>
      <c r="AJ506" s="339"/>
      <c r="AK506" s="339"/>
    </row>
    <row r="507" spans="1:37" ht="12.75" customHeight="1">
      <c r="A507" s="339"/>
      <c r="B507" s="466"/>
      <c r="C507" s="339"/>
      <c r="D507" s="339"/>
      <c r="E507" s="339"/>
      <c r="F507" s="339"/>
      <c r="G507" s="339"/>
      <c r="H507" s="339"/>
      <c r="I507" s="339"/>
      <c r="J507" s="339"/>
      <c r="K507" s="339"/>
      <c r="L507" s="339"/>
      <c r="M507" s="340"/>
      <c r="N507" s="339"/>
      <c r="O507" s="339"/>
      <c r="P507" s="339"/>
      <c r="Q507" s="341"/>
      <c r="R507" s="178"/>
      <c r="S507" s="434"/>
      <c r="T507" s="434"/>
      <c r="U507" s="434"/>
      <c r="V507" s="339"/>
      <c r="W507" s="99">
        <f t="shared" si="19"/>
        <v>0</v>
      </c>
      <c r="X507" s="339"/>
      <c r="Y507" s="339"/>
      <c r="Z507" s="339"/>
      <c r="AA507" s="339"/>
      <c r="AB507" s="339"/>
      <c r="AC507" s="339"/>
      <c r="AD507" s="339"/>
      <c r="AE507" s="339"/>
      <c r="AF507" s="339"/>
      <c r="AG507" s="339"/>
      <c r="AH507" s="339"/>
      <c r="AI507" s="339"/>
      <c r="AJ507" s="339"/>
      <c r="AK507" s="339"/>
    </row>
    <row r="508" spans="1:37" ht="12.75" customHeight="1">
      <c r="A508" s="339"/>
      <c r="B508" s="466"/>
      <c r="C508" s="339"/>
      <c r="D508" s="339"/>
      <c r="E508" s="339"/>
      <c r="F508" s="339"/>
      <c r="G508" s="339"/>
      <c r="H508" s="339"/>
      <c r="I508" s="339"/>
      <c r="J508" s="339"/>
      <c r="K508" s="339"/>
      <c r="L508" s="339"/>
      <c r="M508" s="340"/>
      <c r="N508" s="339"/>
      <c r="O508" s="339"/>
      <c r="P508" s="339"/>
      <c r="Q508" s="341"/>
      <c r="R508" s="178"/>
      <c r="S508" s="434"/>
      <c r="T508" s="434"/>
      <c r="U508" s="434"/>
      <c r="V508" s="339"/>
      <c r="W508" s="99">
        <f t="shared" si="19"/>
        <v>0</v>
      </c>
      <c r="X508" s="339"/>
      <c r="Y508" s="339"/>
      <c r="Z508" s="339"/>
      <c r="AA508" s="339"/>
      <c r="AB508" s="339"/>
      <c r="AC508" s="339"/>
      <c r="AD508" s="339"/>
      <c r="AE508" s="339"/>
      <c r="AF508" s="339"/>
      <c r="AG508" s="339"/>
      <c r="AH508" s="339"/>
      <c r="AI508" s="339"/>
      <c r="AJ508" s="339"/>
      <c r="AK508" s="339"/>
    </row>
    <row r="509" spans="1:37" ht="12.75" customHeight="1">
      <c r="A509" s="339"/>
      <c r="B509" s="466"/>
      <c r="C509" s="339"/>
      <c r="D509" s="339"/>
      <c r="E509" s="339"/>
      <c r="F509" s="339"/>
      <c r="G509" s="339"/>
      <c r="H509" s="339"/>
      <c r="I509" s="339"/>
      <c r="J509" s="339"/>
      <c r="K509" s="339"/>
      <c r="L509" s="339"/>
      <c r="M509" s="340"/>
      <c r="N509" s="339"/>
      <c r="O509" s="339"/>
      <c r="P509" s="339"/>
      <c r="Q509" s="341"/>
      <c r="R509" s="178"/>
      <c r="S509" s="434"/>
      <c r="T509" s="434"/>
      <c r="U509" s="434"/>
      <c r="V509" s="339"/>
      <c r="W509" s="99">
        <f t="shared" si="19"/>
        <v>0</v>
      </c>
      <c r="X509" s="339"/>
      <c r="Y509" s="339"/>
      <c r="Z509" s="339"/>
      <c r="AA509" s="339"/>
      <c r="AB509" s="339"/>
      <c r="AC509" s="339"/>
      <c r="AD509" s="339"/>
      <c r="AE509" s="339"/>
      <c r="AF509" s="339"/>
      <c r="AG509" s="339"/>
      <c r="AH509" s="339"/>
      <c r="AI509" s="339"/>
      <c r="AJ509" s="339"/>
      <c r="AK509" s="339"/>
    </row>
    <row r="510" spans="1:37" ht="12.75" customHeight="1">
      <c r="A510" s="339"/>
      <c r="B510" s="466"/>
      <c r="C510" s="339"/>
      <c r="D510" s="339"/>
      <c r="E510" s="339"/>
      <c r="F510" s="339"/>
      <c r="G510" s="339"/>
      <c r="H510" s="339"/>
      <c r="I510" s="339"/>
      <c r="J510" s="339"/>
      <c r="K510" s="339"/>
      <c r="L510" s="339"/>
      <c r="M510" s="340"/>
      <c r="N510" s="339"/>
      <c r="O510" s="339"/>
      <c r="P510" s="339"/>
      <c r="Q510" s="341"/>
      <c r="R510" s="178"/>
      <c r="S510" s="434"/>
      <c r="T510" s="434"/>
      <c r="U510" s="434"/>
      <c r="V510" s="339"/>
      <c r="W510" s="99">
        <f t="shared" si="19"/>
        <v>0</v>
      </c>
      <c r="X510" s="339"/>
      <c r="Y510" s="339"/>
      <c r="Z510" s="339"/>
      <c r="AA510" s="339"/>
      <c r="AB510" s="339"/>
      <c r="AC510" s="339"/>
      <c r="AD510" s="339"/>
      <c r="AE510" s="339"/>
      <c r="AF510" s="339"/>
      <c r="AG510" s="339"/>
      <c r="AH510" s="339"/>
      <c r="AI510" s="339"/>
      <c r="AJ510" s="339"/>
      <c r="AK510" s="339"/>
    </row>
    <row r="511" spans="1:37" ht="12.75" customHeight="1">
      <c r="A511" s="339"/>
      <c r="B511" s="466"/>
      <c r="C511" s="339"/>
      <c r="D511" s="339"/>
      <c r="E511" s="339"/>
      <c r="F511" s="339"/>
      <c r="G511" s="339"/>
      <c r="H511" s="339"/>
      <c r="I511" s="339"/>
      <c r="J511" s="339"/>
      <c r="K511" s="339"/>
      <c r="L511" s="339"/>
      <c r="M511" s="340"/>
      <c r="N511" s="339"/>
      <c r="O511" s="339"/>
      <c r="P511" s="339"/>
      <c r="Q511" s="341"/>
      <c r="R511" s="178"/>
      <c r="S511" s="434"/>
      <c r="T511" s="434"/>
      <c r="U511" s="434"/>
      <c r="V511" s="339"/>
      <c r="W511" s="99">
        <f t="shared" si="19"/>
        <v>0</v>
      </c>
      <c r="X511" s="339"/>
      <c r="Y511" s="339"/>
      <c r="Z511" s="339"/>
      <c r="AA511" s="339"/>
      <c r="AB511" s="339"/>
      <c r="AC511" s="339"/>
      <c r="AD511" s="339"/>
      <c r="AE511" s="339"/>
      <c r="AF511" s="339"/>
      <c r="AG511" s="339"/>
      <c r="AH511" s="339"/>
      <c r="AI511" s="339"/>
      <c r="AJ511" s="339"/>
      <c r="AK511" s="339"/>
    </row>
    <row r="512" spans="1:37" ht="12.75" customHeight="1">
      <c r="A512" s="339"/>
      <c r="B512" s="466"/>
      <c r="C512" s="339"/>
      <c r="D512" s="339"/>
      <c r="E512" s="339"/>
      <c r="F512" s="339"/>
      <c r="G512" s="339"/>
      <c r="H512" s="339"/>
      <c r="I512" s="339"/>
      <c r="J512" s="339"/>
      <c r="K512" s="339"/>
      <c r="L512" s="339"/>
      <c r="M512" s="340"/>
      <c r="N512" s="339"/>
      <c r="O512" s="339"/>
      <c r="P512" s="339"/>
      <c r="Q512" s="341"/>
      <c r="R512" s="178"/>
      <c r="S512" s="434"/>
      <c r="T512" s="434"/>
      <c r="U512" s="434"/>
      <c r="V512" s="339"/>
      <c r="W512" s="99">
        <f t="shared" si="19"/>
        <v>0</v>
      </c>
      <c r="X512" s="339"/>
      <c r="Y512" s="339"/>
      <c r="Z512" s="339"/>
      <c r="AA512" s="339"/>
      <c r="AB512" s="339"/>
      <c r="AC512" s="339"/>
      <c r="AD512" s="339"/>
      <c r="AE512" s="339"/>
      <c r="AF512" s="339"/>
      <c r="AG512" s="339"/>
      <c r="AH512" s="339"/>
      <c r="AI512" s="339"/>
      <c r="AJ512" s="339"/>
      <c r="AK512" s="339"/>
    </row>
    <row r="513" spans="1:37" ht="12.75" customHeight="1">
      <c r="A513" s="339"/>
      <c r="B513" s="466"/>
      <c r="C513" s="339"/>
      <c r="D513" s="339"/>
      <c r="E513" s="339"/>
      <c r="F513" s="339"/>
      <c r="G513" s="339"/>
      <c r="H513" s="339"/>
      <c r="I513" s="339"/>
      <c r="J513" s="339"/>
      <c r="K513" s="339"/>
      <c r="L513" s="339"/>
      <c r="M513" s="340"/>
      <c r="N513" s="339"/>
      <c r="O513" s="339"/>
      <c r="P513" s="339"/>
      <c r="Q513" s="341"/>
      <c r="R513" s="178"/>
      <c r="S513" s="434"/>
      <c r="T513" s="434"/>
      <c r="U513" s="434"/>
      <c r="V513" s="339"/>
      <c r="W513" s="99">
        <f t="shared" si="19"/>
        <v>0</v>
      </c>
      <c r="X513" s="339"/>
      <c r="Y513" s="339"/>
      <c r="Z513" s="339"/>
      <c r="AA513" s="339"/>
      <c r="AB513" s="339"/>
      <c r="AC513" s="339"/>
      <c r="AD513" s="339"/>
      <c r="AE513" s="339"/>
      <c r="AF513" s="339"/>
      <c r="AG513" s="339"/>
      <c r="AH513" s="339"/>
      <c r="AI513" s="339"/>
      <c r="AJ513" s="339"/>
      <c r="AK513" s="339"/>
    </row>
    <row r="514" spans="1:37" ht="12.75" customHeight="1">
      <c r="A514" s="339"/>
      <c r="B514" s="466"/>
      <c r="C514" s="339"/>
      <c r="D514" s="339"/>
      <c r="E514" s="339"/>
      <c r="F514" s="339"/>
      <c r="G514" s="339"/>
      <c r="H514" s="339"/>
      <c r="I514" s="339"/>
      <c r="J514" s="339"/>
      <c r="K514" s="339"/>
      <c r="L514" s="339"/>
      <c r="M514" s="340"/>
      <c r="N514" s="339"/>
      <c r="O514" s="339"/>
      <c r="P514" s="339"/>
      <c r="Q514" s="341"/>
      <c r="R514" s="178"/>
      <c r="S514" s="434"/>
      <c r="T514" s="434"/>
      <c r="U514" s="434"/>
      <c r="V514" s="339"/>
      <c r="W514" s="99">
        <f t="shared" si="19"/>
        <v>0</v>
      </c>
      <c r="X514" s="339"/>
      <c r="Y514" s="339"/>
      <c r="Z514" s="339"/>
      <c r="AA514" s="339"/>
      <c r="AB514" s="339"/>
      <c r="AC514" s="339"/>
      <c r="AD514" s="339"/>
      <c r="AE514" s="339"/>
      <c r="AF514" s="339"/>
      <c r="AG514" s="339"/>
      <c r="AH514" s="339"/>
      <c r="AI514" s="339"/>
      <c r="AJ514" s="339"/>
      <c r="AK514" s="339"/>
    </row>
    <row r="515" spans="1:37" ht="12.75" customHeight="1">
      <c r="A515" s="339"/>
      <c r="B515" s="466"/>
      <c r="C515" s="339"/>
      <c r="D515" s="339"/>
      <c r="E515" s="339"/>
      <c r="F515" s="339"/>
      <c r="G515" s="339"/>
      <c r="H515" s="339"/>
      <c r="I515" s="339"/>
      <c r="J515" s="339"/>
      <c r="K515" s="339"/>
      <c r="L515" s="339"/>
      <c r="M515" s="340"/>
      <c r="N515" s="339"/>
      <c r="O515" s="339"/>
      <c r="P515" s="339"/>
      <c r="Q515" s="341"/>
      <c r="R515" s="178"/>
      <c r="S515" s="434"/>
      <c r="T515" s="434"/>
      <c r="U515" s="434"/>
      <c r="V515" s="339"/>
      <c r="W515" s="99">
        <f t="shared" si="19"/>
        <v>0</v>
      </c>
      <c r="X515" s="339"/>
      <c r="Y515" s="339"/>
      <c r="Z515" s="339"/>
      <c r="AA515" s="339"/>
      <c r="AB515" s="339"/>
      <c r="AC515" s="339"/>
      <c r="AD515" s="339"/>
      <c r="AE515" s="339"/>
      <c r="AF515" s="339"/>
      <c r="AG515" s="339"/>
      <c r="AH515" s="339"/>
      <c r="AI515" s="339"/>
      <c r="AJ515" s="339"/>
      <c r="AK515" s="339"/>
    </row>
    <row r="516" spans="1:37" ht="12.75" customHeight="1">
      <c r="A516" s="339"/>
      <c r="B516" s="466"/>
      <c r="C516" s="339"/>
      <c r="D516" s="339"/>
      <c r="E516" s="339"/>
      <c r="F516" s="339"/>
      <c r="G516" s="339"/>
      <c r="H516" s="339"/>
      <c r="I516" s="339"/>
      <c r="J516" s="339"/>
      <c r="K516" s="339"/>
      <c r="L516" s="339"/>
      <c r="M516" s="340"/>
      <c r="N516" s="339"/>
      <c r="O516" s="339"/>
      <c r="P516" s="339"/>
      <c r="Q516" s="341"/>
      <c r="R516" s="178"/>
      <c r="S516" s="434"/>
      <c r="T516" s="434"/>
      <c r="U516" s="434"/>
      <c r="V516" s="339"/>
      <c r="W516" s="99">
        <f t="shared" si="19"/>
        <v>0</v>
      </c>
      <c r="X516" s="339"/>
      <c r="Y516" s="339"/>
      <c r="Z516" s="339"/>
      <c r="AA516" s="339"/>
      <c r="AB516" s="339"/>
      <c r="AC516" s="339"/>
      <c r="AD516" s="339"/>
      <c r="AE516" s="339"/>
      <c r="AF516" s="339"/>
      <c r="AG516" s="339"/>
      <c r="AH516" s="339"/>
      <c r="AI516" s="339"/>
      <c r="AJ516" s="339"/>
      <c r="AK516" s="339"/>
    </row>
    <row r="517" spans="1:37" ht="12.75" customHeight="1">
      <c r="A517" s="339"/>
      <c r="B517" s="466"/>
      <c r="C517" s="339"/>
      <c r="D517" s="339"/>
      <c r="E517" s="339"/>
      <c r="F517" s="339"/>
      <c r="G517" s="339"/>
      <c r="H517" s="339"/>
      <c r="I517" s="339"/>
      <c r="J517" s="339"/>
      <c r="K517" s="339"/>
      <c r="L517" s="339"/>
      <c r="M517" s="340"/>
      <c r="N517" s="339"/>
      <c r="O517" s="339"/>
      <c r="P517" s="339"/>
      <c r="Q517" s="341"/>
      <c r="R517" s="178"/>
      <c r="S517" s="434"/>
      <c r="T517" s="434"/>
      <c r="U517" s="434"/>
      <c r="V517" s="339"/>
      <c r="W517" s="99">
        <f t="shared" si="19"/>
        <v>0</v>
      </c>
      <c r="X517" s="339"/>
      <c r="Y517" s="339"/>
      <c r="Z517" s="339"/>
      <c r="AA517" s="339"/>
      <c r="AB517" s="339"/>
      <c r="AC517" s="339"/>
      <c r="AD517" s="339"/>
      <c r="AE517" s="339"/>
      <c r="AF517" s="339"/>
      <c r="AG517" s="339"/>
      <c r="AH517" s="339"/>
      <c r="AI517" s="339"/>
      <c r="AJ517" s="339"/>
      <c r="AK517" s="339"/>
    </row>
    <row r="518" spans="1:37" ht="12.75" customHeight="1">
      <c r="A518" s="339"/>
      <c r="B518" s="466"/>
      <c r="C518" s="339"/>
      <c r="D518" s="339"/>
      <c r="E518" s="339"/>
      <c r="F518" s="339"/>
      <c r="G518" s="339"/>
      <c r="H518" s="339"/>
      <c r="I518" s="339"/>
      <c r="J518" s="339"/>
      <c r="K518" s="339"/>
      <c r="L518" s="339"/>
      <c r="M518" s="340"/>
      <c r="N518" s="339"/>
      <c r="O518" s="339"/>
      <c r="P518" s="339"/>
      <c r="Q518" s="341"/>
      <c r="R518" s="178"/>
      <c r="S518" s="434"/>
      <c r="T518" s="434"/>
      <c r="U518" s="434"/>
      <c r="V518" s="339"/>
      <c r="W518" s="99">
        <f t="shared" si="19"/>
        <v>0</v>
      </c>
      <c r="X518" s="339"/>
      <c r="Y518" s="339"/>
      <c r="Z518" s="339"/>
      <c r="AA518" s="339"/>
      <c r="AB518" s="339"/>
      <c r="AC518" s="339"/>
      <c r="AD518" s="339"/>
      <c r="AE518" s="339"/>
      <c r="AF518" s="339"/>
      <c r="AG518" s="339"/>
      <c r="AH518" s="339"/>
      <c r="AI518" s="339"/>
      <c r="AJ518" s="339"/>
      <c r="AK518" s="339"/>
    </row>
    <row r="519" spans="1:37" ht="12.75" customHeight="1">
      <c r="A519" s="339"/>
      <c r="B519" s="466"/>
      <c r="C519" s="339"/>
      <c r="D519" s="339"/>
      <c r="E519" s="339"/>
      <c r="F519" s="339"/>
      <c r="G519" s="339"/>
      <c r="H519" s="339"/>
      <c r="I519" s="339"/>
      <c r="J519" s="339"/>
      <c r="K519" s="339"/>
      <c r="L519" s="339"/>
      <c r="M519" s="340"/>
      <c r="N519" s="339"/>
      <c r="O519" s="339"/>
      <c r="P519" s="339"/>
      <c r="Q519" s="341"/>
      <c r="R519" s="178"/>
      <c r="S519" s="434"/>
      <c r="T519" s="434"/>
      <c r="U519" s="434"/>
      <c r="V519" s="339"/>
      <c r="W519" s="99">
        <f t="shared" si="19"/>
        <v>0</v>
      </c>
      <c r="X519" s="339"/>
      <c r="Y519" s="339"/>
      <c r="Z519" s="339"/>
      <c r="AA519" s="339"/>
      <c r="AB519" s="339"/>
      <c r="AC519" s="339"/>
      <c r="AD519" s="339"/>
      <c r="AE519" s="339"/>
      <c r="AF519" s="339"/>
      <c r="AG519" s="339"/>
      <c r="AH519" s="339"/>
      <c r="AI519" s="339"/>
      <c r="AJ519" s="339"/>
      <c r="AK519" s="339"/>
    </row>
    <row r="520" spans="1:37" ht="12.75" customHeight="1">
      <c r="A520" s="339"/>
      <c r="B520" s="466"/>
      <c r="C520" s="339"/>
      <c r="D520" s="339"/>
      <c r="E520" s="339"/>
      <c r="F520" s="339"/>
      <c r="G520" s="339"/>
      <c r="H520" s="339"/>
      <c r="I520" s="339"/>
      <c r="J520" s="339"/>
      <c r="K520" s="339"/>
      <c r="L520" s="339"/>
      <c r="M520" s="340"/>
      <c r="N520" s="339"/>
      <c r="O520" s="339"/>
      <c r="P520" s="339"/>
      <c r="Q520" s="341"/>
      <c r="R520" s="178"/>
      <c r="S520" s="434"/>
      <c r="T520" s="434"/>
      <c r="U520" s="434"/>
      <c r="V520" s="339"/>
      <c r="W520" s="99">
        <f t="shared" si="19"/>
        <v>0</v>
      </c>
      <c r="X520" s="339"/>
      <c r="Y520" s="339"/>
      <c r="Z520" s="339"/>
      <c r="AA520" s="339"/>
      <c r="AB520" s="339"/>
      <c r="AC520" s="339"/>
      <c r="AD520" s="339"/>
      <c r="AE520" s="339"/>
      <c r="AF520" s="339"/>
      <c r="AG520" s="339"/>
      <c r="AH520" s="339"/>
      <c r="AI520" s="339"/>
      <c r="AJ520" s="339"/>
      <c r="AK520" s="339"/>
    </row>
    <row r="521" spans="1:37" ht="12.75" customHeight="1">
      <c r="A521" s="339"/>
      <c r="B521" s="466"/>
      <c r="C521" s="339"/>
      <c r="D521" s="339"/>
      <c r="E521" s="339"/>
      <c r="F521" s="339"/>
      <c r="G521" s="339"/>
      <c r="H521" s="339"/>
      <c r="I521" s="339"/>
      <c r="J521" s="339"/>
      <c r="K521" s="339"/>
      <c r="L521" s="339"/>
      <c r="M521" s="340"/>
      <c r="N521" s="339"/>
      <c r="O521" s="339"/>
      <c r="P521" s="339"/>
      <c r="Q521" s="341"/>
      <c r="R521" s="178"/>
      <c r="S521" s="434"/>
      <c r="T521" s="434"/>
      <c r="U521" s="434"/>
      <c r="V521" s="339"/>
      <c r="W521" s="99">
        <f t="shared" si="19"/>
        <v>0</v>
      </c>
      <c r="X521" s="339"/>
      <c r="Y521" s="339"/>
      <c r="Z521" s="339"/>
      <c r="AA521" s="339"/>
      <c r="AB521" s="339"/>
      <c r="AC521" s="339"/>
      <c r="AD521" s="339"/>
      <c r="AE521" s="339"/>
      <c r="AF521" s="339"/>
      <c r="AG521" s="339"/>
      <c r="AH521" s="339"/>
      <c r="AI521" s="339"/>
      <c r="AJ521" s="339"/>
      <c r="AK521" s="339"/>
    </row>
    <row r="522" spans="1:37" ht="12.75" customHeight="1">
      <c r="A522" s="339"/>
      <c r="B522" s="466"/>
      <c r="C522" s="339"/>
      <c r="D522" s="339"/>
      <c r="E522" s="339"/>
      <c r="F522" s="339"/>
      <c r="G522" s="339"/>
      <c r="H522" s="339"/>
      <c r="I522" s="339"/>
      <c r="J522" s="339"/>
      <c r="K522" s="339"/>
      <c r="L522" s="339"/>
      <c r="M522" s="340"/>
      <c r="N522" s="339"/>
      <c r="O522" s="339"/>
      <c r="P522" s="339"/>
      <c r="Q522" s="341"/>
      <c r="R522" s="178"/>
      <c r="S522" s="434"/>
      <c r="T522" s="434"/>
      <c r="U522" s="434"/>
      <c r="V522" s="339"/>
      <c r="W522" s="99">
        <f t="shared" si="19"/>
        <v>0</v>
      </c>
      <c r="X522" s="339"/>
      <c r="Y522" s="339"/>
      <c r="Z522" s="339"/>
      <c r="AA522" s="339"/>
      <c r="AB522" s="339"/>
      <c r="AC522" s="339"/>
      <c r="AD522" s="339"/>
      <c r="AE522" s="339"/>
      <c r="AF522" s="339"/>
      <c r="AG522" s="339"/>
      <c r="AH522" s="339"/>
      <c r="AI522" s="339"/>
      <c r="AJ522" s="339"/>
      <c r="AK522" s="339"/>
    </row>
    <row r="523" spans="1:37" ht="12.75" customHeight="1">
      <c r="A523" s="339"/>
      <c r="B523" s="466"/>
      <c r="C523" s="339"/>
      <c r="D523" s="339"/>
      <c r="E523" s="339"/>
      <c r="F523" s="339"/>
      <c r="G523" s="339"/>
      <c r="H523" s="339"/>
      <c r="I523" s="339"/>
      <c r="J523" s="339"/>
      <c r="K523" s="339"/>
      <c r="L523" s="339"/>
      <c r="M523" s="340"/>
      <c r="N523" s="339"/>
      <c r="O523" s="339"/>
      <c r="P523" s="339"/>
      <c r="Q523" s="341"/>
      <c r="R523" s="178"/>
      <c r="S523" s="434"/>
      <c r="T523" s="434"/>
      <c r="U523" s="434"/>
      <c r="V523" s="339"/>
      <c r="W523" s="99">
        <f t="shared" si="19"/>
        <v>0</v>
      </c>
      <c r="X523" s="339"/>
      <c r="Y523" s="339"/>
      <c r="Z523" s="339"/>
      <c r="AA523" s="339"/>
      <c r="AB523" s="339"/>
      <c r="AC523" s="339"/>
      <c r="AD523" s="339"/>
      <c r="AE523" s="339"/>
      <c r="AF523" s="339"/>
      <c r="AG523" s="339"/>
      <c r="AH523" s="339"/>
      <c r="AI523" s="339"/>
      <c r="AJ523" s="339"/>
      <c r="AK523" s="339"/>
    </row>
    <row r="524" spans="1:37" ht="12.75" customHeight="1">
      <c r="A524" s="339"/>
      <c r="B524" s="466"/>
      <c r="C524" s="339"/>
      <c r="D524" s="339"/>
      <c r="E524" s="339"/>
      <c r="F524" s="339"/>
      <c r="G524" s="339"/>
      <c r="H524" s="339"/>
      <c r="I524" s="339"/>
      <c r="J524" s="339"/>
      <c r="K524" s="339"/>
      <c r="L524" s="339"/>
      <c r="M524" s="340"/>
      <c r="N524" s="339"/>
      <c r="O524" s="339"/>
      <c r="P524" s="339"/>
      <c r="Q524" s="341"/>
      <c r="R524" s="178"/>
      <c r="S524" s="434"/>
      <c r="T524" s="434"/>
      <c r="U524" s="434"/>
      <c r="V524" s="339"/>
      <c r="W524" s="99">
        <f t="shared" si="19"/>
        <v>0</v>
      </c>
      <c r="X524" s="339"/>
      <c r="Y524" s="339"/>
      <c r="Z524" s="339"/>
      <c r="AA524" s="339"/>
      <c r="AB524" s="339"/>
      <c r="AC524" s="339"/>
      <c r="AD524" s="339"/>
      <c r="AE524" s="339"/>
      <c r="AF524" s="339"/>
      <c r="AG524" s="339"/>
      <c r="AH524" s="339"/>
      <c r="AI524" s="339"/>
      <c r="AJ524" s="339"/>
      <c r="AK524" s="339"/>
    </row>
    <row r="525" spans="1:37" ht="12.75" customHeight="1">
      <c r="A525" s="339"/>
      <c r="B525" s="466"/>
      <c r="C525" s="339"/>
      <c r="D525" s="339"/>
      <c r="E525" s="339"/>
      <c r="F525" s="339"/>
      <c r="G525" s="339"/>
      <c r="H525" s="339"/>
      <c r="I525" s="339"/>
      <c r="J525" s="339"/>
      <c r="K525" s="339"/>
      <c r="L525" s="339"/>
      <c r="M525" s="340"/>
      <c r="N525" s="339"/>
      <c r="O525" s="339"/>
      <c r="P525" s="339"/>
      <c r="Q525" s="341"/>
      <c r="R525" s="178"/>
      <c r="S525" s="434"/>
      <c r="T525" s="434"/>
      <c r="U525" s="434"/>
      <c r="V525" s="339"/>
      <c r="W525" s="99">
        <f t="shared" si="19"/>
        <v>0</v>
      </c>
      <c r="X525" s="339"/>
      <c r="Y525" s="339"/>
      <c r="Z525" s="339"/>
      <c r="AA525" s="339"/>
      <c r="AB525" s="339"/>
      <c r="AC525" s="339"/>
      <c r="AD525" s="339"/>
      <c r="AE525" s="339"/>
      <c r="AF525" s="339"/>
      <c r="AG525" s="339"/>
      <c r="AH525" s="339"/>
      <c r="AI525" s="339"/>
      <c r="AJ525" s="339"/>
      <c r="AK525" s="339"/>
    </row>
    <row r="526" spans="1:37" ht="12.75" customHeight="1">
      <c r="A526" s="339"/>
      <c r="B526" s="466"/>
      <c r="C526" s="339"/>
      <c r="D526" s="339"/>
      <c r="E526" s="339"/>
      <c r="F526" s="339"/>
      <c r="G526" s="339"/>
      <c r="H526" s="339"/>
      <c r="I526" s="339"/>
      <c r="J526" s="339"/>
      <c r="K526" s="339"/>
      <c r="L526" s="339"/>
      <c r="M526" s="340"/>
      <c r="N526" s="339"/>
      <c r="O526" s="339"/>
      <c r="P526" s="339"/>
      <c r="Q526" s="341"/>
      <c r="R526" s="178"/>
      <c r="S526" s="434"/>
      <c r="T526" s="434"/>
      <c r="U526" s="434"/>
      <c r="V526" s="339"/>
      <c r="W526" s="99">
        <f t="shared" si="19"/>
        <v>0</v>
      </c>
      <c r="X526" s="339"/>
      <c r="Y526" s="339"/>
      <c r="Z526" s="339"/>
      <c r="AA526" s="339"/>
      <c r="AB526" s="339"/>
      <c r="AC526" s="339"/>
      <c r="AD526" s="339"/>
      <c r="AE526" s="339"/>
      <c r="AF526" s="339"/>
      <c r="AG526" s="339"/>
      <c r="AH526" s="339"/>
      <c r="AI526" s="339"/>
      <c r="AJ526" s="339"/>
      <c r="AK526" s="339"/>
    </row>
    <row r="527" spans="1:37" ht="12.75" customHeight="1">
      <c r="A527" s="339"/>
      <c r="B527" s="466"/>
      <c r="C527" s="339"/>
      <c r="D527" s="339"/>
      <c r="E527" s="339"/>
      <c r="F527" s="339"/>
      <c r="G527" s="339"/>
      <c r="H527" s="339"/>
      <c r="I527" s="339"/>
      <c r="J527" s="339"/>
      <c r="K527" s="339"/>
      <c r="L527" s="339"/>
      <c r="M527" s="340"/>
      <c r="N527" s="339"/>
      <c r="O527" s="339"/>
      <c r="P527" s="339"/>
      <c r="Q527" s="341"/>
      <c r="R527" s="178"/>
      <c r="S527" s="434"/>
      <c r="T527" s="434"/>
      <c r="U527" s="434"/>
      <c r="V527" s="339"/>
      <c r="W527" s="99">
        <f t="shared" si="19"/>
        <v>0</v>
      </c>
      <c r="X527" s="339"/>
      <c r="Y527" s="339"/>
      <c r="Z527" s="339"/>
      <c r="AA527" s="339"/>
      <c r="AB527" s="339"/>
      <c r="AC527" s="339"/>
      <c r="AD527" s="339"/>
      <c r="AE527" s="339"/>
      <c r="AF527" s="339"/>
      <c r="AG527" s="339"/>
      <c r="AH527" s="339"/>
      <c r="AI527" s="339"/>
      <c r="AJ527" s="339"/>
      <c r="AK527" s="339"/>
    </row>
    <row r="528" spans="1:37" ht="12.75" customHeight="1">
      <c r="A528" s="339"/>
      <c r="B528" s="466"/>
      <c r="C528" s="339"/>
      <c r="D528" s="339"/>
      <c r="E528" s="339"/>
      <c r="F528" s="339"/>
      <c r="G528" s="339"/>
      <c r="H528" s="339"/>
      <c r="I528" s="339"/>
      <c r="J528" s="339"/>
      <c r="K528" s="339"/>
      <c r="L528" s="339"/>
      <c r="M528" s="340"/>
      <c r="N528" s="339"/>
      <c r="O528" s="339"/>
      <c r="P528" s="339"/>
      <c r="Q528" s="341"/>
      <c r="R528" s="178"/>
      <c r="S528" s="434"/>
      <c r="T528" s="434"/>
      <c r="U528" s="434"/>
      <c r="V528" s="339"/>
      <c r="W528" s="99">
        <f t="shared" si="19"/>
        <v>0</v>
      </c>
      <c r="X528" s="339"/>
      <c r="Y528" s="339"/>
      <c r="Z528" s="339"/>
      <c r="AA528" s="339"/>
      <c r="AB528" s="339"/>
      <c r="AC528" s="339"/>
      <c r="AD528" s="339"/>
      <c r="AE528" s="339"/>
      <c r="AF528" s="339"/>
      <c r="AG528" s="339"/>
      <c r="AH528" s="339"/>
      <c r="AI528" s="339"/>
      <c r="AJ528" s="339"/>
      <c r="AK528" s="339"/>
    </row>
    <row r="529" spans="1:37" ht="12.75" customHeight="1">
      <c r="A529" s="339"/>
      <c r="B529" s="466"/>
      <c r="C529" s="339"/>
      <c r="D529" s="339"/>
      <c r="E529" s="339"/>
      <c r="F529" s="339"/>
      <c r="G529" s="339"/>
      <c r="H529" s="339"/>
      <c r="I529" s="339"/>
      <c r="J529" s="339"/>
      <c r="K529" s="339"/>
      <c r="L529" s="339"/>
      <c r="M529" s="340"/>
      <c r="N529" s="339"/>
      <c r="O529" s="339"/>
      <c r="P529" s="339"/>
      <c r="Q529" s="341"/>
      <c r="R529" s="178"/>
      <c r="S529" s="434"/>
      <c r="T529" s="434"/>
      <c r="U529" s="434"/>
      <c r="V529" s="339"/>
      <c r="W529" s="99">
        <f t="shared" si="19"/>
        <v>0</v>
      </c>
      <c r="X529" s="339"/>
      <c r="Y529" s="339"/>
      <c r="Z529" s="339"/>
      <c r="AA529" s="339"/>
      <c r="AB529" s="339"/>
      <c r="AC529" s="339"/>
      <c r="AD529" s="339"/>
      <c r="AE529" s="339"/>
      <c r="AF529" s="339"/>
      <c r="AG529" s="339"/>
      <c r="AH529" s="339"/>
      <c r="AI529" s="339"/>
      <c r="AJ529" s="339"/>
      <c r="AK529" s="339"/>
    </row>
    <row r="530" spans="1:37" ht="12.75" customHeight="1">
      <c r="A530" s="339"/>
      <c r="B530" s="466"/>
      <c r="C530" s="339"/>
      <c r="D530" s="339"/>
      <c r="E530" s="339"/>
      <c r="F530" s="339"/>
      <c r="G530" s="339"/>
      <c r="H530" s="339"/>
      <c r="I530" s="339"/>
      <c r="J530" s="339"/>
      <c r="K530" s="339"/>
      <c r="L530" s="339"/>
      <c r="M530" s="340"/>
      <c r="N530" s="339"/>
      <c r="O530" s="339"/>
      <c r="P530" s="339"/>
      <c r="Q530" s="341"/>
      <c r="R530" s="178"/>
      <c r="S530" s="434"/>
      <c r="T530" s="434"/>
      <c r="U530" s="434"/>
      <c r="V530" s="339"/>
      <c r="W530" s="99">
        <f t="shared" si="19"/>
        <v>0</v>
      </c>
      <c r="X530" s="339"/>
      <c r="Y530" s="339"/>
      <c r="Z530" s="339"/>
      <c r="AA530" s="339"/>
      <c r="AB530" s="339"/>
      <c r="AC530" s="339"/>
      <c r="AD530" s="339"/>
      <c r="AE530" s="339"/>
      <c r="AF530" s="339"/>
      <c r="AG530" s="339"/>
      <c r="AH530" s="339"/>
      <c r="AI530" s="339"/>
      <c r="AJ530" s="339"/>
      <c r="AK530" s="339"/>
    </row>
    <row r="531" spans="1:37" ht="12.75" customHeight="1">
      <c r="A531" s="339"/>
      <c r="B531" s="466"/>
      <c r="C531" s="339"/>
      <c r="D531" s="339"/>
      <c r="E531" s="339"/>
      <c r="F531" s="339"/>
      <c r="G531" s="339"/>
      <c r="H531" s="339"/>
      <c r="I531" s="339"/>
      <c r="J531" s="339"/>
      <c r="K531" s="339"/>
      <c r="L531" s="339"/>
      <c r="M531" s="340"/>
      <c r="N531" s="339"/>
      <c r="O531" s="339"/>
      <c r="P531" s="339"/>
      <c r="Q531" s="341"/>
      <c r="R531" s="178"/>
      <c r="S531" s="434"/>
      <c r="T531" s="434"/>
      <c r="U531" s="434"/>
      <c r="V531" s="339"/>
      <c r="W531" s="99">
        <f t="shared" si="19"/>
        <v>0</v>
      </c>
      <c r="X531" s="339"/>
      <c r="Y531" s="339"/>
      <c r="Z531" s="339"/>
      <c r="AA531" s="339"/>
      <c r="AB531" s="339"/>
      <c r="AC531" s="339"/>
      <c r="AD531" s="339"/>
      <c r="AE531" s="339"/>
      <c r="AF531" s="339"/>
      <c r="AG531" s="339"/>
      <c r="AH531" s="339"/>
      <c r="AI531" s="339"/>
      <c r="AJ531" s="339"/>
      <c r="AK531" s="339"/>
    </row>
    <row r="532" spans="1:37" ht="12.75" customHeight="1">
      <c r="A532" s="339"/>
      <c r="B532" s="466"/>
      <c r="C532" s="339"/>
      <c r="D532" s="339"/>
      <c r="E532" s="339"/>
      <c r="F532" s="339"/>
      <c r="G532" s="339"/>
      <c r="H532" s="339"/>
      <c r="I532" s="339"/>
      <c r="J532" s="339"/>
      <c r="K532" s="339"/>
      <c r="L532" s="339"/>
      <c r="M532" s="340"/>
      <c r="N532" s="339"/>
      <c r="O532" s="339"/>
      <c r="P532" s="339"/>
      <c r="Q532" s="341"/>
      <c r="R532" s="178"/>
      <c r="S532" s="434"/>
      <c r="T532" s="434"/>
      <c r="U532" s="434"/>
      <c r="V532" s="339"/>
      <c r="W532" s="99">
        <f t="shared" si="19"/>
        <v>0</v>
      </c>
      <c r="X532" s="339"/>
      <c r="Y532" s="339"/>
      <c r="Z532" s="339"/>
      <c r="AA532" s="339"/>
      <c r="AB532" s="339"/>
      <c r="AC532" s="339"/>
      <c r="AD532" s="339"/>
      <c r="AE532" s="339"/>
      <c r="AF532" s="339"/>
      <c r="AG532" s="339"/>
      <c r="AH532" s="339"/>
      <c r="AI532" s="339"/>
      <c r="AJ532" s="339"/>
      <c r="AK532" s="339"/>
    </row>
    <row r="533" spans="1:37" ht="12.75" customHeight="1">
      <c r="A533" s="339"/>
      <c r="B533" s="466"/>
      <c r="C533" s="339"/>
      <c r="D533" s="339"/>
      <c r="E533" s="339"/>
      <c r="F533" s="339"/>
      <c r="G533" s="339"/>
      <c r="H533" s="339"/>
      <c r="I533" s="339"/>
      <c r="J533" s="339"/>
      <c r="K533" s="339"/>
      <c r="L533" s="339"/>
      <c r="M533" s="340"/>
      <c r="N533" s="339"/>
      <c r="O533" s="339"/>
      <c r="P533" s="339"/>
      <c r="Q533" s="341"/>
      <c r="R533" s="178"/>
      <c r="S533" s="434"/>
      <c r="T533" s="434"/>
      <c r="U533" s="434"/>
      <c r="V533" s="339"/>
      <c r="W533" s="99">
        <f t="shared" si="19"/>
        <v>0</v>
      </c>
      <c r="X533" s="339"/>
      <c r="Y533" s="339"/>
      <c r="Z533" s="339"/>
      <c r="AA533" s="339"/>
      <c r="AB533" s="339"/>
      <c r="AC533" s="339"/>
      <c r="AD533" s="339"/>
      <c r="AE533" s="339"/>
      <c r="AF533" s="339"/>
      <c r="AG533" s="339"/>
      <c r="AH533" s="339"/>
      <c r="AI533" s="339"/>
      <c r="AJ533" s="339"/>
      <c r="AK533" s="339"/>
    </row>
    <row r="534" spans="1:37" ht="12.75" customHeight="1">
      <c r="A534" s="339"/>
      <c r="B534" s="466"/>
      <c r="C534" s="339"/>
      <c r="D534" s="339"/>
      <c r="E534" s="339"/>
      <c r="F534" s="339"/>
      <c r="G534" s="339"/>
      <c r="H534" s="339"/>
      <c r="I534" s="339"/>
      <c r="J534" s="339"/>
      <c r="K534" s="339"/>
      <c r="L534" s="339"/>
      <c r="M534" s="340"/>
      <c r="N534" s="339"/>
      <c r="O534" s="339"/>
      <c r="P534" s="339"/>
      <c r="Q534" s="341"/>
      <c r="R534" s="178"/>
      <c r="S534" s="434"/>
      <c r="T534" s="434"/>
      <c r="U534" s="434"/>
      <c r="V534" s="339"/>
      <c r="W534" s="99">
        <f t="shared" si="19"/>
        <v>0</v>
      </c>
      <c r="X534" s="339"/>
      <c r="Y534" s="339"/>
      <c r="Z534" s="339"/>
      <c r="AA534" s="339"/>
      <c r="AB534" s="339"/>
      <c r="AC534" s="339"/>
      <c r="AD534" s="339"/>
      <c r="AE534" s="339"/>
      <c r="AF534" s="339"/>
      <c r="AG534" s="339"/>
      <c r="AH534" s="339"/>
      <c r="AI534" s="339"/>
      <c r="AJ534" s="339"/>
      <c r="AK534" s="339"/>
    </row>
    <row r="535" spans="1:37" ht="12.75" customHeight="1">
      <c r="A535" s="339"/>
      <c r="B535" s="466"/>
      <c r="C535" s="339"/>
      <c r="D535" s="339"/>
      <c r="E535" s="339"/>
      <c r="F535" s="339"/>
      <c r="G535" s="339"/>
      <c r="H535" s="339"/>
      <c r="I535" s="339"/>
      <c r="J535" s="339"/>
      <c r="K535" s="339"/>
      <c r="L535" s="339"/>
      <c r="M535" s="340"/>
      <c r="N535" s="339"/>
      <c r="O535" s="339"/>
      <c r="P535" s="339"/>
      <c r="Q535" s="341"/>
      <c r="R535" s="178"/>
      <c r="S535" s="434"/>
      <c r="T535" s="434"/>
      <c r="U535" s="434"/>
      <c r="V535" s="339"/>
      <c r="W535" s="99">
        <f t="shared" si="19"/>
        <v>0</v>
      </c>
      <c r="X535" s="339"/>
      <c r="Y535" s="339"/>
      <c r="Z535" s="339"/>
      <c r="AA535" s="339"/>
      <c r="AB535" s="339"/>
      <c r="AC535" s="339"/>
      <c r="AD535" s="339"/>
      <c r="AE535" s="339"/>
      <c r="AF535" s="339"/>
      <c r="AG535" s="339"/>
      <c r="AH535" s="339"/>
      <c r="AI535" s="339"/>
      <c r="AJ535" s="339"/>
      <c r="AK535" s="339"/>
    </row>
    <row r="536" spans="1:37" ht="12.75" customHeight="1">
      <c r="A536" s="339"/>
      <c r="B536" s="466"/>
      <c r="C536" s="339"/>
      <c r="D536" s="339"/>
      <c r="E536" s="339"/>
      <c r="F536" s="339"/>
      <c r="G536" s="339"/>
      <c r="H536" s="339"/>
      <c r="I536" s="339"/>
      <c r="J536" s="339"/>
      <c r="K536" s="339"/>
      <c r="L536" s="339"/>
      <c r="M536" s="340"/>
      <c r="N536" s="339"/>
      <c r="O536" s="339"/>
      <c r="P536" s="339"/>
      <c r="Q536" s="341"/>
      <c r="R536" s="178"/>
      <c r="S536" s="434"/>
      <c r="T536" s="434"/>
      <c r="U536" s="434"/>
      <c r="V536" s="339"/>
      <c r="W536" s="99">
        <f t="shared" si="19"/>
        <v>0</v>
      </c>
      <c r="X536" s="339"/>
      <c r="Y536" s="339"/>
      <c r="Z536" s="339"/>
      <c r="AA536" s="339"/>
      <c r="AB536" s="339"/>
      <c r="AC536" s="339"/>
      <c r="AD536" s="339"/>
      <c r="AE536" s="339"/>
      <c r="AF536" s="339"/>
      <c r="AG536" s="339"/>
      <c r="AH536" s="339"/>
      <c r="AI536" s="339"/>
      <c r="AJ536" s="339"/>
      <c r="AK536" s="339"/>
    </row>
    <row r="537" spans="1:37" ht="12.75" customHeight="1">
      <c r="A537" s="339"/>
      <c r="B537" s="466"/>
      <c r="C537" s="339"/>
      <c r="D537" s="339"/>
      <c r="E537" s="339"/>
      <c r="F537" s="339"/>
      <c r="G537" s="339"/>
      <c r="H537" s="339"/>
      <c r="I537" s="339"/>
      <c r="J537" s="339"/>
      <c r="K537" s="339"/>
      <c r="L537" s="339"/>
      <c r="M537" s="340"/>
      <c r="N537" s="339"/>
      <c r="O537" s="339"/>
      <c r="P537" s="339"/>
      <c r="Q537" s="341"/>
      <c r="R537" s="178"/>
      <c r="S537" s="434"/>
      <c r="T537" s="434"/>
      <c r="U537" s="434"/>
      <c r="V537" s="339"/>
      <c r="W537" s="99">
        <f t="shared" si="19"/>
        <v>0</v>
      </c>
      <c r="X537" s="339"/>
      <c r="Y537" s="339"/>
      <c r="Z537" s="339"/>
      <c r="AA537" s="339"/>
      <c r="AB537" s="339"/>
      <c r="AC537" s="339"/>
      <c r="AD537" s="339"/>
      <c r="AE537" s="339"/>
      <c r="AF537" s="339"/>
      <c r="AG537" s="339"/>
      <c r="AH537" s="339"/>
      <c r="AI537" s="339"/>
      <c r="AJ537" s="339"/>
      <c r="AK537" s="339"/>
    </row>
    <row r="538" spans="1:37" ht="12.75" customHeight="1">
      <c r="A538" s="339"/>
      <c r="B538" s="466"/>
      <c r="C538" s="339"/>
      <c r="D538" s="339"/>
      <c r="E538" s="339"/>
      <c r="F538" s="339"/>
      <c r="G538" s="339"/>
      <c r="H538" s="339"/>
      <c r="I538" s="339"/>
      <c r="J538" s="339"/>
      <c r="K538" s="339"/>
      <c r="L538" s="339"/>
      <c r="M538" s="340"/>
      <c r="N538" s="339"/>
      <c r="O538" s="339"/>
      <c r="P538" s="339"/>
      <c r="Q538" s="341"/>
      <c r="R538" s="178"/>
      <c r="S538" s="434"/>
      <c r="T538" s="434"/>
      <c r="U538" s="434"/>
      <c r="V538" s="339"/>
      <c r="W538" s="99">
        <f t="shared" si="19"/>
        <v>0</v>
      </c>
      <c r="X538" s="339"/>
      <c r="Y538" s="339"/>
      <c r="Z538" s="339"/>
      <c r="AA538" s="339"/>
      <c r="AB538" s="339"/>
      <c r="AC538" s="339"/>
      <c r="AD538" s="339"/>
      <c r="AE538" s="339"/>
      <c r="AF538" s="339"/>
      <c r="AG538" s="339"/>
      <c r="AH538" s="339"/>
      <c r="AI538" s="339"/>
      <c r="AJ538" s="339"/>
      <c r="AK538" s="339"/>
    </row>
    <row r="539" spans="1:37" ht="12.75" customHeight="1">
      <c r="A539" s="339"/>
      <c r="B539" s="466"/>
      <c r="C539" s="339"/>
      <c r="D539" s="339"/>
      <c r="E539" s="339"/>
      <c r="F539" s="339"/>
      <c r="G539" s="339"/>
      <c r="H539" s="339"/>
      <c r="I539" s="339"/>
      <c r="J539" s="339"/>
      <c r="K539" s="339"/>
      <c r="L539" s="339"/>
      <c r="M539" s="340"/>
      <c r="N539" s="339"/>
      <c r="O539" s="339"/>
      <c r="P539" s="339"/>
      <c r="Q539" s="341"/>
      <c r="R539" s="178"/>
      <c r="S539" s="434"/>
      <c r="T539" s="434"/>
      <c r="U539" s="434"/>
      <c r="V539" s="339"/>
      <c r="W539" s="99">
        <f t="shared" si="19"/>
        <v>0</v>
      </c>
      <c r="X539" s="339"/>
      <c r="Y539" s="339"/>
      <c r="Z539" s="339"/>
      <c r="AA539" s="339"/>
      <c r="AB539" s="339"/>
      <c r="AC539" s="339"/>
      <c r="AD539" s="339"/>
      <c r="AE539" s="339"/>
      <c r="AF539" s="339"/>
      <c r="AG539" s="339"/>
      <c r="AH539" s="339"/>
      <c r="AI539" s="339"/>
      <c r="AJ539" s="339"/>
      <c r="AK539" s="339"/>
    </row>
    <row r="540" spans="1:37" ht="12.75" customHeight="1">
      <c r="A540" s="339"/>
      <c r="B540" s="466"/>
      <c r="C540" s="339"/>
      <c r="D540" s="339"/>
      <c r="E540" s="339"/>
      <c r="F540" s="339"/>
      <c r="G540" s="339"/>
      <c r="H540" s="339"/>
      <c r="I540" s="339"/>
      <c r="J540" s="339"/>
      <c r="K540" s="339"/>
      <c r="L540" s="339"/>
      <c r="M540" s="340"/>
      <c r="N540" s="339"/>
      <c r="O540" s="339"/>
      <c r="P540" s="339"/>
      <c r="Q540" s="341"/>
      <c r="R540" s="178"/>
      <c r="S540" s="434"/>
      <c r="T540" s="434"/>
      <c r="U540" s="434"/>
      <c r="V540" s="339"/>
      <c r="W540" s="99">
        <f t="shared" si="19"/>
        <v>0</v>
      </c>
      <c r="X540" s="339"/>
      <c r="Y540" s="339"/>
      <c r="Z540" s="339"/>
      <c r="AA540" s="339"/>
      <c r="AB540" s="339"/>
      <c r="AC540" s="339"/>
      <c r="AD540" s="339"/>
      <c r="AE540" s="339"/>
      <c r="AF540" s="339"/>
      <c r="AG540" s="339"/>
      <c r="AH540" s="339"/>
      <c r="AI540" s="339"/>
      <c r="AJ540" s="339"/>
      <c r="AK540" s="339"/>
    </row>
    <row r="541" spans="1:37" ht="12.75" customHeight="1">
      <c r="A541" s="339"/>
      <c r="B541" s="466"/>
      <c r="C541" s="339"/>
      <c r="D541" s="339"/>
      <c r="E541" s="339"/>
      <c r="F541" s="339"/>
      <c r="G541" s="339"/>
      <c r="H541" s="339"/>
      <c r="I541" s="339"/>
      <c r="J541" s="339"/>
      <c r="K541" s="339"/>
      <c r="L541" s="339"/>
      <c r="M541" s="340"/>
      <c r="N541" s="339"/>
      <c r="O541" s="339"/>
      <c r="P541" s="339"/>
      <c r="Q541" s="341"/>
      <c r="R541" s="178"/>
      <c r="S541" s="434"/>
      <c r="T541" s="434"/>
      <c r="U541" s="434"/>
      <c r="V541" s="339"/>
      <c r="W541" s="99">
        <f t="shared" si="19"/>
        <v>0</v>
      </c>
      <c r="X541" s="339"/>
      <c r="Y541" s="339"/>
      <c r="Z541" s="339"/>
      <c r="AA541" s="339"/>
      <c r="AB541" s="339"/>
      <c r="AC541" s="339"/>
      <c r="AD541" s="339"/>
      <c r="AE541" s="339"/>
      <c r="AF541" s="339"/>
      <c r="AG541" s="339"/>
      <c r="AH541" s="339"/>
      <c r="AI541" s="339"/>
      <c r="AJ541" s="339"/>
      <c r="AK541" s="339"/>
    </row>
    <row r="542" spans="1:37" ht="12.75" customHeight="1">
      <c r="A542" s="339"/>
      <c r="B542" s="466"/>
      <c r="C542" s="339"/>
      <c r="D542" s="339"/>
      <c r="E542" s="339"/>
      <c r="F542" s="339"/>
      <c r="G542" s="339"/>
      <c r="H542" s="339"/>
      <c r="I542" s="339"/>
      <c r="J542" s="339"/>
      <c r="K542" s="339"/>
      <c r="L542" s="339"/>
      <c r="M542" s="340"/>
      <c r="N542" s="339"/>
      <c r="O542" s="339"/>
      <c r="P542" s="339"/>
      <c r="Q542" s="341"/>
      <c r="R542" s="178"/>
      <c r="S542" s="434"/>
      <c r="T542" s="434"/>
      <c r="U542" s="434"/>
      <c r="V542" s="339"/>
      <c r="W542" s="99">
        <f t="shared" si="19"/>
        <v>0</v>
      </c>
      <c r="X542" s="339"/>
      <c r="Y542" s="339"/>
      <c r="Z542" s="339"/>
      <c r="AA542" s="339"/>
      <c r="AB542" s="339"/>
      <c r="AC542" s="339"/>
      <c r="AD542" s="339"/>
      <c r="AE542" s="339"/>
      <c r="AF542" s="339"/>
      <c r="AG542" s="339"/>
      <c r="AH542" s="339"/>
      <c r="AI542" s="339"/>
      <c r="AJ542" s="339"/>
      <c r="AK542" s="339"/>
    </row>
    <row r="543" spans="1:37" ht="12.75" customHeight="1">
      <c r="A543" s="339"/>
      <c r="B543" s="466"/>
      <c r="C543" s="339"/>
      <c r="D543" s="339"/>
      <c r="E543" s="339"/>
      <c r="F543" s="339"/>
      <c r="G543" s="339"/>
      <c r="H543" s="339"/>
      <c r="I543" s="339"/>
      <c r="J543" s="339"/>
      <c r="K543" s="339"/>
      <c r="L543" s="339"/>
      <c r="M543" s="340"/>
      <c r="N543" s="339"/>
      <c r="O543" s="339"/>
      <c r="P543" s="339"/>
      <c r="Q543" s="341"/>
      <c r="R543" s="178"/>
      <c r="S543" s="434"/>
      <c r="T543" s="434"/>
      <c r="U543" s="434"/>
      <c r="V543" s="339"/>
      <c r="W543" s="99">
        <f t="shared" si="19"/>
        <v>0</v>
      </c>
      <c r="X543" s="339"/>
      <c r="Y543" s="339"/>
      <c r="Z543" s="339"/>
      <c r="AA543" s="339"/>
      <c r="AB543" s="339"/>
      <c r="AC543" s="339"/>
      <c r="AD543" s="339"/>
      <c r="AE543" s="339"/>
      <c r="AF543" s="339"/>
      <c r="AG543" s="339"/>
      <c r="AH543" s="339"/>
      <c r="AI543" s="339"/>
      <c r="AJ543" s="339"/>
      <c r="AK543" s="339"/>
    </row>
    <row r="544" spans="1:37" ht="12.75" customHeight="1">
      <c r="A544" s="339"/>
      <c r="B544" s="466"/>
      <c r="C544" s="339"/>
      <c r="D544" s="339"/>
      <c r="E544" s="339"/>
      <c r="F544" s="339"/>
      <c r="G544" s="339"/>
      <c r="H544" s="339"/>
      <c r="I544" s="339"/>
      <c r="J544" s="339"/>
      <c r="K544" s="339"/>
      <c r="L544" s="339"/>
      <c r="M544" s="340"/>
      <c r="N544" s="339"/>
      <c r="O544" s="339"/>
      <c r="P544" s="339"/>
      <c r="Q544" s="341"/>
      <c r="R544" s="178"/>
      <c r="S544" s="434"/>
      <c r="T544" s="434"/>
      <c r="U544" s="434"/>
      <c r="V544" s="339"/>
      <c r="W544" s="99">
        <f t="shared" si="19"/>
        <v>0</v>
      </c>
      <c r="X544" s="339"/>
      <c r="Y544" s="339"/>
      <c r="Z544" s="339"/>
      <c r="AA544" s="339"/>
      <c r="AB544" s="339"/>
      <c r="AC544" s="339"/>
      <c r="AD544" s="339"/>
      <c r="AE544" s="339"/>
      <c r="AF544" s="339"/>
      <c r="AG544" s="339"/>
      <c r="AH544" s="339"/>
      <c r="AI544" s="339"/>
      <c r="AJ544" s="339"/>
      <c r="AK544" s="339"/>
    </row>
    <row r="545" spans="1:37" ht="12.75" customHeight="1">
      <c r="A545" s="339"/>
      <c r="B545" s="466"/>
      <c r="C545" s="339"/>
      <c r="D545" s="339"/>
      <c r="E545" s="339"/>
      <c r="F545" s="339"/>
      <c r="G545" s="339"/>
      <c r="H545" s="339"/>
      <c r="I545" s="339"/>
      <c r="J545" s="339"/>
      <c r="K545" s="339"/>
      <c r="L545" s="339"/>
      <c r="M545" s="340"/>
      <c r="N545" s="339"/>
      <c r="O545" s="339"/>
      <c r="P545" s="339"/>
      <c r="Q545" s="341"/>
      <c r="R545" s="178"/>
      <c r="S545" s="434"/>
      <c r="T545" s="434"/>
      <c r="U545" s="434"/>
      <c r="V545" s="339"/>
      <c r="W545" s="99">
        <f t="shared" si="19"/>
        <v>0</v>
      </c>
      <c r="X545" s="339"/>
      <c r="Y545" s="339"/>
      <c r="Z545" s="339"/>
      <c r="AA545" s="339"/>
      <c r="AB545" s="339"/>
      <c r="AC545" s="339"/>
      <c r="AD545" s="339"/>
      <c r="AE545" s="339"/>
      <c r="AF545" s="339"/>
      <c r="AG545" s="339"/>
      <c r="AH545" s="339"/>
      <c r="AI545" s="339"/>
      <c r="AJ545" s="339"/>
      <c r="AK545" s="339"/>
    </row>
    <row r="546" spans="1:37" ht="12.75" customHeight="1">
      <c r="A546" s="339"/>
      <c r="B546" s="466"/>
      <c r="C546" s="339"/>
      <c r="D546" s="339"/>
      <c r="E546" s="339"/>
      <c r="F546" s="339"/>
      <c r="G546" s="339"/>
      <c r="H546" s="339"/>
      <c r="I546" s="339"/>
      <c r="J546" s="339"/>
      <c r="K546" s="339"/>
      <c r="L546" s="339"/>
      <c r="M546" s="340"/>
      <c r="N546" s="339"/>
      <c r="O546" s="339"/>
      <c r="P546" s="339"/>
      <c r="Q546" s="341"/>
      <c r="R546" s="178"/>
      <c r="S546" s="434"/>
      <c r="T546" s="434"/>
      <c r="U546" s="434"/>
      <c r="V546" s="339"/>
      <c r="W546" s="99">
        <f t="shared" si="19"/>
        <v>0</v>
      </c>
      <c r="X546" s="339"/>
      <c r="Y546" s="339"/>
      <c r="Z546" s="339"/>
      <c r="AA546" s="339"/>
      <c r="AB546" s="339"/>
      <c r="AC546" s="339"/>
      <c r="AD546" s="339"/>
      <c r="AE546" s="339"/>
      <c r="AF546" s="339"/>
      <c r="AG546" s="339"/>
      <c r="AH546" s="339"/>
      <c r="AI546" s="339"/>
      <c r="AJ546" s="339"/>
      <c r="AK546" s="339"/>
    </row>
    <row r="547" spans="1:37" ht="12.75" customHeight="1">
      <c r="A547" s="339"/>
      <c r="B547" s="466"/>
      <c r="C547" s="339"/>
      <c r="D547" s="339"/>
      <c r="E547" s="339"/>
      <c r="F547" s="339"/>
      <c r="G547" s="339"/>
      <c r="H547" s="339"/>
      <c r="I547" s="339"/>
      <c r="J547" s="339"/>
      <c r="K547" s="339"/>
      <c r="L547" s="339"/>
      <c r="M547" s="340"/>
      <c r="N547" s="339"/>
      <c r="O547" s="339"/>
      <c r="P547" s="339"/>
      <c r="Q547" s="341"/>
      <c r="R547" s="178"/>
      <c r="S547" s="434"/>
      <c r="T547" s="434"/>
      <c r="U547" s="434"/>
      <c r="V547" s="339"/>
      <c r="W547" s="99">
        <f t="shared" si="19"/>
        <v>0</v>
      </c>
      <c r="X547" s="339"/>
      <c r="Y547" s="339"/>
      <c r="Z547" s="339"/>
      <c r="AA547" s="339"/>
      <c r="AB547" s="339"/>
      <c r="AC547" s="339"/>
      <c r="AD547" s="339"/>
      <c r="AE547" s="339"/>
      <c r="AF547" s="339"/>
      <c r="AG547" s="339"/>
      <c r="AH547" s="339"/>
      <c r="AI547" s="339"/>
      <c r="AJ547" s="339"/>
      <c r="AK547" s="339"/>
    </row>
    <row r="548" spans="1:37" ht="12.75" customHeight="1">
      <c r="A548" s="339"/>
      <c r="B548" s="466"/>
      <c r="C548" s="339"/>
      <c r="D548" s="339"/>
      <c r="E548" s="339"/>
      <c r="F548" s="339"/>
      <c r="G548" s="339"/>
      <c r="H548" s="339"/>
      <c r="I548" s="339"/>
      <c r="J548" s="339"/>
      <c r="K548" s="339"/>
      <c r="L548" s="339"/>
      <c r="M548" s="340"/>
      <c r="N548" s="339"/>
      <c r="O548" s="339"/>
      <c r="P548" s="339"/>
      <c r="Q548" s="341"/>
      <c r="R548" s="178"/>
      <c r="S548" s="434"/>
      <c r="T548" s="434"/>
      <c r="U548" s="434"/>
      <c r="V548" s="339"/>
      <c r="W548" s="99">
        <f t="shared" si="19"/>
        <v>0</v>
      </c>
      <c r="X548" s="339"/>
      <c r="Y548" s="339"/>
      <c r="Z548" s="339"/>
      <c r="AA548" s="339"/>
      <c r="AB548" s="339"/>
      <c r="AC548" s="339"/>
      <c r="AD548" s="339"/>
      <c r="AE548" s="339"/>
      <c r="AF548" s="339"/>
      <c r="AG548" s="339"/>
      <c r="AH548" s="339"/>
      <c r="AI548" s="339"/>
      <c r="AJ548" s="339"/>
      <c r="AK548" s="339"/>
    </row>
    <row r="549" spans="1:37" ht="12.75" customHeight="1">
      <c r="A549" s="339"/>
      <c r="B549" s="466"/>
      <c r="C549" s="339"/>
      <c r="D549" s="339"/>
      <c r="E549" s="339"/>
      <c r="F549" s="339"/>
      <c r="G549" s="339"/>
      <c r="H549" s="339"/>
      <c r="I549" s="339"/>
      <c r="J549" s="339"/>
      <c r="K549" s="339"/>
      <c r="L549" s="339"/>
      <c r="M549" s="340"/>
      <c r="N549" s="339"/>
      <c r="O549" s="339"/>
      <c r="P549" s="339"/>
      <c r="Q549" s="341"/>
      <c r="R549" s="178"/>
      <c r="S549" s="434"/>
      <c r="T549" s="434"/>
      <c r="U549" s="434"/>
      <c r="V549" s="339"/>
      <c r="W549" s="99">
        <f t="shared" si="19"/>
        <v>0</v>
      </c>
      <c r="X549" s="339"/>
      <c r="Y549" s="339"/>
      <c r="Z549" s="339"/>
      <c r="AA549" s="339"/>
      <c r="AB549" s="339"/>
      <c r="AC549" s="339"/>
      <c r="AD549" s="339"/>
      <c r="AE549" s="339"/>
      <c r="AF549" s="339"/>
      <c r="AG549" s="339"/>
      <c r="AH549" s="339"/>
      <c r="AI549" s="339"/>
      <c r="AJ549" s="339"/>
      <c r="AK549" s="339"/>
    </row>
    <row r="550" spans="1:37" ht="12.75" customHeight="1">
      <c r="A550" s="339"/>
      <c r="B550" s="466"/>
      <c r="C550" s="339"/>
      <c r="D550" s="339"/>
      <c r="E550" s="339"/>
      <c r="F550" s="339"/>
      <c r="G550" s="339"/>
      <c r="H550" s="339"/>
      <c r="I550" s="339"/>
      <c r="J550" s="339"/>
      <c r="K550" s="339"/>
      <c r="L550" s="339"/>
      <c r="M550" s="340"/>
      <c r="N550" s="339"/>
      <c r="O550" s="339"/>
      <c r="P550" s="339"/>
      <c r="Q550" s="341"/>
      <c r="R550" s="178"/>
      <c r="S550" s="434"/>
      <c r="T550" s="434"/>
      <c r="U550" s="434"/>
      <c r="V550" s="339"/>
      <c r="W550" s="99">
        <f t="shared" si="19"/>
        <v>0</v>
      </c>
      <c r="X550" s="339"/>
      <c r="Y550" s="339"/>
      <c r="Z550" s="339"/>
      <c r="AA550" s="339"/>
      <c r="AB550" s="339"/>
      <c r="AC550" s="339"/>
      <c r="AD550" s="339"/>
      <c r="AE550" s="339"/>
      <c r="AF550" s="339"/>
      <c r="AG550" s="339"/>
      <c r="AH550" s="339"/>
      <c r="AI550" s="339"/>
      <c r="AJ550" s="339"/>
      <c r="AK550" s="339"/>
    </row>
    <row r="551" spans="1:37" ht="12.75" customHeight="1">
      <c r="A551" s="339"/>
      <c r="B551" s="466"/>
      <c r="C551" s="339"/>
      <c r="D551" s="339"/>
      <c r="E551" s="339"/>
      <c r="F551" s="339"/>
      <c r="G551" s="339"/>
      <c r="H551" s="339"/>
      <c r="I551" s="339"/>
      <c r="J551" s="339"/>
      <c r="K551" s="339"/>
      <c r="L551" s="339"/>
      <c r="M551" s="340"/>
      <c r="N551" s="339"/>
      <c r="O551" s="339"/>
      <c r="P551" s="339"/>
      <c r="Q551" s="341"/>
      <c r="R551" s="178"/>
      <c r="S551" s="434"/>
      <c r="T551" s="434"/>
      <c r="U551" s="434"/>
      <c r="V551" s="339"/>
      <c r="W551" s="99">
        <f t="shared" si="19"/>
        <v>0</v>
      </c>
      <c r="X551" s="339"/>
      <c r="Y551" s="339"/>
      <c r="Z551" s="339"/>
      <c r="AA551" s="339"/>
      <c r="AB551" s="339"/>
      <c r="AC551" s="339"/>
      <c r="AD551" s="339"/>
      <c r="AE551" s="339"/>
      <c r="AF551" s="339"/>
      <c r="AG551" s="339"/>
      <c r="AH551" s="339"/>
      <c r="AI551" s="339"/>
      <c r="AJ551" s="339"/>
      <c r="AK551" s="339"/>
    </row>
    <row r="552" spans="1:37" ht="12.75" customHeight="1">
      <c r="A552" s="339"/>
      <c r="B552" s="466"/>
      <c r="C552" s="339"/>
      <c r="D552" s="339"/>
      <c r="E552" s="339"/>
      <c r="F552" s="339"/>
      <c r="G552" s="339"/>
      <c r="H552" s="339"/>
      <c r="I552" s="339"/>
      <c r="J552" s="339"/>
      <c r="K552" s="339"/>
      <c r="L552" s="339"/>
      <c r="M552" s="340"/>
      <c r="N552" s="339"/>
      <c r="O552" s="339"/>
      <c r="P552" s="339"/>
      <c r="Q552" s="341"/>
      <c r="R552" s="178"/>
      <c r="S552" s="434"/>
      <c r="T552" s="434"/>
      <c r="U552" s="434"/>
      <c r="V552" s="339"/>
      <c r="W552" s="99">
        <f t="shared" si="19"/>
        <v>0</v>
      </c>
      <c r="X552" s="339"/>
      <c r="Y552" s="339"/>
      <c r="Z552" s="339"/>
      <c r="AA552" s="339"/>
      <c r="AB552" s="339"/>
      <c r="AC552" s="339"/>
      <c r="AD552" s="339"/>
      <c r="AE552" s="339"/>
      <c r="AF552" s="339"/>
      <c r="AG552" s="339"/>
      <c r="AH552" s="339"/>
      <c r="AI552" s="339"/>
      <c r="AJ552" s="339"/>
      <c r="AK552" s="339"/>
    </row>
    <row r="553" spans="1:37" ht="12.75" customHeight="1">
      <c r="A553" s="339"/>
      <c r="B553" s="466"/>
      <c r="C553" s="339"/>
      <c r="D553" s="339"/>
      <c r="E553" s="339"/>
      <c r="F553" s="339"/>
      <c r="G553" s="339"/>
      <c r="H553" s="339"/>
      <c r="I553" s="339"/>
      <c r="J553" s="339"/>
      <c r="K553" s="339"/>
      <c r="L553" s="339"/>
      <c r="M553" s="340"/>
      <c r="N553" s="339"/>
      <c r="O553" s="339"/>
      <c r="P553" s="339"/>
      <c r="Q553" s="341"/>
      <c r="R553" s="178"/>
      <c r="S553" s="434"/>
      <c r="T553" s="434"/>
      <c r="U553" s="434"/>
      <c r="V553" s="339"/>
      <c r="W553" s="99">
        <f t="shared" si="19"/>
        <v>0</v>
      </c>
      <c r="X553" s="339"/>
      <c r="Y553" s="339"/>
      <c r="Z553" s="339"/>
      <c r="AA553" s="339"/>
      <c r="AB553" s="339"/>
      <c r="AC553" s="339"/>
      <c r="AD553" s="339"/>
      <c r="AE553" s="339"/>
      <c r="AF553" s="339"/>
      <c r="AG553" s="339"/>
      <c r="AH553" s="339"/>
      <c r="AI553" s="339"/>
      <c r="AJ553" s="339"/>
      <c r="AK553" s="339"/>
    </row>
    <row r="554" spans="1:37" ht="12.75" customHeight="1">
      <c r="A554" s="339"/>
      <c r="B554" s="466"/>
      <c r="C554" s="339"/>
      <c r="D554" s="339"/>
      <c r="E554" s="339"/>
      <c r="F554" s="339"/>
      <c r="G554" s="339"/>
      <c r="H554" s="339"/>
      <c r="I554" s="339"/>
      <c r="J554" s="339"/>
      <c r="K554" s="339"/>
      <c r="L554" s="339"/>
      <c r="M554" s="340"/>
      <c r="N554" s="339"/>
      <c r="O554" s="339"/>
      <c r="P554" s="339"/>
      <c r="Q554" s="341"/>
      <c r="R554" s="178"/>
      <c r="S554" s="434"/>
      <c r="T554" s="434"/>
      <c r="U554" s="434"/>
      <c r="V554" s="339"/>
      <c r="W554" s="99">
        <f t="shared" si="19"/>
        <v>0</v>
      </c>
      <c r="X554" s="339"/>
      <c r="Y554" s="339"/>
      <c r="Z554" s="339"/>
      <c r="AA554" s="339"/>
      <c r="AB554" s="339"/>
      <c r="AC554" s="339"/>
      <c r="AD554" s="339"/>
      <c r="AE554" s="339"/>
      <c r="AF554" s="339"/>
      <c r="AG554" s="339"/>
      <c r="AH554" s="339"/>
      <c r="AI554" s="339"/>
      <c r="AJ554" s="339"/>
      <c r="AK554" s="339"/>
    </row>
    <row r="555" spans="1:37" ht="12.75" customHeight="1">
      <c r="A555" s="339"/>
      <c r="B555" s="466"/>
      <c r="C555" s="339"/>
      <c r="D555" s="339"/>
      <c r="E555" s="339"/>
      <c r="F555" s="339"/>
      <c r="G555" s="339"/>
      <c r="H555" s="339"/>
      <c r="I555" s="339"/>
      <c r="J555" s="339"/>
      <c r="K555" s="339"/>
      <c r="L555" s="339"/>
      <c r="M555" s="340"/>
      <c r="N555" s="339"/>
      <c r="O555" s="339"/>
      <c r="P555" s="339"/>
      <c r="Q555" s="341"/>
      <c r="R555" s="178"/>
      <c r="S555" s="434"/>
      <c r="T555" s="434"/>
      <c r="U555" s="434"/>
      <c r="V555" s="339"/>
      <c r="W555" s="99">
        <f t="shared" si="19"/>
        <v>0</v>
      </c>
      <c r="X555" s="339"/>
      <c r="Y555" s="339"/>
      <c r="Z555" s="339"/>
      <c r="AA555" s="339"/>
      <c r="AB555" s="339"/>
      <c r="AC555" s="339"/>
      <c r="AD555" s="339"/>
      <c r="AE555" s="339"/>
      <c r="AF555" s="339"/>
      <c r="AG555" s="339"/>
      <c r="AH555" s="339"/>
      <c r="AI555" s="339"/>
      <c r="AJ555" s="339"/>
      <c r="AK555" s="339"/>
    </row>
    <row r="556" spans="1:37" ht="12.75" customHeight="1">
      <c r="A556" s="339"/>
      <c r="B556" s="466"/>
      <c r="C556" s="339"/>
      <c r="D556" s="339"/>
      <c r="E556" s="339"/>
      <c r="F556" s="339"/>
      <c r="G556" s="339"/>
      <c r="H556" s="339"/>
      <c r="I556" s="339"/>
      <c r="J556" s="339"/>
      <c r="K556" s="339"/>
      <c r="L556" s="339"/>
      <c r="M556" s="340"/>
      <c r="N556" s="339"/>
      <c r="O556" s="339"/>
      <c r="P556" s="339"/>
      <c r="Q556" s="341"/>
      <c r="R556" s="178"/>
      <c r="S556" s="434"/>
      <c r="T556" s="434"/>
      <c r="U556" s="434"/>
      <c r="V556" s="339"/>
      <c r="W556" s="99">
        <f t="shared" si="19"/>
        <v>0</v>
      </c>
      <c r="X556" s="339"/>
      <c r="Y556" s="339"/>
      <c r="Z556" s="339"/>
      <c r="AA556" s="339"/>
      <c r="AB556" s="339"/>
      <c r="AC556" s="339"/>
      <c r="AD556" s="339"/>
      <c r="AE556" s="339"/>
      <c r="AF556" s="339"/>
      <c r="AG556" s="339"/>
      <c r="AH556" s="339"/>
      <c r="AI556" s="339"/>
      <c r="AJ556" s="339"/>
      <c r="AK556" s="339"/>
    </row>
    <row r="557" spans="1:37" ht="12.75" customHeight="1">
      <c r="A557" s="339"/>
      <c r="B557" s="466"/>
      <c r="C557" s="339"/>
      <c r="D557" s="339"/>
      <c r="E557" s="339"/>
      <c r="F557" s="339"/>
      <c r="G557" s="339"/>
      <c r="H557" s="339"/>
      <c r="I557" s="339"/>
      <c r="J557" s="339"/>
      <c r="K557" s="339"/>
      <c r="L557" s="339"/>
      <c r="M557" s="340"/>
      <c r="N557" s="339"/>
      <c r="O557" s="339"/>
      <c r="P557" s="339"/>
      <c r="Q557" s="341"/>
      <c r="R557" s="178"/>
      <c r="S557" s="434"/>
      <c r="T557" s="434"/>
      <c r="U557" s="434"/>
      <c r="V557" s="339"/>
      <c r="W557" s="99">
        <f t="shared" si="19"/>
        <v>0</v>
      </c>
      <c r="X557" s="339"/>
      <c r="Y557" s="339"/>
      <c r="Z557" s="339"/>
      <c r="AA557" s="339"/>
      <c r="AB557" s="339"/>
      <c r="AC557" s="339"/>
      <c r="AD557" s="339"/>
      <c r="AE557" s="339"/>
      <c r="AF557" s="339"/>
      <c r="AG557" s="339"/>
      <c r="AH557" s="339"/>
      <c r="AI557" s="339"/>
      <c r="AJ557" s="339"/>
      <c r="AK557" s="339"/>
    </row>
    <row r="558" spans="1:37" ht="12.75" customHeight="1">
      <c r="A558" s="339"/>
      <c r="B558" s="466"/>
      <c r="C558" s="339"/>
      <c r="D558" s="339"/>
      <c r="E558" s="339"/>
      <c r="F558" s="339"/>
      <c r="G558" s="339"/>
      <c r="H558" s="339"/>
      <c r="I558" s="339"/>
      <c r="J558" s="339"/>
      <c r="K558" s="339"/>
      <c r="L558" s="339"/>
      <c r="M558" s="340"/>
      <c r="N558" s="339"/>
      <c r="O558" s="339"/>
      <c r="P558" s="339"/>
      <c r="Q558" s="341"/>
      <c r="R558" s="178"/>
      <c r="S558" s="434"/>
      <c r="T558" s="434"/>
      <c r="U558" s="434"/>
      <c r="V558" s="339"/>
      <c r="W558" s="99">
        <f t="shared" si="19"/>
        <v>0</v>
      </c>
      <c r="X558" s="339"/>
      <c r="Y558" s="339"/>
      <c r="Z558" s="339"/>
      <c r="AA558" s="339"/>
      <c r="AB558" s="339"/>
      <c r="AC558" s="339"/>
      <c r="AD558" s="339"/>
      <c r="AE558" s="339"/>
      <c r="AF558" s="339"/>
      <c r="AG558" s="339"/>
      <c r="AH558" s="339"/>
      <c r="AI558" s="339"/>
      <c r="AJ558" s="339"/>
      <c r="AK558" s="339"/>
    </row>
    <row r="559" spans="1:37" ht="12.75" customHeight="1">
      <c r="A559" s="339"/>
      <c r="B559" s="466"/>
      <c r="C559" s="339"/>
      <c r="D559" s="339"/>
      <c r="E559" s="339"/>
      <c r="F559" s="339"/>
      <c r="G559" s="339"/>
      <c r="H559" s="339"/>
      <c r="I559" s="339"/>
      <c r="J559" s="339"/>
      <c r="K559" s="339"/>
      <c r="L559" s="339"/>
      <c r="M559" s="340"/>
      <c r="N559" s="339"/>
      <c r="O559" s="339"/>
      <c r="P559" s="339"/>
      <c r="Q559" s="341"/>
      <c r="R559" s="178"/>
      <c r="S559" s="434"/>
      <c r="T559" s="434"/>
      <c r="U559" s="434"/>
      <c r="V559" s="339"/>
      <c r="W559" s="99">
        <f t="shared" si="19"/>
        <v>0</v>
      </c>
      <c r="X559" s="339"/>
      <c r="Y559" s="339"/>
      <c r="Z559" s="339"/>
      <c r="AA559" s="339"/>
      <c r="AB559" s="339"/>
      <c r="AC559" s="339"/>
      <c r="AD559" s="339"/>
      <c r="AE559" s="339"/>
      <c r="AF559" s="339"/>
      <c r="AG559" s="339"/>
      <c r="AH559" s="339"/>
      <c r="AI559" s="339"/>
      <c r="AJ559" s="339"/>
      <c r="AK559" s="339"/>
    </row>
    <row r="560" spans="1:37" ht="12.75" customHeight="1">
      <c r="A560" s="339"/>
      <c r="B560" s="466"/>
      <c r="C560" s="339"/>
      <c r="D560" s="339"/>
      <c r="E560" s="339"/>
      <c r="F560" s="339"/>
      <c r="G560" s="339"/>
      <c r="H560" s="339"/>
      <c r="I560" s="339"/>
      <c r="J560" s="339"/>
      <c r="K560" s="339"/>
      <c r="L560" s="339"/>
      <c r="M560" s="340"/>
      <c r="N560" s="339"/>
      <c r="O560" s="339"/>
      <c r="P560" s="339"/>
      <c r="Q560" s="341"/>
      <c r="R560" s="178"/>
      <c r="S560" s="434"/>
      <c r="T560" s="434"/>
      <c r="U560" s="434"/>
      <c r="V560" s="339"/>
      <c r="W560" s="99">
        <f t="shared" si="19"/>
        <v>0</v>
      </c>
      <c r="X560" s="339"/>
      <c r="Y560" s="339"/>
      <c r="Z560" s="339"/>
      <c r="AA560" s="339"/>
      <c r="AB560" s="339"/>
      <c r="AC560" s="339"/>
      <c r="AD560" s="339"/>
      <c r="AE560" s="339"/>
      <c r="AF560" s="339"/>
      <c r="AG560" s="339"/>
      <c r="AH560" s="339"/>
      <c r="AI560" s="339"/>
      <c r="AJ560" s="339"/>
      <c r="AK560" s="339"/>
    </row>
    <row r="561" spans="1:37" ht="12.75" customHeight="1">
      <c r="A561" s="339"/>
      <c r="B561" s="466"/>
      <c r="C561" s="339"/>
      <c r="D561" s="339"/>
      <c r="E561" s="339"/>
      <c r="F561" s="339"/>
      <c r="G561" s="339"/>
      <c r="H561" s="339"/>
      <c r="I561" s="339"/>
      <c r="J561" s="339"/>
      <c r="K561" s="339"/>
      <c r="L561" s="339"/>
      <c r="M561" s="340"/>
      <c r="N561" s="339"/>
      <c r="O561" s="339"/>
      <c r="P561" s="339"/>
      <c r="Q561" s="341"/>
      <c r="R561" s="178"/>
      <c r="S561" s="434"/>
      <c r="T561" s="434"/>
      <c r="U561" s="434"/>
      <c r="V561" s="339"/>
      <c r="W561" s="99">
        <f t="shared" si="19"/>
        <v>0</v>
      </c>
      <c r="X561" s="339"/>
      <c r="Y561" s="339"/>
      <c r="Z561" s="339"/>
      <c r="AA561" s="339"/>
      <c r="AB561" s="339"/>
      <c r="AC561" s="339"/>
      <c r="AD561" s="339"/>
      <c r="AE561" s="339"/>
      <c r="AF561" s="339"/>
      <c r="AG561" s="339"/>
      <c r="AH561" s="339"/>
      <c r="AI561" s="339"/>
      <c r="AJ561" s="339"/>
      <c r="AK561" s="339"/>
    </row>
    <row r="562" spans="1:37" ht="12.75" customHeight="1">
      <c r="A562" s="339"/>
      <c r="B562" s="466"/>
      <c r="C562" s="339"/>
      <c r="D562" s="339"/>
      <c r="E562" s="339"/>
      <c r="F562" s="339"/>
      <c r="G562" s="339"/>
      <c r="H562" s="339"/>
      <c r="I562" s="339"/>
      <c r="J562" s="339"/>
      <c r="K562" s="339"/>
      <c r="L562" s="339"/>
      <c r="M562" s="340"/>
      <c r="N562" s="339"/>
      <c r="O562" s="339"/>
      <c r="P562" s="339"/>
      <c r="Q562" s="341"/>
      <c r="R562" s="178"/>
      <c r="S562" s="434"/>
      <c r="T562" s="434"/>
      <c r="U562" s="434"/>
      <c r="V562" s="339"/>
      <c r="W562" s="99">
        <f t="shared" si="19"/>
        <v>0</v>
      </c>
      <c r="X562" s="339"/>
      <c r="Y562" s="339"/>
      <c r="Z562" s="339"/>
      <c r="AA562" s="339"/>
      <c r="AB562" s="339"/>
      <c r="AC562" s="339"/>
      <c r="AD562" s="339"/>
      <c r="AE562" s="339"/>
      <c r="AF562" s="339"/>
      <c r="AG562" s="339"/>
      <c r="AH562" s="339"/>
      <c r="AI562" s="339"/>
      <c r="AJ562" s="339"/>
      <c r="AK562" s="339"/>
    </row>
    <row r="563" spans="1:37" ht="12.75" customHeight="1">
      <c r="A563" s="339"/>
      <c r="B563" s="466"/>
      <c r="C563" s="339"/>
      <c r="D563" s="339"/>
      <c r="E563" s="339"/>
      <c r="F563" s="339"/>
      <c r="G563" s="339"/>
      <c r="H563" s="339"/>
      <c r="I563" s="339"/>
      <c r="J563" s="339"/>
      <c r="K563" s="339"/>
      <c r="L563" s="339"/>
      <c r="M563" s="340"/>
      <c r="N563" s="339"/>
      <c r="O563" s="339"/>
      <c r="P563" s="339"/>
      <c r="Q563" s="341"/>
      <c r="R563" s="178"/>
      <c r="S563" s="434"/>
      <c r="T563" s="434"/>
      <c r="U563" s="434"/>
      <c r="V563" s="339"/>
      <c r="W563" s="99">
        <f t="shared" si="19"/>
        <v>0</v>
      </c>
      <c r="X563" s="339"/>
      <c r="Y563" s="339"/>
      <c r="Z563" s="339"/>
      <c r="AA563" s="339"/>
      <c r="AB563" s="339"/>
      <c r="AC563" s="339"/>
      <c r="AD563" s="339"/>
      <c r="AE563" s="339"/>
      <c r="AF563" s="339"/>
      <c r="AG563" s="339"/>
      <c r="AH563" s="339"/>
      <c r="AI563" s="339"/>
      <c r="AJ563" s="339"/>
      <c r="AK563" s="339"/>
    </row>
    <row r="564" spans="1:37" ht="12.75" customHeight="1">
      <c r="A564" s="339"/>
      <c r="B564" s="466"/>
      <c r="C564" s="339"/>
      <c r="D564" s="339"/>
      <c r="E564" s="339"/>
      <c r="F564" s="339"/>
      <c r="G564" s="339"/>
      <c r="H564" s="339"/>
      <c r="I564" s="339"/>
      <c r="J564" s="339"/>
      <c r="K564" s="339"/>
      <c r="L564" s="339"/>
      <c r="M564" s="340"/>
      <c r="N564" s="339"/>
      <c r="O564" s="339"/>
      <c r="P564" s="339"/>
      <c r="Q564" s="341"/>
      <c r="R564" s="178"/>
      <c r="S564" s="434"/>
      <c r="T564" s="434"/>
      <c r="U564" s="434"/>
      <c r="V564" s="339"/>
      <c r="W564" s="99">
        <f t="shared" si="19"/>
        <v>0</v>
      </c>
      <c r="X564" s="339"/>
      <c r="Y564" s="339"/>
      <c r="Z564" s="339"/>
      <c r="AA564" s="339"/>
      <c r="AB564" s="339"/>
      <c r="AC564" s="339"/>
      <c r="AD564" s="339"/>
      <c r="AE564" s="339"/>
      <c r="AF564" s="339"/>
      <c r="AG564" s="339"/>
      <c r="AH564" s="339"/>
      <c r="AI564" s="339"/>
      <c r="AJ564" s="339"/>
      <c r="AK564" s="339"/>
    </row>
    <row r="565" spans="1:37" ht="12.75" customHeight="1">
      <c r="A565" s="339"/>
      <c r="B565" s="466"/>
      <c r="C565" s="339"/>
      <c r="D565" s="339"/>
      <c r="E565" s="339"/>
      <c r="F565" s="339"/>
      <c r="G565" s="339"/>
      <c r="H565" s="339"/>
      <c r="I565" s="339"/>
      <c r="J565" s="339"/>
      <c r="K565" s="339"/>
      <c r="L565" s="339"/>
      <c r="M565" s="340"/>
      <c r="N565" s="339"/>
      <c r="O565" s="339"/>
      <c r="P565" s="339"/>
      <c r="Q565" s="341"/>
      <c r="R565" s="178"/>
      <c r="S565" s="434"/>
      <c r="T565" s="434"/>
      <c r="U565" s="434"/>
      <c r="V565" s="339"/>
      <c r="W565" s="99">
        <f t="shared" si="19"/>
        <v>0</v>
      </c>
      <c r="X565" s="339"/>
      <c r="Y565" s="339"/>
      <c r="Z565" s="339"/>
      <c r="AA565" s="339"/>
      <c r="AB565" s="339"/>
      <c r="AC565" s="339"/>
      <c r="AD565" s="339"/>
      <c r="AE565" s="339"/>
      <c r="AF565" s="339"/>
      <c r="AG565" s="339"/>
      <c r="AH565" s="339"/>
      <c r="AI565" s="339"/>
      <c r="AJ565" s="339"/>
      <c r="AK565" s="339"/>
    </row>
    <row r="566" spans="1:37" ht="12.75" customHeight="1">
      <c r="A566" s="339"/>
      <c r="B566" s="466"/>
      <c r="C566" s="339"/>
      <c r="D566" s="339"/>
      <c r="E566" s="339"/>
      <c r="F566" s="339"/>
      <c r="G566" s="339"/>
      <c r="H566" s="339"/>
      <c r="I566" s="339"/>
      <c r="J566" s="339"/>
      <c r="K566" s="339"/>
      <c r="L566" s="339"/>
      <c r="M566" s="340"/>
      <c r="N566" s="339"/>
      <c r="O566" s="339"/>
      <c r="P566" s="339"/>
      <c r="Q566" s="341"/>
      <c r="R566" s="178"/>
      <c r="S566" s="434"/>
      <c r="T566" s="434"/>
      <c r="U566" s="434"/>
      <c r="V566" s="339"/>
      <c r="W566" s="99">
        <f t="shared" si="19"/>
        <v>0</v>
      </c>
      <c r="X566" s="339"/>
      <c r="Y566" s="339"/>
      <c r="Z566" s="339"/>
      <c r="AA566" s="339"/>
      <c r="AB566" s="339"/>
      <c r="AC566" s="339"/>
      <c r="AD566" s="339"/>
      <c r="AE566" s="339"/>
      <c r="AF566" s="339"/>
      <c r="AG566" s="339"/>
      <c r="AH566" s="339"/>
      <c r="AI566" s="339"/>
      <c r="AJ566" s="339"/>
      <c r="AK566" s="339"/>
    </row>
    <row r="567" spans="1:37" ht="12.75" customHeight="1">
      <c r="A567" s="339"/>
      <c r="B567" s="466"/>
      <c r="C567" s="339"/>
      <c r="D567" s="339"/>
      <c r="E567" s="339"/>
      <c r="F567" s="339"/>
      <c r="G567" s="339"/>
      <c r="H567" s="339"/>
      <c r="I567" s="339"/>
      <c r="J567" s="339"/>
      <c r="K567" s="339"/>
      <c r="L567" s="339"/>
      <c r="M567" s="340"/>
      <c r="N567" s="339"/>
      <c r="O567" s="339"/>
      <c r="P567" s="339"/>
      <c r="Q567" s="341"/>
      <c r="R567" s="178"/>
      <c r="S567" s="434"/>
      <c r="T567" s="434"/>
      <c r="U567" s="434"/>
      <c r="V567" s="339"/>
      <c r="W567" s="99">
        <f t="shared" si="19"/>
        <v>0</v>
      </c>
      <c r="X567" s="339"/>
      <c r="Y567" s="339"/>
      <c r="Z567" s="339"/>
      <c r="AA567" s="339"/>
      <c r="AB567" s="339"/>
      <c r="AC567" s="339"/>
      <c r="AD567" s="339"/>
      <c r="AE567" s="339"/>
      <c r="AF567" s="339"/>
      <c r="AG567" s="339"/>
      <c r="AH567" s="339"/>
      <c r="AI567" s="339"/>
      <c r="AJ567" s="339"/>
      <c r="AK567" s="339"/>
    </row>
    <row r="568" spans="1:37" ht="12.75" customHeight="1">
      <c r="A568" s="339"/>
      <c r="B568" s="466"/>
      <c r="C568" s="339"/>
      <c r="D568" s="339"/>
      <c r="E568" s="339"/>
      <c r="F568" s="339"/>
      <c r="G568" s="339"/>
      <c r="H568" s="339"/>
      <c r="I568" s="339"/>
      <c r="J568" s="339"/>
      <c r="K568" s="339"/>
      <c r="L568" s="339"/>
      <c r="M568" s="340"/>
      <c r="N568" s="339"/>
      <c r="O568" s="339"/>
      <c r="P568" s="339"/>
      <c r="Q568" s="341"/>
      <c r="R568" s="178"/>
      <c r="S568" s="434"/>
      <c r="T568" s="434"/>
      <c r="U568" s="434"/>
      <c r="V568" s="339"/>
      <c r="W568" s="99">
        <f t="shared" si="19"/>
        <v>0</v>
      </c>
      <c r="X568" s="339"/>
      <c r="Y568" s="339"/>
      <c r="Z568" s="339"/>
      <c r="AA568" s="339"/>
      <c r="AB568" s="339"/>
      <c r="AC568" s="339"/>
      <c r="AD568" s="339"/>
      <c r="AE568" s="339"/>
      <c r="AF568" s="339"/>
      <c r="AG568" s="339"/>
      <c r="AH568" s="339"/>
      <c r="AI568" s="339"/>
      <c r="AJ568" s="339"/>
      <c r="AK568" s="339"/>
    </row>
    <row r="569" spans="1:37" ht="12.75" customHeight="1">
      <c r="A569" s="339"/>
      <c r="B569" s="466"/>
      <c r="C569" s="339"/>
      <c r="D569" s="339"/>
      <c r="E569" s="339"/>
      <c r="F569" s="339"/>
      <c r="G569" s="339"/>
      <c r="H569" s="339"/>
      <c r="I569" s="339"/>
      <c r="J569" s="339"/>
      <c r="K569" s="339"/>
      <c r="L569" s="339"/>
      <c r="M569" s="340"/>
      <c r="N569" s="339"/>
      <c r="O569" s="339"/>
      <c r="P569" s="339"/>
      <c r="Q569" s="341"/>
      <c r="R569" s="178"/>
      <c r="S569" s="434"/>
      <c r="T569" s="434"/>
      <c r="U569" s="434"/>
      <c r="V569" s="339"/>
      <c r="W569" s="99">
        <f t="shared" si="19"/>
        <v>0</v>
      </c>
      <c r="X569" s="339"/>
      <c r="Y569" s="339"/>
      <c r="Z569" s="339"/>
      <c r="AA569" s="339"/>
      <c r="AB569" s="339"/>
      <c r="AC569" s="339"/>
      <c r="AD569" s="339"/>
      <c r="AE569" s="339"/>
      <c r="AF569" s="339"/>
      <c r="AG569" s="339"/>
      <c r="AH569" s="339"/>
      <c r="AI569" s="339"/>
      <c r="AJ569" s="339"/>
      <c r="AK569" s="339"/>
    </row>
    <row r="570" spans="1:37" ht="12.75" customHeight="1">
      <c r="A570" s="339"/>
      <c r="B570" s="466"/>
      <c r="C570" s="339"/>
      <c r="D570" s="339"/>
      <c r="E570" s="339"/>
      <c r="F570" s="339"/>
      <c r="G570" s="339"/>
      <c r="H570" s="339"/>
      <c r="I570" s="339"/>
      <c r="J570" s="339"/>
      <c r="K570" s="339"/>
      <c r="L570" s="339"/>
      <c r="M570" s="340"/>
      <c r="N570" s="339"/>
      <c r="O570" s="339"/>
      <c r="P570" s="339"/>
      <c r="Q570" s="341"/>
      <c r="R570" s="178"/>
      <c r="S570" s="434"/>
      <c r="T570" s="434"/>
      <c r="U570" s="434"/>
      <c r="V570" s="339"/>
      <c r="W570" s="99">
        <f t="shared" si="19"/>
        <v>0</v>
      </c>
      <c r="X570" s="339"/>
      <c r="Y570" s="339"/>
      <c r="Z570" s="339"/>
      <c r="AA570" s="339"/>
      <c r="AB570" s="339"/>
      <c r="AC570" s="339"/>
      <c r="AD570" s="339"/>
      <c r="AE570" s="339"/>
      <c r="AF570" s="339"/>
      <c r="AG570" s="339"/>
      <c r="AH570" s="339"/>
      <c r="AI570" s="339"/>
      <c r="AJ570" s="339"/>
      <c r="AK570" s="339"/>
    </row>
    <row r="571" spans="1:37" ht="12.75" customHeight="1">
      <c r="A571" s="339"/>
      <c r="B571" s="466"/>
      <c r="C571" s="339"/>
      <c r="D571" s="339"/>
      <c r="E571" s="339"/>
      <c r="F571" s="339"/>
      <c r="G571" s="339"/>
      <c r="H571" s="339"/>
      <c r="I571" s="339"/>
      <c r="J571" s="339"/>
      <c r="K571" s="339"/>
      <c r="L571" s="339"/>
      <c r="M571" s="340"/>
      <c r="N571" s="339"/>
      <c r="O571" s="339"/>
      <c r="P571" s="339"/>
      <c r="Q571" s="341"/>
      <c r="R571" s="178"/>
      <c r="S571" s="434"/>
      <c r="T571" s="434"/>
      <c r="U571" s="434"/>
      <c r="V571" s="339"/>
      <c r="W571" s="99">
        <f t="shared" si="19"/>
        <v>0</v>
      </c>
      <c r="X571" s="339"/>
      <c r="Y571" s="339"/>
      <c r="Z571" s="339"/>
      <c r="AA571" s="339"/>
      <c r="AB571" s="339"/>
      <c r="AC571" s="339"/>
      <c r="AD571" s="339"/>
      <c r="AE571" s="339"/>
      <c r="AF571" s="339"/>
      <c r="AG571" s="339"/>
      <c r="AH571" s="339"/>
      <c r="AI571" s="339"/>
      <c r="AJ571" s="339"/>
      <c r="AK571" s="339"/>
    </row>
    <row r="572" spans="1:37" ht="12.75" customHeight="1">
      <c r="A572" s="339"/>
      <c r="B572" s="466"/>
      <c r="C572" s="339"/>
      <c r="D572" s="339"/>
      <c r="E572" s="339"/>
      <c r="F572" s="339"/>
      <c r="G572" s="339"/>
      <c r="H572" s="339"/>
      <c r="I572" s="339"/>
      <c r="J572" s="339"/>
      <c r="K572" s="339"/>
      <c r="L572" s="339"/>
      <c r="M572" s="340"/>
      <c r="N572" s="339"/>
      <c r="O572" s="339"/>
      <c r="P572" s="339"/>
      <c r="Q572" s="341"/>
      <c r="R572" s="178"/>
      <c r="S572" s="434"/>
      <c r="T572" s="434"/>
      <c r="U572" s="434"/>
      <c r="V572" s="339"/>
      <c r="W572" s="99">
        <f t="shared" si="19"/>
        <v>0</v>
      </c>
      <c r="X572" s="339"/>
      <c r="Y572" s="339"/>
      <c r="Z572" s="339"/>
      <c r="AA572" s="339"/>
      <c r="AB572" s="339"/>
      <c r="AC572" s="339"/>
      <c r="AD572" s="339"/>
      <c r="AE572" s="339"/>
      <c r="AF572" s="339"/>
      <c r="AG572" s="339"/>
      <c r="AH572" s="339"/>
      <c r="AI572" s="339"/>
      <c r="AJ572" s="339"/>
      <c r="AK572" s="339"/>
    </row>
    <row r="573" spans="1:37" ht="12.75" customHeight="1">
      <c r="A573" s="339"/>
      <c r="B573" s="466"/>
      <c r="C573" s="339"/>
      <c r="D573" s="339"/>
      <c r="E573" s="339"/>
      <c r="F573" s="339"/>
      <c r="G573" s="339"/>
      <c r="H573" s="339"/>
      <c r="I573" s="339"/>
      <c r="J573" s="339"/>
      <c r="K573" s="339"/>
      <c r="L573" s="339"/>
      <c r="M573" s="340"/>
      <c r="N573" s="339"/>
      <c r="O573" s="339"/>
      <c r="P573" s="339"/>
      <c r="Q573" s="341"/>
      <c r="R573" s="178"/>
      <c r="S573" s="434"/>
      <c r="T573" s="434"/>
      <c r="U573" s="434"/>
      <c r="V573" s="339"/>
      <c r="W573" s="99">
        <f t="shared" si="19"/>
        <v>0</v>
      </c>
      <c r="X573" s="339"/>
      <c r="Y573" s="339"/>
      <c r="Z573" s="339"/>
      <c r="AA573" s="339"/>
      <c r="AB573" s="339"/>
      <c r="AC573" s="339"/>
      <c r="AD573" s="339"/>
      <c r="AE573" s="339"/>
      <c r="AF573" s="339"/>
      <c r="AG573" s="339"/>
      <c r="AH573" s="339"/>
      <c r="AI573" s="339"/>
      <c r="AJ573" s="339"/>
      <c r="AK573" s="339"/>
    </row>
    <row r="574" spans="1:37" ht="12.75" customHeight="1">
      <c r="A574" s="339"/>
      <c r="B574" s="466"/>
      <c r="C574" s="339"/>
      <c r="D574" s="339"/>
      <c r="E574" s="339"/>
      <c r="F574" s="339"/>
      <c r="G574" s="339"/>
      <c r="H574" s="339"/>
      <c r="I574" s="339"/>
      <c r="J574" s="339"/>
      <c r="K574" s="339"/>
      <c r="L574" s="339"/>
      <c r="M574" s="340"/>
      <c r="N574" s="339"/>
      <c r="O574" s="339"/>
      <c r="P574" s="339"/>
      <c r="Q574" s="341"/>
      <c r="R574" s="178"/>
      <c r="S574" s="434"/>
      <c r="T574" s="434"/>
      <c r="U574" s="434"/>
      <c r="V574" s="339"/>
      <c r="W574" s="99">
        <f t="shared" si="19"/>
        <v>0</v>
      </c>
      <c r="X574" s="339"/>
      <c r="Y574" s="339"/>
      <c r="Z574" s="339"/>
      <c r="AA574" s="339"/>
      <c r="AB574" s="339"/>
      <c r="AC574" s="339"/>
      <c r="AD574" s="339"/>
      <c r="AE574" s="339"/>
      <c r="AF574" s="339"/>
      <c r="AG574" s="339"/>
      <c r="AH574" s="339"/>
      <c r="AI574" s="339"/>
      <c r="AJ574" s="339"/>
      <c r="AK574" s="339"/>
    </row>
    <row r="575" spans="1:37" ht="12.75" customHeight="1">
      <c r="A575" s="339"/>
      <c r="B575" s="466"/>
      <c r="C575" s="339"/>
      <c r="D575" s="339"/>
      <c r="E575" s="339"/>
      <c r="F575" s="339"/>
      <c r="G575" s="339"/>
      <c r="H575" s="339"/>
      <c r="I575" s="339"/>
      <c r="J575" s="339"/>
      <c r="K575" s="339"/>
      <c r="L575" s="339"/>
      <c r="M575" s="340"/>
      <c r="N575" s="339"/>
      <c r="O575" s="339"/>
      <c r="P575" s="339"/>
      <c r="Q575" s="341"/>
      <c r="R575" s="178"/>
      <c r="S575" s="434"/>
      <c r="T575" s="434"/>
      <c r="U575" s="434"/>
      <c r="V575" s="339"/>
      <c r="W575" s="99">
        <f t="shared" si="19"/>
        <v>0</v>
      </c>
      <c r="X575" s="339"/>
      <c r="Y575" s="339"/>
      <c r="Z575" s="339"/>
      <c r="AA575" s="339"/>
      <c r="AB575" s="339"/>
      <c r="AC575" s="339"/>
      <c r="AD575" s="339"/>
      <c r="AE575" s="339"/>
      <c r="AF575" s="339"/>
      <c r="AG575" s="339"/>
      <c r="AH575" s="339"/>
      <c r="AI575" s="339"/>
      <c r="AJ575" s="339"/>
      <c r="AK575" s="339"/>
    </row>
    <row r="576" spans="1:37" ht="12.75" customHeight="1">
      <c r="A576" s="339"/>
      <c r="B576" s="466"/>
      <c r="C576" s="339"/>
      <c r="D576" s="339"/>
      <c r="E576" s="339"/>
      <c r="F576" s="339"/>
      <c r="G576" s="339"/>
      <c r="H576" s="339"/>
      <c r="I576" s="339"/>
      <c r="J576" s="339"/>
      <c r="K576" s="339"/>
      <c r="L576" s="339"/>
      <c r="M576" s="340"/>
      <c r="N576" s="339"/>
      <c r="O576" s="339"/>
      <c r="P576" s="339"/>
      <c r="Q576" s="341"/>
      <c r="R576" s="178"/>
      <c r="S576" s="434"/>
      <c r="T576" s="434"/>
      <c r="U576" s="434"/>
      <c r="V576" s="339"/>
      <c r="W576" s="99">
        <f t="shared" si="19"/>
        <v>0</v>
      </c>
      <c r="X576" s="339"/>
      <c r="Y576" s="339"/>
      <c r="Z576" s="339"/>
      <c r="AA576" s="339"/>
      <c r="AB576" s="339"/>
      <c r="AC576" s="339"/>
      <c r="AD576" s="339"/>
      <c r="AE576" s="339"/>
      <c r="AF576" s="339"/>
      <c r="AG576" s="339"/>
      <c r="AH576" s="339"/>
      <c r="AI576" s="339"/>
      <c r="AJ576" s="339"/>
      <c r="AK576" s="339"/>
    </row>
    <row r="577" spans="1:37" ht="12.75" customHeight="1">
      <c r="A577" s="339"/>
      <c r="B577" s="466"/>
      <c r="C577" s="339"/>
      <c r="D577" s="339"/>
      <c r="E577" s="339"/>
      <c r="F577" s="339"/>
      <c r="G577" s="339"/>
      <c r="H577" s="339"/>
      <c r="I577" s="339"/>
      <c r="J577" s="339"/>
      <c r="K577" s="339"/>
      <c r="L577" s="339"/>
      <c r="M577" s="340"/>
      <c r="N577" s="339"/>
      <c r="O577" s="339"/>
      <c r="P577" s="339"/>
      <c r="Q577" s="341"/>
      <c r="R577" s="178"/>
      <c r="S577" s="434"/>
      <c r="T577" s="434"/>
      <c r="U577" s="434"/>
      <c r="V577" s="339"/>
      <c r="W577" s="99">
        <f t="shared" si="19"/>
        <v>0</v>
      </c>
      <c r="X577" s="339"/>
      <c r="Y577" s="339"/>
      <c r="Z577" s="339"/>
      <c r="AA577" s="339"/>
      <c r="AB577" s="339"/>
      <c r="AC577" s="339"/>
      <c r="AD577" s="339"/>
      <c r="AE577" s="339"/>
      <c r="AF577" s="339"/>
      <c r="AG577" s="339"/>
      <c r="AH577" s="339"/>
      <c r="AI577" s="339"/>
      <c r="AJ577" s="339"/>
      <c r="AK577" s="339"/>
    </row>
    <row r="578" spans="1:37" ht="12.75" customHeight="1">
      <c r="A578" s="339"/>
      <c r="B578" s="466"/>
      <c r="C578" s="339"/>
      <c r="D578" s="339"/>
      <c r="E578" s="339"/>
      <c r="F578" s="339"/>
      <c r="G578" s="339"/>
      <c r="H578" s="339"/>
      <c r="I578" s="339"/>
      <c r="J578" s="339"/>
      <c r="K578" s="339"/>
      <c r="L578" s="339"/>
      <c r="M578" s="340"/>
      <c r="N578" s="339"/>
      <c r="O578" s="339"/>
      <c r="P578" s="339"/>
      <c r="Q578" s="341"/>
      <c r="R578" s="178"/>
      <c r="S578" s="434"/>
      <c r="T578" s="434"/>
      <c r="U578" s="434"/>
      <c r="V578" s="339"/>
      <c r="W578" s="99">
        <f t="shared" si="19"/>
        <v>0</v>
      </c>
      <c r="X578" s="339"/>
      <c r="Y578" s="339"/>
      <c r="Z578" s="339"/>
      <c r="AA578" s="339"/>
      <c r="AB578" s="339"/>
      <c r="AC578" s="339"/>
      <c r="AD578" s="339"/>
      <c r="AE578" s="339"/>
      <c r="AF578" s="339"/>
      <c r="AG578" s="339"/>
      <c r="AH578" s="339"/>
      <c r="AI578" s="339"/>
      <c r="AJ578" s="339"/>
      <c r="AK578" s="339"/>
    </row>
    <row r="579" spans="1:37" ht="12.75" customHeight="1">
      <c r="A579" s="339"/>
      <c r="B579" s="466"/>
      <c r="C579" s="339"/>
      <c r="D579" s="339"/>
      <c r="E579" s="339"/>
      <c r="F579" s="339"/>
      <c r="G579" s="339"/>
      <c r="H579" s="339"/>
      <c r="I579" s="339"/>
      <c r="J579" s="339"/>
      <c r="K579" s="339"/>
      <c r="L579" s="339"/>
      <c r="M579" s="340"/>
      <c r="N579" s="339"/>
      <c r="O579" s="339"/>
      <c r="P579" s="339"/>
      <c r="Q579" s="341"/>
      <c r="R579" s="178"/>
      <c r="S579" s="434"/>
      <c r="T579" s="434"/>
      <c r="U579" s="434"/>
      <c r="V579" s="339"/>
      <c r="W579" s="99">
        <f t="shared" si="19"/>
        <v>0</v>
      </c>
      <c r="X579" s="339"/>
      <c r="Y579" s="339"/>
      <c r="Z579" s="339"/>
      <c r="AA579" s="339"/>
      <c r="AB579" s="339"/>
      <c r="AC579" s="339"/>
      <c r="AD579" s="339"/>
      <c r="AE579" s="339"/>
      <c r="AF579" s="339"/>
      <c r="AG579" s="339"/>
      <c r="AH579" s="339"/>
      <c r="AI579" s="339"/>
      <c r="AJ579" s="339"/>
      <c r="AK579" s="339"/>
    </row>
    <row r="580" spans="1:37" ht="12.75" customHeight="1">
      <c r="A580" s="339"/>
      <c r="B580" s="466"/>
      <c r="C580" s="339"/>
      <c r="D580" s="339"/>
      <c r="E580" s="339"/>
      <c r="F580" s="339"/>
      <c r="G580" s="339"/>
      <c r="H580" s="339"/>
      <c r="I580" s="339"/>
      <c r="J580" s="339"/>
      <c r="K580" s="339"/>
      <c r="L580" s="339"/>
      <c r="M580" s="340"/>
      <c r="N580" s="339"/>
      <c r="O580" s="339"/>
      <c r="P580" s="339"/>
      <c r="Q580" s="341"/>
      <c r="R580" s="178"/>
      <c r="S580" s="434"/>
      <c r="T580" s="434"/>
      <c r="U580" s="434"/>
      <c r="V580" s="339"/>
      <c r="W580" s="99">
        <f t="shared" si="19"/>
        <v>0</v>
      </c>
      <c r="X580" s="339"/>
      <c r="Y580" s="339"/>
      <c r="Z580" s="339"/>
      <c r="AA580" s="339"/>
      <c r="AB580" s="339"/>
      <c r="AC580" s="339"/>
      <c r="AD580" s="339"/>
      <c r="AE580" s="339"/>
      <c r="AF580" s="339"/>
      <c r="AG580" s="339"/>
      <c r="AH580" s="339"/>
      <c r="AI580" s="339"/>
      <c r="AJ580" s="339"/>
      <c r="AK580" s="339"/>
    </row>
    <row r="581" spans="1:37" ht="12.75" customHeight="1">
      <c r="A581" s="339"/>
      <c r="B581" s="466"/>
      <c r="C581" s="339"/>
      <c r="D581" s="339"/>
      <c r="E581" s="339"/>
      <c r="F581" s="339"/>
      <c r="G581" s="339"/>
      <c r="H581" s="339"/>
      <c r="I581" s="339"/>
      <c r="J581" s="339"/>
      <c r="K581" s="339"/>
      <c r="L581" s="339"/>
      <c r="M581" s="340"/>
      <c r="N581" s="339"/>
      <c r="O581" s="339"/>
      <c r="P581" s="339"/>
      <c r="Q581" s="341"/>
      <c r="R581" s="178"/>
      <c r="S581" s="434"/>
      <c r="T581" s="434"/>
      <c r="U581" s="434"/>
      <c r="V581" s="339"/>
      <c r="W581" s="99">
        <f t="shared" si="19"/>
        <v>0</v>
      </c>
      <c r="X581" s="339"/>
      <c r="Y581" s="339"/>
      <c r="Z581" s="339"/>
      <c r="AA581" s="339"/>
      <c r="AB581" s="339"/>
      <c r="AC581" s="339"/>
      <c r="AD581" s="339"/>
      <c r="AE581" s="339"/>
      <c r="AF581" s="339"/>
      <c r="AG581" s="339"/>
      <c r="AH581" s="339"/>
      <c r="AI581" s="339"/>
      <c r="AJ581" s="339"/>
      <c r="AK581" s="339"/>
    </row>
    <row r="582" spans="1:37" ht="12.75" customHeight="1">
      <c r="A582" s="339"/>
      <c r="B582" s="466"/>
      <c r="C582" s="339"/>
      <c r="D582" s="339"/>
      <c r="E582" s="339"/>
      <c r="F582" s="339"/>
      <c r="G582" s="339"/>
      <c r="H582" s="339"/>
      <c r="I582" s="339"/>
      <c r="J582" s="339"/>
      <c r="K582" s="339"/>
      <c r="L582" s="339"/>
      <c r="M582" s="340"/>
      <c r="N582" s="339"/>
      <c r="O582" s="339"/>
      <c r="P582" s="339"/>
      <c r="Q582" s="341"/>
      <c r="R582" s="178"/>
      <c r="S582" s="434"/>
      <c r="T582" s="434"/>
      <c r="U582" s="434"/>
      <c r="V582" s="339"/>
      <c r="W582" s="99">
        <f t="shared" si="19"/>
        <v>0</v>
      </c>
      <c r="X582" s="339"/>
      <c r="Y582" s="339"/>
      <c r="Z582" s="339"/>
      <c r="AA582" s="339"/>
      <c r="AB582" s="339"/>
      <c r="AC582" s="339"/>
      <c r="AD582" s="339"/>
      <c r="AE582" s="339"/>
      <c r="AF582" s="339"/>
      <c r="AG582" s="339"/>
      <c r="AH582" s="339"/>
      <c r="AI582" s="339"/>
      <c r="AJ582" s="339"/>
      <c r="AK582" s="339"/>
    </row>
    <row r="583" spans="1:37" ht="12.75" customHeight="1">
      <c r="A583" s="339"/>
      <c r="B583" s="466"/>
      <c r="C583" s="339"/>
      <c r="D583" s="339"/>
      <c r="E583" s="339"/>
      <c r="F583" s="339"/>
      <c r="G583" s="339"/>
      <c r="H583" s="339"/>
      <c r="I583" s="339"/>
      <c r="J583" s="339"/>
      <c r="K583" s="339"/>
      <c r="L583" s="339"/>
      <c r="M583" s="340"/>
      <c r="N583" s="339"/>
      <c r="O583" s="339"/>
      <c r="P583" s="339"/>
      <c r="Q583" s="341"/>
      <c r="R583" s="178"/>
      <c r="S583" s="434"/>
      <c r="T583" s="434"/>
      <c r="U583" s="434"/>
      <c r="V583" s="339"/>
      <c r="W583" s="99">
        <f t="shared" si="19"/>
        <v>0</v>
      </c>
      <c r="X583" s="339"/>
      <c r="Y583" s="339"/>
      <c r="Z583" s="339"/>
      <c r="AA583" s="339"/>
      <c r="AB583" s="339"/>
      <c r="AC583" s="339"/>
      <c r="AD583" s="339"/>
      <c r="AE583" s="339"/>
      <c r="AF583" s="339"/>
      <c r="AG583" s="339"/>
      <c r="AH583" s="339"/>
      <c r="AI583" s="339"/>
      <c r="AJ583" s="339"/>
      <c r="AK583" s="339"/>
    </row>
    <row r="584" spans="1:37" ht="12.75" customHeight="1">
      <c r="A584" s="339"/>
      <c r="B584" s="466"/>
      <c r="C584" s="339"/>
      <c r="D584" s="339"/>
      <c r="E584" s="339"/>
      <c r="F584" s="339"/>
      <c r="G584" s="339"/>
      <c r="H584" s="339"/>
      <c r="I584" s="339"/>
      <c r="J584" s="339"/>
      <c r="K584" s="339"/>
      <c r="L584" s="339"/>
      <c r="M584" s="340"/>
      <c r="N584" s="339"/>
      <c r="O584" s="339"/>
      <c r="P584" s="339"/>
      <c r="Q584" s="341"/>
      <c r="R584" s="178"/>
      <c r="S584" s="434"/>
      <c r="T584" s="434"/>
      <c r="U584" s="434"/>
      <c r="V584" s="339"/>
      <c r="W584" s="99">
        <f t="shared" si="19"/>
        <v>0</v>
      </c>
      <c r="X584" s="339"/>
      <c r="Y584" s="339"/>
      <c r="Z584" s="339"/>
      <c r="AA584" s="339"/>
      <c r="AB584" s="339"/>
      <c r="AC584" s="339"/>
      <c r="AD584" s="339"/>
      <c r="AE584" s="339"/>
      <c r="AF584" s="339"/>
      <c r="AG584" s="339"/>
      <c r="AH584" s="339"/>
      <c r="AI584" s="339"/>
      <c r="AJ584" s="339"/>
      <c r="AK584" s="339"/>
    </row>
    <row r="585" spans="1:37" ht="12.75" customHeight="1">
      <c r="A585" s="339"/>
      <c r="B585" s="466"/>
      <c r="C585" s="339"/>
      <c r="D585" s="339"/>
      <c r="E585" s="339"/>
      <c r="F585" s="339"/>
      <c r="G585" s="339"/>
      <c r="H585" s="339"/>
      <c r="I585" s="339"/>
      <c r="J585" s="339"/>
      <c r="K585" s="339"/>
      <c r="L585" s="339"/>
      <c r="M585" s="340"/>
      <c r="N585" s="339"/>
      <c r="O585" s="339"/>
      <c r="P585" s="339"/>
      <c r="Q585" s="341"/>
      <c r="R585" s="178"/>
      <c r="S585" s="434"/>
      <c r="T585" s="434"/>
      <c r="U585" s="434"/>
      <c r="V585" s="339"/>
      <c r="W585" s="99">
        <f t="shared" si="19"/>
        <v>0</v>
      </c>
      <c r="X585" s="339"/>
      <c r="Y585" s="339"/>
      <c r="Z585" s="339"/>
      <c r="AA585" s="339"/>
      <c r="AB585" s="339"/>
      <c r="AC585" s="339"/>
      <c r="AD585" s="339"/>
      <c r="AE585" s="339"/>
      <c r="AF585" s="339"/>
      <c r="AG585" s="339"/>
      <c r="AH585" s="339"/>
      <c r="AI585" s="339"/>
      <c r="AJ585" s="339"/>
      <c r="AK585" s="339"/>
    </row>
    <row r="586" spans="1:37" ht="12.75" customHeight="1">
      <c r="A586" s="339"/>
      <c r="B586" s="466"/>
      <c r="C586" s="339"/>
      <c r="D586" s="339"/>
      <c r="E586" s="339"/>
      <c r="F586" s="339"/>
      <c r="G586" s="339"/>
      <c r="H586" s="339"/>
      <c r="I586" s="339"/>
      <c r="J586" s="339"/>
      <c r="K586" s="339"/>
      <c r="L586" s="339"/>
      <c r="M586" s="340"/>
      <c r="N586" s="339"/>
      <c r="O586" s="339"/>
      <c r="P586" s="339"/>
      <c r="Q586" s="341"/>
      <c r="R586" s="178"/>
      <c r="S586" s="434"/>
      <c r="T586" s="434"/>
      <c r="U586" s="434"/>
      <c r="V586" s="339"/>
      <c r="W586" s="99">
        <f t="shared" si="19"/>
        <v>0</v>
      </c>
      <c r="X586" s="339"/>
      <c r="Y586" s="339"/>
      <c r="Z586" s="339"/>
      <c r="AA586" s="339"/>
      <c r="AB586" s="339"/>
      <c r="AC586" s="339"/>
      <c r="AD586" s="339"/>
      <c r="AE586" s="339"/>
      <c r="AF586" s="339"/>
      <c r="AG586" s="339"/>
      <c r="AH586" s="339"/>
      <c r="AI586" s="339"/>
      <c r="AJ586" s="339"/>
      <c r="AK586" s="339"/>
    </row>
    <row r="587" spans="1:37" ht="12.75" customHeight="1">
      <c r="A587" s="339"/>
      <c r="B587" s="466"/>
      <c r="C587" s="339"/>
      <c r="D587" s="339"/>
      <c r="E587" s="339"/>
      <c r="F587" s="339"/>
      <c r="G587" s="339"/>
      <c r="H587" s="339"/>
      <c r="I587" s="339"/>
      <c r="J587" s="339"/>
      <c r="K587" s="339"/>
      <c r="L587" s="339"/>
      <c r="M587" s="340"/>
      <c r="N587" s="339"/>
      <c r="O587" s="339"/>
      <c r="P587" s="339"/>
      <c r="Q587" s="341"/>
      <c r="R587" s="178"/>
      <c r="S587" s="434"/>
      <c r="T587" s="434"/>
      <c r="U587" s="434"/>
      <c r="V587" s="339"/>
      <c r="W587" s="99">
        <f t="shared" si="19"/>
        <v>0</v>
      </c>
      <c r="X587" s="339"/>
      <c r="Y587" s="339"/>
      <c r="Z587" s="339"/>
      <c r="AA587" s="339"/>
      <c r="AB587" s="339"/>
      <c r="AC587" s="339"/>
      <c r="AD587" s="339"/>
      <c r="AE587" s="339"/>
      <c r="AF587" s="339"/>
      <c r="AG587" s="339"/>
      <c r="AH587" s="339"/>
      <c r="AI587" s="339"/>
      <c r="AJ587" s="339"/>
      <c r="AK587" s="339"/>
    </row>
    <row r="588" spans="1:37" ht="12.75" customHeight="1">
      <c r="A588" s="339"/>
      <c r="B588" s="466"/>
      <c r="C588" s="339"/>
      <c r="D588" s="339"/>
      <c r="E588" s="339"/>
      <c r="F588" s="339"/>
      <c r="G588" s="339"/>
      <c r="H588" s="339"/>
      <c r="I588" s="339"/>
      <c r="J588" s="339"/>
      <c r="K588" s="339"/>
      <c r="L588" s="339"/>
      <c r="M588" s="340"/>
      <c r="N588" s="339"/>
      <c r="O588" s="339"/>
      <c r="P588" s="339"/>
      <c r="Q588" s="341"/>
      <c r="R588" s="178"/>
      <c r="S588" s="434"/>
      <c r="T588" s="434"/>
      <c r="U588" s="434"/>
      <c r="V588" s="339"/>
      <c r="W588" s="99">
        <f t="shared" si="19"/>
        <v>0</v>
      </c>
      <c r="X588" s="339"/>
      <c r="Y588" s="339"/>
      <c r="Z588" s="339"/>
      <c r="AA588" s="339"/>
      <c r="AB588" s="339"/>
      <c r="AC588" s="339"/>
      <c r="AD588" s="339"/>
      <c r="AE588" s="339"/>
      <c r="AF588" s="339"/>
      <c r="AG588" s="339"/>
      <c r="AH588" s="339"/>
      <c r="AI588" s="339"/>
      <c r="AJ588" s="339"/>
      <c r="AK588" s="339"/>
    </row>
    <row r="589" spans="1:37" ht="12.75" customHeight="1">
      <c r="A589" s="339"/>
      <c r="B589" s="466"/>
      <c r="C589" s="339"/>
      <c r="D589" s="339"/>
      <c r="E589" s="339"/>
      <c r="F589" s="339"/>
      <c r="G589" s="339"/>
      <c r="H589" s="339"/>
      <c r="I589" s="339"/>
      <c r="J589" s="339"/>
      <c r="K589" s="339"/>
      <c r="L589" s="339"/>
      <c r="M589" s="340"/>
      <c r="N589" s="339"/>
      <c r="O589" s="339"/>
      <c r="P589" s="339"/>
      <c r="Q589" s="341"/>
      <c r="R589" s="178"/>
      <c r="S589" s="434"/>
      <c r="T589" s="434"/>
      <c r="U589" s="434"/>
      <c r="V589" s="339"/>
      <c r="W589" s="99">
        <f t="shared" si="19"/>
        <v>0</v>
      </c>
      <c r="X589" s="339"/>
      <c r="Y589" s="339"/>
      <c r="Z589" s="339"/>
      <c r="AA589" s="339"/>
      <c r="AB589" s="339"/>
      <c r="AC589" s="339"/>
      <c r="AD589" s="339"/>
      <c r="AE589" s="339"/>
      <c r="AF589" s="339"/>
      <c r="AG589" s="339"/>
      <c r="AH589" s="339"/>
      <c r="AI589" s="339"/>
      <c r="AJ589" s="339"/>
      <c r="AK589" s="339"/>
    </row>
    <row r="590" spans="1:37" ht="12.75" customHeight="1">
      <c r="A590" s="339"/>
      <c r="B590" s="466"/>
      <c r="C590" s="339"/>
      <c r="D590" s="339"/>
      <c r="E590" s="339"/>
      <c r="F590" s="339"/>
      <c r="G590" s="339"/>
      <c r="H590" s="339"/>
      <c r="I590" s="339"/>
      <c r="J590" s="339"/>
      <c r="K590" s="339"/>
      <c r="L590" s="339"/>
      <c r="M590" s="340"/>
      <c r="N590" s="339"/>
      <c r="O590" s="339"/>
      <c r="P590" s="339"/>
      <c r="Q590" s="341"/>
      <c r="R590" s="178"/>
      <c r="S590" s="434"/>
      <c r="T590" s="434"/>
      <c r="U590" s="434"/>
      <c r="V590" s="339"/>
      <c r="W590" s="99">
        <f t="shared" si="19"/>
        <v>0</v>
      </c>
      <c r="X590" s="339"/>
      <c r="Y590" s="339"/>
      <c r="Z590" s="339"/>
      <c r="AA590" s="339"/>
      <c r="AB590" s="339"/>
      <c r="AC590" s="339"/>
      <c r="AD590" s="339"/>
      <c r="AE590" s="339"/>
      <c r="AF590" s="339"/>
      <c r="AG590" s="339"/>
      <c r="AH590" s="339"/>
      <c r="AI590" s="339"/>
      <c r="AJ590" s="339"/>
      <c r="AK590" s="339"/>
    </row>
    <row r="591" spans="1:37" ht="12.75" customHeight="1">
      <c r="A591" s="339"/>
      <c r="B591" s="466"/>
      <c r="C591" s="339"/>
      <c r="D591" s="339"/>
      <c r="E591" s="339"/>
      <c r="F591" s="339"/>
      <c r="G591" s="339"/>
      <c r="H591" s="339"/>
      <c r="I591" s="339"/>
      <c r="J591" s="339"/>
      <c r="K591" s="339"/>
      <c r="L591" s="339"/>
      <c r="M591" s="340"/>
      <c r="N591" s="339"/>
      <c r="O591" s="339"/>
      <c r="P591" s="339"/>
      <c r="Q591" s="341"/>
      <c r="R591" s="178"/>
      <c r="S591" s="434"/>
      <c r="T591" s="434"/>
      <c r="U591" s="434"/>
      <c r="V591" s="339"/>
      <c r="W591" s="99">
        <f t="shared" si="19"/>
        <v>0</v>
      </c>
      <c r="X591" s="339"/>
      <c r="Y591" s="339"/>
      <c r="Z591" s="339"/>
      <c r="AA591" s="339"/>
      <c r="AB591" s="339"/>
      <c r="AC591" s="339"/>
      <c r="AD591" s="339"/>
      <c r="AE591" s="339"/>
      <c r="AF591" s="339"/>
      <c r="AG591" s="339"/>
      <c r="AH591" s="339"/>
      <c r="AI591" s="339"/>
      <c r="AJ591" s="339"/>
      <c r="AK591" s="339"/>
    </row>
    <row r="592" spans="1:37" ht="12.75" customHeight="1">
      <c r="A592" s="339"/>
      <c r="B592" s="466"/>
      <c r="C592" s="339"/>
      <c r="D592" s="339"/>
      <c r="E592" s="339"/>
      <c r="F592" s="339"/>
      <c r="G592" s="339"/>
      <c r="H592" s="339"/>
      <c r="I592" s="339"/>
      <c r="J592" s="339"/>
      <c r="K592" s="339"/>
      <c r="L592" s="339"/>
      <c r="M592" s="340"/>
      <c r="N592" s="339"/>
      <c r="O592" s="339"/>
      <c r="P592" s="339"/>
      <c r="Q592" s="341"/>
      <c r="R592" s="178"/>
      <c r="S592" s="434"/>
      <c r="T592" s="434"/>
      <c r="U592" s="434"/>
      <c r="V592" s="339"/>
      <c r="W592" s="99">
        <f t="shared" si="19"/>
        <v>0</v>
      </c>
      <c r="X592" s="339"/>
      <c r="Y592" s="339"/>
      <c r="Z592" s="339"/>
      <c r="AA592" s="339"/>
      <c r="AB592" s="339"/>
      <c r="AC592" s="339"/>
      <c r="AD592" s="339"/>
      <c r="AE592" s="339"/>
      <c r="AF592" s="339"/>
      <c r="AG592" s="339"/>
      <c r="AH592" s="339"/>
      <c r="AI592" s="339"/>
      <c r="AJ592" s="339"/>
      <c r="AK592" s="339"/>
    </row>
    <row r="593" spans="1:37" ht="12.75" customHeight="1">
      <c r="A593" s="339"/>
      <c r="B593" s="466"/>
      <c r="C593" s="339"/>
      <c r="D593" s="339"/>
      <c r="E593" s="339"/>
      <c r="F593" s="339"/>
      <c r="G593" s="339"/>
      <c r="H593" s="339"/>
      <c r="I593" s="339"/>
      <c r="J593" s="339"/>
      <c r="K593" s="339"/>
      <c r="L593" s="339"/>
      <c r="M593" s="340"/>
      <c r="N593" s="339"/>
      <c r="O593" s="339"/>
      <c r="P593" s="339"/>
      <c r="Q593" s="341"/>
      <c r="R593" s="178"/>
      <c r="S593" s="434"/>
      <c r="T593" s="434"/>
      <c r="U593" s="434"/>
      <c r="V593" s="339"/>
      <c r="W593" s="99">
        <f t="shared" si="19"/>
        <v>0</v>
      </c>
      <c r="X593" s="339"/>
      <c r="Y593" s="339"/>
      <c r="Z593" s="339"/>
      <c r="AA593" s="339"/>
      <c r="AB593" s="339"/>
      <c r="AC593" s="339"/>
      <c r="AD593" s="339"/>
      <c r="AE593" s="339"/>
      <c r="AF593" s="339"/>
      <c r="AG593" s="339"/>
      <c r="AH593" s="339"/>
      <c r="AI593" s="339"/>
      <c r="AJ593" s="339"/>
      <c r="AK593" s="339"/>
    </row>
    <row r="594" spans="1:37" ht="12.75" customHeight="1">
      <c r="A594" s="339"/>
      <c r="B594" s="466"/>
      <c r="C594" s="339"/>
      <c r="D594" s="339"/>
      <c r="E594" s="339"/>
      <c r="F594" s="339"/>
      <c r="G594" s="339"/>
      <c r="H594" s="339"/>
      <c r="I594" s="339"/>
      <c r="J594" s="339"/>
      <c r="K594" s="339"/>
      <c r="L594" s="339"/>
      <c r="M594" s="340"/>
      <c r="N594" s="339"/>
      <c r="O594" s="339"/>
      <c r="P594" s="339"/>
      <c r="Q594" s="341"/>
      <c r="R594" s="178"/>
      <c r="S594" s="434"/>
      <c r="T594" s="434"/>
      <c r="U594" s="434"/>
      <c r="V594" s="339"/>
      <c r="W594" s="99">
        <f t="shared" si="19"/>
        <v>0</v>
      </c>
      <c r="X594" s="339"/>
      <c r="Y594" s="339"/>
      <c r="Z594" s="339"/>
      <c r="AA594" s="339"/>
      <c r="AB594" s="339"/>
      <c r="AC594" s="339"/>
      <c r="AD594" s="339"/>
      <c r="AE594" s="339"/>
      <c r="AF594" s="339"/>
      <c r="AG594" s="339"/>
      <c r="AH594" s="339"/>
      <c r="AI594" s="339"/>
      <c r="AJ594" s="339"/>
      <c r="AK594" s="339"/>
    </row>
    <row r="595" spans="1:37" ht="12.75" customHeight="1">
      <c r="A595" s="339"/>
      <c r="B595" s="466"/>
      <c r="C595" s="339"/>
      <c r="D595" s="339"/>
      <c r="E595" s="339"/>
      <c r="F595" s="339"/>
      <c r="G595" s="339"/>
      <c r="H595" s="339"/>
      <c r="I595" s="339"/>
      <c r="J595" s="339"/>
      <c r="K595" s="339"/>
      <c r="L595" s="339"/>
      <c r="M595" s="340"/>
      <c r="N595" s="339"/>
      <c r="O595" s="339"/>
      <c r="P595" s="339"/>
      <c r="Q595" s="341"/>
      <c r="R595" s="178"/>
      <c r="S595" s="434"/>
      <c r="T595" s="434"/>
      <c r="U595" s="434"/>
      <c r="V595" s="339"/>
      <c r="W595" s="99">
        <f t="shared" si="19"/>
        <v>0</v>
      </c>
      <c r="X595" s="339"/>
      <c r="Y595" s="339"/>
      <c r="Z595" s="339"/>
      <c r="AA595" s="339"/>
      <c r="AB595" s="339"/>
      <c r="AC595" s="339"/>
      <c r="AD595" s="339"/>
      <c r="AE595" s="339"/>
      <c r="AF595" s="339"/>
      <c r="AG595" s="339"/>
      <c r="AH595" s="339"/>
      <c r="AI595" s="339"/>
      <c r="AJ595" s="339"/>
      <c r="AK595" s="339"/>
    </row>
    <row r="596" spans="1:37" ht="12.75" customHeight="1">
      <c r="A596" s="339"/>
      <c r="B596" s="466"/>
      <c r="C596" s="339"/>
      <c r="D596" s="339"/>
      <c r="E596" s="339"/>
      <c r="F596" s="339"/>
      <c r="G596" s="339"/>
      <c r="H596" s="339"/>
      <c r="I596" s="339"/>
      <c r="J596" s="339"/>
      <c r="K596" s="339"/>
      <c r="L596" s="339"/>
      <c r="M596" s="340"/>
      <c r="N596" s="339"/>
      <c r="O596" s="339"/>
      <c r="P596" s="339"/>
      <c r="Q596" s="341"/>
      <c r="R596" s="178"/>
      <c r="S596" s="434"/>
      <c r="T596" s="434"/>
      <c r="U596" s="434"/>
      <c r="V596" s="339"/>
      <c r="W596" s="99">
        <f t="shared" si="19"/>
        <v>0</v>
      </c>
      <c r="X596" s="339"/>
      <c r="Y596" s="339"/>
      <c r="Z596" s="339"/>
      <c r="AA596" s="339"/>
      <c r="AB596" s="339"/>
      <c r="AC596" s="339"/>
      <c r="AD596" s="339"/>
      <c r="AE596" s="339"/>
      <c r="AF596" s="339"/>
      <c r="AG596" s="339"/>
      <c r="AH596" s="339"/>
      <c r="AI596" s="339"/>
      <c r="AJ596" s="339"/>
      <c r="AK596" s="339"/>
    </row>
    <row r="597" spans="1:37" ht="12.75" customHeight="1">
      <c r="A597" s="339"/>
      <c r="B597" s="466"/>
      <c r="C597" s="339"/>
      <c r="D597" s="339"/>
      <c r="E597" s="339"/>
      <c r="F597" s="339"/>
      <c r="G597" s="339"/>
      <c r="H597" s="339"/>
      <c r="I597" s="339"/>
      <c r="J597" s="339"/>
      <c r="K597" s="339"/>
      <c r="L597" s="339"/>
      <c r="M597" s="340"/>
      <c r="N597" s="339"/>
      <c r="O597" s="339"/>
      <c r="P597" s="339"/>
      <c r="Q597" s="341"/>
      <c r="R597" s="178"/>
      <c r="S597" s="434"/>
      <c r="T597" s="434"/>
      <c r="U597" s="434"/>
      <c r="V597" s="339"/>
      <c r="W597" s="99">
        <f t="shared" si="19"/>
        <v>0</v>
      </c>
      <c r="X597" s="339"/>
      <c r="Y597" s="339"/>
      <c r="Z597" s="339"/>
      <c r="AA597" s="339"/>
      <c r="AB597" s="339"/>
      <c r="AC597" s="339"/>
      <c r="AD597" s="339"/>
      <c r="AE597" s="339"/>
      <c r="AF597" s="339"/>
      <c r="AG597" s="339"/>
      <c r="AH597" s="339"/>
      <c r="AI597" s="339"/>
      <c r="AJ597" s="339"/>
      <c r="AK597" s="339"/>
    </row>
    <row r="598" spans="1:37" ht="12.75" customHeight="1">
      <c r="A598" s="339"/>
      <c r="B598" s="466"/>
      <c r="C598" s="339"/>
      <c r="D598" s="339"/>
      <c r="E598" s="339"/>
      <c r="F598" s="339"/>
      <c r="G598" s="339"/>
      <c r="H598" s="339"/>
      <c r="I598" s="339"/>
      <c r="J598" s="339"/>
      <c r="K598" s="339"/>
      <c r="L598" s="339"/>
      <c r="M598" s="340"/>
      <c r="N598" s="339"/>
      <c r="O598" s="339"/>
      <c r="P598" s="339"/>
      <c r="Q598" s="341"/>
      <c r="R598" s="178"/>
      <c r="S598" s="434"/>
      <c r="T598" s="434"/>
      <c r="U598" s="434"/>
      <c r="V598" s="339"/>
      <c r="W598" s="99">
        <f t="shared" si="19"/>
        <v>0</v>
      </c>
      <c r="X598" s="339"/>
      <c r="Y598" s="339"/>
      <c r="Z598" s="339"/>
      <c r="AA598" s="339"/>
      <c r="AB598" s="339"/>
      <c r="AC598" s="339"/>
      <c r="AD598" s="339"/>
      <c r="AE598" s="339"/>
      <c r="AF598" s="339"/>
      <c r="AG598" s="339"/>
      <c r="AH598" s="339"/>
      <c r="AI598" s="339"/>
      <c r="AJ598" s="339"/>
      <c r="AK598" s="339"/>
    </row>
    <row r="599" spans="1:37" ht="12.75" customHeight="1">
      <c r="A599" s="339"/>
      <c r="B599" s="466"/>
      <c r="C599" s="339"/>
      <c r="D599" s="339"/>
      <c r="E599" s="339"/>
      <c r="F599" s="339"/>
      <c r="G599" s="339"/>
      <c r="H599" s="339"/>
      <c r="I599" s="339"/>
      <c r="J599" s="339"/>
      <c r="K599" s="339"/>
      <c r="L599" s="339"/>
      <c r="M599" s="340"/>
      <c r="N599" s="339"/>
      <c r="O599" s="339"/>
      <c r="P599" s="339"/>
      <c r="Q599" s="341"/>
      <c r="R599" s="178"/>
      <c r="S599" s="434"/>
      <c r="T599" s="434"/>
      <c r="U599" s="434"/>
      <c r="V599" s="339"/>
      <c r="W599" s="99">
        <f t="shared" si="19"/>
        <v>0</v>
      </c>
      <c r="X599" s="339"/>
      <c r="Y599" s="339"/>
      <c r="Z599" s="339"/>
      <c r="AA599" s="339"/>
      <c r="AB599" s="339"/>
      <c r="AC599" s="339"/>
      <c r="AD599" s="339"/>
      <c r="AE599" s="339"/>
      <c r="AF599" s="339"/>
      <c r="AG599" s="339"/>
      <c r="AH599" s="339"/>
      <c r="AI599" s="339"/>
      <c r="AJ599" s="339"/>
      <c r="AK599" s="339"/>
    </row>
    <row r="600" spans="1:37" ht="12.75" customHeight="1">
      <c r="A600" s="339"/>
      <c r="B600" s="466"/>
      <c r="C600" s="339"/>
      <c r="D600" s="339"/>
      <c r="E600" s="339"/>
      <c r="F600" s="339"/>
      <c r="G600" s="339"/>
      <c r="H600" s="339"/>
      <c r="I600" s="339"/>
      <c r="J600" s="339"/>
      <c r="K600" s="339"/>
      <c r="L600" s="339"/>
      <c r="M600" s="340"/>
      <c r="N600" s="339"/>
      <c r="O600" s="339"/>
      <c r="P600" s="339"/>
      <c r="Q600" s="341"/>
      <c r="R600" s="178"/>
      <c r="S600" s="434"/>
      <c r="T600" s="434"/>
      <c r="U600" s="434"/>
      <c r="V600" s="339"/>
      <c r="W600" s="99">
        <f t="shared" si="19"/>
        <v>0</v>
      </c>
      <c r="X600" s="339"/>
      <c r="Y600" s="339"/>
      <c r="Z600" s="339"/>
      <c r="AA600" s="339"/>
      <c r="AB600" s="339"/>
      <c r="AC600" s="339"/>
      <c r="AD600" s="339"/>
      <c r="AE600" s="339"/>
      <c r="AF600" s="339"/>
      <c r="AG600" s="339"/>
      <c r="AH600" s="339"/>
      <c r="AI600" s="339"/>
      <c r="AJ600" s="339"/>
      <c r="AK600" s="339"/>
    </row>
    <row r="601" spans="1:37" ht="12.75" customHeight="1">
      <c r="A601" s="339"/>
      <c r="B601" s="466"/>
      <c r="C601" s="339"/>
      <c r="D601" s="339"/>
      <c r="E601" s="339"/>
      <c r="F601" s="339"/>
      <c r="G601" s="339"/>
      <c r="H601" s="339"/>
      <c r="I601" s="339"/>
      <c r="J601" s="339"/>
      <c r="K601" s="339"/>
      <c r="L601" s="339"/>
      <c r="M601" s="340"/>
      <c r="N601" s="339"/>
      <c r="O601" s="339"/>
      <c r="P601" s="339"/>
      <c r="Q601" s="341"/>
      <c r="R601" s="178"/>
      <c r="S601" s="434"/>
      <c r="T601" s="434"/>
      <c r="U601" s="434"/>
      <c r="V601" s="339"/>
      <c r="W601" s="99">
        <f t="shared" si="19"/>
        <v>0</v>
      </c>
      <c r="X601" s="339"/>
      <c r="Y601" s="339"/>
      <c r="Z601" s="339"/>
      <c r="AA601" s="339"/>
      <c r="AB601" s="339"/>
      <c r="AC601" s="339"/>
      <c r="AD601" s="339"/>
      <c r="AE601" s="339"/>
      <c r="AF601" s="339"/>
      <c r="AG601" s="339"/>
      <c r="AH601" s="339"/>
      <c r="AI601" s="339"/>
      <c r="AJ601" s="339"/>
      <c r="AK601" s="339"/>
    </row>
    <row r="602" spans="1:37" ht="12.75" customHeight="1">
      <c r="A602" s="339"/>
      <c r="B602" s="466"/>
      <c r="C602" s="339"/>
      <c r="D602" s="339"/>
      <c r="E602" s="339"/>
      <c r="F602" s="339"/>
      <c r="G602" s="339"/>
      <c r="H602" s="339"/>
      <c r="I602" s="339"/>
      <c r="J602" s="339"/>
      <c r="K602" s="339"/>
      <c r="L602" s="339"/>
      <c r="M602" s="340"/>
      <c r="N602" s="339"/>
      <c r="O602" s="339"/>
      <c r="P602" s="339"/>
      <c r="Q602" s="341"/>
      <c r="R602" s="178"/>
      <c r="S602" s="434"/>
      <c r="T602" s="434"/>
      <c r="U602" s="434"/>
      <c r="V602" s="339"/>
      <c r="W602" s="99">
        <f t="shared" si="19"/>
        <v>0</v>
      </c>
      <c r="X602" s="339"/>
      <c r="Y602" s="339"/>
      <c r="Z602" s="339"/>
      <c r="AA602" s="339"/>
      <c r="AB602" s="339"/>
      <c r="AC602" s="339"/>
      <c r="AD602" s="339"/>
      <c r="AE602" s="339"/>
      <c r="AF602" s="339"/>
      <c r="AG602" s="339"/>
      <c r="AH602" s="339"/>
      <c r="AI602" s="339"/>
      <c r="AJ602" s="339"/>
      <c r="AK602" s="339"/>
    </row>
    <row r="603" spans="1:37" ht="12.75" customHeight="1">
      <c r="A603" s="339"/>
      <c r="B603" s="466"/>
      <c r="C603" s="339"/>
      <c r="D603" s="339"/>
      <c r="E603" s="339"/>
      <c r="F603" s="339"/>
      <c r="G603" s="339"/>
      <c r="H603" s="339"/>
      <c r="I603" s="339"/>
      <c r="J603" s="339"/>
      <c r="K603" s="339"/>
      <c r="L603" s="339"/>
      <c r="M603" s="340"/>
      <c r="N603" s="339"/>
      <c r="O603" s="339"/>
      <c r="P603" s="339"/>
      <c r="Q603" s="341"/>
      <c r="R603" s="178"/>
      <c r="S603" s="434"/>
      <c r="T603" s="434"/>
      <c r="U603" s="434"/>
      <c r="V603" s="339"/>
      <c r="W603" s="99">
        <f t="shared" si="19"/>
        <v>0</v>
      </c>
      <c r="X603" s="339"/>
      <c r="Y603" s="339"/>
      <c r="Z603" s="339"/>
      <c r="AA603" s="339"/>
      <c r="AB603" s="339"/>
      <c r="AC603" s="339"/>
      <c r="AD603" s="339"/>
      <c r="AE603" s="339"/>
      <c r="AF603" s="339"/>
      <c r="AG603" s="339"/>
      <c r="AH603" s="339"/>
      <c r="AI603" s="339"/>
      <c r="AJ603" s="339"/>
      <c r="AK603" s="339"/>
    </row>
    <row r="604" spans="1:37" ht="12.75" customHeight="1">
      <c r="A604" s="339"/>
      <c r="B604" s="466"/>
      <c r="C604" s="339"/>
      <c r="D604" s="339"/>
      <c r="E604" s="339"/>
      <c r="F604" s="339"/>
      <c r="G604" s="339"/>
      <c r="H604" s="339"/>
      <c r="I604" s="339"/>
      <c r="J604" s="339"/>
      <c r="K604" s="339"/>
      <c r="L604" s="339"/>
      <c r="M604" s="340"/>
      <c r="N604" s="339"/>
      <c r="O604" s="339"/>
      <c r="P604" s="339"/>
      <c r="Q604" s="341"/>
      <c r="R604" s="178"/>
      <c r="S604" s="434"/>
      <c r="T604" s="434"/>
      <c r="U604" s="434"/>
      <c r="V604" s="339"/>
      <c r="W604" s="99">
        <f t="shared" si="19"/>
        <v>0</v>
      </c>
      <c r="X604" s="339"/>
      <c r="Y604" s="339"/>
      <c r="Z604" s="339"/>
      <c r="AA604" s="339"/>
      <c r="AB604" s="339"/>
      <c r="AC604" s="339"/>
      <c r="AD604" s="339"/>
      <c r="AE604" s="339"/>
      <c r="AF604" s="339"/>
      <c r="AG604" s="339"/>
      <c r="AH604" s="339"/>
      <c r="AI604" s="339"/>
      <c r="AJ604" s="339"/>
      <c r="AK604" s="339"/>
    </row>
    <row r="605" spans="1:37" ht="12.75" customHeight="1">
      <c r="A605" s="339"/>
      <c r="B605" s="466"/>
      <c r="C605" s="339"/>
      <c r="D605" s="339"/>
      <c r="E605" s="339"/>
      <c r="F605" s="339"/>
      <c r="G605" s="339"/>
      <c r="H605" s="339"/>
      <c r="I605" s="339"/>
      <c r="J605" s="339"/>
      <c r="K605" s="339"/>
      <c r="L605" s="339"/>
      <c r="M605" s="340"/>
      <c r="N605" s="339"/>
      <c r="O605" s="339"/>
      <c r="P605" s="339"/>
      <c r="Q605" s="341"/>
      <c r="R605" s="178"/>
      <c r="S605" s="434"/>
      <c r="T605" s="434"/>
      <c r="U605" s="434"/>
      <c r="V605" s="339"/>
      <c r="W605" s="99">
        <f t="shared" si="19"/>
        <v>0</v>
      </c>
      <c r="X605" s="339"/>
      <c r="Y605" s="339"/>
      <c r="Z605" s="339"/>
      <c r="AA605" s="339"/>
      <c r="AB605" s="339"/>
      <c r="AC605" s="339"/>
      <c r="AD605" s="339"/>
      <c r="AE605" s="339"/>
      <c r="AF605" s="339"/>
      <c r="AG605" s="339"/>
      <c r="AH605" s="339"/>
      <c r="AI605" s="339"/>
      <c r="AJ605" s="339"/>
      <c r="AK605" s="339"/>
    </row>
    <row r="606" spans="1:37" ht="12.75" customHeight="1">
      <c r="A606" s="339"/>
      <c r="B606" s="466"/>
      <c r="C606" s="339"/>
      <c r="D606" s="339"/>
      <c r="E606" s="339"/>
      <c r="F606" s="339"/>
      <c r="G606" s="339"/>
      <c r="H606" s="339"/>
      <c r="I606" s="339"/>
      <c r="J606" s="339"/>
      <c r="K606" s="339"/>
      <c r="L606" s="339"/>
      <c r="M606" s="340"/>
      <c r="N606" s="339"/>
      <c r="O606" s="339"/>
      <c r="P606" s="339"/>
      <c r="Q606" s="341"/>
      <c r="R606" s="178"/>
      <c r="S606" s="434"/>
      <c r="T606" s="434"/>
      <c r="U606" s="434"/>
      <c r="V606" s="339"/>
      <c r="W606" s="99">
        <f t="shared" si="19"/>
        <v>0</v>
      </c>
      <c r="X606" s="339"/>
      <c r="Y606" s="339"/>
      <c r="Z606" s="339"/>
      <c r="AA606" s="339"/>
      <c r="AB606" s="339"/>
      <c r="AC606" s="339"/>
      <c r="AD606" s="339"/>
      <c r="AE606" s="339"/>
      <c r="AF606" s="339"/>
      <c r="AG606" s="339"/>
      <c r="AH606" s="339"/>
      <c r="AI606" s="339"/>
      <c r="AJ606" s="339"/>
      <c r="AK606" s="339"/>
    </row>
    <row r="607" spans="1:37" ht="12.75" customHeight="1">
      <c r="A607" s="339"/>
      <c r="B607" s="466"/>
      <c r="C607" s="339"/>
      <c r="D607" s="339"/>
      <c r="E607" s="339"/>
      <c r="F607" s="339"/>
      <c r="G607" s="339"/>
      <c r="H607" s="339"/>
      <c r="I607" s="339"/>
      <c r="J607" s="339"/>
      <c r="K607" s="339"/>
      <c r="L607" s="339"/>
      <c r="M607" s="340"/>
      <c r="N607" s="339"/>
      <c r="O607" s="339"/>
      <c r="P607" s="339"/>
      <c r="Q607" s="341"/>
      <c r="R607" s="178"/>
      <c r="S607" s="434"/>
      <c r="T607" s="434"/>
      <c r="U607" s="434"/>
      <c r="V607" s="339"/>
      <c r="W607" s="99">
        <f t="shared" si="19"/>
        <v>0</v>
      </c>
      <c r="X607" s="339"/>
      <c r="Y607" s="339"/>
      <c r="Z607" s="339"/>
      <c r="AA607" s="339"/>
      <c r="AB607" s="339"/>
      <c r="AC607" s="339"/>
      <c r="AD607" s="339"/>
      <c r="AE607" s="339"/>
      <c r="AF607" s="339"/>
      <c r="AG607" s="339"/>
      <c r="AH607" s="339"/>
      <c r="AI607" s="339"/>
      <c r="AJ607" s="339"/>
      <c r="AK607" s="339"/>
    </row>
    <row r="608" spans="1:37" ht="12.75" customHeight="1">
      <c r="A608" s="339"/>
      <c r="B608" s="466"/>
      <c r="C608" s="339"/>
      <c r="D608" s="339"/>
      <c r="E608" s="339"/>
      <c r="F608" s="339"/>
      <c r="G608" s="339"/>
      <c r="H608" s="339"/>
      <c r="I608" s="339"/>
      <c r="J608" s="339"/>
      <c r="K608" s="339"/>
      <c r="L608" s="339"/>
      <c r="M608" s="340"/>
      <c r="N608" s="339"/>
      <c r="O608" s="339"/>
      <c r="P608" s="339"/>
      <c r="Q608" s="341"/>
      <c r="R608" s="178"/>
      <c r="S608" s="434"/>
      <c r="T608" s="434"/>
      <c r="U608" s="434"/>
      <c r="V608" s="339"/>
      <c r="W608" s="99">
        <f t="shared" si="19"/>
        <v>0</v>
      </c>
      <c r="X608" s="339"/>
      <c r="Y608" s="339"/>
      <c r="Z608" s="339"/>
      <c r="AA608" s="339"/>
      <c r="AB608" s="339"/>
      <c r="AC608" s="339"/>
      <c r="AD608" s="339"/>
      <c r="AE608" s="339"/>
      <c r="AF608" s="339"/>
      <c r="AG608" s="339"/>
      <c r="AH608" s="339"/>
      <c r="AI608" s="339"/>
      <c r="AJ608" s="339"/>
      <c r="AK608" s="339"/>
    </row>
    <row r="609" spans="1:37" ht="12.75" customHeight="1">
      <c r="A609" s="339"/>
      <c r="B609" s="466"/>
      <c r="C609" s="339"/>
      <c r="D609" s="339"/>
      <c r="E609" s="339"/>
      <c r="F609" s="339"/>
      <c r="G609" s="339"/>
      <c r="H609" s="339"/>
      <c r="I609" s="339"/>
      <c r="J609" s="339"/>
      <c r="K609" s="339"/>
      <c r="L609" s="339"/>
      <c r="M609" s="340"/>
      <c r="N609" s="339"/>
      <c r="O609" s="339"/>
      <c r="P609" s="339"/>
      <c r="Q609" s="341"/>
      <c r="R609" s="178"/>
      <c r="S609" s="434"/>
      <c r="T609" s="434"/>
      <c r="U609" s="434"/>
      <c r="V609" s="339"/>
      <c r="W609" s="99">
        <f t="shared" si="19"/>
        <v>0</v>
      </c>
      <c r="X609" s="339"/>
      <c r="Y609" s="339"/>
      <c r="Z609" s="339"/>
      <c r="AA609" s="339"/>
      <c r="AB609" s="339"/>
      <c r="AC609" s="339"/>
      <c r="AD609" s="339"/>
      <c r="AE609" s="339"/>
      <c r="AF609" s="339"/>
      <c r="AG609" s="339"/>
      <c r="AH609" s="339"/>
      <c r="AI609" s="339"/>
      <c r="AJ609" s="339"/>
      <c r="AK609" s="339"/>
    </row>
    <row r="610" spans="1:37" ht="12.75" customHeight="1">
      <c r="A610" s="339"/>
      <c r="B610" s="466"/>
      <c r="C610" s="339"/>
      <c r="D610" s="339"/>
      <c r="E610" s="339"/>
      <c r="F610" s="339"/>
      <c r="G610" s="339"/>
      <c r="H610" s="339"/>
      <c r="I610" s="339"/>
      <c r="J610" s="339"/>
      <c r="K610" s="339"/>
      <c r="L610" s="339"/>
      <c r="M610" s="340"/>
      <c r="N610" s="339"/>
      <c r="O610" s="339"/>
      <c r="P610" s="339"/>
      <c r="Q610" s="341"/>
      <c r="R610" s="178"/>
      <c r="S610" s="434"/>
      <c r="T610" s="434"/>
      <c r="U610" s="434"/>
      <c r="V610" s="339"/>
      <c r="W610" s="99">
        <f t="shared" si="19"/>
        <v>0</v>
      </c>
      <c r="X610" s="339"/>
      <c r="Y610" s="339"/>
      <c r="Z610" s="339"/>
      <c r="AA610" s="339"/>
      <c r="AB610" s="339"/>
      <c r="AC610" s="339"/>
      <c r="AD610" s="339"/>
      <c r="AE610" s="339"/>
      <c r="AF610" s="339"/>
      <c r="AG610" s="339"/>
      <c r="AH610" s="339"/>
      <c r="AI610" s="339"/>
      <c r="AJ610" s="339"/>
      <c r="AK610" s="339"/>
    </row>
    <row r="611" spans="1:37" ht="12.75" customHeight="1">
      <c r="A611" s="339"/>
      <c r="B611" s="466"/>
      <c r="C611" s="339"/>
      <c r="D611" s="339"/>
      <c r="E611" s="339"/>
      <c r="F611" s="339"/>
      <c r="G611" s="339"/>
      <c r="H611" s="339"/>
      <c r="I611" s="339"/>
      <c r="J611" s="339"/>
      <c r="K611" s="339"/>
      <c r="L611" s="339"/>
      <c r="M611" s="340"/>
      <c r="N611" s="339"/>
      <c r="O611" s="339"/>
      <c r="P611" s="339"/>
      <c r="Q611" s="341"/>
      <c r="R611" s="178"/>
      <c r="S611" s="434"/>
      <c r="T611" s="434"/>
      <c r="U611" s="434"/>
      <c r="V611" s="339"/>
      <c r="W611" s="99">
        <f t="shared" si="19"/>
        <v>0</v>
      </c>
      <c r="X611" s="339"/>
      <c r="Y611" s="339"/>
      <c r="Z611" s="339"/>
      <c r="AA611" s="339"/>
      <c r="AB611" s="339"/>
      <c r="AC611" s="339"/>
      <c r="AD611" s="339"/>
      <c r="AE611" s="339"/>
      <c r="AF611" s="339"/>
      <c r="AG611" s="339"/>
      <c r="AH611" s="339"/>
      <c r="AI611" s="339"/>
      <c r="AJ611" s="339"/>
      <c r="AK611" s="339"/>
    </row>
    <row r="612" spans="1:37" ht="12.75" customHeight="1">
      <c r="A612" s="339"/>
      <c r="B612" s="466"/>
      <c r="C612" s="339"/>
      <c r="D612" s="339"/>
      <c r="E612" s="339"/>
      <c r="F612" s="339"/>
      <c r="G612" s="339"/>
      <c r="H612" s="339"/>
      <c r="I612" s="339"/>
      <c r="J612" s="339"/>
      <c r="K612" s="339"/>
      <c r="L612" s="339"/>
      <c r="M612" s="340"/>
      <c r="N612" s="339"/>
      <c r="O612" s="339"/>
      <c r="P612" s="339"/>
      <c r="Q612" s="341"/>
      <c r="R612" s="178"/>
      <c r="S612" s="434"/>
      <c r="T612" s="434"/>
      <c r="U612" s="434"/>
      <c r="V612" s="339"/>
      <c r="W612" s="99">
        <f t="shared" si="19"/>
        <v>0</v>
      </c>
      <c r="X612" s="339"/>
      <c r="Y612" s="339"/>
      <c r="Z612" s="339"/>
      <c r="AA612" s="339"/>
      <c r="AB612" s="339"/>
      <c r="AC612" s="339"/>
      <c r="AD612" s="339"/>
      <c r="AE612" s="339"/>
      <c r="AF612" s="339"/>
      <c r="AG612" s="339"/>
      <c r="AH612" s="339"/>
      <c r="AI612" s="339"/>
      <c r="AJ612" s="339"/>
      <c r="AK612" s="339"/>
    </row>
    <row r="613" spans="1:37" ht="12.75" customHeight="1">
      <c r="A613" s="339"/>
      <c r="B613" s="466"/>
      <c r="C613" s="339"/>
      <c r="D613" s="339"/>
      <c r="E613" s="339"/>
      <c r="F613" s="339"/>
      <c r="G613" s="339"/>
      <c r="H613" s="339"/>
      <c r="I613" s="339"/>
      <c r="J613" s="339"/>
      <c r="K613" s="339"/>
      <c r="L613" s="339"/>
      <c r="M613" s="340"/>
      <c r="N613" s="339"/>
      <c r="O613" s="339"/>
      <c r="P613" s="339"/>
      <c r="Q613" s="341"/>
      <c r="R613" s="178"/>
      <c r="S613" s="434"/>
      <c r="T613" s="434"/>
      <c r="U613" s="434"/>
      <c r="V613" s="339"/>
      <c r="W613" s="99">
        <f t="shared" si="19"/>
        <v>0</v>
      </c>
      <c r="X613" s="339"/>
      <c r="Y613" s="339"/>
      <c r="Z613" s="339"/>
      <c r="AA613" s="339"/>
      <c r="AB613" s="339"/>
      <c r="AC613" s="339"/>
      <c r="AD613" s="339"/>
      <c r="AE613" s="339"/>
      <c r="AF613" s="339"/>
      <c r="AG613" s="339"/>
      <c r="AH613" s="339"/>
      <c r="AI613" s="339"/>
      <c r="AJ613" s="339"/>
      <c r="AK613" s="339"/>
    </row>
    <row r="614" spans="1:37" ht="12.75" customHeight="1">
      <c r="A614" s="339"/>
      <c r="B614" s="466"/>
      <c r="C614" s="339"/>
      <c r="D614" s="339"/>
      <c r="E614" s="339"/>
      <c r="F614" s="339"/>
      <c r="G614" s="339"/>
      <c r="H614" s="339"/>
      <c r="I614" s="339"/>
      <c r="J614" s="339"/>
      <c r="K614" s="339"/>
      <c r="L614" s="339"/>
      <c r="M614" s="340"/>
      <c r="N614" s="339"/>
      <c r="O614" s="339"/>
      <c r="P614" s="339"/>
      <c r="Q614" s="341"/>
      <c r="R614" s="178"/>
      <c r="S614" s="434"/>
      <c r="T614" s="434"/>
      <c r="U614" s="434"/>
      <c r="V614" s="339"/>
      <c r="W614" s="99">
        <f t="shared" si="19"/>
        <v>0</v>
      </c>
      <c r="X614" s="339"/>
      <c r="Y614" s="339"/>
      <c r="Z614" s="339"/>
      <c r="AA614" s="339"/>
      <c r="AB614" s="339"/>
      <c r="AC614" s="339"/>
      <c r="AD614" s="339"/>
      <c r="AE614" s="339"/>
      <c r="AF614" s="339"/>
      <c r="AG614" s="339"/>
      <c r="AH614" s="339"/>
      <c r="AI614" s="339"/>
      <c r="AJ614" s="339"/>
      <c r="AK614" s="339"/>
    </row>
    <row r="615" spans="1:37" ht="12.75" customHeight="1">
      <c r="A615" s="339"/>
      <c r="B615" s="466"/>
      <c r="C615" s="339"/>
      <c r="D615" s="339"/>
      <c r="E615" s="339"/>
      <c r="F615" s="339"/>
      <c r="G615" s="339"/>
      <c r="H615" s="339"/>
      <c r="I615" s="339"/>
      <c r="J615" s="339"/>
      <c r="K615" s="339"/>
      <c r="L615" s="339"/>
      <c r="M615" s="340"/>
      <c r="N615" s="339"/>
      <c r="O615" s="339"/>
      <c r="P615" s="339"/>
      <c r="Q615" s="341"/>
      <c r="R615" s="178"/>
      <c r="S615" s="434"/>
      <c r="T615" s="434"/>
      <c r="U615" s="434"/>
      <c r="V615" s="339"/>
      <c r="W615" s="99">
        <f t="shared" si="19"/>
        <v>0</v>
      </c>
      <c r="X615" s="339"/>
      <c r="Y615" s="339"/>
      <c r="Z615" s="339"/>
      <c r="AA615" s="339"/>
      <c r="AB615" s="339"/>
      <c r="AC615" s="339"/>
      <c r="AD615" s="339"/>
      <c r="AE615" s="339"/>
      <c r="AF615" s="339"/>
      <c r="AG615" s="339"/>
      <c r="AH615" s="339"/>
      <c r="AI615" s="339"/>
      <c r="AJ615" s="339"/>
      <c r="AK615" s="339"/>
    </row>
    <row r="616" spans="1:37" ht="12.75" customHeight="1">
      <c r="A616" s="339"/>
      <c r="B616" s="466"/>
      <c r="C616" s="339"/>
      <c r="D616" s="339"/>
      <c r="E616" s="339"/>
      <c r="F616" s="339"/>
      <c r="G616" s="339"/>
      <c r="H616" s="339"/>
      <c r="I616" s="339"/>
      <c r="J616" s="339"/>
      <c r="K616" s="339"/>
      <c r="L616" s="339"/>
      <c r="M616" s="340"/>
      <c r="N616" s="339"/>
      <c r="O616" s="339"/>
      <c r="P616" s="339"/>
      <c r="Q616" s="341"/>
      <c r="R616" s="178"/>
      <c r="S616" s="434"/>
      <c r="T616" s="434"/>
      <c r="U616" s="434"/>
      <c r="V616" s="339"/>
      <c r="W616" s="99">
        <f t="shared" si="19"/>
        <v>0</v>
      </c>
      <c r="X616" s="339"/>
      <c r="Y616" s="339"/>
      <c r="Z616" s="339"/>
      <c r="AA616" s="339"/>
      <c r="AB616" s="339"/>
      <c r="AC616" s="339"/>
      <c r="AD616" s="339"/>
      <c r="AE616" s="339"/>
      <c r="AF616" s="339"/>
      <c r="AG616" s="339"/>
      <c r="AH616" s="339"/>
      <c r="AI616" s="339"/>
      <c r="AJ616" s="339"/>
      <c r="AK616" s="339"/>
    </row>
    <row r="617" spans="1:37" ht="12.75" customHeight="1">
      <c r="A617" s="339"/>
      <c r="B617" s="466"/>
      <c r="C617" s="339"/>
      <c r="D617" s="339"/>
      <c r="E617" s="339"/>
      <c r="F617" s="339"/>
      <c r="G617" s="339"/>
      <c r="H617" s="339"/>
      <c r="I617" s="339"/>
      <c r="J617" s="339"/>
      <c r="K617" s="339"/>
      <c r="L617" s="339"/>
      <c r="M617" s="340"/>
      <c r="N617" s="339"/>
      <c r="O617" s="339"/>
      <c r="P617" s="339"/>
      <c r="Q617" s="341"/>
      <c r="R617" s="178"/>
      <c r="S617" s="434"/>
      <c r="T617" s="434"/>
      <c r="U617" s="434"/>
      <c r="V617" s="339"/>
      <c r="W617" s="99">
        <f t="shared" si="19"/>
        <v>0</v>
      </c>
      <c r="X617" s="339"/>
      <c r="Y617" s="339"/>
      <c r="Z617" s="339"/>
      <c r="AA617" s="339"/>
      <c r="AB617" s="339"/>
      <c r="AC617" s="339"/>
      <c r="AD617" s="339"/>
      <c r="AE617" s="339"/>
      <c r="AF617" s="339"/>
      <c r="AG617" s="339"/>
      <c r="AH617" s="339"/>
      <c r="AI617" s="339"/>
      <c r="AJ617" s="339"/>
      <c r="AK617" s="339"/>
    </row>
    <row r="618" spans="1:37" ht="12.75" customHeight="1">
      <c r="A618" s="339"/>
      <c r="B618" s="466"/>
      <c r="C618" s="339"/>
      <c r="D618" s="339"/>
      <c r="E618" s="339"/>
      <c r="F618" s="339"/>
      <c r="G618" s="339"/>
      <c r="H618" s="339"/>
      <c r="I618" s="339"/>
      <c r="J618" s="339"/>
      <c r="K618" s="339"/>
      <c r="L618" s="339"/>
      <c r="M618" s="340"/>
      <c r="N618" s="339"/>
      <c r="O618" s="339"/>
      <c r="P618" s="339"/>
      <c r="Q618" s="341"/>
      <c r="R618" s="178"/>
      <c r="S618" s="434"/>
      <c r="T618" s="434"/>
      <c r="U618" s="434"/>
      <c r="V618" s="339"/>
      <c r="W618" s="99">
        <f t="shared" si="19"/>
        <v>0</v>
      </c>
      <c r="X618" s="339"/>
      <c r="Y618" s="339"/>
      <c r="Z618" s="339"/>
      <c r="AA618" s="339"/>
      <c r="AB618" s="339"/>
      <c r="AC618" s="339"/>
      <c r="AD618" s="339"/>
      <c r="AE618" s="339"/>
      <c r="AF618" s="339"/>
      <c r="AG618" s="339"/>
      <c r="AH618" s="339"/>
      <c r="AI618" s="339"/>
      <c r="AJ618" s="339"/>
      <c r="AK618" s="339"/>
    </row>
    <row r="619" spans="1:37" ht="12.75" customHeight="1">
      <c r="A619" s="339"/>
      <c r="B619" s="466"/>
      <c r="C619" s="339"/>
      <c r="D619" s="339"/>
      <c r="E619" s="339"/>
      <c r="F619" s="339"/>
      <c r="G619" s="339"/>
      <c r="H619" s="339"/>
      <c r="I619" s="339"/>
      <c r="J619" s="339"/>
      <c r="K619" s="339"/>
      <c r="L619" s="339"/>
      <c r="M619" s="340"/>
      <c r="N619" s="339"/>
      <c r="O619" s="339"/>
      <c r="P619" s="339"/>
      <c r="Q619" s="341"/>
      <c r="R619" s="178"/>
      <c r="S619" s="434"/>
      <c r="T619" s="434"/>
      <c r="U619" s="434"/>
      <c r="V619" s="339"/>
      <c r="W619" s="99">
        <f t="shared" si="19"/>
        <v>0</v>
      </c>
      <c r="X619" s="339"/>
      <c r="Y619" s="339"/>
      <c r="Z619" s="339"/>
      <c r="AA619" s="339"/>
      <c r="AB619" s="339"/>
      <c r="AC619" s="339"/>
      <c r="AD619" s="339"/>
      <c r="AE619" s="339"/>
      <c r="AF619" s="339"/>
      <c r="AG619" s="339"/>
      <c r="AH619" s="339"/>
      <c r="AI619" s="339"/>
      <c r="AJ619" s="339"/>
      <c r="AK619" s="339"/>
    </row>
    <row r="620" spans="1:37" ht="12.75" customHeight="1">
      <c r="A620" s="339"/>
      <c r="B620" s="466"/>
      <c r="C620" s="339"/>
      <c r="D620" s="339"/>
      <c r="E620" s="339"/>
      <c r="F620" s="339"/>
      <c r="G620" s="339"/>
      <c r="H620" s="339"/>
      <c r="I620" s="339"/>
      <c r="J620" s="339"/>
      <c r="K620" s="339"/>
      <c r="L620" s="339"/>
      <c r="M620" s="340"/>
      <c r="N620" s="339"/>
      <c r="O620" s="339"/>
      <c r="P620" s="339"/>
      <c r="Q620" s="341"/>
      <c r="R620" s="178"/>
      <c r="S620" s="434"/>
      <c r="T620" s="434"/>
      <c r="U620" s="434"/>
      <c r="V620" s="339"/>
      <c r="W620" s="99">
        <f t="shared" si="19"/>
        <v>0</v>
      </c>
      <c r="X620" s="339"/>
      <c r="Y620" s="339"/>
      <c r="Z620" s="339"/>
      <c r="AA620" s="339"/>
      <c r="AB620" s="339"/>
      <c r="AC620" s="339"/>
      <c r="AD620" s="339"/>
      <c r="AE620" s="339"/>
      <c r="AF620" s="339"/>
      <c r="AG620" s="339"/>
      <c r="AH620" s="339"/>
      <c r="AI620" s="339"/>
      <c r="AJ620" s="339"/>
      <c r="AK620" s="339"/>
    </row>
    <row r="621" spans="1:37" ht="12.75" customHeight="1">
      <c r="A621" s="339"/>
      <c r="B621" s="466"/>
      <c r="C621" s="339"/>
      <c r="D621" s="339"/>
      <c r="E621" s="339"/>
      <c r="F621" s="339"/>
      <c r="G621" s="339"/>
      <c r="H621" s="339"/>
      <c r="I621" s="339"/>
      <c r="J621" s="339"/>
      <c r="K621" s="339"/>
      <c r="L621" s="339"/>
      <c r="M621" s="340"/>
      <c r="N621" s="339"/>
      <c r="O621" s="339"/>
      <c r="P621" s="339"/>
      <c r="Q621" s="341"/>
      <c r="R621" s="178"/>
      <c r="S621" s="434"/>
      <c r="T621" s="434"/>
      <c r="U621" s="434"/>
      <c r="V621" s="339"/>
      <c r="W621" s="99">
        <f t="shared" si="19"/>
        <v>0</v>
      </c>
      <c r="X621" s="339"/>
      <c r="Y621" s="339"/>
      <c r="Z621" s="339"/>
      <c r="AA621" s="339"/>
      <c r="AB621" s="339"/>
      <c r="AC621" s="339"/>
      <c r="AD621" s="339"/>
      <c r="AE621" s="339"/>
      <c r="AF621" s="339"/>
      <c r="AG621" s="339"/>
      <c r="AH621" s="339"/>
      <c r="AI621" s="339"/>
      <c r="AJ621" s="339"/>
      <c r="AK621" s="339"/>
    </row>
    <row r="622" spans="1:37" ht="12.75" customHeight="1">
      <c r="A622" s="339"/>
      <c r="B622" s="466"/>
      <c r="C622" s="339"/>
      <c r="D622" s="339"/>
      <c r="E622" s="339"/>
      <c r="F622" s="339"/>
      <c r="G622" s="339"/>
      <c r="H622" s="339"/>
      <c r="I622" s="339"/>
      <c r="J622" s="339"/>
      <c r="K622" s="339"/>
      <c r="L622" s="339"/>
      <c r="M622" s="340"/>
      <c r="N622" s="339"/>
      <c r="O622" s="339"/>
      <c r="P622" s="339"/>
      <c r="Q622" s="341"/>
      <c r="R622" s="178"/>
      <c r="S622" s="434"/>
      <c r="T622" s="434"/>
      <c r="U622" s="434"/>
      <c r="V622" s="339"/>
      <c r="W622" s="99">
        <f t="shared" si="19"/>
        <v>0</v>
      </c>
      <c r="X622" s="339"/>
      <c r="Y622" s="339"/>
      <c r="Z622" s="339"/>
      <c r="AA622" s="339"/>
      <c r="AB622" s="339"/>
      <c r="AC622" s="339"/>
      <c r="AD622" s="339"/>
      <c r="AE622" s="339"/>
      <c r="AF622" s="339"/>
      <c r="AG622" s="339"/>
      <c r="AH622" s="339"/>
      <c r="AI622" s="339"/>
      <c r="AJ622" s="339"/>
      <c r="AK622" s="339"/>
    </row>
    <row r="623" spans="1:37" ht="12.75" customHeight="1">
      <c r="A623" s="339"/>
      <c r="B623" s="466"/>
      <c r="C623" s="339"/>
      <c r="D623" s="339"/>
      <c r="E623" s="339"/>
      <c r="F623" s="339"/>
      <c r="G623" s="339"/>
      <c r="H623" s="339"/>
      <c r="I623" s="339"/>
      <c r="J623" s="339"/>
      <c r="K623" s="339"/>
      <c r="L623" s="339"/>
      <c r="M623" s="340"/>
      <c r="N623" s="339"/>
      <c r="O623" s="339"/>
      <c r="P623" s="339"/>
      <c r="Q623" s="341"/>
      <c r="R623" s="178"/>
      <c r="S623" s="434"/>
      <c r="T623" s="434"/>
      <c r="U623" s="434"/>
      <c r="V623" s="339"/>
      <c r="W623" s="99">
        <f t="shared" si="19"/>
        <v>0</v>
      </c>
      <c r="X623" s="339"/>
      <c r="Y623" s="339"/>
      <c r="Z623" s="339"/>
      <c r="AA623" s="339"/>
      <c r="AB623" s="339"/>
      <c r="AC623" s="339"/>
      <c r="AD623" s="339"/>
      <c r="AE623" s="339"/>
      <c r="AF623" s="339"/>
      <c r="AG623" s="339"/>
      <c r="AH623" s="339"/>
      <c r="AI623" s="339"/>
      <c r="AJ623" s="339"/>
      <c r="AK623" s="339"/>
    </row>
    <row r="624" spans="1:37" ht="12.75" customHeight="1">
      <c r="A624" s="339"/>
      <c r="B624" s="466"/>
      <c r="C624" s="339"/>
      <c r="D624" s="339"/>
      <c r="E624" s="339"/>
      <c r="F624" s="339"/>
      <c r="G624" s="339"/>
      <c r="H624" s="339"/>
      <c r="I624" s="339"/>
      <c r="J624" s="339"/>
      <c r="K624" s="339"/>
      <c r="L624" s="339"/>
      <c r="M624" s="340"/>
      <c r="N624" s="339"/>
      <c r="O624" s="339"/>
      <c r="P624" s="339"/>
      <c r="Q624" s="341"/>
      <c r="R624" s="178"/>
      <c r="S624" s="434"/>
      <c r="T624" s="434"/>
      <c r="U624" s="434"/>
      <c r="V624" s="339"/>
      <c r="W624" s="99">
        <f t="shared" si="19"/>
        <v>0</v>
      </c>
      <c r="X624" s="339"/>
      <c r="Y624" s="339"/>
      <c r="Z624" s="339"/>
      <c r="AA624" s="339"/>
      <c r="AB624" s="339"/>
      <c r="AC624" s="339"/>
      <c r="AD624" s="339"/>
      <c r="AE624" s="339"/>
      <c r="AF624" s="339"/>
      <c r="AG624" s="339"/>
      <c r="AH624" s="339"/>
      <c r="AI624" s="339"/>
      <c r="AJ624" s="339"/>
      <c r="AK624" s="339"/>
    </row>
    <row r="625" spans="1:37" ht="12.75" customHeight="1">
      <c r="A625" s="339"/>
      <c r="B625" s="466"/>
      <c r="C625" s="339"/>
      <c r="D625" s="339"/>
      <c r="E625" s="339"/>
      <c r="F625" s="339"/>
      <c r="G625" s="339"/>
      <c r="H625" s="339"/>
      <c r="I625" s="339"/>
      <c r="J625" s="339"/>
      <c r="K625" s="339"/>
      <c r="L625" s="339"/>
      <c r="M625" s="340"/>
      <c r="N625" s="339"/>
      <c r="O625" s="339"/>
      <c r="P625" s="339"/>
      <c r="Q625" s="341"/>
      <c r="R625" s="178"/>
      <c r="S625" s="434"/>
      <c r="T625" s="434"/>
      <c r="U625" s="434"/>
      <c r="V625" s="339"/>
      <c r="W625" s="99">
        <f t="shared" si="19"/>
        <v>0</v>
      </c>
      <c r="X625" s="339"/>
      <c r="Y625" s="339"/>
      <c r="Z625" s="339"/>
      <c r="AA625" s="339"/>
      <c r="AB625" s="339"/>
      <c r="AC625" s="339"/>
      <c r="AD625" s="339"/>
      <c r="AE625" s="339"/>
      <c r="AF625" s="339"/>
      <c r="AG625" s="339"/>
      <c r="AH625" s="339"/>
      <c r="AI625" s="339"/>
      <c r="AJ625" s="339"/>
      <c r="AK625" s="339"/>
    </row>
    <row r="626" spans="1:37" ht="12.75" customHeight="1">
      <c r="A626" s="339"/>
      <c r="B626" s="466"/>
      <c r="C626" s="339"/>
      <c r="D626" s="339"/>
      <c r="E626" s="339"/>
      <c r="F626" s="339"/>
      <c r="G626" s="339"/>
      <c r="H626" s="339"/>
      <c r="I626" s="339"/>
      <c r="J626" s="339"/>
      <c r="K626" s="339"/>
      <c r="L626" s="339"/>
      <c r="M626" s="340"/>
      <c r="N626" s="339"/>
      <c r="O626" s="339"/>
      <c r="P626" s="339"/>
      <c r="Q626" s="341"/>
      <c r="R626" s="178"/>
      <c r="S626" s="434"/>
      <c r="T626" s="434"/>
      <c r="U626" s="434"/>
      <c r="V626" s="339"/>
      <c r="W626" s="99">
        <f t="shared" si="19"/>
        <v>0</v>
      </c>
      <c r="X626" s="339"/>
      <c r="Y626" s="339"/>
      <c r="Z626" s="339"/>
      <c r="AA626" s="339"/>
      <c r="AB626" s="339"/>
      <c r="AC626" s="339"/>
      <c r="AD626" s="339"/>
      <c r="AE626" s="339"/>
      <c r="AF626" s="339"/>
      <c r="AG626" s="339"/>
      <c r="AH626" s="339"/>
      <c r="AI626" s="339"/>
      <c r="AJ626" s="339"/>
      <c r="AK626" s="339"/>
    </row>
    <row r="627" spans="1:37" ht="12.75" customHeight="1">
      <c r="A627" s="339"/>
      <c r="B627" s="466"/>
      <c r="C627" s="339"/>
      <c r="D627" s="339"/>
      <c r="E627" s="339"/>
      <c r="F627" s="339"/>
      <c r="G627" s="339"/>
      <c r="H627" s="339"/>
      <c r="I627" s="339"/>
      <c r="J627" s="339"/>
      <c r="K627" s="339"/>
      <c r="L627" s="339"/>
      <c r="M627" s="340"/>
      <c r="N627" s="339"/>
      <c r="O627" s="339"/>
      <c r="P627" s="339"/>
      <c r="Q627" s="341"/>
      <c r="R627" s="178"/>
      <c r="S627" s="434"/>
      <c r="T627" s="434"/>
      <c r="U627" s="434"/>
      <c r="V627" s="339"/>
      <c r="W627" s="99">
        <f t="shared" si="19"/>
        <v>0</v>
      </c>
      <c r="X627" s="339"/>
      <c r="Y627" s="339"/>
      <c r="Z627" s="339"/>
      <c r="AA627" s="339"/>
      <c r="AB627" s="339"/>
      <c r="AC627" s="339"/>
      <c r="AD627" s="339"/>
      <c r="AE627" s="339"/>
      <c r="AF627" s="339"/>
      <c r="AG627" s="339"/>
      <c r="AH627" s="339"/>
      <c r="AI627" s="339"/>
      <c r="AJ627" s="339"/>
      <c r="AK627" s="339"/>
    </row>
    <row r="628" spans="1:37" ht="12.75" customHeight="1">
      <c r="A628" s="339"/>
      <c r="B628" s="466"/>
      <c r="C628" s="339"/>
      <c r="D628" s="339"/>
      <c r="E628" s="339"/>
      <c r="F628" s="339"/>
      <c r="G628" s="339"/>
      <c r="H628" s="339"/>
      <c r="I628" s="339"/>
      <c r="J628" s="339"/>
      <c r="K628" s="339"/>
      <c r="L628" s="339"/>
      <c r="M628" s="340"/>
      <c r="N628" s="339"/>
      <c r="O628" s="339"/>
      <c r="P628" s="339"/>
      <c r="Q628" s="341"/>
      <c r="R628" s="178"/>
      <c r="S628" s="434"/>
      <c r="T628" s="434"/>
      <c r="U628" s="434"/>
      <c r="V628" s="339"/>
      <c r="W628" s="99">
        <f t="shared" si="19"/>
        <v>0</v>
      </c>
      <c r="X628" s="339"/>
      <c r="Y628" s="339"/>
      <c r="Z628" s="339"/>
      <c r="AA628" s="339"/>
      <c r="AB628" s="339"/>
      <c r="AC628" s="339"/>
      <c r="AD628" s="339"/>
      <c r="AE628" s="339"/>
      <c r="AF628" s="339"/>
      <c r="AG628" s="339"/>
      <c r="AH628" s="339"/>
      <c r="AI628" s="339"/>
      <c r="AJ628" s="339"/>
      <c r="AK628" s="339"/>
    </row>
    <row r="629" spans="1:37" ht="12.75" customHeight="1">
      <c r="A629" s="339"/>
      <c r="B629" s="466"/>
      <c r="C629" s="339"/>
      <c r="D629" s="339"/>
      <c r="E629" s="339"/>
      <c r="F629" s="339"/>
      <c r="G629" s="339"/>
      <c r="H629" s="339"/>
      <c r="I629" s="339"/>
      <c r="J629" s="339"/>
      <c r="K629" s="339"/>
      <c r="L629" s="339"/>
      <c r="M629" s="340"/>
      <c r="N629" s="339"/>
      <c r="O629" s="339"/>
      <c r="P629" s="339"/>
      <c r="Q629" s="341"/>
      <c r="R629" s="178"/>
      <c r="S629" s="434"/>
      <c r="T629" s="434"/>
      <c r="U629" s="434"/>
      <c r="V629" s="339"/>
      <c r="W629" s="99">
        <f t="shared" si="19"/>
        <v>0</v>
      </c>
      <c r="X629" s="339"/>
      <c r="Y629" s="339"/>
      <c r="Z629" s="339"/>
      <c r="AA629" s="339"/>
      <c r="AB629" s="339"/>
      <c r="AC629" s="339"/>
      <c r="AD629" s="339"/>
      <c r="AE629" s="339"/>
      <c r="AF629" s="339"/>
      <c r="AG629" s="339"/>
      <c r="AH629" s="339"/>
      <c r="AI629" s="339"/>
      <c r="AJ629" s="339"/>
      <c r="AK629" s="339"/>
    </row>
    <row r="630" spans="1:37" ht="12.75" customHeight="1">
      <c r="A630" s="339"/>
      <c r="B630" s="466"/>
      <c r="C630" s="339"/>
      <c r="D630" s="339"/>
      <c r="E630" s="339"/>
      <c r="F630" s="339"/>
      <c r="G630" s="339"/>
      <c r="H630" s="339"/>
      <c r="I630" s="339"/>
      <c r="J630" s="339"/>
      <c r="K630" s="339"/>
      <c r="L630" s="339"/>
      <c r="M630" s="340"/>
      <c r="N630" s="339"/>
      <c r="O630" s="339"/>
      <c r="P630" s="339"/>
      <c r="Q630" s="341"/>
      <c r="R630" s="178"/>
      <c r="S630" s="434"/>
      <c r="T630" s="434"/>
      <c r="U630" s="434"/>
      <c r="V630" s="339"/>
      <c r="W630" s="99">
        <f t="shared" si="19"/>
        <v>0</v>
      </c>
      <c r="X630" s="339"/>
      <c r="Y630" s="339"/>
      <c r="Z630" s="339"/>
      <c r="AA630" s="339"/>
      <c r="AB630" s="339"/>
      <c r="AC630" s="339"/>
      <c r="AD630" s="339"/>
      <c r="AE630" s="339"/>
      <c r="AF630" s="339"/>
      <c r="AG630" s="339"/>
      <c r="AH630" s="339"/>
      <c r="AI630" s="339"/>
      <c r="AJ630" s="339"/>
      <c r="AK630" s="339"/>
    </row>
    <row r="631" spans="1:37" ht="12.75" customHeight="1">
      <c r="A631" s="339"/>
      <c r="B631" s="466"/>
      <c r="C631" s="339"/>
      <c r="D631" s="339"/>
      <c r="E631" s="339"/>
      <c r="F631" s="339"/>
      <c r="G631" s="339"/>
      <c r="H631" s="339"/>
      <c r="I631" s="339"/>
      <c r="J631" s="339"/>
      <c r="K631" s="339"/>
      <c r="L631" s="339"/>
      <c r="M631" s="340"/>
      <c r="N631" s="339"/>
      <c r="O631" s="339"/>
      <c r="P631" s="339"/>
      <c r="Q631" s="341"/>
      <c r="R631" s="178"/>
      <c r="S631" s="434"/>
      <c r="T631" s="434"/>
      <c r="U631" s="434"/>
      <c r="V631" s="339"/>
      <c r="W631" s="99">
        <f t="shared" si="19"/>
        <v>0</v>
      </c>
      <c r="X631" s="339"/>
      <c r="Y631" s="339"/>
      <c r="Z631" s="339"/>
      <c r="AA631" s="339"/>
      <c r="AB631" s="339"/>
      <c r="AC631" s="339"/>
      <c r="AD631" s="339"/>
      <c r="AE631" s="339"/>
      <c r="AF631" s="339"/>
      <c r="AG631" s="339"/>
      <c r="AH631" s="339"/>
      <c r="AI631" s="339"/>
      <c r="AJ631" s="339"/>
      <c r="AK631" s="339"/>
    </row>
    <row r="632" spans="1:37" ht="12.75" customHeight="1">
      <c r="A632" s="339"/>
      <c r="B632" s="466"/>
      <c r="C632" s="339"/>
      <c r="D632" s="339"/>
      <c r="E632" s="339"/>
      <c r="F632" s="339"/>
      <c r="G632" s="339"/>
      <c r="H632" s="339"/>
      <c r="I632" s="339"/>
      <c r="J632" s="339"/>
      <c r="K632" s="339"/>
      <c r="L632" s="339"/>
      <c r="M632" s="340"/>
      <c r="N632" s="339"/>
      <c r="O632" s="339"/>
      <c r="P632" s="339"/>
      <c r="Q632" s="341"/>
      <c r="R632" s="178"/>
      <c r="S632" s="434"/>
      <c r="T632" s="434"/>
      <c r="U632" s="434"/>
      <c r="V632" s="339"/>
      <c r="W632" s="99">
        <f t="shared" si="19"/>
        <v>0</v>
      </c>
      <c r="X632" s="339"/>
      <c r="Y632" s="339"/>
      <c r="Z632" s="339"/>
      <c r="AA632" s="339"/>
      <c r="AB632" s="339"/>
      <c r="AC632" s="339"/>
      <c r="AD632" s="339"/>
      <c r="AE632" s="339"/>
      <c r="AF632" s="339"/>
      <c r="AG632" s="339"/>
      <c r="AH632" s="339"/>
      <c r="AI632" s="339"/>
      <c r="AJ632" s="339"/>
      <c r="AK632" s="339"/>
    </row>
    <row r="633" spans="1:37" ht="12.75" customHeight="1">
      <c r="A633" s="339"/>
      <c r="B633" s="466"/>
      <c r="C633" s="339"/>
      <c r="D633" s="339"/>
      <c r="E633" s="339"/>
      <c r="F633" s="339"/>
      <c r="G633" s="339"/>
      <c r="H633" s="339"/>
      <c r="I633" s="339"/>
      <c r="J633" s="339"/>
      <c r="K633" s="339"/>
      <c r="L633" s="339"/>
      <c r="M633" s="340"/>
      <c r="N633" s="339"/>
      <c r="O633" s="339"/>
      <c r="P633" s="339"/>
      <c r="Q633" s="341"/>
      <c r="R633" s="178"/>
      <c r="S633" s="434"/>
      <c r="T633" s="434"/>
      <c r="U633" s="434"/>
      <c r="V633" s="339"/>
      <c r="W633" s="99">
        <f t="shared" si="19"/>
        <v>0</v>
      </c>
      <c r="X633" s="339"/>
      <c r="Y633" s="339"/>
      <c r="Z633" s="339"/>
      <c r="AA633" s="339"/>
      <c r="AB633" s="339"/>
      <c r="AC633" s="339"/>
      <c r="AD633" s="339"/>
      <c r="AE633" s="339"/>
      <c r="AF633" s="339"/>
      <c r="AG633" s="339"/>
      <c r="AH633" s="339"/>
      <c r="AI633" s="339"/>
      <c r="AJ633" s="339"/>
      <c r="AK633" s="339"/>
    </row>
    <row r="634" spans="1:37" ht="12.75" customHeight="1">
      <c r="A634" s="339"/>
      <c r="B634" s="466"/>
      <c r="C634" s="339"/>
      <c r="D634" s="339"/>
      <c r="E634" s="339"/>
      <c r="F634" s="339"/>
      <c r="G634" s="339"/>
      <c r="H634" s="339"/>
      <c r="I634" s="339"/>
      <c r="J634" s="339"/>
      <c r="K634" s="339"/>
      <c r="L634" s="339"/>
      <c r="M634" s="340"/>
      <c r="N634" s="339"/>
      <c r="O634" s="339"/>
      <c r="P634" s="339"/>
      <c r="Q634" s="341"/>
      <c r="R634" s="178"/>
      <c r="S634" s="434"/>
      <c r="T634" s="434"/>
      <c r="U634" s="434"/>
      <c r="V634" s="339"/>
      <c r="W634" s="99">
        <f t="shared" si="19"/>
        <v>0</v>
      </c>
      <c r="X634" s="339"/>
      <c r="Y634" s="339"/>
      <c r="Z634" s="339"/>
      <c r="AA634" s="339"/>
      <c r="AB634" s="339"/>
      <c r="AC634" s="339"/>
      <c r="AD634" s="339"/>
      <c r="AE634" s="339"/>
      <c r="AF634" s="339"/>
      <c r="AG634" s="339"/>
      <c r="AH634" s="339"/>
      <c r="AI634" s="339"/>
      <c r="AJ634" s="339"/>
      <c r="AK634" s="339"/>
    </row>
    <row r="635" spans="1:37" ht="12.75" customHeight="1">
      <c r="A635" s="339"/>
      <c r="B635" s="466"/>
      <c r="C635" s="339"/>
      <c r="D635" s="339"/>
      <c r="E635" s="339"/>
      <c r="F635" s="339"/>
      <c r="G635" s="339"/>
      <c r="H635" s="339"/>
      <c r="I635" s="339"/>
      <c r="J635" s="339"/>
      <c r="K635" s="339"/>
      <c r="L635" s="339"/>
      <c r="M635" s="340"/>
      <c r="N635" s="339"/>
      <c r="O635" s="339"/>
      <c r="P635" s="339"/>
      <c r="Q635" s="341"/>
      <c r="R635" s="178"/>
      <c r="S635" s="434"/>
      <c r="T635" s="434"/>
      <c r="U635" s="434"/>
      <c r="V635" s="339"/>
      <c r="W635" s="99">
        <f t="shared" si="19"/>
        <v>0</v>
      </c>
      <c r="X635" s="339"/>
      <c r="Y635" s="339"/>
      <c r="Z635" s="339"/>
      <c r="AA635" s="339"/>
      <c r="AB635" s="339"/>
      <c r="AC635" s="339"/>
      <c r="AD635" s="339"/>
      <c r="AE635" s="339"/>
      <c r="AF635" s="339"/>
      <c r="AG635" s="339"/>
      <c r="AH635" s="339"/>
      <c r="AI635" s="339"/>
      <c r="AJ635" s="339"/>
      <c r="AK635" s="339"/>
    </row>
    <row r="636" spans="1:37" ht="12.75" customHeight="1">
      <c r="A636" s="339"/>
      <c r="B636" s="466"/>
      <c r="C636" s="339"/>
      <c r="D636" s="339"/>
      <c r="E636" s="339"/>
      <c r="F636" s="339"/>
      <c r="G636" s="339"/>
      <c r="H636" s="339"/>
      <c r="I636" s="339"/>
      <c r="J636" s="339"/>
      <c r="K636" s="339"/>
      <c r="L636" s="339"/>
      <c r="M636" s="340"/>
      <c r="N636" s="339"/>
      <c r="O636" s="339"/>
      <c r="P636" s="339"/>
      <c r="Q636" s="341"/>
      <c r="R636" s="178"/>
      <c r="S636" s="434"/>
      <c r="T636" s="434"/>
      <c r="U636" s="434"/>
      <c r="V636" s="339"/>
      <c r="W636" s="99">
        <f t="shared" si="19"/>
        <v>0</v>
      </c>
      <c r="X636" s="339"/>
      <c r="Y636" s="339"/>
      <c r="Z636" s="339"/>
      <c r="AA636" s="339"/>
      <c r="AB636" s="339"/>
      <c r="AC636" s="339"/>
      <c r="AD636" s="339"/>
      <c r="AE636" s="339"/>
      <c r="AF636" s="339"/>
      <c r="AG636" s="339"/>
      <c r="AH636" s="339"/>
      <c r="AI636" s="339"/>
      <c r="AJ636" s="339"/>
      <c r="AK636" s="339"/>
    </row>
    <row r="637" spans="1:37" ht="12.75" customHeight="1">
      <c r="A637" s="339"/>
      <c r="B637" s="466"/>
      <c r="C637" s="339"/>
      <c r="D637" s="339"/>
      <c r="E637" s="339"/>
      <c r="F637" s="339"/>
      <c r="G637" s="339"/>
      <c r="H637" s="339"/>
      <c r="I637" s="339"/>
      <c r="J637" s="339"/>
      <c r="K637" s="339"/>
      <c r="L637" s="339"/>
      <c r="M637" s="340"/>
      <c r="N637" s="339"/>
      <c r="O637" s="339"/>
      <c r="P637" s="339"/>
      <c r="Q637" s="341"/>
      <c r="R637" s="178"/>
      <c r="S637" s="434"/>
      <c r="T637" s="434"/>
      <c r="U637" s="434"/>
      <c r="V637" s="339"/>
      <c r="W637" s="99">
        <f t="shared" si="19"/>
        <v>0</v>
      </c>
      <c r="X637" s="339"/>
      <c r="Y637" s="339"/>
      <c r="Z637" s="339"/>
      <c r="AA637" s="339"/>
      <c r="AB637" s="339"/>
      <c r="AC637" s="339"/>
      <c r="AD637" s="339"/>
      <c r="AE637" s="339"/>
      <c r="AF637" s="339"/>
      <c r="AG637" s="339"/>
      <c r="AH637" s="339"/>
      <c r="AI637" s="339"/>
      <c r="AJ637" s="339"/>
      <c r="AK637" s="339"/>
    </row>
    <row r="638" spans="1:37" ht="12.75" customHeight="1">
      <c r="A638" s="339"/>
      <c r="B638" s="466"/>
      <c r="C638" s="339"/>
      <c r="D638" s="339"/>
      <c r="E638" s="339"/>
      <c r="F638" s="339"/>
      <c r="G638" s="339"/>
      <c r="H638" s="339"/>
      <c r="I638" s="339"/>
      <c r="J638" s="339"/>
      <c r="K638" s="339"/>
      <c r="L638" s="339"/>
      <c r="M638" s="340"/>
      <c r="N638" s="339"/>
      <c r="O638" s="339"/>
      <c r="P638" s="339"/>
      <c r="Q638" s="341"/>
      <c r="R638" s="178"/>
      <c r="S638" s="434"/>
      <c r="T638" s="434"/>
      <c r="U638" s="434"/>
      <c r="V638" s="339"/>
      <c r="W638" s="99">
        <f t="shared" si="19"/>
        <v>0</v>
      </c>
      <c r="X638" s="339"/>
      <c r="Y638" s="339"/>
      <c r="Z638" s="339"/>
      <c r="AA638" s="339"/>
      <c r="AB638" s="339"/>
      <c r="AC638" s="339"/>
      <c r="AD638" s="339"/>
      <c r="AE638" s="339"/>
      <c r="AF638" s="339"/>
      <c r="AG638" s="339"/>
      <c r="AH638" s="339"/>
      <c r="AI638" s="339"/>
      <c r="AJ638" s="339"/>
      <c r="AK638" s="339"/>
    </row>
    <row r="639" spans="1:37" ht="12.75" customHeight="1">
      <c r="A639" s="339"/>
      <c r="B639" s="466"/>
      <c r="C639" s="339"/>
      <c r="D639" s="339"/>
      <c r="E639" s="339"/>
      <c r="F639" s="339"/>
      <c r="G639" s="339"/>
      <c r="H639" s="339"/>
      <c r="I639" s="339"/>
      <c r="J639" s="339"/>
      <c r="K639" s="339"/>
      <c r="L639" s="339"/>
      <c r="M639" s="340"/>
      <c r="N639" s="339"/>
      <c r="O639" s="339"/>
      <c r="P639" s="339"/>
      <c r="Q639" s="341"/>
      <c r="R639" s="178"/>
      <c r="S639" s="434"/>
      <c r="T639" s="434"/>
      <c r="U639" s="434"/>
      <c r="V639" s="339"/>
      <c r="W639" s="99">
        <f t="shared" si="19"/>
        <v>0</v>
      </c>
      <c r="X639" s="339"/>
      <c r="Y639" s="339"/>
      <c r="Z639" s="339"/>
      <c r="AA639" s="339"/>
      <c r="AB639" s="339"/>
      <c r="AC639" s="339"/>
      <c r="AD639" s="339"/>
      <c r="AE639" s="339"/>
      <c r="AF639" s="339"/>
      <c r="AG639" s="339"/>
      <c r="AH639" s="339"/>
      <c r="AI639" s="339"/>
      <c r="AJ639" s="339"/>
      <c r="AK639" s="339"/>
    </row>
    <row r="640" spans="1:37" ht="12.75" customHeight="1">
      <c r="A640" s="339"/>
      <c r="B640" s="466"/>
      <c r="C640" s="339"/>
      <c r="D640" s="339"/>
      <c r="E640" s="339"/>
      <c r="F640" s="339"/>
      <c r="G640" s="339"/>
      <c r="H640" s="339"/>
      <c r="I640" s="339"/>
      <c r="J640" s="339"/>
      <c r="K640" s="339"/>
      <c r="L640" s="339"/>
      <c r="M640" s="340"/>
      <c r="N640" s="339"/>
      <c r="O640" s="339"/>
      <c r="P640" s="339"/>
      <c r="Q640" s="341"/>
      <c r="R640" s="178"/>
      <c r="S640" s="434"/>
      <c r="T640" s="434"/>
      <c r="U640" s="434"/>
      <c r="V640" s="339"/>
      <c r="W640" s="99">
        <f t="shared" si="19"/>
        <v>0</v>
      </c>
      <c r="X640" s="339"/>
      <c r="Y640" s="339"/>
      <c r="Z640" s="339"/>
      <c r="AA640" s="339"/>
      <c r="AB640" s="339"/>
      <c r="AC640" s="339"/>
      <c r="AD640" s="339"/>
      <c r="AE640" s="339"/>
      <c r="AF640" s="339"/>
      <c r="AG640" s="339"/>
      <c r="AH640" s="339"/>
      <c r="AI640" s="339"/>
      <c r="AJ640" s="339"/>
      <c r="AK640" s="339"/>
    </row>
    <row r="641" spans="1:37" ht="12.75" customHeight="1">
      <c r="A641" s="339"/>
      <c r="B641" s="466"/>
      <c r="C641" s="339"/>
      <c r="D641" s="339"/>
      <c r="E641" s="339"/>
      <c r="F641" s="339"/>
      <c r="G641" s="339"/>
      <c r="H641" s="339"/>
      <c r="I641" s="339"/>
      <c r="J641" s="339"/>
      <c r="K641" s="339"/>
      <c r="L641" s="339"/>
      <c r="M641" s="340"/>
      <c r="N641" s="339"/>
      <c r="O641" s="339"/>
      <c r="P641" s="339"/>
      <c r="Q641" s="341"/>
      <c r="R641" s="178"/>
      <c r="S641" s="434"/>
      <c r="T641" s="434"/>
      <c r="U641" s="434"/>
      <c r="V641" s="339"/>
      <c r="W641" s="99">
        <f t="shared" si="19"/>
        <v>0</v>
      </c>
      <c r="X641" s="339"/>
      <c r="Y641" s="339"/>
      <c r="Z641" s="339"/>
      <c r="AA641" s="339"/>
      <c r="AB641" s="339"/>
      <c r="AC641" s="339"/>
      <c r="AD641" s="339"/>
      <c r="AE641" s="339"/>
      <c r="AF641" s="339"/>
      <c r="AG641" s="339"/>
      <c r="AH641" s="339"/>
      <c r="AI641" s="339"/>
      <c r="AJ641" s="339"/>
      <c r="AK641" s="339"/>
    </row>
    <row r="642" spans="1:37" ht="12.75" customHeight="1">
      <c r="A642" s="339"/>
      <c r="B642" s="466"/>
      <c r="C642" s="339"/>
      <c r="D642" s="339"/>
      <c r="E642" s="339"/>
      <c r="F642" s="339"/>
      <c r="G642" s="339"/>
      <c r="H642" s="339"/>
      <c r="I642" s="339"/>
      <c r="J642" s="339"/>
      <c r="K642" s="339"/>
      <c r="L642" s="339"/>
      <c r="M642" s="340"/>
      <c r="N642" s="339"/>
      <c r="O642" s="339"/>
      <c r="P642" s="339"/>
      <c r="Q642" s="341"/>
      <c r="R642" s="178"/>
      <c r="S642" s="434"/>
      <c r="T642" s="434"/>
      <c r="U642" s="434"/>
      <c r="V642" s="339"/>
      <c r="W642" s="99">
        <f t="shared" si="19"/>
        <v>0</v>
      </c>
      <c r="X642" s="339"/>
      <c r="Y642" s="339"/>
      <c r="Z642" s="339"/>
      <c r="AA642" s="339"/>
      <c r="AB642" s="339"/>
      <c r="AC642" s="339"/>
      <c r="AD642" s="339"/>
      <c r="AE642" s="339"/>
      <c r="AF642" s="339"/>
      <c r="AG642" s="339"/>
      <c r="AH642" s="339"/>
      <c r="AI642" s="339"/>
      <c r="AJ642" s="339"/>
      <c r="AK642" s="339"/>
    </row>
    <row r="643" spans="1:37" ht="12.75" customHeight="1">
      <c r="A643" s="339"/>
      <c r="B643" s="466"/>
      <c r="C643" s="339"/>
      <c r="D643" s="339"/>
      <c r="E643" s="339"/>
      <c r="F643" s="339"/>
      <c r="G643" s="339"/>
      <c r="H643" s="339"/>
      <c r="I643" s="339"/>
      <c r="J643" s="339"/>
      <c r="K643" s="339"/>
      <c r="L643" s="339"/>
      <c r="M643" s="340"/>
      <c r="N643" s="339"/>
      <c r="O643" s="339"/>
      <c r="P643" s="339"/>
      <c r="Q643" s="341"/>
      <c r="R643" s="178"/>
      <c r="S643" s="434"/>
      <c r="T643" s="434"/>
      <c r="U643" s="434"/>
      <c r="V643" s="339"/>
      <c r="W643" s="99">
        <f t="shared" si="19"/>
        <v>0</v>
      </c>
      <c r="X643" s="339"/>
      <c r="Y643" s="339"/>
      <c r="Z643" s="339"/>
      <c r="AA643" s="339"/>
      <c r="AB643" s="339"/>
      <c r="AC643" s="339"/>
      <c r="AD643" s="339"/>
      <c r="AE643" s="339"/>
      <c r="AF643" s="339"/>
      <c r="AG643" s="339"/>
      <c r="AH643" s="339"/>
      <c r="AI643" s="339"/>
      <c r="AJ643" s="339"/>
      <c r="AK643" s="339"/>
    </row>
    <row r="644" spans="1:37" ht="12.75" customHeight="1">
      <c r="A644" s="339"/>
      <c r="B644" s="466"/>
      <c r="C644" s="339"/>
      <c r="D644" s="339"/>
      <c r="E644" s="339"/>
      <c r="F644" s="339"/>
      <c r="G644" s="339"/>
      <c r="H644" s="339"/>
      <c r="I644" s="339"/>
      <c r="J644" s="339"/>
      <c r="K644" s="339"/>
      <c r="L644" s="339"/>
      <c r="M644" s="340"/>
      <c r="N644" s="339"/>
      <c r="O644" s="339"/>
      <c r="P644" s="339"/>
      <c r="Q644" s="341"/>
      <c r="R644" s="178"/>
      <c r="S644" s="434"/>
      <c r="T644" s="434"/>
      <c r="U644" s="434"/>
      <c r="V644" s="339"/>
      <c r="W644" s="99">
        <f t="shared" si="19"/>
        <v>0</v>
      </c>
      <c r="X644" s="339"/>
      <c r="Y644" s="339"/>
      <c r="Z644" s="339"/>
      <c r="AA644" s="339"/>
      <c r="AB644" s="339"/>
      <c r="AC644" s="339"/>
      <c r="AD644" s="339"/>
      <c r="AE644" s="339"/>
      <c r="AF644" s="339"/>
      <c r="AG644" s="339"/>
      <c r="AH644" s="339"/>
      <c r="AI644" s="339"/>
      <c r="AJ644" s="339"/>
      <c r="AK644" s="339"/>
    </row>
    <row r="645" spans="1:37" ht="12.75" customHeight="1">
      <c r="A645" s="339"/>
      <c r="B645" s="466"/>
      <c r="C645" s="339"/>
      <c r="D645" s="339"/>
      <c r="E645" s="339"/>
      <c r="F645" s="339"/>
      <c r="G645" s="339"/>
      <c r="H645" s="339"/>
      <c r="I645" s="339"/>
      <c r="J645" s="339"/>
      <c r="K645" s="339"/>
      <c r="L645" s="339"/>
      <c r="M645" s="340"/>
      <c r="N645" s="339"/>
      <c r="O645" s="339"/>
      <c r="P645" s="339"/>
      <c r="Q645" s="341"/>
      <c r="R645" s="178"/>
      <c r="S645" s="434"/>
      <c r="T645" s="434"/>
      <c r="U645" s="434"/>
      <c r="V645" s="339"/>
      <c r="W645" s="99">
        <f t="shared" si="19"/>
        <v>0</v>
      </c>
      <c r="X645" s="339"/>
      <c r="Y645" s="339"/>
      <c r="Z645" s="339"/>
      <c r="AA645" s="339"/>
      <c r="AB645" s="339"/>
      <c r="AC645" s="339"/>
      <c r="AD645" s="339"/>
      <c r="AE645" s="339"/>
      <c r="AF645" s="339"/>
      <c r="AG645" s="339"/>
      <c r="AH645" s="339"/>
      <c r="AI645" s="339"/>
      <c r="AJ645" s="339"/>
      <c r="AK645" s="339"/>
    </row>
    <row r="646" spans="1:37" ht="12.75" customHeight="1">
      <c r="A646" s="339"/>
      <c r="B646" s="466"/>
      <c r="C646" s="339"/>
      <c r="D646" s="339"/>
      <c r="E646" s="339"/>
      <c r="F646" s="339"/>
      <c r="G646" s="339"/>
      <c r="H646" s="339"/>
      <c r="I646" s="339"/>
      <c r="J646" s="339"/>
      <c r="K646" s="339"/>
      <c r="L646" s="339"/>
      <c r="M646" s="340"/>
      <c r="N646" s="339"/>
      <c r="O646" s="339"/>
      <c r="P646" s="339"/>
      <c r="Q646" s="341"/>
      <c r="R646" s="178"/>
      <c r="S646" s="434"/>
      <c r="T646" s="434"/>
      <c r="U646" s="434"/>
      <c r="V646" s="339"/>
      <c r="W646" s="99">
        <f t="shared" si="19"/>
        <v>0</v>
      </c>
      <c r="X646" s="339"/>
      <c r="Y646" s="339"/>
      <c r="Z646" s="339"/>
      <c r="AA646" s="339"/>
      <c r="AB646" s="339"/>
      <c r="AC646" s="339"/>
      <c r="AD646" s="339"/>
      <c r="AE646" s="339"/>
      <c r="AF646" s="339"/>
      <c r="AG646" s="339"/>
      <c r="AH646" s="339"/>
      <c r="AI646" s="339"/>
      <c r="AJ646" s="339"/>
      <c r="AK646" s="339"/>
    </row>
    <row r="647" spans="1:37" ht="12.75" customHeight="1">
      <c r="A647" s="339"/>
      <c r="B647" s="466"/>
      <c r="C647" s="339"/>
      <c r="D647" s="339"/>
      <c r="E647" s="339"/>
      <c r="F647" s="339"/>
      <c r="G647" s="339"/>
      <c r="H647" s="339"/>
      <c r="I647" s="339"/>
      <c r="J647" s="339"/>
      <c r="K647" s="339"/>
      <c r="L647" s="339"/>
      <c r="M647" s="340"/>
      <c r="N647" s="339"/>
      <c r="O647" s="339"/>
      <c r="P647" s="339"/>
      <c r="Q647" s="341"/>
      <c r="R647" s="178"/>
      <c r="S647" s="434"/>
      <c r="T647" s="434"/>
      <c r="U647" s="434"/>
      <c r="V647" s="339"/>
      <c r="W647" s="99">
        <f t="shared" si="19"/>
        <v>0</v>
      </c>
      <c r="X647" s="339"/>
      <c r="Y647" s="339"/>
      <c r="Z647" s="339"/>
      <c r="AA647" s="339"/>
      <c r="AB647" s="339"/>
      <c r="AC647" s="339"/>
      <c r="AD647" s="339"/>
      <c r="AE647" s="339"/>
      <c r="AF647" s="339"/>
      <c r="AG647" s="339"/>
      <c r="AH647" s="339"/>
      <c r="AI647" s="339"/>
      <c r="AJ647" s="339"/>
      <c r="AK647" s="339"/>
    </row>
    <row r="648" spans="1:37" ht="12.75" customHeight="1">
      <c r="A648" s="339"/>
      <c r="B648" s="466"/>
      <c r="C648" s="339"/>
      <c r="D648" s="339"/>
      <c r="E648" s="339"/>
      <c r="F648" s="339"/>
      <c r="G648" s="339"/>
      <c r="H648" s="339"/>
      <c r="I648" s="339"/>
      <c r="J648" s="339"/>
      <c r="K648" s="339"/>
      <c r="L648" s="339"/>
      <c r="M648" s="340"/>
      <c r="N648" s="339"/>
      <c r="O648" s="339"/>
      <c r="P648" s="339"/>
      <c r="Q648" s="341"/>
      <c r="R648" s="178"/>
      <c r="S648" s="434"/>
      <c r="T648" s="434"/>
      <c r="U648" s="434"/>
      <c r="V648" s="339"/>
      <c r="W648" s="99">
        <f t="shared" si="19"/>
        <v>0</v>
      </c>
      <c r="X648" s="339"/>
      <c r="Y648" s="339"/>
      <c r="Z648" s="339"/>
      <c r="AA648" s="339"/>
      <c r="AB648" s="339"/>
      <c r="AC648" s="339"/>
      <c r="AD648" s="339"/>
      <c r="AE648" s="339"/>
      <c r="AF648" s="339"/>
      <c r="AG648" s="339"/>
      <c r="AH648" s="339"/>
      <c r="AI648" s="339"/>
      <c r="AJ648" s="339"/>
      <c r="AK648" s="339"/>
    </row>
    <row r="649" spans="1:37" ht="12.75" customHeight="1">
      <c r="A649" s="339"/>
      <c r="B649" s="466"/>
      <c r="C649" s="339"/>
      <c r="D649" s="339"/>
      <c r="E649" s="339"/>
      <c r="F649" s="339"/>
      <c r="G649" s="339"/>
      <c r="H649" s="339"/>
      <c r="I649" s="339"/>
      <c r="J649" s="339"/>
      <c r="K649" s="339"/>
      <c r="L649" s="339"/>
      <c r="M649" s="340"/>
      <c r="N649" s="339"/>
      <c r="O649" s="339"/>
      <c r="P649" s="339"/>
      <c r="Q649" s="341"/>
      <c r="R649" s="178"/>
      <c r="S649" s="434"/>
      <c r="T649" s="434"/>
      <c r="U649" s="434"/>
      <c r="V649" s="339"/>
      <c r="W649" s="99">
        <f t="shared" si="19"/>
        <v>0</v>
      </c>
      <c r="X649" s="339"/>
      <c r="Y649" s="339"/>
      <c r="Z649" s="339"/>
      <c r="AA649" s="339"/>
      <c r="AB649" s="339"/>
      <c r="AC649" s="339"/>
      <c r="AD649" s="339"/>
      <c r="AE649" s="339"/>
      <c r="AF649" s="339"/>
      <c r="AG649" s="339"/>
      <c r="AH649" s="339"/>
      <c r="AI649" s="339"/>
      <c r="AJ649" s="339"/>
      <c r="AK649" s="339"/>
    </row>
    <row r="650" spans="1:37" ht="12.75" customHeight="1">
      <c r="A650" s="339"/>
      <c r="B650" s="466"/>
      <c r="C650" s="339"/>
      <c r="D650" s="339"/>
      <c r="E650" s="339"/>
      <c r="F650" s="339"/>
      <c r="G650" s="339"/>
      <c r="H650" s="339"/>
      <c r="I650" s="339"/>
      <c r="J650" s="339"/>
      <c r="K650" s="339"/>
      <c r="L650" s="339"/>
      <c r="M650" s="340"/>
      <c r="N650" s="339"/>
      <c r="O650" s="339"/>
      <c r="P650" s="339"/>
      <c r="Q650" s="341"/>
      <c r="R650" s="178"/>
      <c r="S650" s="434"/>
      <c r="T650" s="434"/>
      <c r="U650" s="434"/>
      <c r="V650" s="339"/>
      <c r="W650" s="99">
        <f t="shared" si="19"/>
        <v>0</v>
      </c>
      <c r="X650" s="339"/>
      <c r="Y650" s="339"/>
      <c r="Z650" s="339"/>
      <c r="AA650" s="339"/>
      <c r="AB650" s="339"/>
      <c r="AC650" s="339"/>
      <c r="AD650" s="339"/>
      <c r="AE650" s="339"/>
      <c r="AF650" s="339"/>
      <c r="AG650" s="339"/>
      <c r="AH650" s="339"/>
      <c r="AI650" s="339"/>
      <c r="AJ650" s="339"/>
      <c r="AK650" s="339"/>
    </row>
    <row r="651" spans="1:37" ht="12.75" customHeight="1">
      <c r="A651" s="339"/>
      <c r="B651" s="466"/>
      <c r="C651" s="339"/>
      <c r="D651" s="339"/>
      <c r="E651" s="339"/>
      <c r="F651" s="339"/>
      <c r="G651" s="339"/>
      <c r="H651" s="339"/>
      <c r="I651" s="339"/>
      <c r="J651" s="339"/>
      <c r="K651" s="339"/>
      <c r="L651" s="339"/>
      <c r="M651" s="340"/>
      <c r="N651" s="339"/>
      <c r="O651" s="339"/>
      <c r="P651" s="339"/>
      <c r="Q651" s="341"/>
      <c r="R651" s="178"/>
      <c r="S651" s="434"/>
      <c r="T651" s="434"/>
      <c r="U651" s="434"/>
      <c r="V651" s="339"/>
      <c r="W651" s="99">
        <f t="shared" si="19"/>
        <v>0</v>
      </c>
      <c r="X651" s="339"/>
      <c r="Y651" s="339"/>
      <c r="Z651" s="339"/>
      <c r="AA651" s="339"/>
      <c r="AB651" s="339"/>
      <c r="AC651" s="339"/>
      <c r="AD651" s="339"/>
      <c r="AE651" s="339"/>
      <c r="AF651" s="339"/>
      <c r="AG651" s="339"/>
      <c r="AH651" s="339"/>
      <c r="AI651" s="339"/>
      <c r="AJ651" s="339"/>
      <c r="AK651" s="339"/>
    </row>
    <row r="652" spans="1:37" ht="12.75" customHeight="1">
      <c r="A652" s="339"/>
      <c r="B652" s="466"/>
      <c r="C652" s="339"/>
      <c r="D652" s="339"/>
      <c r="E652" s="339"/>
      <c r="F652" s="339"/>
      <c r="G652" s="339"/>
      <c r="H652" s="339"/>
      <c r="I652" s="339"/>
      <c r="J652" s="339"/>
      <c r="K652" s="339"/>
      <c r="L652" s="339"/>
      <c r="M652" s="340"/>
      <c r="N652" s="339"/>
      <c r="O652" s="339"/>
      <c r="P652" s="339"/>
      <c r="Q652" s="341"/>
      <c r="R652" s="178"/>
      <c r="S652" s="434"/>
      <c r="T652" s="434"/>
      <c r="U652" s="434"/>
      <c r="V652" s="339"/>
      <c r="W652" s="99">
        <f t="shared" si="19"/>
        <v>0</v>
      </c>
      <c r="X652" s="339"/>
      <c r="Y652" s="339"/>
      <c r="Z652" s="339"/>
      <c r="AA652" s="339"/>
      <c r="AB652" s="339"/>
      <c r="AC652" s="339"/>
      <c r="AD652" s="339"/>
      <c r="AE652" s="339"/>
      <c r="AF652" s="339"/>
      <c r="AG652" s="339"/>
      <c r="AH652" s="339"/>
      <c r="AI652" s="339"/>
      <c r="AJ652" s="339"/>
      <c r="AK652" s="339"/>
    </row>
    <row r="653" spans="1:37" ht="12.75" customHeight="1">
      <c r="A653" s="339"/>
      <c r="B653" s="466"/>
      <c r="C653" s="339"/>
      <c r="D653" s="339"/>
      <c r="E653" s="339"/>
      <c r="F653" s="339"/>
      <c r="G653" s="339"/>
      <c r="H653" s="339"/>
      <c r="I653" s="339"/>
      <c r="J653" s="339"/>
      <c r="K653" s="339"/>
      <c r="L653" s="339"/>
      <c r="M653" s="340"/>
      <c r="N653" s="339"/>
      <c r="O653" s="339"/>
      <c r="P653" s="339"/>
      <c r="Q653" s="341"/>
      <c r="R653" s="178"/>
      <c r="S653" s="434"/>
      <c r="T653" s="434"/>
      <c r="U653" s="434"/>
      <c r="V653" s="339"/>
      <c r="W653" s="99">
        <f t="shared" si="19"/>
        <v>0</v>
      </c>
      <c r="X653" s="339"/>
      <c r="Y653" s="339"/>
      <c r="Z653" s="339"/>
      <c r="AA653" s="339"/>
      <c r="AB653" s="339"/>
      <c r="AC653" s="339"/>
      <c r="AD653" s="339"/>
      <c r="AE653" s="339"/>
      <c r="AF653" s="339"/>
      <c r="AG653" s="339"/>
      <c r="AH653" s="339"/>
      <c r="AI653" s="339"/>
      <c r="AJ653" s="339"/>
      <c r="AK653" s="339"/>
    </row>
    <row r="654" spans="1:37" ht="12.75" customHeight="1">
      <c r="A654" s="339"/>
      <c r="B654" s="466"/>
      <c r="C654" s="339"/>
      <c r="D654" s="339"/>
      <c r="E654" s="339"/>
      <c r="F654" s="339"/>
      <c r="G654" s="339"/>
      <c r="H654" s="339"/>
      <c r="I654" s="339"/>
      <c r="J654" s="339"/>
      <c r="K654" s="339"/>
      <c r="L654" s="339"/>
      <c r="M654" s="340"/>
      <c r="N654" s="339"/>
      <c r="O654" s="339"/>
      <c r="P654" s="339"/>
      <c r="Q654" s="341"/>
      <c r="R654" s="178"/>
      <c r="S654" s="434"/>
      <c r="T654" s="434"/>
      <c r="U654" s="434"/>
      <c r="V654" s="339"/>
      <c r="W654" s="99">
        <f t="shared" si="19"/>
        <v>0</v>
      </c>
      <c r="X654" s="339"/>
      <c r="Y654" s="339"/>
      <c r="Z654" s="339"/>
      <c r="AA654" s="339"/>
      <c r="AB654" s="339"/>
      <c r="AC654" s="339"/>
      <c r="AD654" s="339"/>
      <c r="AE654" s="339"/>
      <c r="AF654" s="339"/>
      <c r="AG654" s="339"/>
      <c r="AH654" s="339"/>
      <c r="AI654" s="339"/>
      <c r="AJ654" s="339"/>
      <c r="AK654" s="339"/>
    </row>
    <row r="655" spans="1:37" ht="12.75" customHeight="1">
      <c r="A655" s="339"/>
      <c r="B655" s="466"/>
      <c r="C655" s="339"/>
      <c r="D655" s="339"/>
      <c r="E655" s="339"/>
      <c r="F655" s="339"/>
      <c r="G655" s="339"/>
      <c r="H655" s="339"/>
      <c r="I655" s="339"/>
      <c r="J655" s="339"/>
      <c r="K655" s="339"/>
      <c r="L655" s="339"/>
      <c r="M655" s="340"/>
      <c r="N655" s="339"/>
      <c r="O655" s="339"/>
      <c r="P655" s="339"/>
      <c r="Q655" s="341"/>
      <c r="R655" s="178"/>
      <c r="S655" s="434"/>
      <c r="T655" s="434"/>
      <c r="U655" s="434"/>
      <c r="V655" s="339"/>
      <c r="W655" s="99">
        <f t="shared" si="19"/>
        <v>0</v>
      </c>
      <c r="X655" s="339"/>
      <c r="Y655" s="339"/>
      <c r="Z655" s="339"/>
      <c r="AA655" s="339"/>
      <c r="AB655" s="339"/>
      <c r="AC655" s="339"/>
      <c r="AD655" s="339"/>
      <c r="AE655" s="339"/>
      <c r="AF655" s="339"/>
      <c r="AG655" s="339"/>
      <c r="AH655" s="339"/>
      <c r="AI655" s="339"/>
      <c r="AJ655" s="339"/>
      <c r="AK655" s="339"/>
    </row>
    <row r="656" spans="1:37" ht="12.75" customHeight="1">
      <c r="A656" s="339"/>
      <c r="B656" s="466"/>
      <c r="C656" s="339"/>
      <c r="D656" s="339"/>
      <c r="E656" s="339"/>
      <c r="F656" s="339"/>
      <c r="G656" s="339"/>
      <c r="H656" s="339"/>
      <c r="I656" s="339"/>
      <c r="J656" s="339"/>
      <c r="K656" s="339"/>
      <c r="L656" s="339"/>
      <c r="M656" s="340"/>
      <c r="N656" s="339"/>
      <c r="O656" s="339"/>
      <c r="P656" s="339"/>
      <c r="Q656" s="341"/>
      <c r="R656" s="178"/>
      <c r="S656" s="434"/>
      <c r="T656" s="434"/>
      <c r="U656" s="434"/>
      <c r="V656" s="339"/>
      <c r="W656" s="99">
        <f t="shared" si="19"/>
        <v>0</v>
      </c>
      <c r="X656" s="339"/>
      <c r="Y656" s="339"/>
      <c r="Z656" s="339"/>
      <c r="AA656" s="339"/>
      <c r="AB656" s="339"/>
      <c r="AC656" s="339"/>
      <c r="AD656" s="339"/>
      <c r="AE656" s="339"/>
      <c r="AF656" s="339"/>
      <c r="AG656" s="339"/>
      <c r="AH656" s="339"/>
      <c r="AI656" s="339"/>
      <c r="AJ656" s="339"/>
      <c r="AK656" s="339"/>
    </row>
    <row r="657" spans="1:37" ht="12.75" customHeight="1">
      <c r="A657" s="339"/>
      <c r="B657" s="466"/>
      <c r="C657" s="339"/>
      <c r="D657" s="339"/>
      <c r="E657" s="339"/>
      <c r="F657" s="339"/>
      <c r="G657" s="339"/>
      <c r="H657" s="339"/>
      <c r="I657" s="339"/>
      <c r="J657" s="339"/>
      <c r="K657" s="339"/>
      <c r="L657" s="339"/>
      <c r="M657" s="340"/>
      <c r="N657" s="339"/>
      <c r="O657" s="339"/>
      <c r="P657" s="339"/>
      <c r="Q657" s="341"/>
      <c r="R657" s="178"/>
      <c r="S657" s="434"/>
      <c r="T657" s="434"/>
      <c r="U657" s="434"/>
      <c r="V657" s="339"/>
      <c r="W657" s="99">
        <f t="shared" si="19"/>
        <v>0</v>
      </c>
      <c r="X657" s="339"/>
      <c r="Y657" s="339"/>
      <c r="Z657" s="339"/>
      <c r="AA657" s="339"/>
      <c r="AB657" s="339"/>
      <c r="AC657" s="339"/>
      <c r="AD657" s="339"/>
      <c r="AE657" s="339"/>
      <c r="AF657" s="339"/>
      <c r="AG657" s="339"/>
      <c r="AH657" s="339"/>
      <c r="AI657" s="339"/>
      <c r="AJ657" s="339"/>
      <c r="AK657" s="339"/>
    </row>
    <row r="658" spans="1:37" ht="12.75" customHeight="1">
      <c r="A658" s="339"/>
      <c r="B658" s="466"/>
      <c r="C658" s="339"/>
      <c r="D658" s="339"/>
      <c r="E658" s="339"/>
      <c r="F658" s="339"/>
      <c r="G658" s="339"/>
      <c r="H658" s="339"/>
      <c r="I658" s="339"/>
      <c r="J658" s="339"/>
      <c r="K658" s="339"/>
      <c r="L658" s="339"/>
      <c r="M658" s="340"/>
      <c r="N658" s="339"/>
      <c r="O658" s="339"/>
      <c r="P658" s="339"/>
      <c r="Q658" s="341"/>
      <c r="R658" s="178"/>
      <c r="S658" s="434"/>
      <c r="T658" s="434"/>
      <c r="U658" s="434"/>
      <c r="V658" s="339"/>
      <c r="W658" s="99">
        <f t="shared" si="19"/>
        <v>0</v>
      </c>
      <c r="X658" s="339"/>
      <c r="Y658" s="339"/>
      <c r="Z658" s="339"/>
      <c r="AA658" s="339"/>
      <c r="AB658" s="339"/>
      <c r="AC658" s="339"/>
      <c r="AD658" s="339"/>
      <c r="AE658" s="339"/>
      <c r="AF658" s="339"/>
      <c r="AG658" s="339"/>
      <c r="AH658" s="339"/>
      <c r="AI658" s="339"/>
      <c r="AJ658" s="339"/>
      <c r="AK658" s="339"/>
    </row>
    <row r="659" spans="1:37" ht="12.75" customHeight="1">
      <c r="A659" s="339"/>
      <c r="B659" s="466"/>
      <c r="C659" s="339"/>
      <c r="D659" s="339"/>
      <c r="E659" s="339"/>
      <c r="F659" s="339"/>
      <c r="G659" s="339"/>
      <c r="H659" s="339"/>
      <c r="I659" s="339"/>
      <c r="J659" s="339"/>
      <c r="K659" s="339"/>
      <c r="L659" s="339"/>
      <c r="M659" s="340"/>
      <c r="N659" s="339"/>
      <c r="O659" s="339"/>
      <c r="P659" s="339"/>
      <c r="Q659" s="341"/>
      <c r="R659" s="178"/>
      <c r="S659" s="434"/>
      <c r="T659" s="434"/>
      <c r="U659" s="434"/>
      <c r="V659" s="339"/>
      <c r="W659" s="99">
        <f t="shared" si="19"/>
        <v>0</v>
      </c>
      <c r="X659" s="339"/>
      <c r="Y659" s="339"/>
      <c r="Z659" s="339"/>
      <c r="AA659" s="339"/>
      <c r="AB659" s="339"/>
      <c r="AC659" s="339"/>
      <c r="AD659" s="339"/>
      <c r="AE659" s="339"/>
      <c r="AF659" s="339"/>
      <c r="AG659" s="339"/>
      <c r="AH659" s="339"/>
      <c r="AI659" s="339"/>
      <c r="AJ659" s="339"/>
      <c r="AK659" s="339"/>
    </row>
    <row r="660" spans="1:37" ht="12.75" customHeight="1">
      <c r="A660" s="339"/>
      <c r="B660" s="466"/>
      <c r="C660" s="339"/>
      <c r="D660" s="339"/>
      <c r="E660" s="339"/>
      <c r="F660" s="339"/>
      <c r="G660" s="339"/>
      <c r="H660" s="339"/>
      <c r="I660" s="339"/>
      <c r="J660" s="339"/>
      <c r="K660" s="339"/>
      <c r="L660" s="339"/>
      <c r="M660" s="340"/>
      <c r="N660" s="339"/>
      <c r="O660" s="339"/>
      <c r="P660" s="339"/>
      <c r="Q660" s="341"/>
      <c r="R660" s="178"/>
      <c r="S660" s="434"/>
      <c r="T660" s="434"/>
      <c r="U660" s="434"/>
      <c r="V660" s="339"/>
      <c r="W660" s="99">
        <f t="shared" si="19"/>
        <v>0</v>
      </c>
      <c r="X660" s="339"/>
      <c r="Y660" s="339"/>
      <c r="Z660" s="339"/>
      <c r="AA660" s="339"/>
      <c r="AB660" s="339"/>
      <c r="AC660" s="339"/>
      <c r="AD660" s="339"/>
      <c r="AE660" s="339"/>
      <c r="AF660" s="339"/>
      <c r="AG660" s="339"/>
      <c r="AH660" s="339"/>
      <c r="AI660" s="339"/>
      <c r="AJ660" s="339"/>
      <c r="AK660" s="339"/>
    </row>
    <row r="661" spans="1:37" ht="12.75" customHeight="1">
      <c r="A661" s="339"/>
      <c r="B661" s="466"/>
      <c r="C661" s="339"/>
      <c r="D661" s="339"/>
      <c r="E661" s="339"/>
      <c r="F661" s="339"/>
      <c r="G661" s="339"/>
      <c r="H661" s="339"/>
      <c r="I661" s="339"/>
      <c r="J661" s="339"/>
      <c r="K661" s="339"/>
      <c r="L661" s="339"/>
      <c r="M661" s="340"/>
      <c r="N661" s="339"/>
      <c r="O661" s="339"/>
      <c r="P661" s="339"/>
      <c r="Q661" s="341"/>
      <c r="R661" s="178"/>
      <c r="S661" s="434"/>
      <c r="T661" s="434"/>
      <c r="U661" s="434"/>
      <c r="V661" s="339"/>
      <c r="W661" s="99">
        <f t="shared" si="19"/>
        <v>0</v>
      </c>
      <c r="X661" s="339"/>
      <c r="Y661" s="339"/>
      <c r="Z661" s="339"/>
      <c r="AA661" s="339"/>
      <c r="AB661" s="339"/>
      <c r="AC661" s="339"/>
      <c r="AD661" s="339"/>
      <c r="AE661" s="339"/>
      <c r="AF661" s="339"/>
      <c r="AG661" s="339"/>
      <c r="AH661" s="339"/>
      <c r="AI661" s="339"/>
      <c r="AJ661" s="339"/>
      <c r="AK661" s="339"/>
    </row>
    <row r="662" spans="1:37" ht="12.75" customHeight="1">
      <c r="A662" s="339"/>
      <c r="B662" s="466"/>
      <c r="C662" s="339"/>
      <c r="D662" s="339"/>
      <c r="E662" s="339"/>
      <c r="F662" s="339"/>
      <c r="G662" s="339"/>
      <c r="H662" s="339"/>
      <c r="I662" s="339"/>
      <c r="J662" s="339"/>
      <c r="K662" s="339"/>
      <c r="L662" s="339"/>
      <c r="M662" s="340"/>
      <c r="N662" s="339"/>
      <c r="O662" s="339"/>
      <c r="P662" s="339"/>
      <c r="Q662" s="341"/>
      <c r="R662" s="178"/>
      <c r="S662" s="434"/>
      <c r="T662" s="434"/>
      <c r="U662" s="434"/>
      <c r="V662" s="339"/>
      <c r="W662" s="99">
        <f t="shared" si="19"/>
        <v>0</v>
      </c>
      <c r="X662" s="339"/>
      <c r="Y662" s="339"/>
      <c r="Z662" s="339"/>
      <c r="AA662" s="339"/>
      <c r="AB662" s="339"/>
      <c r="AC662" s="339"/>
      <c r="AD662" s="339"/>
      <c r="AE662" s="339"/>
      <c r="AF662" s="339"/>
      <c r="AG662" s="339"/>
      <c r="AH662" s="339"/>
      <c r="AI662" s="339"/>
      <c r="AJ662" s="339"/>
      <c r="AK662" s="339"/>
    </row>
    <row r="663" spans="1:37" ht="12.75" customHeight="1">
      <c r="A663" s="339"/>
      <c r="B663" s="466"/>
      <c r="C663" s="339"/>
      <c r="D663" s="339"/>
      <c r="E663" s="339"/>
      <c r="F663" s="339"/>
      <c r="G663" s="339"/>
      <c r="H663" s="339"/>
      <c r="I663" s="339"/>
      <c r="J663" s="339"/>
      <c r="K663" s="339"/>
      <c r="L663" s="339"/>
      <c r="M663" s="340"/>
      <c r="N663" s="339"/>
      <c r="O663" s="339"/>
      <c r="P663" s="339"/>
      <c r="Q663" s="341"/>
      <c r="R663" s="178"/>
      <c r="S663" s="434"/>
      <c r="T663" s="434"/>
      <c r="U663" s="434"/>
      <c r="V663" s="339"/>
      <c r="W663" s="99">
        <f t="shared" si="19"/>
        <v>0</v>
      </c>
      <c r="X663" s="339"/>
      <c r="Y663" s="339"/>
      <c r="Z663" s="339"/>
      <c r="AA663" s="339"/>
      <c r="AB663" s="339"/>
      <c r="AC663" s="339"/>
      <c r="AD663" s="339"/>
      <c r="AE663" s="339"/>
      <c r="AF663" s="339"/>
      <c r="AG663" s="339"/>
      <c r="AH663" s="339"/>
      <c r="AI663" s="339"/>
      <c r="AJ663" s="339"/>
      <c r="AK663" s="339"/>
    </row>
    <row r="664" spans="1:37" ht="12.75" customHeight="1">
      <c r="A664" s="339"/>
      <c r="B664" s="466"/>
      <c r="C664" s="339"/>
      <c r="D664" s="339"/>
      <c r="E664" s="339"/>
      <c r="F664" s="339"/>
      <c r="G664" s="339"/>
      <c r="H664" s="339"/>
      <c r="I664" s="339"/>
      <c r="J664" s="339"/>
      <c r="K664" s="339"/>
      <c r="L664" s="339"/>
      <c r="M664" s="340"/>
      <c r="N664" s="339"/>
      <c r="O664" s="339"/>
      <c r="P664" s="339"/>
      <c r="Q664" s="341"/>
      <c r="R664" s="178"/>
      <c r="S664" s="434"/>
      <c r="T664" s="434"/>
      <c r="U664" s="434"/>
      <c r="V664" s="339"/>
      <c r="W664" s="99">
        <f t="shared" si="19"/>
        <v>0</v>
      </c>
      <c r="X664" s="339"/>
      <c r="Y664" s="339"/>
      <c r="Z664" s="339"/>
      <c r="AA664" s="339"/>
      <c r="AB664" s="339"/>
      <c r="AC664" s="339"/>
      <c r="AD664" s="339"/>
      <c r="AE664" s="339"/>
      <c r="AF664" s="339"/>
      <c r="AG664" s="339"/>
      <c r="AH664" s="339"/>
      <c r="AI664" s="339"/>
      <c r="AJ664" s="339"/>
      <c r="AK664" s="339"/>
    </row>
    <row r="665" spans="1:37" ht="12.75" customHeight="1">
      <c r="A665" s="339"/>
      <c r="B665" s="466"/>
      <c r="C665" s="339"/>
      <c r="D665" s="339"/>
      <c r="E665" s="339"/>
      <c r="F665" s="339"/>
      <c r="G665" s="339"/>
      <c r="H665" s="339"/>
      <c r="I665" s="339"/>
      <c r="J665" s="339"/>
      <c r="K665" s="339"/>
      <c r="L665" s="339"/>
      <c r="M665" s="340"/>
      <c r="N665" s="339"/>
      <c r="O665" s="339"/>
      <c r="P665" s="339"/>
      <c r="Q665" s="341"/>
      <c r="R665" s="178"/>
      <c r="S665" s="434"/>
      <c r="T665" s="434"/>
      <c r="U665" s="434"/>
      <c r="V665" s="339"/>
      <c r="W665" s="99">
        <f t="shared" si="19"/>
        <v>0</v>
      </c>
      <c r="X665" s="339"/>
      <c r="Y665" s="339"/>
      <c r="Z665" s="339"/>
      <c r="AA665" s="339"/>
      <c r="AB665" s="339"/>
      <c r="AC665" s="339"/>
      <c r="AD665" s="339"/>
      <c r="AE665" s="339"/>
      <c r="AF665" s="339"/>
      <c r="AG665" s="339"/>
      <c r="AH665" s="339"/>
      <c r="AI665" s="339"/>
      <c r="AJ665" s="339"/>
      <c r="AK665" s="339"/>
    </row>
    <row r="666" spans="1:37" ht="12.75" customHeight="1">
      <c r="A666" s="339"/>
      <c r="B666" s="466"/>
      <c r="C666" s="339"/>
      <c r="D666" s="339"/>
      <c r="E666" s="339"/>
      <c r="F666" s="339"/>
      <c r="G666" s="339"/>
      <c r="H666" s="339"/>
      <c r="I666" s="339"/>
      <c r="J666" s="339"/>
      <c r="K666" s="339"/>
      <c r="L666" s="339"/>
      <c r="M666" s="340"/>
      <c r="N666" s="339"/>
      <c r="O666" s="339"/>
      <c r="P666" s="339"/>
      <c r="Q666" s="341"/>
      <c r="R666" s="178"/>
      <c r="S666" s="434"/>
      <c r="T666" s="434"/>
      <c r="U666" s="434"/>
      <c r="V666" s="339"/>
      <c r="W666" s="99">
        <f t="shared" si="19"/>
        <v>0</v>
      </c>
      <c r="X666" s="339"/>
      <c r="Y666" s="339"/>
      <c r="Z666" s="339"/>
      <c r="AA666" s="339"/>
      <c r="AB666" s="339"/>
      <c r="AC666" s="339"/>
      <c r="AD666" s="339"/>
      <c r="AE666" s="339"/>
      <c r="AF666" s="339"/>
      <c r="AG666" s="339"/>
      <c r="AH666" s="339"/>
      <c r="AI666" s="339"/>
      <c r="AJ666" s="339"/>
      <c r="AK666" s="339"/>
    </row>
    <row r="667" spans="1:37" ht="12.75" customHeight="1">
      <c r="A667" s="339"/>
      <c r="B667" s="466"/>
      <c r="C667" s="339"/>
      <c r="D667" s="339"/>
      <c r="E667" s="339"/>
      <c r="F667" s="339"/>
      <c r="G667" s="339"/>
      <c r="H667" s="339"/>
      <c r="I667" s="339"/>
      <c r="J667" s="339"/>
      <c r="K667" s="339"/>
      <c r="L667" s="339"/>
      <c r="M667" s="340"/>
      <c r="N667" s="339"/>
      <c r="O667" s="339"/>
      <c r="P667" s="339"/>
      <c r="Q667" s="341"/>
      <c r="R667" s="178"/>
      <c r="S667" s="434"/>
      <c r="T667" s="434"/>
      <c r="U667" s="434"/>
      <c r="V667" s="339"/>
      <c r="W667" s="99">
        <f t="shared" si="19"/>
        <v>0</v>
      </c>
      <c r="X667" s="339"/>
      <c r="Y667" s="339"/>
      <c r="Z667" s="339"/>
      <c r="AA667" s="339"/>
      <c r="AB667" s="339"/>
      <c r="AC667" s="339"/>
      <c r="AD667" s="339"/>
      <c r="AE667" s="339"/>
      <c r="AF667" s="339"/>
      <c r="AG667" s="339"/>
      <c r="AH667" s="339"/>
      <c r="AI667" s="339"/>
      <c r="AJ667" s="339"/>
      <c r="AK667" s="339"/>
    </row>
    <row r="668" spans="1:37" ht="12.75" customHeight="1">
      <c r="A668" s="339"/>
      <c r="B668" s="466"/>
      <c r="C668" s="339"/>
      <c r="D668" s="339"/>
      <c r="E668" s="339"/>
      <c r="F668" s="339"/>
      <c r="G668" s="339"/>
      <c r="H668" s="339"/>
      <c r="I668" s="339"/>
      <c r="J668" s="339"/>
      <c r="K668" s="339"/>
      <c r="L668" s="339"/>
      <c r="M668" s="340"/>
      <c r="N668" s="339"/>
      <c r="O668" s="339"/>
      <c r="P668" s="339"/>
      <c r="Q668" s="341"/>
      <c r="R668" s="178"/>
      <c r="S668" s="434"/>
      <c r="T668" s="434"/>
      <c r="U668" s="434"/>
      <c r="V668" s="339"/>
      <c r="W668" s="99">
        <f t="shared" si="19"/>
        <v>0</v>
      </c>
      <c r="X668" s="339"/>
      <c r="Y668" s="339"/>
      <c r="Z668" s="339"/>
      <c r="AA668" s="339"/>
      <c r="AB668" s="339"/>
      <c r="AC668" s="339"/>
      <c r="AD668" s="339"/>
      <c r="AE668" s="339"/>
      <c r="AF668" s="339"/>
      <c r="AG668" s="339"/>
      <c r="AH668" s="339"/>
      <c r="AI668" s="339"/>
      <c r="AJ668" s="339"/>
      <c r="AK668" s="339"/>
    </row>
    <row r="669" spans="1:37" ht="12.75" customHeight="1">
      <c r="A669" s="339"/>
      <c r="B669" s="466"/>
      <c r="C669" s="339"/>
      <c r="D669" s="339"/>
      <c r="E669" s="339"/>
      <c r="F669" s="339"/>
      <c r="G669" s="339"/>
      <c r="H669" s="339"/>
      <c r="I669" s="339"/>
      <c r="J669" s="339"/>
      <c r="K669" s="339"/>
      <c r="L669" s="339"/>
      <c r="M669" s="340"/>
      <c r="N669" s="339"/>
      <c r="O669" s="339"/>
      <c r="P669" s="339"/>
      <c r="Q669" s="341"/>
      <c r="R669" s="178"/>
      <c r="S669" s="434"/>
      <c r="T669" s="434"/>
      <c r="U669" s="434"/>
      <c r="V669" s="339"/>
      <c r="W669" s="99">
        <f t="shared" si="19"/>
        <v>0</v>
      </c>
      <c r="X669" s="339"/>
      <c r="Y669" s="339"/>
      <c r="Z669" s="339"/>
      <c r="AA669" s="339"/>
      <c r="AB669" s="339"/>
      <c r="AC669" s="339"/>
      <c r="AD669" s="339"/>
      <c r="AE669" s="339"/>
      <c r="AF669" s="339"/>
      <c r="AG669" s="339"/>
      <c r="AH669" s="339"/>
      <c r="AI669" s="339"/>
      <c r="AJ669" s="339"/>
      <c r="AK669" s="339"/>
    </row>
    <row r="670" spans="1:37" ht="12.75" customHeight="1">
      <c r="A670" s="339"/>
      <c r="B670" s="466"/>
      <c r="C670" s="339"/>
      <c r="D670" s="339"/>
      <c r="E670" s="339"/>
      <c r="F670" s="339"/>
      <c r="G670" s="339"/>
      <c r="H670" s="339"/>
      <c r="I670" s="339"/>
      <c r="J670" s="339"/>
      <c r="K670" s="339"/>
      <c r="L670" s="339"/>
      <c r="M670" s="340"/>
      <c r="N670" s="339"/>
      <c r="O670" s="339"/>
      <c r="P670" s="339"/>
      <c r="Q670" s="341"/>
      <c r="R670" s="178"/>
      <c r="S670" s="434"/>
      <c r="T670" s="434"/>
      <c r="U670" s="434"/>
      <c r="V670" s="339"/>
      <c r="W670" s="99">
        <f t="shared" si="19"/>
        <v>0</v>
      </c>
      <c r="X670" s="339"/>
      <c r="Y670" s="339"/>
      <c r="Z670" s="339"/>
      <c r="AA670" s="339"/>
      <c r="AB670" s="339"/>
      <c r="AC670" s="339"/>
      <c r="AD670" s="339"/>
      <c r="AE670" s="339"/>
      <c r="AF670" s="339"/>
      <c r="AG670" s="339"/>
      <c r="AH670" s="339"/>
      <c r="AI670" s="339"/>
      <c r="AJ670" s="339"/>
      <c r="AK670" s="339"/>
    </row>
    <row r="671" spans="1:37" ht="12.75" customHeight="1">
      <c r="A671" s="339"/>
      <c r="B671" s="466"/>
      <c r="C671" s="339"/>
      <c r="D671" s="339"/>
      <c r="E671" s="339"/>
      <c r="F671" s="339"/>
      <c r="G671" s="339"/>
      <c r="H671" s="339"/>
      <c r="I671" s="339"/>
      <c r="J671" s="339"/>
      <c r="K671" s="339"/>
      <c r="L671" s="339"/>
      <c r="M671" s="340"/>
      <c r="N671" s="339"/>
      <c r="O671" s="339"/>
      <c r="P671" s="339"/>
      <c r="Q671" s="341"/>
      <c r="R671" s="178"/>
      <c r="S671" s="434"/>
      <c r="T671" s="434"/>
      <c r="U671" s="434"/>
      <c r="V671" s="339"/>
      <c r="W671" s="99">
        <f t="shared" si="19"/>
        <v>0</v>
      </c>
      <c r="X671" s="339"/>
      <c r="Y671" s="339"/>
      <c r="Z671" s="339"/>
      <c r="AA671" s="339"/>
      <c r="AB671" s="339"/>
      <c r="AC671" s="339"/>
      <c r="AD671" s="339"/>
      <c r="AE671" s="339"/>
      <c r="AF671" s="339"/>
      <c r="AG671" s="339"/>
      <c r="AH671" s="339"/>
      <c r="AI671" s="339"/>
      <c r="AJ671" s="339"/>
      <c r="AK671" s="339"/>
    </row>
    <row r="672" spans="1:37" ht="12.75" customHeight="1">
      <c r="A672" s="339"/>
      <c r="B672" s="466"/>
      <c r="C672" s="339"/>
      <c r="D672" s="339"/>
      <c r="E672" s="339"/>
      <c r="F672" s="339"/>
      <c r="G672" s="339"/>
      <c r="H672" s="339"/>
      <c r="I672" s="339"/>
      <c r="J672" s="339"/>
      <c r="K672" s="339"/>
      <c r="L672" s="339"/>
      <c r="M672" s="340"/>
      <c r="N672" s="339"/>
      <c r="O672" s="339"/>
      <c r="P672" s="339"/>
      <c r="Q672" s="341"/>
      <c r="R672" s="178"/>
      <c r="S672" s="434"/>
      <c r="T672" s="434"/>
      <c r="U672" s="434"/>
      <c r="V672" s="339"/>
      <c r="W672" s="99">
        <f t="shared" si="19"/>
        <v>0</v>
      </c>
      <c r="X672" s="339"/>
      <c r="Y672" s="339"/>
      <c r="Z672" s="339"/>
      <c r="AA672" s="339"/>
      <c r="AB672" s="339"/>
      <c r="AC672" s="339"/>
      <c r="AD672" s="339"/>
      <c r="AE672" s="339"/>
      <c r="AF672" s="339"/>
      <c r="AG672" s="339"/>
      <c r="AH672" s="339"/>
      <c r="AI672" s="339"/>
      <c r="AJ672" s="339"/>
      <c r="AK672" s="339"/>
    </row>
    <row r="673" spans="1:37" ht="12.75" customHeight="1">
      <c r="A673" s="339"/>
      <c r="B673" s="466"/>
      <c r="C673" s="339"/>
      <c r="D673" s="339"/>
      <c r="E673" s="339"/>
      <c r="F673" s="339"/>
      <c r="G673" s="339"/>
      <c r="H673" s="339"/>
      <c r="I673" s="339"/>
      <c r="J673" s="339"/>
      <c r="K673" s="339"/>
      <c r="L673" s="339"/>
      <c r="M673" s="340"/>
      <c r="N673" s="339"/>
      <c r="O673" s="339"/>
      <c r="P673" s="339"/>
      <c r="Q673" s="341"/>
      <c r="R673" s="178"/>
      <c r="S673" s="434"/>
      <c r="T673" s="434"/>
      <c r="U673" s="434"/>
      <c r="V673" s="339"/>
      <c r="W673" s="99">
        <f t="shared" si="19"/>
        <v>0</v>
      </c>
      <c r="X673" s="339"/>
      <c r="Y673" s="339"/>
      <c r="Z673" s="339"/>
      <c r="AA673" s="339"/>
      <c r="AB673" s="339"/>
      <c r="AC673" s="339"/>
      <c r="AD673" s="339"/>
      <c r="AE673" s="339"/>
      <c r="AF673" s="339"/>
      <c r="AG673" s="339"/>
      <c r="AH673" s="339"/>
      <c r="AI673" s="339"/>
      <c r="AJ673" s="339"/>
      <c r="AK673" s="339"/>
    </row>
    <row r="674" spans="1:37" ht="12.75" customHeight="1">
      <c r="A674" s="339"/>
      <c r="B674" s="466"/>
      <c r="C674" s="339"/>
      <c r="D674" s="339"/>
      <c r="E674" s="339"/>
      <c r="F674" s="339"/>
      <c r="G674" s="339"/>
      <c r="H674" s="339"/>
      <c r="I674" s="339"/>
      <c r="J674" s="339"/>
      <c r="K674" s="339"/>
      <c r="L674" s="339"/>
      <c r="M674" s="340"/>
      <c r="N674" s="339"/>
      <c r="O674" s="339"/>
      <c r="P674" s="339"/>
      <c r="Q674" s="341"/>
      <c r="R674" s="178"/>
      <c r="S674" s="434"/>
      <c r="T674" s="434"/>
      <c r="U674" s="434"/>
      <c r="V674" s="339"/>
      <c r="W674" s="99">
        <f t="shared" si="19"/>
        <v>0</v>
      </c>
      <c r="X674" s="339"/>
      <c r="Y674" s="339"/>
      <c r="Z674" s="339"/>
      <c r="AA674" s="339"/>
      <c r="AB674" s="339"/>
      <c r="AC674" s="339"/>
      <c r="AD674" s="339"/>
      <c r="AE674" s="339"/>
      <c r="AF674" s="339"/>
      <c r="AG674" s="339"/>
      <c r="AH674" s="339"/>
      <c r="AI674" s="339"/>
      <c r="AJ674" s="339"/>
      <c r="AK674" s="339"/>
    </row>
    <row r="675" spans="1:37" ht="12.75" customHeight="1">
      <c r="A675" s="339"/>
      <c r="B675" s="466"/>
      <c r="C675" s="339"/>
      <c r="D675" s="339"/>
      <c r="E675" s="339"/>
      <c r="F675" s="339"/>
      <c r="G675" s="339"/>
      <c r="H675" s="339"/>
      <c r="I675" s="339"/>
      <c r="J675" s="339"/>
      <c r="K675" s="339"/>
      <c r="L675" s="339"/>
      <c r="M675" s="340"/>
      <c r="N675" s="339"/>
      <c r="O675" s="339"/>
      <c r="P675" s="339"/>
      <c r="Q675" s="341"/>
      <c r="R675" s="178"/>
      <c r="S675" s="434"/>
      <c r="T675" s="434"/>
      <c r="U675" s="434"/>
      <c r="V675" s="339"/>
      <c r="W675" s="99">
        <f t="shared" si="19"/>
        <v>0</v>
      </c>
      <c r="X675" s="339"/>
      <c r="Y675" s="339"/>
      <c r="Z675" s="339"/>
      <c r="AA675" s="339"/>
      <c r="AB675" s="339"/>
      <c r="AC675" s="339"/>
      <c r="AD675" s="339"/>
      <c r="AE675" s="339"/>
      <c r="AF675" s="339"/>
      <c r="AG675" s="339"/>
      <c r="AH675" s="339"/>
      <c r="AI675" s="339"/>
      <c r="AJ675" s="339"/>
      <c r="AK675" s="339"/>
    </row>
    <row r="676" spans="1:37" ht="12.75" customHeight="1">
      <c r="A676" s="339"/>
      <c r="B676" s="466"/>
      <c r="C676" s="339"/>
      <c r="D676" s="339"/>
      <c r="E676" s="339"/>
      <c r="F676" s="339"/>
      <c r="G676" s="339"/>
      <c r="H676" s="339"/>
      <c r="I676" s="339"/>
      <c r="J676" s="339"/>
      <c r="K676" s="339"/>
      <c r="L676" s="339"/>
      <c r="M676" s="340"/>
      <c r="N676" s="339"/>
      <c r="O676" s="339"/>
      <c r="P676" s="339"/>
      <c r="Q676" s="341"/>
      <c r="R676" s="178"/>
      <c r="S676" s="434"/>
      <c r="T676" s="434"/>
      <c r="U676" s="434"/>
      <c r="V676" s="339"/>
      <c r="W676" s="99">
        <f t="shared" si="19"/>
        <v>0</v>
      </c>
      <c r="X676" s="339"/>
      <c r="Y676" s="339"/>
      <c r="Z676" s="339"/>
      <c r="AA676" s="339"/>
      <c r="AB676" s="339"/>
      <c r="AC676" s="339"/>
      <c r="AD676" s="339"/>
      <c r="AE676" s="339"/>
      <c r="AF676" s="339"/>
      <c r="AG676" s="339"/>
      <c r="AH676" s="339"/>
      <c r="AI676" s="339"/>
      <c r="AJ676" s="339"/>
      <c r="AK676" s="339"/>
    </row>
    <row r="677" spans="1:37" ht="12.75" customHeight="1">
      <c r="A677" s="339"/>
      <c r="B677" s="466"/>
      <c r="C677" s="339"/>
      <c r="D677" s="339"/>
      <c r="E677" s="339"/>
      <c r="F677" s="339"/>
      <c r="G677" s="339"/>
      <c r="H677" s="339"/>
      <c r="I677" s="339"/>
      <c r="J677" s="339"/>
      <c r="K677" s="339"/>
      <c r="L677" s="339"/>
      <c r="M677" s="340"/>
      <c r="N677" s="339"/>
      <c r="O677" s="339"/>
      <c r="P677" s="339"/>
      <c r="Q677" s="341"/>
      <c r="R677" s="178"/>
      <c r="S677" s="434"/>
      <c r="T677" s="434"/>
      <c r="U677" s="434"/>
      <c r="V677" s="339"/>
      <c r="W677" s="99">
        <f t="shared" si="19"/>
        <v>0</v>
      </c>
      <c r="X677" s="339"/>
      <c r="Y677" s="339"/>
      <c r="Z677" s="339"/>
      <c r="AA677" s="339"/>
      <c r="AB677" s="339"/>
      <c r="AC677" s="339"/>
      <c r="AD677" s="339"/>
      <c r="AE677" s="339"/>
      <c r="AF677" s="339"/>
      <c r="AG677" s="339"/>
      <c r="AH677" s="339"/>
      <c r="AI677" s="339"/>
      <c r="AJ677" s="339"/>
      <c r="AK677" s="339"/>
    </row>
    <row r="678" spans="1:37" ht="12.75" customHeight="1">
      <c r="A678" s="339"/>
      <c r="B678" s="466"/>
      <c r="C678" s="339"/>
      <c r="D678" s="339"/>
      <c r="E678" s="339"/>
      <c r="F678" s="339"/>
      <c r="G678" s="339"/>
      <c r="H678" s="339"/>
      <c r="I678" s="339"/>
      <c r="J678" s="339"/>
      <c r="K678" s="339"/>
      <c r="L678" s="339"/>
      <c r="M678" s="340"/>
      <c r="N678" s="339"/>
      <c r="O678" s="339"/>
      <c r="P678" s="339"/>
      <c r="Q678" s="341"/>
      <c r="R678" s="178"/>
      <c r="S678" s="434"/>
      <c r="T678" s="434"/>
      <c r="U678" s="434"/>
      <c r="V678" s="339"/>
      <c r="W678" s="99">
        <f t="shared" si="19"/>
        <v>0</v>
      </c>
      <c r="X678" s="339"/>
      <c r="Y678" s="339"/>
      <c r="Z678" s="339"/>
      <c r="AA678" s="339"/>
      <c r="AB678" s="339"/>
      <c r="AC678" s="339"/>
      <c r="AD678" s="339"/>
      <c r="AE678" s="339"/>
      <c r="AF678" s="339"/>
      <c r="AG678" s="339"/>
      <c r="AH678" s="339"/>
      <c r="AI678" s="339"/>
      <c r="AJ678" s="339"/>
      <c r="AK678" s="339"/>
    </row>
    <row r="679" spans="1:37" ht="12.75" customHeight="1">
      <c r="A679" s="339"/>
      <c r="B679" s="466"/>
      <c r="C679" s="339"/>
      <c r="D679" s="339"/>
      <c r="E679" s="339"/>
      <c r="F679" s="339"/>
      <c r="G679" s="339"/>
      <c r="H679" s="339"/>
      <c r="I679" s="339"/>
      <c r="J679" s="339"/>
      <c r="K679" s="339"/>
      <c r="L679" s="339"/>
      <c r="M679" s="340"/>
      <c r="N679" s="339"/>
      <c r="O679" s="339"/>
      <c r="P679" s="339"/>
      <c r="Q679" s="341"/>
      <c r="R679" s="178"/>
      <c r="S679" s="434"/>
      <c r="T679" s="434"/>
      <c r="U679" s="434"/>
      <c r="V679" s="339"/>
      <c r="W679" s="99">
        <f t="shared" si="19"/>
        <v>0</v>
      </c>
      <c r="X679" s="339"/>
      <c r="Y679" s="339"/>
      <c r="Z679" s="339"/>
      <c r="AA679" s="339"/>
      <c r="AB679" s="339"/>
      <c r="AC679" s="339"/>
      <c r="AD679" s="339"/>
      <c r="AE679" s="339"/>
      <c r="AF679" s="339"/>
      <c r="AG679" s="339"/>
      <c r="AH679" s="339"/>
      <c r="AI679" s="339"/>
      <c r="AJ679" s="339"/>
      <c r="AK679" s="339"/>
    </row>
    <row r="680" spans="1:37" ht="12.75" customHeight="1">
      <c r="A680" s="339"/>
      <c r="B680" s="466"/>
      <c r="C680" s="339"/>
      <c r="D680" s="339"/>
      <c r="E680" s="339"/>
      <c r="F680" s="339"/>
      <c r="G680" s="339"/>
      <c r="H680" s="339"/>
      <c r="I680" s="339"/>
      <c r="J680" s="339"/>
      <c r="K680" s="339"/>
      <c r="L680" s="339"/>
      <c r="M680" s="340"/>
      <c r="N680" s="339"/>
      <c r="O680" s="339"/>
      <c r="P680" s="339"/>
      <c r="Q680" s="341"/>
      <c r="R680" s="178"/>
      <c r="S680" s="434"/>
      <c r="T680" s="434"/>
      <c r="U680" s="434"/>
      <c r="V680" s="339"/>
      <c r="W680" s="99">
        <f t="shared" si="19"/>
        <v>0</v>
      </c>
      <c r="X680" s="339"/>
      <c r="Y680" s="339"/>
      <c r="Z680" s="339"/>
      <c r="AA680" s="339"/>
      <c r="AB680" s="339"/>
      <c r="AC680" s="339"/>
      <c r="AD680" s="339"/>
      <c r="AE680" s="339"/>
      <c r="AF680" s="339"/>
      <c r="AG680" s="339"/>
      <c r="AH680" s="339"/>
      <c r="AI680" s="339"/>
      <c r="AJ680" s="339"/>
      <c r="AK680" s="339"/>
    </row>
    <row r="681" spans="1:37" ht="12.75" customHeight="1">
      <c r="A681" s="339"/>
      <c r="B681" s="466"/>
      <c r="C681" s="339"/>
      <c r="D681" s="339"/>
      <c r="E681" s="339"/>
      <c r="F681" s="339"/>
      <c r="G681" s="339"/>
      <c r="H681" s="339"/>
      <c r="I681" s="339"/>
      <c r="J681" s="339"/>
      <c r="K681" s="339"/>
      <c r="L681" s="339"/>
      <c r="M681" s="340"/>
      <c r="N681" s="339"/>
      <c r="O681" s="339"/>
      <c r="P681" s="339"/>
      <c r="Q681" s="341"/>
      <c r="R681" s="178"/>
      <c r="S681" s="434"/>
      <c r="T681" s="434"/>
      <c r="U681" s="434"/>
      <c r="V681" s="339"/>
      <c r="W681" s="99">
        <f t="shared" si="19"/>
        <v>0</v>
      </c>
      <c r="X681" s="339"/>
      <c r="Y681" s="339"/>
      <c r="Z681" s="339"/>
      <c r="AA681" s="339"/>
      <c r="AB681" s="339"/>
      <c r="AC681" s="339"/>
      <c r="AD681" s="339"/>
      <c r="AE681" s="339"/>
      <c r="AF681" s="339"/>
      <c r="AG681" s="339"/>
      <c r="AH681" s="339"/>
      <c r="AI681" s="339"/>
      <c r="AJ681" s="339"/>
      <c r="AK681" s="339"/>
    </row>
    <row r="682" spans="1:37" ht="12.75" customHeight="1">
      <c r="A682" s="339"/>
      <c r="B682" s="466"/>
      <c r="C682" s="339"/>
      <c r="D682" s="339"/>
      <c r="E682" s="339"/>
      <c r="F682" s="339"/>
      <c r="G682" s="339"/>
      <c r="H682" s="339"/>
      <c r="I682" s="339"/>
      <c r="J682" s="339"/>
      <c r="K682" s="339"/>
      <c r="L682" s="339"/>
      <c r="M682" s="340"/>
      <c r="N682" s="339"/>
      <c r="O682" s="339"/>
      <c r="P682" s="339"/>
      <c r="Q682" s="341"/>
      <c r="R682" s="178"/>
      <c r="S682" s="434"/>
      <c r="T682" s="434"/>
      <c r="U682" s="434"/>
      <c r="V682" s="339"/>
      <c r="W682" s="99">
        <f t="shared" si="19"/>
        <v>0</v>
      </c>
      <c r="X682" s="339"/>
      <c r="Y682" s="339"/>
      <c r="Z682" s="339"/>
      <c r="AA682" s="339"/>
      <c r="AB682" s="339"/>
      <c r="AC682" s="339"/>
      <c r="AD682" s="339"/>
      <c r="AE682" s="339"/>
      <c r="AF682" s="339"/>
      <c r="AG682" s="339"/>
      <c r="AH682" s="339"/>
      <c r="AI682" s="339"/>
      <c r="AJ682" s="339"/>
      <c r="AK682" s="339"/>
    </row>
    <row r="683" spans="1:37" ht="12.75" customHeight="1">
      <c r="A683" s="339"/>
      <c r="B683" s="466"/>
      <c r="C683" s="339"/>
      <c r="D683" s="339"/>
      <c r="E683" s="339"/>
      <c r="F683" s="339"/>
      <c r="G683" s="339"/>
      <c r="H683" s="339"/>
      <c r="I683" s="339"/>
      <c r="J683" s="339"/>
      <c r="K683" s="339"/>
      <c r="L683" s="339"/>
      <c r="M683" s="340"/>
      <c r="N683" s="339"/>
      <c r="O683" s="339"/>
      <c r="P683" s="339"/>
      <c r="Q683" s="341"/>
      <c r="R683" s="178"/>
      <c r="S683" s="434"/>
      <c r="T683" s="434"/>
      <c r="U683" s="434"/>
      <c r="V683" s="339"/>
      <c r="W683" s="99">
        <f t="shared" si="19"/>
        <v>0</v>
      </c>
      <c r="X683" s="339"/>
      <c r="Y683" s="339"/>
      <c r="Z683" s="339"/>
      <c r="AA683" s="339"/>
      <c r="AB683" s="339"/>
      <c r="AC683" s="339"/>
      <c r="AD683" s="339"/>
      <c r="AE683" s="339"/>
      <c r="AF683" s="339"/>
      <c r="AG683" s="339"/>
      <c r="AH683" s="339"/>
      <c r="AI683" s="339"/>
      <c r="AJ683" s="339"/>
      <c r="AK683" s="339"/>
    </row>
    <row r="684" spans="1:37" ht="12.75" customHeight="1">
      <c r="A684" s="339"/>
      <c r="B684" s="466"/>
      <c r="C684" s="339"/>
      <c r="D684" s="339"/>
      <c r="E684" s="339"/>
      <c r="F684" s="339"/>
      <c r="G684" s="339"/>
      <c r="H684" s="339"/>
      <c r="I684" s="339"/>
      <c r="J684" s="339"/>
      <c r="K684" s="339"/>
      <c r="L684" s="339"/>
      <c r="M684" s="340"/>
      <c r="N684" s="339"/>
      <c r="O684" s="339"/>
      <c r="P684" s="339"/>
      <c r="Q684" s="341"/>
      <c r="R684" s="178"/>
      <c r="S684" s="434"/>
      <c r="T684" s="434"/>
      <c r="U684" s="434"/>
      <c r="V684" s="339"/>
      <c r="W684" s="99">
        <f t="shared" si="19"/>
        <v>0</v>
      </c>
      <c r="X684" s="339"/>
      <c r="Y684" s="339"/>
      <c r="Z684" s="339"/>
      <c r="AA684" s="339"/>
      <c r="AB684" s="339"/>
      <c r="AC684" s="339"/>
      <c r="AD684" s="339"/>
      <c r="AE684" s="339"/>
      <c r="AF684" s="339"/>
      <c r="AG684" s="339"/>
      <c r="AH684" s="339"/>
      <c r="AI684" s="339"/>
      <c r="AJ684" s="339"/>
      <c r="AK684" s="339"/>
    </row>
    <row r="685" spans="1:37" ht="12.75" customHeight="1">
      <c r="A685" s="339"/>
      <c r="B685" s="466"/>
      <c r="C685" s="339"/>
      <c r="D685" s="339"/>
      <c r="E685" s="339"/>
      <c r="F685" s="339"/>
      <c r="G685" s="339"/>
      <c r="H685" s="339"/>
      <c r="I685" s="339"/>
      <c r="J685" s="339"/>
      <c r="K685" s="339"/>
      <c r="L685" s="339"/>
      <c r="M685" s="340"/>
      <c r="N685" s="339"/>
      <c r="O685" s="339"/>
      <c r="P685" s="339"/>
      <c r="Q685" s="341"/>
      <c r="R685" s="178"/>
      <c r="S685" s="434"/>
      <c r="T685" s="434"/>
      <c r="U685" s="434"/>
      <c r="V685" s="339"/>
      <c r="W685" s="99">
        <f t="shared" si="19"/>
        <v>0</v>
      </c>
      <c r="X685" s="339"/>
      <c r="Y685" s="339"/>
      <c r="Z685" s="339"/>
      <c r="AA685" s="339"/>
      <c r="AB685" s="339"/>
      <c r="AC685" s="339"/>
      <c r="AD685" s="339"/>
      <c r="AE685" s="339"/>
      <c r="AF685" s="339"/>
      <c r="AG685" s="339"/>
      <c r="AH685" s="339"/>
      <c r="AI685" s="339"/>
      <c r="AJ685" s="339"/>
      <c r="AK685" s="339"/>
    </row>
    <row r="686" spans="1:37" ht="12.75" customHeight="1">
      <c r="A686" s="339"/>
      <c r="B686" s="466"/>
      <c r="C686" s="339"/>
      <c r="D686" s="339"/>
      <c r="E686" s="339"/>
      <c r="F686" s="339"/>
      <c r="G686" s="339"/>
      <c r="H686" s="339"/>
      <c r="I686" s="339"/>
      <c r="J686" s="339"/>
      <c r="K686" s="339"/>
      <c r="L686" s="339"/>
      <c r="M686" s="340"/>
      <c r="N686" s="339"/>
      <c r="O686" s="339"/>
      <c r="P686" s="339"/>
      <c r="Q686" s="341"/>
      <c r="R686" s="178"/>
      <c r="S686" s="434"/>
      <c r="T686" s="434"/>
      <c r="U686" s="434"/>
      <c r="V686" s="339"/>
      <c r="W686" s="99">
        <f t="shared" si="19"/>
        <v>0</v>
      </c>
      <c r="X686" s="339"/>
      <c r="Y686" s="339"/>
      <c r="Z686" s="339"/>
      <c r="AA686" s="339"/>
      <c r="AB686" s="339"/>
      <c r="AC686" s="339"/>
      <c r="AD686" s="339"/>
      <c r="AE686" s="339"/>
      <c r="AF686" s="339"/>
      <c r="AG686" s="339"/>
      <c r="AH686" s="339"/>
      <c r="AI686" s="339"/>
      <c r="AJ686" s="339"/>
      <c r="AK686" s="339"/>
    </row>
    <row r="687" spans="1:37" ht="12.75" customHeight="1">
      <c r="A687" s="339"/>
      <c r="B687" s="466"/>
      <c r="C687" s="339"/>
      <c r="D687" s="339"/>
      <c r="E687" s="339"/>
      <c r="F687" s="339"/>
      <c r="G687" s="339"/>
      <c r="H687" s="339"/>
      <c r="I687" s="339"/>
      <c r="J687" s="339"/>
      <c r="K687" s="339"/>
      <c r="L687" s="339"/>
      <c r="M687" s="340"/>
      <c r="N687" s="339"/>
      <c r="O687" s="339"/>
      <c r="P687" s="339"/>
      <c r="Q687" s="341"/>
      <c r="R687" s="178"/>
      <c r="S687" s="434"/>
      <c r="T687" s="434"/>
      <c r="U687" s="434"/>
      <c r="V687" s="339"/>
      <c r="W687" s="99">
        <f t="shared" si="19"/>
        <v>0</v>
      </c>
      <c r="X687" s="339"/>
      <c r="Y687" s="339"/>
      <c r="Z687" s="339"/>
      <c r="AA687" s="339"/>
      <c r="AB687" s="339"/>
      <c r="AC687" s="339"/>
      <c r="AD687" s="339"/>
      <c r="AE687" s="339"/>
      <c r="AF687" s="339"/>
      <c r="AG687" s="339"/>
      <c r="AH687" s="339"/>
      <c r="AI687" s="339"/>
      <c r="AJ687" s="339"/>
      <c r="AK687" s="339"/>
    </row>
    <row r="688" spans="1:37" ht="12.75" customHeight="1">
      <c r="A688" s="339"/>
      <c r="B688" s="466"/>
      <c r="C688" s="339"/>
      <c r="D688" s="339"/>
      <c r="E688" s="339"/>
      <c r="F688" s="339"/>
      <c r="G688" s="339"/>
      <c r="H688" s="339"/>
      <c r="I688" s="339"/>
      <c r="J688" s="339"/>
      <c r="K688" s="339"/>
      <c r="L688" s="339"/>
      <c r="M688" s="340"/>
      <c r="N688" s="339"/>
      <c r="O688" s="339"/>
      <c r="P688" s="339"/>
      <c r="Q688" s="341"/>
      <c r="R688" s="178"/>
      <c r="S688" s="434"/>
      <c r="T688" s="434"/>
      <c r="U688" s="434"/>
      <c r="V688" s="339"/>
      <c r="W688" s="99">
        <f t="shared" si="19"/>
        <v>0</v>
      </c>
      <c r="X688" s="339"/>
      <c r="Y688" s="339"/>
      <c r="Z688" s="339"/>
      <c r="AA688" s="339"/>
      <c r="AB688" s="339"/>
      <c r="AC688" s="339"/>
      <c r="AD688" s="339"/>
      <c r="AE688" s="339"/>
      <c r="AF688" s="339"/>
      <c r="AG688" s="339"/>
      <c r="AH688" s="339"/>
      <c r="AI688" s="339"/>
      <c r="AJ688" s="339"/>
      <c r="AK688" s="339"/>
    </row>
    <row r="689" spans="1:37" ht="12.75" customHeight="1">
      <c r="A689" s="339"/>
      <c r="B689" s="466"/>
      <c r="C689" s="339"/>
      <c r="D689" s="339"/>
      <c r="E689" s="339"/>
      <c r="F689" s="339"/>
      <c r="G689" s="339"/>
      <c r="H689" s="339"/>
      <c r="I689" s="339"/>
      <c r="J689" s="339"/>
      <c r="K689" s="339"/>
      <c r="L689" s="339"/>
      <c r="M689" s="340"/>
      <c r="N689" s="339"/>
      <c r="O689" s="339"/>
      <c r="P689" s="339"/>
      <c r="Q689" s="341"/>
      <c r="R689" s="178"/>
      <c r="S689" s="434"/>
      <c r="T689" s="434"/>
      <c r="U689" s="434"/>
      <c r="V689" s="339"/>
      <c r="W689" s="99">
        <f t="shared" si="19"/>
        <v>0</v>
      </c>
      <c r="X689" s="339"/>
      <c r="Y689" s="339"/>
      <c r="Z689" s="339"/>
      <c r="AA689" s="339"/>
      <c r="AB689" s="339"/>
      <c r="AC689" s="339"/>
      <c r="AD689" s="339"/>
      <c r="AE689" s="339"/>
      <c r="AF689" s="339"/>
      <c r="AG689" s="339"/>
      <c r="AH689" s="339"/>
      <c r="AI689" s="339"/>
      <c r="AJ689" s="339"/>
      <c r="AK689" s="339"/>
    </row>
    <row r="690" spans="1:37" ht="12.75" customHeight="1">
      <c r="A690" s="339"/>
      <c r="B690" s="466"/>
      <c r="C690" s="339"/>
      <c r="D690" s="339"/>
      <c r="E690" s="339"/>
      <c r="F690" s="339"/>
      <c r="G690" s="339"/>
      <c r="H690" s="339"/>
      <c r="I690" s="339"/>
      <c r="J690" s="339"/>
      <c r="K690" s="339"/>
      <c r="L690" s="339"/>
      <c r="M690" s="340"/>
      <c r="N690" s="339"/>
      <c r="O690" s="339"/>
      <c r="P690" s="339"/>
      <c r="Q690" s="341"/>
      <c r="R690" s="178"/>
      <c r="S690" s="434"/>
      <c r="T690" s="434"/>
      <c r="U690" s="434"/>
      <c r="V690" s="339"/>
      <c r="W690" s="99">
        <f t="shared" si="19"/>
        <v>0</v>
      </c>
      <c r="X690" s="339"/>
      <c r="Y690" s="339"/>
      <c r="Z690" s="339"/>
      <c r="AA690" s="339"/>
      <c r="AB690" s="339"/>
      <c r="AC690" s="339"/>
      <c r="AD690" s="339"/>
      <c r="AE690" s="339"/>
      <c r="AF690" s="339"/>
      <c r="AG690" s="339"/>
      <c r="AH690" s="339"/>
      <c r="AI690" s="339"/>
      <c r="AJ690" s="339"/>
      <c r="AK690" s="339"/>
    </row>
    <row r="691" spans="1:37" ht="12.75" customHeight="1">
      <c r="A691" s="339"/>
      <c r="B691" s="466"/>
      <c r="C691" s="339"/>
      <c r="D691" s="339"/>
      <c r="E691" s="339"/>
      <c r="F691" s="339"/>
      <c r="G691" s="339"/>
      <c r="H691" s="339"/>
      <c r="I691" s="339"/>
      <c r="J691" s="339"/>
      <c r="K691" s="339"/>
      <c r="L691" s="339"/>
      <c r="M691" s="340"/>
      <c r="N691" s="339"/>
      <c r="O691" s="339"/>
      <c r="P691" s="339"/>
      <c r="Q691" s="341"/>
      <c r="R691" s="178"/>
      <c r="S691" s="434"/>
      <c r="T691" s="434"/>
      <c r="U691" s="434"/>
      <c r="V691" s="339"/>
      <c r="W691" s="99">
        <f t="shared" si="19"/>
        <v>0</v>
      </c>
      <c r="X691" s="339"/>
      <c r="Y691" s="339"/>
      <c r="Z691" s="339"/>
      <c r="AA691" s="339"/>
      <c r="AB691" s="339"/>
      <c r="AC691" s="339"/>
      <c r="AD691" s="339"/>
      <c r="AE691" s="339"/>
      <c r="AF691" s="339"/>
      <c r="AG691" s="339"/>
      <c r="AH691" s="339"/>
      <c r="AI691" s="339"/>
      <c r="AJ691" s="339"/>
      <c r="AK691" s="339"/>
    </row>
    <row r="692" spans="1:37" ht="12.75" customHeight="1">
      <c r="A692" s="339"/>
      <c r="B692" s="466"/>
      <c r="C692" s="339"/>
      <c r="D692" s="339"/>
      <c r="E692" s="339"/>
      <c r="F692" s="339"/>
      <c r="G692" s="339"/>
      <c r="H692" s="339"/>
      <c r="I692" s="339"/>
      <c r="J692" s="339"/>
      <c r="K692" s="339"/>
      <c r="L692" s="339"/>
      <c r="M692" s="340"/>
      <c r="N692" s="339"/>
      <c r="O692" s="339"/>
      <c r="P692" s="339"/>
      <c r="Q692" s="341"/>
      <c r="R692" s="178"/>
      <c r="S692" s="434"/>
      <c r="T692" s="434"/>
      <c r="U692" s="434"/>
      <c r="V692" s="339"/>
      <c r="W692" s="99">
        <f t="shared" si="19"/>
        <v>0</v>
      </c>
      <c r="X692" s="339"/>
      <c r="Y692" s="339"/>
      <c r="Z692" s="339"/>
      <c r="AA692" s="339"/>
      <c r="AB692" s="339"/>
      <c r="AC692" s="339"/>
      <c r="AD692" s="339"/>
      <c r="AE692" s="339"/>
      <c r="AF692" s="339"/>
      <c r="AG692" s="339"/>
      <c r="AH692" s="339"/>
      <c r="AI692" s="339"/>
      <c r="AJ692" s="339"/>
      <c r="AK692" s="339"/>
    </row>
    <row r="693" spans="1:37" ht="12.75" customHeight="1">
      <c r="A693" s="339"/>
      <c r="B693" s="466"/>
      <c r="C693" s="339"/>
      <c r="D693" s="339"/>
      <c r="E693" s="339"/>
      <c r="F693" s="339"/>
      <c r="G693" s="339"/>
      <c r="H693" s="339"/>
      <c r="I693" s="339"/>
      <c r="J693" s="339"/>
      <c r="K693" s="339"/>
      <c r="L693" s="339"/>
      <c r="M693" s="340"/>
      <c r="N693" s="339"/>
      <c r="O693" s="339"/>
      <c r="P693" s="339"/>
      <c r="Q693" s="341"/>
      <c r="R693" s="178"/>
      <c r="S693" s="434"/>
      <c r="T693" s="434"/>
      <c r="U693" s="434"/>
      <c r="V693" s="339"/>
      <c r="W693" s="99">
        <f t="shared" si="19"/>
        <v>0</v>
      </c>
      <c r="X693" s="339"/>
      <c r="Y693" s="339"/>
      <c r="Z693" s="339"/>
      <c r="AA693" s="339"/>
      <c r="AB693" s="339"/>
      <c r="AC693" s="339"/>
      <c r="AD693" s="339"/>
      <c r="AE693" s="339"/>
      <c r="AF693" s="339"/>
      <c r="AG693" s="339"/>
      <c r="AH693" s="339"/>
      <c r="AI693" s="339"/>
      <c r="AJ693" s="339"/>
      <c r="AK693" s="339"/>
    </row>
    <row r="694" spans="1:37" ht="12.75" customHeight="1">
      <c r="A694" s="339"/>
      <c r="B694" s="466"/>
      <c r="C694" s="339"/>
      <c r="D694" s="339"/>
      <c r="E694" s="339"/>
      <c r="F694" s="339"/>
      <c r="G694" s="339"/>
      <c r="H694" s="339"/>
      <c r="I694" s="339"/>
      <c r="J694" s="339"/>
      <c r="K694" s="339"/>
      <c r="L694" s="339"/>
      <c r="M694" s="340"/>
      <c r="N694" s="339"/>
      <c r="O694" s="339"/>
      <c r="P694" s="339"/>
      <c r="Q694" s="341"/>
      <c r="R694" s="178"/>
      <c r="S694" s="434"/>
      <c r="T694" s="434"/>
      <c r="U694" s="434"/>
      <c r="V694" s="339"/>
      <c r="W694" s="99">
        <f t="shared" si="19"/>
        <v>0</v>
      </c>
      <c r="X694" s="339"/>
      <c r="Y694" s="339"/>
      <c r="Z694" s="339"/>
      <c r="AA694" s="339"/>
      <c r="AB694" s="339"/>
      <c r="AC694" s="339"/>
      <c r="AD694" s="339"/>
      <c r="AE694" s="339"/>
      <c r="AF694" s="339"/>
      <c r="AG694" s="339"/>
      <c r="AH694" s="339"/>
      <c r="AI694" s="339"/>
      <c r="AJ694" s="339"/>
      <c r="AK694" s="339"/>
    </row>
    <row r="695" spans="1:37" ht="12.75" customHeight="1">
      <c r="A695" s="339"/>
      <c r="B695" s="466"/>
      <c r="C695" s="339"/>
      <c r="D695" s="339"/>
      <c r="E695" s="339"/>
      <c r="F695" s="339"/>
      <c r="G695" s="339"/>
      <c r="H695" s="339"/>
      <c r="I695" s="339"/>
      <c r="J695" s="339"/>
      <c r="K695" s="339"/>
      <c r="L695" s="339"/>
      <c r="M695" s="340"/>
      <c r="N695" s="339"/>
      <c r="O695" s="339"/>
      <c r="P695" s="339"/>
      <c r="Q695" s="341"/>
      <c r="R695" s="178"/>
      <c r="S695" s="434"/>
      <c r="T695" s="434"/>
      <c r="U695" s="434"/>
      <c r="V695" s="339"/>
      <c r="W695" s="99">
        <f t="shared" si="19"/>
        <v>0</v>
      </c>
      <c r="X695" s="339"/>
      <c r="Y695" s="339"/>
      <c r="Z695" s="339"/>
      <c r="AA695" s="339"/>
      <c r="AB695" s="339"/>
      <c r="AC695" s="339"/>
      <c r="AD695" s="339"/>
      <c r="AE695" s="339"/>
      <c r="AF695" s="339"/>
      <c r="AG695" s="339"/>
      <c r="AH695" s="339"/>
      <c r="AI695" s="339"/>
      <c r="AJ695" s="339"/>
      <c r="AK695" s="339"/>
    </row>
    <row r="696" spans="1:37" ht="12.75" customHeight="1">
      <c r="A696" s="339"/>
      <c r="B696" s="466"/>
      <c r="C696" s="339"/>
      <c r="D696" s="339"/>
      <c r="E696" s="339"/>
      <c r="F696" s="339"/>
      <c r="G696" s="339"/>
      <c r="H696" s="339"/>
      <c r="I696" s="339"/>
      <c r="J696" s="339"/>
      <c r="K696" s="339"/>
      <c r="L696" s="339"/>
      <c r="M696" s="340"/>
      <c r="N696" s="339"/>
      <c r="O696" s="339"/>
      <c r="P696" s="339"/>
      <c r="Q696" s="341"/>
      <c r="R696" s="178"/>
      <c r="S696" s="434"/>
      <c r="T696" s="434"/>
      <c r="U696" s="434"/>
      <c r="V696" s="339"/>
      <c r="W696" s="99">
        <f t="shared" si="19"/>
        <v>0</v>
      </c>
      <c r="X696" s="339"/>
      <c r="Y696" s="339"/>
      <c r="Z696" s="339"/>
      <c r="AA696" s="339"/>
      <c r="AB696" s="339"/>
      <c r="AC696" s="339"/>
      <c r="AD696" s="339"/>
      <c r="AE696" s="339"/>
      <c r="AF696" s="339"/>
      <c r="AG696" s="339"/>
      <c r="AH696" s="339"/>
      <c r="AI696" s="339"/>
      <c r="AJ696" s="339"/>
      <c r="AK696" s="339"/>
    </row>
    <row r="697" spans="1:37" ht="12.75" customHeight="1">
      <c r="A697" s="339"/>
      <c r="B697" s="466"/>
      <c r="C697" s="339"/>
      <c r="D697" s="339"/>
      <c r="E697" s="339"/>
      <c r="F697" s="339"/>
      <c r="G697" s="339"/>
      <c r="H697" s="339"/>
      <c r="I697" s="339"/>
      <c r="J697" s="339"/>
      <c r="K697" s="339"/>
      <c r="L697" s="339"/>
      <c r="M697" s="340"/>
      <c r="N697" s="339"/>
      <c r="O697" s="339"/>
      <c r="P697" s="339"/>
      <c r="Q697" s="341"/>
      <c r="R697" s="178"/>
      <c r="S697" s="434"/>
      <c r="T697" s="434"/>
      <c r="U697" s="434"/>
      <c r="V697" s="339"/>
      <c r="W697" s="99">
        <f t="shared" si="19"/>
        <v>0</v>
      </c>
      <c r="X697" s="339"/>
      <c r="Y697" s="339"/>
      <c r="Z697" s="339"/>
      <c r="AA697" s="339"/>
      <c r="AB697" s="339"/>
      <c r="AC697" s="339"/>
      <c r="AD697" s="339"/>
      <c r="AE697" s="339"/>
      <c r="AF697" s="339"/>
      <c r="AG697" s="339"/>
      <c r="AH697" s="339"/>
      <c r="AI697" s="339"/>
      <c r="AJ697" s="339"/>
      <c r="AK697" s="339"/>
    </row>
    <row r="698" spans="1:37" ht="12.75" customHeight="1">
      <c r="A698" s="339"/>
      <c r="B698" s="466"/>
      <c r="C698" s="339"/>
      <c r="D698" s="339"/>
      <c r="E698" s="339"/>
      <c r="F698" s="339"/>
      <c r="G698" s="339"/>
      <c r="H698" s="339"/>
      <c r="I698" s="339"/>
      <c r="J698" s="339"/>
      <c r="K698" s="339"/>
      <c r="L698" s="339"/>
      <c r="M698" s="340"/>
      <c r="N698" s="339"/>
      <c r="O698" s="339"/>
      <c r="P698" s="339"/>
      <c r="Q698" s="341"/>
      <c r="R698" s="178"/>
      <c r="S698" s="434"/>
      <c r="T698" s="434"/>
      <c r="U698" s="434"/>
      <c r="V698" s="339"/>
      <c r="W698" s="99">
        <f t="shared" si="19"/>
        <v>0</v>
      </c>
      <c r="X698" s="339"/>
      <c r="Y698" s="339"/>
      <c r="Z698" s="339"/>
      <c r="AA698" s="339"/>
      <c r="AB698" s="339"/>
      <c r="AC698" s="339"/>
      <c r="AD698" s="339"/>
      <c r="AE698" s="339"/>
      <c r="AF698" s="339"/>
      <c r="AG698" s="339"/>
      <c r="AH698" s="339"/>
      <c r="AI698" s="339"/>
      <c r="AJ698" s="339"/>
      <c r="AK698" s="339"/>
    </row>
    <row r="699" spans="1:37" ht="12.75" customHeight="1">
      <c r="A699" s="339"/>
      <c r="B699" s="466"/>
      <c r="C699" s="339"/>
      <c r="D699" s="339"/>
      <c r="E699" s="339"/>
      <c r="F699" s="339"/>
      <c r="G699" s="339"/>
      <c r="H699" s="339"/>
      <c r="I699" s="339"/>
      <c r="J699" s="339"/>
      <c r="K699" s="339"/>
      <c r="L699" s="339"/>
      <c r="M699" s="340"/>
      <c r="N699" s="339"/>
      <c r="O699" s="339"/>
      <c r="P699" s="339"/>
      <c r="Q699" s="341"/>
      <c r="R699" s="178"/>
      <c r="S699" s="434"/>
      <c r="T699" s="434"/>
      <c r="U699" s="434"/>
      <c r="V699" s="339"/>
      <c r="W699" s="99">
        <f t="shared" si="19"/>
        <v>0</v>
      </c>
      <c r="X699" s="339"/>
      <c r="Y699" s="339"/>
      <c r="Z699" s="339"/>
      <c r="AA699" s="339"/>
      <c r="AB699" s="339"/>
      <c r="AC699" s="339"/>
      <c r="AD699" s="339"/>
      <c r="AE699" s="339"/>
      <c r="AF699" s="339"/>
      <c r="AG699" s="339"/>
      <c r="AH699" s="339"/>
      <c r="AI699" s="339"/>
      <c r="AJ699" s="339"/>
      <c r="AK699" s="339"/>
    </row>
    <row r="700" spans="1:37" ht="12.75" customHeight="1">
      <c r="A700" s="339"/>
      <c r="B700" s="466"/>
      <c r="C700" s="339"/>
      <c r="D700" s="339"/>
      <c r="E700" s="339"/>
      <c r="F700" s="339"/>
      <c r="G700" s="339"/>
      <c r="H700" s="339"/>
      <c r="I700" s="339"/>
      <c r="J700" s="339"/>
      <c r="K700" s="339"/>
      <c r="L700" s="339"/>
      <c r="M700" s="340"/>
      <c r="N700" s="339"/>
      <c r="O700" s="339"/>
      <c r="P700" s="339"/>
      <c r="Q700" s="341"/>
      <c r="R700" s="178"/>
      <c r="S700" s="434"/>
      <c r="T700" s="434"/>
      <c r="U700" s="434"/>
      <c r="V700" s="339"/>
      <c r="W700" s="99">
        <f t="shared" si="19"/>
        <v>0</v>
      </c>
      <c r="X700" s="339"/>
      <c r="Y700" s="339"/>
      <c r="Z700" s="339"/>
      <c r="AA700" s="339"/>
      <c r="AB700" s="339"/>
      <c r="AC700" s="339"/>
      <c r="AD700" s="339"/>
      <c r="AE700" s="339"/>
      <c r="AF700" s="339"/>
      <c r="AG700" s="339"/>
      <c r="AH700" s="339"/>
      <c r="AI700" s="339"/>
      <c r="AJ700" s="339"/>
      <c r="AK700" s="339"/>
    </row>
    <row r="701" spans="1:37" ht="12.75" customHeight="1">
      <c r="A701" s="339"/>
      <c r="B701" s="466"/>
      <c r="C701" s="339"/>
      <c r="D701" s="339"/>
      <c r="E701" s="339"/>
      <c r="F701" s="339"/>
      <c r="G701" s="339"/>
      <c r="H701" s="339"/>
      <c r="I701" s="339"/>
      <c r="J701" s="339"/>
      <c r="K701" s="339"/>
      <c r="L701" s="339"/>
      <c r="M701" s="340"/>
      <c r="N701" s="339"/>
      <c r="O701" s="339"/>
      <c r="P701" s="339"/>
      <c r="Q701" s="341"/>
      <c r="R701" s="178"/>
      <c r="S701" s="434"/>
      <c r="T701" s="434"/>
      <c r="U701" s="434"/>
      <c r="V701" s="339"/>
      <c r="W701" s="99">
        <f t="shared" si="19"/>
        <v>0</v>
      </c>
      <c r="X701" s="339"/>
      <c r="Y701" s="339"/>
      <c r="Z701" s="339"/>
      <c r="AA701" s="339"/>
      <c r="AB701" s="339"/>
      <c r="AC701" s="339"/>
      <c r="AD701" s="339"/>
      <c r="AE701" s="339"/>
      <c r="AF701" s="339"/>
      <c r="AG701" s="339"/>
      <c r="AH701" s="339"/>
      <c r="AI701" s="339"/>
      <c r="AJ701" s="339"/>
      <c r="AK701" s="339"/>
    </row>
    <row r="702" spans="1:37" ht="12.75" customHeight="1">
      <c r="A702" s="339"/>
      <c r="B702" s="466"/>
      <c r="C702" s="339"/>
      <c r="D702" s="339"/>
      <c r="E702" s="339"/>
      <c r="F702" s="339"/>
      <c r="G702" s="339"/>
      <c r="H702" s="339"/>
      <c r="I702" s="339"/>
      <c r="J702" s="339"/>
      <c r="K702" s="339"/>
      <c r="L702" s="339"/>
      <c r="M702" s="340"/>
      <c r="N702" s="339"/>
      <c r="O702" s="339"/>
      <c r="P702" s="339"/>
      <c r="Q702" s="341"/>
      <c r="R702" s="178"/>
      <c r="S702" s="434"/>
      <c r="T702" s="434"/>
      <c r="U702" s="434"/>
      <c r="V702" s="339"/>
      <c r="W702" s="99">
        <f t="shared" si="19"/>
        <v>0</v>
      </c>
      <c r="X702" s="339"/>
      <c r="Y702" s="339"/>
      <c r="Z702" s="339"/>
      <c r="AA702" s="339"/>
      <c r="AB702" s="339"/>
      <c r="AC702" s="339"/>
      <c r="AD702" s="339"/>
      <c r="AE702" s="339"/>
      <c r="AF702" s="339"/>
      <c r="AG702" s="339"/>
      <c r="AH702" s="339"/>
      <c r="AI702" s="339"/>
      <c r="AJ702" s="339"/>
      <c r="AK702" s="339"/>
    </row>
    <row r="703" spans="1:37" ht="12.75" customHeight="1">
      <c r="A703" s="339"/>
      <c r="B703" s="466"/>
      <c r="C703" s="339"/>
      <c r="D703" s="339"/>
      <c r="E703" s="339"/>
      <c r="F703" s="339"/>
      <c r="G703" s="339"/>
      <c r="H703" s="339"/>
      <c r="I703" s="339"/>
      <c r="J703" s="339"/>
      <c r="K703" s="339"/>
      <c r="L703" s="339"/>
      <c r="M703" s="340"/>
      <c r="N703" s="339"/>
      <c r="O703" s="339"/>
      <c r="P703" s="339"/>
      <c r="Q703" s="341"/>
      <c r="R703" s="178"/>
      <c r="S703" s="434"/>
      <c r="T703" s="434"/>
      <c r="U703" s="434"/>
      <c r="V703" s="339"/>
      <c r="W703" s="99">
        <f t="shared" si="19"/>
        <v>0</v>
      </c>
      <c r="X703" s="339"/>
      <c r="Y703" s="339"/>
      <c r="Z703" s="339"/>
      <c r="AA703" s="339"/>
      <c r="AB703" s="339"/>
      <c r="AC703" s="339"/>
      <c r="AD703" s="339"/>
      <c r="AE703" s="339"/>
      <c r="AF703" s="339"/>
      <c r="AG703" s="339"/>
      <c r="AH703" s="339"/>
      <c r="AI703" s="339"/>
      <c r="AJ703" s="339"/>
      <c r="AK703" s="339"/>
    </row>
    <row r="704" spans="1:37" ht="12.75" customHeight="1">
      <c r="A704" s="339"/>
      <c r="B704" s="466"/>
      <c r="C704" s="339"/>
      <c r="D704" s="339"/>
      <c r="E704" s="339"/>
      <c r="F704" s="339"/>
      <c r="G704" s="339"/>
      <c r="H704" s="339"/>
      <c r="I704" s="339"/>
      <c r="J704" s="339"/>
      <c r="K704" s="339"/>
      <c r="L704" s="339"/>
      <c r="M704" s="340"/>
      <c r="N704" s="339"/>
      <c r="O704" s="339"/>
      <c r="P704" s="339"/>
      <c r="Q704" s="341"/>
      <c r="R704" s="178"/>
      <c r="S704" s="434"/>
      <c r="T704" s="434"/>
      <c r="U704" s="434"/>
      <c r="V704" s="339"/>
      <c r="W704" s="99">
        <f t="shared" si="19"/>
        <v>0</v>
      </c>
      <c r="X704" s="339"/>
      <c r="Y704" s="339"/>
      <c r="Z704" s="339"/>
      <c r="AA704" s="339"/>
      <c r="AB704" s="339"/>
      <c r="AC704" s="339"/>
      <c r="AD704" s="339"/>
      <c r="AE704" s="339"/>
      <c r="AF704" s="339"/>
      <c r="AG704" s="339"/>
      <c r="AH704" s="339"/>
      <c r="AI704" s="339"/>
      <c r="AJ704" s="339"/>
      <c r="AK704" s="339"/>
    </row>
    <row r="705" spans="1:37" ht="12.75" customHeight="1">
      <c r="A705" s="339"/>
      <c r="B705" s="466"/>
      <c r="C705" s="339"/>
      <c r="D705" s="339"/>
      <c r="E705" s="339"/>
      <c r="F705" s="339"/>
      <c r="G705" s="339"/>
      <c r="H705" s="339"/>
      <c r="I705" s="339"/>
      <c r="J705" s="339"/>
      <c r="K705" s="339"/>
      <c r="L705" s="339"/>
      <c r="M705" s="340"/>
      <c r="N705" s="339"/>
      <c r="O705" s="339"/>
      <c r="P705" s="339"/>
      <c r="Q705" s="341"/>
      <c r="R705" s="178"/>
      <c r="S705" s="434"/>
      <c r="T705" s="434"/>
      <c r="U705" s="434"/>
      <c r="V705" s="339"/>
      <c r="W705" s="99">
        <f t="shared" si="19"/>
        <v>0</v>
      </c>
      <c r="X705" s="339"/>
      <c r="Y705" s="339"/>
      <c r="Z705" s="339"/>
      <c r="AA705" s="339"/>
      <c r="AB705" s="339"/>
      <c r="AC705" s="339"/>
      <c r="AD705" s="339"/>
      <c r="AE705" s="339"/>
      <c r="AF705" s="339"/>
      <c r="AG705" s="339"/>
      <c r="AH705" s="339"/>
      <c r="AI705" s="339"/>
      <c r="AJ705" s="339"/>
      <c r="AK705" s="339"/>
    </row>
    <row r="706" spans="1:37" ht="12.75" customHeight="1">
      <c r="A706" s="339"/>
      <c r="B706" s="466"/>
      <c r="C706" s="339"/>
      <c r="D706" s="339"/>
      <c r="E706" s="339"/>
      <c r="F706" s="339"/>
      <c r="G706" s="339"/>
      <c r="H706" s="339"/>
      <c r="I706" s="339"/>
      <c r="J706" s="339"/>
      <c r="K706" s="339"/>
      <c r="L706" s="339"/>
      <c r="M706" s="340"/>
      <c r="N706" s="339"/>
      <c r="O706" s="339"/>
      <c r="P706" s="339"/>
      <c r="Q706" s="341"/>
      <c r="R706" s="178"/>
      <c r="S706" s="434"/>
      <c r="T706" s="434"/>
      <c r="U706" s="434"/>
      <c r="V706" s="339"/>
      <c r="W706" s="99">
        <f t="shared" si="19"/>
        <v>0</v>
      </c>
      <c r="X706" s="339"/>
      <c r="Y706" s="339"/>
      <c r="Z706" s="339"/>
      <c r="AA706" s="339"/>
      <c r="AB706" s="339"/>
      <c r="AC706" s="339"/>
      <c r="AD706" s="339"/>
      <c r="AE706" s="339"/>
      <c r="AF706" s="339"/>
      <c r="AG706" s="339"/>
      <c r="AH706" s="339"/>
      <c r="AI706" s="339"/>
      <c r="AJ706" s="339"/>
      <c r="AK706" s="339"/>
    </row>
    <row r="707" spans="1:37" ht="12.75" customHeight="1">
      <c r="A707" s="339"/>
      <c r="B707" s="466"/>
      <c r="C707" s="339"/>
      <c r="D707" s="339"/>
      <c r="E707" s="339"/>
      <c r="F707" s="339"/>
      <c r="G707" s="339"/>
      <c r="H707" s="339"/>
      <c r="I707" s="339"/>
      <c r="J707" s="339"/>
      <c r="K707" s="339"/>
      <c r="L707" s="339"/>
      <c r="M707" s="340"/>
      <c r="N707" s="339"/>
      <c r="O707" s="339"/>
      <c r="P707" s="339"/>
      <c r="Q707" s="341"/>
      <c r="R707" s="178"/>
      <c r="S707" s="434"/>
      <c r="T707" s="434"/>
      <c r="U707" s="434"/>
      <c r="V707" s="339"/>
      <c r="W707" s="99">
        <f t="shared" si="19"/>
        <v>0</v>
      </c>
      <c r="X707" s="339"/>
      <c r="Y707" s="339"/>
      <c r="Z707" s="339"/>
      <c r="AA707" s="339"/>
      <c r="AB707" s="339"/>
      <c r="AC707" s="339"/>
      <c r="AD707" s="339"/>
      <c r="AE707" s="339"/>
      <c r="AF707" s="339"/>
      <c r="AG707" s="339"/>
      <c r="AH707" s="339"/>
      <c r="AI707" s="339"/>
      <c r="AJ707" s="339"/>
      <c r="AK707" s="339"/>
    </row>
    <row r="708" spans="1:37" ht="12.75" customHeight="1">
      <c r="A708" s="339"/>
      <c r="B708" s="466"/>
      <c r="C708" s="339"/>
      <c r="D708" s="339"/>
      <c r="E708" s="339"/>
      <c r="F708" s="339"/>
      <c r="G708" s="339"/>
      <c r="H708" s="339"/>
      <c r="I708" s="339"/>
      <c r="J708" s="339"/>
      <c r="K708" s="339"/>
      <c r="L708" s="339"/>
      <c r="M708" s="340"/>
      <c r="N708" s="339"/>
      <c r="O708" s="339"/>
      <c r="P708" s="339"/>
      <c r="Q708" s="341"/>
      <c r="R708" s="178"/>
      <c r="S708" s="434"/>
      <c r="T708" s="434"/>
      <c r="U708" s="434"/>
      <c r="V708" s="339"/>
      <c r="W708" s="99">
        <f t="shared" si="19"/>
        <v>0</v>
      </c>
      <c r="X708" s="339"/>
      <c r="Y708" s="339"/>
      <c r="Z708" s="339"/>
      <c r="AA708" s="339"/>
      <c r="AB708" s="339"/>
      <c r="AC708" s="339"/>
      <c r="AD708" s="339"/>
      <c r="AE708" s="339"/>
      <c r="AF708" s="339"/>
      <c r="AG708" s="339"/>
      <c r="AH708" s="339"/>
      <c r="AI708" s="339"/>
      <c r="AJ708" s="339"/>
      <c r="AK708" s="339"/>
    </row>
    <row r="709" spans="1:37" ht="12.75" customHeight="1">
      <c r="A709" s="339"/>
      <c r="B709" s="466"/>
      <c r="C709" s="339"/>
      <c r="D709" s="339"/>
      <c r="E709" s="339"/>
      <c r="F709" s="339"/>
      <c r="G709" s="339"/>
      <c r="H709" s="339"/>
      <c r="I709" s="339"/>
      <c r="J709" s="339"/>
      <c r="K709" s="339"/>
      <c r="L709" s="339"/>
      <c r="M709" s="340"/>
      <c r="N709" s="339"/>
      <c r="O709" s="339"/>
      <c r="P709" s="339"/>
      <c r="Q709" s="341"/>
      <c r="R709" s="178"/>
      <c r="S709" s="434"/>
      <c r="T709" s="434"/>
      <c r="U709" s="434"/>
      <c r="V709" s="339"/>
      <c r="W709" s="99">
        <f t="shared" si="19"/>
        <v>0</v>
      </c>
      <c r="X709" s="339"/>
      <c r="Y709" s="339"/>
      <c r="Z709" s="339"/>
      <c r="AA709" s="339"/>
      <c r="AB709" s="339"/>
      <c r="AC709" s="339"/>
      <c r="AD709" s="339"/>
      <c r="AE709" s="339"/>
      <c r="AF709" s="339"/>
      <c r="AG709" s="339"/>
      <c r="AH709" s="339"/>
      <c r="AI709" s="339"/>
      <c r="AJ709" s="339"/>
      <c r="AK709" s="339"/>
    </row>
    <row r="710" spans="1:37" ht="12.75" customHeight="1">
      <c r="A710" s="339"/>
      <c r="B710" s="466"/>
      <c r="C710" s="339"/>
      <c r="D710" s="339"/>
      <c r="E710" s="339"/>
      <c r="F710" s="339"/>
      <c r="G710" s="339"/>
      <c r="H710" s="339"/>
      <c r="I710" s="339"/>
      <c r="J710" s="339"/>
      <c r="K710" s="339"/>
      <c r="L710" s="339"/>
      <c r="M710" s="340"/>
      <c r="N710" s="339"/>
      <c r="O710" s="339"/>
      <c r="P710" s="339"/>
      <c r="Q710" s="341"/>
      <c r="R710" s="178"/>
      <c r="S710" s="434"/>
      <c r="T710" s="434"/>
      <c r="U710" s="434"/>
      <c r="V710" s="339"/>
      <c r="W710" s="99">
        <f t="shared" si="19"/>
        <v>0</v>
      </c>
      <c r="X710" s="339"/>
      <c r="Y710" s="339"/>
      <c r="Z710" s="339"/>
      <c r="AA710" s="339"/>
      <c r="AB710" s="339"/>
      <c r="AC710" s="339"/>
      <c r="AD710" s="339"/>
      <c r="AE710" s="339"/>
      <c r="AF710" s="339"/>
      <c r="AG710" s="339"/>
      <c r="AH710" s="339"/>
      <c r="AI710" s="339"/>
      <c r="AJ710" s="339"/>
      <c r="AK710" s="339"/>
    </row>
    <row r="711" spans="1:37" ht="12.75" customHeight="1">
      <c r="A711" s="339"/>
      <c r="B711" s="466"/>
      <c r="C711" s="339"/>
      <c r="D711" s="339"/>
      <c r="E711" s="339"/>
      <c r="F711" s="339"/>
      <c r="G711" s="339"/>
      <c r="H711" s="339"/>
      <c r="I711" s="339"/>
      <c r="J711" s="339"/>
      <c r="K711" s="339"/>
      <c r="L711" s="339"/>
      <c r="M711" s="340"/>
      <c r="N711" s="339"/>
      <c r="O711" s="339"/>
      <c r="P711" s="339"/>
      <c r="Q711" s="341"/>
      <c r="R711" s="178"/>
      <c r="S711" s="434"/>
      <c r="T711" s="434"/>
      <c r="U711" s="434"/>
      <c r="V711" s="339"/>
      <c r="W711" s="99">
        <f t="shared" si="19"/>
        <v>0</v>
      </c>
      <c r="X711" s="339"/>
      <c r="Y711" s="339"/>
      <c r="Z711" s="339"/>
      <c r="AA711" s="339"/>
      <c r="AB711" s="339"/>
      <c r="AC711" s="339"/>
      <c r="AD711" s="339"/>
      <c r="AE711" s="339"/>
      <c r="AF711" s="339"/>
      <c r="AG711" s="339"/>
      <c r="AH711" s="339"/>
      <c r="AI711" s="339"/>
      <c r="AJ711" s="339"/>
      <c r="AK711" s="339"/>
    </row>
    <row r="712" spans="1:37" ht="12.75" customHeight="1">
      <c r="A712" s="339"/>
      <c r="B712" s="466"/>
      <c r="C712" s="339"/>
      <c r="D712" s="339"/>
      <c r="E712" s="339"/>
      <c r="F712" s="339"/>
      <c r="G712" s="339"/>
      <c r="H712" s="339"/>
      <c r="I712" s="339"/>
      <c r="J712" s="339"/>
      <c r="K712" s="339"/>
      <c r="L712" s="339"/>
      <c r="M712" s="340"/>
      <c r="N712" s="339"/>
      <c r="O712" s="339"/>
      <c r="P712" s="339"/>
      <c r="Q712" s="341"/>
      <c r="R712" s="178"/>
      <c r="S712" s="434"/>
      <c r="T712" s="434"/>
      <c r="U712" s="434"/>
      <c r="V712" s="339"/>
      <c r="W712" s="99">
        <f t="shared" si="19"/>
        <v>0</v>
      </c>
      <c r="X712" s="339"/>
      <c r="Y712" s="339"/>
      <c r="Z712" s="339"/>
      <c r="AA712" s="339"/>
      <c r="AB712" s="339"/>
      <c r="AC712" s="339"/>
      <c r="AD712" s="339"/>
      <c r="AE712" s="339"/>
      <c r="AF712" s="339"/>
      <c r="AG712" s="339"/>
      <c r="AH712" s="339"/>
      <c r="AI712" s="339"/>
      <c r="AJ712" s="339"/>
      <c r="AK712" s="339"/>
    </row>
    <row r="713" spans="1:37" ht="12.75" customHeight="1">
      <c r="A713" s="339"/>
      <c r="B713" s="466"/>
      <c r="C713" s="339"/>
      <c r="D713" s="339"/>
      <c r="E713" s="339"/>
      <c r="F713" s="339"/>
      <c r="G713" s="339"/>
      <c r="H713" s="339"/>
      <c r="I713" s="339"/>
      <c r="J713" s="339"/>
      <c r="K713" s="339"/>
      <c r="L713" s="339"/>
      <c r="M713" s="340"/>
      <c r="N713" s="339"/>
      <c r="O713" s="339"/>
      <c r="P713" s="339"/>
      <c r="Q713" s="341"/>
      <c r="R713" s="178"/>
      <c r="S713" s="434"/>
      <c r="T713" s="434"/>
      <c r="U713" s="434"/>
      <c r="V713" s="339"/>
      <c r="W713" s="99">
        <f t="shared" si="19"/>
        <v>0</v>
      </c>
      <c r="X713" s="339"/>
      <c r="Y713" s="339"/>
      <c r="Z713" s="339"/>
      <c r="AA713" s="339"/>
      <c r="AB713" s="339"/>
      <c r="AC713" s="339"/>
      <c r="AD713" s="339"/>
      <c r="AE713" s="339"/>
      <c r="AF713" s="339"/>
      <c r="AG713" s="339"/>
      <c r="AH713" s="339"/>
      <c r="AI713" s="339"/>
      <c r="AJ713" s="339"/>
      <c r="AK713" s="339"/>
    </row>
    <row r="714" spans="1:37" ht="12.75" customHeight="1">
      <c r="A714" s="339"/>
      <c r="B714" s="466"/>
      <c r="C714" s="339"/>
      <c r="D714" s="339"/>
      <c r="E714" s="339"/>
      <c r="F714" s="339"/>
      <c r="G714" s="339"/>
      <c r="H714" s="339"/>
      <c r="I714" s="339"/>
      <c r="J714" s="339"/>
      <c r="K714" s="339"/>
      <c r="L714" s="339"/>
      <c r="M714" s="340"/>
      <c r="N714" s="339"/>
      <c r="O714" s="339"/>
      <c r="P714" s="339"/>
      <c r="Q714" s="341"/>
      <c r="R714" s="178"/>
      <c r="S714" s="434"/>
      <c r="T714" s="434"/>
      <c r="U714" s="434"/>
      <c r="V714" s="339"/>
      <c r="W714" s="99">
        <f t="shared" si="19"/>
        <v>0</v>
      </c>
      <c r="X714" s="339"/>
      <c r="Y714" s="339"/>
      <c r="Z714" s="339"/>
      <c r="AA714" s="339"/>
      <c r="AB714" s="339"/>
      <c r="AC714" s="339"/>
      <c r="AD714" s="339"/>
      <c r="AE714" s="339"/>
      <c r="AF714" s="339"/>
      <c r="AG714" s="339"/>
      <c r="AH714" s="339"/>
      <c r="AI714" s="339"/>
      <c r="AJ714" s="339"/>
      <c r="AK714" s="339"/>
    </row>
    <row r="715" spans="1:37" ht="12.75" customHeight="1">
      <c r="A715" s="339"/>
      <c r="B715" s="466"/>
      <c r="C715" s="339"/>
      <c r="D715" s="339"/>
      <c r="E715" s="339"/>
      <c r="F715" s="339"/>
      <c r="G715" s="339"/>
      <c r="H715" s="339"/>
      <c r="I715" s="339"/>
      <c r="J715" s="339"/>
      <c r="K715" s="339"/>
      <c r="L715" s="339"/>
      <c r="M715" s="340"/>
      <c r="N715" s="339"/>
      <c r="O715" s="339"/>
      <c r="P715" s="339"/>
      <c r="Q715" s="341"/>
      <c r="R715" s="178"/>
      <c r="S715" s="434"/>
      <c r="T715" s="434"/>
      <c r="U715" s="434"/>
      <c r="V715" s="339"/>
      <c r="W715" s="99">
        <f t="shared" si="19"/>
        <v>0</v>
      </c>
      <c r="X715" s="339"/>
      <c r="Y715" s="339"/>
      <c r="Z715" s="339"/>
      <c r="AA715" s="339"/>
      <c r="AB715" s="339"/>
      <c r="AC715" s="339"/>
      <c r="AD715" s="339"/>
      <c r="AE715" s="339"/>
      <c r="AF715" s="339"/>
      <c r="AG715" s="339"/>
      <c r="AH715" s="339"/>
      <c r="AI715" s="339"/>
      <c r="AJ715" s="339"/>
      <c r="AK715" s="339"/>
    </row>
    <row r="716" spans="1:37" ht="12.75" customHeight="1">
      <c r="A716" s="339"/>
      <c r="B716" s="466"/>
      <c r="C716" s="339"/>
      <c r="D716" s="339"/>
      <c r="E716" s="339"/>
      <c r="F716" s="339"/>
      <c r="G716" s="339"/>
      <c r="H716" s="339"/>
      <c r="I716" s="339"/>
      <c r="J716" s="339"/>
      <c r="K716" s="339"/>
      <c r="L716" s="339"/>
      <c r="M716" s="340"/>
      <c r="N716" s="339"/>
      <c r="O716" s="339"/>
      <c r="P716" s="339"/>
      <c r="Q716" s="341"/>
      <c r="R716" s="178"/>
      <c r="S716" s="434"/>
      <c r="T716" s="434"/>
      <c r="U716" s="434"/>
      <c r="V716" s="339"/>
      <c r="W716" s="99">
        <f t="shared" si="19"/>
        <v>0</v>
      </c>
      <c r="X716" s="339"/>
      <c r="Y716" s="339"/>
      <c r="Z716" s="339"/>
      <c r="AA716" s="339"/>
      <c r="AB716" s="339"/>
      <c r="AC716" s="339"/>
      <c r="AD716" s="339"/>
      <c r="AE716" s="339"/>
      <c r="AF716" s="339"/>
      <c r="AG716" s="339"/>
      <c r="AH716" s="339"/>
      <c r="AI716" s="339"/>
      <c r="AJ716" s="339"/>
      <c r="AK716" s="339"/>
    </row>
    <row r="717" spans="1:37" ht="12.75" customHeight="1">
      <c r="A717" s="339"/>
      <c r="B717" s="466"/>
      <c r="C717" s="339"/>
      <c r="D717" s="339"/>
      <c r="E717" s="339"/>
      <c r="F717" s="339"/>
      <c r="G717" s="339"/>
      <c r="H717" s="339"/>
      <c r="I717" s="339"/>
      <c r="J717" s="339"/>
      <c r="K717" s="339"/>
      <c r="L717" s="339"/>
      <c r="M717" s="340"/>
      <c r="N717" s="339"/>
      <c r="O717" s="339"/>
      <c r="P717" s="339"/>
      <c r="Q717" s="341"/>
      <c r="R717" s="178"/>
      <c r="S717" s="434"/>
      <c r="T717" s="434"/>
      <c r="U717" s="434"/>
      <c r="V717" s="339"/>
      <c r="W717" s="99">
        <f t="shared" si="19"/>
        <v>0</v>
      </c>
      <c r="X717" s="339"/>
      <c r="Y717" s="339"/>
      <c r="Z717" s="339"/>
      <c r="AA717" s="339"/>
      <c r="AB717" s="339"/>
      <c r="AC717" s="339"/>
      <c r="AD717" s="339"/>
      <c r="AE717" s="339"/>
      <c r="AF717" s="339"/>
      <c r="AG717" s="339"/>
      <c r="AH717" s="339"/>
      <c r="AI717" s="339"/>
      <c r="AJ717" s="339"/>
      <c r="AK717" s="339"/>
    </row>
    <row r="718" spans="1:37" ht="12.75" customHeight="1">
      <c r="A718" s="339"/>
      <c r="B718" s="466"/>
      <c r="C718" s="339"/>
      <c r="D718" s="339"/>
      <c r="E718" s="339"/>
      <c r="F718" s="339"/>
      <c r="G718" s="339"/>
      <c r="H718" s="339"/>
      <c r="I718" s="339"/>
      <c r="J718" s="339"/>
      <c r="K718" s="339"/>
      <c r="L718" s="339"/>
      <c r="M718" s="340"/>
      <c r="N718" s="339"/>
      <c r="O718" s="339"/>
      <c r="P718" s="339"/>
      <c r="Q718" s="341"/>
      <c r="R718" s="178"/>
      <c r="S718" s="434"/>
      <c r="T718" s="434"/>
      <c r="U718" s="434"/>
      <c r="V718" s="339"/>
      <c r="W718" s="99">
        <f t="shared" si="19"/>
        <v>0</v>
      </c>
      <c r="X718" s="339"/>
      <c r="Y718" s="339"/>
      <c r="Z718" s="339"/>
      <c r="AA718" s="339"/>
      <c r="AB718" s="339"/>
      <c r="AC718" s="339"/>
      <c r="AD718" s="339"/>
      <c r="AE718" s="339"/>
      <c r="AF718" s="339"/>
      <c r="AG718" s="339"/>
      <c r="AH718" s="339"/>
      <c r="AI718" s="339"/>
      <c r="AJ718" s="339"/>
      <c r="AK718" s="339"/>
    </row>
    <row r="719" spans="1:37" ht="12.75" customHeight="1">
      <c r="A719" s="339"/>
      <c r="B719" s="466"/>
      <c r="C719" s="339"/>
      <c r="D719" s="339"/>
      <c r="E719" s="339"/>
      <c r="F719" s="339"/>
      <c r="G719" s="339"/>
      <c r="H719" s="339"/>
      <c r="I719" s="339"/>
      <c r="J719" s="339"/>
      <c r="K719" s="339"/>
      <c r="L719" s="339"/>
      <c r="M719" s="340"/>
      <c r="N719" s="339"/>
      <c r="O719" s="339"/>
      <c r="P719" s="339"/>
      <c r="Q719" s="341"/>
      <c r="R719" s="178"/>
      <c r="S719" s="434"/>
      <c r="T719" s="434"/>
      <c r="U719" s="434"/>
      <c r="V719" s="339"/>
      <c r="W719" s="99">
        <f t="shared" si="19"/>
        <v>0</v>
      </c>
      <c r="X719" s="339"/>
      <c r="Y719" s="339"/>
      <c r="Z719" s="339"/>
      <c r="AA719" s="339"/>
      <c r="AB719" s="339"/>
      <c r="AC719" s="339"/>
      <c r="AD719" s="339"/>
      <c r="AE719" s="339"/>
      <c r="AF719" s="339"/>
      <c r="AG719" s="339"/>
      <c r="AH719" s="339"/>
      <c r="AI719" s="339"/>
      <c r="AJ719" s="339"/>
      <c r="AK719" s="339"/>
    </row>
    <row r="720" spans="1:37" ht="12.75" customHeight="1">
      <c r="A720" s="339"/>
      <c r="B720" s="466"/>
      <c r="C720" s="339"/>
      <c r="D720" s="339"/>
      <c r="E720" s="339"/>
      <c r="F720" s="339"/>
      <c r="G720" s="339"/>
      <c r="H720" s="339"/>
      <c r="I720" s="339"/>
      <c r="J720" s="339"/>
      <c r="K720" s="339"/>
      <c r="L720" s="339"/>
      <c r="M720" s="340"/>
      <c r="N720" s="339"/>
      <c r="O720" s="339"/>
      <c r="P720" s="339"/>
      <c r="Q720" s="341"/>
      <c r="R720" s="178"/>
      <c r="S720" s="434"/>
      <c r="T720" s="434"/>
      <c r="U720" s="434"/>
      <c r="V720" s="339"/>
      <c r="W720" s="99">
        <f t="shared" si="19"/>
        <v>0</v>
      </c>
      <c r="X720" s="339"/>
      <c r="Y720" s="339"/>
      <c r="Z720" s="339"/>
      <c r="AA720" s="339"/>
      <c r="AB720" s="339"/>
      <c r="AC720" s="339"/>
      <c r="AD720" s="339"/>
      <c r="AE720" s="339"/>
      <c r="AF720" s="339"/>
      <c r="AG720" s="339"/>
      <c r="AH720" s="339"/>
      <c r="AI720" s="339"/>
      <c r="AJ720" s="339"/>
      <c r="AK720" s="339"/>
    </row>
    <row r="721" spans="1:37" ht="12.75" customHeight="1">
      <c r="A721" s="339"/>
      <c r="B721" s="466"/>
      <c r="C721" s="339"/>
      <c r="D721" s="339"/>
      <c r="E721" s="339"/>
      <c r="F721" s="339"/>
      <c r="G721" s="339"/>
      <c r="H721" s="339"/>
      <c r="I721" s="339"/>
      <c r="J721" s="339"/>
      <c r="K721" s="339"/>
      <c r="L721" s="339"/>
      <c r="M721" s="340"/>
      <c r="N721" s="339"/>
      <c r="O721" s="339"/>
      <c r="P721" s="339"/>
      <c r="Q721" s="341"/>
      <c r="R721" s="178"/>
      <c r="S721" s="434"/>
      <c r="T721" s="434"/>
      <c r="U721" s="434"/>
      <c r="V721" s="339"/>
      <c r="W721" s="99">
        <f t="shared" si="19"/>
        <v>0</v>
      </c>
      <c r="X721" s="339"/>
      <c r="Y721" s="339"/>
      <c r="Z721" s="339"/>
      <c r="AA721" s="339"/>
      <c r="AB721" s="339"/>
      <c r="AC721" s="339"/>
      <c r="AD721" s="339"/>
      <c r="AE721" s="339"/>
      <c r="AF721" s="339"/>
      <c r="AG721" s="339"/>
      <c r="AH721" s="339"/>
      <c r="AI721" s="339"/>
      <c r="AJ721" s="339"/>
      <c r="AK721" s="339"/>
    </row>
    <row r="722" spans="1:37" ht="12.75" customHeight="1">
      <c r="A722" s="339"/>
      <c r="B722" s="466"/>
      <c r="C722" s="339"/>
      <c r="D722" s="339"/>
      <c r="E722" s="339"/>
      <c r="F722" s="339"/>
      <c r="G722" s="339"/>
      <c r="H722" s="339"/>
      <c r="I722" s="339"/>
      <c r="J722" s="339"/>
      <c r="K722" s="339"/>
      <c r="L722" s="339"/>
      <c r="M722" s="340"/>
      <c r="N722" s="339"/>
      <c r="O722" s="339"/>
      <c r="P722" s="339"/>
      <c r="Q722" s="341"/>
      <c r="R722" s="178"/>
      <c r="S722" s="434"/>
      <c r="T722" s="434"/>
      <c r="U722" s="434"/>
      <c r="V722" s="339"/>
      <c r="W722" s="99">
        <f t="shared" si="19"/>
        <v>0</v>
      </c>
      <c r="X722" s="339"/>
      <c r="Y722" s="339"/>
      <c r="Z722" s="339"/>
      <c r="AA722" s="339"/>
      <c r="AB722" s="339"/>
      <c r="AC722" s="339"/>
      <c r="AD722" s="339"/>
      <c r="AE722" s="339"/>
      <c r="AF722" s="339"/>
      <c r="AG722" s="339"/>
      <c r="AH722" s="339"/>
      <c r="AI722" s="339"/>
      <c r="AJ722" s="339"/>
      <c r="AK722" s="339"/>
    </row>
    <row r="723" spans="1:37" ht="12.75" customHeight="1">
      <c r="A723" s="339"/>
      <c r="B723" s="466"/>
      <c r="C723" s="339"/>
      <c r="D723" s="339"/>
      <c r="E723" s="339"/>
      <c r="F723" s="339"/>
      <c r="G723" s="339"/>
      <c r="H723" s="339"/>
      <c r="I723" s="339"/>
      <c r="J723" s="339"/>
      <c r="K723" s="339"/>
      <c r="L723" s="339"/>
      <c r="M723" s="340"/>
      <c r="N723" s="339"/>
      <c r="O723" s="339"/>
      <c r="P723" s="339"/>
      <c r="Q723" s="341"/>
      <c r="R723" s="178"/>
      <c r="S723" s="434"/>
      <c r="T723" s="434"/>
      <c r="U723" s="434"/>
      <c r="V723" s="339"/>
      <c r="W723" s="99">
        <f t="shared" si="19"/>
        <v>0</v>
      </c>
      <c r="X723" s="339"/>
      <c r="Y723" s="339"/>
      <c r="Z723" s="339"/>
      <c r="AA723" s="339"/>
      <c r="AB723" s="339"/>
      <c r="AC723" s="339"/>
      <c r="AD723" s="339"/>
      <c r="AE723" s="339"/>
      <c r="AF723" s="339"/>
      <c r="AG723" s="339"/>
      <c r="AH723" s="339"/>
      <c r="AI723" s="339"/>
      <c r="AJ723" s="339"/>
      <c r="AK723" s="339"/>
    </row>
    <row r="724" spans="1:37" ht="12.75" customHeight="1">
      <c r="A724" s="339"/>
      <c r="B724" s="466"/>
      <c r="C724" s="339"/>
      <c r="D724" s="339"/>
      <c r="E724" s="339"/>
      <c r="F724" s="339"/>
      <c r="G724" s="339"/>
      <c r="H724" s="339"/>
      <c r="I724" s="339"/>
      <c r="J724" s="339"/>
      <c r="K724" s="339"/>
      <c r="L724" s="339"/>
      <c r="M724" s="340"/>
      <c r="N724" s="339"/>
      <c r="O724" s="339"/>
      <c r="P724" s="339"/>
      <c r="Q724" s="341"/>
      <c r="R724" s="178"/>
      <c r="S724" s="434"/>
      <c r="T724" s="434"/>
      <c r="U724" s="434"/>
      <c r="V724" s="339"/>
      <c r="W724" s="99">
        <f t="shared" si="19"/>
        <v>0</v>
      </c>
      <c r="X724" s="339"/>
      <c r="Y724" s="339"/>
      <c r="Z724" s="339"/>
      <c r="AA724" s="339"/>
      <c r="AB724" s="339"/>
      <c r="AC724" s="339"/>
      <c r="AD724" s="339"/>
      <c r="AE724" s="339"/>
      <c r="AF724" s="339"/>
      <c r="AG724" s="339"/>
      <c r="AH724" s="339"/>
      <c r="AI724" s="339"/>
      <c r="AJ724" s="339"/>
      <c r="AK724" s="339"/>
    </row>
    <row r="725" spans="1:37" ht="12.75" customHeight="1">
      <c r="A725" s="339"/>
      <c r="B725" s="466"/>
      <c r="C725" s="339"/>
      <c r="D725" s="339"/>
      <c r="E725" s="339"/>
      <c r="F725" s="339"/>
      <c r="G725" s="339"/>
      <c r="H725" s="339"/>
      <c r="I725" s="339"/>
      <c r="J725" s="339"/>
      <c r="K725" s="339"/>
      <c r="L725" s="339"/>
      <c r="M725" s="340"/>
      <c r="N725" s="339"/>
      <c r="O725" s="339"/>
      <c r="P725" s="339"/>
      <c r="Q725" s="341"/>
      <c r="R725" s="178"/>
      <c r="S725" s="434"/>
      <c r="T725" s="434"/>
      <c r="U725" s="434"/>
      <c r="V725" s="339"/>
      <c r="W725" s="99">
        <f t="shared" si="19"/>
        <v>0</v>
      </c>
      <c r="X725" s="339"/>
      <c r="Y725" s="339"/>
      <c r="Z725" s="339"/>
      <c r="AA725" s="339"/>
      <c r="AB725" s="339"/>
      <c r="AC725" s="339"/>
      <c r="AD725" s="339"/>
      <c r="AE725" s="339"/>
      <c r="AF725" s="339"/>
      <c r="AG725" s="339"/>
      <c r="AH725" s="339"/>
      <c r="AI725" s="339"/>
      <c r="AJ725" s="339"/>
      <c r="AK725" s="339"/>
    </row>
    <row r="726" spans="1:37" ht="12.75" customHeight="1">
      <c r="A726" s="339"/>
      <c r="B726" s="466"/>
      <c r="C726" s="339"/>
      <c r="D726" s="339"/>
      <c r="E726" s="339"/>
      <c r="F726" s="339"/>
      <c r="G726" s="339"/>
      <c r="H726" s="339"/>
      <c r="I726" s="339"/>
      <c r="J726" s="339"/>
      <c r="K726" s="339"/>
      <c r="L726" s="339"/>
      <c r="M726" s="340"/>
      <c r="N726" s="339"/>
      <c r="O726" s="339"/>
      <c r="P726" s="339"/>
      <c r="Q726" s="341"/>
      <c r="R726" s="178"/>
      <c r="S726" s="434"/>
      <c r="T726" s="434"/>
      <c r="U726" s="434"/>
      <c r="V726" s="339"/>
      <c r="W726" s="99">
        <f t="shared" si="19"/>
        <v>0</v>
      </c>
      <c r="X726" s="339"/>
      <c r="Y726" s="339"/>
      <c r="Z726" s="339"/>
      <c r="AA726" s="339"/>
      <c r="AB726" s="339"/>
      <c r="AC726" s="339"/>
      <c r="AD726" s="339"/>
      <c r="AE726" s="339"/>
      <c r="AF726" s="339"/>
      <c r="AG726" s="339"/>
      <c r="AH726" s="339"/>
      <c r="AI726" s="339"/>
      <c r="AJ726" s="339"/>
      <c r="AK726" s="339"/>
    </row>
    <row r="727" spans="1:37" ht="12.75" customHeight="1">
      <c r="A727" s="339"/>
      <c r="B727" s="466"/>
      <c r="C727" s="339"/>
      <c r="D727" s="339"/>
      <c r="E727" s="339"/>
      <c r="F727" s="339"/>
      <c r="G727" s="339"/>
      <c r="H727" s="339"/>
      <c r="I727" s="339"/>
      <c r="J727" s="339"/>
      <c r="K727" s="339"/>
      <c r="L727" s="339"/>
      <c r="M727" s="340"/>
      <c r="N727" s="339"/>
      <c r="O727" s="339"/>
      <c r="P727" s="339"/>
      <c r="Q727" s="341"/>
      <c r="R727" s="178"/>
      <c r="S727" s="434"/>
      <c r="T727" s="434"/>
      <c r="U727" s="434"/>
      <c r="V727" s="339"/>
      <c r="W727" s="99">
        <f t="shared" si="19"/>
        <v>0</v>
      </c>
      <c r="X727" s="339"/>
      <c r="Y727" s="339"/>
      <c r="Z727" s="339"/>
      <c r="AA727" s="339"/>
      <c r="AB727" s="339"/>
      <c r="AC727" s="339"/>
      <c r="AD727" s="339"/>
      <c r="AE727" s="339"/>
      <c r="AF727" s="339"/>
      <c r="AG727" s="339"/>
      <c r="AH727" s="339"/>
      <c r="AI727" s="339"/>
      <c r="AJ727" s="339"/>
      <c r="AK727" s="339"/>
    </row>
    <row r="728" spans="1:37" ht="12.75" customHeight="1">
      <c r="A728" s="339"/>
      <c r="B728" s="466"/>
      <c r="C728" s="339"/>
      <c r="D728" s="339"/>
      <c r="E728" s="339"/>
      <c r="F728" s="339"/>
      <c r="G728" s="339"/>
      <c r="H728" s="339"/>
      <c r="I728" s="339"/>
      <c r="J728" s="339"/>
      <c r="K728" s="339"/>
      <c r="L728" s="339"/>
      <c r="M728" s="340"/>
      <c r="N728" s="339"/>
      <c r="O728" s="339"/>
      <c r="P728" s="339"/>
      <c r="Q728" s="341"/>
      <c r="R728" s="178"/>
      <c r="S728" s="434"/>
      <c r="T728" s="434"/>
      <c r="U728" s="434"/>
      <c r="V728" s="339"/>
      <c r="W728" s="99">
        <f t="shared" si="19"/>
        <v>0</v>
      </c>
      <c r="X728" s="339"/>
      <c r="Y728" s="339"/>
      <c r="Z728" s="339"/>
      <c r="AA728" s="339"/>
      <c r="AB728" s="339"/>
      <c r="AC728" s="339"/>
      <c r="AD728" s="339"/>
      <c r="AE728" s="339"/>
      <c r="AF728" s="339"/>
      <c r="AG728" s="339"/>
      <c r="AH728" s="339"/>
      <c r="AI728" s="339"/>
      <c r="AJ728" s="339"/>
      <c r="AK728" s="339"/>
    </row>
    <row r="729" spans="1:37" ht="12.75" customHeight="1">
      <c r="A729" s="339"/>
      <c r="B729" s="466"/>
      <c r="C729" s="339"/>
      <c r="D729" s="339"/>
      <c r="E729" s="339"/>
      <c r="F729" s="339"/>
      <c r="G729" s="339"/>
      <c r="H729" s="339"/>
      <c r="I729" s="339"/>
      <c r="J729" s="339"/>
      <c r="K729" s="339"/>
      <c r="L729" s="339"/>
      <c r="M729" s="340"/>
      <c r="N729" s="339"/>
      <c r="O729" s="339"/>
      <c r="P729" s="339"/>
      <c r="Q729" s="341"/>
      <c r="R729" s="178"/>
      <c r="S729" s="434"/>
      <c r="T729" s="434"/>
      <c r="U729" s="434"/>
      <c r="V729" s="339"/>
      <c r="W729" s="99">
        <f t="shared" si="19"/>
        <v>0</v>
      </c>
      <c r="X729" s="339"/>
      <c r="Y729" s="339"/>
      <c r="Z729" s="339"/>
      <c r="AA729" s="339"/>
      <c r="AB729" s="339"/>
      <c r="AC729" s="339"/>
      <c r="AD729" s="339"/>
      <c r="AE729" s="339"/>
      <c r="AF729" s="339"/>
      <c r="AG729" s="339"/>
      <c r="AH729" s="339"/>
      <c r="AI729" s="339"/>
      <c r="AJ729" s="339"/>
      <c r="AK729" s="339"/>
    </row>
    <row r="730" spans="1:37" ht="12.75" customHeight="1">
      <c r="A730" s="339"/>
      <c r="B730" s="466"/>
      <c r="C730" s="339"/>
      <c r="D730" s="339"/>
      <c r="E730" s="339"/>
      <c r="F730" s="339"/>
      <c r="G730" s="339"/>
      <c r="H730" s="339"/>
      <c r="I730" s="339"/>
      <c r="J730" s="339"/>
      <c r="K730" s="339"/>
      <c r="L730" s="339"/>
      <c r="M730" s="340"/>
      <c r="N730" s="339"/>
      <c r="O730" s="339"/>
      <c r="P730" s="339"/>
      <c r="Q730" s="341"/>
      <c r="R730" s="178"/>
      <c r="S730" s="434"/>
      <c r="T730" s="434"/>
      <c r="U730" s="434"/>
      <c r="V730" s="339"/>
      <c r="W730" s="99">
        <f t="shared" si="19"/>
        <v>0</v>
      </c>
      <c r="X730" s="339"/>
      <c r="Y730" s="339"/>
      <c r="Z730" s="339"/>
      <c r="AA730" s="339"/>
      <c r="AB730" s="339"/>
      <c r="AC730" s="339"/>
      <c r="AD730" s="339"/>
      <c r="AE730" s="339"/>
      <c r="AF730" s="339"/>
      <c r="AG730" s="339"/>
      <c r="AH730" s="339"/>
      <c r="AI730" s="339"/>
      <c r="AJ730" s="339"/>
      <c r="AK730" s="339"/>
    </row>
    <row r="731" spans="1:37" ht="12.75" customHeight="1">
      <c r="A731" s="339"/>
      <c r="B731" s="466"/>
      <c r="C731" s="339"/>
      <c r="D731" s="339"/>
      <c r="E731" s="339"/>
      <c r="F731" s="339"/>
      <c r="G731" s="339"/>
      <c r="H731" s="339"/>
      <c r="I731" s="339"/>
      <c r="J731" s="339"/>
      <c r="K731" s="339"/>
      <c r="L731" s="339"/>
      <c r="M731" s="340"/>
      <c r="N731" s="339"/>
      <c r="O731" s="339"/>
      <c r="P731" s="339"/>
      <c r="Q731" s="341"/>
      <c r="R731" s="178"/>
      <c r="S731" s="434"/>
      <c r="T731" s="434"/>
      <c r="U731" s="434"/>
      <c r="V731" s="339"/>
      <c r="W731" s="99">
        <f t="shared" si="19"/>
        <v>0</v>
      </c>
      <c r="X731" s="339"/>
      <c r="Y731" s="339"/>
      <c r="Z731" s="339"/>
      <c r="AA731" s="339"/>
      <c r="AB731" s="339"/>
      <c r="AC731" s="339"/>
      <c r="AD731" s="339"/>
      <c r="AE731" s="339"/>
      <c r="AF731" s="339"/>
      <c r="AG731" s="339"/>
      <c r="AH731" s="339"/>
      <c r="AI731" s="339"/>
      <c r="AJ731" s="339"/>
      <c r="AK731" s="339"/>
    </row>
    <row r="732" spans="1:37" ht="12.75" customHeight="1">
      <c r="A732" s="339"/>
      <c r="B732" s="466"/>
      <c r="C732" s="339"/>
      <c r="D732" s="339"/>
      <c r="E732" s="339"/>
      <c r="F732" s="339"/>
      <c r="G732" s="339"/>
      <c r="H732" s="339"/>
      <c r="I732" s="339"/>
      <c r="J732" s="339"/>
      <c r="K732" s="339"/>
      <c r="L732" s="339"/>
      <c r="M732" s="340"/>
      <c r="N732" s="339"/>
      <c r="O732" s="339"/>
      <c r="P732" s="339"/>
      <c r="Q732" s="341"/>
      <c r="R732" s="178"/>
      <c r="S732" s="434"/>
      <c r="T732" s="434"/>
      <c r="U732" s="434"/>
      <c r="V732" s="339"/>
      <c r="W732" s="99">
        <f t="shared" si="19"/>
        <v>0</v>
      </c>
      <c r="X732" s="339"/>
      <c r="Y732" s="339"/>
      <c r="Z732" s="339"/>
      <c r="AA732" s="339"/>
      <c r="AB732" s="339"/>
      <c r="AC732" s="339"/>
      <c r="AD732" s="339"/>
      <c r="AE732" s="339"/>
      <c r="AF732" s="339"/>
      <c r="AG732" s="339"/>
      <c r="AH732" s="339"/>
      <c r="AI732" s="339"/>
      <c r="AJ732" s="339"/>
      <c r="AK732" s="339"/>
    </row>
    <row r="733" spans="1:37" ht="12.75" customHeight="1">
      <c r="A733" s="339"/>
      <c r="B733" s="466"/>
      <c r="C733" s="339"/>
      <c r="D733" s="339"/>
      <c r="E733" s="339"/>
      <c r="F733" s="339"/>
      <c r="G733" s="339"/>
      <c r="H733" s="339"/>
      <c r="I733" s="339"/>
      <c r="J733" s="339"/>
      <c r="K733" s="339"/>
      <c r="L733" s="339"/>
      <c r="M733" s="340"/>
      <c r="N733" s="339"/>
      <c r="O733" s="339"/>
      <c r="P733" s="339"/>
      <c r="Q733" s="341"/>
      <c r="R733" s="178"/>
      <c r="S733" s="434"/>
      <c r="T733" s="434"/>
      <c r="U733" s="434"/>
      <c r="V733" s="339"/>
      <c r="W733" s="99">
        <f t="shared" si="19"/>
        <v>0</v>
      </c>
      <c r="X733" s="339"/>
      <c r="Y733" s="339"/>
      <c r="Z733" s="339"/>
      <c r="AA733" s="339"/>
      <c r="AB733" s="339"/>
      <c r="AC733" s="339"/>
      <c r="AD733" s="339"/>
      <c r="AE733" s="339"/>
      <c r="AF733" s="339"/>
      <c r="AG733" s="339"/>
      <c r="AH733" s="339"/>
      <c r="AI733" s="339"/>
      <c r="AJ733" s="339"/>
      <c r="AK733" s="339"/>
    </row>
    <row r="734" spans="1:37" ht="12.75" customHeight="1">
      <c r="A734" s="339"/>
      <c r="B734" s="466"/>
      <c r="C734" s="339"/>
      <c r="D734" s="339"/>
      <c r="E734" s="339"/>
      <c r="F734" s="339"/>
      <c r="G734" s="339"/>
      <c r="H734" s="339"/>
      <c r="I734" s="339"/>
      <c r="J734" s="339"/>
      <c r="K734" s="339"/>
      <c r="L734" s="339"/>
      <c r="M734" s="340"/>
      <c r="N734" s="339"/>
      <c r="O734" s="339"/>
      <c r="P734" s="339"/>
      <c r="Q734" s="341"/>
      <c r="R734" s="178"/>
      <c r="S734" s="434"/>
      <c r="T734" s="434"/>
      <c r="U734" s="434"/>
      <c r="V734" s="339"/>
      <c r="W734" s="99">
        <f t="shared" si="19"/>
        <v>0</v>
      </c>
      <c r="X734" s="339"/>
      <c r="Y734" s="339"/>
      <c r="Z734" s="339"/>
      <c r="AA734" s="339"/>
      <c r="AB734" s="339"/>
      <c r="AC734" s="339"/>
      <c r="AD734" s="339"/>
      <c r="AE734" s="339"/>
      <c r="AF734" s="339"/>
      <c r="AG734" s="339"/>
      <c r="AH734" s="339"/>
      <c r="AI734" s="339"/>
      <c r="AJ734" s="339"/>
      <c r="AK734" s="339"/>
    </row>
    <row r="735" spans="1:37" ht="12.75" customHeight="1">
      <c r="A735" s="339"/>
      <c r="B735" s="466"/>
      <c r="C735" s="339"/>
      <c r="D735" s="339"/>
      <c r="E735" s="339"/>
      <c r="F735" s="339"/>
      <c r="G735" s="339"/>
      <c r="H735" s="339"/>
      <c r="I735" s="339"/>
      <c r="J735" s="339"/>
      <c r="K735" s="339"/>
      <c r="L735" s="339"/>
      <c r="M735" s="340"/>
      <c r="N735" s="339"/>
      <c r="O735" s="339"/>
      <c r="P735" s="339"/>
      <c r="Q735" s="341"/>
      <c r="R735" s="178"/>
      <c r="S735" s="434"/>
      <c r="T735" s="434"/>
      <c r="U735" s="434"/>
      <c r="V735" s="339"/>
      <c r="W735" s="99">
        <f t="shared" si="19"/>
        <v>0</v>
      </c>
      <c r="X735" s="339"/>
      <c r="Y735" s="339"/>
      <c r="Z735" s="339"/>
      <c r="AA735" s="339"/>
      <c r="AB735" s="339"/>
      <c r="AC735" s="339"/>
      <c r="AD735" s="339"/>
      <c r="AE735" s="339"/>
      <c r="AF735" s="339"/>
      <c r="AG735" s="339"/>
      <c r="AH735" s="339"/>
      <c r="AI735" s="339"/>
      <c r="AJ735" s="339"/>
      <c r="AK735" s="339"/>
    </row>
    <row r="736" spans="1:37" ht="12.75" customHeight="1">
      <c r="A736" s="339"/>
      <c r="B736" s="466"/>
      <c r="C736" s="339"/>
      <c r="D736" s="339"/>
      <c r="E736" s="339"/>
      <c r="F736" s="339"/>
      <c r="G736" s="339"/>
      <c r="H736" s="339"/>
      <c r="I736" s="339"/>
      <c r="J736" s="339"/>
      <c r="K736" s="339"/>
      <c r="L736" s="339"/>
      <c r="M736" s="340"/>
      <c r="N736" s="339"/>
      <c r="O736" s="339"/>
      <c r="P736" s="339"/>
      <c r="Q736" s="341"/>
      <c r="R736" s="178"/>
      <c r="S736" s="434"/>
      <c r="T736" s="434"/>
      <c r="U736" s="434"/>
      <c r="V736" s="339"/>
      <c r="W736" s="99">
        <f t="shared" si="19"/>
        <v>0</v>
      </c>
      <c r="X736" s="339"/>
      <c r="Y736" s="339"/>
      <c r="Z736" s="339"/>
      <c r="AA736" s="339"/>
      <c r="AB736" s="339"/>
      <c r="AC736" s="339"/>
      <c r="AD736" s="339"/>
      <c r="AE736" s="339"/>
      <c r="AF736" s="339"/>
      <c r="AG736" s="339"/>
      <c r="AH736" s="339"/>
      <c r="AI736" s="339"/>
      <c r="AJ736" s="339"/>
      <c r="AK736" s="339"/>
    </row>
    <row r="737" spans="1:37" ht="12.75" customHeight="1">
      <c r="A737" s="339"/>
      <c r="B737" s="466"/>
      <c r="C737" s="339"/>
      <c r="D737" s="339"/>
      <c r="E737" s="339"/>
      <c r="F737" s="339"/>
      <c r="G737" s="339"/>
      <c r="H737" s="339"/>
      <c r="I737" s="339"/>
      <c r="J737" s="339"/>
      <c r="K737" s="339"/>
      <c r="L737" s="339"/>
      <c r="M737" s="340"/>
      <c r="N737" s="339"/>
      <c r="O737" s="339"/>
      <c r="P737" s="339"/>
      <c r="Q737" s="341"/>
      <c r="R737" s="178"/>
      <c r="S737" s="434"/>
      <c r="T737" s="434"/>
      <c r="U737" s="434"/>
      <c r="V737" s="339"/>
      <c r="W737" s="99">
        <f t="shared" si="19"/>
        <v>0</v>
      </c>
      <c r="X737" s="339"/>
      <c r="Y737" s="339"/>
      <c r="Z737" s="339"/>
      <c r="AA737" s="339"/>
      <c r="AB737" s="339"/>
      <c r="AC737" s="339"/>
      <c r="AD737" s="339"/>
      <c r="AE737" s="339"/>
      <c r="AF737" s="339"/>
      <c r="AG737" s="339"/>
      <c r="AH737" s="339"/>
      <c r="AI737" s="339"/>
      <c r="AJ737" s="339"/>
      <c r="AK737" s="339"/>
    </row>
    <row r="738" spans="1:37" ht="12.75" customHeight="1">
      <c r="A738" s="339"/>
      <c r="B738" s="466"/>
      <c r="C738" s="339"/>
      <c r="D738" s="339"/>
      <c r="E738" s="339"/>
      <c r="F738" s="339"/>
      <c r="G738" s="339"/>
      <c r="H738" s="339"/>
      <c r="I738" s="339"/>
      <c r="J738" s="339"/>
      <c r="K738" s="339"/>
      <c r="L738" s="339"/>
      <c r="M738" s="340"/>
      <c r="N738" s="339"/>
      <c r="O738" s="339"/>
      <c r="P738" s="339"/>
      <c r="Q738" s="341"/>
      <c r="R738" s="178"/>
      <c r="S738" s="434"/>
      <c r="T738" s="434"/>
      <c r="U738" s="434"/>
      <c r="V738" s="339"/>
      <c r="W738" s="99">
        <f t="shared" si="19"/>
        <v>0</v>
      </c>
      <c r="X738" s="339"/>
      <c r="Y738" s="339"/>
      <c r="Z738" s="339"/>
      <c r="AA738" s="339"/>
      <c r="AB738" s="339"/>
      <c r="AC738" s="339"/>
      <c r="AD738" s="339"/>
      <c r="AE738" s="339"/>
      <c r="AF738" s="339"/>
      <c r="AG738" s="339"/>
      <c r="AH738" s="339"/>
      <c r="AI738" s="339"/>
      <c r="AJ738" s="339"/>
      <c r="AK738" s="339"/>
    </row>
    <row r="739" spans="1:37" ht="12.75" customHeight="1">
      <c r="A739" s="339"/>
      <c r="B739" s="466"/>
      <c r="C739" s="339"/>
      <c r="D739" s="339"/>
      <c r="E739" s="339"/>
      <c r="F739" s="339"/>
      <c r="G739" s="339"/>
      <c r="H739" s="339"/>
      <c r="I739" s="339"/>
      <c r="J739" s="339"/>
      <c r="K739" s="339"/>
      <c r="L739" s="339"/>
      <c r="M739" s="340"/>
      <c r="N739" s="339"/>
      <c r="O739" s="339"/>
      <c r="P739" s="339"/>
      <c r="Q739" s="341"/>
      <c r="R739" s="178"/>
      <c r="S739" s="434"/>
      <c r="T739" s="434"/>
      <c r="U739" s="434"/>
      <c r="V739" s="339"/>
      <c r="W739" s="99">
        <f t="shared" si="19"/>
        <v>0</v>
      </c>
      <c r="X739" s="339"/>
      <c r="Y739" s="339"/>
      <c r="Z739" s="339"/>
      <c r="AA739" s="339"/>
      <c r="AB739" s="339"/>
      <c r="AC739" s="339"/>
      <c r="AD739" s="339"/>
      <c r="AE739" s="339"/>
      <c r="AF739" s="339"/>
      <c r="AG739" s="339"/>
      <c r="AH739" s="339"/>
      <c r="AI739" s="339"/>
      <c r="AJ739" s="339"/>
      <c r="AK739" s="339"/>
    </row>
    <row r="740" spans="1:37" ht="12.75" customHeight="1">
      <c r="A740" s="339"/>
      <c r="B740" s="466"/>
      <c r="C740" s="339"/>
      <c r="D740" s="339"/>
      <c r="E740" s="339"/>
      <c r="F740" s="339"/>
      <c r="G740" s="339"/>
      <c r="H740" s="339"/>
      <c r="I740" s="339"/>
      <c r="J740" s="339"/>
      <c r="K740" s="339"/>
      <c r="L740" s="339"/>
      <c r="M740" s="340"/>
      <c r="N740" s="339"/>
      <c r="O740" s="339"/>
      <c r="P740" s="339"/>
      <c r="Q740" s="341"/>
      <c r="R740" s="178"/>
      <c r="S740" s="434"/>
      <c r="T740" s="434"/>
      <c r="U740" s="434"/>
      <c r="V740" s="339"/>
      <c r="W740" s="99">
        <f t="shared" si="19"/>
        <v>0</v>
      </c>
      <c r="X740" s="339"/>
      <c r="Y740" s="339"/>
      <c r="Z740" s="339"/>
      <c r="AA740" s="339"/>
      <c r="AB740" s="339"/>
      <c r="AC740" s="339"/>
      <c r="AD740" s="339"/>
      <c r="AE740" s="339"/>
      <c r="AF740" s="339"/>
      <c r="AG740" s="339"/>
      <c r="AH740" s="339"/>
      <c r="AI740" s="339"/>
      <c r="AJ740" s="339"/>
      <c r="AK740" s="339"/>
    </row>
    <row r="741" spans="1:37" ht="12.75" customHeight="1">
      <c r="A741" s="339"/>
      <c r="B741" s="466"/>
      <c r="C741" s="339"/>
      <c r="D741" s="339"/>
      <c r="E741" s="339"/>
      <c r="F741" s="339"/>
      <c r="G741" s="339"/>
      <c r="H741" s="339"/>
      <c r="I741" s="339"/>
      <c r="J741" s="339"/>
      <c r="K741" s="339"/>
      <c r="L741" s="339"/>
      <c r="M741" s="340"/>
      <c r="N741" s="339"/>
      <c r="O741" s="339"/>
      <c r="P741" s="339"/>
      <c r="Q741" s="341"/>
      <c r="R741" s="178"/>
      <c r="S741" s="434"/>
      <c r="T741" s="434"/>
      <c r="U741" s="434"/>
      <c r="V741" s="339"/>
      <c r="W741" s="99">
        <f t="shared" si="19"/>
        <v>0</v>
      </c>
      <c r="X741" s="339"/>
      <c r="Y741" s="339"/>
      <c r="Z741" s="339"/>
      <c r="AA741" s="339"/>
      <c r="AB741" s="339"/>
      <c r="AC741" s="339"/>
      <c r="AD741" s="339"/>
      <c r="AE741" s="339"/>
      <c r="AF741" s="339"/>
      <c r="AG741" s="339"/>
      <c r="AH741" s="339"/>
      <c r="AI741" s="339"/>
      <c r="AJ741" s="339"/>
      <c r="AK741" s="339"/>
    </row>
    <row r="742" spans="1:37" ht="12.75" customHeight="1">
      <c r="A742" s="339"/>
      <c r="B742" s="466"/>
      <c r="C742" s="339"/>
      <c r="D742" s="339"/>
      <c r="E742" s="339"/>
      <c r="F742" s="339"/>
      <c r="G742" s="339"/>
      <c r="H742" s="339"/>
      <c r="I742" s="339"/>
      <c r="J742" s="339"/>
      <c r="K742" s="339"/>
      <c r="L742" s="339"/>
      <c r="M742" s="340"/>
      <c r="N742" s="339"/>
      <c r="O742" s="339"/>
      <c r="P742" s="339"/>
      <c r="Q742" s="341"/>
      <c r="R742" s="178"/>
      <c r="S742" s="434"/>
      <c r="T742" s="434"/>
      <c r="U742" s="434"/>
      <c r="V742" s="339"/>
      <c r="W742" s="99">
        <f t="shared" si="19"/>
        <v>0</v>
      </c>
      <c r="X742" s="339"/>
      <c r="Y742" s="339"/>
      <c r="Z742" s="339"/>
      <c r="AA742" s="339"/>
      <c r="AB742" s="339"/>
      <c r="AC742" s="339"/>
      <c r="AD742" s="339"/>
      <c r="AE742" s="339"/>
      <c r="AF742" s="339"/>
      <c r="AG742" s="339"/>
      <c r="AH742" s="339"/>
      <c r="AI742" s="339"/>
      <c r="AJ742" s="339"/>
      <c r="AK742" s="339"/>
    </row>
    <row r="743" spans="1:37" ht="12.75" customHeight="1">
      <c r="A743" s="339"/>
      <c r="B743" s="466"/>
      <c r="C743" s="339"/>
      <c r="D743" s="339"/>
      <c r="E743" s="339"/>
      <c r="F743" s="339"/>
      <c r="G743" s="339"/>
      <c r="H743" s="339"/>
      <c r="I743" s="339"/>
      <c r="J743" s="339"/>
      <c r="K743" s="339"/>
      <c r="L743" s="339"/>
      <c r="M743" s="340"/>
      <c r="N743" s="339"/>
      <c r="O743" s="339"/>
      <c r="P743" s="339"/>
      <c r="Q743" s="341"/>
      <c r="R743" s="178"/>
      <c r="S743" s="434"/>
      <c r="T743" s="434"/>
      <c r="U743" s="434"/>
      <c r="V743" s="339"/>
      <c r="W743" s="99">
        <f t="shared" si="19"/>
        <v>0</v>
      </c>
      <c r="X743" s="339"/>
      <c r="Y743" s="339"/>
      <c r="Z743" s="339"/>
      <c r="AA743" s="339"/>
      <c r="AB743" s="339"/>
      <c r="AC743" s="339"/>
      <c r="AD743" s="339"/>
      <c r="AE743" s="339"/>
      <c r="AF743" s="339"/>
      <c r="AG743" s="339"/>
      <c r="AH743" s="339"/>
      <c r="AI743" s="339"/>
      <c r="AJ743" s="339"/>
      <c r="AK743" s="339"/>
    </row>
    <row r="744" spans="1:37" ht="12.75" customHeight="1">
      <c r="A744" s="339"/>
      <c r="B744" s="466"/>
      <c r="C744" s="339"/>
      <c r="D744" s="339"/>
      <c r="E744" s="339"/>
      <c r="F744" s="339"/>
      <c r="G744" s="339"/>
      <c r="H744" s="339"/>
      <c r="I744" s="339"/>
      <c r="J744" s="339"/>
      <c r="K744" s="339"/>
      <c r="L744" s="339"/>
      <c r="M744" s="340"/>
      <c r="N744" s="339"/>
      <c r="O744" s="339"/>
      <c r="P744" s="339"/>
      <c r="Q744" s="341"/>
      <c r="R744" s="178"/>
      <c r="S744" s="434"/>
      <c r="T744" s="434"/>
      <c r="U744" s="434"/>
      <c r="V744" s="339"/>
      <c r="W744" s="99">
        <f t="shared" si="19"/>
        <v>0</v>
      </c>
      <c r="X744" s="339"/>
      <c r="Y744" s="339"/>
      <c r="Z744" s="339"/>
      <c r="AA744" s="339"/>
      <c r="AB744" s="339"/>
      <c r="AC744" s="339"/>
      <c r="AD744" s="339"/>
      <c r="AE744" s="339"/>
      <c r="AF744" s="339"/>
      <c r="AG744" s="339"/>
      <c r="AH744" s="339"/>
      <c r="AI744" s="339"/>
      <c r="AJ744" s="339"/>
      <c r="AK744" s="339"/>
    </row>
    <row r="745" spans="1:37" ht="12.75" customHeight="1">
      <c r="A745" s="339"/>
      <c r="B745" s="466"/>
      <c r="C745" s="339"/>
      <c r="D745" s="339"/>
      <c r="E745" s="339"/>
      <c r="F745" s="339"/>
      <c r="G745" s="339"/>
      <c r="H745" s="339"/>
      <c r="I745" s="339"/>
      <c r="J745" s="339"/>
      <c r="K745" s="339"/>
      <c r="L745" s="339"/>
      <c r="M745" s="340"/>
      <c r="N745" s="339"/>
      <c r="O745" s="339"/>
      <c r="P745" s="339"/>
      <c r="Q745" s="341"/>
      <c r="R745" s="178"/>
      <c r="S745" s="434"/>
      <c r="T745" s="434"/>
      <c r="U745" s="434"/>
      <c r="V745" s="339"/>
      <c r="W745" s="99">
        <f t="shared" si="19"/>
        <v>0</v>
      </c>
      <c r="X745" s="339"/>
      <c r="Y745" s="339"/>
      <c r="Z745" s="339"/>
      <c r="AA745" s="339"/>
      <c r="AB745" s="339"/>
      <c r="AC745" s="339"/>
      <c r="AD745" s="339"/>
      <c r="AE745" s="339"/>
      <c r="AF745" s="339"/>
      <c r="AG745" s="339"/>
      <c r="AH745" s="339"/>
      <c r="AI745" s="339"/>
      <c r="AJ745" s="339"/>
      <c r="AK745" s="339"/>
    </row>
    <row r="746" spans="1:37" ht="12.75" customHeight="1">
      <c r="A746" s="339"/>
      <c r="B746" s="466"/>
      <c r="C746" s="339"/>
      <c r="D746" s="339"/>
      <c r="E746" s="339"/>
      <c r="F746" s="339"/>
      <c r="G746" s="339"/>
      <c r="H746" s="339"/>
      <c r="I746" s="339"/>
      <c r="J746" s="339"/>
      <c r="K746" s="339"/>
      <c r="L746" s="339"/>
      <c r="M746" s="340"/>
      <c r="N746" s="339"/>
      <c r="O746" s="339"/>
      <c r="P746" s="339"/>
      <c r="Q746" s="341"/>
      <c r="R746" s="178"/>
      <c r="S746" s="434"/>
      <c r="T746" s="434"/>
      <c r="U746" s="434"/>
      <c r="V746" s="339"/>
      <c r="W746" s="99">
        <f t="shared" si="19"/>
        <v>0</v>
      </c>
      <c r="X746" s="339"/>
      <c r="Y746" s="339"/>
      <c r="Z746" s="339"/>
      <c r="AA746" s="339"/>
      <c r="AB746" s="339"/>
      <c r="AC746" s="339"/>
      <c r="AD746" s="339"/>
      <c r="AE746" s="339"/>
      <c r="AF746" s="339"/>
      <c r="AG746" s="339"/>
      <c r="AH746" s="339"/>
      <c r="AI746" s="339"/>
      <c r="AJ746" s="339"/>
      <c r="AK746" s="339"/>
    </row>
    <row r="747" spans="1:37" ht="12.75" customHeight="1">
      <c r="A747" s="339"/>
      <c r="B747" s="466"/>
      <c r="C747" s="339"/>
      <c r="D747" s="339"/>
      <c r="E747" s="339"/>
      <c r="F747" s="339"/>
      <c r="G747" s="339"/>
      <c r="H747" s="339"/>
      <c r="I747" s="339"/>
      <c r="J747" s="339"/>
      <c r="K747" s="339"/>
      <c r="L747" s="339"/>
      <c r="M747" s="340"/>
      <c r="N747" s="339"/>
      <c r="O747" s="339"/>
      <c r="P747" s="339"/>
      <c r="Q747" s="341"/>
      <c r="R747" s="178"/>
      <c r="S747" s="434"/>
      <c r="T747" s="434"/>
      <c r="U747" s="434"/>
      <c r="V747" s="339"/>
      <c r="W747" s="99">
        <f t="shared" ref="W747:W876" si="20">COUNTIF($B$4:$B$128,B747)</f>
        <v>0</v>
      </c>
      <c r="X747" s="339"/>
      <c r="Y747" s="339"/>
      <c r="Z747" s="339"/>
      <c r="AA747" s="339"/>
      <c r="AB747" s="339"/>
      <c r="AC747" s="339"/>
      <c r="AD747" s="339"/>
      <c r="AE747" s="339"/>
      <c r="AF747" s="339"/>
      <c r="AG747" s="339"/>
      <c r="AH747" s="339"/>
      <c r="AI747" s="339"/>
      <c r="AJ747" s="339"/>
      <c r="AK747" s="339"/>
    </row>
    <row r="748" spans="1:37" ht="12.75" customHeight="1">
      <c r="A748" s="339"/>
      <c r="B748" s="466"/>
      <c r="C748" s="339"/>
      <c r="D748" s="339"/>
      <c r="E748" s="339"/>
      <c r="F748" s="339"/>
      <c r="G748" s="339"/>
      <c r="H748" s="339"/>
      <c r="I748" s="339"/>
      <c r="J748" s="339"/>
      <c r="K748" s="339"/>
      <c r="L748" s="339"/>
      <c r="M748" s="340"/>
      <c r="N748" s="339"/>
      <c r="O748" s="339"/>
      <c r="P748" s="339"/>
      <c r="Q748" s="341"/>
      <c r="R748" s="178"/>
      <c r="S748" s="434"/>
      <c r="T748" s="434"/>
      <c r="U748" s="434"/>
      <c r="V748" s="339"/>
      <c r="W748" s="99">
        <f t="shared" si="20"/>
        <v>0</v>
      </c>
      <c r="X748" s="339"/>
      <c r="Y748" s="339"/>
      <c r="Z748" s="339"/>
      <c r="AA748" s="339"/>
      <c r="AB748" s="339"/>
      <c r="AC748" s="339"/>
      <c r="AD748" s="339"/>
      <c r="AE748" s="339"/>
      <c r="AF748" s="339"/>
      <c r="AG748" s="339"/>
      <c r="AH748" s="339"/>
      <c r="AI748" s="339"/>
      <c r="AJ748" s="339"/>
      <c r="AK748" s="339"/>
    </row>
    <row r="749" spans="1:37" ht="12.75" customHeight="1">
      <c r="A749" s="339"/>
      <c r="B749" s="466"/>
      <c r="C749" s="339"/>
      <c r="D749" s="339"/>
      <c r="E749" s="339"/>
      <c r="F749" s="339"/>
      <c r="G749" s="339"/>
      <c r="H749" s="339"/>
      <c r="I749" s="339"/>
      <c r="J749" s="339"/>
      <c r="K749" s="339"/>
      <c r="L749" s="339"/>
      <c r="M749" s="340"/>
      <c r="N749" s="339"/>
      <c r="O749" s="339"/>
      <c r="P749" s="339"/>
      <c r="Q749" s="341"/>
      <c r="R749" s="178"/>
      <c r="S749" s="434"/>
      <c r="T749" s="434"/>
      <c r="U749" s="434"/>
      <c r="V749" s="339"/>
      <c r="W749" s="99">
        <f t="shared" si="20"/>
        <v>0</v>
      </c>
      <c r="X749" s="339"/>
      <c r="Y749" s="339"/>
      <c r="Z749" s="339"/>
      <c r="AA749" s="339"/>
      <c r="AB749" s="339"/>
      <c r="AC749" s="339"/>
      <c r="AD749" s="339"/>
      <c r="AE749" s="339"/>
      <c r="AF749" s="339"/>
      <c r="AG749" s="339"/>
      <c r="AH749" s="339"/>
      <c r="AI749" s="339"/>
      <c r="AJ749" s="339"/>
      <c r="AK749" s="339"/>
    </row>
    <row r="750" spans="1:37" ht="12.75" customHeight="1">
      <c r="A750" s="339"/>
      <c r="B750" s="466"/>
      <c r="C750" s="339"/>
      <c r="D750" s="339"/>
      <c r="E750" s="339"/>
      <c r="F750" s="339"/>
      <c r="G750" s="339"/>
      <c r="H750" s="339"/>
      <c r="I750" s="339"/>
      <c r="J750" s="339"/>
      <c r="K750" s="339"/>
      <c r="L750" s="339"/>
      <c r="M750" s="340"/>
      <c r="N750" s="339"/>
      <c r="O750" s="339"/>
      <c r="P750" s="339"/>
      <c r="Q750" s="341"/>
      <c r="R750" s="178"/>
      <c r="S750" s="434"/>
      <c r="T750" s="434"/>
      <c r="U750" s="434"/>
      <c r="V750" s="339"/>
      <c r="W750" s="99">
        <f t="shared" si="20"/>
        <v>0</v>
      </c>
      <c r="X750" s="339"/>
      <c r="Y750" s="339"/>
      <c r="Z750" s="339"/>
      <c r="AA750" s="339"/>
      <c r="AB750" s="339"/>
      <c r="AC750" s="339"/>
      <c r="AD750" s="339"/>
      <c r="AE750" s="339"/>
      <c r="AF750" s="339"/>
      <c r="AG750" s="339"/>
      <c r="AH750" s="339"/>
      <c r="AI750" s="339"/>
      <c r="AJ750" s="339"/>
      <c r="AK750" s="339"/>
    </row>
    <row r="751" spans="1:37" ht="12.75" customHeight="1">
      <c r="A751" s="339"/>
      <c r="B751" s="466"/>
      <c r="C751" s="339"/>
      <c r="D751" s="339"/>
      <c r="E751" s="339"/>
      <c r="F751" s="339"/>
      <c r="G751" s="339"/>
      <c r="H751" s="339"/>
      <c r="I751" s="339"/>
      <c r="J751" s="339"/>
      <c r="K751" s="339"/>
      <c r="L751" s="339"/>
      <c r="M751" s="340"/>
      <c r="N751" s="339"/>
      <c r="O751" s="339"/>
      <c r="P751" s="339"/>
      <c r="Q751" s="341"/>
      <c r="R751" s="178"/>
      <c r="S751" s="434"/>
      <c r="T751" s="434"/>
      <c r="U751" s="434"/>
      <c r="V751" s="339"/>
      <c r="W751" s="99">
        <f t="shared" si="20"/>
        <v>0</v>
      </c>
      <c r="X751" s="339"/>
      <c r="Y751" s="339"/>
      <c r="Z751" s="339"/>
      <c r="AA751" s="339"/>
      <c r="AB751" s="339"/>
      <c r="AC751" s="339"/>
      <c r="AD751" s="339"/>
      <c r="AE751" s="339"/>
      <c r="AF751" s="339"/>
      <c r="AG751" s="339"/>
      <c r="AH751" s="339"/>
      <c r="AI751" s="339"/>
      <c r="AJ751" s="339"/>
      <c r="AK751" s="339"/>
    </row>
    <row r="752" spans="1:37" ht="12.75" customHeight="1">
      <c r="A752" s="339"/>
      <c r="B752" s="466"/>
      <c r="C752" s="339"/>
      <c r="D752" s="339"/>
      <c r="E752" s="339"/>
      <c r="F752" s="339"/>
      <c r="G752" s="339"/>
      <c r="H752" s="339"/>
      <c r="I752" s="339"/>
      <c r="J752" s="339"/>
      <c r="K752" s="339"/>
      <c r="L752" s="339"/>
      <c r="M752" s="340"/>
      <c r="N752" s="339"/>
      <c r="O752" s="339"/>
      <c r="P752" s="339"/>
      <c r="Q752" s="341"/>
      <c r="R752" s="178"/>
      <c r="S752" s="434"/>
      <c r="T752" s="434"/>
      <c r="U752" s="434"/>
      <c r="V752" s="339"/>
      <c r="W752" s="99">
        <f t="shared" si="20"/>
        <v>0</v>
      </c>
      <c r="X752" s="339"/>
      <c r="Y752" s="339"/>
      <c r="Z752" s="339"/>
      <c r="AA752" s="339"/>
      <c r="AB752" s="339"/>
      <c r="AC752" s="339"/>
      <c r="AD752" s="339"/>
      <c r="AE752" s="339"/>
      <c r="AF752" s="339"/>
      <c r="AG752" s="339"/>
      <c r="AH752" s="339"/>
      <c r="AI752" s="339"/>
      <c r="AJ752" s="339"/>
      <c r="AK752" s="339"/>
    </row>
    <row r="753" spans="1:37" ht="12.75" customHeight="1">
      <c r="A753" s="339"/>
      <c r="B753" s="466"/>
      <c r="C753" s="339"/>
      <c r="D753" s="339"/>
      <c r="E753" s="339"/>
      <c r="F753" s="339"/>
      <c r="G753" s="339"/>
      <c r="H753" s="339"/>
      <c r="I753" s="339"/>
      <c r="J753" s="339"/>
      <c r="K753" s="339"/>
      <c r="L753" s="339"/>
      <c r="M753" s="340"/>
      <c r="N753" s="339"/>
      <c r="O753" s="339"/>
      <c r="P753" s="339"/>
      <c r="Q753" s="341"/>
      <c r="R753" s="178"/>
      <c r="S753" s="434"/>
      <c r="T753" s="434"/>
      <c r="U753" s="434"/>
      <c r="V753" s="339"/>
      <c r="W753" s="99">
        <f t="shared" si="20"/>
        <v>0</v>
      </c>
      <c r="X753" s="339"/>
      <c r="Y753" s="339"/>
      <c r="Z753" s="339"/>
      <c r="AA753" s="339"/>
      <c r="AB753" s="339"/>
      <c r="AC753" s="339"/>
      <c r="AD753" s="339"/>
      <c r="AE753" s="339"/>
      <c r="AF753" s="339"/>
      <c r="AG753" s="339"/>
      <c r="AH753" s="339"/>
      <c r="AI753" s="339"/>
      <c r="AJ753" s="339"/>
      <c r="AK753" s="339"/>
    </row>
    <row r="754" spans="1:37" ht="12.75" customHeight="1">
      <c r="A754" s="339"/>
      <c r="B754" s="466"/>
      <c r="C754" s="339"/>
      <c r="D754" s="339"/>
      <c r="E754" s="339"/>
      <c r="F754" s="339"/>
      <c r="G754" s="339"/>
      <c r="H754" s="339"/>
      <c r="I754" s="339"/>
      <c r="J754" s="339"/>
      <c r="K754" s="339"/>
      <c r="L754" s="339"/>
      <c r="M754" s="340"/>
      <c r="N754" s="339"/>
      <c r="O754" s="339"/>
      <c r="P754" s="339"/>
      <c r="Q754" s="341"/>
      <c r="R754" s="178"/>
      <c r="S754" s="434"/>
      <c r="T754" s="434"/>
      <c r="U754" s="434"/>
      <c r="V754" s="339"/>
      <c r="W754" s="99">
        <f t="shared" si="20"/>
        <v>0</v>
      </c>
      <c r="X754" s="339"/>
      <c r="Y754" s="339"/>
      <c r="Z754" s="339"/>
      <c r="AA754" s="339"/>
      <c r="AB754" s="339"/>
      <c r="AC754" s="339"/>
      <c r="AD754" s="339"/>
      <c r="AE754" s="339"/>
      <c r="AF754" s="339"/>
      <c r="AG754" s="339"/>
      <c r="AH754" s="339"/>
      <c r="AI754" s="339"/>
      <c r="AJ754" s="339"/>
      <c r="AK754" s="339"/>
    </row>
    <row r="755" spans="1:37" ht="12.75" customHeight="1">
      <c r="A755" s="339"/>
      <c r="B755" s="466"/>
      <c r="C755" s="339"/>
      <c r="D755" s="339"/>
      <c r="E755" s="339"/>
      <c r="F755" s="339"/>
      <c r="G755" s="339"/>
      <c r="H755" s="339"/>
      <c r="I755" s="339"/>
      <c r="J755" s="339"/>
      <c r="K755" s="339"/>
      <c r="L755" s="339"/>
      <c r="M755" s="340"/>
      <c r="N755" s="339"/>
      <c r="O755" s="339"/>
      <c r="P755" s="339"/>
      <c r="Q755" s="341"/>
      <c r="R755" s="178"/>
      <c r="S755" s="434"/>
      <c r="T755" s="434"/>
      <c r="U755" s="434"/>
      <c r="V755" s="339"/>
      <c r="W755" s="99">
        <f t="shared" si="20"/>
        <v>0</v>
      </c>
      <c r="X755" s="339"/>
      <c r="Y755" s="339"/>
      <c r="Z755" s="339"/>
      <c r="AA755" s="339"/>
      <c r="AB755" s="339"/>
      <c r="AC755" s="339"/>
      <c r="AD755" s="339"/>
      <c r="AE755" s="339"/>
      <c r="AF755" s="339"/>
      <c r="AG755" s="339"/>
      <c r="AH755" s="339"/>
      <c r="AI755" s="339"/>
      <c r="AJ755" s="339"/>
      <c r="AK755" s="339"/>
    </row>
    <row r="756" spans="1:37" ht="12.75" customHeight="1">
      <c r="A756" s="339"/>
      <c r="B756" s="466"/>
      <c r="C756" s="339"/>
      <c r="D756" s="339"/>
      <c r="E756" s="339"/>
      <c r="F756" s="339"/>
      <c r="G756" s="339"/>
      <c r="H756" s="339"/>
      <c r="I756" s="339"/>
      <c r="J756" s="339"/>
      <c r="K756" s="339"/>
      <c r="L756" s="339"/>
      <c r="M756" s="340"/>
      <c r="N756" s="339"/>
      <c r="O756" s="339"/>
      <c r="P756" s="339"/>
      <c r="Q756" s="341"/>
      <c r="R756" s="178"/>
      <c r="S756" s="434"/>
      <c r="T756" s="434"/>
      <c r="U756" s="434"/>
      <c r="V756" s="339"/>
      <c r="W756" s="99">
        <f t="shared" si="20"/>
        <v>0</v>
      </c>
      <c r="X756" s="339"/>
      <c r="Y756" s="339"/>
      <c r="Z756" s="339"/>
      <c r="AA756" s="339"/>
      <c r="AB756" s="339"/>
      <c r="AC756" s="339"/>
      <c r="AD756" s="339"/>
      <c r="AE756" s="339"/>
      <c r="AF756" s="339"/>
      <c r="AG756" s="339"/>
      <c r="AH756" s="339"/>
      <c r="AI756" s="339"/>
      <c r="AJ756" s="339"/>
      <c r="AK756" s="339"/>
    </row>
    <row r="757" spans="1:37" ht="12.75" customHeight="1">
      <c r="A757" s="339"/>
      <c r="B757" s="466"/>
      <c r="C757" s="339"/>
      <c r="D757" s="339"/>
      <c r="E757" s="339"/>
      <c r="F757" s="339"/>
      <c r="G757" s="339"/>
      <c r="H757" s="339"/>
      <c r="I757" s="339"/>
      <c r="J757" s="339"/>
      <c r="K757" s="339"/>
      <c r="L757" s="339"/>
      <c r="M757" s="340"/>
      <c r="N757" s="339"/>
      <c r="O757" s="339"/>
      <c r="P757" s="339"/>
      <c r="Q757" s="341"/>
      <c r="R757" s="178"/>
      <c r="S757" s="434"/>
      <c r="T757" s="434"/>
      <c r="U757" s="434"/>
      <c r="V757" s="339"/>
      <c r="W757" s="99">
        <f t="shared" si="20"/>
        <v>0</v>
      </c>
      <c r="X757" s="339"/>
      <c r="Y757" s="339"/>
      <c r="Z757" s="339"/>
      <c r="AA757" s="339"/>
      <c r="AB757" s="339"/>
      <c r="AC757" s="339"/>
      <c r="AD757" s="339"/>
      <c r="AE757" s="339"/>
      <c r="AF757" s="339"/>
      <c r="AG757" s="339"/>
      <c r="AH757" s="339"/>
      <c r="AI757" s="339"/>
      <c r="AJ757" s="339"/>
      <c r="AK757" s="339"/>
    </row>
    <row r="758" spans="1:37" ht="12.75" customHeight="1">
      <c r="A758" s="339"/>
      <c r="B758" s="466"/>
      <c r="C758" s="339"/>
      <c r="D758" s="339"/>
      <c r="E758" s="339"/>
      <c r="F758" s="339"/>
      <c r="G758" s="339"/>
      <c r="H758" s="339"/>
      <c r="I758" s="339"/>
      <c r="J758" s="339"/>
      <c r="K758" s="339"/>
      <c r="L758" s="339"/>
      <c r="M758" s="340"/>
      <c r="N758" s="339"/>
      <c r="O758" s="339"/>
      <c r="P758" s="339"/>
      <c r="Q758" s="341"/>
      <c r="R758" s="178"/>
      <c r="S758" s="434"/>
      <c r="T758" s="434"/>
      <c r="U758" s="434"/>
      <c r="V758" s="339"/>
      <c r="W758" s="99">
        <f t="shared" si="20"/>
        <v>0</v>
      </c>
      <c r="X758" s="339"/>
      <c r="Y758" s="339"/>
      <c r="Z758" s="339"/>
      <c r="AA758" s="339"/>
      <c r="AB758" s="339"/>
      <c r="AC758" s="339"/>
      <c r="AD758" s="339"/>
      <c r="AE758" s="339"/>
      <c r="AF758" s="339"/>
      <c r="AG758" s="339"/>
      <c r="AH758" s="339"/>
      <c r="AI758" s="339"/>
      <c r="AJ758" s="339"/>
      <c r="AK758" s="339"/>
    </row>
    <row r="759" spans="1:37" ht="12.75" customHeight="1">
      <c r="A759" s="339"/>
      <c r="B759" s="466"/>
      <c r="C759" s="339"/>
      <c r="D759" s="339"/>
      <c r="E759" s="339"/>
      <c r="F759" s="339"/>
      <c r="G759" s="339"/>
      <c r="H759" s="339"/>
      <c r="I759" s="339"/>
      <c r="J759" s="339"/>
      <c r="K759" s="339"/>
      <c r="L759" s="339"/>
      <c r="M759" s="340"/>
      <c r="N759" s="339"/>
      <c r="O759" s="339"/>
      <c r="P759" s="339"/>
      <c r="Q759" s="341"/>
      <c r="R759" s="178"/>
      <c r="S759" s="434"/>
      <c r="T759" s="434"/>
      <c r="U759" s="434"/>
      <c r="V759" s="339"/>
      <c r="W759" s="99">
        <f t="shared" si="20"/>
        <v>0</v>
      </c>
      <c r="X759" s="339"/>
      <c r="Y759" s="339"/>
      <c r="Z759" s="339"/>
      <c r="AA759" s="339"/>
      <c r="AB759" s="339"/>
      <c r="AC759" s="339"/>
      <c r="AD759" s="339"/>
      <c r="AE759" s="339"/>
      <c r="AF759" s="339"/>
      <c r="AG759" s="339"/>
      <c r="AH759" s="339"/>
      <c r="AI759" s="339"/>
      <c r="AJ759" s="339"/>
      <c r="AK759" s="339"/>
    </row>
    <row r="760" spans="1:37" ht="12.75" customHeight="1">
      <c r="A760" s="339"/>
      <c r="B760" s="466"/>
      <c r="C760" s="339"/>
      <c r="D760" s="339"/>
      <c r="E760" s="339"/>
      <c r="F760" s="339"/>
      <c r="G760" s="339"/>
      <c r="H760" s="339"/>
      <c r="I760" s="339"/>
      <c r="J760" s="339"/>
      <c r="K760" s="339"/>
      <c r="L760" s="339"/>
      <c r="M760" s="340"/>
      <c r="N760" s="339"/>
      <c r="O760" s="339"/>
      <c r="P760" s="339"/>
      <c r="Q760" s="341"/>
      <c r="R760" s="178"/>
      <c r="S760" s="434"/>
      <c r="T760" s="434"/>
      <c r="U760" s="434"/>
      <c r="V760" s="339"/>
      <c r="W760" s="99">
        <f t="shared" si="20"/>
        <v>0</v>
      </c>
      <c r="X760" s="339"/>
      <c r="Y760" s="339"/>
      <c r="Z760" s="339"/>
      <c r="AA760" s="339"/>
      <c r="AB760" s="339"/>
      <c r="AC760" s="339"/>
      <c r="AD760" s="339"/>
      <c r="AE760" s="339"/>
      <c r="AF760" s="339"/>
      <c r="AG760" s="339"/>
      <c r="AH760" s="339"/>
      <c r="AI760" s="339"/>
      <c r="AJ760" s="339"/>
      <c r="AK760" s="339"/>
    </row>
    <row r="761" spans="1:37" ht="12.75" customHeight="1">
      <c r="A761" s="339"/>
      <c r="B761" s="466"/>
      <c r="C761" s="339"/>
      <c r="D761" s="339"/>
      <c r="E761" s="339"/>
      <c r="F761" s="339"/>
      <c r="G761" s="339"/>
      <c r="H761" s="339"/>
      <c r="I761" s="339"/>
      <c r="J761" s="339"/>
      <c r="K761" s="339"/>
      <c r="L761" s="339"/>
      <c r="M761" s="340"/>
      <c r="N761" s="339"/>
      <c r="O761" s="339"/>
      <c r="P761" s="339"/>
      <c r="Q761" s="341"/>
      <c r="R761" s="178"/>
      <c r="S761" s="434"/>
      <c r="T761" s="434"/>
      <c r="U761" s="434"/>
      <c r="V761" s="339"/>
      <c r="W761" s="99">
        <f t="shared" si="20"/>
        <v>0</v>
      </c>
      <c r="X761" s="339"/>
      <c r="Y761" s="339"/>
      <c r="Z761" s="339"/>
      <c r="AA761" s="339"/>
      <c r="AB761" s="339"/>
      <c r="AC761" s="339"/>
      <c r="AD761" s="339"/>
      <c r="AE761" s="339"/>
      <c r="AF761" s="339"/>
      <c r="AG761" s="339"/>
      <c r="AH761" s="339"/>
      <c r="AI761" s="339"/>
      <c r="AJ761" s="339"/>
      <c r="AK761" s="339"/>
    </row>
    <row r="762" spans="1:37" ht="12.75" customHeight="1">
      <c r="A762" s="339"/>
      <c r="B762" s="466"/>
      <c r="C762" s="339"/>
      <c r="D762" s="339"/>
      <c r="E762" s="339"/>
      <c r="F762" s="339"/>
      <c r="G762" s="339"/>
      <c r="H762" s="339"/>
      <c r="I762" s="339"/>
      <c r="J762" s="339"/>
      <c r="K762" s="339"/>
      <c r="L762" s="339"/>
      <c r="M762" s="340"/>
      <c r="N762" s="339"/>
      <c r="O762" s="339"/>
      <c r="P762" s="339"/>
      <c r="Q762" s="341"/>
      <c r="R762" s="178"/>
      <c r="S762" s="434"/>
      <c r="T762" s="434"/>
      <c r="U762" s="434"/>
      <c r="V762" s="339"/>
      <c r="W762" s="99">
        <f t="shared" si="20"/>
        <v>0</v>
      </c>
      <c r="X762" s="339"/>
      <c r="Y762" s="339"/>
      <c r="Z762" s="339"/>
      <c r="AA762" s="339"/>
      <c r="AB762" s="339"/>
      <c r="AC762" s="339"/>
      <c r="AD762" s="339"/>
      <c r="AE762" s="339"/>
      <c r="AF762" s="339"/>
      <c r="AG762" s="339"/>
      <c r="AH762" s="339"/>
      <c r="AI762" s="339"/>
      <c r="AJ762" s="339"/>
      <c r="AK762" s="339"/>
    </row>
    <row r="763" spans="1:37" ht="12.75" customHeight="1">
      <c r="A763" s="339"/>
      <c r="B763" s="466"/>
      <c r="C763" s="339"/>
      <c r="D763" s="339"/>
      <c r="E763" s="339"/>
      <c r="F763" s="339"/>
      <c r="G763" s="339"/>
      <c r="H763" s="339"/>
      <c r="I763" s="339"/>
      <c r="J763" s="339"/>
      <c r="K763" s="339"/>
      <c r="L763" s="339"/>
      <c r="M763" s="340"/>
      <c r="N763" s="339"/>
      <c r="O763" s="339"/>
      <c r="P763" s="339"/>
      <c r="Q763" s="341"/>
      <c r="R763" s="178"/>
      <c r="S763" s="434"/>
      <c r="T763" s="434"/>
      <c r="U763" s="434"/>
      <c r="V763" s="339"/>
      <c r="W763" s="99">
        <f t="shared" si="20"/>
        <v>0</v>
      </c>
      <c r="X763" s="339"/>
      <c r="Y763" s="339"/>
      <c r="Z763" s="339"/>
      <c r="AA763" s="339"/>
      <c r="AB763" s="339"/>
      <c r="AC763" s="339"/>
      <c r="AD763" s="339"/>
      <c r="AE763" s="339"/>
      <c r="AF763" s="339"/>
      <c r="AG763" s="339"/>
      <c r="AH763" s="339"/>
      <c r="AI763" s="339"/>
      <c r="AJ763" s="339"/>
      <c r="AK763" s="339"/>
    </row>
    <row r="764" spans="1:37" ht="12.75" customHeight="1">
      <c r="A764" s="339"/>
      <c r="B764" s="466"/>
      <c r="C764" s="339"/>
      <c r="D764" s="339"/>
      <c r="E764" s="339"/>
      <c r="F764" s="339"/>
      <c r="G764" s="339"/>
      <c r="H764" s="339"/>
      <c r="I764" s="339"/>
      <c r="J764" s="339"/>
      <c r="K764" s="339"/>
      <c r="L764" s="339"/>
      <c r="M764" s="340"/>
      <c r="N764" s="339"/>
      <c r="O764" s="339"/>
      <c r="P764" s="339"/>
      <c r="Q764" s="341"/>
      <c r="R764" s="178"/>
      <c r="S764" s="434"/>
      <c r="T764" s="434"/>
      <c r="U764" s="434"/>
      <c r="V764" s="339"/>
      <c r="W764" s="99">
        <f t="shared" si="20"/>
        <v>0</v>
      </c>
      <c r="X764" s="339"/>
      <c r="Y764" s="339"/>
      <c r="Z764" s="339"/>
      <c r="AA764" s="339"/>
      <c r="AB764" s="339"/>
      <c r="AC764" s="339"/>
      <c r="AD764" s="339"/>
      <c r="AE764" s="339"/>
      <c r="AF764" s="339"/>
      <c r="AG764" s="339"/>
      <c r="AH764" s="339"/>
      <c r="AI764" s="339"/>
      <c r="AJ764" s="339"/>
      <c r="AK764" s="339"/>
    </row>
    <row r="765" spans="1:37" ht="12.75" customHeight="1">
      <c r="A765" s="339"/>
      <c r="B765" s="466"/>
      <c r="C765" s="339"/>
      <c r="D765" s="339"/>
      <c r="E765" s="339"/>
      <c r="F765" s="339"/>
      <c r="G765" s="339"/>
      <c r="H765" s="339"/>
      <c r="I765" s="339"/>
      <c r="J765" s="339"/>
      <c r="K765" s="339"/>
      <c r="L765" s="339"/>
      <c r="M765" s="340"/>
      <c r="N765" s="339"/>
      <c r="O765" s="339"/>
      <c r="P765" s="339"/>
      <c r="Q765" s="341"/>
      <c r="R765" s="178"/>
      <c r="S765" s="434"/>
      <c r="T765" s="434"/>
      <c r="U765" s="434"/>
      <c r="V765" s="339"/>
      <c r="W765" s="99">
        <f t="shared" si="20"/>
        <v>0</v>
      </c>
      <c r="X765" s="339"/>
      <c r="Y765" s="339"/>
      <c r="Z765" s="339"/>
      <c r="AA765" s="339"/>
      <c r="AB765" s="339"/>
      <c r="AC765" s="339"/>
      <c r="AD765" s="339"/>
      <c r="AE765" s="339"/>
      <c r="AF765" s="339"/>
      <c r="AG765" s="339"/>
      <c r="AH765" s="339"/>
      <c r="AI765" s="339"/>
      <c r="AJ765" s="339"/>
      <c r="AK765" s="339"/>
    </row>
    <row r="766" spans="1:37" ht="12.75" customHeight="1">
      <c r="A766" s="339"/>
      <c r="B766" s="466"/>
      <c r="C766" s="339"/>
      <c r="D766" s="339"/>
      <c r="E766" s="339"/>
      <c r="F766" s="339"/>
      <c r="G766" s="339"/>
      <c r="H766" s="339"/>
      <c r="I766" s="339"/>
      <c r="J766" s="339"/>
      <c r="K766" s="339"/>
      <c r="L766" s="339"/>
      <c r="M766" s="340"/>
      <c r="N766" s="339"/>
      <c r="O766" s="339"/>
      <c r="P766" s="339"/>
      <c r="Q766" s="341"/>
      <c r="R766" s="178"/>
      <c r="S766" s="434"/>
      <c r="T766" s="434"/>
      <c r="U766" s="434"/>
      <c r="V766" s="339"/>
      <c r="W766" s="99">
        <f t="shared" si="20"/>
        <v>0</v>
      </c>
      <c r="X766" s="339"/>
      <c r="Y766" s="339"/>
      <c r="Z766" s="339"/>
      <c r="AA766" s="339"/>
      <c r="AB766" s="339"/>
      <c r="AC766" s="339"/>
      <c r="AD766" s="339"/>
      <c r="AE766" s="339"/>
      <c r="AF766" s="339"/>
      <c r="AG766" s="339"/>
      <c r="AH766" s="339"/>
      <c r="AI766" s="339"/>
      <c r="AJ766" s="339"/>
      <c r="AK766" s="339"/>
    </row>
    <row r="767" spans="1:37" ht="12.75" customHeight="1">
      <c r="A767" s="339"/>
      <c r="B767" s="466"/>
      <c r="C767" s="339"/>
      <c r="D767" s="339"/>
      <c r="E767" s="339"/>
      <c r="F767" s="339"/>
      <c r="G767" s="339"/>
      <c r="H767" s="339"/>
      <c r="I767" s="339"/>
      <c r="J767" s="339"/>
      <c r="K767" s="339"/>
      <c r="L767" s="339"/>
      <c r="M767" s="340"/>
      <c r="N767" s="339"/>
      <c r="O767" s="339"/>
      <c r="P767" s="339"/>
      <c r="Q767" s="341"/>
      <c r="R767" s="178"/>
      <c r="S767" s="434"/>
      <c r="T767" s="434"/>
      <c r="U767" s="434"/>
      <c r="V767" s="339"/>
      <c r="W767" s="99">
        <f t="shared" si="20"/>
        <v>0</v>
      </c>
      <c r="X767" s="339"/>
      <c r="Y767" s="339"/>
      <c r="Z767" s="339"/>
      <c r="AA767" s="339"/>
      <c r="AB767" s="339"/>
      <c r="AC767" s="339"/>
      <c r="AD767" s="339"/>
      <c r="AE767" s="339"/>
      <c r="AF767" s="339"/>
      <c r="AG767" s="339"/>
      <c r="AH767" s="339"/>
      <c r="AI767" s="339"/>
      <c r="AJ767" s="339"/>
      <c r="AK767" s="339"/>
    </row>
    <row r="768" spans="1:37" ht="12.75" customHeight="1">
      <c r="A768" s="339"/>
      <c r="B768" s="466"/>
      <c r="C768" s="339"/>
      <c r="D768" s="339"/>
      <c r="E768" s="339"/>
      <c r="F768" s="339"/>
      <c r="G768" s="339"/>
      <c r="H768" s="339"/>
      <c r="I768" s="339"/>
      <c r="J768" s="339"/>
      <c r="K768" s="339"/>
      <c r="L768" s="339"/>
      <c r="M768" s="340"/>
      <c r="N768" s="339"/>
      <c r="O768" s="339"/>
      <c r="P768" s="339"/>
      <c r="Q768" s="341"/>
      <c r="R768" s="178"/>
      <c r="S768" s="434"/>
      <c r="T768" s="434"/>
      <c r="U768" s="434"/>
      <c r="V768" s="339"/>
      <c r="W768" s="99">
        <f t="shared" si="20"/>
        <v>0</v>
      </c>
      <c r="X768" s="339"/>
      <c r="Y768" s="339"/>
      <c r="Z768" s="339"/>
      <c r="AA768" s="339"/>
      <c r="AB768" s="339"/>
      <c r="AC768" s="339"/>
      <c r="AD768" s="339"/>
      <c r="AE768" s="339"/>
      <c r="AF768" s="339"/>
      <c r="AG768" s="339"/>
      <c r="AH768" s="339"/>
      <c r="AI768" s="339"/>
      <c r="AJ768" s="339"/>
      <c r="AK768" s="339"/>
    </row>
    <row r="769" spans="1:37" ht="12.75" customHeight="1">
      <c r="A769" s="339"/>
      <c r="B769" s="466"/>
      <c r="C769" s="339"/>
      <c r="D769" s="339"/>
      <c r="E769" s="339"/>
      <c r="F769" s="339"/>
      <c r="G769" s="339"/>
      <c r="H769" s="339"/>
      <c r="I769" s="339"/>
      <c r="J769" s="339"/>
      <c r="K769" s="339"/>
      <c r="L769" s="339"/>
      <c r="M769" s="340"/>
      <c r="N769" s="339"/>
      <c r="O769" s="339"/>
      <c r="P769" s="339"/>
      <c r="Q769" s="341"/>
      <c r="R769" s="178"/>
      <c r="S769" s="434"/>
      <c r="T769" s="434"/>
      <c r="U769" s="434"/>
      <c r="V769" s="339"/>
      <c r="W769" s="99">
        <f t="shared" si="20"/>
        <v>0</v>
      </c>
      <c r="X769" s="339"/>
      <c r="Y769" s="339"/>
      <c r="Z769" s="339"/>
      <c r="AA769" s="339"/>
      <c r="AB769" s="339"/>
      <c r="AC769" s="339"/>
      <c r="AD769" s="339"/>
      <c r="AE769" s="339"/>
      <c r="AF769" s="339"/>
      <c r="AG769" s="339"/>
      <c r="AH769" s="339"/>
      <c r="AI769" s="339"/>
      <c r="AJ769" s="339"/>
      <c r="AK769" s="339"/>
    </row>
    <row r="770" spans="1:37" ht="12.75" customHeight="1">
      <c r="A770" s="339"/>
      <c r="B770" s="466"/>
      <c r="C770" s="339"/>
      <c r="D770" s="339"/>
      <c r="E770" s="339"/>
      <c r="F770" s="339"/>
      <c r="G770" s="339"/>
      <c r="H770" s="339"/>
      <c r="I770" s="339"/>
      <c r="J770" s="339"/>
      <c r="K770" s="339"/>
      <c r="L770" s="339"/>
      <c r="M770" s="340"/>
      <c r="N770" s="339"/>
      <c r="O770" s="339"/>
      <c r="P770" s="339"/>
      <c r="Q770" s="341"/>
      <c r="R770" s="178"/>
      <c r="S770" s="434"/>
      <c r="T770" s="434"/>
      <c r="U770" s="434"/>
      <c r="V770" s="339"/>
      <c r="W770" s="99">
        <f t="shared" si="20"/>
        <v>0</v>
      </c>
      <c r="X770" s="339"/>
      <c r="Y770" s="339"/>
      <c r="Z770" s="339"/>
      <c r="AA770" s="339"/>
      <c r="AB770" s="339"/>
      <c r="AC770" s="339"/>
      <c r="AD770" s="339"/>
      <c r="AE770" s="339"/>
      <c r="AF770" s="339"/>
      <c r="AG770" s="339"/>
      <c r="AH770" s="339"/>
      <c r="AI770" s="339"/>
      <c r="AJ770" s="339"/>
      <c r="AK770" s="339"/>
    </row>
    <row r="771" spans="1:37" ht="12.75" customHeight="1">
      <c r="A771" s="339"/>
      <c r="B771" s="466"/>
      <c r="C771" s="339"/>
      <c r="D771" s="339"/>
      <c r="E771" s="339"/>
      <c r="F771" s="339"/>
      <c r="G771" s="339"/>
      <c r="H771" s="339"/>
      <c r="I771" s="339"/>
      <c r="J771" s="339"/>
      <c r="K771" s="339"/>
      <c r="L771" s="339"/>
      <c r="M771" s="340"/>
      <c r="N771" s="339"/>
      <c r="O771" s="339"/>
      <c r="P771" s="339"/>
      <c r="Q771" s="341"/>
      <c r="R771" s="178"/>
      <c r="S771" s="434"/>
      <c r="T771" s="434"/>
      <c r="U771" s="434"/>
      <c r="V771" s="339"/>
      <c r="W771" s="99">
        <f t="shared" si="20"/>
        <v>0</v>
      </c>
      <c r="X771" s="339"/>
      <c r="Y771" s="339"/>
      <c r="Z771" s="339"/>
      <c r="AA771" s="339"/>
      <c r="AB771" s="339"/>
      <c r="AC771" s="339"/>
      <c r="AD771" s="339"/>
      <c r="AE771" s="339"/>
      <c r="AF771" s="339"/>
      <c r="AG771" s="339"/>
      <c r="AH771" s="339"/>
      <c r="AI771" s="339"/>
      <c r="AJ771" s="339"/>
      <c r="AK771" s="339"/>
    </row>
    <row r="772" spans="1:37" ht="12.75" customHeight="1">
      <c r="A772" s="339"/>
      <c r="B772" s="466"/>
      <c r="C772" s="339"/>
      <c r="D772" s="339"/>
      <c r="E772" s="339"/>
      <c r="F772" s="339"/>
      <c r="G772" s="339"/>
      <c r="H772" s="339"/>
      <c r="I772" s="339"/>
      <c r="J772" s="339"/>
      <c r="K772" s="339"/>
      <c r="L772" s="339"/>
      <c r="M772" s="340"/>
      <c r="N772" s="339"/>
      <c r="O772" s="339"/>
      <c r="P772" s="339"/>
      <c r="Q772" s="341"/>
      <c r="R772" s="178"/>
      <c r="S772" s="434"/>
      <c r="T772" s="434"/>
      <c r="U772" s="434"/>
      <c r="V772" s="339"/>
      <c r="W772" s="99">
        <f t="shared" si="20"/>
        <v>0</v>
      </c>
      <c r="X772" s="339"/>
      <c r="Y772" s="339"/>
      <c r="Z772" s="339"/>
      <c r="AA772" s="339"/>
      <c r="AB772" s="339"/>
      <c r="AC772" s="339"/>
      <c r="AD772" s="339"/>
      <c r="AE772" s="339"/>
      <c r="AF772" s="339"/>
      <c r="AG772" s="339"/>
      <c r="AH772" s="339"/>
      <c r="AI772" s="339"/>
      <c r="AJ772" s="339"/>
      <c r="AK772" s="339"/>
    </row>
    <row r="773" spans="1:37" ht="12.75" customHeight="1">
      <c r="A773" s="339"/>
      <c r="B773" s="466"/>
      <c r="C773" s="339"/>
      <c r="D773" s="339"/>
      <c r="E773" s="339"/>
      <c r="F773" s="339"/>
      <c r="G773" s="339"/>
      <c r="H773" s="339"/>
      <c r="I773" s="339"/>
      <c r="J773" s="339"/>
      <c r="K773" s="339"/>
      <c r="L773" s="339"/>
      <c r="M773" s="340"/>
      <c r="N773" s="339"/>
      <c r="O773" s="339"/>
      <c r="P773" s="339"/>
      <c r="Q773" s="341"/>
      <c r="R773" s="178"/>
      <c r="S773" s="434"/>
      <c r="T773" s="434"/>
      <c r="U773" s="434"/>
      <c r="V773" s="339"/>
      <c r="W773" s="99">
        <f t="shared" si="20"/>
        <v>0</v>
      </c>
      <c r="X773" s="339"/>
      <c r="Y773" s="339"/>
      <c r="Z773" s="339"/>
      <c r="AA773" s="339"/>
      <c r="AB773" s="339"/>
      <c r="AC773" s="339"/>
      <c r="AD773" s="339"/>
      <c r="AE773" s="339"/>
      <c r="AF773" s="339"/>
      <c r="AG773" s="339"/>
      <c r="AH773" s="339"/>
      <c r="AI773" s="339"/>
      <c r="AJ773" s="339"/>
      <c r="AK773" s="339"/>
    </row>
    <row r="774" spans="1:37" ht="12.75" customHeight="1">
      <c r="A774" s="339"/>
      <c r="B774" s="466"/>
      <c r="C774" s="339"/>
      <c r="D774" s="339"/>
      <c r="E774" s="339"/>
      <c r="F774" s="339"/>
      <c r="G774" s="339"/>
      <c r="H774" s="339"/>
      <c r="I774" s="339"/>
      <c r="J774" s="339"/>
      <c r="K774" s="339"/>
      <c r="L774" s="339"/>
      <c r="M774" s="340"/>
      <c r="N774" s="339"/>
      <c r="O774" s="339"/>
      <c r="P774" s="339"/>
      <c r="Q774" s="341"/>
      <c r="R774" s="178"/>
      <c r="S774" s="434"/>
      <c r="T774" s="434"/>
      <c r="U774" s="434"/>
      <c r="V774" s="339"/>
      <c r="W774" s="99">
        <f t="shared" si="20"/>
        <v>0</v>
      </c>
      <c r="X774" s="339"/>
      <c r="Y774" s="339"/>
      <c r="Z774" s="339"/>
      <c r="AA774" s="339"/>
      <c r="AB774" s="339"/>
      <c r="AC774" s="339"/>
      <c r="AD774" s="339"/>
      <c r="AE774" s="339"/>
      <c r="AF774" s="339"/>
      <c r="AG774" s="339"/>
      <c r="AH774" s="339"/>
      <c r="AI774" s="339"/>
      <c r="AJ774" s="339"/>
      <c r="AK774" s="339"/>
    </row>
    <row r="775" spans="1:37" ht="12.75" customHeight="1">
      <c r="A775" s="339"/>
      <c r="B775" s="466"/>
      <c r="C775" s="339"/>
      <c r="D775" s="339"/>
      <c r="E775" s="339"/>
      <c r="F775" s="339"/>
      <c r="G775" s="339"/>
      <c r="H775" s="339"/>
      <c r="I775" s="339"/>
      <c r="J775" s="339"/>
      <c r="K775" s="339"/>
      <c r="L775" s="339"/>
      <c r="M775" s="340"/>
      <c r="N775" s="339"/>
      <c r="O775" s="339"/>
      <c r="P775" s="339"/>
      <c r="Q775" s="341"/>
      <c r="R775" s="178"/>
      <c r="S775" s="434"/>
      <c r="T775" s="434"/>
      <c r="U775" s="434"/>
      <c r="V775" s="339"/>
      <c r="W775" s="99">
        <f t="shared" si="20"/>
        <v>0</v>
      </c>
      <c r="X775" s="339"/>
      <c r="Y775" s="339"/>
      <c r="Z775" s="339"/>
      <c r="AA775" s="339"/>
      <c r="AB775" s="339"/>
      <c r="AC775" s="339"/>
      <c r="AD775" s="339"/>
      <c r="AE775" s="339"/>
      <c r="AF775" s="339"/>
      <c r="AG775" s="339"/>
      <c r="AH775" s="339"/>
      <c r="AI775" s="339"/>
      <c r="AJ775" s="339"/>
      <c r="AK775" s="339"/>
    </row>
    <row r="776" spans="1:37" ht="12.75" customHeight="1">
      <c r="A776" s="339"/>
      <c r="B776" s="466"/>
      <c r="C776" s="339"/>
      <c r="D776" s="339"/>
      <c r="E776" s="339"/>
      <c r="F776" s="339"/>
      <c r="G776" s="339"/>
      <c r="H776" s="339"/>
      <c r="I776" s="339"/>
      <c r="J776" s="339"/>
      <c r="K776" s="339"/>
      <c r="L776" s="339"/>
      <c r="M776" s="340"/>
      <c r="N776" s="339"/>
      <c r="O776" s="339"/>
      <c r="P776" s="339"/>
      <c r="Q776" s="341"/>
      <c r="R776" s="178"/>
      <c r="S776" s="434"/>
      <c r="T776" s="434"/>
      <c r="U776" s="434"/>
      <c r="V776" s="339"/>
      <c r="W776" s="99">
        <f t="shared" si="20"/>
        <v>0</v>
      </c>
      <c r="X776" s="339"/>
      <c r="Y776" s="339"/>
      <c r="Z776" s="339"/>
      <c r="AA776" s="339"/>
      <c r="AB776" s="339"/>
      <c r="AC776" s="339"/>
      <c r="AD776" s="339"/>
      <c r="AE776" s="339"/>
      <c r="AF776" s="339"/>
      <c r="AG776" s="339"/>
      <c r="AH776" s="339"/>
      <c r="AI776" s="339"/>
      <c r="AJ776" s="339"/>
      <c r="AK776" s="339"/>
    </row>
    <row r="777" spans="1:37" ht="12.75" customHeight="1">
      <c r="A777" s="339"/>
      <c r="B777" s="466"/>
      <c r="C777" s="339"/>
      <c r="D777" s="339"/>
      <c r="E777" s="339"/>
      <c r="F777" s="339"/>
      <c r="G777" s="339"/>
      <c r="H777" s="339"/>
      <c r="I777" s="339"/>
      <c r="J777" s="339"/>
      <c r="K777" s="339"/>
      <c r="L777" s="339"/>
      <c r="M777" s="340"/>
      <c r="N777" s="339"/>
      <c r="O777" s="339"/>
      <c r="P777" s="339"/>
      <c r="Q777" s="341"/>
      <c r="R777" s="178"/>
      <c r="S777" s="434"/>
      <c r="T777" s="434"/>
      <c r="U777" s="434"/>
      <c r="V777" s="339"/>
      <c r="W777" s="99">
        <f t="shared" si="20"/>
        <v>0</v>
      </c>
      <c r="X777" s="339"/>
      <c r="Y777" s="339"/>
      <c r="Z777" s="339"/>
      <c r="AA777" s="339"/>
      <c r="AB777" s="339"/>
      <c r="AC777" s="339"/>
      <c r="AD777" s="339"/>
      <c r="AE777" s="339"/>
      <c r="AF777" s="339"/>
      <c r="AG777" s="339"/>
      <c r="AH777" s="339"/>
      <c r="AI777" s="339"/>
      <c r="AJ777" s="339"/>
      <c r="AK777" s="339"/>
    </row>
    <row r="778" spans="1:37" ht="12.75" customHeight="1">
      <c r="A778" s="339"/>
      <c r="B778" s="466"/>
      <c r="C778" s="339"/>
      <c r="D778" s="339"/>
      <c r="E778" s="339"/>
      <c r="F778" s="339"/>
      <c r="G778" s="339"/>
      <c r="H778" s="339"/>
      <c r="I778" s="339"/>
      <c r="J778" s="339"/>
      <c r="K778" s="339"/>
      <c r="L778" s="339"/>
      <c r="M778" s="340"/>
      <c r="N778" s="339"/>
      <c r="O778" s="339"/>
      <c r="P778" s="339"/>
      <c r="Q778" s="341"/>
      <c r="R778" s="178"/>
      <c r="S778" s="434"/>
      <c r="T778" s="434"/>
      <c r="U778" s="434"/>
      <c r="V778" s="339"/>
      <c r="W778" s="99">
        <f t="shared" si="20"/>
        <v>0</v>
      </c>
      <c r="X778" s="339"/>
      <c r="Y778" s="339"/>
      <c r="Z778" s="339"/>
      <c r="AA778" s="339"/>
      <c r="AB778" s="339"/>
      <c r="AC778" s="339"/>
      <c r="AD778" s="339"/>
      <c r="AE778" s="339"/>
      <c r="AF778" s="339"/>
      <c r="AG778" s="339"/>
      <c r="AH778" s="339"/>
      <c r="AI778" s="339"/>
      <c r="AJ778" s="339"/>
      <c r="AK778" s="339"/>
    </row>
    <row r="779" spans="1:37" ht="12.75" customHeight="1">
      <c r="A779" s="339"/>
      <c r="B779" s="466"/>
      <c r="C779" s="339"/>
      <c r="D779" s="339"/>
      <c r="E779" s="339"/>
      <c r="F779" s="339"/>
      <c r="G779" s="339"/>
      <c r="H779" s="339"/>
      <c r="I779" s="339"/>
      <c r="J779" s="339"/>
      <c r="K779" s="339"/>
      <c r="L779" s="339"/>
      <c r="M779" s="340"/>
      <c r="N779" s="339"/>
      <c r="O779" s="339"/>
      <c r="P779" s="339"/>
      <c r="Q779" s="341"/>
      <c r="R779" s="178"/>
      <c r="S779" s="434"/>
      <c r="T779" s="434"/>
      <c r="U779" s="434"/>
      <c r="V779" s="339"/>
      <c r="W779" s="99">
        <f t="shared" si="20"/>
        <v>0</v>
      </c>
      <c r="X779" s="339"/>
      <c r="Y779" s="339"/>
      <c r="Z779" s="339"/>
      <c r="AA779" s="339"/>
      <c r="AB779" s="339"/>
      <c r="AC779" s="339"/>
      <c r="AD779" s="339"/>
      <c r="AE779" s="339"/>
      <c r="AF779" s="339"/>
      <c r="AG779" s="339"/>
      <c r="AH779" s="339"/>
      <c r="AI779" s="339"/>
      <c r="AJ779" s="339"/>
      <c r="AK779" s="339"/>
    </row>
    <row r="780" spans="1:37" ht="12.75" customHeight="1">
      <c r="A780" s="339"/>
      <c r="B780" s="466"/>
      <c r="C780" s="339"/>
      <c r="D780" s="339"/>
      <c r="E780" s="339"/>
      <c r="F780" s="339"/>
      <c r="G780" s="339"/>
      <c r="H780" s="339"/>
      <c r="I780" s="339"/>
      <c r="J780" s="339"/>
      <c r="K780" s="339"/>
      <c r="L780" s="339"/>
      <c r="M780" s="340"/>
      <c r="N780" s="339"/>
      <c r="O780" s="339"/>
      <c r="P780" s="339"/>
      <c r="Q780" s="341"/>
      <c r="R780" s="178"/>
      <c r="S780" s="434"/>
      <c r="T780" s="434"/>
      <c r="U780" s="434"/>
      <c r="V780" s="339"/>
      <c r="W780" s="99">
        <f t="shared" si="20"/>
        <v>0</v>
      </c>
      <c r="X780" s="339"/>
      <c r="Y780" s="339"/>
      <c r="Z780" s="339"/>
      <c r="AA780" s="339"/>
      <c r="AB780" s="339"/>
      <c r="AC780" s="339"/>
      <c r="AD780" s="339"/>
      <c r="AE780" s="339"/>
      <c r="AF780" s="339"/>
      <c r="AG780" s="339"/>
      <c r="AH780" s="339"/>
      <c r="AI780" s="339"/>
      <c r="AJ780" s="339"/>
      <c r="AK780" s="339"/>
    </row>
    <row r="781" spans="1:37" ht="12.75" customHeight="1">
      <c r="A781" s="339"/>
      <c r="B781" s="466"/>
      <c r="C781" s="339"/>
      <c r="D781" s="339"/>
      <c r="E781" s="339"/>
      <c r="F781" s="339"/>
      <c r="G781" s="339"/>
      <c r="H781" s="339"/>
      <c r="I781" s="339"/>
      <c r="J781" s="339"/>
      <c r="K781" s="339"/>
      <c r="L781" s="339"/>
      <c r="M781" s="340"/>
      <c r="N781" s="339"/>
      <c r="O781" s="339"/>
      <c r="P781" s="339"/>
      <c r="Q781" s="341"/>
      <c r="R781" s="178"/>
      <c r="S781" s="434"/>
      <c r="T781" s="434"/>
      <c r="U781" s="434"/>
      <c r="V781" s="339"/>
      <c r="W781" s="99">
        <f t="shared" si="20"/>
        <v>0</v>
      </c>
      <c r="X781" s="339"/>
      <c r="Y781" s="339"/>
      <c r="Z781" s="339"/>
      <c r="AA781" s="339"/>
      <c r="AB781" s="339"/>
      <c r="AC781" s="339"/>
      <c r="AD781" s="339"/>
      <c r="AE781" s="339"/>
      <c r="AF781" s="339"/>
      <c r="AG781" s="339"/>
      <c r="AH781" s="339"/>
      <c r="AI781" s="339"/>
      <c r="AJ781" s="339"/>
      <c r="AK781" s="339"/>
    </row>
    <row r="782" spans="1:37" ht="12.75" customHeight="1">
      <c r="A782" s="339"/>
      <c r="B782" s="466"/>
      <c r="C782" s="339"/>
      <c r="D782" s="339"/>
      <c r="E782" s="339"/>
      <c r="F782" s="339"/>
      <c r="G782" s="339"/>
      <c r="H782" s="339"/>
      <c r="I782" s="339"/>
      <c r="J782" s="339"/>
      <c r="K782" s="339"/>
      <c r="L782" s="339"/>
      <c r="M782" s="340"/>
      <c r="N782" s="339"/>
      <c r="O782" s="339"/>
      <c r="P782" s="339"/>
      <c r="Q782" s="341"/>
      <c r="R782" s="178"/>
      <c r="S782" s="434"/>
      <c r="T782" s="434"/>
      <c r="U782" s="434"/>
      <c r="V782" s="339"/>
      <c r="W782" s="99">
        <f t="shared" si="20"/>
        <v>0</v>
      </c>
      <c r="X782" s="339"/>
      <c r="Y782" s="339"/>
      <c r="Z782" s="339"/>
      <c r="AA782" s="339"/>
      <c r="AB782" s="339"/>
      <c r="AC782" s="339"/>
      <c r="AD782" s="339"/>
      <c r="AE782" s="339"/>
      <c r="AF782" s="339"/>
      <c r="AG782" s="339"/>
      <c r="AH782" s="339"/>
      <c r="AI782" s="339"/>
      <c r="AJ782" s="339"/>
      <c r="AK782" s="339"/>
    </row>
    <row r="783" spans="1:37" ht="12.75" customHeight="1">
      <c r="A783" s="339"/>
      <c r="B783" s="466"/>
      <c r="C783" s="339"/>
      <c r="D783" s="339"/>
      <c r="E783" s="339"/>
      <c r="F783" s="339"/>
      <c r="G783" s="339"/>
      <c r="H783" s="339"/>
      <c r="I783" s="339"/>
      <c r="J783" s="339"/>
      <c r="K783" s="339"/>
      <c r="L783" s="339"/>
      <c r="M783" s="340"/>
      <c r="N783" s="339"/>
      <c r="O783" s="339"/>
      <c r="P783" s="339"/>
      <c r="Q783" s="341"/>
      <c r="R783" s="178"/>
      <c r="S783" s="434"/>
      <c r="T783" s="434"/>
      <c r="U783" s="434"/>
      <c r="V783" s="339"/>
      <c r="W783" s="99">
        <f t="shared" si="20"/>
        <v>0</v>
      </c>
      <c r="X783" s="339"/>
      <c r="Y783" s="339"/>
      <c r="Z783" s="339"/>
      <c r="AA783" s="339"/>
      <c r="AB783" s="339"/>
      <c r="AC783" s="339"/>
      <c r="AD783" s="339"/>
      <c r="AE783" s="339"/>
      <c r="AF783" s="339"/>
      <c r="AG783" s="339"/>
      <c r="AH783" s="339"/>
      <c r="AI783" s="339"/>
      <c r="AJ783" s="339"/>
      <c r="AK783" s="339"/>
    </row>
    <row r="784" spans="1:37" ht="12.75" customHeight="1">
      <c r="A784" s="339"/>
      <c r="B784" s="466"/>
      <c r="C784" s="339"/>
      <c r="D784" s="339"/>
      <c r="E784" s="339"/>
      <c r="F784" s="339"/>
      <c r="G784" s="339"/>
      <c r="H784" s="339"/>
      <c r="I784" s="339"/>
      <c r="J784" s="339"/>
      <c r="K784" s="339"/>
      <c r="L784" s="339"/>
      <c r="M784" s="340"/>
      <c r="N784" s="339"/>
      <c r="O784" s="339"/>
      <c r="P784" s="339"/>
      <c r="Q784" s="341"/>
      <c r="R784" s="178"/>
      <c r="S784" s="434"/>
      <c r="T784" s="434"/>
      <c r="U784" s="434"/>
      <c r="V784" s="339"/>
      <c r="W784" s="99">
        <f t="shared" si="20"/>
        <v>0</v>
      </c>
      <c r="X784" s="339"/>
      <c r="Y784" s="339"/>
      <c r="Z784" s="339"/>
      <c r="AA784" s="339"/>
      <c r="AB784" s="339"/>
      <c r="AC784" s="339"/>
      <c r="AD784" s="339"/>
      <c r="AE784" s="339"/>
      <c r="AF784" s="339"/>
      <c r="AG784" s="339"/>
      <c r="AH784" s="339"/>
      <c r="AI784" s="339"/>
      <c r="AJ784" s="339"/>
      <c r="AK784" s="339"/>
    </row>
    <row r="785" spans="1:37" ht="12.75" customHeight="1">
      <c r="A785" s="339"/>
      <c r="B785" s="466"/>
      <c r="C785" s="339"/>
      <c r="D785" s="339"/>
      <c r="E785" s="339"/>
      <c r="F785" s="339"/>
      <c r="G785" s="339"/>
      <c r="H785" s="339"/>
      <c r="I785" s="339"/>
      <c r="J785" s="339"/>
      <c r="K785" s="339"/>
      <c r="L785" s="339"/>
      <c r="M785" s="340"/>
      <c r="N785" s="339"/>
      <c r="O785" s="339"/>
      <c r="P785" s="339"/>
      <c r="Q785" s="341"/>
      <c r="R785" s="178"/>
      <c r="S785" s="434"/>
      <c r="T785" s="434"/>
      <c r="U785" s="434"/>
      <c r="V785" s="339"/>
      <c r="W785" s="99">
        <f t="shared" si="20"/>
        <v>0</v>
      </c>
      <c r="X785" s="339"/>
      <c r="Y785" s="339"/>
      <c r="Z785" s="339"/>
      <c r="AA785" s="339"/>
      <c r="AB785" s="339"/>
      <c r="AC785" s="339"/>
      <c r="AD785" s="339"/>
      <c r="AE785" s="339"/>
      <c r="AF785" s="339"/>
      <c r="AG785" s="339"/>
      <c r="AH785" s="339"/>
      <c r="AI785" s="339"/>
      <c r="AJ785" s="339"/>
      <c r="AK785" s="339"/>
    </row>
    <row r="786" spans="1:37" ht="12.75" customHeight="1">
      <c r="A786" s="339"/>
      <c r="B786" s="466"/>
      <c r="C786" s="339"/>
      <c r="D786" s="339"/>
      <c r="E786" s="339"/>
      <c r="F786" s="339"/>
      <c r="G786" s="339"/>
      <c r="H786" s="339"/>
      <c r="I786" s="339"/>
      <c r="J786" s="339"/>
      <c r="K786" s="339"/>
      <c r="L786" s="339"/>
      <c r="M786" s="340"/>
      <c r="N786" s="339"/>
      <c r="O786" s="339"/>
      <c r="P786" s="339"/>
      <c r="Q786" s="341"/>
      <c r="R786" s="178"/>
      <c r="S786" s="434"/>
      <c r="T786" s="434"/>
      <c r="U786" s="434"/>
      <c r="V786" s="339"/>
      <c r="W786" s="99">
        <f t="shared" si="20"/>
        <v>0</v>
      </c>
      <c r="X786" s="339"/>
      <c r="Y786" s="339"/>
      <c r="Z786" s="339"/>
      <c r="AA786" s="339"/>
      <c r="AB786" s="339"/>
      <c r="AC786" s="339"/>
      <c r="AD786" s="339"/>
      <c r="AE786" s="339"/>
      <c r="AF786" s="339"/>
      <c r="AG786" s="339"/>
      <c r="AH786" s="339"/>
      <c r="AI786" s="339"/>
      <c r="AJ786" s="339"/>
      <c r="AK786" s="339"/>
    </row>
    <row r="787" spans="1:37" ht="12.75" customHeight="1">
      <c r="A787" s="339"/>
      <c r="B787" s="466"/>
      <c r="C787" s="339"/>
      <c r="D787" s="339"/>
      <c r="E787" s="339"/>
      <c r="F787" s="339"/>
      <c r="G787" s="339"/>
      <c r="H787" s="339"/>
      <c r="I787" s="339"/>
      <c r="J787" s="339"/>
      <c r="K787" s="339"/>
      <c r="L787" s="339"/>
      <c r="M787" s="340"/>
      <c r="N787" s="339"/>
      <c r="O787" s="339"/>
      <c r="P787" s="339"/>
      <c r="Q787" s="341"/>
      <c r="R787" s="178"/>
      <c r="S787" s="434"/>
      <c r="T787" s="434"/>
      <c r="U787" s="434"/>
      <c r="V787" s="339"/>
      <c r="W787" s="99">
        <f t="shared" si="20"/>
        <v>0</v>
      </c>
      <c r="X787" s="339"/>
      <c r="Y787" s="339"/>
      <c r="Z787" s="339"/>
      <c r="AA787" s="339"/>
      <c r="AB787" s="339"/>
      <c r="AC787" s="339"/>
      <c r="AD787" s="339"/>
      <c r="AE787" s="339"/>
      <c r="AF787" s="339"/>
      <c r="AG787" s="339"/>
      <c r="AH787" s="339"/>
      <c r="AI787" s="339"/>
      <c r="AJ787" s="339"/>
      <c r="AK787" s="339"/>
    </row>
    <row r="788" spans="1:37" ht="12.75" customHeight="1">
      <c r="A788" s="339"/>
      <c r="B788" s="466"/>
      <c r="C788" s="339"/>
      <c r="D788" s="339"/>
      <c r="E788" s="339"/>
      <c r="F788" s="339"/>
      <c r="G788" s="339"/>
      <c r="H788" s="339"/>
      <c r="I788" s="339"/>
      <c r="J788" s="339"/>
      <c r="K788" s="339"/>
      <c r="L788" s="339"/>
      <c r="M788" s="340"/>
      <c r="N788" s="339"/>
      <c r="O788" s="339"/>
      <c r="P788" s="339"/>
      <c r="Q788" s="341"/>
      <c r="R788" s="178"/>
      <c r="S788" s="434"/>
      <c r="T788" s="434"/>
      <c r="U788" s="434"/>
      <c r="V788" s="339"/>
      <c r="W788" s="99">
        <f t="shared" si="20"/>
        <v>0</v>
      </c>
      <c r="X788" s="339"/>
      <c r="Y788" s="339"/>
      <c r="Z788" s="339"/>
      <c r="AA788" s="339"/>
      <c r="AB788" s="339"/>
      <c r="AC788" s="339"/>
      <c r="AD788" s="339"/>
      <c r="AE788" s="339"/>
      <c r="AF788" s="339"/>
      <c r="AG788" s="339"/>
      <c r="AH788" s="339"/>
      <c r="AI788" s="339"/>
      <c r="AJ788" s="339"/>
      <c r="AK788" s="339"/>
    </row>
    <row r="789" spans="1:37" ht="12.75" customHeight="1">
      <c r="A789" s="339"/>
      <c r="B789" s="466"/>
      <c r="C789" s="339"/>
      <c r="D789" s="339"/>
      <c r="E789" s="339"/>
      <c r="F789" s="339"/>
      <c r="G789" s="339"/>
      <c r="H789" s="339"/>
      <c r="I789" s="339"/>
      <c r="J789" s="339"/>
      <c r="K789" s="339"/>
      <c r="L789" s="339"/>
      <c r="M789" s="340"/>
      <c r="N789" s="339"/>
      <c r="O789" s="339"/>
      <c r="P789" s="339"/>
      <c r="Q789" s="341"/>
      <c r="R789" s="178"/>
      <c r="S789" s="434"/>
      <c r="T789" s="434"/>
      <c r="U789" s="434"/>
      <c r="V789" s="339"/>
      <c r="W789" s="99">
        <f t="shared" si="20"/>
        <v>0</v>
      </c>
      <c r="X789" s="339"/>
      <c r="Y789" s="339"/>
      <c r="Z789" s="339"/>
      <c r="AA789" s="339"/>
      <c r="AB789" s="339"/>
      <c r="AC789" s="339"/>
      <c r="AD789" s="339"/>
      <c r="AE789" s="339"/>
      <c r="AF789" s="339"/>
      <c r="AG789" s="339"/>
      <c r="AH789" s="339"/>
      <c r="AI789" s="339"/>
      <c r="AJ789" s="339"/>
      <c r="AK789" s="339"/>
    </row>
    <row r="790" spans="1:37" ht="12.75" customHeight="1">
      <c r="A790" s="339"/>
      <c r="B790" s="466"/>
      <c r="C790" s="339"/>
      <c r="D790" s="339"/>
      <c r="E790" s="339"/>
      <c r="F790" s="339"/>
      <c r="G790" s="339"/>
      <c r="H790" s="339"/>
      <c r="I790" s="339"/>
      <c r="J790" s="339"/>
      <c r="K790" s="339"/>
      <c r="L790" s="339"/>
      <c r="M790" s="340"/>
      <c r="N790" s="339"/>
      <c r="O790" s="339"/>
      <c r="P790" s="339"/>
      <c r="Q790" s="341"/>
      <c r="R790" s="178"/>
      <c r="S790" s="434"/>
      <c r="T790" s="434"/>
      <c r="U790" s="434"/>
      <c r="V790" s="339"/>
      <c r="W790" s="99">
        <f t="shared" si="20"/>
        <v>0</v>
      </c>
      <c r="X790" s="339"/>
      <c r="Y790" s="339"/>
      <c r="Z790" s="339"/>
      <c r="AA790" s="339"/>
      <c r="AB790" s="339"/>
      <c r="AC790" s="339"/>
      <c r="AD790" s="339"/>
      <c r="AE790" s="339"/>
      <c r="AF790" s="339"/>
      <c r="AG790" s="339"/>
      <c r="AH790" s="339"/>
      <c r="AI790" s="339"/>
      <c r="AJ790" s="339"/>
      <c r="AK790" s="339"/>
    </row>
    <row r="791" spans="1:37" ht="12.75" customHeight="1">
      <c r="A791" s="339"/>
      <c r="B791" s="466"/>
      <c r="C791" s="339"/>
      <c r="D791" s="339"/>
      <c r="E791" s="339"/>
      <c r="F791" s="339"/>
      <c r="G791" s="339"/>
      <c r="H791" s="339"/>
      <c r="I791" s="339"/>
      <c r="J791" s="339"/>
      <c r="K791" s="339"/>
      <c r="L791" s="339"/>
      <c r="M791" s="340"/>
      <c r="N791" s="339"/>
      <c r="O791" s="339"/>
      <c r="P791" s="339"/>
      <c r="Q791" s="341"/>
      <c r="R791" s="178"/>
      <c r="S791" s="434"/>
      <c r="T791" s="434"/>
      <c r="U791" s="434"/>
      <c r="V791" s="339"/>
      <c r="W791" s="99">
        <f t="shared" si="20"/>
        <v>0</v>
      </c>
      <c r="X791" s="339"/>
      <c r="Y791" s="339"/>
      <c r="Z791" s="339"/>
      <c r="AA791" s="339"/>
      <c r="AB791" s="339"/>
      <c r="AC791" s="339"/>
      <c r="AD791" s="339"/>
      <c r="AE791" s="339"/>
      <c r="AF791" s="339"/>
      <c r="AG791" s="339"/>
      <c r="AH791" s="339"/>
      <c r="AI791" s="339"/>
      <c r="AJ791" s="339"/>
      <c r="AK791" s="339"/>
    </row>
    <row r="792" spans="1:37" ht="12.75" customHeight="1">
      <c r="A792" s="339"/>
      <c r="B792" s="466"/>
      <c r="C792" s="339"/>
      <c r="D792" s="339"/>
      <c r="E792" s="339"/>
      <c r="F792" s="339"/>
      <c r="G792" s="339"/>
      <c r="H792" s="339"/>
      <c r="I792" s="339"/>
      <c r="J792" s="339"/>
      <c r="K792" s="339"/>
      <c r="L792" s="339"/>
      <c r="M792" s="340"/>
      <c r="N792" s="339"/>
      <c r="O792" s="339"/>
      <c r="P792" s="339"/>
      <c r="Q792" s="341"/>
      <c r="R792" s="178"/>
      <c r="S792" s="434"/>
      <c r="T792" s="434"/>
      <c r="U792" s="434"/>
      <c r="V792" s="339"/>
      <c r="W792" s="99">
        <f t="shared" si="20"/>
        <v>0</v>
      </c>
      <c r="X792" s="339"/>
      <c r="Y792" s="339"/>
      <c r="Z792" s="339"/>
      <c r="AA792" s="339"/>
      <c r="AB792" s="339"/>
      <c r="AC792" s="339"/>
      <c r="AD792" s="339"/>
      <c r="AE792" s="339"/>
      <c r="AF792" s="339"/>
      <c r="AG792" s="339"/>
      <c r="AH792" s="339"/>
      <c r="AI792" s="339"/>
      <c r="AJ792" s="339"/>
      <c r="AK792" s="339"/>
    </row>
    <row r="793" spans="1:37" ht="12.75" customHeight="1">
      <c r="A793" s="339"/>
      <c r="B793" s="466"/>
      <c r="C793" s="339"/>
      <c r="D793" s="339"/>
      <c r="E793" s="339"/>
      <c r="F793" s="339"/>
      <c r="G793" s="339"/>
      <c r="H793" s="339"/>
      <c r="I793" s="339"/>
      <c r="J793" s="339"/>
      <c r="K793" s="339"/>
      <c r="L793" s="339"/>
      <c r="M793" s="340"/>
      <c r="N793" s="339"/>
      <c r="O793" s="339"/>
      <c r="P793" s="339"/>
      <c r="Q793" s="341"/>
      <c r="R793" s="178"/>
      <c r="S793" s="434"/>
      <c r="T793" s="434"/>
      <c r="U793" s="434"/>
      <c r="V793" s="339"/>
      <c r="W793" s="99">
        <f t="shared" si="20"/>
        <v>0</v>
      </c>
      <c r="X793" s="339"/>
      <c r="Y793" s="339"/>
      <c r="Z793" s="339"/>
      <c r="AA793" s="339"/>
      <c r="AB793" s="339"/>
      <c r="AC793" s="339"/>
      <c r="AD793" s="339"/>
      <c r="AE793" s="339"/>
      <c r="AF793" s="339"/>
      <c r="AG793" s="339"/>
      <c r="AH793" s="339"/>
      <c r="AI793" s="339"/>
      <c r="AJ793" s="339"/>
      <c r="AK793" s="339"/>
    </row>
    <row r="794" spans="1:37" ht="12.75" customHeight="1">
      <c r="A794" s="339"/>
      <c r="B794" s="466"/>
      <c r="C794" s="339"/>
      <c r="D794" s="339"/>
      <c r="E794" s="339"/>
      <c r="F794" s="339"/>
      <c r="G794" s="339"/>
      <c r="H794" s="339"/>
      <c r="I794" s="339"/>
      <c r="J794" s="339"/>
      <c r="K794" s="339"/>
      <c r="L794" s="339"/>
      <c r="M794" s="340"/>
      <c r="N794" s="339"/>
      <c r="O794" s="339"/>
      <c r="P794" s="339"/>
      <c r="Q794" s="341"/>
      <c r="R794" s="178"/>
      <c r="S794" s="434"/>
      <c r="T794" s="434"/>
      <c r="U794" s="434"/>
      <c r="V794" s="339"/>
      <c r="W794" s="99">
        <f t="shared" si="20"/>
        <v>0</v>
      </c>
      <c r="X794" s="339"/>
      <c r="Y794" s="339"/>
      <c r="Z794" s="339"/>
      <c r="AA794" s="339"/>
      <c r="AB794" s="339"/>
      <c r="AC794" s="339"/>
      <c r="AD794" s="339"/>
      <c r="AE794" s="339"/>
      <c r="AF794" s="339"/>
      <c r="AG794" s="339"/>
      <c r="AH794" s="339"/>
      <c r="AI794" s="339"/>
      <c r="AJ794" s="339"/>
      <c r="AK794" s="339"/>
    </row>
    <row r="795" spans="1:37" ht="12.75" customHeight="1">
      <c r="A795" s="339"/>
      <c r="B795" s="466"/>
      <c r="C795" s="339"/>
      <c r="D795" s="339"/>
      <c r="E795" s="339"/>
      <c r="F795" s="339"/>
      <c r="G795" s="339"/>
      <c r="H795" s="339"/>
      <c r="I795" s="339"/>
      <c r="J795" s="339"/>
      <c r="K795" s="339"/>
      <c r="L795" s="339"/>
      <c r="M795" s="340"/>
      <c r="N795" s="339"/>
      <c r="O795" s="339"/>
      <c r="P795" s="339"/>
      <c r="Q795" s="341"/>
      <c r="R795" s="178"/>
      <c r="S795" s="434"/>
      <c r="T795" s="434"/>
      <c r="U795" s="434"/>
      <c r="V795" s="339"/>
      <c r="W795" s="99">
        <f t="shared" si="20"/>
        <v>0</v>
      </c>
      <c r="X795" s="339"/>
      <c r="Y795" s="339"/>
      <c r="Z795" s="339"/>
      <c r="AA795" s="339"/>
      <c r="AB795" s="339"/>
      <c r="AC795" s="339"/>
      <c r="AD795" s="339"/>
      <c r="AE795" s="339"/>
      <c r="AF795" s="339"/>
      <c r="AG795" s="339"/>
      <c r="AH795" s="339"/>
      <c r="AI795" s="339"/>
      <c r="AJ795" s="339"/>
      <c r="AK795" s="339"/>
    </row>
    <row r="796" spans="1:37" ht="12.75" customHeight="1">
      <c r="A796" s="339"/>
      <c r="B796" s="466"/>
      <c r="C796" s="339"/>
      <c r="D796" s="339"/>
      <c r="E796" s="339"/>
      <c r="F796" s="339"/>
      <c r="G796" s="339"/>
      <c r="H796" s="339"/>
      <c r="I796" s="339"/>
      <c r="J796" s="339"/>
      <c r="K796" s="339"/>
      <c r="L796" s="339"/>
      <c r="M796" s="340"/>
      <c r="N796" s="339"/>
      <c r="O796" s="339"/>
      <c r="P796" s="339"/>
      <c r="Q796" s="341"/>
      <c r="R796" s="178"/>
      <c r="S796" s="434"/>
      <c r="T796" s="434"/>
      <c r="U796" s="434"/>
      <c r="V796" s="339"/>
      <c r="W796" s="99">
        <f t="shared" si="20"/>
        <v>0</v>
      </c>
      <c r="X796" s="339"/>
      <c r="Y796" s="339"/>
      <c r="Z796" s="339"/>
      <c r="AA796" s="339"/>
      <c r="AB796" s="339"/>
      <c r="AC796" s="339"/>
      <c r="AD796" s="339"/>
      <c r="AE796" s="339"/>
      <c r="AF796" s="339"/>
      <c r="AG796" s="339"/>
      <c r="AH796" s="339"/>
      <c r="AI796" s="339"/>
      <c r="AJ796" s="339"/>
      <c r="AK796" s="339"/>
    </row>
    <row r="797" spans="1:37" ht="12.75" customHeight="1">
      <c r="A797" s="339"/>
      <c r="B797" s="466"/>
      <c r="C797" s="339"/>
      <c r="D797" s="339"/>
      <c r="E797" s="339"/>
      <c r="F797" s="339"/>
      <c r="G797" s="339"/>
      <c r="H797" s="339"/>
      <c r="I797" s="339"/>
      <c r="J797" s="339"/>
      <c r="K797" s="339"/>
      <c r="L797" s="339"/>
      <c r="M797" s="340"/>
      <c r="N797" s="339"/>
      <c r="O797" s="339"/>
      <c r="P797" s="339"/>
      <c r="Q797" s="341"/>
      <c r="R797" s="178"/>
      <c r="S797" s="434"/>
      <c r="T797" s="434"/>
      <c r="U797" s="434"/>
      <c r="V797" s="339"/>
      <c r="W797" s="99">
        <f t="shared" si="20"/>
        <v>0</v>
      </c>
      <c r="X797" s="339"/>
      <c r="Y797" s="339"/>
      <c r="Z797" s="339"/>
      <c r="AA797" s="339"/>
      <c r="AB797" s="339"/>
      <c r="AC797" s="339"/>
      <c r="AD797" s="339"/>
      <c r="AE797" s="339"/>
      <c r="AF797" s="339"/>
      <c r="AG797" s="339"/>
      <c r="AH797" s="339"/>
      <c r="AI797" s="339"/>
      <c r="AJ797" s="339"/>
      <c r="AK797" s="339"/>
    </row>
    <row r="798" spans="1:37" ht="12.75" customHeight="1">
      <c r="A798" s="339"/>
      <c r="B798" s="466"/>
      <c r="C798" s="339"/>
      <c r="D798" s="339"/>
      <c r="E798" s="339"/>
      <c r="F798" s="339"/>
      <c r="G798" s="339"/>
      <c r="H798" s="339"/>
      <c r="I798" s="339"/>
      <c r="J798" s="339"/>
      <c r="K798" s="339"/>
      <c r="L798" s="339"/>
      <c r="M798" s="340"/>
      <c r="N798" s="339"/>
      <c r="O798" s="339"/>
      <c r="P798" s="339"/>
      <c r="Q798" s="341"/>
      <c r="R798" s="178"/>
      <c r="S798" s="434"/>
      <c r="T798" s="434"/>
      <c r="U798" s="434"/>
      <c r="V798" s="339"/>
      <c r="W798" s="99">
        <f t="shared" si="20"/>
        <v>0</v>
      </c>
      <c r="X798" s="339"/>
      <c r="Y798" s="339"/>
      <c r="Z798" s="339"/>
      <c r="AA798" s="339"/>
      <c r="AB798" s="339"/>
      <c r="AC798" s="339"/>
      <c r="AD798" s="339"/>
      <c r="AE798" s="339"/>
      <c r="AF798" s="339"/>
      <c r="AG798" s="339"/>
      <c r="AH798" s="339"/>
      <c r="AI798" s="339"/>
      <c r="AJ798" s="339"/>
      <c r="AK798" s="339"/>
    </row>
    <row r="799" spans="1:37" ht="12.75" customHeight="1">
      <c r="A799" s="339"/>
      <c r="B799" s="466"/>
      <c r="C799" s="339"/>
      <c r="D799" s="339"/>
      <c r="E799" s="339"/>
      <c r="F799" s="339"/>
      <c r="G799" s="339"/>
      <c r="H799" s="339"/>
      <c r="I799" s="339"/>
      <c r="J799" s="339"/>
      <c r="K799" s="339"/>
      <c r="L799" s="339"/>
      <c r="M799" s="340"/>
      <c r="N799" s="339"/>
      <c r="O799" s="339"/>
      <c r="P799" s="339"/>
      <c r="Q799" s="341"/>
      <c r="R799" s="178"/>
      <c r="S799" s="434"/>
      <c r="T799" s="434"/>
      <c r="U799" s="434"/>
      <c r="V799" s="339"/>
      <c r="W799" s="99">
        <f t="shared" si="20"/>
        <v>0</v>
      </c>
      <c r="X799" s="339"/>
      <c r="Y799" s="339"/>
      <c r="Z799" s="339"/>
      <c r="AA799" s="339"/>
      <c r="AB799" s="339"/>
      <c r="AC799" s="339"/>
      <c r="AD799" s="339"/>
      <c r="AE799" s="339"/>
      <c r="AF799" s="339"/>
      <c r="AG799" s="339"/>
      <c r="AH799" s="339"/>
      <c r="AI799" s="339"/>
      <c r="AJ799" s="339"/>
      <c r="AK799" s="339"/>
    </row>
    <row r="800" spans="1:37" ht="12.75" customHeight="1">
      <c r="A800" s="339"/>
      <c r="B800" s="466"/>
      <c r="C800" s="339"/>
      <c r="D800" s="339"/>
      <c r="E800" s="339"/>
      <c r="F800" s="339"/>
      <c r="G800" s="339"/>
      <c r="H800" s="339"/>
      <c r="I800" s="339"/>
      <c r="J800" s="339"/>
      <c r="K800" s="339"/>
      <c r="L800" s="339"/>
      <c r="M800" s="340"/>
      <c r="N800" s="339"/>
      <c r="O800" s="339"/>
      <c r="P800" s="339"/>
      <c r="Q800" s="341"/>
      <c r="R800" s="178"/>
      <c r="S800" s="434"/>
      <c r="T800" s="434"/>
      <c r="U800" s="434"/>
      <c r="V800" s="339"/>
      <c r="W800" s="99">
        <f t="shared" si="20"/>
        <v>0</v>
      </c>
      <c r="X800" s="339"/>
      <c r="Y800" s="339"/>
      <c r="Z800" s="339"/>
      <c r="AA800" s="339"/>
      <c r="AB800" s="339"/>
      <c r="AC800" s="339"/>
      <c r="AD800" s="339"/>
      <c r="AE800" s="339"/>
      <c r="AF800" s="339"/>
      <c r="AG800" s="339"/>
      <c r="AH800" s="339"/>
      <c r="AI800" s="339"/>
      <c r="AJ800" s="339"/>
      <c r="AK800" s="339"/>
    </row>
    <row r="801" spans="1:37" ht="12.75" customHeight="1">
      <c r="A801" s="339"/>
      <c r="B801" s="466"/>
      <c r="C801" s="339"/>
      <c r="D801" s="339"/>
      <c r="E801" s="339"/>
      <c r="F801" s="339"/>
      <c r="G801" s="339"/>
      <c r="H801" s="339"/>
      <c r="I801" s="339"/>
      <c r="J801" s="339"/>
      <c r="K801" s="339"/>
      <c r="L801" s="339"/>
      <c r="M801" s="340"/>
      <c r="N801" s="339"/>
      <c r="O801" s="339"/>
      <c r="P801" s="339"/>
      <c r="Q801" s="341"/>
      <c r="R801" s="178"/>
      <c r="S801" s="434"/>
      <c r="T801" s="434"/>
      <c r="U801" s="434"/>
      <c r="V801" s="339"/>
      <c r="W801" s="99">
        <f t="shared" si="20"/>
        <v>0</v>
      </c>
      <c r="X801" s="339"/>
      <c r="Y801" s="339"/>
      <c r="Z801" s="339"/>
      <c r="AA801" s="339"/>
      <c r="AB801" s="339"/>
      <c r="AC801" s="339"/>
      <c r="AD801" s="339"/>
      <c r="AE801" s="339"/>
      <c r="AF801" s="339"/>
      <c r="AG801" s="339"/>
      <c r="AH801" s="339"/>
      <c r="AI801" s="339"/>
      <c r="AJ801" s="339"/>
      <c r="AK801" s="339"/>
    </row>
    <row r="802" spans="1:37" ht="12.75" customHeight="1">
      <c r="A802" s="339"/>
      <c r="B802" s="466"/>
      <c r="C802" s="339"/>
      <c r="D802" s="339"/>
      <c r="E802" s="339"/>
      <c r="F802" s="339"/>
      <c r="G802" s="339"/>
      <c r="H802" s="339"/>
      <c r="I802" s="339"/>
      <c r="J802" s="339"/>
      <c r="K802" s="339"/>
      <c r="L802" s="339"/>
      <c r="M802" s="340"/>
      <c r="N802" s="339"/>
      <c r="O802" s="339"/>
      <c r="P802" s="339"/>
      <c r="Q802" s="341"/>
      <c r="R802" s="178"/>
      <c r="S802" s="434"/>
      <c r="T802" s="434"/>
      <c r="U802" s="434"/>
      <c r="V802" s="339"/>
      <c r="W802" s="99">
        <f t="shared" si="20"/>
        <v>0</v>
      </c>
      <c r="X802" s="339"/>
      <c r="Y802" s="339"/>
      <c r="Z802" s="339"/>
      <c r="AA802" s="339"/>
      <c r="AB802" s="339"/>
      <c r="AC802" s="339"/>
      <c r="AD802" s="339"/>
      <c r="AE802" s="339"/>
      <c r="AF802" s="339"/>
      <c r="AG802" s="339"/>
      <c r="AH802" s="339"/>
      <c r="AI802" s="339"/>
      <c r="AJ802" s="339"/>
      <c r="AK802" s="339"/>
    </row>
    <row r="803" spans="1:37" ht="12.75" customHeight="1">
      <c r="A803" s="339"/>
      <c r="B803" s="466"/>
      <c r="C803" s="339"/>
      <c r="D803" s="339"/>
      <c r="E803" s="339"/>
      <c r="F803" s="339"/>
      <c r="G803" s="339"/>
      <c r="H803" s="339"/>
      <c r="I803" s="339"/>
      <c r="J803" s="339"/>
      <c r="K803" s="339"/>
      <c r="L803" s="339"/>
      <c r="M803" s="340"/>
      <c r="N803" s="339"/>
      <c r="O803" s="339"/>
      <c r="P803" s="339"/>
      <c r="Q803" s="341"/>
      <c r="R803" s="178"/>
      <c r="S803" s="434"/>
      <c r="T803" s="434"/>
      <c r="U803" s="434"/>
      <c r="V803" s="339"/>
      <c r="W803" s="99">
        <f t="shared" si="20"/>
        <v>0</v>
      </c>
      <c r="X803" s="339"/>
      <c r="Y803" s="339"/>
      <c r="Z803" s="339"/>
      <c r="AA803" s="339"/>
      <c r="AB803" s="339"/>
      <c r="AC803" s="339"/>
      <c r="AD803" s="339"/>
      <c r="AE803" s="339"/>
      <c r="AF803" s="339"/>
      <c r="AG803" s="339"/>
      <c r="AH803" s="339"/>
      <c r="AI803" s="339"/>
      <c r="AJ803" s="339"/>
      <c r="AK803" s="339"/>
    </row>
    <row r="804" spans="1:37" ht="12.75" customHeight="1">
      <c r="A804" s="339"/>
      <c r="B804" s="466"/>
      <c r="C804" s="339"/>
      <c r="D804" s="339"/>
      <c r="E804" s="339"/>
      <c r="F804" s="339"/>
      <c r="G804" s="339"/>
      <c r="H804" s="339"/>
      <c r="I804" s="339"/>
      <c r="J804" s="339"/>
      <c r="K804" s="339"/>
      <c r="L804" s="339"/>
      <c r="M804" s="340"/>
      <c r="N804" s="339"/>
      <c r="O804" s="339"/>
      <c r="P804" s="339"/>
      <c r="Q804" s="341"/>
      <c r="R804" s="178"/>
      <c r="S804" s="434"/>
      <c r="T804" s="434"/>
      <c r="U804" s="434"/>
      <c r="V804" s="339"/>
      <c r="W804" s="99">
        <f t="shared" si="20"/>
        <v>0</v>
      </c>
      <c r="X804" s="339"/>
      <c r="Y804" s="339"/>
      <c r="Z804" s="339"/>
      <c r="AA804" s="339"/>
      <c r="AB804" s="339"/>
      <c r="AC804" s="339"/>
      <c r="AD804" s="339"/>
      <c r="AE804" s="339"/>
      <c r="AF804" s="339"/>
      <c r="AG804" s="339"/>
      <c r="AH804" s="339"/>
      <c r="AI804" s="339"/>
      <c r="AJ804" s="339"/>
      <c r="AK804" s="339"/>
    </row>
    <row r="805" spans="1:37" ht="12.75" customHeight="1">
      <c r="A805" s="339"/>
      <c r="B805" s="466"/>
      <c r="C805" s="339"/>
      <c r="D805" s="339"/>
      <c r="E805" s="339"/>
      <c r="F805" s="339"/>
      <c r="G805" s="339"/>
      <c r="H805" s="339"/>
      <c r="I805" s="339"/>
      <c r="J805" s="339"/>
      <c r="K805" s="339"/>
      <c r="L805" s="339"/>
      <c r="M805" s="340"/>
      <c r="N805" s="339"/>
      <c r="O805" s="339"/>
      <c r="P805" s="339"/>
      <c r="Q805" s="341"/>
      <c r="R805" s="178"/>
      <c r="S805" s="434"/>
      <c r="T805" s="434"/>
      <c r="U805" s="434"/>
      <c r="V805" s="339"/>
      <c r="W805" s="99">
        <f t="shared" si="20"/>
        <v>0</v>
      </c>
      <c r="X805" s="339"/>
      <c r="Y805" s="339"/>
      <c r="Z805" s="339"/>
      <c r="AA805" s="339"/>
      <c r="AB805" s="339"/>
      <c r="AC805" s="339"/>
      <c r="AD805" s="339"/>
      <c r="AE805" s="339"/>
      <c r="AF805" s="339"/>
      <c r="AG805" s="339"/>
      <c r="AH805" s="339"/>
      <c r="AI805" s="339"/>
      <c r="AJ805" s="339"/>
      <c r="AK805" s="339"/>
    </row>
    <row r="806" spans="1:37" ht="12.75" customHeight="1">
      <c r="A806" s="339"/>
      <c r="B806" s="466"/>
      <c r="C806" s="339"/>
      <c r="D806" s="339"/>
      <c r="E806" s="339"/>
      <c r="F806" s="339"/>
      <c r="G806" s="339"/>
      <c r="H806" s="339"/>
      <c r="I806" s="339"/>
      <c r="J806" s="339"/>
      <c r="K806" s="339"/>
      <c r="L806" s="339"/>
      <c r="M806" s="340"/>
      <c r="N806" s="339"/>
      <c r="O806" s="339"/>
      <c r="P806" s="339"/>
      <c r="Q806" s="341"/>
      <c r="R806" s="178"/>
      <c r="S806" s="434"/>
      <c r="T806" s="434"/>
      <c r="U806" s="434"/>
      <c r="V806" s="339"/>
      <c r="W806" s="99">
        <f t="shared" si="20"/>
        <v>0</v>
      </c>
      <c r="X806" s="339"/>
      <c r="Y806" s="339"/>
      <c r="Z806" s="339"/>
      <c r="AA806" s="339"/>
      <c r="AB806" s="339"/>
      <c r="AC806" s="339"/>
      <c r="AD806" s="339"/>
      <c r="AE806" s="339"/>
      <c r="AF806" s="339"/>
      <c r="AG806" s="339"/>
      <c r="AH806" s="339"/>
      <c r="AI806" s="339"/>
      <c r="AJ806" s="339"/>
      <c r="AK806" s="339"/>
    </row>
    <row r="807" spans="1:37" ht="12.75" customHeight="1">
      <c r="A807" s="339"/>
      <c r="B807" s="466"/>
      <c r="C807" s="339"/>
      <c r="D807" s="339"/>
      <c r="E807" s="339"/>
      <c r="F807" s="339"/>
      <c r="G807" s="339"/>
      <c r="H807" s="339"/>
      <c r="I807" s="339"/>
      <c r="J807" s="339"/>
      <c r="K807" s="339"/>
      <c r="L807" s="339"/>
      <c r="M807" s="340"/>
      <c r="N807" s="339"/>
      <c r="O807" s="339"/>
      <c r="P807" s="339"/>
      <c r="Q807" s="341"/>
      <c r="R807" s="178"/>
      <c r="S807" s="434"/>
      <c r="T807" s="434"/>
      <c r="U807" s="434"/>
      <c r="V807" s="339"/>
      <c r="W807" s="99">
        <f t="shared" si="20"/>
        <v>0</v>
      </c>
      <c r="X807" s="339"/>
      <c r="Y807" s="339"/>
      <c r="Z807" s="339"/>
      <c r="AA807" s="339"/>
      <c r="AB807" s="339"/>
      <c r="AC807" s="339"/>
      <c r="AD807" s="339"/>
      <c r="AE807" s="339"/>
      <c r="AF807" s="339"/>
      <c r="AG807" s="339"/>
      <c r="AH807" s="339"/>
      <c r="AI807" s="339"/>
      <c r="AJ807" s="339"/>
      <c r="AK807" s="339"/>
    </row>
    <row r="808" spans="1:37" ht="12.75" customHeight="1">
      <c r="A808" s="339"/>
      <c r="B808" s="466"/>
      <c r="C808" s="339"/>
      <c r="D808" s="339"/>
      <c r="E808" s="339"/>
      <c r="F808" s="339"/>
      <c r="G808" s="339"/>
      <c r="H808" s="339"/>
      <c r="I808" s="339"/>
      <c r="J808" s="339"/>
      <c r="K808" s="339"/>
      <c r="L808" s="339"/>
      <c r="M808" s="340"/>
      <c r="N808" s="339"/>
      <c r="O808" s="339"/>
      <c r="P808" s="339"/>
      <c r="Q808" s="341"/>
      <c r="R808" s="178"/>
      <c r="S808" s="434"/>
      <c r="T808" s="434"/>
      <c r="U808" s="434"/>
      <c r="V808" s="339"/>
      <c r="W808" s="99">
        <f t="shared" si="20"/>
        <v>0</v>
      </c>
      <c r="X808" s="339"/>
      <c r="Y808" s="339"/>
      <c r="Z808" s="339"/>
      <c r="AA808" s="339"/>
      <c r="AB808" s="339"/>
      <c r="AC808" s="339"/>
      <c r="AD808" s="339"/>
      <c r="AE808" s="339"/>
      <c r="AF808" s="339"/>
      <c r="AG808" s="339"/>
      <c r="AH808" s="339"/>
      <c r="AI808" s="339"/>
      <c r="AJ808" s="339"/>
      <c r="AK808" s="339"/>
    </row>
    <row r="809" spans="1:37" ht="12.75" customHeight="1">
      <c r="A809" s="339"/>
      <c r="B809" s="466"/>
      <c r="C809" s="339"/>
      <c r="D809" s="339"/>
      <c r="E809" s="339"/>
      <c r="F809" s="339"/>
      <c r="G809" s="339"/>
      <c r="H809" s="339"/>
      <c r="I809" s="339"/>
      <c r="J809" s="339"/>
      <c r="K809" s="339"/>
      <c r="L809" s="339"/>
      <c r="M809" s="340"/>
      <c r="N809" s="339"/>
      <c r="O809" s="339"/>
      <c r="P809" s="339"/>
      <c r="Q809" s="341"/>
      <c r="R809" s="178"/>
      <c r="S809" s="434"/>
      <c r="T809" s="434"/>
      <c r="U809" s="434"/>
      <c r="V809" s="339"/>
      <c r="W809" s="99">
        <f t="shared" si="20"/>
        <v>0</v>
      </c>
      <c r="X809" s="339"/>
      <c r="Y809" s="339"/>
      <c r="Z809" s="339"/>
      <c r="AA809" s="339"/>
      <c r="AB809" s="339"/>
      <c r="AC809" s="339"/>
      <c r="AD809" s="339"/>
      <c r="AE809" s="339"/>
      <c r="AF809" s="339"/>
      <c r="AG809" s="339"/>
      <c r="AH809" s="339"/>
      <c r="AI809" s="339"/>
      <c r="AJ809" s="339"/>
      <c r="AK809" s="339"/>
    </row>
    <row r="810" spans="1:37" ht="12.75" customHeight="1">
      <c r="A810" s="339"/>
      <c r="B810" s="466"/>
      <c r="C810" s="339"/>
      <c r="D810" s="339"/>
      <c r="E810" s="339"/>
      <c r="F810" s="339"/>
      <c r="G810" s="339"/>
      <c r="H810" s="339"/>
      <c r="I810" s="339"/>
      <c r="J810" s="339"/>
      <c r="K810" s="339"/>
      <c r="L810" s="339"/>
      <c r="M810" s="340"/>
      <c r="N810" s="339"/>
      <c r="O810" s="339"/>
      <c r="P810" s="339"/>
      <c r="Q810" s="341"/>
      <c r="R810" s="178"/>
      <c r="S810" s="434"/>
      <c r="T810" s="434"/>
      <c r="U810" s="434"/>
      <c r="V810" s="339"/>
      <c r="W810" s="99">
        <f t="shared" si="20"/>
        <v>0</v>
      </c>
      <c r="X810" s="339"/>
      <c r="Y810" s="339"/>
      <c r="Z810" s="339"/>
      <c r="AA810" s="339"/>
      <c r="AB810" s="339"/>
      <c r="AC810" s="339"/>
      <c r="AD810" s="339"/>
      <c r="AE810" s="339"/>
      <c r="AF810" s="339"/>
      <c r="AG810" s="339"/>
      <c r="AH810" s="339"/>
      <c r="AI810" s="339"/>
      <c r="AJ810" s="339"/>
      <c r="AK810" s="339"/>
    </row>
    <row r="811" spans="1:37" ht="12.75" customHeight="1">
      <c r="A811" s="339"/>
      <c r="B811" s="466"/>
      <c r="C811" s="339"/>
      <c r="D811" s="339"/>
      <c r="E811" s="339"/>
      <c r="F811" s="339"/>
      <c r="G811" s="339"/>
      <c r="H811" s="339"/>
      <c r="I811" s="339"/>
      <c r="J811" s="339"/>
      <c r="K811" s="339"/>
      <c r="L811" s="339"/>
      <c r="M811" s="340"/>
      <c r="N811" s="339"/>
      <c r="O811" s="339"/>
      <c r="P811" s="339"/>
      <c r="Q811" s="341"/>
      <c r="R811" s="178"/>
      <c r="S811" s="434"/>
      <c r="T811" s="434"/>
      <c r="U811" s="434"/>
      <c r="V811" s="339"/>
      <c r="W811" s="99">
        <f t="shared" si="20"/>
        <v>0</v>
      </c>
      <c r="X811" s="339"/>
      <c r="Y811" s="339"/>
      <c r="Z811" s="339"/>
      <c r="AA811" s="339"/>
      <c r="AB811" s="339"/>
      <c r="AC811" s="339"/>
      <c r="AD811" s="339"/>
      <c r="AE811" s="339"/>
      <c r="AF811" s="339"/>
      <c r="AG811" s="339"/>
      <c r="AH811" s="339"/>
      <c r="AI811" s="339"/>
      <c r="AJ811" s="339"/>
      <c r="AK811" s="339"/>
    </row>
    <row r="812" spans="1:37" ht="12.75" customHeight="1">
      <c r="A812" s="339"/>
      <c r="B812" s="466"/>
      <c r="C812" s="339"/>
      <c r="D812" s="339"/>
      <c r="E812" s="339"/>
      <c r="F812" s="339"/>
      <c r="G812" s="339"/>
      <c r="H812" s="339"/>
      <c r="I812" s="339"/>
      <c r="J812" s="339"/>
      <c r="K812" s="339"/>
      <c r="L812" s="339"/>
      <c r="M812" s="340"/>
      <c r="N812" s="339"/>
      <c r="O812" s="339"/>
      <c r="P812" s="339"/>
      <c r="Q812" s="341"/>
      <c r="R812" s="178"/>
      <c r="S812" s="434"/>
      <c r="T812" s="434"/>
      <c r="U812" s="434"/>
      <c r="V812" s="339"/>
      <c r="W812" s="99">
        <f t="shared" si="20"/>
        <v>0</v>
      </c>
      <c r="X812" s="339"/>
      <c r="Y812" s="339"/>
      <c r="Z812" s="339"/>
      <c r="AA812" s="339"/>
      <c r="AB812" s="339"/>
      <c r="AC812" s="339"/>
      <c r="AD812" s="339"/>
      <c r="AE812" s="339"/>
      <c r="AF812" s="339"/>
      <c r="AG812" s="339"/>
      <c r="AH812" s="339"/>
      <c r="AI812" s="339"/>
      <c r="AJ812" s="339"/>
      <c r="AK812" s="339"/>
    </row>
    <row r="813" spans="1:37" ht="12.75" customHeight="1">
      <c r="A813" s="339"/>
      <c r="B813" s="466"/>
      <c r="C813" s="339"/>
      <c r="D813" s="339"/>
      <c r="E813" s="339"/>
      <c r="F813" s="339"/>
      <c r="G813" s="339"/>
      <c r="H813" s="339"/>
      <c r="I813" s="339"/>
      <c r="J813" s="339"/>
      <c r="K813" s="339"/>
      <c r="L813" s="339"/>
      <c r="M813" s="340"/>
      <c r="N813" s="339"/>
      <c r="O813" s="339"/>
      <c r="P813" s="339"/>
      <c r="Q813" s="341"/>
      <c r="R813" s="178"/>
      <c r="S813" s="434"/>
      <c r="T813" s="434"/>
      <c r="U813" s="434"/>
      <c r="V813" s="339"/>
      <c r="W813" s="99">
        <f t="shared" si="20"/>
        <v>0</v>
      </c>
      <c r="X813" s="339"/>
      <c r="Y813" s="339"/>
      <c r="Z813" s="339"/>
      <c r="AA813" s="339"/>
      <c r="AB813" s="339"/>
      <c r="AC813" s="339"/>
      <c r="AD813" s="339"/>
      <c r="AE813" s="339"/>
      <c r="AF813" s="339"/>
      <c r="AG813" s="339"/>
      <c r="AH813" s="339"/>
      <c r="AI813" s="339"/>
      <c r="AJ813" s="339"/>
      <c r="AK813" s="339"/>
    </row>
    <row r="814" spans="1:37" ht="12.75" customHeight="1">
      <c r="A814" s="339"/>
      <c r="B814" s="466"/>
      <c r="C814" s="339"/>
      <c r="D814" s="339"/>
      <c r="E814" s="339"/>
      <c r="F814" s="339"/>
      <c r="G814" s="339"/>
      <c r="H814" s="339"/>
      <c r="I814" s="339"/>
      <c r="J814" s="339"/>
      <c r="K814" s="339"/>
      <c r="L814" s="339"/>
      <c r="M814" s="340"/>
      <c r="N814" s="339"/>
      <c r="O814" s="339"/>
      <c r="P814" s="339"/>
      <c r="Q814" s="341"/>
      <c r="R814" s="178"/>
      <c r="S814" s="434"/>
      <c r="T814" s="434"/>
      <c r="U814" s="434"/>
      <c r="V814" s="339"/>
      <c r="W814" s="99">
        <f t="shared" si="20"/>
        <v>0</v>
      </c>
      <c r="X814" s="339"/>
      <c r="Y814" s="339"/>
      <c r="Z814" s="339"/>
      <c r="AA814" s="339"/>
      <c r="AB814" s="339"/>
      <c r="AC814" s="339"/>
      <c r="AD814" s="339"/>
      <c r="AE814" s="339"/>
      <c r="AF814" s="339"/>
      <c r="AG814" s="339"/>
      <c r="AH814" s="339"/>
      <c r="AI814" s="339"/>
      <c r="AJ814" s="339"/>
      <c r="AK814" s="339"/>
    </row>
    <row r="815" spans="1:37" ht="12.75" customHeight="1">
      <c r="A815" s="339"/>
      <c r="B815" s="466"/>
      <c r="C815" s="339"/>
      <c r="D815" s="339"/>
      <c r="E815" s="339"/>
      <c r="F815" s="339"/>
      <c r="G815" s="339"/>
      <c r="H815" s="339"/>
      <c r="I815" s="339"/>
      <c r="J815" s="339"/>
      <c r="K815" s="339"/>
      <c r="L815" s="339"/>
      <c r="M815" s="340"/>
      <c r="N815" s="339"/>
      <c r="O815" s="339"/>
      <c r="P815" s="339"/>
      <c r="Q815" s="341"/>
      <c r="R815" s="178"/>
      <c r="S815" s="434"/>
      <c r="T815" s="434"/>
      <c r="U815" s="434"/>
      <c r="V815" s="339"/>
      <c r="W815" s="99">
        <f t="shared" si="20"/>
        <v>0</v>
      </c>
      <c r="X815" s="339"/>
      <c r="Y815" s="339"/>
      <c r="Z815" s="339"/>
      <c r="AA815" s="339"/>
      <c r="AB815" s="339"/>
      <c r="AC815" s="339"/>
      <c r="AD815" s="339"/>
      <c r="AE815" s="339"/>
      <c r="AF815" s="339"/>
      <c r="AG815" s="339"/>
      <c r="AH815" s="339"/>
      <c r="AI815" s="339"/>
      <c r="AJ815" s="339"/>
      <c r="AK815" s="339"/>
    </row>
    <row r="816" spans="1:37" ht="12.75" customHeight="1">
      <c r="A816" s="339"/>
      <c r="B816" s="466"/>
      <c r="C816" s="339"/>
      <c r="D816" s="339"/>
      <c r="E816" s="339"/>
      <c r="F816" s="339"/>
      <c r="G816" s="339"/>
      <c r="H816" s="339"/>
      <c r="I816" s="339"/>
      <c r="J816" s="339"/>
      <c r="K816" s="339"/>
      <c r="L816" s="339"/>
      <c r="M816" s="340"/>
      <c r="N816" s="339"/>
      <c r="O816" s="339"/>
      <c r="P816" s="339"/>
      <c r="Q816" s="341"/>
      <c r="R816" s="178"/>
      <c r="S816" s="434"/>
      <c r="T816" s="434"/>
      <c r="U816" s="434"/>
      <c r="V816" s="339"/>
      <c r="W816" s="99">
        <f t="shared" si="20"/>
        <v>0</v>
      </c>
      <c r="X816" s="339"/>
      <c r="Y816" s="339"/>
      <c r="Z816" s="339"/>
      <c r="AA816" s="339"/>
      <c r="AB816" s="339"/>
      <c r="AC816" s="339"/>
      <c r="AD816" s="339"/>
      <c r="AE816" s="339"/>
      <c r="AF816" s="339"/>
      <c r="AG816" s="339"/>
      <c r="AH816" s="339"/>
      <c r="AI816" s="339"/>
      <c r="AJ816" s="339"/>
      <c r="AK816" s="339"/>
    </row>
    <row r="817" spans="1:37" ht="12.75" customHeight="1">
      <c r="A817" s="339"/>
      <c r="B817" s="466"/>
      <c r="C817" s="339"/>
      <c r="D817" s="339"/>
      <c r="E817" s="339"/>
      <c r="F817" s="339"/>
      <c r="G817" s="339"/>
      <c r="H817" s="339"/>
      <c r="I817" s="339"/>
      <c r="J817" s="339"/>
      <c r="K817" s="339"/>
      <c r="L817" s="339"/>
      <c r="M817" s="340"/>
      <c r="N817" s="339"/>
      <c r="O817" s="339"/>
      <c r="P817" s="339"/>
      <c r="Q817" s="341"/>
      <c r="R817" s="178"/>
      <c r="S817" s="434"/>
      <c r="T817" s="434"/>
      <c r="U817" s="434"/>
      <c r="V817" s="339"/>
      <c r="W817" s="99">
        <f t="shared" si="20"/>
        <v>0</v>
      </c>
      <c r="X817" s="339"/>
      <c r="Y817" s="339"/>
      <c r="Z817" s="339"/>
      <c r="AA817" s="339"/>
      <c r="AB817" s="339"/>
      <c r="AC817" s="339"/>
      <c r="AD817" s="339"/>
      <c r="AE817" s="339"/>
      <c r="AF817" s="339"/>
      <c r="AG817" s="339"/>
      <c r="AH817" s="339"/>
      <c r="AI817" s="339"/>
      <c r="AJ817" s="339"/>
      <c r="AK817" s="339"/>
    </row>
    <row r="818" spans="1:37" ht="12.75" customHeight="1">
      <c r="A818" s="339"/>
      <c r="B818" s="466"/>
      <c r="C818" s="339"/>
      <c r="D818" s="339"/>
      <c r="E818" s="339"/>
      <c r="F818" s="339"/>
      <c r="G818" s="339"/>
      <c r="H818" s="339"/>
      <c r="I818" s="339"/>
      <c r="J818" s="339"/>
      <c r="K818" s="339"/>
      <c r="L818" s="339"/>
      <c r="M818" s="340"/>
      <c r="N818" s="339"/>
      <c r="O818" s="339"/>
      <c r="P818" s="339"/>
      <c r="Q818" s="341"/>
      <c r="R818" s="178"/>
      <c r="S818" s="434"/>
      <c r="T818" s="434"/>
      <c r="U818" s="434"/>
      <c r="V818" s="339"/>
      <c r="W818" s="99">
        <f t="shared" si="20"/>
        <v>0</v>
      </c>
      <c r="X818" s="339"/>
      <c r="Y818" s="339"/>
      <c r="Z818" s="339"/>
      <c r="AA818" s="339"/>
      <c r="AB818" s="339"/>
      <c r="AC818" s="339"/>
      <c r="AD818" s="339"/>
      <c r="AE818" s="339"/>
      <c r="AF818" s="339"/>
      <c r="AG818" s="339"/>
      <c r="AH818" s="339"/>
      <c r="AI818" s="339"/>
      <c r="AJ818" s="339"/>
      <c r="AK818" s="339"/>
    </row>
    <row r="819" spans="1:37" ht="12.75" customHeight="1">
      <c r="A819" s="339"/>
      <c r="B819" s="466"/>
      <c r="C819" s="339"/>
      <c r="D819" s="339"/>
      <c r="E819" s="339"/>
      <c r="F819" s="339"/>
      <c r="G819" s="339"/>
      <c r="H819" s="339"/>
      <c r="I819" s="339"/>
      <c r="J819" s="339"/>
      <c r="K819" s="339"/>
      <c r="L819" s="339"/>
      <c r="M819" s="340"/>
      <c r="N819" s="339"/>
      <c r="O819" s="339"/>
      <c r="P819" s="339"/>
      <c r="Q819" s="341"/>
      <c r="R819" s="178"/>
      <c r="S819" s="434"/>
      <c r="T819" s="434"/>
      <c r="U819" s="434"/>
      <c r="V819" s="339"/>
      <c r="W819" s="99">
        <f t="shared" si="20"/>
        <v>0</v>
      </c>
      <c r="X819" s="339"/>
      <c r="Y819" s="339"/>
      <c r="Z819" s="339"/>
      <c r="AA819" s="339"/>
      <c r="AB819" s="339"/>
      <c r="AC819" s="339"/>
      <c r="AD819" s="339"/>
      <c r="AE819" s="339"/>
      <c r="AF819" s="339"/>
      <c r="AG819" s="339"/>
      <c r="AH819" s="339"/>
      <c r="AI819" s="339"/>
      <c r="AJ819" s="339"/>
      <c r="AK819" s="339"/>
    </row>
    <row r="820" spans="1:37" ht="12.75" customHeight="1">
      <c r="A820" s="339"/>
      <c r="B820" s="466"/>
      <c r="C820" s="339"/>
      <c r="D820" s="339"/>
      <c r="E820" s="339"/>
      <c r="F820" s="339"/>
      <c r="G820" s="339"/>
      <c r="H820" s="339"/>
      <c r="I820" s="339"/>
      <c r="J820" s="339"/>
      <c r="K820" s="339"/>
      <c r="L820" s="339"/>
      <c r="M820" s="340"/>
      <c r="N820" s="339"/>
      <c r="O820" s="339"/>
      <c r="P820" s="339"/>
      <c r="Q820" s="341"/>
      <c r="R820" s="178"/>
      <c r="S820" s="434"/>
      <c r="T820" s="434"/>
      <c r="U820" s="434"/>
      <c r="V820" s="339"/>
      <c r="W820" s="99">
        <f t="shared" si="20"/>
        <v>0</v>
      </c>
      <c r="X820" s="339"/>
      <c r="Y820" s="339"/>
      <c r="Z820" s="339"/>
      <c r="AA820" s="339"/>
      <c r="AB820" s="339"/>
      <c r="AC820" s="339"/>
      <c r="AD820" s="339"/>
      <c r="AE820" s="339"/>
      <c r="AF820" s="339"/>
      <c r="AG820" s="339"/>
      <c r="AH820" s="339"/>
      <c r="AI820" s="339"/>
      <c r="AJ820" s="339"/>
      <c r="AK820" s="339"/>
    </row>
    <row r="821" spans="1:37" ht="12.75" customHeight="1">
      <c r="A821" s="339"/>
      <c r="B821" s="466"/>
      <c r="C821" s="339"/>
      <c r="D821" s="339"/>
      <c r="E821" s="339"/>
      <c r="F821" s="339"/>
      <c r="G821" s="339"/>
      <c r="H821" s="339"/>
      <c r="I821" s="339"/>
      <c r="J821" s="339"/>
      <c r="K821" s="339"/>
      <c r="L821" s="339"/>
      <c r="M821" s="340"/>
      <c r="N821" s="339"/>
      <c r="O821" s="339"/>
      <c r="P821" s="339"/>
      <c r="Q821" s="341"/>
      <c r="R821" s="178"/>
      <c r="S821" s="434"/>
      <c r="T821" s="434"/>
      <c r="U821" s="434"/>
      <c r="V821" s="339"/>
      <c r="W821" s="99">
        <f t="shared" si="20"/>
        <v>0</v>
      </c>
      <c r="X821" s="339"/>
      <c r="Y821" s="339"/>
      <c r="Z821" s="339"/>
      <c r="AA821" s="339"/>
      <c r="AB821" s="339"/>
      <c r="AC821" s="339"/>
      <c r="AD821" s="339"/>
      <c r="AE821" s="339"/>
      <c r="AF821" s="339"/>
      <c r="AG821" s="339"/>
      <c r="AH821" s="339"/>
      <c r="AI821" s="339"/>
      <c r="AJ821" s="339"/>
      <c r="AK821" s="339"/>
    </row>
    <row r="822" spans="1:37" ht="12.75" customHeight="1">
      <c r="A822" s="339"/>
      <c r="B822" s="466"/>
      <c r="C822" s="339"/>
      <c r="D822" s="339"/>
      <c r="E822" s="339"/>
      <c r="F822" s="339"/>
      <c r="G822" s="339"/>
      <c r="H822" s="339"/>
      <c r="I822" s="339"/>
      <c r="J822" s="339"/>
      <c r="K822" s="339"/>
      <c r="L822" s="339"/>
      <c r="M822" s="340"/>
      <c r="N822" s="339"/>
      <c r="O822" s="339"/>
      <c r="P822" s="339"/>
      <c r="Q822" s="341"/>
      <c r="R822" s="178"/>
      <c r="S822" s="434"/>
      <c r="T822" s="434"/>
      <c r="U822" s="434"/>
      <c r="V822" s="339"/>
      <c r="W822" s="99">
        <f t="shared" si="20"/>
        <v>0</v>
      </c>
      <c r="X822" s="339"/>
      <c r="Y822" s="339"/>
      <c r="Z822" s="339"/>
      <c r="AA822" s="339"/>
      <c r="AB822" s="339"/>
      <c r="AC822" s="339"/>
      <c r="AD822" s="339"/>
      <c r="AE822" s="339"/>
      <c r="AF822" s="339"/>
      <c r="AG822" s="339"/>
      <c r="AH822" s="339"/>
      <c r="AI822" s="339"/>
      <c r="AJ822" s="339"/>
      <c r="AK822" s="339"/>
    </row>
    <row r="823" spans="1:37" ht="12.75" customHeight="1">
      <c r="A823" s="339"/>
      <c r="B823" s="466"/>
      <c r="C823" s="339"/>
      <c r="D823" s="339"/>
      <c r="E823" s="339"/>
      <c r="F823" s="339"/>
      <c r="G823" s="339"/>
      <c r="H823" s="339"/>
      <c r="I823" s="339"/>
      <c r="J823" s="339"/>
      <c r="K823" s="339"/>
      <c r="L823" s="339"/>
      <c r="M823" s="340"/>
      <c r="N823" s="339"/>
      <c r="O823" s="339"/>
      <c r="P823" s="339"/>
      <c r="Q823" s="341"/>
      <c r="R823" s="178"/>
      <c r="S823" s="434"/>
      <c r="T823" s="434"/>
      <c r="U823" s="434"/>
      <c r="V823" s="339"/>
      <c r="W823" s="99">
        <f t="shared" si="20"/>
        <v>0</v>
      </c>
      <c r="X823" s="339"/>
      <c r="Y823" s="339"/>
      <c r="Z823" s="339"/>
      <c r="AA823" s="339"/>
      <c r="AB823" s="339"/>
      <c r="AC823" s="339"/>
      <c r="AD823" s="339"/>
      <c r="AE823" s="339"/>
      <c r="AF823" s="339"/>
      <c r="AG823" s="339"/>
      <c r="AH823" s="339"/>
      <c r="AI823" s="339"/>
      <c r="AJ823" s="339"/>
      <c r="AK823" s="339"/>
    </row>
    <row r="824" spans="1:37" ht="12.75" customHeight="1">
      <c r="A824" s="339"/>
      <c r="B824" s="466"/>
      <c r="C824" s="339"/>
      <c r="D824" s="339"/>
      <c r="E824" s="339"/>
      <c r="F824" s="339"/>
      <c r="G824" s="339"/>
      <c r="H824" s="339"/>
      <c r="I824" s="339"/>
      <c r="J824" s="339"/>
      <c r="K824" s="339"/>
      <c r="L824" s="339"/>
      <c r="M824" s="340"/>
      <c r="N824" s="339"/>
      <c r="O824" s="339"/>
      <c r="P824" s="339"/>
      <c r="Q824" s="341"/>
      <c r="R824" s="178"/>
      <c r="S824" s="434"/>
      <c r="T824" s="434"/>
      <c r="U824" s="434"/>
      <c r="V824" s="339"/>
      <c r="W824" s="99">
        <f t="shared" si="20"/>
        <v>0</v>
      </c>
      <c r="X824" s="339"/>
      <c r="Y824" s="339"/>
      <c r="Z824" s="339"/>
      <c r="AA824" s="339"/>
      <c r="AB824" s="339"/>
      <c r="AC824" s="339"/>
      <c r="AD824" s="339"/>
      <c r="AE824" s="339"/>
      <c r="AF824" s="339"/>
      <c r="AG824" s="339"/>
      <c r="AH824" s="339"/>
      <c r="AI824" s="339"/>
      <c r="AJ824" s="339"/>
      <c r="AK824" s="339"/>
    </row>
    <row r="825" spans="1:37" ht="12.75" customHeight="1">
      <c r="A825" s="339"/>
      <c r="B825" s="466"/>
      <c r="C825" s="339"/>
      <c r="D825" s="339"/>
      <c r="E825" s="339"/>
      <c r="F825" s="339"/>
      <c r="G825" s="339"/>
      <c r="H825" s="339"/>
      <c r="I825" s="339"/>
      <c r="J825" s="339"/>
      <c r="K825" s="339"/>
      <c r="L825" s="339"/>
      <c r="M825" s="340"/>
      <c r="N825" s="339"/>
      <c r="O825" s="339"/>
      <c r="P825" s="339"/>
      <c r="Q825" s="341"/>
      <c r="R825" s="178"/>
      <c r="S825" s="434"/>
      <c r="T825" s="434"/>
      <c r="U825" s="434"/>
      <c r="V825" s="339"/>
      <c r="W825" s="99">
        <f t="shared" si="20"/>
        <v>0</v>
      </c>
      <c r="X825" s="339"/>
      <c r="Y825" s="339"/>
      <c r="Z825" s="339"/>
      <c r="AA825" s="339"/>
      <c r="AB825" s="339"/>
      <c r="AC825" s="339"/>
      <c r="AD825" s="339"/>
      <c r="AE825" s="339"/>
      <c r="AF825" s="339"/>
      <c r="AG825" s="339"/>
      <c r="AH825" s="339"/>
      <c r="AI825" s="339"/>
      <c r="AJ825" s="339"/>
      <c r="AK825" s="339"/>
    </row>
    <row r="826" spans="1:37" ht="12.75" customHeight="1">
      <c r="A826" s="339"/>
      <c r="B826" s="466"/>
      <c r="C826" s="339"/>
      <c r="D826" s="339"/>
      <c r="E826" s="339"/>
      <c r="F826" s="339"/>
      <c r="G826" s="339"/>
      <c r="H826" s="339"/>
      <c r="I826" s="339"/>
      <c r="J826" s="339"/>
      <c r="K826" s="339"/>
      <c r="L826" s="339"/>
      <c r="M826" s="340"/>
      <c r="N826" s="339"/>
      <c r="O826" s="339"/>
      <c r="P826" s="339"/>
      <c r="Q826" s="341"/>
      <c r="R826" s="178"/>
      <c r="S826" s="434"/>
      <c r="T826" s="434"/>
      <c r="U826" s="434"/>
      <c r="V826" s="339"/>
      <c r="W826" s="99">
        <f t="shared" si="20"/>
        <v>0</v>
      </c>
      <c r="X826" s="339"/>
      <c r="Y826" s="339"/>
      <c r="Z826" s="339"/>
      <c r="AA826" s="339"/>
      <c r="AB826" s="339"/>
      <c r="AC826" s="339"/>
      <c r="AD826" s="339"/>
      <c r="AE826" s="339"/>
      <c r="AF826" s="339"/>
      <c r="AG826" s="339"/>
      <c r="AH826" s="339"/>
      <c r="AI826" s="339"/>
      <c r="AJ826" s="339"/>
      <c r="AK826" s="339"/>
    </row>
    <row r="827" spans="1:37" ht="12.75" customHeight="1">
      <c r="A827" s="339"/>
      <c r="B827" s="466"/>
      <c r="C827" s="339"/>
      <c r="D827" s="339"/>
      <c r="E827" s="339"/>
      <c r="F827" s="339"/>
      <c r="G827" s="339"/>
      <c r="H827" s="339"/>
      <c r="I827" s="339"/>
      <c r="J827" s="339"/>
      <c r="K827" s="339"/>
      <c r="L827" s="339"/>
      <c r="M827" s="340"/>
      <c r="N827" s="339"/>
      <c r="O827" s="339"/>
      <c r="P827" s="339"/>
      <c r="Q827" s="341"/>
      <c r="R827" s="178"/>
      <c r="S827" s="434"/>
      <c r="T827" s="434"/>
      <c r="U827" s="434"/>
      <c r="V827" s="339"/>
      <c r="W827" s="99">
        <f t="shared" si="20"/>
        <v>0</v>
      </c>
      <c r="X827" s="339"/>
      <c r="Y827" s="339"/>
      <c r="Z827" s="339"/>
      <c r="AA827" s="339"/>
      <c r="AB827" s="339"/>
      <c r="AC827" s="339"/>
      <c r="AD827" s="339"/>
      <c r="AE827" s="339"/>
      <c r="AF827" s="339"/>
      <c r="AG827" s="339"/>
      <c r="AH827" s="339"/>
      <c r="AI827" s="339"/>
      <c r="AJ827" s="339"/>
      <c r="AK827" s="339"/>
    </row>
    <row r="828" spans="1:37" ht="12.75" customHeight="1">
      <c r="A828" s="339"/>
      <c r="B828" s="466"/>
      <c r="C828" s="339"/>
      <c r="D828" s="339"/>
      <c r="E828" s="339"/>
      <c r="F828" s="339"/>
      <c r="G828" s="339"/>
      <c r="H828" s="339"/>
      <c r="I828" s="339"/>
      <c r="J828" s="339"/>
      <c r="K828" s="339"/>
      <c r="L828" s="339"/>
      <c r="M828" s="340"/>
      <c r="N828" s="339"/>
      <c r="O828" s="339"/>
      <c r="P828" s="339"/>
      <c r="Q828" s="341"/>
      <c r="R828" s="178"/>
      <c r="S828" s="434"/>
      <c r="T828" s="434"/>
      <c r="U828" s="434"/>
      <c r="V828" s="339"/>
      <c r="W828" s="99">
        <f t="shared" si="20"/>
        <v>0</v>
      </c>
      <c r="X828" s="339"/>
      <c r="Y828" s="339"/>
      <c r="Z828" s="339"/>
      <c r="AA828" s="339"/>
      <c r="AB828" s="339"/>
      <c r="AC828" s="339"/>
      <c r="AD828" s="339"/>
      <c r="AE828" s="339"/>
      <c r="AF828" s="339"/>
      <c r="AG828" s="339"/>
      <c r="AH828" s="339"/>
      <c r="AI828" s="339"/>
      <c r="AJ828" s="339"/>
      <c r="AK828" s="339"/>
    </row>
    <row r="829" spans="1:37" ht="12.75" customHeight="1">
      <c r="A829" s="339"/>
      <c r="B829" s="466"/>
      <c r="C829" s="339"/>
      <c r="D829" s="339"/>
      <c r="E829" s="339"/>
      <c r="F829" s="339"/>
      <c r="G829" s="339"/>
      <c r="H829" s="339"/>
      <c r="I829" s="339"/>
      <c r="J829" s="339"/>
      <c r="K829" s="339"/>
      <c r="L829" s="339"/>
      <c r="M829" s="340"/>
      <c r="N829" s="339"/>
      <c r="O829" s="339"/>
      <c r="P829" s="339"/>
      <c r="Q829" s="341"/>
      <c r="R829" s="178"/>
      <c r="S829" s="434"/>
      <c r="T829" s="434"/>
      <c r="U829" s="434"/>
      <c r="V829" s="339"/>
      <c r="W829" s="99">
        <f t="shared" si="20"/>
        <v>0</v>
      </c>
      <c r="X829" s="339"/>
      <c r="Y829" s="339"/>
      <c r="Z829" s="339"/>
      <c r="AA829" s="339"/>
      <c r="AB829" s="339"/>
      <c r="AC829" s="339"/>
      <c r="AD829" s="339"/>
      <c r="AE829" s="339"/>
      <c r="AF829" s="339"/>
      <c r="AG829" s="339"/>
      <c r="AH829" s="339"/>
      <c r="AI829" s="339"/>
      <c r="AJ829" s="339"/>
      <c r="AK829" s="339"/>
    </row>
    <row r="830" spans="1:37" ht="12.75" customHeight="1">
      <c r="A830" s="339"/>
      <c r="B830" s="466"/>
      <c r="C830" s="339"/>
      <c r="D830" s="339"/>
      <c r="E830" s="339"/>
      <c r="F830" s="339"/>
      <c r="G830" s="339"/>
      <c r="H830" s="339"/>
      <c r="I830" s="339"/>
      <c r="J830" s="339"/>
      <c r="K830" s="339"/>
      <c r="L830" s="339"/>
      <c r="M830" s="340"/>
      <c r="N830" s="339"/>
      <c r="O830" s="339"/>
      <c r="P830" s="339"/>
      <c r="Q830" s="341"/>
      <c r="R830" s="178"/>
      <c r="S830" s="434"/>
      <c r="T830" s="434"/>
      <c r="U830" s="434"/>
      <c r="V830" s="339"/>
      <c r="W830" s="99">
        <f t="shared" si="20"/>
        <v>0</v>
      </c>
      <c r="X830" s="339"/>
      <c r="Y830" s="339"/>
      <c r="Z830" s="339"/>
      <c r="AA830" s="339"/>
      <c r="AB830" s="339"/>
      <c r="AC830" s="339"/>
      <c r="AD830" s="339"/>
      <c r="AE830" s="339"/>
      <c r="AF830" s="339"/>
      <c r="AG830" s="339"/>
      <c r="AH830" s="339"/>
      <c r="AI830" s="339"/>
      <c r="AJ830" s="339"/>
      <c r="AK830" s="339"/>
    </row>
    <row r="831" spans="1:37" ht="12.75" customHeight="1">
      <c r="A831" s="339"/>
      <c r="B831" s="466"/>
      <c r="C831" s="339"/>
      <c r="D831" s="339"/>
      <c r="E831" s="339"/>
      <c r="F831" s="339"/>
      <c r="G831" s="339"/>
      <c r="H831" s="339"/>
      <c r="I831" s="339"/>
      <c r="J831" s="339"/>
      <c r="K831" s="339"/>
      <c r="L831" s="339"/>
      <c r="M831" s="340"/>
      <c r="N831" s="339"/>
      <c r="O831" s="339"/>
      <c r="P831" s="339"/>
      <c r="Q831" s="341"/>
      <c r="R831" s="178"/>
      <c r="S831" s="434"/>
      <c r="T831" s="434"/>
      <c r="U831" s="434"/>
      <c r="V831" s="339"/>
      <c r="W831" s="99">
        <f t="shared" si="20"/>
        <v>0</v>
      </c>
      <c r="X831" s="339"/>
      <c r="Y831" s="339"/>
      <c r="Z831" s="339"/>
      <c r="AA831" s="339"/>
      <c r="AB831" s="339"/>
      <c r="AC831" s="339"/>
      <c r="AD831" s="339"/>
      <c r="AE831" s="339"/>
      <c r="AF831" s="339"/>
      <c r="AG831" s="339"/>
      <c r="AH831" s="339"/>
      <c r="AI831" s="339"/>
      <c r="AJ831" s="339"/>
      <c r="AK831" s="339"/>
    </row>
    <row r="832" spans="1:37" ht="12.75" customHeight="1">
      <c r="A832" s="339"/>
      <c r="B832" s="466"/>
      <c r="C832" s="339"/>
      <c r="D832" s="339"/>
      <c r="E832" s="339"/>
      <c r="F832" s="339"/>
      <c r="G832" s="339"/>
      <c r="H832" s="339"/>
      <c r="I832" s="339"/>
      <c r="J832" s="339"/>
      <c r="K832" s="339"/>
      <c r="L832" s="339"/>
      <c r="M832" s="340"/>
      <c r="N832" s="339"/>
      <c r="O832" s="339"/>
      <c r="P832" s="339"/>
      <c r="Q832" s="341"/>
      <c r="R832" s="178"/>
      <c r="S832" s="434"/>
      <c r="T832" s="434"/>
      <c r="U832" s="434"/>
      <c r="V832" s="339"/>
      <c r="W832" s="99">
        <f t="shared" si="20"/>
        <v>0</v>
      </c>
      <c r="X832" s="339"/>
      <c r="Y832" s="339"/>
      <c r="Z832" s="339"/>
      <c r="AA832" s="339"/>
      <c r="AB832" s="339"/>
      <c r="AC832" s="339"/>
      <c r="AD832" s="339"/>
      <c r="AE832" s="339"/>
      <c r="AF832" s="339"/>
      <c r="AG832" s="339"/>
      <c r="AH832" s="339"/>
      <c r="AI832" s="339"/>
      <c r="AJ832" s="339"/>
      <c r="AK832" s="339"/>
    </row>
    <row r="833" spans="1:37" ht="12.75" customHeight="1">
      <c r="A833" s="339"/>
      <c r="B833" s="466"/>
      <c r="C833" s="339"/>
      <c r="D833" s="339"/>
      <c r="E833" s="339"/>
      <c r="F833" s="339"/>
      <c r="G833" s="339"/>
      <c r="H833" s="339"/>
      <c r="I833" s="339"/>
      <c r="J833" s="339"/>
      <c r="K833" s="339"/>
      <c r="L833" s="339"/>
      <c r="M833" s="340"/>
      <c r="N833" s="339"/>
      <c r="O833" s="339"/>
      <c r="P833" s="339"/>
      <c r="Q833" s="341"/>
      <c r="R833" s="178"/>
      <c r="S833" s="434"/>
      <c r="T833" s="434"/>
      <c r="U833" s="434"/>
      <c r="V833" s="339"/>
      <c r="W833" s="99">
        <f t="shared" si="20"/>
        <v>0</v>
      </c>
      <c r="X833" s="339"/>
      <c r="Y833" s="339"/>
      <c r="Z833" s="339"/>
      <c r="AA833" s="339"/>
      <c r="AB833" s="339"/>
      <c r="AC833" s="339"/>
      <c r="AD833" s="339"/>
      <c r="AE833" s="339"/>
      <c r="AF833" s="339"/>
      <c r="AG833" s="339"/>
      <c r="AH833" s="339"/>
      <c r="AI833" s="339"/>
      <c r="AJ833" s="339"/>
      <c r="AK833" s="339"/>
    </row>
    <row r="834" spans="1:37" ht="12.75" customHeight="1">
      <c r="A834" s="339"/>
      <c r="B834" s="466"/>
      <c r="C834" s="339"/>
      <c r="D834" s="339"/>
      <c r="E834" s="339"/>
      <c r="F834" s="339"/>
      <c r="G834" s="339"/>
      <c r="H834" s="339"/>
      <c r="I834" s="339"/>
      <c r="J834" s="339"/>
      <c r="K834" s="339"/>
      <c r="L834" s="339"/>
      <c r="M834" s="340"/>
      <c r="N834" s="339"/>
      <c r="O834" s="339"/>
      <c r="P834" s="339"/>
      <c r="Q834" s="341"/>
      <c r="R834" s="178"/>
      <c r="S834" s="434"/>
      <c r="T834" s="434"/>
      <c r="U834" s="434"/>
      <c r="V834" s="339"/>
      <c r="W834" s="99">
        <f t="shared" si="20"/>
        <v>0</v>
      </c>
      <c r="X834" s="339"/>
      <c r="Y834" s="339"/>
      <c r="Z834" s="339"/>
      <c r="AA834" s="339"/>
      <c r="AB834" s="339"/>
      <c r="AC834" s="339"/>
      <c r="AD834" s="339"/>
      <c r="AE834" s="339"/>
      <c r="AF834" s="339"/>
      <c r="AG834" s="339"/>
      <c r="AH834" s="339"/>
      <c r="AI834" s="339"/>
      <c r="AJ834" s="339"/>
      <c r="AK834" s="339"/>
    </row>
    <row r="835" spans="1:37" ht="12.75" customHeight="1">
      <c r="A835" s="339"/>
      <c r="B835" s="466"/>
      <c r="C835" s="339"/>
      <c r="D835" s="339"/>
      <c r="E835" s="339"/>
      <c r="F835" s="339"/>
      <c r="G835" s="339"/>
      <c r="H835" s="339"/>
      <c r="I835" s="339"/>
      <c r="J835" s="339"/>
      <c r="K835" s="339"/>
      <c r="L835" s="339"/>
      <c r="M835" s="340"/>
      <c r="N835" s="339"/>
      <c r="O835" s="339"/>
      <c r="P835" s="339"/>
      <c r="Q835" s="341"/>
      <c r="R835" s="178"/>
      <c r="S835" s="434"/>
      <c r="T835" s="434"/>
      <c r="U835" s="434"/>
      <c r="V835" s="339"/>
      <c r="W835" s="99">
        <f t="shared" si="20"/>
        <v>0</v>
      </c>
      <c r="X835" s="339"/>
      <c r="Y835" s="339"/>
      <c r="Z835" s="339"/>
      <c r="AA835" s="339"/>
      <c r="AB835" s="339"/>
      <c r="AC835" s="339"/>
      <c r="AD835" s="339"/>
      <c r="AE835" s="339"/>
      <c r="AF835" s="339"/>
      <c r="AG835" s="339"/>
      <c r="AH835" s="339"/>
      <c r="AI835" s="339"/>
      <c r="AJ835" s="339"/>
      <c r="AK835" s="339"/>
    </row>
    <row r="836" spans="1:37" ht="12.75" customHeight="1">
      <c r="A836" s="339"/>
      <c r="B836" s="466"/>
      <c r="C836" s="339"/>
      <c r="D836" s="339"/>
      <c r="E836" s="339"/>
      <c r="F836" s="339"/>
      <c r="G836" s="339"/>
      <c r="H836" s="339"/>
      <c r="I836" s="339"/>
      <c r="J836" s="339"/>
      <c r="K836" s="339"/>
      <c r="L836" s="339"/>
      <c r="M836" s="340"/>
      <c r="N836" s="339"/>
      <c r="O836" s="339"/>
      <c r="P836" s="339"/>
      <c r="Q836" s="341"/>
      <c r="R836" s="178"/>
      <c r="S836" s="434"/>
      <c r="T836" s="434"/>
      <c r="U836" s="434"/>
      <c r="V836" s="339"/>
      <c r="W836" s="99">
        <f t="shared" si="20"/>
        <v>0</v>
      </c>
      <c r="X836" s="339"/>
      <c r="Y836" s="339"/>
      <c r="Z836" s="339"/>
      <c r="AA836" s="339"/>
      <c r="AB836" s="339"/>
      <c r="AC836" s="339"/>
      <c r="AD836" s="339"/>
      <c r="AE836" s="339"/>
      <c r="AF836" s="339"/>
      <c r="AG836" s="339"/>
      <c r="AH836" s="339"/>
      <c r="AI836" s="339"/>
      <c r="AJ836" s="339"/>
      <c r="AK836" s="339"/>
    </row>
    <row r="837" spans="1:37" ht="12.75" customHeight="1">
      <c r="A837" s="339"/>
      <c r="B837" s="466"/>
      <c r="C837" s="339"/>
      <c r="D837" s="339"/>
      <c r="E837" s="339"/>
      <c r="F837" s="339"/>
      <c r="G837" s="339"/>
      <c r="H837" s="339"/>
      <c r="I837" s="339"/>
      <c r="J837" s="339"/>
      <c r="K837" s="339"/>
      <c r="L837" s="339"/>
      <c r="M837" s="340"/>
      <c r="N837" s="339"/>
      <c r="O837" s="339"/>
      <c r="P837" s="339"/>
      <c r="Q837" s="341"/>
      <c r="R837" s="178"/>
      <c r="S837" s="434"/>
      <c r="T837" s="434"/>
      <c r="U837" s="434"/>
      <c r="V837" s="339"/>
      <c r="W837" s="99">
        <f t="shared" si="20"/>
        <v>0</v>
      </c>
      <c r="X837" s="339"/>
      <c r="Y837" s="339"/>
      <c r="Z837" s="339"/>
      <c r="AA837" s="339"/>
      <c r="AB837" s="339"/>
      <c r="AC837" s="339"/>
      <c r="AD837" s="339"/>
      <c r="AE837" s="339"/>
      <c r="AF837" s="339"/>
      <c r="AG837" s="339"/>
      <c r="AH837" s="339"/>
      <c r="AI837" s="339"/>
      <c r="AJ837" s="339"/>
      <c r="AK837" s="339"/>
    </row>
    <row r="838" spans="1:37" ht="12.75" customHeight="1">
      <c r="A838" s="339"/>
      <c r="B838" s="466"/>
      <c r="C838" s="339"/>
      <c r="D838" s="339"/>
      <c r="E838" s="339"/>
      <c r="F838" s="339"/>
      <c r="G838" s="339"/>
      <c r="H838" s="339"/>
      <c r="I838" s="339"/>
      <c r="J838" s="339"/>
      <c r="K838" s="339"/>
      <c r="L838" s="339"/>
      <c r="M838" s="340"/>
      <c r="N838" s="339"/>
      <c r="O838" s="339"/>
      <c r="P838" s="339"/>
      <c r="Q838" s="341"/>
      <c r="R838" s="178"/>
      <c r="S838" s="434"/>
      <c r="T838" s="434"/>
      <c r="U838" s="434"/>
      <c r="V838" s="339"/>
      <c r="W838" s="99">
        <f t="shared" si="20"/>
        <v>0</v>
      </c>
      <c r="X838" s="339"/>
      <c r="Y838" s="339"/>
      <c r="Z838" s="339"/>
      <c r="AA838" s="339"/>
      <c r="AB838" s="339"/>
      <c r="AC838" s="339"/>
      <c r="AD838" s="339"/>
      <c r="AE838" s="339"/>
      <c r="AF838" s="339"/>
      <c r="AG838" s="339"/>
      <c r="AH838" s="339"/>
      <c r="AI838" s="339"/>
      <c r="AJ838" s="339"/>
      <c r="AK838" s="339"/>
    </row>
    <row r="839" spans="1:37" ht="12.75" customHeight="1">
      <c r="A839" s="339"/>
      <c r="B839" s="466"/>
      <c r="C839" s="339"/>
      <c r="D839" s="339"/>
      <c r="E839" s="339"/>
      <c r="F839" s="339"/>
      <c r="G839" s="339"/>
      <c r="H839" s="339"/>
      <c r="I839" s="339"/>
      <c r="J839" s="339"/>
      <c r="K839" s="339"/>
      <c r="L839" s="339"/>
      <c r="M839" s="340"/>
      <c r="N839" s="339"/>
      <c r="O839" s="339"/>
      <c r="P839" s="339"/>
      <c r="Q839" s="341"/>
      <c r="R839" s="178"/>
      <c r="S839" s="434"/>
      <c r="T839" s="434"/>
      <c r="U839" s="434"/>
      <c r="V839" s="339"/>
      <c r="W839" s="99">
        <f t="shared" si="20"/>
        <v>0</v>
      </c>
      <c r="X839" s="339"/>
      <c r="Y839" s="339"/>
      <c r="Z839" s="339"/>
      <c r="AA839" s="339"/>
      <c r="AB839" s="339"/>
      <c r="AC839" s="339"/>
      <c r="AD839" s="339"/>
      <c r="AE839" s="339"/>
      <c r="AF839" s="339"/>
      <c r="AG839" s="339"/>
      <c r="AH839" s="339"/>
      <c r="AI839" s="339"/>
      <c r="AJ839" s="339"/>
      <c r="AK839" s="339"/>
    </row>
    <row r="840" spans="1:37" ht="12.75" customHeight="1">
      <c r="A840" s="339"/>
      <c r="B840" s="466"/>
      <c r="C840" s="339"/>
      <c r="D840" s="339"/>
      <c r="E840" s="339"/>
      <c r="F840" s="339"/>
      <c r="G840" s="339"/>
      <c r="H840" s="339"/>
      <c r="I840" s="339"/>
      <c r="J840" s="339"/>
      <c r="K840" s="339"/>
      <c r="L840" s="339"/>
      <c r="M840" s="340"/>
      <c r="N840" s="339"/>
      <c r="O840" s="339"/>
      <c r="P840" s="339"/>
      <c r="Q840" s="341"/>
      <c r="R840" s="178"/>
      <c r="S840" s="434"/>
      <c r="T840" s="434"/>
      <c r="U840" s="434"/>
      <c r="V840" s="339"/>
      <c r="W840" s="99">
        <f t="shared" si="20"/>
        <v>0</v>
      </c>
      <c r="X840" s="339"/>
      <c r="Y840" s="339"/>
      <c r="Z840" s="339"/>
      <c r="AA840" s="339"/>
      <c r="AB840" s="339"/>
      <c r="AC840" s="339"/>
      <c r="AD840" s="339"/>
      <c r="AE840" s="339"/>
      <c r="AF840" s="339"/>
      <c r="AG840" s="339"/>
      <c r="AH840" s="339"/>
      <c r="AI840" s="339"/>
      <c r="AJ840" s="339"/>
      <c r="AK840" s="339"/>
    </row>
    <row r="841" spans="1:37" ht="12.75" customHeight="1">
      <c r="A841" s="339"/>
      <c r="B841" s="466"/>
      <c r="C841" s="339"/>
      <c r="D841" s="339"/>
      <c r="E841" s="339"/>
      <c r="F841" s="339"/>
      <c r="G841" s="339"/>
      <c r="H841" s="339"/>
      <c r="I841" s="339"/>
      <c r="J841" s="339"/>
      <c r="K841" s="339"/>
      <c r="L841" s="339"/>
      <c r="M841" s="340"/>
      <c r="N841" s="339"/>
      <c r="O841" s="339"/>
      <c r="P841" s="339"/>
      <c r="Q841" s="341"/>
      <c r="R841" s="178"/>
      <c r="S841" s="434"/>
      <c r="T841" s="434"/>
      <c r="U841" s="434"/>
      <c r="V841" s="339"/>
      <c r="W841" s="99">
        <f t="shared" si="20"/>
        <v>0</v>
      </c>
      <c r="X841" s="339"/>
      <c r="Y841" s="339"/>
      <c r="Z841" s="339"/>
      <c r="AA841" s="339"/>
      <c r="AB841" s="339"/>
      <c r="AC841" s="339"/>
      <c r="AD841" s="339"/>
      <c r="AE841" s="339"/>
      <c r="AF841" s="339"/>
      <c r="AG841" s="339"/>
      <c r="AH841" s="339"/>
      <c r="AI841" s="339"/>
      <c r="AJ841" s="339"/>
      <c r="AK841" s="339"/>
    </row>
    <row r="842" spans="1:37" ht="12.75" customHeight="1">
      <c r="A842" s="339"/>
      <c r="B842" s="466"/>
      <c r="C842" s="339"/>
      <c r="D842" s="339"/>
      <c r="E842" s="339"/>
      <c r="F842" s="339"/>
      <c r="G842" s="339"/>
      <c r="H842" s="339"/>
      <c r="I842" s="339"/>
      <c r="J842" s="339"/>
      <c r="K842" s="339"/>
      <c r="L842" s="339"/>
      <c r="M842" s="340"/>
      <c r="N842" s="339"/>
      <c r="O842" s="339"/>
      <c r="P842" s="339"/>
      <c r="Q842" s="341"/>
      <c r="R842" s="178"/>
      <c r="S842" s="434"/>
      <c r="T842" s="434"/>
      <c r="U842" s="434"/>
      <c r="V842" s="339"/>
      <c r="W842" s="99">
        <f t="shared" si="20"/>
        <v>0</v>
      </c>
      <c r="X842" s="339"/>
      <c r="Y842" s="339"/>
      <c r="Z842" s="339"/>
      <c r="AA842" s="339"/>
      <c r="AB842" s="339"/>
      <c r="AC842" s="339"/>
      <c r="AD842" s="339"/>
      <c r="AE842" s="339"/>
      <c r="AF842" s="339"/>
      <c r="AG842" s="339"/>
      <c r="AH842" s="339"/>
      <c r="AI842" s="339"/>
      <c r="AJ842" s="339"/>
      <c r="AK842" s="339"/>
    </row>
    <row r="843" spans="1:37" ht="12.75" customHeight="1">
      <c r="A843" s="339"/>
      <c r="B843" s="466"/>
      <c r="C843" s="339"/>
      <c r="D843" s="339"/>
      <c r="E843" s="339"/>
      <c r="F843" s="339"/>
      <c r="G843" s="339"/>
      <c r="H843" s="339"/>
      <c r="I843" s="339"/>
      <c r="J843" s="339"/>
      <c r="K843" s="339"/>
      <c r="L843" s="339"/>
      <c r="M843" s="340"/>
      <c r="N843" s="339"/>
      <c r="O843" s="339"/>
      <c r="P843" s="339"/>
      <c r="Q843" s="341"/>
      <c r="R843" s="178"/>
      <c r="S843" s="434"/>
      <c r="T843" s="434"/>
      <c r="U843" s="434"/>
      <c r="V843" s="339"/>
      <c r="W843" s="99">
        <f t="shared" si="20"/>
        <v>0</v>
      </c>
      <c r="X843" s="339"/>
      <c r="Y843" s="339"/>
      <c r="Z843" s="339"/>
      <c r="AA843" s="339"/>
      <c r="AB843" s="339"/>
      <c r="AC843" s="339"/>
      <c r="AD843" s="339"/>
      <c r="AE843" s="339"/>
      <c r="AF843" s="339"/>
      <c r="AG843" s="339"/>
      <c r="AH843" s="339"/>
      <c r="AI843" s="339"/>
      <c r="AJ843" s="339"/>
      <c r="AK843" s="339"/>
    </row>
    <row r="844" spans="1:37" ht="12.75" customHeight="1">
      <c r="A844" s="339"/>
      <c r="B844" s="466"/>
      <c r="C844" s="339"/>
      <c r="D844" s="339"/>
      <c r="E844" s="339"/>
      <c r="F844" s="339"/>
      <c r="G844" s="339"/>
      <c r="H844" s="339"/>
      <c r="I844" s="339"/>
      <c r="J844" s="339"/>
      <c r="K844" s="339"/>
      <c r="L844" s="339"/>
      <c r="M844" s="340"/>
      <c r="N844" s="339"/>
      <c r="O844" s="339"/>
      <c r="P844" s="339"/>
      <c r="Q844" s="341"/>
      <c r="R844" s="178"/>
      <c r="S844" s="434"/>
      <c r="T844" s="434"/>
      <c r="U844" s="434"/>
      <c r="V844" s="339"/>
      <c r="W844" s="99">
        <f t="shared" si="20"/>
        <v>0</v>
      </c>
      <c r="X844" s="339"/>
      <c r="Y844" s="339"/>
      <c r="Z844" s="339"/>
      <c r="AA844" s="339"/>
      <c r="AB844" s="339"/>
      <c r="AC844" s="339"/>
      <c r="AD844" s="339"/>
      <c r="AE844" s="339"/>
      <c r="AF844" s="339"/>
      <c r="AG844" s="339"/>
      <c r="AH844" s="339"/>
      <c r="AI844" s="339"/>
      <c r="AJ844" s="339"/>
      <c r="AK844" s="339"/>
    </row>
    <row r="845" spans="1:37" ht="12.75" customHeight="1">
      <c r="A845" s="339"/>
      <c r="B845" s="466"/>
      <c r="C845" s="339"/>
      <c r="D845" s="339"/>
      <c r="E845" s="339"/>
      <c r="F845" s="339"/>
      <c r="G845" s="339"/>
      <c r="H845" s="339"/>
      <c r="I845" s="339"/>
      <c r="J845" s="339"/>
      <c r="K845" s="339"/>
      <c r="L845" s="339"/>
      <c r="M845" s="340"/>
      <c r="N845" s="339"/>
      <c r="O845" s="339"/>
      <c r="P845" s="339"/>
      <c r="Q845" s="341"/>
      <c r="R845" s="178"/>
      <c r="S845" s="434"/>
      <c r="T845" s="434"/>
      <c r="U845" s="434"/>
      <c r="V845" s="339"/>
      <c r="W845" s="99">
        <f t="shared" si="20"/>
        <v>0</v>
      </c>
      <c r="X845" s="339"/>
      <c r="Y845" s="339"/>
      <c r="Z845" s="339"/>
      <c r="AA845" s="339"/>
      <c r="AB845" s="339"/>
      <c r="AC845" s="339"/>
      <c r="AD845" s="339"/>
      <c r="AE845" s="339"/>
      <c r="AF845" s="339"/>
      <c r="AG845" s="339"/>
      <c r="AH845" s="339"/>
      <c r="AI845" s="339"/>
      <c r="AJ845" s="339"/>
      <c r="AK845" s="339"/>
    </row>
    <row r="846" spans="1:37" ht="12.75" customHeight="1">
      <c r="A846" s="339"/>
      <c r="B846" s="466"/>
      <c r="C846" s="339"/>
      <c r="D846" s="339"/>
      <c r="E846" s="339"/>
      <c r="F846" s="339"/>
      <c r="G846" s="339"/>
      <c r="H846" s="339"/>
      <c r="I846" s="339"/>
      <c r="J846" s="339"/>
      <c r="K846" s="339"/>
      <c r="L846" s="339"/>
      <c r="M846" s="340"/>
      <c r="N846" s="339"/>
      <c r="O846" s="339"/>
      <c r="P846" s="339"/>
      <c r="Q846" s="341"/>
      <c r="R846" s="178"/>
      <c r="S846" s="434"/>
      <c r="T846" s="434"/>
      <c r="U846" s="434"/>
      <c r="V846" s="339"/>
      <c r="W846" s="99">
        <f t="shared" si="20"/>
        <v>0</v>
      </c>
      <c r="X846" s="339"/>
      <c r="Y846" s="339"/>
      <c r="Z846" s="339"/>
      <c r="AA846" s="339"/>
      <c r="AB846" s="339"/>
      <c r="AC846" s="339"/>
      <c r="AD846" s="339"/>
      <c r="AE846" s="339"/>
      <c r="AF846" s="339"/>
      <c r="AG846" s="339"/>
      <c r="AH846" s="339"/>
      <c r="AI846" s="339"/>
      <c r="AJ846" s="339"/>
      <c r="AK846" s="339"/>
    </row>
    <row r="847" spans="1:37" ht="12.75" customHeight="1">
      <c r="A847" s="339"/>
      <c r="B847" s="466"/>
      <c r="C847" s="339"/>
      <c r="D847" s="339"/>
      <c r="E847" s="339"/>
      <c r="F847" s="339"/>
      <c r="G847" s="339"/>
      <c r="H847" s="339"/>
      <c r="I847" s="339"/>
      <c r="J847" s="339"/>
      <c r="K847" s="339"/>
      <c r="L847" s="339"/>
      <c r="M847" s="340"/>
      <c r="N847" s="339"/>
      <c r="O847" s="339"/>
      <c r="P847" s="339"/>
      <c r="Q847" s="341"/>
      <c r="R847" s="178"/>
      <c r="S847" s="434"/>
      <c r="T847" s="434"/>
      <c r="U847" s="434"/>
      <c r="V847" s="339"/>
      <c r="W847" s="99">
        <f t="shared" si="20"/>
        <v>0</v>
      </c>
      <c r="X847" s="339"/>
      <c r="Y847" s="339"/>
      <c r="Z847" s="339"/>
      <c r="AA847" s="339"/>
      <c r="AB847" s="339"/>
      <c r="AC847" s="339"/>
      <c r="AD847" s="339"/>
      <c r="AE847" s="339"/>
      <c r="AF847" s="339"/>
      <c r="AG847" s="339"/>
      <c r="AH847" s="339"/>
      <c r="AI847" s="339"/>
      <c r="AJ847" s="339"/>
      <c r="AK847" s="339"/>
    </row>
    <row r="848" spans="1:37" ht="12.75" customHeight="1">
      <c r="A848" s="339"/>
      <c r="B848" s="466"/>
      <c r="C848" s="339"/>
      <c r="D848" s="339"/>
      <c r="E848" s="339"/>
      <c r="F848" s="339"/>
      <c r="G848" s="339"/>
      <c r="H848" s="339"/>
      <c r="I848" s="339"/>
      <c r="J848" s="339"/>
      <c r="K848" s="339"/>
      <c r="L848" s="339"/>
      <c r="M848" s="340"/>
      <c r="N848" s="339"/>
      <c r="O848" s="339"/>
      <c r="P848" s="339"/>
      <c r="Q848" s="341"/>
      <c r="R848" s="178"/>
      <c r="S848" s="434"/>
      <c r="T848" s="434"/>
      <c r="U848" s="434"/>
      <c r="V848" s="339"/>
      <c r="W848" s="99">
        <f t="shared" si="20"/>
        <v>0</v>
      </c>
      <c r="X848" s="339"/>
      <c r="Y848" s="339"/>
      <c r="Z848" s="339"/>
      <c r="AA848" s="339"/>
      <c r="AB848" s="339"/>
      <c r="AC848" s="339"/>
      <c r="AD848" s="339"/>
      <c r="AE848" s="339"/>
      <c r="AF848" s="339"/>
      <c r="AG848" s="339"/>
      <c r="AH848" s="339"/>
      <c r="AI848" s="339"/>
      <c r="AJ848" s="339"/>
      <c r="AK848" s="339"/>
    </row>
    <row r="849" spans="1:37" ht="12.75" customHeight="1">
      <c r="A849" s="339"/>
      <c r="B849" s="466"/>
      <c r="C849" s="339"/>
      <c r="D849" s="339"/>
      <c r="E849" s="339"/>
      <c r="F849" s="339"/>
      <c r="G849" s="339"/>
      <c r="H849" s="339"/>
      <c r="I849" s="339"/>
      <c r="J849" s="339"/>
      <c r="K849" s="339"/>
      <c r="L849" s="339"/>
      <c r="M849" s="340"/>
      <c r="N849" s="339"/>
      <c r="O849" s="339"/>
      <c r="P849" s="339"/>
      <c r="Q849" s="341"/>
      <c r="R849" s="178"/>
      <c r="S849" s="434"/>
      <c r="T849" s="434"/>
      <c r="U849" s="434"/>
      <c r="V849" s="339"/>
      <c r="W849" s="99">
        <f t="shared" si="20"/>
        <v>0</v>
      </c>
      <c r="X849" s="339"/>
      <c r="Y849" s="339"/>
      <c r="Z849" s="339"/>
      <c r="AA849" s="339"/>
      <c r="AB849" s="339"/>
      <c r="AC849" s="339"/>
      <c r="AD849" s="339"/>
      <c r="AE849" s="339"/>
      <c r="AF849" s="339"/>
      <c r="AG849" s="339"/>
      <c r="AH849" s="339"/>
      <c r="AI849" s="339"/>
      <c r="AJ849" s="339"/>
      <c r="AK849" s="339"/>
    </row>
    <row r="850" spans="1:37" ht="12.75" customHeight="1">
      <c r="A850" s="339"/>
      <c r="B850" s="466"/>
      <c r="C850" s="339"/>
      <c r="D850" s="339"/>
      <c r="E850" s="339"/>
      <c r="F850" s="339"/>
      <c r="G850" s="339"/>
      <c r="H850" s="339"/>
      <c r="I850" s="339"/>
      <c r="J850" s="339"/>
      <c r="K850" s="339"/>
      <c r="L850" s="339"/>
      <c r="M850" s="340"/>
      <c r="N850" s="339"/>
      <c r="O850" s="339"/>
      <c r="P850" s="339"/>
      <c r="Q850" s="341"/>
      <c r="R850" s="178"/>
      <c r="S850" s="434"/>
      <c r="T850" s="434"/>
      <c r="U850" s="434"/>
      <c r="V850" s="339"/>
      <c r="W850" s="99">
        <f t="shared" si="20"/>
        <v>0</v>
      </c>
      <c r="X850" s="339"/>
      <c r="Y850" s="339"/>
      <c r="Z850" s="339"/>
      <c r="AA850" s="339"/>
      <c r="AB850" s="339"/>
      <c r="AC850" s="339"/>
      <c r="AD850" s="339"/>
      <c r="AE850" s="339"/>
      <c r="AF850" s="339"/>
      <c r="AG850" s="339"/>
      <c r="AH850" s="339"/>
      <c r="AI850" s="339"/>
      <c r="AJ850" s="339"/>
      <c r="AK850" s="339"/>
    </row>
    <row r="851" spans="1:37" ht="12.75" customHeight="1">
      <c r="A851" s="339"/>
      <c r="B851" s="466"/>
      <c r="C851" s="339"/>
      <c r="D851" s="339"/>
      <c r="E851" s="339"/>
      <c r="F851" s="339"/>
      <c r="G851" s="339"/>
      <c r="H851" s="339"/>
      <c r="I851" s="339"/>
      <c r="J851" s="339"/>
      <c r="K851" s="339"/>
      <c r="L851" s="339"/>
      <c r="M851" s="340"/>
      <c r="N851" s="339"/>
      <c r="O851" s="339"/>
      <c r="P851" s="339"/>
      <c r="Q851" s="341"/>
      <c r="R851" s="178"/>
      <c r="S851" s="434"/>
      <c r="T851" s="434"/>
      <c r="U851" s="434"/>
      <c r="V851" s="339"/>
      <c r="W851" s="99">
        <f t="shared" si="20"/>
        <v>0</v>
      </c>
      <c r="X851" s="339"/>
      <c r="Y851" s="339"/>
      <c r="Z851" s="339"/>
      <c r="AA851" s="339"/>
      <c r="AB851" s="339"/>
      <c r="AC851" s="339"/>
      <c r="AD851" s="339"/>
      <c r="AE851" s="339"/>
      <c r="AF851" s="339"/>
      <c r="AG851" s="339"/>
      <c r="AH851" s="339"/>
      <c r="AI851" s="339"/>
      <c r="AJ851" s="339"/>
      <c r="AK851" s="339"/>
    </row>
    <row r="852" spans="1:37" ht="12.75" customHeight="1">
      <c r="A852" s="339"/>
      <c r="B852" s="466"/>
      <c r="C852" s="339"/>
      <c r="D852" s="339"/>
      <c r="E852" s="339"/>
      <c r="F852" s="339"/>
      <c r="G852" s="339"/>
      <c r="H852" s="339"/>
      <c r="I852" s="339"/>
      <c r="J852" s="339"/>
      <c r="K852" s="339"/>
      <c r="L852" s="339"/>
      <c r="M852" s="340"/>
      <c r="N852" s="339"/>
      <c r="O852" s="339"/>
      <c r="P852" s="339"/>
      <c r="Q852" s="341"/>
      <c r="R852" s="178"/>
      <c r="S852" s="434"/>
      <c r="T852" s="434"/>
      <c r="U852" s="434"/>
      <c r="V852" s="339"/>
      <c r="W852" s="99">
        <f t="shared" si="20"/>
        <v>0</v>
      </c>
      <c r="X852" s="339"/>
      <c r="Y852" s="339"/>
      <c r="Z852" s="339"/>
      <c r="AA852" s="339"/>
      <c r="AB852" s="339"/>
      <c r="AC852" s="339"/>
      <c r="AD852" s="339"/>
      <c r="AE852" s="339"/>
      <c r="AF852" s="339"/>
      <c r="AG852" s="339"/>
      <c r="AH852" s="339"/>
      <c r="AI852" s="339"/>
      <c r="AJ852" s="339"/>
      <c r="AK852" s="339"/>
    </row>
    <row r="853" spans="1:37" ht="12.75" customHeight="1">
      <c r="A853" s="339"/>
      <c r="B853" s="466"/>
      <c r="C853" s="339"/>
      <c r="D853" s="339"/>
      <c r="E853" s="339"/>
      <c r="F853" s="339"/>
      <c r="G853" s="339"/>
      <c r="H853" s="339"/>
      <c r="I853" s="339"/>
      <c r="J853" s="339"/>
      <c r="K853" s="339"/>
      <c r="L853" s="339"/>
      <c r="M853" s="340"/>
      <c r="N853" s="339"/>
      <c r="O853" s="339"/>
      <c r="P853" s="339"/>
      <c r="Q853" s="341"/>
      <c r="R853" s="178"/>
      <c r="S853" s="434"/>
      <c r="T853" s="434"/>
      <c r="U853" s="434"/>
      <c r="V853" s="339"/>
      <c r="W853" s="99">
        <f t="shared" si="20"/>
        <v>0</v>
      </c>
      <c r="X853" s="339"/>
      <c r="Y853" s="339"/>
      <c r="Z853" s="339"/>
      <c r="AA853" s="339"/>
      <c r="AB853" s="339"/>
      <c r="AC853" s="339"/>
      <c r="AD853" s="339"/>
      <c r="AE853" s="339"/>
      <c r="AF853" s="339"/>
      <c r="AG853" s="339"/>
      <c r="AH853" s="339"/>
      <c r="AI853" s="339"/>
      <c r="AJ853" s="339"/>
      <c r="AK853" s="339"/>
    </row>
    <row r="854" spans="1:37" ht="12.75" customHeight="1">
      <c r="A854" s="339"/>
      <c r="B854" s="466"/>
      <c r="C854" s="339"/>
      <c r="D854" s="339"/>
      <c r="E854" s="339"/>
      <c r="F854" s="339"/>
      <c r="G854" s="339"/>
      <c r="H854" s="339"/>
      <c r="I854" s="339"/>
      <c r="J854" s="339"/>
      <c r="K854" s="339"/>
      <c r="L854" s="339"/>
      <c r="M854" s="340"/>
      <c r="N854" s="339"/>
      <c r="O854" s="339"/>
      <c r="P854" s="339"/>
      <c r="Q854" s="341"/>
      <c r="R854" s="178"/>
      <c r="S854" s="434"/>
      <c r="T854" s="434"/>
      <c r="U854" s="434"/>
      <c r="V854" s="339"/>
      <c r="W854" s="99">
        <f t="shared" si="20"/>
        <v>0</v>
      </c>
      <c r="X854" s="339"/>
      <c r="Y854" s="339"/>
      <c r="Z854" s="339"/>
      <c r="AA854" s="339"/>
      <c r="AB854" s="339"/>
      <c r="AC854" s="339"/>
      <c r="AD854" s="339"/>
      <c r="AE854" s="339"/>
      <c r="AF854" s="339"/>
      <c r="AG854" s="339"/>
      <c r="AH854" s="339"/>
      <c r="AI854" s="339"/>
      <c r="AJ854" s="339"/>
      <c r="AK854" s="339"/>
    </row>
    <row r="855" spans="1:37" ht="12.75" customHeight="1">
      <c r="A855" s="339"/>
      <c r="B855" s="466"/>
      <c r="C855" s="339"/>
      <c r="D855" s="339"/>
      <c r="E855" s="339"/>
      <c r="F855" s="339"/>
      <c r="G855" s="339"/>
      <c r="H855" s="339"/>
      <c r="I855" s="339"/>
      <c r="J855" s="339"/>
      <c r="K855" s="339"/>
      <c r="L855" s="339"/>
      <c r="M855" s="340"/>
      <c r="N855" s="339"/>
      <c r="O855" s="339"/>
      <c r="P855" s="339"/>
      <c r="Q855" s="341"/>
      <c r="R855" s="178"/>
      <c r="S855" s="434"/>
      <c r="T855" s="434"/>
      <c r="U855" s="434"/>
      <c r="V855" s="339"/>
      <c r="W855" s="99">
        <f t="shared" si="20"/>
        <v>0</v>
      </c>
      <c r="X855" s="339"/>
      <c r="Y855" s="339"/>
      <c r="Z855" s="339"/>
      <c r="AA855" s="339"/>
      <c r="AB855" s="339"/>
      <c r="AC855" s="339"/>
      <c r="AD855" s="339"/>
      <c r="AE855" s="339"/>
      <c r="AF855" s="339"/>
      <c r="AG855" s="339"/>
      <c r="AH855" s="339"/>
      <c r="AI855" s="339"/>
      <c r="AJ855" s="339"/>
      <c r="AK855" s="339"/>
    </row>
    <row r="856" spans="1:37" ht="12.75" customHeight="1">
      <c r="A856" s="339"/>
      <c r="B856" s="466"/>
      <c r="C856" s="339"/>
      <c r="D856" s="339"/>
      <c r="E856" s="339"/>
      <c r="F856" s="339"/>
      <c r="G856" s="339"/>
      <c r="H856" s="339"/>
      <c r="I856" s="339"/>
      <c r="J856" s="339"/>
      <c r="K856" s="339"/>
      <c r="L856" s="339"/>
      <c r="M856" s="340"/>
      <c r="N856" s="339"/>
      <c r="O856" s="339"/>
      <c r="P856" s="339"/>
      <c r="Q856" s="341"/>
      <c r="R856" s="178"/>
      <c r="S856" s="434"/>
      <c r="T856" s="434"/>
      <c r="U856" s="434"/>
      <c r="V856" s="339"/>
      <c r="W856" s="99">
        <f t="shared" si="20"/>
        <v>0</v>
      </c>
      <c r="X856" s="339"/>
      <c r="Y856" s="339"/>
      <c r="Z856" s="339"/>
      <c r="AA856" s="339"/>
      <c r="AB856" s="339"/>
      <c r="AC856" s="339"/>
      <c r="AD856" s="339"/>
      <c r="AE856" s="339"/>
      <c r="AF856" s="339"/>
      <c r="AG856" s="339"/>
      <c r="AH856" s="339"/>
      <c r="AI856" s="339"/>
      <c r="AJ856" s="339"/>
      <c r="AK856" s="339"/>
    </row>
    <row r="857" spans="1:37" ht="12.75" customHeight="1">
      <c r="A857" s="339"/>
      <c r="B857" s="466"/>
      <c r="C857" s="339"/>
      <c r="D857" s="339"/>
      <c r="E857" s="339"/>
      <c r="F857" s="339"/>
      <c r="G857" s="339"/>
      <c r="H857" s="339"/>
      <c r="I857" s="339"/>
      <c r="J857" s="339"/>
      <c r="K857" s="339"/>
      <c r="L857" s="339"/>
      <c r="M857" s="340"/>
      <c r="N857" s="339"/>
      <c r="O857" s="339"/>
      <c r="P857" s="339"/>
      <c r="Q857" s="341"/>
      <c r="R857" s="178"/>
      <c r="S857" s="434"/>
      <c r="T857" s="434"/>
      <c r="U857" s="434"/>
      <c r="V857" s="339"/>
      <c r="W857" s="99">
        <f t="shared" si="20"/>
        <v>0</v>
      </c>
      <c r="X857" s="339"/>
      <c r="Y857" s="339"/>
      <c r="Z857" s="339"/>
      <c r="AA857" s="339"/>
      <c r="AB857" s="339"/>
      <c r="AC857" s="339"/>
      <c r="AD857" s="339"/>
      <c r="AE857" s="339"/>
      <c r="AF857" s="339"/>
      <c r="AG857" s="339"/>
      <c r="AH857" s="339"/>
      <c r="AI857" s="339"/>
      <c r="AJ857" s="339"/>
      <c r="AK857" s="339"/>
    </row>
    <row r="858" spans="1:37" ht="12.75" customHeight="1">
      <c r="A858" s="339"/>
      <c r="B858" s="466"/>
      <c r="C858" s="339"/>
      <c r="D858" s="339"/>
      <c r="E858" s="339"/>
      <c r="F858" s="339"/>
      <c r="G858" s="339"/>
      <c r="H858" s="339"/>
      <c r="I858" s="339"/>
      <c r="J858" s="339"/>
      <c r="K858" s="339"/>
      <c r="L858" s="339"/>
      <c r="M858" s="340"/>
      <c r="N858" s="339"/>
      <c r="O858" s="339"/>
      <c r="P858" s="339"/>
      <c r="Q858" s="341"/>
      <c r="R858" s="178"/>
      <c r="S858" s="434"/>
      <c r="T858" s="434"/>
      <c r="U858" s="434"/>
      <c r="V858" s="339"/>
      <c r="W858" s="99">
        <f t="shared" si="20"/>
        <v>0</v>
      </c>
      <c r="X858" s="339"/>
      <c r="Y858" s="339"/>
      <c r="Z858" s="339"/>
      <c r="AA858" s="339"/>
      <c r="AB858" s="339"/>
      <c r="AC858" s="339"/>
      <c r="AD858" s="339"/>
      <c r="AE858" s="339"/>
      <c r="AF858" s="339"/>
      <c r="AG858" s="339"/>
      <c r="AH858" s="339"/>
      <c r="AI858" s="339"/>
      <c r="AJ858" s="339"/>
      <c r="AK858" s="339"/>
    </row>
    <row r="859" spans="1:37" ht="12.75" customHeight="1">
      <c r="A859" s="339"/>
      <c r="B859" s="466"/>
      <c r="C859" s="339"/>
      <c r="D859" s="339"/>
      <c r="E859" s="339"/>
      <c r="F859" s="339"/>
      <c r="G859" s="339"/>
      <c r="H859" s="339"/>
      <c r="I859" s="339"/>
      <c r="J859" s="339"/>
      <c r="K859" s="339"/>
      <c r="L859" s="339"/>
      <c r="M859" s="340"/>
      <c r="N859" s="339"/>
      <c r="O859" s="339"/>
      <c r="P859" s="339"/>
      <c r="Q859" s="341"/>
      <c r="R859" s="178"/>
      <c r="S859" s="434"/>
      <c r="T859" s="434"/>
      <c r="U859" s="434"/>
      <c r="V859" s="339"/>
      <c r="W859" s="99">
        <f t="shared" si="20"/>
        <v>0</v>
      </c>
      <c r="X859" s="339"/>
      <c r="Y859" s="339"/>
      <c r="Z859" s="339"/>
      <c r="AA859" s="339"/>
      <c r="AB859" s="339"/>
      <c r="AC859" s="339"/>
      <c r="AD859" s="339"/>
      <c r="AE859" s="339"/>
      <c r="AF859" s="339"/>
      <c r="AG859" s="339"/>
      <c r="AH859" s="339"/>
      <c r="AI859" s="339"/>
      <c r="AJ859" s="339"/>
      <c r="AK859" s="339"/>
    </row>
    <row r="860" spans="1:37" ht="12.75" customHeight="1">
      <c r="A860" s="339"/>
      <c r="B860" s="466"/>
      <c r="C860" s="339"/>
      <c r="D860" s="339"/>
      <c r="E860" s="339"/>
      <c r="F860" s="339"/>
      <c r="G860" s="339"/>
      <c r="H860" s="339"/>
      <c r="I860" s="339"/>
      <c r="J860" s="339"/>
      <c r="K860" s="339"/>
      <c r="L860" s="339"/>
      <c r="M860" s="340"/>
      <c r="N860" s="339"/>
      <c r="O860" s="339"/>
      <c r="P860" s="339"/>
      <c r="Q860" s="341"/>
      <c r="R860" s="178"/>
      <c r="S860" s="434"/>
      <c r="T860" s="434"/>
      <c r="U860" s="434"/>
      <c r="V860" s="339"/>
      <c r="W860" s="99">
        <f t="shared" si="20"/>
        <v>0</v>
      </c>
      <c r="X860" s="339"/>
      <c r="Y860" s="339"/>
      <c r="Z860" s="339"/>
      <c r="AA860" s="339"/>
      <c r="AB860" s="339"/>
      <c r="AC860" s="339"/>
      <c r="AD860" s="339"/>
      <c r="AE860" s="339"/>
      <c r="AF860" s="339"/>
      <c r="AG860" s="339"/>
      <c r="AH860" s="339"/>
      <c r="AI860" s="339"/>
      <c r="AJ860" s="339"/>
      <c r="AK860" s="339"/>
    </row>
    <row r="861" spans="1:37" ht="12.75" customHeight="1">
      <c r="A861" s="339"/>
      <c r="B861" s="466"/>
      <c r="C861" s="339"/>
      <c r="D861" s="339"/>
      <c r="E861" s="339"/>
      <c r="F861" s="339"/>
      <c r="G861" s="339"/>
      <c r="H861" s="339"/>
      <c r="I861" s="339"/>
      <c r="J861" s="339"/>
      <c r="K861" s="339"/>
      <c r="L861" s="339"/>
      <c r="M861" s="340"/>
      <c r="N861" s="339"/>
      <c r="O861" s="339"/>
      <c r="P861" s="339"/>
      <c r="Q861" s="341"/>
      <c r="R861" s="178"/>
      <c r="S861" s="434"/>
      <c r="T861" s="434"/>
      <c r="U861" s="434"/>
      <c r="V861" s="339"/>
      <c r="W861" s="99">
        <f t="shared" si="20"/>
        <v>0</v>
      </c>
      <c r="X861" s="339"/>
      <c r="Y861" s="339"/>
      <c r="Z861" s="339"/>
      <c r="AA861" s="339"/>
      <c r="AB861" s="339"/>
      <c r="AC861" s="339"/>
      <c r="AD861" s="339"/>
      <c r="AE861" s="339"/>
      <c r="AF861" s="339"/>
      <c r="AG861" s="339"/>
      <c r="AH861" s="339"/>
      <c r="AI861" s="339"/>
      <c r="AJ861" s="339"/>
      <c r="AK861" s="339"/>
    </row>
    <row r="862" spans="1:37" ht="12.75" customHeight="1">
      <c r="A862" s="339"/>
      <c r="B862" s="466"/>
      <c r="C862" s="339"/>
      <c r="D862" s="339"/>
      <c r="E862" s="339"/>
      <c r="F862" s="339"/>
      <c r="G862" s="339"/>
      <c r="H862" s="339"/>
      <c r="I862" s="339"/>
      <c r="J862" s="339"/>
      <c r="K862" s="339"/>
      <c r="L862" s="339"/>
      <c r="M862" s="340"/>
      <c r="N862" s="339"/>
      <c r="O862" s="339"/>
      <c r="P862" s="339"/>
      <c r="Q862" s="341"/>
      <c r="R862" s="178"/>
      <c r="S862" s="434"/>
      <c r="T862" s="434"/>
      <c r="U862" s="434"/>
      <c r="V862" s="339"/>
      <c r="W862" s="99">
        <f t="shared" si="20"/>
        <v>0</v>
      </c>
      <c r="X862" s="339"/>
      <c r="Y862" s="339"/>
      <c r="Z862" s="339"/>
      <c r="AA862" s="339"/>
      <c r="AB862" s="339"/>
      <c r="AC862" s="339"/>
      <c r="AD862" s="339"/>
      <c r="AE862" s="339"/>
      <c r="AF862" s="339"/>
      <c r="AG862" s="339"/>
      <c r="AH862" s="339"/>
      <c r="AI862" s="339"/>
      <c r="AJ862" s="339"/>
      <c r="AK862" s="339"/>
    </row>
    <row r="863" spans="1:37" ht="12.75" customHeight="1">
      <c r="A863" s="339"/>
      <c r="B863" s="466"/>
      <c r="C863" s="339"/>
      <c r="D863" s="339"/>
      <c r="E863" s="339"/>
      <c r="F863" s="339"/>
      <c r="G863" s="339"/>
      <c r="H863" s="339"/>
      <c r="I863" s="339"/>
      <c r="J863" s="339"/>
      <c r="K863" s="339"/>
      <c r="L863" s="339"/>
      <c r="M863" s="340"/>
      <c r="N863" s="339"/>
      <c r="O863" s="339"/>
      <c r="P863" s="339"/>
      <c r="Q863" s="341"/>
      <c r="R863" s="178"/>
      <c r="S863" s="434"/>
      <c r="T863" s="434"/>
      <c r="U863" s="434"/>
      <c r="V863" s="339"/>
      <c r="W863" s="99">
        <f t="shared" si="20"/>
        <v>0</v>
      </c>
      <c r="X863" s="339"/>
      <c r="Y863" s="339"/>
      <c r="Z863" s="339"/>
      <c r="AA863" s="339"/>
      <c r="AB863" s="339"/>
      <c r="AC863" s="339"/>
      <c r="AD863" s="339"/>
      <c r="AE863" s="339"/>
      <c r="AF863" s="339"/>
      <c r="AG863" s="339"/>
      <c r="AH863" s="339"/>
      <c r="AI863" s="339"/>
      <c r="AJ863" s="339"/>
      <c r="AK863" s="339"/>
    </row>
    <row r="864" spans="1:37" ht="12.75" customHeight="1">
      <c r="A864" s="339"/>
      <c r="B864" s="466"/>
      <c r="C864" s="339"/>
      <c r="D864" s="339"/>
      <c r="E864" s="339"/>
      <c r="F864" s="339"/>
      <c r="G864" s="339"/>
      <c r="H864" s="339"/>
      <c r="I864" s="339"/>
      <c r="J864" s="339"/>
      <c r="K864" s="339"/>
      <c r="L864" s="339"/>
      <c r="M864" s="340"/>
      <c r="N864" s="339"/>
      <c r="O864" s="339"/>
      <c r="P864" s="339"/>
      <c r="Q864" s="341"/>
      <c r="R864" s="178"/>
      <c r="S864" s="434"/>
      <c r="T864" s="434"/>
      <c r="U864" s="434"/>
      <c r="V864" s="339"/>
      <c r="W864" s="99">
        <f t="shared" si="20"/>
        <v>0</v>
      </c>
      <c r="X864" s="339"/>
      <c r="Y864" s="339"/>
      <c r="Z864" s="339"/>
      <c r="AA864" s="339"/>
      <c r="AB864" s="339"/>
      <c r="AC864" s="339"/>
      <c r="AD864" s="339"/>
      <c r="AE864" s="339"/>
      <c r="AF864" s="339"/>
      <c r="AG864" s="339"/>
      <c r="AH864" s="339"/>
      <c r="AI864" s="339"/>
      <c r="AJ864" s="339"/>
      <c r="AK864" s="339"/>
    </row>
    <row r="865" spans="1:37" ht="12.75" customHeight="1">
      <c r="A865" s="339"/>
      <c r="B865" s="466"/>
      <c r="C865" s="339"/>
      <c r="D865" s="339"/>
      <c r="E865" s="339"/>
      <c r="F865" s="339"/>
      <c r="G865" s="339"/>
      <c r="H865" s="339"/>
      <c r="I865" s="339"/>
      <c r="J865" s="339"/>
      <c r="K865" s="339"/>
      <c r="L865" s="339"/>
      <c r="M865" s="340"/>
      <c r="N865" s="339"/>
      <c r="O865" s="339"/>
      <c r="P865" s="339"/>
      <c r="Q865" s="341"/>
      <c r="R865" s="178"/>
      <c r="S865" s="434"/>
      <c r="T865" s="434"/>
      <c r="U865" s="434"/>
      <c r="V865" s="339"/>
      <c r="W865" s="99">
        <f t="shared" si="20"/>
        <v>0</v>
      </c>
      <c r="X865" s="339"/>
      <c r="Y865" s="339"/>
      <c r="Z865" s="339"/>
      <c r="AA865" s="339"/>
      <c r="AB865" s="339"/>
      <c r="AC865" s="339"/>
      <c r="AD865" s="339"/>
      <c r="AE865" s="339"/>
      <c r="AF865" s="339"/>
      <c r="AG865" s="339"/>
      <c r="AH865" s="339"/>
      <c r="AI865" s="339"/>
      <c r="AJ865" s="339"/>
      <c r="AK865" s="339"/>
    </row>
    <row r="866" spans="1:37" ht="12.75" customHeight="1">
      <c r="A866" s="339"/>
      <c r="B866" s="466"/>
      <c r="C866" s="339"/>
      <c r="D866" s="339"/>
      <c r="E866" s="339"/>
      <c r="F866" s="339"/>
      <c r="G866" s="339"/>
      <c r="H866" s="339"/>
      <c r="I866" s="339"/>
      <c r="J866" s="339"/>
      <c r="K866" s="339"/>
      <c r="L866" s="339"/>
      <c r="M866" s="340"/>
      <c r="N866" s="339"/>
      <c r="O866" s="339"/>
      <c r="P866" s="339"/>
      <c r="Q866" s="341"/>
      <c r="R866" s="178"/>
      <c r="S866" s="434"/>
      <c r="T866" s="434"/>
      <c r="U866" s="434"/>
      <c r="V866" s="339"/>
      <c r="W866" s="99">
        <f t="shared" si="20"/>
        <v>0</v>
      </c>
      <c r="X866" s="339"/>
      <c r="Y866" s="339"/>
      <c r="Z866" s="339"/>
      <c r="AA866" s="339"/>
      <c r="AB866" s="339"/>
      <c r="AC866" s="339"/>
      <c r="AD866" s="339"/>
      <c r="AE866" s="339"/>
      <c r="AF866" s="339"/>
      <c r="AG866" s="339"/>
      <c r="AH866" s="339"/>
      <c r="AI866" s="339"/>
      <c r="AJ866" s="339"/>
      <c r="AK866" s="339"/>
    </row>
    <row r="867" spans="1:37" ht="12.75" customHeight="1">
      <c r="A867" s="339"/>
      <c r="B867" s="466"/>
      <c r="C867" s="339"/>
      <c r="D867" s="339"/>
      <c r="E867" s="339"/>
      <c r="F867" s="339"/>
      <c r="G867" s="339"/>
      <c r="H867" s="339"/>
      <c r="I867" s="339"/>
      <c r="J867" s="339"/>
      <c r="K867" s="339"/>
      <c r="L867" s="339"/>
      <c r="M867" s="340"/>
      <c r="N867" s="339"/>
      <c r="O867" s="339"/>
      <c r="P867" s="339"/>
      <c r="Q867" s="341"/>
      <c r="R867" s="178"/>
      <c r="S867" s="434"/>
      <c r="T867" s="434"/>
      <c r="U867" s="434"/>
      <c r="V867" s="339"/>
      <c r="W867" s="99">
        <f t="shared" si="20"/>
        <v>0</v>
      </c>
      <c r="X867" s="339"/>
      <c r="Y867" s="339"/>
      <c r="Z867" s="339"/>
      <c r="AA867" s="339"/>
      <c r="AB867" s="339"/>
      <c r="AC867" s="339"/>
      <c r="AD867" s="339"/>
      <c r="AE867" s="339"/>
      <c r="AF867" s="339"/>
      <c r="AG867" s="339"/>
      <c r="AH867" s="339"/>
      <c r="AI867" s="339"/>
      <c r="AJ867" s="339"/>
      <c r="AK867" s="339"/>
    </row>
    <row r="868" spans="1:37" ht="12.75" customHeight="1">
      <c r="A868" s="339"/>
      <c r="B868" s="466"/>
      <c r="C868" s="339"/>
      <c r="D868" s="339"/>
      <c r="E868" s="339"/>
      <c r="F868" s="339"/>
      <c r="G868" s="339"/>
      <c r="H868" s="339"/>
      <c r="I868" s="339"/>
      <c r="J868" s="339"/>
      <c r="K868" s="339"/>
      <c r="L868" s="339"/>
      <c r="M868" s="340"/>
      <c r="N868" s="339"/>
      <c r="O868" s="339"/>
      <c r="P868" s="339"/>
      <c r="Q868" s="341"/>
      <c r="R868" s="178"/>
      <c r="S868" s="434"/>
      <c r="T868" s="434"/>
      <c r="U868" s="434"/>
      <c r="V868" s="339"/>
      <c r="W868" s="99">
        <f t="shared" si="20"/>
        <v>0</v>
      </c>
      <c r="X868" s="339"/>
      <c r="Y868" s="339"/>
      <c r="Z868" s="339"/>
      <c r="AA868" s="339"/>
      <c r="AB868" s="339"/>
      <c r="AC868" s="339"/>
      <c r="AD868" s="339"/>
      <c r="AE868" s="339"/>
      <c r="AF868" s="339"/>
      <c r="AG868" s="339"/>
      <c r="AH868" s="339"/>
      <c r="AI868" s="339"/>
      <c r="AJ868" s="339"/>
      <c r="AK868" s="339"/>
    </row>
    <row r="869" spans="1:37" ht="12.75" customHeight="1">
      <c r="A869" s="339"/>
      <c r="B869" s="466"/>
      <c r="C869" s="339"/>
      <c r="D869" s="339"/>
      <c r="E869" s="339"/>
      <c r="F869" s="339"/>
      <c r="G869" s="339"/>
      <c r="H869" s="339"/>
      <c r="I869" s="339"/>
      <c r="J869" s="339"/>
      <c r="K869" s="339"/>
      <c r="L869" s="339"/>
      <c r="M869" s="340"/>
      <c r="N869" s="339"/>
      <c r="O869" s="339"/>
      <c r="P869" s="339"/>
      <c r="Q869" s="341"/>
      <c r="R869" s="178"/>
      <c r="S869" s="434"/>
      <c r="T869" s="434"/>
      <c r="U869" s="434"/>
      <c r="V869" s="339"/>
      <c r="W869" s="99">
        <f t="shared" si="20"/>
        <v>0</v>
      </c>
      <c r="X869" s="339"/>
      <c r="Y869" s="339"/>
      <c r="Z869" s="339"/>
      <c r="AA869" s="339"/>
      <c r="AB869" s="339"/>
      <c r="AC869" s="339"/>
      <c r="AD869" s="339"/>
      <c r="AE869" s="339"/>
      <c r="AF869" s="339"/>
      <c r="AG869" s="339"/>
      <c r="AH869" s="339"/>
      <c r="AI869" s="339"/>
      <c r="AJ869" s="339"/>
      <c r="AK869" s="339"/>
    </row>
    <row r="870" spans="1:37" ht="12.75" customHeight="1">
      <c r="A870" s="339"/>
      <c r="B870" s="466"/>
      <c r="C870" s="339"/>
      <c r="D870" s="339"/>
      <c r="E870" s="339"/>
      <c r="F870" s="339"/>
      <c r="G870" s="339"/>
      <c r="H870" s="339"/>
      <c r="I870" s="339"/>
      <c r="J870" s="339"/>
      <c r="K870" s="339"/>
      <c r="L870" s="339"/>
      <c r="M870" s="340"/>
      <c r="N870" s="339"/>
      <c r="O870" s="339"/>
      <c r="P870" s="339"/>
      <c r="Q870" s="341"/>
      <c r="R870" s="178"/>
      <c r="S870" s="434"/>
      <c r="T870" s="434"/>
      <c r="U870" s="434"/>
      <c r="V870" s="339"/>
      <c r="W870" s="99">
        <f t="shared" si="20"/>
        <v>0</v>
      </c>
      <c r="X870" s="339"/>
      <c r="Y870" s="339"/>
      <c r="Z870" s="339"/>
      <c r="AA870" s="339"/>
      <c r="AB870" s="339"/>
      <c r="AC870" s="339"/>
      <c r="AD870" s="339"/>
      <c r="AE870" s="339"/>
      <c r="AF870" s="339"/>
      <c r="AG870" s="339"/>
      <c r="AH870" s="339"/>
      <c r="AI870" s="339"/>
      <c r="AJ870" s="339"/>
      <c r="AK870" s="339"/>
    </row>
    <row r="871" spans="1:37" ht="12.75" customHeight="1">
      <c r="A871" s="339"/>
      <c r="B871" s="466"/>
      <c r="C871" s="339"/>
      <c r="D871" s="339"/>
      <c r="E871" s="339"/>
      <c r="F871" s="339"/>
      <c r="G871" s="339"/>
      <c r="H871" s="339"/>
      <c r="I871" s="339"/>
      <c r="J871" s="339"/>
      <c r="K871" s="339"/>
      <c r="L871" s="339"/>
      <c r="M871" s="340"/>
      <c r="N871" s="339"/>
      <c r="O871" s="339"/>
      <c r="P871" s="339"/>
      <c r="Q871" s="341"/>
      <c r="R871" s="178"/>
      <c r="S871" s="434"/>
      <c r="T871" s="434"/>
      <c r="U871" s="434"/>
      <c r="V871" s="339"/>
      <c r="W871" s="99">
        <f t="shared" si="20"/>
        <v>0</v>
      </c>
      <c r="X871" s="339"/>
      <c r="Y871" s="339"/>
      <c r="Z871" s="339"/>
      <c r="AA871" s="339"/>
      <c r="AB871" s="339"/>
      <c r="AC871" s="339"/>
      <c r="AD871" s="339"/>
      <c r="AE871" s="339"/>
      <c r="AF871" s="339"/>
      <c r="AG871" s="339"/>
      <c r="AH871" s="339"/>
      <c r="AI871" s="339"/>
      <c r="AJ871" s="339"/>
      <c r="AK871" s="339"/>
    </row>
    <row r="872" spans="1:37" ht="12.75" customHeight="1">
      <c r="A872" s="339"/>
      <c r="B872" s="466"/>
      <c r="C872" s="339"/>
      <c r="D872" s="339"/>
      <c r="E872" s="339"/>
      <c r="F872" s="339"/>
      <c r="G872" s="339"/>
      <c r="H872" s="339"/>
      <c r="I872" s="339"/>
      <c r="J872" s="339"/>
      <c r="K872" s="339"/>
      <c r="L872" s="339"/>
      <c r="M872" s="340"/>
      <c r="N872" s="339"/>
      <c r="O872" s="339"/>
      <c r="P872" s="339"/>
      <c r="Q872" s="341"/>
      <c r="R872" s="178"/>
      <c r="S872" s="434"/>
      <c r="T872" s="434"/>
      <c r="U872" s="434"/>
      <c r="V872" s="339"/>
      <c r="W872" s="99">
        <f t="shared" si="20"/>
        <v>0</v>
      </c>
      <c r="X872" s="339"/>
      <c r="Y872" s="339"/>
      <c r="Z872" s="339"/>
      <c r="AA872" s="339"/>
      <c r="AB872" s="339"/>
      <c r="AC872" s="339"/>
      <c r="AD872" s="339"/>
      <c r="AE872" s="339"/>
      <c r="AF872" s="339"/>
      <c r="AG872" s="339"/>
      <c r="AH872" s="339"/>
      <c r="AI872" s="339"/>
      <c r="AJ872" s="339"/>
      <c r="AK872" s="339"/>
    </row>
    <row r="873" spans="1:37" ht="12.75" customHeight="1">
      <c r="A873" s="339"/>
      <c r="B873" s="466"/>
      <c r="C873" s="339"/>
      <c r="D873" s="339"/>
      <c r="E873" s="339"/>
      <c r="F873" s="339"/>
      <c r="G873" s="339"/>
      <c r="H873" s="339"/>
      <c r="I873" s="339"/>
      <c r="J873" s="339"/>
      <c r="K873" s="339"/>
      <c r="L873" s="339"/>
      <c r="M873" s="340"/>
      <c r="N873" s="339"/>
      <c r="O873" s="339"/>
      <c r="P873" s="339"/>
      <c r="Q873" s="341"/>
      <c r="R873" s="178"/>
      <c r="S873" s="434"/>
      <c r="T873" s="434"/>
      <c r="U873" s="434"/>
      <c r="V873" s="339"/>
      <c r="W873" s="99">
        <f t="shared" si="20"/>
        <v>0</v>
      </c>
      <c r="X873" s="339"/>
      <c r="Y873" s="339"/>
      <c r="Z873" s="339"/>
      <c r="AA873" s="339"/>
      <c r="AB873" s="339"/>
      <c r="AC873" s="339"/>
      <c r="AD873" s="339"/>
      <c r="AE873" s="339"/>
      <c r="AF873" s="339"/>
      <c r="AG873" s="339"/>
      <c r="AH873" s="339"/>
      <c r="AI873" s="339"/>
      <c r="AJ873" s="339"/>
      <c r="AK873" s="339"/>
    </row>
    <row r="874" spans="1:37" ht="12.75" customHeight="1">
      <c r="A874" s="339"/>
      <c r="B874" s="466"/>
      <c r="C874" s="339"/>
      <c r="D874" s="339"/>
      <c r="E874" s="339"/>
      <c r="F874" s="339"/>
      <c r="G874" s="339"/>
      <c r="H874" s="339"/>
      <c r="I874" s="339"/>
      <c r="J874" s="339"/>
      <c r="K874" s="339"/>
      <c r="L874" s="339"/>
      <c r="M874" s="340"/>
      <c r="N874" s="339"/>
      <c r="O874" s="339"/>
      <c r="P874" s="339"/>
      <c r="Q874" s="341"/>
      <c r="R874" s="178"/>
      <c r="S874" s="434"/>
      <c r="T874" s="434"/>
      <c r="U874" s="434"/>
      <c r="V874" s="339"/>
      <c r="W874" s="99">
        <f t="shared" si="20"/>
        <v>0</v>
      </c>
      <c r="X874" s="339"/>
      <c r="Y874" s="339"/>
      <c r="Z874" s="339"/>
      <c r="AA874" s="339"/>
      <c r="AB874" s="339"/>
      <c r="AC874" s="339"/>
      <c r="AD874" s="339"/>
      <c r="AE874" s="339"/>
      <c r="AF874" s="339"/>
      <c r="AG874" s="339"/>
      <c r="AH874" s="339"/>
      <c r="AI874" s="339"/>
      <c r="AJ874" s="339"/>
      <c r="AK874" s="339"/>
    </row>
    <row r="875" spans="1:37" ht="12.75" customHeight="1">
      <c r="A875" s="339"/>
      <c r="B875" s="466"/>
      <c r="C875" s="339"/>
      <c r="D875" s="339"/>
      <c r="E875" s="339"/>
      <c r="F875" s="339"/>
      <c r="G875" s="339"/>
      <c r="H875" s="339"/>
      <c r="I875" s="339"/>
      <c r="J875" s="339"/>
      <c r="K875" s="339"/>
      <c r="L875" s="339"/>
      <c r="M875" s="340"/>
      <c r="N875" s="339"/>
      <c r="O875" s="339"/>
      <c r="P875" s="339"/>
      <c r="Q875" s="341"/>
      <c r="R875" s="178"/>
      <c r="S875" s="434"/>
      <c r="T875" s="434"/>
      <c r="U875" s="434"/>
      <c r="V875" s="339"/>
      <c r="W875" s="99">
        <f t="shared" si="20"/>
        <v>0</v>
      </c>
      <c r="X875" s="339"/>
      <c r="Y875" s="339"/>
      <c r="Z875" s="339"/>
      <c r="AA875" s="339"/>
      <c r="AB875" s="339"/>
      <c r="AC875" s="339"/>
      <c r="AD875" s="339"/>
      <c r="AE875" s="339"/>
      <c r="AF875" s="339"/>
      <c r="AG875" s="339"/>
      <c r="AH875" s="339"/>
      <c r="AI875" s="339"/>
      <c r="AJ875" s="339"/>
      <c r="AK875" s="339"/>
    </row>
    <row r="876" spans="1:37" ht="12.75" customHeight="1">
      <c r="A876" s="339"/>
      <c r="B876" s="466"/>
      <c r="C876" s="339"/>
      <c r="D876" s="339"/>
      <c r="E876" s="339"/>
      <c r="F876" s="339"/>
      <c r="G876" s="339"/>
      <c r="H876" s="339"/>
      <c r="I876" s="339"/>
      <c r="J876" s="339"/>
      <c r="K876" s="339"/>
      <c r="L876" s="339"/>
      <c r="M876" s="340"/>
      <c r="N876" s="339"/>
      <c r="O876" s="339"/>
      <c r="P876" s="339"/>
      <c r="Q876" s="341"/>
      <c r="R876" s="178"/>
      <c r="S876" s="434"/>
      <c r="T876" s="434"/>
      <c r="U876" s="434"/>
      <c r="V876" s="339"/>
      <c r="W876" s="99">
        <f t="shared" si="20"/>
        <v>0</v>
      </c>
      <c r="X876" s="339"/>
      <c r="Y876" s="339"/>
      <c r="Z876" s="339"/>
      <c r="AA876" s="339"/>
      <c r="AB876" s="339"/>
      <c r="AC876" s="339"/>
      <c r="AD876" s="339"/>
      <c r="AE876" s="339"/>
      <c r="AF876" s="339"/>
      <c r="AG876" s="339"/>
      <c r="AH876" s="339"/>
      <c r="AI876" s="339"/>
      <c r="AJ876" s="339"/>
      <c r="AK876" s="339"/>
    </row>
  </sheetData>
  <autoFilter ref="A3:AK235" xr:uid="{00000000-0009-0000-0000-000005000000}"/>
  <mergeCells count="12">
    <mergeCell ref="A1:C2"/>
    <mergeCell ref="D1:P1"/>
    <mergeCell ref="Q1:Q2"/>
    <mergeCell ref="D2:P2"/>
    <mergeCell ref="Q124:Q125"/>
    <mergeCell ref="O238:Q238"/>
    <mergeCell ref="A239:Q239"/>
    <mergeCell ref="A240:B240"/>
    <mergeCell ref="C240:E240"/>
    <mergeCell ref="F240:I240"/>
    <mergeCell ref="J240:N240"/>
    <mergeCell ref="P240:Q240"/>
  </mergeCells>
  <conditionalFormatting sqref="A4:V237 X4:AK237 W4:W876">
    <cfRule type="containsText" dxfId="4" priority="1" operator="containsText" text="Modificación propuesta">
      <formula>NOT(ISERROR(SEARCH(("Modificación propuesta"),(A4))))</formula>
    </cfRule>
  </conditionalFormatting>
  <dataValidations count="1">
    <dataValidation type="list" allowBlank="1" showErrorMessage="1" sqref="A151 X151 A159:A182 X159:X182 A220:A227 X220:X227" xr:uid="{00000000-0002-0000-0500-000000000000}">
      <formula1>#REF!</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685"/>
  <sheetViews>
    <sheetView workbookViewId="0">
      <selection sqref="A1:B2"/>
    </sheetView>
  </sheetViews>
  <sheetFormatPr baseColWidth="10" defaultColWidth="12.7109375" defaultRowHeight="15" customHeight="1"/>
  <cols>
    <col min="1" max="1" width="20" customWidth="1"/>
    <col min="2" max="2" width="31.42578125" customWidth="1"/>
    <col min="3" max="3" width="14" customWidth="1"/>
    <col min="4" max="4" width="42.7109375" customWidth="1"/>
    <col min="5" max="5" width="22.42578125" customWidth="1"/>
    <col min="6" max="6" width="25.42578125" customWidth="1"/>
    <col min="7" max="7" width="16.42578125" customWidth="1"/>
    <col min="8" max="8" width="24.42578125" customWidth="1"/>
    <col min="9" max="9" width="26.42578125" customWidth="1"/>
    <col min="10" max="10" width="21.140625" customWidth="1"/>
    <col min="11" max="11" width="26" customWidth="1"/>
    <col min="12" max="12" width="22.42578125" customWidth="1"/>
    <col min="13" max="13" width="20.42578125" customWidth="1"/>
    <col min="14" max="14" width="19.42578125" customWidth="1"/>
    <col min="15" max="15" width="32.140625" customWidth="1"/>
    <col min="16" max="16" width="56.42578125" customWidth="1"/>
    <col min="17" max="17" width="28.140625" customWidth="1"/>
    <col min="18" max="18" width="16.42578125" customWidth="1"/>
    <col min="19" max="19" width="17" customWidth="1"/>
    <col min="20" max="22" width="16.42578125" customWidth="1"/>
    <col min="23" max="36" width="11.42578125" customWidth="1"/>
  </cols>
  <sheetData>
    <row r="1" spans="1:36" ht="47.25" customHeight="1">
      <c r="A1" s="531"/>
      <c r="B1" s="525"/>
      <c r="C1" s="538" t="s">
        <v>1365</v>
      </c>
      <c r="D1" s="514"/>
      <c r="E1" s="514"/>
      <c r="F1" s="514"/>
      <c r="G1" s="514"/>
      <c r="H1" s="514"/>
      <c r="I1" s="514"/>
      <c r="J1" s="515"/>
      <c r="K1" s="539" t="s">
        <v>1617</v>
      </c>
      <c r="L1" s="179"/>
      <c r="M1" s="466"/>
      <c r="N1" s="466"/>
      <c r="O1" s="466"/>
      <c r="P1" s="436"/>
      <c r="Q1" s="180"/>
      <c r="R1" s="466"/>
      <c r="S1" s="466"/>
      <c r="T1" s="466"/>
      <c r="U1" s="466"/>
      <c r="V1" s="466"/>
      <c r="W1" s="466"/>
      <c r="X1" s="466"/>
      <c r="Y1" s="466"/>
      <c r="Z1" s="466"/>
      <c r="AA1" s="466"/>
      <c r="AB1" s="466"/>
      <c r="AC1" s="466"/>
      <c r="AD1" s="466"/>
      <c r="AE1" s="466"/>
      <c r="AF1" s="466"/>
      <c r="AG1" s="466"/>
      <c r="AH1" s="466"/>
      <c r="AI1" s="466"/>
      <c r="AJ1" s="466"/>
    </row>
    <row r="2" spans="1:36" ht="47.25" customHeight="1">
      <c r="A2" s="526"/>
      <c r="B2" s="518"/>
      <c r="C2" s="538" t="s">
        <v>1618</v>
      </c>
      <c r="D2" s="514"/>
      <c r="E2" s="514"/>
      <c r="F2" s="514"/>
      <c r="G2" s="514"/>
      <c r="H2" s="514"/>
      <c r="I2" s="514"/>
      <c r="J2" s="515"/>
      <c r="K2" s="529"/>
      <c r="L2" s="179"/>
      <c r="M2" s="466"/>
      <c r="N2" s="466"/>
      <c r="O2" s="466"/>
      <c r="P2" s="436"/>
      <c r="Q2" s="180"/>
      <c r="R2" s="466"/>
      <c r="S2" s="466"/>
      <c r="T2" s="466"/>
      <c r="U2" s="466"/>
      <c r="V2" s="466"/>
      <c r="W2" s="466"/>
      <c r="X2" s="466"/>
      <c r="Y2" s="466"/>
      <c r="Z2" s="466"/>
      <c r="AA2" s="466"/>
      <c r="AB2" s="466"/>
      <c r="AC2" s="466"/>
      <c r="AD2" s="466"/>
      <c r="AE2" s="466"/>
      <c r="AF2" s="466"/>
      <c r="AG2" s="466"/>
      <c r="AH2" s="466"/>
      <c r="AI2" s="466"/>
      <c r="AJ2" s="466"/>
    </row>
    <row r="3" spans="1:36" ht="12.75" customHeight="1">
      <c r="A3" s="536"/>
      <c r="B3" s="514"/>
      <c r="C3" s="514"/>
      <c r="D3" s="514"/>
      <c r="E3" s="514"/>
      <c r="F3" s="514"/>
      <c r="G3" s="514"/>
      <c r="H3" s="514"/>
      <c r="I3" s="514"/>
      <c r="J3" s="514"/>
      <c r="K3" s="514"/>
      <c r="L3" s="515"/>
      <c r="M3" s="466"/>
      <c r="N3" s="466"/>
      <c r="O3" s="466"/>
      <c r="P3" s="436"/>
      <c r="Q3" s="180"/>
      <c r="R3" s="466"/>
      <c r="S3" s="466"/>
      <c r="T3" s="466"/>
      <c r="U3" s="466"/>
      <c r="V3" s="466"/>
      <c r="W3" s="466"/>
      <c r="X3" s="466"/>
      <c r="Y3" s="466"/>
      <c r="Z3" s="466"/>
      <c r="AA3" s="466"/>
      <c r="AB3" s="466"/>
      <c r="AC3" s="466"/>
      <c r="AD3" s="466"/>
      <c r="AE3" s="466"/>
      <c r="AF3" s="466"/>
      <c r="AG3" s="466"/>
      <c r="AH3" s="466"/>
      <c r="AI3" s="466"/>
      <c r="AJ3" s="466"/>
    </row>
    <row r="4" spans="1:36" ht="12.75" customHeight="1">
      <c r="A4" s="532" t="s">
        <v>1619</v>
      </c>
      <c r="B4" s="514"/>
      <c r="C4" s="514"/>
      <c r="D4" s="514"/>
      <c r="E4" s="514"/>
      <c r="F4" s="514"/>
      <c r="G4" s="514"/>
      <c r="H4" s="514"/>
      <c r="I4" s="514"/>
      <c r="J4" s="514"/>
      <c r="K4" s="514"/>
      <c r="L4" s="515"/>
      <c r="M4" s="466"/>
      <c r="N4" s="466"/>
      <c r="O4" s="466"/>
      <c r="P4" s="436"/>
      <c r="Q4" s="180"/>
      <c r="R4" s="466"/>
      <c r="S4" s="466"/>
      <c r="T4" s="466"/>
      <c r="U4" s="466"/>
      <c r="V4" s="466"/>
      <c r="W4" s="466"/>
      <c r="X4" s="466"/>
      <c r="Y4" s="466"/>
      <c r="Z4" s="466"/>
      <c r="AA4" s="466"/>
      <c r="AB4" s="466"/>
      <c r="AC4" s="466"/>
      <c r="AD4" s="466"/>
      <c r="AE4" s="466"/>
      <c r="AF4" s="466"/>
      <c r="AG4" s="466"/>
      <c r="AH4" s="466"/>
      <c r="AI4" s="466"/>
      <c r="AJ4" s="466"/>
    </row>
    <row r="5" spans="1:36" ht="12.75" customHeight="1">
      <c r="A5" s="467" t="s">
        <v>1620</v>
      </c>
      <c r="B5" s="538" t="s">
        <v>1621</v>
      </c>
      <c r="C5" s="515"/>
      <c r="D5" s="467" t="s">
        <v>1622</v>
      </c>
      <c r="E5" s="467" t="s">
        <v>1623</v>
      </c>
      <c r="F5" s="467" t="s">
        <v>141</v>
      </c>
      <c r="G5" s="536"/>
      <c r="H5" s="515"/>
      <c r="I5" s="181"/>
      <c r="J5" s="468" t="s">
        <v>1624</v>
      </c>
      <c r="K5" s="536"/>
      <c r="L5" s="515"/>
      <c r="M5" s="466"/>
      <c r="N5" s="466"/>
      <c r="O5" s="466"/>
      <c r="P5" s="436"/>
      <c r="Q5" s="180"/>
      <c r="R5" s="466"/>
      <c r="S5" s="466"/>
      <c r="T5" s="466"/>
      <c r="U5" s="466"/>
      <c r="V5" s="466"/>
      <c r="W5" s="466"/>
      <c r="X5" s="466"/>
      <c r="Y5" s="466"/>
      <c r="Z5" s="466"/>
      <c r="AA5" s="466"/>
      <c r="AB5" s="466"/>
      <c r="AC5" s="466"/>
      <c r="AD5" s="466"/>
      <c r="AE5" s="466"/>
      <c r="AF5" s="466"/>
      <c r="AG5" s="466"/>
      <c r="AH5" s="466"/>
      <c r="AI5" s="466"/>
      <c r="AJ5" s="466"/>
    </row>
    <row r="6" spans="1:36" ht="12.75" customHeight="1">
      <c r="A6" s="531"/>
      <c r="B6" s="521"/>
      <c r="C6" s="521"/>
      <c r="D6" s="521"/>
      <c r="E6" s="521"/>
      <c r="F6" s="521"/>
      <c r="G6" s="521"/>
      <c r="H6" s="521"/>
      <c r="I6" s="521"/>
      <c r="J6" s="521"/>
      <c r="K6" s="521"/>
      <c r="L6" s="521"/>
      <c r="M6" s="466"/>
      <c r="N6" s="466"/>
      <c r="O6" s="466"/>
      <c r="P6" s="436"/>
      <c r="Q6" s="180"/>
      <c r="R6" s="466"/>
      <c r="S6" s="466"/>
      <c r="T6" s="466"/>
      <c r="U6" s="466"/>
      <c r="V6" s="466"/>
      <c r="W6" s="466"/>
      <c r="X6" s="466"/>
      <c r="Y6" s="466"/>
      <c r="Z6" s="466"/>
      <c r="AA6" s="466"/>
      <c r="AB6" s="466"/>
      <c r="AC6" s="466"/>
      <c r="AD6" s="466"/>
      <c r="AE6" s="466"/>
      <c r="AF6" s="466"/>
      <c r="AG6" s="466"/>
      <c r="AH6" s="466"/>
      <c r="AI6" s="466"/>
      <c r="AJ6" s="466"/>
    </row>
    <row r="7" spans="1:36" ht="12.75" customHeight="1">
      <c r="A7" s="532" t="s">
        <v>1625</v>
      </c>
      <c r="B7" s="514"/>
      <c r="C7" s="514"/>
      <c r="D7" s="514"/>
      <c r="E7" s="514"/>
      <c r="F7" s="514"/>
      <c r="G7" s="514"/>
      <c r="H7" s="514"/>
      <c r="I7" s="514"/>
      <c r="J7" s="514"/>
      <c r="K7" s="514"/>
      <c r="L7" s="515"/>
      <c r="M7" s="466"/>
      <c r="N7" s="466"/>
      <c r="O7" s="466"/>
      <c r="P7" s="436"/>
      <c r="Q7" s="180"/>
      <c r="R7" s="466"/>
      <c r="S7" s="466"/>
      <c r="T7" s="466"/>
      <c r="U7" s="466"/>
      <c r="V7" s="466"/>
      <c r="W7" s="466"/>
      <c r="X7" s="466"/>
      <c r="Y7" s="466"/>
      <c r="Z7" s="466"/>
      <c r="AA7" s="466"/>
      <c r="AB7" s="466"/>
      <c r="AC7" s="466"/>
      <c r="AD7" s="466"/>
      <c r="AE7" s="466"/>
      <c r="AF7" s="466"/>
      <c r="AG7" s="466"/>
      <c r="AH7" s="466"/>
      <c r="AI7" s="466"/>
      <c r="AJ7" s="466"/>
    </row>
    <row r="8" spans="1:36" ht="12.75" customHeight="1">
      <c r="A8" s="533" t="s">
        <v>1626</v>
      </c>
      <c r="B8" s="514"/>
      <c r="C8" s="514"/>
      <c r="D8" s="514"/>
      <c r="E8" s="514"/>
      <c r="F8" s="514"/>
      <c r="G8" s="514"/>
      <c r="H8" s="514"/>
      <c r="I8" s="514"/>
      <c r="J8" s="514"/>
      <c r="K8" s="514"/>
      <c r="L8" s="469"/>
      <c r="M8" s="466"/>
      <c r="N8" s="466"/>
      <c r="O8" s="466"/>
      <c r="P8" s="436"/>
      <c r="Q8" s="180"/>
      <c r="R8" s="466"/>
      <c r="S8" s="466"/>
      <c r="T8" s="466"/>
      <c r="U8" s="466"/>
      <c r="V8" s="466"/>
      <c r="W8" s="466"/>
      <c r="X8" s="466"/>
      <c r="Y8" s="466"/>
      <c r="Z8" s="466"/>
      <c r="AA8" s="466"/>
      <c r="AB8" s="466"/>
      <c r="AC8" s="466"/>
      <c r="AD8" s="466"/>
      <c r="AE8" s="466"/>
      <c r="AF8" s="466"/>
      <c r="AG8" s="466"/>
      <c r="AH8" s="466"/>
      <c r="AI8" s="466"/>
      <c r="AJ8" s="466"/>
    </row>
    <row r="9" spans="1:36" ht="12.75" customHeight="1">
      <c r="A9" s="182" t="s">
        <v>1627</v>
      </c>
      <c r="B9" s="182" t="s">
        <v>1628</v>
      </c>
      <c r="C9" s="182" t="s">
        <v>1629</v>
      </c>
      <c r="D9" s="182" t="s">
        <v>1630</v>
      </c>
      <c r="E9" s="182" t="s">
        <v>1631</v>
      </c>
      <c r="F9" s="182" t="s">
        <v>1632</v>
      </c>
      <c r="G9" s="183" t="s">
        <v>1633</v>
      </c>
      <c r="H9" s="182" t="s">
        <v>1634</v>
      </c>
      <c r="I9" s="184" t="s">
        <v>1635</v>
      </c>
      <c r="J9" s="184" t="s">
        <v>1636</v>
      </c>
      <c r="K9" s="182" t="s">
        <v>1637</v>
      </c>
      <c r="L9" s="470" t="s">
        <v>1638</v>
      </c>
      <c r="M9" s="466"/>
      <c r="N9" s="466"/>
      <c r="O9" s="466"/>
      <c r="P9" s="436"/>
      <c r="Q9" s="180"/>
      <c r="R9" s="466"/>
      <c r="S9" s="466"/>
      <c r="T9" s="466"/>
      <c r="U9" s="466"/>
      <c r="V9" s="466"/>
      <c r="W9" s="466"/>
      <c r="X9" s="466"/>
      <c r="Y9" s="466"/>
      <c r="Z9" s="466"/>
      <c r="AA9" s="466"/>
      <c r="AB9" s="466"/>
      <c r="AC9" s="466"/>
      <c r="AD9" s="466"/>
      <c r="AE9" s="466"/>
      <c r="AF9" s="466"/>
      <c r="AG9" s="466"/>
      <c r="AH9" s="466"/>
      <c r="AI9" s="466"/>
      <c r="AJ9" s="466"/>
    </row>
    <row r="10" spans="1:36" ht="12.75" customHeight="1">
      <c r="A10" s="185" t="s">
        <v>1384</v>
      </c>
      <c r="B10" s="185" t="s">
        <v>1639</v>
      </c>
      <c r="C10" s="185">
        <v>84131501</v>
      </c>
      <c r="D10" s="186" t="s">
        <v>1640</v>
      </c>
      <c r="E10" s="185" t="s">
        <v>90</v>
      </c>
      <c r="F10" s="185" t="s">
        <v>90</v>
      </c>
      <c r="G10" s="187">
        <v>0</v>
      </c>
      <c r="H10" s="186" t="s">
        <v>1641</v>
      </c>
      <c r="I10" s="188">
        <v>5017047</v>
      </c>
      <c r="J10" s="188">
        <v>5017047</v>
      </c>
      <c r="K10" s="189" t="s">
        <v>1642</v>
      </c>
      <c r="L10" s="190" t="s">
        <v>1643</v>
      </c>
      <c r="M10" s="466"/>
      <c r="N10" s="466"/>
      <c r="O10" s="466"/>
      <c r="P10" s="436"/>
      <c r="Q10" s="180"/>
      <c r="R10" s="466"/>
      <c r="S10" s="466"/>
      <c r="T10" s="466"/>
      <c r="U10" s="466"/>
      <c r="V10" s="466"/>
      <c r="W10" s="466"/>
      <c r="X10" s="466"/>
      <c r="Y10" s="466"/>
      <c r="Z10" s="466"/>
      <c r="AA10" s="466"/>
      <c r="AB10" s="466"/>
      <c r="AC10" s="466"/>
      <c r="AD10" s="466"/>
      <c r="AE10" s="466"/>
      <c r="AF10" s="466"/>
      <c r="AG10" s="466"/>
      <c r="AH10" s="466"/>
      <c r="AI10" s="466"/>
      <c r="AJ10" s="466"/>
    </row>
    <row r="11" spans="1:36" ht="12.75" customHeight="1">
      <c r="A11" s="186" t="s">
        <v>1510</v>
      </c>
      <c r="B11" s="185" t="s">
        <v>1644</v>
      </c>
      <c r="C11" s="186">
        <v>84131501</v>
      </c>
      <c r="D11" s="186" t="s">
        <v>1645</v>
      </c>
      <c r="E11" s="185" t="s">
        <v>1646</v>
      </c>
      <c r="F11" s="185" t="s">
        <v>232</v>
      </c>
      <c r="G11" s="186">
        <v>12</v>
      </c>
      <c r="H11" s="191" t="s">
        <v>1641</v>
      </c>
      <c r="I11" s="192">
        <v>30137953</v>
      </c>
      <c r="J11" s="192">
        <v>30137953</v>
      </c>
      <c r="K11" s="193" t="s">
        <v>1647</v>
      </c>
      <c r="L11" s="190" t="s">
        <v>1643</v>
      </c>
      <c r="M11" s="466"/>
      <c r="N11" s="466"/>
      <c r="O11" s="466"/>
      <c r="P11" s="436"/>
      <c r="Q11" s="180"/>
      <c r="R11" s="466"/>
      <c r="S11" s="466"/>
      <c r="T11" s="466"/>
      <c r="U11" s="466"/>
      <c r="V11" s="466"/>
      <c r="W11" s="466"/>
      <c r="X11" s="466"/>
      <c r="Y11" s="466"/>
      <c r="Z11" s="466"/>
      <c r="AA11" s="466"/>
      <c r="AB11" s="466"/>
      <c r="AC11" s="466"/>
      <c r="AD11" s="466"/>
      <c r="AE11" s="466"/>
      <c r="AF11" s="466"/>
      <c r="AG11" s="466"/>
      <c r="AH11" s="466"/>
      <c r="AI11" s="466"/>
      <c r="AJ11" s="466"/>
    </row>
    <row r="12" spans="1:36" ht="12.75" customHeight="1">
      <c r="A12" s="186" t="s">
        <v>1384</v>
      </c>
      <c r="B12" s="185" t="s">
        <v>1648</v>
      </c>
      <c r="C12" s="186">
        <v>80131500</v>
      </c>
      <c r="D12" s="186" t="s">
        <v>1649</v>
      </c>
      <c r="E12" s="186" t="s">
        <v>90</v>
      </c>
      <c r="F12" s="186" t="s">
        <v>90</v>
      </c>
      <c r="G12" s="194">
        <v>1</v>
      </c>
      <c r="H12" s="186" t="s">
        <v>1650</v>
      </c>
      <c r="I12" s="195">
        <v>20076133</v>
      </c>
      <c r="J12" s="195">
        <v>20076133</v>
      </c>
      <c r="K12" s="189" t="s">
        <v>1642</v>
      </c>
      <c r="L12" s="190" t="s">
        <v>1651</v>
      </c>
      <c r="M12" s="466"/>
      <c r="N12" s="466"/>
      <c r="O12" s="466"/>
      <c r="P12" s="436"/>
      <c r="Q12" s="180"/>
      <c r="R12" s="466"/>
      <c r="S12" s="466"/>
      <c r="T12" s="466"/>
      <c r="U12" s="466"/>
      <c r="V12" s="466"/>
      <c r="W12" s="466"/>
      <c r="X12" s="466"/>
      <c r="Y12" s="466"/>
      <c r="Z12" s="466"/>
      <c r="AA12" s="466"/>
      <c r="AB12" s="466"/>
      <c r="AC12" s="466"/>
      <c r="AD12" s="466"/>
      <c r="AE12" s="466"/>
      <c r="AF12" s="466"/>
      <c r="AG12" s="466"/>
      <c r="AH12" s="466"/>
      <c r="AI12" s="466"/>
      <c r="AJ12" s="466"/>
    </row>
    <row r="13" spans="1:36" ht="12.75" customHeight="1">
      <c r="A13" s="186" t="s">
        <v>1510</v>
      </c>
      <c r="B13" s="186" t="s">
        <v>1652</v>
      </c>
      <c r="C13" s="186">
        <v>80131500</v>
      </c>
      <c r="D13" s="186" t="s">
        <v>1653</v>
      </c>
      <c r="E13" s="185" t="s">
        <v>90</v>
      </c>
      <c r="F13" s="185" t="s">
        <v>150</v>
      </c>
      <c r="G13" s="186">
        <v>11</v>
      </c>
      <c r="H13" s="186" t="s">
        <v>1650</v>
      </c>
      <c r="I13" s="195">
        <v>0</v>
      </c>
      <c r="J13" s="195">
        <v>228618867</v>
      </c>
      <c r="K13" s="189" t="s">
        <v>1647</v>
      </c>
      <c r="L13" s="190" t="s">
        <v>1651</v>
      </c>
      <c r="M13" s="466"/>
      <c r="N13" s="466"/>
      <c r="O13" s="466"/>
      <c r="P13" s="436"/>
      <c r="Q13" s="180"/>
      <c r="R13" s="466"/>
      <c r="S13" s="466"/>
      <c r="T13" s="466"/>
      <c r="U13" s="466"/>
      <c r="V13" s="466"/>
      <c r="W13" s="466"/>
      <c r="X13" s="466"/>
      <c r="Y13" s="466"/>
      <c r="Z13" s="466"/>
      <c r="AA13" s="466"/>
      <c r="AB13" s="466"/>
      <c r="AC13" s="466"/>
      <c r="AD13" s="466"/>
      <c r="AE13" s="466"/>
      <c r="AF13" s="466"/>
      <c r="AG13" s="466"/>
      <c r="AH13" s="466"/>
      <c r="AI13" s="466"/>
      <c r="AJ13" s="466"/>
    </row>
    <row r="14" spans="1:36" ht="12.75" customHeight="1">
      <c r="A14" s="534"/>
      <c r="B14" s="514"/>
      <c r="C14" s="514"/>
      <c r="D14" s="514"/>
      <c r="E14" s="514"/>
      <c r="F14" s="514"/>
      <c r="G14" s="514"/>
      <c r="H14" s="514"/>
      <c r="I14" s="514"/>
      <c r="J14" s="514"/>
      <c r="K14" s="514"/>
      <c r="L14" s="179"/>
      <c r="M14" s="466"/>
      <c r="N14" s="466"/>
      <c r="O14" s="466"/>
      <c r="P14" s="436"/>
      <c r="Q14" s="180"/>
      <c r="R14" s="466"/>
      <c r="S14" s="466"/>
      <c r="T14" s="466"/>
      <c r="U14" s="466"/>
      <c r="V14" s="466"/>
      <c r="W14" s="466"/>
      <c r="X14" s="466"/>
      <c r="Y14" s="466"/>
      <c r="Z14" s="466"/>
      <c r="AA14" s="466"/>
      <c r="AB14" s="466"/>
      <c r="AC14" s="466"/>
      <c r="AD14" s="466"/>
      <c r="AE14" s="466"/>
      <c r="AF14" s="466"/>
      <c r="AG14" s="466"/>
      <c r="AH14" s="466"/>
      <c r="AI14" s="466"/>
      <c r="AJ14" s="466"/>
    </row>
    <row r="15" spans="1:36" ht="66" customHeight="1">
      <c r="A15" s="535" t="s">
        <v>1614</v>
      </c>
      <c r="B15" s="515"/>
      <c r="C15" s="536"/>
      <c r="D15" s="515"/>
      <c r="E15" s="535" t="s">
        <v>1615</v>
      </c>
      <c r="F15" s="514"/>
      <c r="G15" s="515"/>
      <c r="H15" s="537">
        <v>2</v>
      </c>
      <c r="I15" s="515"/>
      <c r="J15" s="196" t="s">
        <v>1654</v>
      </c>
      <c r="K15" s="471">
        <v>45702</v>
      </c>
      <c r="L15" s="179"/>
      <c r="M15" s="466"/>
      <c r="N15" s="466"/>
      <c r="O15" s="466"/>
      <c r="P15" s="436"/>
      <c r="Q15" s="180"/>
      <c r="R15" s="466"/>
      <c r="S15" s="466"/>
      <c r="T15" s="466"/>
      <c r="U15" s="466"/>
      <c r="V15" s="466"/>
      <c r="W15" s="466"/>
      <c r="X15" s="466"/>
      <c r="Y15" s="466"/>
      <c r="Z15" s="466"/>
      <c r="AA15" s="466"/>
      <c r="AB15" s="466"/>
      <c r="AC15" s="466"/>
      <c r="AD15" s="466"/>
      <c r="AE15" s="466"/>
      <c r="AF15" s="466"/>
      <c r="AG15" s="466"/>
      <c r="AH15" s="466"/>
      <c r="AI15" s="466"/>
      <c r="AJ15" s="466"/>
    </row>
    <row r="16" spans="1:36" ht="12.75" customHeight="1">
      <c r="A16" s="466"/>
      <c r="B16" s="466"/>
      <c r="C16" s="466"/>
      <c r="D16" s="466"/>
      <c r="E16" s="466"/>
      <c r="F16" s="466"/>
      <c r="G16" s="466"/>
      <c r="H16" s="466"/>
      <c r="I16" s="466"/>
      <c r="J16" s="466"/>
      <c r="K16" s="466"/>
      <c r="L16" s="472"/>
      <c r="M16" s="466"/>
      <c r="N16" s="466"/>
      <c r="O16" s="466"/>
      <c r="P16" s="436"/>
      <c r="Q16" s="180"/>
      <c r="R16" s="466"/>
      <c r="S16" s="466"/>
      <c r="T16" s="466"/>
      <c r="U16" s="466"/>
      <c r="V16" s="466"/>
      <c r="W16" s="466"/>
      <c r="X16" s="466"/>
      <c r="Y16" s="466"/>
      <c r="Z16" s="466"/>
      <c r="AA16" s="466"/>
      <c r="AB16" s="466"/>
      <c r="AC16" s="466"/>
      <c r="AD16" s="466"/>
      <c r="AE16" s="466"/>
      <c r="AF16" s="466"/>
      <c r="AG16" s="466"/>
      <c r="AH16" s="466"/>
      <c r="AI16" s="466"/>
      <c r="AJ16" s="466"/>
    </row>
    <row r="17" spans="1:36" ht="12.75" customHeight="1">
      <c r="A17" s="466"/>
      <c r="B17" s="466"/>
      <c r="C17" s="466"/>
      <c r="D17" s="466"/>
      <c r="E17" s="466"/>
      <c r="F17" s="466"/>
      <c r="G17" s="466"/>
      <c r="H17" s="466"/>
      <c r="I17" s="466"/>
      <c r="J17" s="466"/>
      <c r="K17" s="466"/>
      <c r="L17" s="472"/>
      <c r="M17" s="466"/>
      <c r="N17" s="466"/>
      <c r="O17" s="466"/>
      <c r="P17" s="436"/>
      <c r="Q17" s="180"/>
      <c r="R17" s="466"/>
      <c r="S17" s="466"/>
      <c r="T17" s="466"/>
      <c r="U17" s="466"/>
      <c r="V17" s="466"/>
      <c r="W17" s="466"/>
      <c r="X17" s="466"/>
      <c r="Y17" s="466"/>
      <c r="Z17" s="466"/>
      <c r="AA17" s="466"/>
      <c r="AB17" s="466"/>
      <c r="AC17" s="466"/>
      <c r="AD17" s="466"/>
      <c r="AE17" s="466"/>
      <c r="AF17" s="466"/>
      <c r="AG17" s="466"/>
      <c r="AH17" s="466"/>
      <c r="AI17" s="466"/>
      <c r="AJ17" s="466"/>
    </row>
    <row r="18" spans="1:36" ht="12.75" customHeight="1">
      <c r="A18" s="466"/>
      <c r="B18" s="466"/>
      <c r="C18" s="466"/>
      <c r="D18" s="466"/>
      <c r="E18" s="466"/>
      <c r="F18" s="466"/>
      <c r="G18" s="466"/>
      <c r="H18" s="466"/>
      <c r="I18" s="466"/>
      <c r="J18" s="466"/>
      <c r="K18" s="466"/>
      <c r="L18" s="472"/>
      <c r="M18" s="466"/>
      <c r="N18" s="466"/>
      <c r="O18" s="466"/>
      <c r="P18" s="436"/>
      <c r="Q18" s="180"/>
      <c r="R18" s="466"/>
      <c r="S18" s="466"/>
      <c r="T18" s="466"/>
      <c r="U18" s="466"/>
      <c r="V18" s="466"/>
      <c r="W18" s="466"/>
      <c r="X18" s="466"/>
      <c r="Y18" s="466"/>
      <c r="Z18" s="466"/>
      <c r="AA18" s="466"/>
      <c r="AB18" s="466"/>
      <c r="AC18" s="466"/>
      <c r="AD18" s="466"/>
      <c r="AE18" s="466"/>
      <c r="AF18" s="466"/>
      <c r="AG18" s="466"/>
      <c r="AH18" s="466"/>
      <c r="AI18" s="466"/>
      <c r="AJ18" s="466"/>
    </row>
    <row r="19" spans="1:36" ht="12.75" customHeight="1">
      <c r="A19" s="466"/>
      <c r="B19" s="466"/>
      <c r="C19" s="466"/>
      <c r="D19" s="466"/>
      <c r="E19" s="466"/>
      <c r="F19" s="466"/>
      <c r="G19" s="466"/>
      <c r="H19" s="466"/>
      <c r="I19" s="466"/>
      <c r="J19" s="466"/>
      <c r="K19" s="466"/>
      <c r="L19" s="472"/>
      <c r="M19" s="466"/>
      <c r="N19" s="466"/>
      <c r="O19" s="466"/>
      <c r="P19" s="436"/>
      <c r="Q19" s="180"/>
      <c r="R19" s="466"/>
      <c r="S19" s="466"/>
      <c r="T19" s="466"/>
      <c r="U19" s="466"/>
      <c r="V19" s="466"/>
      <c r="W19" s="466"/>
      <c r="X19" s="466"/>
      <c r="Y19" s="466"/>
      <c r="Z19" s="466"/>
      <c r="AA19" s="466"/>
      <c r="AB19" s="466"/>
      <c r="AC19" s="466"/>
      <c r="AD19" s="466"/>
      <c r="AE19" s="466"/>
      <c r="AF19" s="466"/>
      <c r="AG19" s="466"/>
      <c r="AH19" s="466"/>
      <c r="AI19" s="466"/>
      <c r="AJ19" s="466"/>
    </row>
    <row r="20" spans="1:36" ht="12.75" customHeight="1">
      <c r="A20" s="466"/>
      <c r="B20" s="466"/>
      <c r="C20" s="466"/>
      <c r="D20" s="466"/>
      <c r="E20" s="466"/>
      <c r="F20" s="466"/>
      <c r="G20" s="466"/>
      <c r="H20" s="466"/>
      <c r="I20" s="466"/>
      <c r="J20" s="466"/>
      <c r="K20" s="466"/>
      <c r="L20" s="472"/>
      <c r="M20" s="466"/>
      <c r="N20" s="466"/>
      <c r="O20" s="466"/>
      <c r="P20" s="436"/>
      <c r="Q20" s="180"/>
      <c r="R20" s="466"/>
      <c r="S20" s="466"/>
      <c r="T20" s="466"/>
      <c r="U20" s="466"/>
      <c r="V20" s="466"/>
      <c r="W20" s="466"/>
      <c r="X20" s="466"/>
      <c r="Y20" s="466"/>
      <c r="Z20" s="466"/>
      <c r="AA20" s="466"/>
      <c r="AB20" s="466"/>
      <c r="AC20" s="466"/>
      <c r="AD20" s="466"/>
      <c r="AE20" s="466"/>
      <c r="AF20" s="466"/>
      <c r="AG20" s="466"/>
      <c r="AH20" s="466"/>
      <c r="AI20" s="466"/>
      <c r="AJ20" s="466"/>
    </row>
    <row r="21" spans="1:36" ht="12.75" customHeight="1">
      <c r="A21" s="466"/>
      <c r="B21" s="466"/>
      <c r="C21" s="466"/>
      <c r="D21" s="466"/>
      <c r="E21" s="466"/>
      <c r="F21" s="466"/>
      <c r="G21" s="466"/>
      <c r="H21" s="466"/>
      <c r="I21" s="466"/>
      <c r="J21" s="466"/>
      <c r="K21" s="466"/>
      <c r="L21" s="472"/>
      <c r="M21" s="466"/>
      <c r="N21" s="466"/>
      <c r="O21" s="466"/>
      <c r="P21" s="436"/>
      <c r="Q21" s="180"/>
      <c r="R21" s="466"/>
      <c r="S21" s="466"/>
      <c r="T21" s="466"/>
      <c r="U21" s="466"/>
      <c r="V21" s="466"/>
      <c r="W21" s="466"/>
      <c r="X21" s="466"/>
      <c r="Y21" s="466"/>
      <c r="Z21" s="466"/>
      <c r="AA21" s="466"/>
      <c r="AB21" s="466"/>
      <c r="AC21" s="466"/>
      <c r="AD21" s="466"/>
      <c r="AE21" s="466"/>
      <c r="AF21" s="466"/>
      <c r="AG21" s="466"/>
      <c r="AH21" s="466"/>
      <c r="AI21" s="466"/>
      <c r="AJ21" s="466"/>
    </row>
    <row r="22" spans="1:36" ht="12.75" customHeight="1">
      <c r="A22" s="466"/>
      <c r="B22" s="466"/>
      <c r="C22" s="466"/>
      <c r="D22" s="466"/>
      <c r="E22" s="466"/>
      <c r="F22" s="466"/>
      <c r="G22" s="466"/>
      <c r="H22" s="466"/>
      <c r="I22" s="466"/>
      <c r="J22" s="466"/>
      <c r="K22" s="466"/>
      <c r="L22" s="472"/>
      <c r="M22" s="466"/>
      <c r="N22" s="466"/>
      <c r="O22" s="466"/>
      <c r="P22" s="436"/>
      <c r="Q22" s="180"/>
      <c r="R22" s="466"/>
      <c r="S22" s="466"/>
      <c r="T22" s="466"/>
      <c r="U22" s="466"/>
      <c r="V22" s="466"/>
      <c r="W22" s="466"/>
      <c r="X22" s="466"/>
      <c r="Y22" s="466"/>
      <c r="Z22" s="466"/>
      <c r="AA22" s="466"/>
      <c r="AB22" s="466"/>
      <c r="AC22" s="466"/>
      <c r="AD22" s="466"/>
      <c r="AE22" s="466"/>
      <c r="AF22" s="466"/>
      <c r="AG22" s="466"/>
      <c r="AH22" s="466"/>
      <c r="AI22" s="466"/>
      <c r="AJ22" s="466"/>
    </row>
    <row r="23" spans="1:36" ht="12.75" customHeight="1">
      <c r="A23" s="466"/>
      <c r="B23" s="466"/>
      <c r="C23" s="466"/>
      <c r="D23" s="466"/>
      <c r="E23" s="466"/>
      <c r="F23" s="466"/>
      <c r="G23" s="466"/>
      <c r="H23" s="466"/>
      <c r="I23" s="466"/>
      <c r="J23" s="466"/>
      <c r="K23" s="466"/>
      <c r="L23" s="472"/>
      <c r="M23" s="466"/>
      <c r="N23" s="466"/>
      <c r="O23" s="466"/>
      <c r="P23" s="436"/>
      <c r="Q23" s="180"/>
      <c r="R23" s="466"/>
      <c r="S23" s="466"/>
      <c r="T23" s="466"/>
      <c r="U23" s="466"/>
      <c r="V23" s="466"/>
      <c r="W23" s="466"/>
      <c r="X23" s="466"/>
      <c r="Y23" s="466"/>
      <c r="Z23" s="466"/>
      <c r="AA23" s="466"/>
      <c r="AB23" s="466"/>
      <c r="AC23" s="466"/>
      <c r="AD23" s="466"/>
      <c r="AE23" s="466"/>
      <c r="AF23" s="466"/>
      <c r="AG23" s="466"/>
      <c r="AH23" s="466"/>
      <c r="AI23" s="466"/>
      <c r="AJ23" s="466"/>
    </row>
    <row r="24" spans="1:36" ht="12.75" customHeight="1">
      <c r="A24" s="466"/>
      <c r="B24" s="466"/>
      <c r="C24" s="466"/>
      <c r="D24" s="466"/>
      <c r="E24" s="466"/>
      <c r="F24" s="466"/>
      <c r="G24" s="466"/>
      <c r="H24" s="466"/>
      <c r="I24" s="466"/>
      <c r="J24" s="466"/>
      <c r="K24" s="466"/>
      <c r="L24" s="472"/>
      <c r="M24" s="466"/>
      <c r="N24" s="466"/>
      <c r="O24" s="466"/>
      <c r="P24" s="436"/>
      <c r="Q24" s="180"/>
      <c r="R24" s="466"/>
      <c r="S24" s="466"/>
      <c r="T24" s="466"/>
      <c r="U24" s="466"/>
      <c r="V24" s="466"/>
      <c r="W24" s="466"/>
      <c r="X24" s="466"/>
      <c r="Y24" s="466"/>
      <c r="Z24" s="466"/>
      <c r="AA24" s="466"/>
      <c r="AB24" s="466"/>
      <c r="AC24" s="466"/>
      <c r="AD24" s="466"/>
      <c r="AE24" s="466"/>
      <c r="AF24" s="466"/>
      <c r="AG24" s="466"/>
      <c r="AH24" s="466"/>
      <c r="AI24" s="466"/>
      <c r="AJ24" s="466"/>
    </row>
    <row r="25" spans="1:36" ht="12.75" customHeight="1">
      <c r="A25" s="466"/>
      <c r="B25" s="466"/>
      <c r="C25" s="466"/>
      <c r="D25" s="466"/>
      <c r="E25" s="466"/>
      <c r="F25" s="466"/>
      <c r="G25" s="466"/>
      <c r="H25" s="466"/>
      <c r="I25" s="466"/>
      <c r="J25" s="466"/>
      <c r="K25" s="466"/>
      <c r="L25" s="472"/>
      <c r="M25" s="466"/>
      <c r="N25" s="466"/>
      <c r="O25" s="466"/>
      <c r="P25" s="436"/>
      <c r="Q25" s="180"/>
      <c r="R25" s="466"/>
      <c r="S25" s="466"/>
      <c r="T25" s="466"/>
      <c r="U25" s="466"/>
      <c r="V25" s="466"/>
      <c r="W25" s="466"/>
      <c r="X25" s="466"/>
      <c r="Y25" s="466"/>
      <c r="Z25" s="466"/>
      <c r="AA25" s="466"/>
      <c r="AB25" s="466"/>
      <c r="AC25" s="466"/>
      <c r="AD25" s="466"/>
      <c r="AE25" s="466"/>
      <c r="AF25" s="466"/>
      <c r="AG25" s="466"/>
      <c r="AH25" s="466"/>
      <c r="AI25" s="466"/>
      <c r="AJ25" s="466"/>
    </row>
    <row r="26" spans="1:36" ht="12.75" customHeight="1">
      <c r="A26" s="466"/>
      <c r="B26" s="466"/>
      <c r="C26" s="466"/>
      <c r="D26" s="466"/>
      <c r="E26" s="466"/>
      <c r="F26" s="466"/>
      <c r="G26" s="466"/>
      <c r="H26" s="466"/>
      <c r="I26" s="466"/>
      <c r="J26" s="466"/>
      <c r="K26" s="466"/>
      <c r="L26" s="472"/>
      <c r="M26" s="466"/>
      <c r="N26" s="466"/>
      <c r="O26" s="466"/>
      <c r="P26" s="436"/>
      <c r="Q26" s="180"/>
      <c r="R26" s="466"/>
      <c r="S26" s="466"/>
      <c r="T26" s="466"/>
      <c r="U26" s="466"/>
      <c r="V26" s="466"/>
      <c r="W26" s="466"/>
      <c r="X26" s="466"/>
      <c r="Y26" s="466"/>
      <c r="Z26" s="466"/>
      <c r="AA26" s="466"/>
      <c r="AB26" s="466"/>
      <c r="AC26" s="466"/>
      <c r="AD26" s="466"/>
      <c r="AE26" s="466"/>
      <c r="AF26" s="466"/>
      <c r="AG26" s="466"/>
      <c r="AH26" s="466"/>
      <c r="AI26" s="466"/>
      <c r="AJ26" s="466"/>
    </row>
    <row r="27" spans="1:36" ht="12.75" customHeight="1">
      <c r="A27" s="466"/>
      <c r="B27" s="466"/>
      <c r="C27" s="466"/>
      <c r="D27" s="466"/>
      <c r="E27" s="466"/>
      <c r="F27" s="466"/>
      <c r="G27" s="466"/>
      <c r="H27" s="466"/>
      <c r="I27" s="466"/>
      <c r="J27" s="466"/>
      <c r="K27" s="466"/>
      <c r="L27" s="472"/>
      <c r="M27" s="466"/>
      <c r="N27" s="466"/>
      <c r="O27" s="466"/>
      <c r="P27" s="436"/>
      <c r="Q27" s="180"/>
      <c r="R27" s="466"/>
      <c r="S27" s="466"/>
      <c r="T27" s="466"/>
      <c r="U27" s="466"/>
      <c r="V27" s="466"/>
      <c r="W27" s="466"/>
      <c r="X27" s="466"/>
      <c r="Y27" s="466"/>
      <c r="Z27" s="466"/>
      <c r="AA27" s="466"/>
      <c r="AB27" s="466"/>
      <c r="AC27" s="466"/>
      <c r="AD27" s="466"/>
      <c r="AE27" s="466"/>
      <c r="AF27" s="466"/>
      <c r="AG27" s="466"/>
      <c r="AH27" s="466"/>
      <c r="AI27" s="466"/>
      <c r="AJ27" s="466"/>
    </row>
    <row r="28" spans="1:36" ht="12.75" customHeight="1">
      <c r="A28" s="466"/>
      <c r="B28" s="466"/>
      <c r="C28" s="466"/>
      <c r="D28" s="466"/>
      <c r="E28" s="466"/>
      <c r="F28" s="466"/>
      <c r="G28" s="466"/>
      <c r="H28" s="466"/>
      <c r="I28" s="466"/>
      <c r="J28" s="466"/>
      <c r="K28" s="466"/>
      <c r="L28" s="472"/>
      <c r="M28" s="466"/>
      <c r="N28" s="466"/>
      <c r="O28" s="466"/>
      <c r="P28" s="436"/>
      <c r="Q28" s="180"/>
      <c r="R28" s="466"/>
      <c r="S28" s="466"/>
      <c r="T28" s="466"/>
      <c r="U28" s="466"/>
      <c r="V28" s="466"/>
      <c r="W28" s="466"/>
      <c r="X28" s="466"/>
      <c r="Y28" s="466"/>
      <c r="Z28" s="466"/>
      <c r="AA28" s="466"/>
      <c r="AB28" s="466"/>
      <c r="AC28" s="466"/>
      <c r="AD28" s="466"/>
      <c r="AE28" s="466"/>
      <c r="AF28" s="466"/>
      <c r="AG28" s="466"/>
      <c r="AH28" s="466"/>
      <c r="AI28" s="466"/>
      <c r="AJ28" s="466"/>
    </row>
    <row r="29" spans="1:36" ht="12.75" customHeight="1">
      <c r="A29" s="466"/>
      <c r="B29" s="466"/>
      <c r="C29" s="466"/>
      <c r="D29" s="466"/>
      <c r="E29" s="466"/>
      <c r="F29" s="466"/>
      <c r="G29" s="466"/>
      <c r="H29" s="466"/>
      <c r="I29" s="466"/>
      <c r="J29" s="466"/>
      <c r="K29" s="466"/>
      <c r="L29" s="472"/>
      <c r="M29" s="466"/>
      <c r="N29" s="466"/>
      <c r="O29" s="466"/>
      <c r="P29" s="436"/>
      <c r="Q29" s="180"/>
      <c r="R29" s="466"/>
      <c r="S29" s="466"/>
      <c r="T29" s="466"/>
      <c r="U29" s="466"/>
      <c r="V29" s="466"/>
      <c r="W29" s="466"/>
      <c r="X29" s="466"/>
      <c r="Y29" s="466"/>
      <c r="Z29" s="466"/>
      <c r="AA29" s="466"/>
      <c r="AB29" s="466"/>
      <c r="AC29" s="466"/>
      <c r="AD29" s="466"/>
      <c r="AE29" s="466"/>
      <c r="AF29" s="466"/>
      <c r="AG29" s="466"/>
      <c r="AH29" s="466"/>
      <c r="AI29" s="466"/>
      <c r="AJ29" s="466"/>
    </row>
    <row r="30" spans="1:36" ht="12.75" customHeight="1">
      <c r="A30" s="466"/>
      <c r="B30" s="466"/>
      <c r="C30" s="466"/>
      <c r="D30" s="466"/>
      <c r="E30" s="466"/>
      <c r="F30" s="466"/>
      <c r="G30" s="466"/>
      <c r="H30" s="466"/>
      <c r="I30" s="466"/>
      <c r="J30" s="466"/>
      <c r="K30" s="466"/>
      <c r="L30" s="472"/>
      <c r="M30" s="466"/>
      <c r="N30" s="466"/>
      <c r="O30" s="466"/>
      <c r="P30" s="436"/>
      <c r="Q30" s="180"/>
      <c r="R30" s="466"/>
      <c r="S30" s="466"/>
      <c r="T30" s="466"/>
      <c r="U30" s="466"/>
      <c r="V30" s="466"/>
      <c r="W30" s="466"/>
      <c r="X30" s="466"/>
      <c r="Y30" s="466"/>
      <c r="Z30" s="466"/>
      <c r="AA30" s="466"/>
      <c r="AB30" s="466"/>
      <c r="AC30" s="466"/>
      <c r="AD30" s="466"/>
      <c r="AE30" s="466"/>
      <c r="AF30" s="466"/>
      <c r="AG30" s="466"/>
      <c r="AH30" s="466"/>
      <c r="AI30" s="466"/>
      <c r="AJ30" s="466"/>
    </row>
    <row r="31" spans="1:36" ht="12.75" customHeight="1">
      <c r="A31" s="466"/>
      <c r="B31" s="466"/>
      <c r="C31" s="466"/>
      <c r="D31" s="466"/>
      <c r="E31" s="466"/>
      <c r="F31" s="466"/>
      <c r="G31" s="466"/>
      <c r="H31" s="466"/>
      <c r="I31" s="466"/>
      <c r="J31" s="466"/>
      <c r="K31" s="466"/>
      <c r="L31" s="472"/>
      <c r="M31" s="466"/>
      <c r="N31" s="466"/>
      <c r="O31" s="466"/>
      <c r="P31" s="436"/>
      <c r="Q31" s="180"/>
      <c r="R31" s="466"/>
      <c r="S31" s="466"/>
      <c r="T31" s="466"/>
      <c r="U31" s="466"/>
      <c r="V31" s="466"/>
      <c r="W31" s="466"/>
      <c r="X31" s="466"/>
      <c r="Y31" s="466"/>
      <c r="Z31" s="466"/>
      <c r="AA31" s="466"/>
      <c r="AB31" s="466"/>
      <c r="AC31" s="466"/>
      <c r="AD31" s="466"/>
      <c r="AE31" s="466"/>
      <c r="AF31" s="466"/>
      <c r="AG31" s="466"/>
      <c r="AH31" s="466"/>
      <c r="AI31" s="466"/>
      <c r="AJ31" s="466"/>
    </row>
    <row r="32" spans="1:36" ht="12.75" customHeight="1">
      <c r="A32" s="466"/>
      <c r="B32" s="466"/>
      <c r="C32" s="466"/>
      <c r="D32" s="466"/>
      <c r="E32" s="466"/>
      <c r="F32" s="466"/>
      <c r="G32" s="466"/>
      <c r="H32" s="466"/>
      <c r="I32" s="466"/>
      <c r="J32" s="466"/>
      <c r="K32" s="466"/>
      <c r="L32" s="472"/>
      <c r="M32" s="466"/>
      <c r="N32" s="466"/>
      <c r="O32" s="466"/>
      <c r="P32" s="436"/>
      <c r="Q32" s="180"/>
      <c r="R32" s="466"/>
      <c r="S32" s="466"/>
      <c r="T32" s="466"/>
      <c r="U32" s="466"/>
      <c r="V32" s="466"/>
      <c r="W32" s="466"/>
      <c r="X32" s="466"/>
      <c r="Y32" s="466"/>
      <c r="Z32" s="466"/>
      <c r="AA32" s="466"/>
      <c r="AB32" s="466"/>
      <c r="AC32" s="466"/>
      <c r="AD32" s="466"/>
      <c r="AE32" s="466"/>
      <c r="AF32" s="466"/>
      <c r="AG32" s="466"/>
      <c r="AH32" s="466"/>
      <c r="AI32" s="466"/>
      <c r="AJ32" s="466"/>
    </row>
    <row r="33" spans="1:36" ht="12.75" customHeight="1">
      <c r="A33" s="466"/>
      <c r="B33" s="466"/>
      <c r="C33" s="466"/>
      <c r="D33" s="466"/>
      <c r="E33" s="466"/>
      <c r="F33" s="466"/>
      <c r="G33" s="466"/>
      <c r="H33" s="466"/>
      <c r="I33" s="466"/>
      <c r="J33" s="466"/>
      <c r="K33" s="466"/>
      <c r="L33" s="472"/>
      <c r="M33" s="466"/>
      <c r="N33" s="466"/>
      <c r="O33" s="466"/>
      <c r="P33" s="436"/>
      <c r="Q33" s="180"/>
      <c r="R33" s="466"/>
      <c r="S33" s="466"/>
      <c r="T33" s="466"/>
      <c r="U33" s="466"/>
      <c r="V33" s="466"/>
      <c r="W33" s="466"/>
      <c r="X33" s="466"/>
      <c r="Y33" s="466"/>
      <c r="Z33" s="466"/>
      <c r="AA33" s="466"/>
      <c r="AB33" s="466"/>
      <c r="AC33" s="466"/>
      <c r="AD33" s="466"/>
      <c r="AE33" s="466"/>
      <c r="AF33" s="466"/>
      <c r="AG33" s="466"/>
      <c r="AH33" s="466"/>
      <c r="AI33" s="466"/>
      <c r="AJ33" s="466"/>
    </row>
    <row r="34" spans="1:36" ht="12.75" customHeight="1">
      <c r="A34" s="466"/>
      <c r="B34" s="466"/>
      <c r="C34" s="466"/>
      <c r="D34" s="466"/>
      <c r="E34" s="466"/>
      <c r="F34" s="466"/>
      <c r="G34" s="466"/>
      <c r="H34" s="466"/>
      <c r="I34" s="466"/>
      <c r="J34" s="466"/>
      <c r="K34" s="466"/>
      <c r="L34" s="472"/>
      <c r="M34" s="466"/>
      <c r="N34" s="466"/>
      <c r="O34" s="466"/>
      <c r="P34" s="436"/>
      <c r="Q34" s="180"/>
      <c r="R34" s="466"/>
      <c r="S34" s="466"/>
      <c r="T34" s="466"/>
      <c r="U34" s="466"/>
      <c r="V34" s="466"/>
      <c r="W34" s="466"/>
      <c r="X34" s="466"/>
      <c r="Y34" s="466"/>
      <c r="Z34" s="466"/>
      <c r="AA34" s="466"/>
      <c r="AB34" s="466"/>
      <c r="AC34" s="466"/>
      <c r="AD34" s="466"/>
      <c r="AE34" s="466"/>
      <c r="AF34" s="466"/>
      <c r="AG34" s="466"/>
      <c r="AH34" s="466"/>
      <c r="AI34" s="466"/>
      <c r="AJ34" s="466"/>
    </row>
    <row r="35" spans="1:36" ht="12.75" customHeight="1">
      <c r="A35" s="466"/>
      <c r="B35" s="466"/>
      <c r="C35" s="466"/>
      <c r="D35" s="466"/>
      <c r="E35" s="466"/>
      <c r="F35" s="466"/>
      <c r="G35" s="466"/>
      <c r="H35" s="466"/>
      <c r="I35" s="466"/>
      <c r="J35" s="466"/>
      <c r="K35" s="466"/>
      <c r="L35" s="472"/>
      <c r="M35" s="466"/>
      <c r="N35" s="466"/>
      <c r="O35" s="466"/>
      <c r="P35" s="436"/>
      <c r="Q35" s="180"/>
      <c r="R35" s="466"/>
      <c r="S35" s="466"/>
      <c r="T35" s="466"/>
      <c r="U35" s="466"/>
      <c r="V35" s="466"/>
      <c r="W35" s="466"/>
      <c r="X35" s="466"/>
      <c r="Y35" s="466"/>
      <c r="Z35" s="466"/>
      <c r="AA35" s="466"/>
      <c r="AB35" s="466"/>
      <c r="AC35" s="466"/>
      <c r="AD35" s="466"/>
      <c r="AE35" s="466"/>
      <c r="AF35" s="466"/>
      <c r="AG35" s="466"/>
      <c r="AH35" s="466"/>
      <c r="AI35" s="466"/>
      <c r="AJ35" s="466"/>
    </row>
    <row r="36" spans="1:36" ht="12.75" customHeight="1">
      <c r="A36" s="466"/>
      <c r="B36" s="466"/>
      <c r="C36" s="466"/>
      <c r="D36" s="466"/>
      <c r="E36" s="466"/>
      <c r="F36" s="466"/>
      <c r="G36" s="466"/>
      <c r="H36" s="466"/>
      <c r="I36" s="466"/>
      <c r="J36" s="466"/>
      <c r="K36" s="466"/>
      <c r="L36" s="472"/>
      <c r="M36" s="466"/>
      <c r="N36" s="466"/>
      <c r="O36" s="466"/>
      <c r="P36" s="436"/>
      <c r="Q36" s="180"/>
      <c r="R36" s="466"/>
      <c r="S36" s="466"/>
      <c r="T36" s="466"/>
      <c r="U36" s="466"/>
      <c r="V36" s="466"/>
      <c r="W36" s="466"/>
      <c r="X36" s="466"/>
      <c r="Y36" s="466"/>
      <c r="Z36" s="466"/>
      <c r="AA36" s="466"/>
      <c r="AB36" s="466"/>
      <c r="AC36" s="466"/>
      <c r="AD36" s="466"/>
      <c r="AE36" s="466"/>
      <c r="AF36" s="466"/>
      <c r="AG36" s="466"/>
      <c r="AH36" s="466"/>
      <c r="AI36" s="466"/>
      <c r="AJ36" s="466"/>
    </row>
    <row r="37" spans="1:36" ht="12.75" customHeight="1">
      <c r="A37" s="466"/>
      <c r="B37" s="466"/>
      <c r="C37" s="466"/>
      <c r="D37" s="466"/>
      <c r="E37" s="466"/>
      <c r="F37" s="466"/>
      <c r="G37" s="466"/>
      <c r="H37" s="466"/>
      <c r="I37" s="466"/>
      <c r="J37" s="466"/>
      <c r="K37" s="466"/>
      <c r="L37" s="472"/>
      <c r="M37" s="466"/>
      <c r="N37" s="466"/>
      <c r="O37" s="466"/>
      <c r="P37" s="436"/>
      <c r="Q37" s="180"/>
      <c r="R37" s="466"/>
      <c r="S37" s="466"/>
      <c r="T37" s="466"/>
      <c r="U37" s="466"/>
      <c r="V37" s="466"/>
      <c r="W37" s="466"/>
      <c r="X37" s="466"/>
      <c r="Y37" s="466"/>
      <c r="Z37" s="466"/>
      <c r="AA37" s="466"/>
      <c r="AB37" s="466"/>
      <c r="AC37" s="466"/>
      <c r="AD37" s="466"/>
      <c r="AE37" s="466"/>
      <c r="AF37" s="466"/>
      <c r="AG37" s="466"/>
      <c r="AH37" s="466"/>
      <c r="AI37" s="466"/>
      <c r="AJ37" s="466"/>
    </row>
    <row r="38" spans="1:36" ht="12.75" customHeight="1">
      <c r="A38" s="466"/>
      <c r="B38" s="466"/>
      <c r="C38" s="466"/>
      <c r="D38" s="466"/>
      <c r="E38" s="466"/>
      <c r="F38" s="466"/>
      <c r="G38" s="466"/>
      <c r="H38" s="466"/>
      <c r="I38" s="466"/>
      <c r="J38" s="466"/>
      <c r="K38" s="466"/>
      <c r="L38" s="472"/>
      <c r="M38" s="466"/>
      <c r="N38" s="466"/>
      <c r="O38" s="466"/>
      <c r="P38" s="436"/>
      <c r="Q38" s="180"/>
      <c r="R38" s="466"/>
      <c r="S38" s="466"/>
      <c r="T38" s="466"/>
      <c r="U38" s="466"/>
      <c r="V38" s="466"/>
      <c r="W38" s="466"/>
      <c r="X38" s="466"/>
      <c r="Y38" s="466"/>
      <c r="Z38" s="466"/>
      <c r="AA38" s="466"/>
      <c r="AB38" s="466"/>
      <c r="AC38" s="466"/>
      <c r="AD38" s="466"/>
      <c r="AE38" s="466"/>
      <c r="AF38" s="466"/>
      <c r="AG38" s="466"/>
      <c r="AH38" s="466"/>
      <c r="AI38" s="466"/>
      <c r="AJ38" s="466"/>
    </row>
    <row r="39" spans="1:36" ht="12.75" customHeight="1">
      <c r="A39" s="466"/>
      <c r="B39" s="466"/>
      <c r="C39" s="466"/>
      <c r="D39" s="466"/>
      <c r="E39" s="466"/>
      <c r="F39" s="466"/>
      <c r="G39" s="466"/>
      <c r="H39" s="466"/>
      <c r="I39" s="466"/>
      <c r="J39" s="466"/>
      <c r="K39" s="466"/>
      <c r="L39" s="472"/>
      <c r="M39" s="466"/>
      <c r="N39" s="466"/>
      <c r="O39" s="466"/>
      <c r="P39" s="436"/>
      <c r="Q39" s="180"/>
      <c r="R39" s="466"/>
      <c r="S39" s="466"/>
      <c r="T39" s="466"/>
      <c r="U39" s="466"/>
      <c r="V39" s="466"/>
      <c r="W39" s="466"/>
      <c r="X39" s="466"/>
      <c r="Y39" s="466"/>
      <c r="Z39" s="466"/>
      <c r="AA39" s="466"/>
      <c r="AB39" s="466"/>
      <c r="AC39" s="466"/>
      <c r="AD39" s="466"/>
      <c r="AE39" s="466"/>
      <c r="AF39" s="466"/>
      <c r="AG39" s="466"/>
      <c r="AH39" s="466"/>
      <c r="AI39" s="466"/>
      <c r="AJ39" s="466"/>
    </row>
    <row r="40" spans="1:36" ht="12.75" customHeight="1">
      <c r="A40" s="466"/>
      <c r="B40" s="466"/>
      <c r="C40" s="466"/>
      <c r="D40" s="466"/>
      <c r="E40" s="466"/>
      <c r="F40" s="466"/>
      <c r="G40" s="466"/>
      <c r="H40" s="466"/>
      <c r="I40" s="466"/>
      <c r="J40" s="466"/>
      <c r="K40" s="466"/>
      <c r="L40" s="472"/>
      <c r="M40" s="466"/>
      <c r="N40" s="466"/>
      <c r="O40" s="466"/>
      <c r="P40" s="436"/>
      <c r="Q40" s="180"/>
      <c r="R40" s="466"/>
      <c r="S40" s="466"/>
      <c r="T40" s="466"/>
      <c r="U40" s="466"/>
      <c r="V40" s="466"/>
      <c r="W40" s="466"/>
      <c r="X40" s="466"/>
      <c r="Y40" s="466"/>
      <c r="Z40" s="466"/>
      <c r="AA40" s="466"/>
      <c r="AB40" s="466"/>
      <c r="AC40" s="466"/>
      <c r="AD40" s="466"/>
      <c r="AE40" s="466"/>
      <c r="AF40" s="466"/>
      <c r="AG40" s="466"/>
      <c r="AH40" s="466"/>
      <c r="AI40" s="466"/>
      <c r="AJ40" s="466"/>
    </row>
    <row r="41" spans="1:36" ht="12.75" customHeight="1">
      <c r="A41" s="466"/>
      <c r="B41" s="466"/>
      <c r="C41" s="466"/>
      <c r="D41" s="466"/>
      <c r="E41" s="466"/>
      <c r="F41" s="466"/>
      <c r="G41" s="466"/>
      <c r="H41" s="466"/>
      <c r="I41" s="466"/>
      <c r="J41" s="466"/>
      <c r="K41" s="466"/>
      <c r="L41" s="472"/>
      <c r="M41" s="466"/>
      <c r="N41" s="466"/>
      <c r="O41" s="466"/>
      <c r="P41" s="436"/>
      <c r="Q41" s="180"/>
      <c r="R41" s="466"/>
      <c r="S41" s="466"/>
      <c r="T41" s="466"/>
      <c r="U41" s="466"/>
      <c r="V41" s="466"/>
      <c r="W41" s="466"/>
      <c r="X41" s="466"/>
      <c r="Y41" s="466"/>
      <c r="Z41" s="466"/>
      <c r="AA41" s="466"/>
      <c r="AB41" s="466"/>
      <c r="AC41" s="466"/>
      <c r="AD41" s="466"/>
      <c r="AE41" s="466"/>
      <c r="AF41" s="466"/>
      <c r="AG41" s="466"/>
      <c r="AH41" s="466"/>
      <c r="AI41" s="466"/>
      <c r="AJ41" s="466"/>
    </row>
    <row r="42" spans="1:36" ht="12.75" customHeight="1">
      <c r="A42" s="466"/>
      <c r="B42" s="466"/>
      <c r="C42" s="466"/>
      <c r="D42" s="466"/>
      <c r="E42" s="466"/>
      <c r="F42" s="466"/>
      <c r="G42" s="466"/>
      <c r="H42" s="466"/>
      <c r="I42" s="466"/>
      <c r="J42" s="466"/>
      <c r="K42" s="466"/>
      <c r="L42" s="472"/>
      <c r="M42" s="466"/>
      <c r="N42" s="466"/>
      <c r="O42" s="466"/>
      <c r="P42" s="436"/>
      <c r="Q42" s="180"/>
      <c r="R42" s="466"/>
      <c r="S42" s="466"/>
      <c r="T42" s="466"/>
      <c r="U42" s="466"/>
      <c r="V42" s="466"/>
      <c r="W42" s="466"/>
      <c r="X42" s="466"/>
      <c r="Y42" s="466"/>
      <c r="Z42" s="466"/>
      <c r="AA42" s="466"/>
      <c r="AB42" s="466"/>
      <c r="AC42" s="466"/>
      <c r="AD42" s="466"/>
      <c r="AE42" s="466"/>
      <c r="AF42" s="466"/>
      <c r="AG42" s="466"/>
      <c r="AH42" s="466"/>
      <c r="AI42" s="466"/>
      <c r="AJ42" s="466"/>
    </row>
    <row r="43" spans="1:36" ht="12.75" customHeight="1">
      <c r="A43" s="466"/>
      <c r="B43" s="466"/>
      <c r="C43" s="466"/>
      <c r="D43" s="466"/>
      <c r="E43" s="466"/>
      <c r="F43" s="466"/>
      <c r="G43" s="466"/>
      <c r="H43" s="466"/>
      <c r="I43" s="466"/>
      <c r="J43" s="466"/>
      <c r="K43" s="466"/>
      <c r="L43" s="472"/>
      <c r="M43" s="466"/>
      <c r="N43" s="466"/>
      <c r="O43" s="466"/>
      <c r="P43" s="436"/>
      <c r="Q43" s="180"/>
      <c r="R43" s="466"/>
      <c r="S43" s="466"/>
      <c r="T43" s="466"/>
      <c r="U43" s="466"/>
      <c r="V43" s="466"/>
      <c r="W43" s="466"/>
      <c r="X43" s="466"/>
      <c r="Y43" s="466"/>
      <c r="Z43" s="466"/>
      <c r="AA43" s="466"/>
      <c r="AB43" s="466"/>
      <c r="AC43" s="466"/>
      <c r="AD43" s="466"/>
      <c r="AE43" s="466"/>
      <c r="AF43" s="466"/>
      <c r="AG43" s="466"/>
      <c r="AH43" s="466"/>
      <c r="AI43" s="466"/>
      <c r="AJ43" s="466"/>
    </row>
    <row r="44" spans="1:36" ht="12.75" customHeight="1">
      <c r="A44" s="466"/>
      <c r="B44" s="466"/>
      <c r="C44" s="466"/>
      <c r="D44" s="466"/>
      <c r="E44" s="466"/>
      <c r="F44" s="466"/>
      <c r="G44" s="466"/>
      <c r="H44" s="466"/>
      <c r="I44" s="466"/>
      <c r="J44" s="466"/>
      <c r="K44" s="466"/>
      <c r="L44" s="472"/>
      <c r="M44" s="466"/>
      <c r="N44" s="466"/>
      <c r="O44" s="466"/>
      <c r="P44" s="436"/>
      <c r="Q44" s="180"/>
      <c r="R44" s="466"/>
      <c r="S44" s="466"/>
      <c r="T44" s="466"/>
      <c r="U44" s="466"/>
      <c r="V44" s="466"/>
      <c r="W44" s="466"/>
      <c r="X44" s="466"/>
      <c r="Y44" s="466"/>
      <c r="Z44" s="466"/>
      <c r="AA44" s="466"/>
      <c r="AB44" s="466"/>
      <c r="AC44" s="466"/>
      <c r="AD44" s="466"/>
      <c r="AE44" s="466"/>
      <c r="AF44" s="466"/>
      <c r="AG44" s="466"/>
      <c r="AH44" s="466"/>
      <c r="AI44" s="466"/>
      <c r="AJ44" s="466"/>
    </row>
    <row r="45" spans="1:36" ht="12.75" customHeight="1">
      <c r="A45" s="466"/>
      <c r="B45" s="466"/>
      <c r="C45" s="466"/>
      <c r="D45" s="466"/>
      <c r="E45" s="466"/>
      <c r="F45" s="466"/>
      <c r="G45" s="466"/>
      <c r="H45" s="466"/>
      <c r="I45" s="466"/>
      <c r="J45" s="466"/>
      <c r="K45" s="466"/>
      <c r="L45" s="472"/>
      <c r="M45" s="466"/>
      <c r="N45" s="466"/>
      <c r="O45" s="466"/>
      <c r="P45" s="436"/>
      <c r="Q45" s="180"/>
      <c r="R45" s="466"/>
      <c r="S45" s="466"/>
      <c r="T45" s="466"/>
      <c r="U45" s="466"/>
      <c r="V45" s="466"/>
      <c r="W45" s="466"/>
      <c r="X45" s="466"/>
      <c r="Y45" s="466"/>
      <c r="Z45" s="466"/>
      <c r="AA45" s="466"/>
      <c r="AB45" s="466"/>
      <c r="AC45" s="466"/>
      <c r="AD45" s="466"/>
      <c r="AE45" s="466"/>
      <c r="AF45" s="466"/>
      <c r="AG45" s="466"/>
      <c r="AH45" s="466"/>
      <c r="AI45" s="466"/>
      <c r="AJ45" s="466"/>
    </row>
    <row r="46" spans="1:36" ht="12.75" customHeight="1">
      <c r="A46" s="466"/>
      <c r="B46" s="466"/>
      <c r="C46" s="466"/>
      <c r="D46" s="466"/>
      <c r="E46" s="466"/>
      <c r="F46" s="466"/>
      <c r="G46" s="466"/>
      <c r="H46" s="466"/>
      <c r="I46" s="466"/>
      <c r="J46" s="466"/>
      <c r="K46" s="466"/>
      <c r="L46" s="472"/>
      <c r="M46" s="466"/>
      <c r="N46" s="466"/>
      <c r="O46" s="466"/>
      <c r="P46" s="436"/>
      <c r="Q46" s="180"/>
      <c r="R46" s="466"/>
      <c r="S46" s="466"/>
      <c r="T46" s="466"/>
      <c r="U46" s="466"/>
      <c r="V46" s="466"/>
      <c r="W46" s="466"/>
      <c r="X46" s="466"/>
      <c r="Y46" s="466"/>
      <c r="Z46" s="466"/>
      <c r="AA46" s="466"/>
      <c r="AB46" s="466"/>
      <c r="AC46" s="466"/>
      <c r="AD46" s="466"/>
      <c r="AE46" s="466"/>
      <c r="AF46" s="466"/>
      <c r="AG46" s="466"/>
      <c r="AH46" s="466"/>
      <c r="AI46" s="466"/>
      <c r="AJ46" s="466"/>
    </row>
    <row r="47" spans="1:36" ht="12.75" customHeight="1">
      <c r="A47" s="466"/>
      <c r="B47" s="466"/>
      <c r="C47" s="466"/>
      <c r="D47" s="466"/>
      <c r="E47" s="466"/>
      <c r="F47" s="466"/>
      <c r="G47" s="466"/>
      <c r="H47" s="466"/>
      <c r="I47" s="466"/>
      <c r="J47" s="466"/>
      <c r="K47" s="466"/>
      <c r="L47" s="472"/>
      <c r="M47" s="466"/>
      <c r="N47" s="466"/>
      <c r="O47" s="466"/>
      <c r="P47" s="436"/>
      <c r="Q47" s="180"/>
      <c r="R47" s="466"/>
      <c r="S47" s="466"/>
      <c r="T47" s="466"/>
      <c r="U47" s="466"/>
      <c r="V47" s="466"/>
      <c r="W47" s="466"/>
      <c r="X47" s="466"/>
      <c r="Y47" s="466"/>
      <c r="Z47" s="466"/>
      <c r="AA47" s="466"/>
      <c r="AB47" s="466"/>
      <c r="AC47" s="466"/>
      <c r="AD47" s="466"/>
      <c r="AE47" s="466"/>
      <c r="AF47" s="466"/>
      <c r="AG47" s="466"/>
      <c r="AH47" s="466"/>
      <c r="AI47" s="466"/>
      <c r="AJ47" s="466"/>
    </row>
    <row r="48" spans="1:36" ht="12.75" customHeight="1">
      <c r="A48" s="466"/>
      <c r="B48" s="466"/>
      <c r="C48" s="466"/>
      <c r="D48" s="466"/>
      <c r="E48" s="466"/>
      <c r="F48" s="466"/>
      <c r="G48" s="466"/>
      <c r="H48" s="466"/>
      <c r="I48" s="466"/>
      <c r="J48" s="466"/>
      <c r="K48" s="466"/>
      <c r="L48" s="472"/>
      <c r="M48" s="466"/>
      <c r="N48" s="466"/>
      <c r="O48" s="466"/>
      <c r="P48" s="436"/>
      <c r="Q48" s="180"/>
      <c r="R48" s="466"/>
      <c r="S48" s="466"/>
      <c r="T48" s="466"/>
      <c r="U48" s="466"/>
      <c r="V48" s="466"/>
      <c r="W48" s="466"/>
      <c r="X48" s="466"/>
      <c r="Y48" s="466"/>
      <c r="Z48" s="466"/>
      <c r="AA48" s="466"/>
      <c r="AB48" s="466"/>
      <c r="AC48" s="466"/>
      <c r="AD48" s="466"/>
      <c r="AE48" s="466"/>
      <c r="AF48" s="466"/>
      <c r="AG48" s="466"/>
      <c r="AH48" s="466"/>
      <c r="AI48" s="466"/>
      <c r="AJ48" s="466"/>
    </row>
    <row r="49" spans="1:36" ht="12.75" customHeight="1">
      <c r="A49" s="466"/>
      <c r="B49" s="466"/>
      <c r="C49" s="466"/>
      <c r="D49" s="466"/>
      <c r="E49" s="466"/>
      <c r="F49" s="466"/>
      <c r="G49" s="466"/>
      <c r="H49" s="466"/>
      <c r="I49" s="466"/>
      <c r="J49" s="466"/>
      <c r="K49" s="466"/>
      <c r="L49" s="472"/>
      <c r="M49" s="466"/>
      <c r="N49" s="466"/>
      <c r="O49" s="466"/>
      <c r="P49" s="436"/>
      <c r="Q49" s="180"/>
      <c r="R49" s="466"/>
      <c r="S49" s="466"/>
      <c r="T49" s="466"/>
      <c r="U49" s="466"/>
      <c r="V49" s="466"/>
      <c r="W49" s="466"/>
      <c r="X49" s="466"/>
      <c r="Y49" s="466"/>
      <c r="Z49" s="466"/>
      <c r="AA49" s="466"/>
      <c r="AB49" s="466"/>
      <c r="AC49" s="466"/>
      <c r="AD49" s="466"/>
      <c r="AE49" s="466"/>
      <c r="AF49" s="466"/>
      <c r="AG49" s="466"/>
      <c r="AH49" s="466"/>
      <c r="AI49" s="466"/>
      <c r="AJ49" s="466"/>
    </row>
    <row r="50" spans="1:36" ht="12.75" customHeight="1">
      <c r="A50" s="466"/>
      <c r="B50" s="466"/>
      <c r="C50" s="466"/>
      <c r="D50" s="466"/>
      <c r="E50" s="466"/>
      <c r="F50" s="466"/>
      <c r="G50" s="466"/>
      <c r="H50" s="466"/>
      <c r="I50" s="466"/>
      <c r="J50" s="466"/>
      <c r="K50" s="466"/>
      <c r="L50" s="472"/>
      <c r="M50" s="466"/>
      <c r="N50" s="466"/>
      <c r="O50" s="466"/>
      <c r="P50" s="436"/>
      <c r="Q50" s="180"/>
      <c r="R50" s="466"/>
      <c r="S50" s="466"/>
      <c r="T50" s="466"/>
      <c r="U50" s="466"/>
      <c r="V50" s="466"/>
      <c r="W50" s="466"/>
      <c r="X50" s="466"/>
      <c r="Y50" s="466"/>
      <c r="Z50" s="466"/>
      <c r="AA50" s="466"/>
      <c r="AB50" s="466"/>
      <c r="AC50" s="466"/>
      <c r="AD50" s="466"/>
      <c r="AE50" s="466"/>
      <c r="AF50" s="466"/>
      <c r="AG50" s="466"/>
      <c r="AH50" s="466"/>
      <c r="AI50" s="466"/>
      <c r="AJ50" s="466"/>
    </row>
    <row r="51" spans="1:36" ht="12.75" customHeight="1">
      <c r="A51" s="466"/>
      <c r="B51" s="466"/>
      <c r="C51" s="466"/>
      <c r="D51" s="466"/>
      <c r="E51" s="466"/>
      <c r="F51" s="466"/>
      <c r="G51" s="466"/>
      <c r="H51" s="466"/>
      <c r="I51" s="466"/>
      <c r="J51" s="466"/>
      <c r="K51" s="466"/>
      <c r="L51" s="472"/>
      <c r="M51" s="466"/>
      <c r="N51" s="466"/>
      <c r="O51" s="466"/>
      <c r="P51" s="436"/>
      <c r="Q51" s="180"/>
      <c r="R51" s="466"/>
      <c r="S51" s="466"/>
      <c r="T51" s="466"/>
      <c r="U51" s="466"/>
      <c r="V51" s="466"/>
      <c r="W51" s="466"/>
      <c r="X51" s="466"/>
      <c r="Y51" s="466"/>
      <c r="Z51" s="466"/>
      <c r="AA51" s="466"/>
      <c r="AB51" s="466"/>
      <c r="AC51" s="466"/>
      <c r="AD51" s="466"/>
      <c r="AE51" s="466"/>
      <c r="AF51" s="466"/>
      <c r="AG51" s="466"/>
      <c r="AH51" s="466"/>
      <c r="AI51" s="466"/>
      <c r="AJ51" s="466"/>
    </row>
    <row r="52" spans="1:36" ht="12.75" customHeight="1">
      <c r="A52" s="466"/>
      <c r="B52" s="466"/>
      <c r="C52" s="466"/>
      <c r="D52" s="466"/>
      <c r="E52" s="466"/>
      <c r="F52" s="466"/>
      <c r="G52" s="466"/>
      <c r="H52" s="466"/>
      <c r="I52" s="466"/>
      <c r="J52" s="466"/>
      <c r="K52" s="466"/>
      <c r="L52" s="472"/>
      <c r="M52" s="466"/>
      <c r="N52" s="466"/>
      <c r="O52" s="466"/>
      <c r="P52" s="436"/>
      <c r="Q52" s="180"/>
      <c r="R52" s="466"/>
      <c r="S52" s="466"/>
      <c r="T52" s="466"/>
      <c r="U52" s="466"/>
      <c r="V52" s="466"/>
      <c r="W52" s="466"/>
      <c r="X52" s="466"/>
      <c r="Y52" s="466"/>
      <c r="Z52" s="466"/>
      <c r="AA52" s="466"/>
      <c r="AB52" s="466"/>
      <c r="AC52" s="466"/>
      <c r="AD52" s="466"/>
      <c r="AE52" s="466"/>
      <c r="AF52" s="466"/>
      <c r="AG52" s="466"/>
      <c r="AH52" s="466"/>
      <c r="AI52" s="466"/>
      <c r="AJ52" s="466"/>
    </row>
    <row r="53" spans="1:36" ht="12.75" customHeight="1">
      <c r="A53" s="466"/>
      <c r="B53" s="466"/>
      <c r="C53" s="466"/>
      <c r="D53" s="466"/>
      <c r="E53" s="466"/>
      <c r="F53" s="466"/>
      <c r="G53" s="466"/>
      <c r="H53" s="466"/>
      <c r="I53" s="466"/>
      <c r="J53" s="466"/>
      <c r="K53" s="466"/>
      <c r="L53" s="472"/>
      <c r="M53" s="466"/>
      <c r="N53" s="466"/>
      <c r="O53" s="466"/>
      <c r="P53" s="436"/>
      <c r="Q53" s="180"/>
      <c r="R53" s="466"/>
      <c r="S53" s="466"/>
      <c r="T53" s="466"/>
      <c r="U53" s="466"/>
      <c r="V53" s="466"/>
      <c r="W53" s="466"/>
      <c r="X53" s="466"/>
      <c r="Y53" s="466"/>
      <c r="Z53" s="466"/>
      <c r="AA53" s="466"/>
      <c r="AB53" s="466"/>
      <c r="AC53" s="466"/>
      <c r="AD53" s="466"/>
      <c r="AE53" s="466"/>
      <c r="AF53" s="466"/>
      <c r="AG53" s="466"/>
      <c r="AH53" s="466"/>
      <c r="AI53" s="466"/>
      <c r="AJ53" s="466"/>
    </row>
    <row r="54" spans="1:36" ht="12.75" customHeight="1">
      <c r="A54" s="466"/>
      <c r="B54" s="466"/>
      <c r="C54" s="466"/>
      <c r="D54" s="466"/>
      <c r="E54" s="466"/>
      <c r="F54" s="466"/>
      <c r="G54" s="466"/>
      <c r="H54" s="466"/>
      <c r="I54" s="466"/>
      <c r="J54" s="466"/>
      <c r="K54" s="466"/>
      <c r="L54" s="472"/>
      <c r="M54" s="466"/>
      <c r="N54" s="466"/>
      <c r="O54" s="466"/>
      <c r="P54" s="436"/>
      <c r="Q54" s="180"/>
      <c r="R54" s="466"/>
      <c r="S54" s="466"/>
      <c r="T54" s="466"/>
      <c r="U54" s="466"/>
      <c r="V54" s="466"/>
      <c r="W54" s="466"/>
      <c r="X54" s="466"/>
      <c r="Y54" s="466"/>
      <c r="Z54" s="466"/>
      <c r="AA54" s="466"/>
      <c r="AB54" s="466"/>
      <c r="AC54" s="466"/>
      <c r="AD54" s="466"/>
      <c r="AE54" s="466"/>
      <c r="AF54" s="466"/>
      <c r="AG54" s="466"/>
      <c r="AH54" s="466"/>
      <c r="AI54" s="466"/>
      <c r="AJ54" s="466"/>
    </row>
    <row r="55" spans="1:36" ht="12.75" customHeight="1">
      <c r="A55" s="466"/>
      <c r="B55" s="466"/>
      <c r="C55" s="466"/>
      <c r="D55" s="466"/>
      <c r="E55" s="466"/>
      <c r="F55" s="466"/>
      <c r="G55" s="466"/>
      <c r="H55" s="466"/>
      <c r="I55" s="466"/>
      <c r="J55" s="466"/>
      <c r="K55" s="466"/>
      <c r="L55" s="472"/>
      <c r="M55" s="466"/>
      <c r="N55" s="466"/>
      <c r="O55" s="466"/>
      <c r="P55" s="436"/>
      <c r="Q55" s="180"/>
      <c r="R55" s="466"/>
      <c r="S55" s="466"/>
      <c r="T55" s="466"/>
      <c r="U55" s="466"/>
      <c r="V55" s="466"/>
      <c r="W55" s="466"/>
      <c r="X55" s="466"/>
      <c r="Y55" s="466"/>
      <c r="Z55" s="466"/>
      <c r="AA55" s="466"/>
      <c r="AB55" s="466"/>
      <c r="AC55" s="466"/>
      <c r="AD55" s="466"/>
      <c r="AE55" s="466"/>
      <c r="AF55" s="466"/>
      <c r="AG55" s="466"/>
      <c r="AH55" s="466"/>
      <c r="AI55" s="466"/>
      <c r="AJ55" s="466"/>
    </row>
    <row r="56" spans="1:36" ht="12.75" customHeight="1">
      <c r="A56" s="466"/>
      <c r="B56" s="466"/>
      <c r="C56" s="466"/>
      <c r="D56" s="466"/>
      <c r="E56" s="466"/>
      <c r="F56" s="466"/>
      <c r="G56" s="466"/>
      <c r="H56" s="466"/>
      <c r="I56" s="466"/>
      <c r="J56" s="466"/>
      <c r="K56" s="466"/>
      <c r="L56" s="472"/>
      <c r="M56" s="466"/>
      <c r="N56" s="466"/>
      <c r="O56" s="466"/>
      <c r="P56" s="436"/>
      <c r="Q56" s="180"/>
      <c r="R56" s="466"/>
      <c r="S56" s="466"/>
      <c r="T56" s="466"/>
      <c r="U56" s="466"/>
      <c r="V56" s="466"/>
      <c r="W56" s="466"/>
      <c r="X56" s="466"/>
      <c r="Y56" s="466"/>
      <c r="Z56" s="466"/>
      <c r="AA56" s="466"/>
      <c r="AB56" s="466"/>
      <c r="AC56" s="466"/>
      <c r="AD56" s="466"/>
      <c r="AE56" s="466"/>
      <c r="AF56" s="466"/>
      <c r="AG56" s="466"/>
      <c r="AH56" s="466"/>
      <c r="AI56" s="466"/>
      <c r="AJ56" s="466"/>
    </row>
    <row r="57" spans="1:36" ht="12.75" customHeight="1">
      <c r="A57" s="466"/>
      <c r="B57" s="466"/>
      <c r="C57" s="466"/>
      <c r="D57" s="466"/>
      <c r="E57" s="466"/>
      <c r="F57" s="466"/>
      <c r="G57" s="466"/>
      <c r="H57" s="466"/>
      <c r="I57" s="466"/>
      <c r="J57" s="466"/>
      <c r="K57" s="466"/>
      <c r="L57" s="472"/>
      <c r="M57" s="466"/>
      <c r="N57" s="466"/>
      <c r="O57" s="466"/>
      <c r="P57" s="436"/>
      <c r="Q57" s="180"/>
      <c r="R57" s="466"/>
      <c r="S57" s="466"/>
      <c r="T57" s="466"/>
      <c r="U57" s="466"/>
      <c r="V57" s="466"/>
      <c r="W57" s="466"/>
      <c r="X57" s="466"/>
      <c r="Y57" s="466"/>
      <c r="Z57" s="466"/>
      <c r="AA57" s="466"/>
      <c r="AB57" s="466"/>
      <c r="AC57" s="466"/>
      <c r="AD57" s="466"/>
      <c r="AE57" s="466"/>
      <c r="AF57" s="466"/>
      <c r="AG57" s="466"/>
      <c r="AH57" s="466"/>
      <c r="AI57" s="466"/>
      <c r="AJ57" s="466"/>
    </row>
    <row r="58" spans="1:36" ht="12.75" customHeight="1">
      <c r="A58" s="466"/>
      <c r="B58" s="466"/>
      <c r="C58" s="466"/>
      <c r="D58" s="466"/>
      <c r="E58" s="466"/>
      <c r="F58" s="466"/>
      <c r="G58" s="466"/>
      <c r="H58" s="466"/>
      <c r="I58" s="466"/>
      <c r="J58" s="466"/>
      <c r="K58" s="466"/>
      <c r="L58" s="472"/>
      <c r="M58" s="466"/>
      <c r="N58" s="466"/>
      <c r="O58" s="466"/>
      <c r="P58" s="436"/>
      <c r="Q58" s="180"/>
      <c r="R58" s="466"/>
      <c r="S58" s="466"/>
      <c r="T58" s="466"/>
      <c r="U58" s="466"/>
      <c r="V58" s="466"/>
      <c r="W58" s="466"/>
      <c r="X58" s="466"/>
      <c r="Y58" s="466"/>
      <c r="Z58" s="466"/>
      <c r="AA58" s="466"/>
      <c r="AB58" s="466"/>
      <c r="AC58" s="466"/>
      <c r="AD58" s="466"/>
      <c r="AE58" s="466"/>
      <c r="AF58" s="466"/>
      <c r="AG58" s="466"/>
      <c r="AH58" s="466"/>
      <c r="AI58" s="466"/>
      <c r="AJ58" s="466"/>
    </row>
    <row r="59" spans="1:36" ht="12.75" customHeight="1">
      <c r="A59" s="466"/>
      <c r="B59" s="466"/>
      <c r="C59" s="466"/>
      <c r="D59" s="466"/>
      <c r="E59" s="466"/>
      <c r="F59" s="466"/>
      <c r="G59" s="466"/>
      <c r="H59" s="466"/>
      <c r="I59" s="466"/>
      <c r="J59" s="466"/>
      <c r="K59" s="466"/>
      <c r="L59" s="472"/>
      <c r="M59" s="466"/>
      <c r="N59" s="466"/>
      <c r="O59" s="466"/>
      <c r="P59" s="436"/>
      <c r="Q59" s="180"/>
      <c r="R59" s="466"/>
      <c r="S59" s="466"/>
      <c r="T59" s="466"/>
      <c r="U59" s="466"/>
      <c r="V59" s="466"/>
      <c r="W59" s="466"/>
      <c r="X59" s="466"/>
      <c r="Y59" s="466"/>
      <c r="Z59" s="466"/>
      <c r="AA59" s="466"/>
      <c r="AB59" s="466"/>
      <c r="AC59" s="466"/>
      <c r="AD59" s="466"/>
      <c r="AE59" s="466"/>
      <c r="AF59" s="466"/>
      <c r="AG59" s="466"/>
      <c r="AH59" s="466"/>
      <c r="AI59" s="466"/>
      <c r="AJ59" s="466"/>
    </row>
    <row r="60" spans="1:36" ht="12.75" customHeight="1">
      <c r="A60" s="466"/>
      <c r="B60" s="466"/>
      <c r="C60" s="466"/>
      <c r="D60" s="466"/>
      <c r="E60" s="466"/>
      <c r="F60" s="466"/>
      <c r="G60" s="466"/>
      <c r="H60" s="466"/>
      <c r="I60" s="466"/>
      <c r="J60" s="466"/>
      <c r="K60" s="466"/>
      <c r="L60" s="472"/>
      <c r="M60" s="466"/>
      <c r="N60" s="466"/>
      <c r="O60" s="466"/>
      <c r="P60" s="436"/>
      <c r="Q60" s="180"/>
      <c r="R60" s="466"/>
      <c r="S60" s="466"/>
      <c r="T60" s="466"/>
      <c r="U60" s="466"/>
      <c r="V60" s="466"/>
      <c r="W60" s="466"/>
      <c r="X60" s="466"/>
      <c r="Y60" s="466"/>
      <c r="Z60" s="466"/>
      <c r="AA60" s="466"/>
      <c r="AB60" s="466"/>
      <c r="AC60" s="466"/>
      <c r="AD60" s="466"/>
      <c r="AE60" s="466"/>
      <c r="AF60" s="466"/>
      <c r="AG60" s="466"/>
      <c r="AH60" s="466"/>
      <c r="AI60" s="466"/>
      <c r="AJ60" s="466"/>
    </row>
    <row r="61" spans="1:36" ht="12.75" customHeight="1">
      <c r="A61" s="466"/>
      <c r="B61" s="466"/>
      <c r="C61" s="466"/>
      <c r="D61" s="466"/>
      <c r="E61" s="466"/>
      <c r="F61" s="466"/>
      <c r="G61" s="466"/>
      <c r="H61" s="466"/>
      <c r="I61" s="466"/>
      <c r="J61" s="466"/>
      <c r="K61" s="466"/>
      <c r="L61" s="472"/>
      <c r="M61" s="466"/>
      <c r="N61" s="466"/>
      <c r="O61" s="466"/>
      <c r="P61" s="436"/>
      <c r="Q61" s="180"/>
      <c r="R61" s="466"/>
      <c r="S61" s="466"/>
      <c r="T61" s="466"/>
      <c r="U61" s="466"/>
      <c r="V61" s="466"/>
      <c r="W61" s="466"/>
      <c r="X61" s="466"/>
      <c r="Y61" s="466"/>
      <c r="Z61" s="466"/>
      <c r="AA61" s="466"/>
      <c r="AB61" s="466"/>
      <c r="AC61" s="466"/>
      <c r="AD61" s="466"/>
      <c r="AE61" s="466"/>
      <c r="AF61" s="466"/>
      <c r="AG61" s="466"/>
      <c r="AH61" s="466"/>
      <c r="AI61" s="466"/>
      <c r="AJ61" s="466"/>
    </row>
    <row r="62" spans="1:36" ht="12.75" customHeight="1">
      <c r="A62" s="466"/>
      <c r="B62" s="466"/>
      <c r="C62" s="466"/>
      <c r="D62" s="466"/>
      <c r="E62" s="466"/>
      <c r="F62" s="466"/>
      <c r="G62" s="466"/>
      <c r="H62" s="466"/>
      <c r="I62" s="466"/>
      <c r="J62" s="466"/>
      <c r="K62" s="466"/>
      <c r="L62" s="472"/>
      <c r="M62" s="466"/>
      <c r="N62" s="466"/>
      <c r="O62" s="466"/>
      <c r="P62" s="436"/>
      <c r="Q62" s="180"/>
      <c r="R62" s="466"/>
      <c r="S62" s="466"/>
      <c r="T62" s="466"/>
      <c r="U62" s="466"/>
      <c r="V62" s="466"/>
      <c r="W62" s="466"/>
      <c r="X62" s="466"/>
      <c r="Y62" s="466"/>
      <c r="Z62" s="466"/>
      <c r="AA62" s="466"/>
      <c r="AB62" s="466"/>
      <c r="AC62" s="466"/>
      <c r="AD62" s="466"/>
      <c r="AE62" s="466"/>
      <c r="AF62" s="466"/>
      <c r="AG62" s="466"/>
      <c r="AH62" s="466"/>
      <c r="AI62" s="466"/>
      <c r="AJ62" s="466"/>
    </row>
    <row r="63" spans="1:36" ht="12.75" customHeight="1">
      <c r="A63" s="466"/>
      <c r="B63" s="466"/>
      <c r="C63" s="466"/>
      <c r="D63" s="466"/>
      <c r="E63" s="466"/>
      <c r="F63" s="466"/>
      <c r="G63" s="466"/>
      <c r="H63" s="466"/>
      <c r="I63" s="466"/>
      <c r="J63" s="466"/>
      <c r="K63" s="466"/>
      <c r="L63" s="472"/>
      <c r="M63" s="466"/>
      <c r="N63" s="466"/>
      <c r="O63" s="466"/>
      <c r="P63" s="436"/>
      <c r="Q63" s="180"/>
      <c r="R63" s="466"/>
      <c r="S63" s="466"/>
      <c r="T63" s="466"/>
      <c r="U63" s="466"/>
      <c r="V63" s="466"/>
      <c r="W63" s="466"/>
      <c r="X63" s="466"/>
      <c r="Y63" s="466"/>
      <c r="Z63" s="466"/>
      <c r="AA63" s="466"/>
      <c r="AB63" s="466"/>
      <c r="AC63" s="466"/>
      <c r="AD63" s="466"/>
      <c r="AE63" s="466"/>
      <c r="AF63" s="466"/>
      <c r="AG63" s="466"/>
      <c r="AH63" s="466"/>
      <c r="AI63" s="466"/>
      <c r="AJ63" s="466"/>
    </row>
    <row r="64" spans="1:36" ht="12.75" customHeight="1">
      <c r="A64" s="466"/>
      <c r="B64" s="466"/>
      <c r="C64" s="466"/>
      <c r="D64" s="466"/>
      <c r="E64" s="466"/>
      <c r="F64" s="466"/>
      <c r="G64" s="466"/>
      <c r="H64" s="466"/>
      <c r="I64" s="466"/>
      <c r="J64" s="466"/>
      <c r="K64" s="466"/>
      <c r="L64" s="472"/>
      <c r="M64" s="466"/>
      <c r="N64" s="466"/>
      <c r="O64" s="466"/>
      <c r="P64" s="436"/>
      <c r="Q64" s="180"/>
      <c r="R64" s="466"/>
      <c r="S64" s="466"/>
      <c r="T64" s="466"/>
      <c r="U64" s="466"/>
      <c r="V64" s="466"/>
      <c r="W64" s="466"/>
      <c r="X64" s="466"/>
      <c r="Y64" s="466"/>
      <c r="Z64" s="466"/>
      <c r="AA64" s="466"/>
      <c r="AB64" s="466"/>
      <c r="AC64" s="466"/>
      <c r="AD64" s="466"/>
      <c r="AE64" s="466"/>
      <c r="AF64" s="466"/>
      <c r="AG64" s="466"/>
      <c r="AH64" s="466"/>
      <c r="AI64" s="466"/>
      <c r="AJ64" s="466"/>
    </row>
    <row r="65" spans="1:36" ht="12.75" customHeight="1">
      <c r="A65" s="466"/>
      <c r="B65" s="466"/>
      <c r="C65" s="466"/>
      <c r="D65" s="466"/>
      <c r="E65" s="466"/>
      <c r="F65" s="466"/>
      <c r="G65" s="466"/>
      <c r="H65" s="466"/>
      <c r="I65" s="466"/>
      <c r="J65" s="466"/>
      <c r="K65" s="466"/>
      <c r="L65" s="472"/>
      <c r="M65" s="466"/>
      <c r="N65" s="466"/>
      <c r="O65" s="466"/>
      <c r="P65" s="436"/>
      <c r="Q65" s="180"/>
      <c r="R65" s="466"/>
      <c r="S65" s="466"/>
      <c r="T65" s="466"/>
      <c r="U65" s="466"/>
      <c r="V65" s="466"/>
      <c r="W65" s="466"/>
      <c r="X65" s="466"/>
      <c r="Y65" s="466"/>
      <c r="Z65" s="466"/>
      <c r="AA65" s="466"/>
      <c r="AB65" s="466"/>
      <c r="AC65" s="466"/>
      <c r="AD65" s="466"/>
      <c r="AE65" s="466"/>
      <c r="AF65" s="466"/>
      <c r="AG65" s="466"/>
      <c r="AH65" s="466"/>
      <c r="AI65" s="466"/>
      <c r="AJ65" s="466"/>
    </row>
    <row r="66" spans="1:36" ht="12.75" customHeight="1">
      <c r="A66" s="466"/>
      <c r="B66" s="466"/>
      <c r="C66" s="466"/>
      <c r="D66" s="466"/>
      <c r="E66" s="466"/>
      <c r="F66" s="466"/>
      <c r="G66" s="466"/>
      <c r="H66" s="466"/>
      <c r="I66" s="466"/>
      <c r="J66" s="466"/>
      <c r="K66" s="466"/>
      <c r="L66" s="472"/>
      <c r="M66" s="466"/>
      <c r="N66" s="466"/>
      <c r="O66" s="466"/>
      <c r="P66" s="436"/>
      <c r="Q66" s="180"/>
      <c r="R66" s="466"/>
      <c r="S66" s="466"/>
      <c r="T66" s="466"/>
      <c r="U66" s="466"/>
      <c r="V66" s="466"/>
      <c r="W66" s="466"/>
      <c r="X66" s="466"/>
      <c r="Y66" s="466"/>
      <c r="Z66" s="466"/>
      <c r="AA66" s="466"/>
      <c r="AB66" s="466"/>
      <c r="AC66" s="466"/>
      <c r="AD66" s="466"/>
      <c r="AE66" s="466"/>
      <c r="AF66" s="466"/>
      <c r="AG66" s="466"/>
      <c r="AH66" s="466"/>
      <c r="AI66" s="466"/>
      <c r="AJ66" s="466"/>
    </row>
    <row r="67" spans="1:36" ht="12.75" customHeight="1">
      <c r="A67" s="466"/>
      <c r="B67" s="466"/>
      <c r="C67" s="466"/>
      <c r="D67" s="466"/>
      <c r="E67" s="466"/>
      <c r="F67" s="466"/>
      <c r="G67" s="466"/>
      <c r="H67" s="466"/>
      <c r="I67" s="466"/>
      <c r="J67" s="466"/>
      <c r="K67" s="466"/>
      <c r="L67" s="472"/>
      <c r="M67" s="466"/>
      <c r="N67" s="466"/>
      <c r="O67" s="466"/>
      <c r="P67" s="436"/>
      <c r="Q67" s="180"/>
      <c r="R67" s="466"/>
      <c r="S67" s="466"/>
      <c r="T67" s="466"/>
      <c r="U67" s="466"/>
      <c r="V67" s="466"/>
      <c r="W67" s="466"/>
      <c r="X67" s="466"/>
      <c r="Y67" s="466"/>
      <c r="Z67" s="466"/>
      <c r="AA67" s="466"/>
      <c r="AB67" s="466"/>
      <c r="AC67" s="466"/>
      <c r="AD67" s="466"/>
      <c r="AE67" s="466"/>
      <c r="AF67" s="466"/>
      <c r="AG67" s="466"/>
      <c r="AH67" s="466"/>
      <c r="AI67" s="466"/>
      <c r="AJ67" s="466"/>
    </row>
    <row r="68" spans="1:36" ht="12.75" customHeight="1">
      <c r="A68" s="466"/>
      <c r="B68" s="466"/>
      <c r="C68" s="466"/>
      <c r="D68" s="466"/>
      <c r="E68" s="466"/>
      <c r="F68" s="466"/>
      <c r="G68" s="466"/>
      <c r="H68" s="466"/>
      <c r="I68" s="466"/>
      <c r="J68" s="466"/>
      <c r="K68" s="466"/>
      <c r="L68" s="472"/>
      <c r="M68" s="466"/>
      <c r="N68" s="466"/>
      <c r="O68" s="466"/>
      <c r="P68" s="436"/>
      <c r="Q68" s="180"/>
      <c r="R68" s="466"/>
      <c r="S68" s="466"/>
      <c r="T68" s="466"/>
      <c r="U68" s="466"/>
      <c r="V68" s="466"/>
      <c r="W68" s="466"/>
      <c r="X68" s="466"/>
      <c r="Y68" s="466"/>
      <c r="Z68" s="466"/>
      <c r="AA68" s="466"/>
      <c r="AB68" s="466"/>
      <c r="AC68" s="466"/>
      <c r="AD68" s="466"/>
      <c r="AE68" s="466"/>
      <c r="AF68" s="466"/>
      <c r="AG68" s="466"/>
      <c r="AH68" s="466"/>
      <c r="AI68" s="466"/>
      <c r="AJ68" s="466"/>
    </row>
    <row r="69" spans="1:36" ht="12.75" customHeight="1">
      <c r="A69" s="466"/>
      <c r="B69" s="466"/>
      <c r="C69" s="466"/>
      <c r="D69" s="466"/>
      <c r="E69" s="466"/>
      <c r="F69" s="466"/>
      <c r="G69" s="466"/>
      <c r="H69" s="466"/>
      <c r="I69" s="466"/>
      <c r="J69" s="466"/>
      <c r="K69" s="466"/>
      <c r="L69" s="472"/>
      <c r="M69" s="466"/>
      <c r="N69" s="466"/>
      <c r="O69" s="466"/>
      <c r="P69" s="436"/>
      <c r="Q69" s="180"/>
      <c r="R69" s="466"/>
      <c r="S69" s="466"/>
      <c r="T69" s="466"/>
      <c r="U69" s="466"/>
      <c r="V69" s="466"/>
      <c r="W69" s="466"/>
      <c r="X69" s="466"/>
      <c r="Y69" s="466"/>
      <c r="Z69" s="466"/>
      <c r="AA69" s="466"/>
      <c r="AB69" s="466"/>
      <c r="AC69" s="466"/>
      <c r="AD69" s="466"/>
      <c r="AE69" s="466"/>
      <c r="AF69" s="466"/>
      <c r="AG69" s="466"/>
      <c r="AH69" s="466"/>
      <c r="AI69" s="466"/>
      <c r="AJ69" s="466"/>
    </row>
    <row r="70" spans="1:36" ht="12.75" customHeight="1">
      <c r="A70" s="466"/>
      <c r="B70" s="466"/>
      <c r="C70" s="466"/>
      <c r="D70" s="466"/>
      <c r="E70" s="466"/>
      <c r="F70" s="466"/>
      <c r="G70" s="466"/>
      <c r="H70" s="466"/>
      <c r="I70" s="466"/>
      <c r="J70" s="466"/>
      <c r="K70" s="466"/>
      <c r="L70" s="472"/>
      <c r="M70" s="466"/>
      <c r="N70" s="466"/>
      <c r="O70" s="466"/>
      <c r="P70" s="436"/>
      <c r="Q70" s="180"/>
      <c r="R70" s="466"/>
      <c r="S70" s="466"/>
      <c r="T70" s="466"/>
      <c r="U70" s="466"/>
      <c r="V70" s="466"/>
      <c r="W70" s="466"/>
      <c r="X70" s="466"/>
      <c r="Y70" s="466"/>
      <c r="Z70" s="466"/>
      <c r="AA70" s="466"/>
      <c r="AB70" s="466"/>
      <c r="AC70" s="466"/>
      <c r="AD70" s="466"/>
      <c r="AE70" s="466"/>
      <c r="AF70" s="466"/>
      <c r="AG70" s="466"/>
      <c r="AH70" s="466"/>
      <c r="AI70" s="466"/>
      <c r="AJ70" s="466"/>
    </row>
    <row r="71" spans="1:36" ht="12.75" customHeight="1">
      <c r="A71" s="466"/>
      <c r="B71" s="466"/>
      <c r="C71" s="466"/>
      <c r="D71" s="466"/>
      <c r="E71" s="466"/>
      <c r="F71" s="466"/>
      <c r="G71" s="466"/>
      <c r="H71" s="466"/>
      <c r="I71" s="466"/>
      <c r="J71" s="466"/>
      <c r="K71" s="466"/>
      <c r="L71" s="472"/>
      <c r="M71" s="466"/>
      <c r="N71" s="466"/>
      <c r="O71" s="466"/>
      <c r="P71" s="436"/>
      <c r="Q71" s="180"/>
      <c r="R71" s="466"/>
      <c r="S71" s="466"/>
      <c r="T71" s="466"/>
      <c r="U71" s="466"/>
      <c r="V71" s="466"/>
      <c r="W71" s="466"/>
      <c r="X71" s="466"/>
      <c r="Y71" s="466"/>
      <c r="Z71" s="466"/>
      <c r="AA71" s="466"/>
      <c r="AB71" s="466"/>
      <c r="AC71" s="466"/>
      <c r="AD71" s="466"/>
      <c r="AE71" s="466"/>
      <c r="AF71" s="466"/>
      <c r="AG71" s="466"/>
      <c r="AH71" s="466"/>
      <c r="AI71" s="466"/>
      <c r="AJ71" s="466"/>
    </row>
    <row r="72" spans="1:36" ht="12.75" customHeight="1">
      <c r="A72" s="466"/>
      <c r="B72" s="466"/>
      <c r="C72" s="466"/>
      <c r="D72" s="466"/>
      <c r="E72" s="466"/>
      <c r="F72" s="466"/>
      <c r="G72" s="466"/>
      <c r="H72" s="466"/>
      <c r="I72" s="466"/>
      <c r="J72" s="466"/>
      <c r="K72" s="466"/>
      <c r="L72" s="472"/>
      <c r="M72" s="466"/>
      <c r="N72" s="466"/>
      <c r="O72" s="466"/>
      <c r="P72" s="436"/>
      <c r="Q72" s="180"/>
      <c r="R72" s="466"/>
      <c r="S72" s="466"/>
      <c r="T72" s="466"/>
      <c r="U72" s="466"/>
      <c r="V72" s="466"/>
      <c r="W72" s="466"/>
      <c r="X72" s="466"/>
      <c r="Y72" s="466"/>
      <c r="Z72" s="466"/>
      <c r="AA72" s="466"/>
      <c r="AB72" s="466"/>
      <c r="AC72" s="466"/>
      <c r="AD72" s="466"/>
      <c r="AE72" s="466"/>
      <c r="AF72" s="466"/>
      <c r="AG72" s="466"/>
      <c r="AH72" s="466"/>
      <c r="AI72" s="466"/>
      <c r="AJ72" s="466"/>
    </row>
    <row r="73" spans="1:36" ht="12.75" customHeight="1">
      <c r="A73" s="466"/>
      <c r="B73" s="466"/>
      <c r="C73" s="466"/>
      <c r="D73" s="466"/>
      <c r="E73" s="466"/>
      <c r="F73" s="466"/>
      <c r="G73" s="466"/>
      <c r="H73" s="466"/>
      <c r="I73" s="466"/>
      <c r="J73" s="466"/>
      <c r="K73" s="466"/>
      <c r="L73" s="472"/>
      <c r="M73" s="466"/>
      <c r="N73" s="466"/>
      <c r="O73" s="466"/>
      <c r="P73" s="436"/>
      <c r="Q73" s="180"/>
      <c r="R73" s="466"/>
      <c r="S73" s="466"/>
      <c r="T73" s="466"/>
      <c r="U73" s="466"/>
      <c r="V73" s="466"/>
      <c r="W73" s="466"/>
      <c r="X73" s="466"/>
      <c r="Y73" s="466"/>
      <c r="Z73" s="466"/>
      <c r="AA73" s="466"/>
      <c r="AB73" s="466"/>
      <c r="AC73" s="466"/>
      <c r="AD73" s="466"/>
      <c r="AE73" s="466"/>
      <c r="AF73" s="466"/>
      <c r="AG73" s="466"/>
      <c r="AH73" s="466"/>
      <c r="AI73" s="466"/>
      <c r="AJ73" s="466"/>
    </row>
    <row r="74" spans="1:36" ht="12.75" customHeight="1">
      <c r="A74" s="466"/>
      <c r="B74" s="466"/>
      <c r="C74" s="466"/>
      <c r="D74" s="466"/>
      <c r="E74" s="466"/>
      <c r="F74" s="466"/>
      <c r="G74" s="466"/>
      <c r="H74" s="466"/>
      <c r="I74" s="466"/>
      <c r="J74" s="466"/>
      <c r="K74" s="466"/>
      <c r="L74" s="472"/>
      <c r="M74" s="466"/>
      <c r="N74" s="466"/>
      <c r="O74" s="466"/>
      <c r="P74" s="436"/>
      <c r="Q74" s="180"/>
      <c r="R74" s="466"/>
      <c r="S74" s="466"/>
      <c r="T74" s="466"/>
      <c r="U74" s="466"/>
      <c r="V74" s="466"/>
      <c r="W74" s="466"/>
      <c r="X74" s="466"/>
      <c r="Y74" s="466"/>
      <c r="Z74" s="466"/>
      <c r="AA74" s="466"/>
      <c r="AB74" s="466"/>
      <c r="AC74" s="466"/>
      <c r="AD74" s="466"/>
      <c r="AE74" s="466"/>
      <c r="AF74" s="466"/>
      <c r="AG74" s="466"/>
      <c r="AH74" s="466"/>
      <c r="AI74" s="466"/>
      <c r="AJ74" s="466"/>
    </row>
    <row r="75" spans="1:36" ht="12.75" customHeight="1">
      <c r="A75" s="466"/>
      <c r="B75" s="466"/>
      <c r="C75" s="466"/>
      <c r="D75" s="466"/>
      <c r="E75" s="466"/>
      <c r="F75" s="466"/>
      <c r="G75" s="466"/>
      <c r="H75" s="466"/>
      <c r="I75" s="466"/>
      <c r="J75" s="466"/>
      <c r="K75" s="466"/>
      <c r="L75" s="472"/>
      <c r="M75" s="466"/>
      <c r="N75" s="466"/>
      <c r="O75" s="466"/>
      <c r="P75" s="436"/>
      <c r="Q75" s="180"/>
      <c r="R75" s="466"/>
      <c r="S75" s="466"/>
      <c r="T75" s="466"/>
      <c r="U75" s="466"/>
      <c r="V75" s="466"/>
      <c r="W75" s="466"/>
      <c r="X75" s="466"/>
      <c r="Y75" s="466"/>
      <c r="Z75" s="466"/>
      <c r="AA75" s="466"/>
      <c r="AB75" s="466"/>
      <c r="AC75" s="466"/>
      <c r="AD75" s="466"/>
      <c r="AE75" s="466"/>
      <c r="AF75" s="466"/>
      <c r="AG75" s="466"/>
      <c r="AH75" s="466"/>
      <c r="AI75" s="466"/>
      <c r="AJ75" s="466"/>
    </row>
    <row r="76" spans="1:36" ht="12.75" customHeight="1">
      <c r="A76" s="466"/>
      <c r="B76" s="466"/>
      <c r="C76" s="466"/>
      <c r="D76" s="466"/>
      <c r="E76" s="466"/>
      <c r="F76" s="466"/>
      <c r="G76" s="466"/>
      <c r="H76" s="466"/>
      <c r="I76" s="466"/>
      <c r="J76" s="466"/>
      <c r="K76" s="466"/>
      <c r="L76" s="472"/>
      <c r="M76" s="466"/>
      <c r="N76" s="466"/>
      <c r="O76" s="466"/>
      <c r="P76" s="436"/>
      <c r="Q76" s="180"/>
      <c r="R76" s="466"/>
      <c r="S76" s="466"/>
      <c r="T76" s="466"/>
      <c r="U76" s="466"/>
      <c r="V76" s="466"/>
      <c r="W76" s="466"/>
      <c r="X76" s="466"/>
      <c r="Y76" s="466"/>
      <c r="Z76" s="466"/>
      <c r="AA76" s="466"/>
      <c r="AB76" s="466"/>
      <c r="AC76" s="466"/>
      <c r="AD76" s="466"/>
      <c r="AE76" s="466"/>
      <c r="AF76" s="466"/>
      <c r="AG76" s="466"/>
      <c r="AH76" s="466"/>
      <c r="AI76" s="466"/>
      <c r="AJ76" s="466"/>
    </row>
    <row r="77" spans="1:36" ht="12.75" customHeight="1">
      <c r="A77" s="466"/>
      <c r="B77" s="466"/>
      <c r="C77" s="466"/>
      <c r="D77" s="466"/>
      <c r="E77" s="466"/>
      <c r="F77" s="466"/>
      <c r="G77" s="466"/>
      <c r="H77" s="466"/>
      <c r="I77" s="466"/>
      <c r="J77" s="466"/>
      <c r="K77" s="466"/>
      <c r="L77" s="472"/>
      <c r="M77" s="466"/>
      <c r="N77" s="466"/>
      <c r="O77" s="466"/>
      <c r="P77" s="436"/>
      <c r="Q77" s="180"/>
      <c r="R77" s="466"/>
      <c r="S77" s="466"/>
      <c r="T77" s="466"/>
      <c r="U77" s="466"/>
      <c r="V77" s="466"/>
      <c r="W77" s="466"/>
      <c r="X77" s="466"/>
      <c r="Y77" s="466"/>
      <c r="Z77" s="466"/>
      <c r="AA77" s="466"/>
      <c r="AB77" s="466"/>
      <c r="AC77" s="466"/>
      <c r="AD77" s="466"/>
      <c r="AE77" s="466"/>
      <c r="AF77" s="466"/>
      <c r="AG77" s="466"/>
      <c r="AH77" s="466"/>
      <c r="AI77" s="466"/>
      <c r="AJ77" s="466"/>
    </row>
    <row r="78" spans="1:36" ht="12.75" customHeight="1">
      <c r="A78" s="466"/>
      <c r="B78" s="466"/>
      <c r="C78" s="466"/>
      <c r="D78" s="466"/>
      <c r="E78" s="466"/>
      <c r="F78" s="466"/>
      <c r="G78" s="466"/>
      <c r="H78" s="466"/>
      <c r="I78" s="466"/>
      <c r="J78" s="466"/>
      <c r="K78" s="466"/>
      <c r="L78" s="472"/>
      <c r="M78" s="466"/>
      <c r="N78" s="466"/>
      <c r="O78" s="466"/>
      <c r="P78" s="436"/>
      <c r="Q78" s="180"/>
      <c r="R78" s="466"/>
      <c r="S78" s="466"/>
      <c r="T78" s="466"/>
      <c r="U78" s="466"/>
      <c r="V78" s="466"/>
      <c r="W78" s="466"/>
      <c r="X78" s="466"/>
      <c r="Y78" s="466"/>
      <c r="Z78" s="466"/>
      <c r="AA78" s="466"/>
      <c r="AB78" s="466"/>
      <c r="AC78" s="466"/>
      <c r="AD78" s="466"/>
      <c r="AE78" s="466"/>
      <c r="AF78" s="466"/>
      <c r="AG78" s="466"/>
      <c r="AH78" s="466"/>
      <c r="AI78" s="466"/>
      <c r="AJ78" s="466"/>
    </row>
    <row r="79" spans="1:36" ht="12.75" customHeight="1">
      <c r="A79" s="466"/>
      <c r="B79" s="466"/>
      <c r="C79" s="466"/>
      <c r="D79" s="466"/>
      <c r="E79" s="466"/>
      <c r="F79" s="466"/>
      <c r="G79" s="466"/>
      <c r="H79" s="466"/>
      <c r="I79" s="466"/>
      <c r="J79" s="466"/>
      <c r="K79" s="466"/>
      <c r="L79" s="472"/>
      <c r="M79" s="466"/>
      <c r="N79" s="466"/>
      <c r="O79" s="466"/>
      <c r="P79" s="436"/>
      <c r="Q79" s="180"/>
      <c r="R79" s="466"/>
      <c r="S79" s="466"/>
      <c r="T79" s="466"/>
      <c r="U79" s="466"/>
      <c r="V79" s="466"/>
      <c r="W79" s="466"/>
      <c r="X79" s="466"/>
      <c r="Y79" s="466"/>
      <c r="Z79" s="466"/>
      <c r="AA79" s="466"/>
      <c r="AB79" s="466"/>
      <c r="AC79" s="466"/>
      <c r="AD79" s="466"/>
      <c r="AE79" s="466"/>
      <c r="AF79" s="466"/>
      <c r="AG79" s="466"/>
      <c r="AH79" s="466"/>
      <c r="AI79" s="466"/>
      <c r="AJ79" s="466"/>
    </row>
    <row r="80" spans="1:36" ht="12.75" customHeight="1">
      <c r="A80" s="466"/>
      <c r="B80" s="466"/>
      <c r="C80" s="466"/>
      <c r="D80" s="466"/>
      <c r="E80" s="466"/>
      <c r="F80" s="466"/>
      <c r="G80" s="466"/>
      <c r="H80" s="466"/>
      <c r="I80" s="466"/>
      <c r="J80" s="466"/>
      <c r="K80" s="466"/>
      <c r="L80" s="472"/>
      <c r="M80" s="466"/>
      <c r="N80" s="466"/>
      <c r="O80" s="466"/>
      <c r="P80" s="436"/>
      <c r="Q80" s="180"/>
      <c r="R80" s="466"/>
      <c r="S80" s="466"/>
      <c r="T80" s="466"/>
      <c r="U80" s="466"/>
      <c r="V80" s="466"/>
      <c r="W80" s="466"/>
      <c r="X80" s="466"/>
      <c r="Y80" s="466"/>
      <c r="Z80" s="466"/>
      <c r="AA80" s="466"/>
      <c r="AB80" s="466"/>
      <c r="AC80" s="466"/>
      <c r="AD80" s="466"/>
      <c r="AE80" s="466"/>
      <c r="AF80" s="466"/>
      <c r="AG80" s="466"/>
      <c r="AH80" s="466"/>
      <c r="AI80" s="466"/>
      <c r="AJ80" s="466"/>
    </row>
    <row r="81" spans="1:36" ht="12.75" customHeight="1">
      <c r="A81" s="466"/>
      <c r="B81" s="466"/>
      <c r="C81" s="466"/>
      <c r="D81" s="466"/>
      <c r="E81" s="466"/>
      <c r="F81" s="466"/>
      <c r="G81" s="466"/>
      <c r="H81" s="466"/>
      <c r="I81" s="466"/>
      <c r="J81" s="466"/>
      <c r="K81" s="466"/>
      <c r="L81" s="472"/>
      <c r="M81" s="466"/>
      <c r="N81" s="466"/>
      <c r="O81" s="466"/>
      <c r="P81" s="436"/>
      <c r="Q81" s="180"/>
      <c r="R81" s="466"/>
      <c r="S81" s="466"/>
      <c r="T81" s="466"/>
      <c r="U81" s="466"/>
      <c r="V81" s="466"/>
      <c r="W81" s="466"/>
      <c r="X81" s="466"/>
      <c r="Y81" s="466"/>
      <c r="Z81" s="466"/>
      <c r="AA81" s="466"/>
      <c r="AB81" s="466"/>
      <c r="AC81" s="466"/>
      <c r="AD81" s="466"/>
      <c r="AE81" s="466"/>
      <c r="AF81" s="466"/>
      <c r="AG81" s="466"/>
      <c r="AH81" s="466"/>
      <c r="AI81" s="466"/>
      <c r="AJ81" s="466"/>
    </row>
    <row r="82" spans="1:36" ht="12.75" customHeight="1">
      <c r="A82" s="466"/>
      <c r="B82" s="466"/>
      <c r="C82" s="466"/>
      <c r="D82" s="466"/>
      <c r="E82" s="466"/>
      <c r="F82" s="466"/>
      <c r="G82" s="466"/>
      <c r="H82" s="466"/>
      <c r="I82" s="466"/>
      <c r="J82" s="466"/>
      <c r="K82" s="466"/>
      <c r="L82" s="472"/>
      <c r="M82" s="466"/>
      <c r="N82" s="466"/>
      <c r="O82" s="466"/>
      <c r="P82" s="436"/>
      <c r="Q82" s="180"/>
      <c r="R82" s="466"/>
      <c r="S82" s="466"/>
      <c r="T82" s="466"/>
      <c r="U82" s="466"/>
      <c r="V82" s="466"/>
      <c r="W82" s="466"/>
      <c r="X82" s="466"/>
      <c r="Y82" s="466"/>
      <c r="Z82" s="466"/>
      <c r="AA82" s="466"/>
      <c r="AB82" s="466"/>
      <c r="AC82" s="466"/>
      <c r="AD82" s="466"/>
      <c r="AE82" s="466"/>
      <c r="AF82" s="466"/>
      <c r="AG82" s="466"/>
      <c r="AH82" s="466"/>
      <c r="AI82" s="466"/>
      <c r="AJ82" s="466"/>
    </row>
    <row r="83" spans="1:36" ht="12.75" customHeight="1">
      <c r="A83" s="466"/>
      <c r="B83" s="466"/>
      <c r="C83" s="466"/>
      <c r="D83" s="466"/>
      <c r="E83" s="466"/>
      <c r="F83" s="466"/>
      <c r="G83" s="466"/>
      <c r="H83" s="466"/>
      <c r="I83" s="466"/>
      <c r="J83" s="466"/>
      <c r="K83" s="466"/>
      <c r="L83" s="472"/>
      <c r="M83" s="466"/>
      <c r="N83" s="466"/>
      <c r="O83" s="466"/>
      <c r="P83" s="436"/>
      <c r="Q83" s="180"/>
      <c r="R83" s="466"/>
      <c r="S83" s="466"/>
      <c r="T83" s="466"/>
      <c r="U83" s="466"/>
      <c r="V83" s="466"/>
      <c r="W83" s="466"/>
      <c r="X83" s="466"/>
      <c r="Y83" s="466"/>
      <c r="Z83" s="466"/>
      <c r="AA83" s="466"/>
      <c r="AB83" s="466"/>
      <c r="AC83" s="466"/>
      <c r="AD83" s="466"/>
      <c r="AE83" s="466"/>
      <c r="AF83" s="466"/>
      <c r="AG83" s="466"/>
      <c r="AH83" s="466"/>
      <c r="AI83" s="466"/>
      <c r="AJ83" s="466"/>
    </row>
    <row r="84" spans="1:36" ht="12.75" customHeight="1">
      <c r="A84" s="466"/>
      <c r="B84" s="466"/>
      <c r="C84" s="466"/>
      <c r="D84" s="466"/>
      <c r="E84" s="466"/>
      <c r="F84" s="466"/>
      <c r="G84" s="466"/>
      <c r="H84" s="466"/>
      <c r="I84" s="466"/>
      <c r="J84" s="466"/>
      <c r="K84" s="466"/>
      <c r="L84" s="472"/>
      <c r="M84" s="466"/>
      <c r="N84" s="466"/>
      <c r="O84" s="466"/>
      <c r="P84" s="436"/>
      <c r="Q84" s="180"/>
      <c r="R84" s="466"/>
      <c r="S84" s="466"/>
      <c r="T84" s="466"/>
      <c r="U84" s="466"/>
      <c r="V84" s="466"/>
      <c r="W84" s="466"/>
      <c r="X84" s="466"/>
      <c r="Y84" s="466"/>
      <c r="Z84" s="466"/>
      <c r="AA84" s="466"/>
      <c r="AB84" s="466"/>
      <c r="AC84" s="466"/>
      <c r="AD84" s="466"/>
      <c r="AE84" s="466"/>
      <c r="AF84" s="466"/>
      <c r="AG84" s="466"/>
      <c r="AH84" s="466"/>
      <c r="AI84" s="466"/>
      <c r="AJ84" s="466"/>
    </row>
    <row r="85" spans="1:36" ht="12.75" customHeight="1">
      <c r="A85" s="466"/>
      <c r="B85" s="466"/>
      <c r="C85" s="466"/>
      <c r="D85" s="466"/>
      <c r="E85" s="466"/>
      <c r="F85" s="466"/>
      <c r="G85" s="466"/>
      <c r="H85" s="466"/>
      <c r="I85" s="466"/>
      <c r="J85" s="466"/>
      <c r="K85" s="466"/>
      <c r="L85" s="472"/>
      <c r="M85" s="466"/>
      <c r="N85" s="466"/>
      <c r="O85" s="466"/>
      <c r="P85" s="436"/>
      <c r="Q85" s="180"/>
      <c r="R85" s="466"/>
      <c r="S85" s="466"/>
      <c r="T85" s="466"/>
      <c r="U85" s="466"/>
      <c r="V85" s="466"/>
      <c r="W85" s="466"/>
      <c r="X85" s="466"/>
      <c r="Y85" s="466"/>
      <c r="Z85" s="466"/>
      <c r="AA85" s="466"/>
      <c r="AB85" s="466"/>
      <c r="AC85" s="466"/>
      <c r="AD85" s="466"/>
      <c r="AE85" s="466"/>
      <c r="AF85" s="466"/>
      <c r="AG85" s="466"/>
      <c r="AH85" s="466"/>
      <c r="AI85" s="466"/>
      <c r="AJ85" s="466"/>
    </row>
    <row r="86" spans="1:36" ht="12.75" customHeight="1">
      <c r="A86" s="466"/>
      <c r="B86" s="466"/>
      <c r="C86" s="466"/>
      <c r="D86" s="466"/>
      <c r="E86" s="466"/>
      <c r="F86" s="466"/>
      <c r="G86" s="466"/>
      <c r="H86" s="466"/>
      <c r="I86" s="466"/>
      <c r="J86" s="466"/>
      <c r="K86" s="466"/>
      <c r="L86" s="472"/>
      <c r="M86" s="466"/>
      <c r="N86" s="466"/>
      <c r="O86" s="466"/>
      <c r="P86" s="436"/>
      <c r="Q86" s="180"/>
      <c r="R86" s="466"/>
      <c r="S86" s="466"/>
      <c r="T86" s="466"/>
      <c r="U86" s="466"/>
      <c r="V86" s="466"/>
      <c r="W86" s="466"/>
      <c r="X86" s="466"/>
      <c r="Y86" s="466"/>
      <c r="Z86" s="466"/>
      <c r="AA86" s="466"/>
      <c r="AB86" s="466"/>
      <c r="AC86" s="466"/>
      <c r="AD86" s="466"/>
      <c r="AE86" s="466"/>
      <c r="AF86" s="466"/>
      <c r="AG86" s="466"/>
      <c r="AH86" s="466"/>
      <c r="AI86" s="466"/>
      <c r="AJ86" s="466"/>
    </row>
    <row r="87" spans="1:36" ht="12.75" customHeight="1">
      <c r="A87" s="466"/>
      <c r="B87" s="466"/>
      <c r="C87" s="466"/>
      <c r="D87" s="466"/>
      <c r="E87" s="466"/>
      <c r="F87" s="466"/>
      <c r="G87" s="466"/>
      <c r="H87" s="466"/>
      <c r="I87" s="466"/>
      <c r="J87" s="466"/>
      <c r="K87" s="466"/>
      <c r="L87" s="472"/>
      <c r="M87" s="466"/>
      <c r="N87" s="466"/>
      <c r="O87" s="466"/>
      <c r="P87" s="436"/>
      <c r="Q87" s="180"/>
      <c r="R87" s="466"/>
      <c r="S87" s="466"/>
      <c r="T87" s="466"/>
      <c r="U87" s="466"/>
      <c r="V87" s="466"/>
      <c r="W87" s="466"/>
      <c r="X87" s="466"/>
      <c r="Y87" s="466"/>
      <c r="Z87" s="466"/>
      <c r="AA87" s="466"/>
      <c r="AB87" s="466"/>
      <c r="AC87" s="466"/>
      <c r="AD87" s="466"/>
      <c r="AE87" s="466"/>
      <c r="AF87" s="466"/>
      <c r="AG87" s="466"/>
      <c r="AH87" s="466"/>
      <c r="AI87" s="466"/>
      <c r="AJ87" s="466"/>
    </row>
    <row r="88" spans="1:36" ht="12.75" customHeight="1">
      <c r="A88" s="466"/>
      <c r="B88" s="466"/>
      <c r="C88" s="466"/>
      <c r="D88" s="466"/>
      <c r="E88" s="466"/>
      <c r="F88" s="466"/>
      <c r="G88" s="466"/>
      <c r="H88" s="466"/>
      <c r="I88" s="466"/>
      <c r="J88" s="466"/>
      <c r="K88" s="466"/>
      <c r="L88" s="472"/>
      <c r="M88" s="466"/>
      <c r="N88" s="466"/>
      <c r="O88" s="466"/>
      <c r="P88" s="436"/>
      <c r="Q88" s="180"/>
      <c r="R88" s="466"/>
      <c r="S88" s="466"/>
      <c r="T88" s="466"/>
      <c r="U88" s="466"/>
      <c r="V88" s="466"/>
      <c r="W88" s="466"/>
      <c r="X88" s="466"/>
      <c r="Y88" s="466"/>
      <c r="Z88" s="466"/>
      <c r="AA88" s="466"/>
      <c r="AB88" s="466"/>
      <c r="AC88" s="466"/>
      <c r="AD88" s="466"/>
      <c r="AE88" s="466"/>
      <c r="AF88" s="466"/>
      <c r="AG88" s="466"/>
      <c r="AH88" s="466"/>
      <c r="AI88" s="466"/>
      <c r="AJ88" s="466"/>
    </row>
    <row r="89" spans="1:36" ht="12.75" customHeight="1">
      <c r="A89" s="466"/>
      <c r="B89" s="466"/>
      <c r="C89" s="466"/>
      <c r="D89" s="466"/>
      <c r="E89" s="466"/>
      <c r="F89" s="466"/>
      <c r="G89" s="466"/>
      <c r="H89" s="466"/>
      <c r="I89" s="466"/>
      <c r="J89" s="466"/>
      <c r="K89" s="466"/>
      <c r="L89" s="472"/>
      <c r="M89" s="466"/>
      <c r="N89" s="466"/>
      <c r="O89" s="466"/>
      <c r="P89" s="436"/>
      <c r="Q89" s="180"/>
      <c r="R89" s="466"/>
      <c r="S89" s="466"/>
      <c r="T89" s="466"/>
      <c r="U89" s="466"/>
      <c r="V89" s="466"/>
      <c r="W89" s="466"/>
      <c r="X89" s="466"/>
      <c r="Y89" s="466"/>
      <c r="Z89" s="466"/>
      <c r="AA89" s="466"/>
      <c r="AB89" s="466"/>
      <c r="AC89" s="466"/>
      <c r="AD89" s="466"/>
      <c r="AE89" s="466"/>
      <c r="AF89" s="466"/>
      <c r="AG89" s="466"/>
      <c r="AH89" s="466"/>
      <c r="AI89" s="466"/>
      <c r="AJ89" s="466"/>
    </row>
    <row r="90" spans="1:36" ht="12.75" customHeight="1">
      <c r="A90" s="466"/>
      <c r="B90" s="466"/>
      <c r="C90" s="466"/>
      <c r="D90" s="466"/>
      <c r="E90" s="466"/>
      <c r="F90" s="466"/>
      <c r="G90" s="466"/>
      <c r="H90" s="466"/>
      <c r="I90" s="466"/>
      <c r="J90" s="466"/>
      <c r="K90" s="466"/>
      <c r="L90" s="472"/>
      <c r="M90" s="466"/>
      <c r="N90" s="466"/>
      <c r="O90" s="466"/>
      <c r="P90" s="436"/>
      <c r="Q90" s="180"/>
      <c r="R90" s="466"/>
      <c r="S90" s="466"/>
      <c r="T90" s="466"/>
      <c r="U90" s="466"/>
      <c r="V90" s="466"/>
      <c r="W90" s="466"/>
      <c r="X90" s="466"/>
      <c r="Y90" s="466"/>
      <c r="Z90" s="466"/>
      <c r="AA90" s="466"/>
      <c r="AB90" s="466"/>
      <c r="AC90" s="466"/>
      <c r="AD90" s="466"/>
      <c r="AE90" s="466"/>
      <c r="AF90" s="466"/>
      <c r="AG90" s="466"/>
      <c r="AH90" s="466"/>
      <c r="AI90" s="466"/>
      <c r="AJ90" s="466"/>
    </row>
    <row r="91" spans="1:36" ht="12.75" customHeight="1">
      <c r="A91" s="466"/>
      <c r="B91" s="466"/>
      <c r="C91" s="466"/>
      <c r="D91" s="466"/>
      <c r="E91" s="466"/>
      <c r="F91" s="466"/>
      <c r="G91" s="466"/>
      <c r="H91" s="466"/>
      <c r="I91" s="466"/>
      <c r="J91" s="466"/>
      <c r="K91" s="466"/>
      <c r="L91" s="472"/>
      <c r="M91" s="466"/>
      <c r="N91" s="466"/>
      <c r="O91" s="466"/>
      <c r="P91" s="436"/>
      <c r="Q91" s="180"/>
      <c r="R91" s="466"/>
      <c r="S91" s="466"/>
      <c r="T91" s="466"/>
      <c r="U91" s="466"/>
      <c r="V91" s="466"/>
      <c r="W91" s="466"/>
      <c r="X91" s="466"/>
      <c r="Y91" s="466"/>
      <c r="Z91" s="466"/>
      <c r="AA91" s="466"/>
      <c r="AB91" s="466"/>
      <c r="AC91" s="466"/>
      <c r="AD91" s="466"/>
      <c r="AE91" s="466"/>
      <c r="AF91" s="466"/>
      <c r="AG91" s="466"/>
      <c r="AH91" s="466"/>
      <c r="AI91" s="466"/>
      <c r="AJ91" s="466"/>
    </row>
    <row r="92" spans="1:36" ht="12.75" customHeight="1">
      <c r="A92" s="466"/>
      <c r="B92" s="466"/>
      <c r="C92" s="466"/>
      <c r="D92" s="466"/>
      <c r="E92" s="466"/>
      <c r="F92" s="466"/>
      <c r="G92" s="466"/>
      <c r="H92" s="466"/>
      <c r="I92" s="466"/>
      <c r="J92" s="466"/>
      <c r="K92" s="466"/>
      <c r="L92" s="472"/>
      <c r="M92" s="466"/>
      <c r="N92" s="466"/>
      <c r="O92" s="466"/>
      <c r="P92" s="436"/>
      <c r="Q92" s="180"/>
      <c r="R92" s="466"/>
      <c r="S92" s="466"/>
      <c r="T92" s="466"/>
      <c r="U92" s="466"/>
      <c r="V92" s="466"/>
      <c r="W92" s="466"/>
      <c r="X92" s="466"/>
      <c r="Y92" s="466"/>
      <c r="Z92" s="466"/>
      <c r="AA92" s="466"/>
      <c r="AB92" s="466"/>
      <c r="AC92" s="466"/>
      <c r="AD92" s="466"/>
      <c r="AE92" s="466"/>
      <c r="AF92" s="466"/>
      <c r="AG92" s="466"/>
      <c r="AH92" s="466"/>
      <c r="AI92" s="466"/>
      <c r="AJ92" s="466"/>
    </row>
    <row r="93" spans="1:36" ht="12.75" customHeight="1">
      <c r="A93" s="466"/>
      <c r="B93" s="466"/>
      <c r="C93" s="466"/>
      <c r="D93" s="466"/>
      <c r="E93" s="466"/>
      <c r="F93" s="466"/>
      <c r="G93" s="466"/>
      <c r="H93" s="466"/>
      <c r="I93" s="466"/>
      <c r="J93" s="466"/>
      <c r="K93" s="466"/>
      <c r="L93" s="472"/>
      <c r="M93" s="466"/>
      <c r="N93" s="466"/>
      <c r="O93" s="466"/>
      <c r="P93" s="436"/>
      <c r="Q93" s="180"/>
      <c r="R93" s="466"/>
      <c r="S93" s="466"/>
      <c r="T93" s="466"/>
      <c r="U93" s="466"/>
      <c r="V93" s="466"/>
      <c r="W93" s="466"/>
      <c r="X93" s="466"/>
      <c r="Y93" s="466"/>
      <c r="Z93" s="466"/>
      <c r="AA93" s="466"/>
      <c r="AB93" s="466"/>
      <c r="AC93" s="466"/>
      <c r="AD93" s="466"/>
      <c r="AE93" s="466"/>
      <c r="AF93" s="466"/>
      <c r="AG93" s="466"/>
      <c r="AH93" s="466"/>
      <c r="AI93" s="466"/>
      <c r="AJ93" s="466"/>
    </row>
    <row r="94" spans="1:36" ht="12.75" customHeight="1">
      <c r="A94" s="466"/>
      <c r="B94" s="466"/>
      <c r="C94" s="466"/>
      <c r="D94" s="466"/>
      <c r="E94" s="466"/>
      <c r="F94" s="466"/>
      <c r="G94" s="466"/>
      <c r="H94" s="466"/>
      <c r="I94" s="466"/>
      <c r="J94" s="466"/>
      <c r="K94" s="466"/>
      <c r="L94" s="472"/>
      <c r="M94" s="466"/>
      <c r="N94" s="466"/>
      <c r="O94" s="466"/>
      <c r="P94" s="436"/>
      <c r="Q94" s="180"/>
      <c r="R94" s="466"/>
      <c r="S94" s="466"/>
      <c r="T94" s="466"/>
      <c r="U94" s="466"/>
      <c r="V94" s="466"/>
      <c r="W94" s="466"/>
      <c r="X94" s="466"/>
      <c r="Y94" s="466"/>
      <c r="Z94" s="466"/>
      <c r="AA94" s="466"/>
      <c r="AB94" s="466"/>
      <c r="AC94" s="466"/>
      <c r="AD94" s="466"/>
      <c r="AE94" s="466"/>
      <c r="AF94" s="466"/>
      <c r="AG94" s="466"/>
      <c r="AH94" s="466"/>
      <c r="AI94" s="466"/>
      <c r="AJ94" s="466"/>
    </row>
    <row r="95" spans="1:36" ht="12.75" customHeight="1">
      <c r="A95" s="466"/>
      <c r="B95" s="466"/>
      <c r="C95" s="466"/>
      <c r="D95" s="466"/>
      <c r="E95" s="466"/>
      <c r="F95" s="466"/>
      <c r="G95" s="466"/>
      <c r="H95" s="466"/>
      <c r="I95" s="466"/>
      <c r="J95" s="466"/>
      <c r="K95" s="466"/>
      <c r="L95" s="472"/>
      <c r="M95" s="466"/>
      <c r="N95" s="466"/>
      <c r="O95" s="466"/>
      <c r="P95" s="436"/>
      <c r="Q95" s="180"/>
      <c r="R95" s="466"/>
      <c r="S95" s="466"/>
      <c r="T95" s="466"/>
      <c r="U95" s="466"/>
      <c r="V95" s="466"/>
      <c r="W95" s="466"/>
      <c r="X95" s="466"/>
      <c r="Y95" s="466"/>
      <c r="Z95" s="466"/>
      <c r="AA95" s="466"/>
      <c r="AB95" s="466"/>
      <c r="AC95" s="466"/>
      <c r="AD95" s="466"/>
      <c r="AE95" s="466"/>
      <c r="AF95" s="466"/>
      <c r="AG95" s="466"/>
      <c r="AH95" s="466"/>
      <c r="AI95" s="466"/>
      <c r="AJ95" s="466"/>
    </row>
    <row r="96" spans="1:36" ht="12.75" customHeight="1">
      <c r="A96" s="466"/>
      <c r="B96" s="466"/>
      <c r="C96" s="466"/>
      <c r="D96" s="466"/>
      <c r="E96" s="466"/>
      <c r="F96" s="466"/>
      <c r="G96" s="466"/>
      <c r="H96" s="466"/>
      <c r="I96" s="466"/>
      <c r="J96" s="466"/>
      <c r="K96" s="466"/>
      <c r="L96" s="472"/>
      <c r="M96" s="466"/>
      <c r="N96" s="466"/>
      <c r="O96" s="466"/>
      <c r="P96" s="436"/>
      <c r="Q96" s="180"/>
      <c r="R96" s="466"/>
      <c r="S96" s="466"/>
      <c r="T96" s="466"/>
      <c r="U96" s="466"/>
      <c r="V96" s="466"/>
      <c r="W96" s="466"/>
      <c r="X96" s="466"/>
      <c r="Y96" s="466"/>
      <c r="Z96" s="466"/>
      <c r="AA96" s="466"/>
      <c r="AB96" s="466"/>
      <c r="AC96" s="466"/>
      <c r="AD96" s="466"/>
      <c r="AE96" s="466"/>
      <c r="AF96" s="466"/>
      <c r="AG96" s="466"/>
      <c r="AH96" s="466"/>
      <c r="AI96" s="466"/>
      <c r="AJ96" s="466"/>
    </row>
    <row r="97" spans="1:36" ht="12.75" customHeight="1">
      <c r="A97" s="466"/>
      <c r="B97" s="466"/>
      <c r="C97" s="466"/>
      <c r="D97" s="466"/>
      <c r="E97" s="466"/>
      <c r="F97" s="466"/>
      <c r="G97" s="466"/>
      <c r="H97" s="466"/>
      <c r="I97" s="466"/>
      <c r="J97" s="466"/>
      <c r="K97" s="466"/>
      <c r="L97" s="472"/>
      <c r="M97" s="466"/>
      <c r="N97" s="466"/>
      <c r="O97" s="466"/>
      <c r="P97" s="436"/>
      <c r="Q97" s="180"/>
      <c r="R97" s="466"/>
      <c r="S97" s="466"/>
      <c r="T97" s="466"/>
      <c r="U97" s="466"/>
      <c r="V97" s="466"/>
      <c r="W97" s="466"/>
      <c r="X97" s="466"/>
      <c r="Y97" s="466"/>
      <c r="Z97" s="466"/>
      <c r="AA97" s="466"/>
      <c r="AB97" s="466"/>
      <c r="AC97" s="466"/>
      <c r="AD97" s="466"/>
      <c r="AE97" s="466"/>
      <c r="AF97" s="466"/>
      <c r="AG97" s="466"/>
      <c r="AH97" s="466"/>
      <c r="AI97" s="466"/>
      <c r="AJ97" s="466"/>
    </row>
    <row r="98" spans="1:36" ht="12.75" customHeight="1">
      <c r="A98" s="466"/>
      <c r="B98" s="466"/>
      <c r="C98" s="466"/>
      <c r="D98" s="466"/>
      <c r="E98" s="466"/>
      <c r="F98" s="466"/>
      <c r="G98" s="466"/>
      <c r="H98" s="466"/>
      <c r="I98" s="466"/>
      <c r="J98" s="466"/>
      <c r="K98" s="466"/>
      <c r="L98" s="472"/>
      <c r="M98" s="466"/>
      <c r="N98" s="466"/>
      <c r="O98" s="466"/>
      <c r="P98" s="436"/>
      <c r="Q98" s="180"/>
      <c r="R98" s="466"/>
      <c r="S98" s="466"/>
      <c r="T98" s="466"/>
      <c r="U98" s="466"/>
      <c r="V98" s="466"/>
      <c r="W98" s="466"/>
      <c r="X98" s="466"/>
      <c r="Y98" s="466"/>
      <c r="Z98" s="466"/>
      <c r="AA98" s="466"/>
      <c r="AB98" s="466"/>
      <c r="AC98" s="466"/>
      <c r="AD98" s="466"/>
      <c r="AE98" s="466"/>
      <c r="AF98" s="466"/>
      <c r="AG98" s="466"/>
      <c r="AH98" s="466"/>
      <c r="AI98" s="466"/>
      <c r="AJ98" s="466"/>
    </row>
    <row r="99" spans="1:36" ht="12.75" customHeight="1">
      <c r="A99" s="466"/>
      <c r="B99" s="466"/>
      <c r="C99" s="466"/>
      <c r="D99" s="466"/>
      <c r="E99" s="466"/>
      <c r="F99" s="466"/>
      <c r="G99" s="466"/>
      <c r="H99" s="466"/>
      <c r="I99" s="466"/>
      <c r="J99" s="466"/>
      <c r="K99" s="466"/>
      <c r="L99" s="472"/>
      <c r="M99" s="466"/>
      <c r="N99" s="466"/>
      <c r="O99" s="466"/>
      <c r="P99" s="436"/>
      <c r="Q99" s="180"/>
      <c r="R99" s="466"/>
      <c r="S99" s="466"/>
      <c r="T99" s="466"/>
      <c r="U99" s="466"/>
      <c r="V99" s="466"/>
      <c r="W99" s="466"/>
      <c r="X99" s="466"/>
      <c r="Y99" s="466"/>
      <c r="Z99" s="466"/>
      <c r="AA99" s="466"/>
      <c r="AB99" s="466"/>
      <c r="AC99" s="466"/>
      <c r="AD99" s="466"/>
      <c r="AE99" s="466"/>
      <c r="AF99" s="466"/>
      <c r="AG99" s="466"/>
      <c r="AH99" s="466"/>
      <c r="AI99" s="466"/>
      <c r="AJ99" s="466"/>
    </row>
    <row r="100" spans="1:36" ht="12.75" customHeight="1">
      <c r="A100" s="466"/>
      <c r="B100" s="466"/>
      <c r="C100" s="466"/>
      <c r="D100" s="466"/>
      <c r="E100" s="466"/>
      <c r="F100" s="466"/>
      <c r="G100" s="466"/>
      <c r="H100" s="466"/>
      <c r="I100" s="466"/>
      <c r="J100" s="466"/>
      <c r="K100" s="466"/>
      <c r="L100" s="472"/>
      <c r="M100" s="466"/>
      <c r="N100" s="466"/>
      <c r="O100" s="466"/>
      <c r="P100" s="436"/>
      <c r="Q100" s="180"/>
      <c r="R100" s="466"/>
      <c r="S100" s="466"/>
      <c r="T100" s="466"/>
      <c r="U100" s="466"/>
      <c r="V100" s="466"/>
      <c r="W100" s="466"/>
      <c r="X100" s="466"/>
      <c r="Y100" s="466"/>
      <c r="Z100" s="466"/>
      <c r="AA100" s="466"/>
      <c r="AB100" s="466"/>
      <c r="AC100" s="466"/>
      <c r="AD100" s="466"/>
      <c r="AE100" s="466"/>
      <c r="AF100" s="466"/>
      <c r="AG100" s="466"/>
      <c r="AH100" s="466"/>
      <c r="AI100" s="466"/>
      <c r="AJ100" s="466"/>
    </row>
    <row r="101" spans="1:36" ht="12.75" customHeight="1">
      <c r="A101" s="466"/>
      <c r="B101" s="466"/>
      <c r="C101" s="466"/>
      <c r="D101" s="466"/>
      <c r="E101" s="466"/>
      <c r="F101" s="466"/>
      <c r="G101" s="466"/>
      <c r="H101" s="466"/>
      <c r="I101" s="466"/>
      <c r="J101" s="466"/>
      <c r="K101" s="466"/>
      <c r="L101" s="472"/>
      <c r="M101" s="466"/>
      <c r="N101" s="466"/>
      <c r="O101" s="466"/>
      <c r="P101" s="436"/>
      <c r="Q101" s="180"/>
      <c r="R101" s="466"/>
      <c r="S101" s="466"/>
      <c r="T101" s="466"/>
      <c r="U101" s="466"/>
      <c r="V101" s="466"/>
      <c r="W101" s="466"/>
      <c r="X101" s="466"/>
      <c r="Y101" s="466"/>
      <c r="Z101" s="466"/>
      <c r="AA101" s="466"/>
      <c r="AB101" s="466"/>
      <c r="AC101" s="466"/>
      <c r="AD101" s="466"/>
      <c r="AE101" s="466"/>
      <c r="AF101" s="466"/>
      <c r="AG101" s="466"/>
      <c r="AH101" s="466"/>
      <c r="AI101" s="466"/>
      <c r="AJ101" s="466"/>
    </row>
    <row r="102" spans="1:36" ht="12.75" customHeight="1">
      <c r="A102" s="466"/>
      <c r="B102" s="466"/>
      <c r="C102" s="466"/>
      <c r="D102" s="466"/>
      <c r="E102" s="466"/>
      <c r="F102" s="466"/>
      <c r="G102" s="466"/>
      <c r="H102" s="466"/>
      <c r="I102" s="466"/>
      <c r="J102" s="466"/>
      <c r="K102" s="466"/>
      <c r="L102" s="472"/>
      <c r="M102" s="466"/>
      <c r="N102" s="466"/>
      <c r="O102" s="466"/>
      <c r="P102" s="436"/>
      <c r="Q102" s="180"/>
      <c r="R102" s="466"/>
      <c r="S102" s="466"/>
      <c r="T102" s="466"/>
      <c r="U102" s="466"/>
      <c r="V102" s="466"/>
      <c r="W102" s="466"/>
      <c r="X102" s="466"/>
      <c r="Y102" s="466"/>
      <c r="Z102" s="466"/>
      <c r="AA102" s="466"/>
      <c r="AB102" s="466"/>
      <c r="AC102" s="466"/>
      <c r="AD102" s="466"/>
      <c r="AE102" s="466"/>
      <c r="AF102" s="466"/>
      <c r="AG102" s="466"/>
      <c r="AH102" s="466"/>
      <c r="AI102" s="466"/>
      <c r="AJ102" s="466"/>
    </row>
    <row r="103" spans="1:36" ht="12.75" customHeight="1">
      <c r="A103" s="466"/>
      <c r="B103" s="466"/>
      <c r="C103" s="466"/>
      <c r="D103" s="466"/>
      <c r="E103" s="466"/>
      <c r="F103" s="466"/>
      <c r="G103" s="466"/>
      <c r="H103" s="466"/>
      <c r="I103" s="466"/>
      <c r="J103" s="466"/>
      <c r="K103" s="466"/>
      <c r="L103" s="472"/>
      <c r="M103" s="466"/>
      <c r="N103" s="466"/>
      <c r="O103" s="466"/>
      <c r="P103" s="436"/>
      <c r="Q103" s="180"/>
      <c r="R103" s="466"/>
      <c r="S103" s="466"/>
      <c r="T103" s="466"/>
      <c r="U103" s="466"/>
      <c r="V103" s="466"/>
      <c r="W103" s="466"/>
      <c r="X103" s="466"/>
      <c r="Y103" s="466"/>
      <c r="Z103" s="466"/>
      <c r="AA103" s="466"/>
      <c r="AB103" s="466"/>
      <c r="AC103" s="466"/>
      <c r="AD103" s="466"/>
      <c r="AE103" s="466"/>
      <c r="AF103" s="466"/>
      <c r="AG103" s="466"/>
      <c r="AH103" s="466"/>
      <c r="AI103" s="466"/>
      <c r="AJ103" s="466"/>
    </row>
    <row r="104" spans="1:36" ht="12.75" customHeight="1">
      <c r="A104" s="466"/>
      <c r="B104" s="466"/>
      <c r="C104" s="466"/>
      <c r="D104" s="466"/>
      <c r="E104" s="466"/>
      <c r="F104" s="466"/>
      <c r="G104" s="466"/>
      <c r="H104" s="466"/>
      <c r="I104" s="466"/>
      <c r="J104" s="466"/>
      <c r="K104" s="466"/>
      <c r="L104" s="472"/>
      <c r="M104" s="466"/>
      <c r="N104" s="466"/>
      <c r="O104" s="466"/>
      <c r="P104" s="436"/>
      <c r="Q104" s="180"/>
      <c r="R104" s="466"/>
      <c r="S104" s="466"/>
      <c r="T104" s="466"/>
      <c r="U104" s="466"/>
      <c r="V104" s="466"/>
      <c r="W104" s="466"/>
      <c r="X104" s="466"/>
      <c r="Y104" s="466"/>
      <c r="Z104" s="466"/>
      <c r="AA104" s="466"/>
      <c r="AB104" s="466"/>
      <c r="AC104" s="466"/>
      <c r="AD104" s="466"/>
      <c r="AE104" s="466"/>
      <c r="AF104" s="466"/>
      <c r="AG104" s="466"/>
      <c r="AH104" s="466"/>
      <c r="AI104" s="466"/>
      <c r="AJ104" s="466"/>
    </row>
    <row r="105" spans="1:36" ht="12.75" customHeight="1">
      <c r="A105" s="466"/>
      <c r="B105" s="466"/>
      <c r="C105" s="466"/>
      <c r="D105" s="466"/>
      <c r="E105" s="466"/>
      <c r="F105" s="466"/>
      <c r="G105" s="466"/>
      <c r="H105" s="466"/>
      <c r="I105" s="466"/>
      <c r="J105" s="466"/>
      <c r="K105" s="466"/>
      <c r="L105" s="472"/>
      <c r="M105" s="466"/>
      <c r="N105" s="466"/>
      <c r="O105" s="466"/>
      <c r="P105" s="436"/>
      <c r="Q105" s="180"/>
      <c r="R105" s="466"/>
      <c r="S105" s="466"/>
      <c r="T105" s="466"/>
      <c r="U105" s="466"/>
      <c r="V105" s="466"/>
      <c r="W105" s="466"/>
      <c r="X105" s="466"/>
      <c r="Y105" s="466"/>
      <c r="Z105" s="466"/>
      <c r="AA105" s="466"/>
      <c r="AB105" s="466"/>
      <c r="AC105" s="466"/>
      <c r="AD105" s="466"/>
      <c r="AE105" s="466"/>
      <c r="AF105" s="466"/>
      <c r="AG105" s="466"/>
      <c r="AH105" s="466"/>
      <c r="AI105" s="466"/>
      <c r="AJ105" s="466"/>
    </row>
    <row r="106" spans="1:36" ht="12.75" customHeight="1">
      <c r="A106" s="466"/>
      <c r="B106" s="466"/>
      <c r="C106" s="466"/>
      <c r="D106" s="466"/>
      <c r="E106" s="466"/>
      <c r="F106" s="466"/>
      <c r="G106" s="466"/>
      <c r="H106" s="466"/>
      <c r="I106" s="466"/>
      <c r="J106" s="466"/>
      <c r="K106" s="466"/>
      <c r="L106" s="472"/>
      <c r="M106" s="466"/>
      <c r="N106" s="466"/>
      <c r="O106" s="466"/>
      <c r="P106" s="436"/>
      <c r="Q106" s="180"/>
      <c r="R106" s="466"/>
      <c r="S106" s="466"/>
      <c r="T106" s="466"/>
      <c r="U106" s="466"/>
      <c r="V106" s="466"/>
      <c r="W106" s="466"/>
      <c r="X106" s="466"/>
      <c r="Y106" s="466"/>
      <c r="Z106" s="466"/>
      <c r="AA106" s="466"/>
      <c r="AB106" s="466"/>
      <c r="AC106" s="466"/>
      <c r="AD106" s="466"/>
      <c r="AE106" s="466"/>
      <c r="AF106" s="466"/>
      <c r="AG106" s="466"/>
      <c r="AH106" s="466"/>
      <c r="AI106" s="466"/>
      <c r="AJ106" s="466"/>
    </row>
    <row r="107" spans="1:36" ht="12.75" customHeight="1">
      <c r="A107" s="466"/>
      <c r="B107" s="466"/>
      <c r="C107" s="466"/>
      <c r="D107" s="466"/>
      <c r="E107" s="466"/>
      <c r="F107" s="466"/>
      <c r="G107" s="466"/>
      <c r="H107" s="466"/>
      <c r="I107" s="466"/>
      <c r="J107" s="466"/>
      <c r="K107" s="466"/>
      <c r="L107" s="472"/>
      <c r="M107" s="466"/>
      <c r="N107" s="466"/>
      <c r="O107" s="466"/>
      <c r="P107" s="436"/>
      <c r="Q107" s="180"/>
      <c r="R107" s="466"/>
      <c r="S107" s="466"/>
      <c r="T107" s="466"/>
      <c r="U107" s="466"/>
      <c r="V107" s="466"/>
      <c r="W107" s="466"/>
      <c r="X107" s="466"/>
      <c r="Y107" s="466"/>
      <c r="Z107" s="466"/>
      <c r="AA107" s="466"/>
      <c r="AB107" s="466"/>
      <c r="AC107" s="466"/>
      <c r="AD107" s="466"/>
      <c r="AE107" s="466"/>
      <c r="AF107" s="466"/>
      <c r="AG107" s="466"/>
      <c r="AH107" s="466"/>
      <c r="AI107" s="466"/>
      <c r="AJ107" s="466"/>
    </row>
    <row r="108" spans="1:36" ht="12.75" customHeight="1">
      <c r="A108" s="466"/>
      <c r="B108" s="466"/>
      <c r="C108" s="466"/>
      <c r="D108" s="466"/>
      <c r="E108" s="466"/>
      <c r="F108" s="466"/>
      <c r="G108" s="466"/>
      <c r="H108" s="466"/>
      <c r="I108" s="466"/>
      <c r="J108" s="466"/>
      <c r="K108" s="466"/>
      <c r="L108" s="472"/>
      <c r="M108" s="466"/>
      <c r="N108" s="466"/>
      <c r="O108" s="466"/>
      <c r="P108" s="436"/>
      <c r="Q108" s="180"/>
      <c r="R108" s="466"/>
      <c r="S108" s="466"/>
      <c r="T108" s="466"/>
      <c r="U108" s="466"/>
      <c r="V108" s="466"/>
      <c r="W108" s="466"/>
      <c r="X108" s="466"/>
      <c r="Y108" s="466"/>
      <c r="Z108" s="466"/>
      <c r="AA108" s="466"/>
      <c r="AB108" s="466"/>
      <c r="AC108" s="466"/>
      <c r="AD108" s="466"/>
      <c r="AE108" s="466"/>
      <c r="AF108" s="466"/>
      <c r="AG108" s="466"/>
      <c r="AH108" s="466"/>
      <c r="AI108" s="466"/>
      <c r="AJ108" s="466"/>
    </row>
    <row r="109" spans="1:36" ht="12.75" customHeight="1">
      <c r="A109" s="466"/>
      <c r="B109" s="466"/>
      <c r="C109" s="466"/>
      <c r="D109" s="466"/>
      <c r="E109" s="466"/>
      <c r="F109" s="466"/>
      <c r="G109" s="466"/>
      <c r="H109" s="466"/>
      <c r="I109" s="466"/>
      <c r="J109" s="466"/>
      <c r="K109" s="466"/>
      <c r="L109" s="472"/>
      <c r="M109" s="466"/>
      <c r="N109" s="466"/>
      <c r="O109" s="466"/>
      <c r="P109" s="436"/>
      <c r="Q109" s="180"/>
      <c r="R109" s="466"/>
      <c r="S109" s="466"/>
      <c r="T109" s="466"/>
      <c r="U109" s="466"/>
      <c r="V109" s="466"/>
      <c r="W109" s="466"/>
      <c r="X109" s="466"/>
      <c r="Y109" s="466"/>
      <c r="Z109" s="466"/>
      <c r="AA109" s="466"/>
      <c r="AB109" s="466"/>
      <c r="AC109" s="466"/>
      <c r="AD109" s="466"/>
      <c r="AE109" s="466"/>
      <c r="AF109" s="466"/>
      <c r="AG109" s="466"/>
      <c r="AH109" s="466"/>
      <c r="AI109" s="466"/>
      <c r="AJ109" s="466"/>
    </row>
    <row r="110" spans="1:36" ht="12.75" customHeight="1">
      <c r="A110" s="466"/>
      <c r="B110" s="466"/>
      <c r="C110" s="466"/>
      <c r="D110" s="466"/>
      <c r="E110" s="466"/>
      <c r="F110" s="466"/>
      <c r="G110" s="466"/>
      <c r="H110" s="466"/>
      <c r="I110" s="466"/>
      <c r="J110" s="466"/>
      <c r="K110" s="466"/>
      <c r="L110" s="472"/>
      <c r="M110" s="466"/>
      <c r="N110" s="466"/>
      <c r="O110" s="466"/>
      <c r="P110" s="436"/>
      <c r="Q110" s="180"/>
      <c r="R110" s="466"/>
      <c r="S110" s="466"/>
      <c r="T110" s="466"/>
      <c r="U110" s="466"/>
      <c r="V110" s="466"/>
      <c r="W110" s="466"/>
      <c r="X110" s="466"/>
      <c r="Y110" s="466"/>
      <c r="Z110" s="466"/>
      <c r="AA110" s="466"/>
      <c r="AB110" s="466"/>
      <c r="AC110" s="466"/>
      <c r="AD110" s="466"/>
      <c r="AE110" s="466"/>
      <c r="AF110" s="466"/>
      <c r="AG110" s="466"/>
      <c r="AH110" s="466"/>
      <c r="AI110" s="466"/>
      <c r="AJ110" s="466"/>
    </row>
    <row r="111" spans="1:36" ht="12.75" customHeight="1">
      <c r="A111" s="466"/>
      <c r="B111" s="466"/>
      <c r="C111" s="466"/>
      <c r="D111" s="466"/>
      <c r="E111" s="466"/>
      <c r="F111" s="466"/>
      <c r="G111" s="466"/>
      <c r="H111" s="466"/>
      <c r="I111" s="466"/>
      <c r="J111" s="466"/>
      <c r="K111" s="466"/>
      <c r="L111" s="472"/>
      <c r="M111" s="466"/>
      <c r="N111" s="466"/>
      <c r="O111" s="466"/>
      <c r="P111" s="436"/>
      <c r="Q111" s="180"/>
      <c r="R111" s="466"/>
      <c r="S111" s="466"/>
      <c r="T111" s="466"/>
      <c r="U111" s="466"/>
      <c r="V111" s="466"/>
      <c r="W111" s="466"/>
      <c r="X111" s="466"/>
      <c r="Y111" s="466"/>
      <c r="Z111" s="466"/>
      <c r="AA111" s="466"/>
      <c r="AB111" s="466"/>
      <c r="AC111" s="466"/>
      <c r="AD111" s="466"/>
      <c r="AE111" s="466"/>
      <c r="AF111" s="466"/>
      <c r="AG111" s="466"/>
      <c r="AH111" s="466"/>
      <c r="AI111" s="466"/>
      <c r="AJ111" s="466"/>
    </row>
    <row r="112" spans="1:36" ht="12.75" customHeight="1">
      <c r="A112" s="466"/>
      <c r="B112" s="466"/>
      <c r="C112" s="466"/>
      <c r="D112" s="466"/>
      <c r="E112" s="466"/>
      <c r="F112" s="466"/>
      <c r="G112" s="466"/>
      <c r="H112" s="466"/>
      <c r="I112" s="466"/>
      <c r="J112" s="466"/>
      <c r="K112" s="466"/>
      <c r="L112" s="472"/>
      <c r="M112" s="466"/>
      <c r="N112" s="466"/>
      <c r="O112" s="466"/>
      <c r="P112" s="436"/>
      <c r="Q112" s="180"/>
      <c r="R112" s="466"/>
      <c r="S112" s="466"/>
      <c r="T112" s="466"/>
      <c r="U112" s="466"/>
      <c r="V112" s="466"/>
      <c r="W112" s="466"/>
      <c r="X112" s="466"/>
      <c r="Y112" s="466"/>
      <c r="Z112" s="466"/>
      <c r="AA112" s="466"/>
      <c r="AB112" s="466"/>
      <c r="AC112" s="466"/>
      <c r="AD112" s="466"/>
      <c r="AE112" s="466"/>
      <c r="AF112" s="466"/>
      <c r="AG112" s="466"/>
      <c r="AH112" s="466"/>
      <c r="AI112" s="466"/>
      <c r="AJ112" s="466"/>
    </row>
    <row r="113" spans="1:36" ht="12.75" customHeight="1">
      <c r="A113" s="466"/>
      <c r="B113" s="466"/>
      <c r="C113" s="466"/>
      <c r="D113" s="466"/>
      <c r="E113" s="466"/>
      <c r="F113" s="466"/>
      <c r="G113" s="466"/>
      <c r="H113" s="466"/>
      <c r="I113" s="466"/>
      <c r="J113" s="466"/>
      <c r="K113" s="466"/>
      <c r="L113" s="472"/>
      <c r="M113" s="466"/>
      <c r="N113" s="466"/>
      <c r="O113" s="466"/>
      <c r="P113" s="436"/>
      <c r="Q113" s="180"/>
      <c r="R113" s="466"/>
      <c r="S113" s="466"/>
      <c r="T113" s="466"/>
      <c r="U113" s="466"/>
      <c r="V113" s="466"/>
      <c r="W113" s="466"/>
      <c r="X113" s="466"/>
      <c r="Y113" s="466"/>
      <c r="Z113" s="466"/>
      <c r="AA113" s="466"/>
      <c r="AB113" s="466"/>
      <c r="AC113" s="466"/>
      <c r="AD113" s="466"/>
      <c r="AE113" s="466"/>
      <c r="AF113" s="466"/>
      <c r="AG113" s="466"/>
      <c r="AH113" s="466"/>
      <c r="AI113" s="466"/>
      <c r="AJ113" s="466"/>
    </row>
    <row r="114" spans="1:36" ht="12.75" customHeight="1">
      <c r="A114" s="466"/>
      <c r="B114" s="466"/>
      <c r="C114" s="466"/>
      <c r="D114" s="466"/>
      <c r="E114" s="466"/>
      <c r="F114" s="466"/>
      <c r="G114" s="466"/>
      <c r="H114" s="466"/>
      <c r="I114" s="466"/>
      <c r="J114" s="466"/>
      <c r="K114" s="466"/>
      <c r="L114" s="472"/>
      <c r="M114" s="466"/>
      <c r="N114" s="466"/>
      <c r="O114" s="466"/>
      <c r="P114" s="436"/>
      <c r="Q114" s="180"/>
      <c r="R114" s="466"/>
      <c r="S114" s="466"/>
      <c r="T114" s="466"/>
      <c r="U114" s="466"/>
      <c r="V114" s="466"/>
      <c r="W114" s="466"/>
      <c r="X114" s="466"/>
      <c r="Y114" s="466"/>
      <c r="Z114" s="466"/>
      <c r="AA114" s="466"/>
      <c r="AB114" s="466"/>
      <c r="AC114" s="466"/>
      <c r="AD114" s="466"/>
      <c r="AE114" s="466"/>
      <c r="AF114" s="466"/>
      <c r="AG114" s="466"/>
      <c r="AH114" s="466"/>
      <c r="AI114" s="466"/>
      <c r="AJ114" s="466"/>
    </row>
    <row r="115" spans="1:36" ht="12.75" customHeight="1">
      <c r="A115" s="466"/>
      <c r="B115" s="466"/>
      <c r="C115" s="466"/>
      <c r="D115" s="466"/>
      <c r="E115" s="466"/>
      <c r="F115" s="466"/>
      <c r="G115" s="466"/>
      <c r="H115" s="466"/>
      <c r="I115" s="466"/>
      <c r="J115" s="466"/>
      <c r="K115" s="466"/>
      <c r="L115" s="472"/>
      <c r="M115" s="466"/>
      <c r="N115" s="466"/>
      <c r="O115" s="466"/>
      <c r="P115" s="436"/>
      <c r="Q115" s="180"/>
      <c r="R115" s="466"/>
      <c r="S115" s="466"/>
      <c r="T115" s="466"/>
      <c r="U115" s="466"/>
      <c r="V115" s="466"/>
      <c r="W115" s="466"/>
      <c r="X115" s="466"/>
      <c r="Y115" s="466"/>
      <c r="Z115" s="466"/>
      <c r="AA115" s="466"/>
      <c r="AB115" s="466"/>
      <c r="AC115" s="466"/>
      <c r="AD115" s="466"/>
      <c r="AE115" s="466"/>
      <c r="AF115" s="466"/>
      <c r="AG115" s="466"/>
      <c r="AH115" s="466"/>
      <c r="AI115" s="466"/>
      <c r="AJ115" s="466"/>
    </row>
    <row r="116" spans="1:36" ht="12.75" customHeight="1">
      <c r="A116" s="466"/>
      <c r="B116" s="466"/>
      <c r="C116" s="466"/>
      <c r="D116" s="466"/>
      <c r="E116" s="466"/>
      <c r="F116" s="466"/>
      <c r="G116" s="466"/>
      <c r="H116" s="466"/>
      <c r="I116" s="466"/>
      <c r="J116" s="466"/>
      <c r="K116" s="466"/>
      <c r="L116" s="472"/>
      <c r="M116" s="466"/>
      <c r="N116" s="466"/>
      <c r="O116" s="466"/>
      <c r="P116" s="436"/>
      <c r="Q116" s="180"/>
      <c r="R116" s="466"/>
      <c r="S116" s="466"/>
      <c r="T116" s="466"/>
      <c r="U116" s="466"/>
      <c r="V116" s="466"/>
      <c r="W116" s="466"/>
      <c r="X116" s="466"/>
      <c r="Y116" s="466"/>
      <c r="Z116" s="466"/>
      <c r="AA116" s="466"/>
      <c r="AB116" s="466"/>
      <c r="AC116" s="466"/>
      <c r="AD116" s="466"/>
      <c r="AE116" s="466"/>
      <c r="AF116" s="466"/>
      <c r="AG116" s="466"/>
      <c r="AH116" s="466"/>
      <c r="AI116" s="466"/>
      <c r="AJ116" s="466"/>
    </row>
    <row r="117" spans="1:36" ht="12.75" customHeight="1">
      <c r="A117" s="466"/>
      <c r="B117" s="466"/>
      <c r="C117" s="466"/>
      <c r="D117" s="466"/>
      <c r="E117" s="466"/>
      <c r="F117" s="466"/>
      <c r="G117" s="466"/>
      <c r="H117" s="466"/>
      <c r="I117" s="466"/>
      <c r="J117" s="466"/>
      <c r="K117" s="466"/>
      <c r="L117" s="472"/>
      <c r="M117" s="466"/>
      <c r="N117" s="466"/>
      <c r="O117" s="466"/>
      <c r="P117" s="436"/>
      <c r="Q117" s="180"/>
      <c r="R117" s="466"/>
      <c r="S117" s="466"/>
      <c r="T117" s="466"/>
      <c r="U117" s="466"/>
      <c r="V117" s="466"/>
      <c r="W117" s="466"/>
      <c r="X117" s="466"/>
      <c r="Y117" s="466"/>
      <c r="Z117" s="466"/>
      <c r="AA117" s="466"/>
      <c r="AB117" s="466"/>
      <c r="AC117" s="466"/>
      <c r="AD117" s="466"/>
      <c r="AE117" s="466"/>
      <c r="AF117" s="466"/>
      <c r="AG117" s="466"/>
      <c r="AH117" s="466"/>
      <c r="AI117" s="466"/>
      <c r="AJ117" s="466"/>
    </row>
    <row r="118" spans="1:36" ht="12.75" customHeight="1">
      <c r="A118" s="466"/>
      <c r="B118" s="466"/>
      <c r="C118" s="466"/>
      <c r="D118" s="466"/>
      <c r="E118" s="466"/>
      <c r="F118" s="466"/>
      <c r="G118" s="466"/>
      <c r="H118" s="466"/>
      <c r="I118" s="466"/>
      <c r="J118" s="466"/>
      <c r="K118" s="466"/>
      <c r="L118" s="472"/>
      <c r="M118" s="466"/>
      <c r="N118" s="466"/>
      <c r="O118" s="466"/>
      <c r="P118" s="436"/>
      <c r="Q118" s="180"/>
      <c r="R118" s="466"/>
      <c r="S118" s="466"/>
      <c r="T118" s="466"/>
      <c r="U118" s="466"/>
      <c r="V118" s="466"/>
      <c r="W118" s="466"/>
      <c r="X118" s="466"/>
      <c r="Y118" s="466"/>
      <c r="Z118" s="466"/>
      <c r="AA118" s="466"/>
      <c r="AB118" s="466"/>
      <c r="AC118" s="466"/>
      <c r="AD118" s="466"/>
      <c r="AE118" s="466"/>
      <c r="AF118" s="466"/>
      <c r="AG118" s="466"/>
      <c r="AH118" s="466"/>
      <c r="AI118" s="466"/>
      <c r="AJ118" s="466"/>
    </row>
    <row r="119" spans="1:36" ht="12.75" customHeight="1">
      <c r="A119" s="466"/>
      <c r="B119" s="466"/>
      <c r="C119" s="466"/>
      <c r="D119" s="466"/>
      <c r="E119" s="466"/>
      <c r="F119" s="466"/>
      <c r="G119" s="466"/>
      <c r="H119" s="466"/>
      <c r="I119" s="466"/>
      <c r="J119" s="466"/>
      <c r="K119" s="466"/>
      <c r="L119" s="472"/>
      <c r="M119" s="466"/>
      <c r="N119" s="466"/>
      <c r="O119" s="466"/>
      <c r="P119" s="436"/>
      <c r="Q119" s="180"/>
      <c r="R119" s="466"/>
      <c r="S119" s="466"/>
      <c r="T119" s="466"/>
      <c r="U119" s="466"/>
      <c r="V119" s="466"/>
      <c r="W119" s="466"/>
      <c r="X119" s="466"/>
      <c r="Y119" s="466"/>
      <c r="Z119" s="466"/>
      <c r="AA119" s="466"/>
      <c r="AB119" s="466"/>
      <c r="AC119" s="466"/>
      <c r="AD119" s="466"/>
      <c r="AE119" s="466"/>
      <c r="AF119" s="466"/>
      <c r="AG119" s="466"/>
      <c r="AH119" s="466"/>
      <c r="AI119" s="466"/>
      <c r="AJ119" s="466"/>
    </row>
    <row r="120" spans="1:36" ht="12.75" customHeight="1">
      <c r="A120" s="466"/>
      <c r="B120" s="466"/>
      <c r="C120" s="466"/>
      <c r="D120" s="466"/>
      <c r="E120" s="466"/>
      <c r="F120" s="466"/>
      <c r="G120" s="466"/>
      <c r="H120" s="466"/>
      <c r="I120" s="466"/>
      <c r="J120" s="466"/>
      <c r="K120" s="466"/>
      <c r="L120" s="472"/>
      <c r="M120" s="466"/>
      <c r="N120" s="466"/>
      <c r="O120" s="466"/>
      <c r="P120" s="436"/>
      <c r="Q120" s="180"/>
      <c r="R120" s="466"/>
      <c r="S120" s="466"/>
      <c r="T120" s="466"/>
      <c r="U120" s="466"/>
      <c r="V120" s="466"/>
      <c r="W120" s="466"/>
      <c r="X120" s="466"/>
      <c r="Y120" s="466"/>
      <c r="Z120" s="466"/>
      <c r="AA120" s="466"/>
      <c r="AB120" s="466"/>
      <c r="AC120" s="466"/>
      <c r="AD120" s="466"/>
      <c r="AE120" s="466"/>
      <c r="AF120" s="466"/>
      <c r="AG120" s="466"/>
      <c r="AH120" s="466"/>
      <c r="AI120" s="466"/>
      <c r="AJ120" s="466"/>
    </row>
    <row r="121" spans="1:36" ht="12.75" customHeight="1">
      <c r="A121" s="466"/>
      <c r="B121" s="466"/>
      <c r="C121" s="466"/>
      <c r="D121" s="466"/>
      <c r="E121" s="466"/>
      <c r="F121" s="466"/>
      <c r="G121" s="466"/>
      <c r="H121" s="466"/>
      <c r="I121" s="466"/>
      <c r="J121" s="466"/>
      <c r="K121" s="466"/>
      <c r="L121" s="472"/>
      <c r="M121" s="466"/>
      <c r="N121" s="466"/>
      <c r="O121" s="466"/>
      <c r="P121" s="436"/>
      <c r="Q121" s="180"/>
      <c r="R121" s="466"/>
      <c r="S121" s="466"/>
      <c r="T121" s="466"/>
      <c r="U121" s="466"/>
      <c r="V121" s="466"/>
      <c r="W121" s="466"/>
      <c r="X121" s="466"/>
      <c r="Y121" s="466"/>
      <c r="Z121" s="466"/>
      <c r="AA121" s="466"/>
      <c r="AB121" s="466"/>
      <c r="AC121" s="466"/>
      <c r="AD121" s="466"/>
      <c r="AE121" s="466"/>
      <c r="AF121" s="466"/>
      <c r="AG121" s="466"/>
      <c r="AH121" s="466"/>
      <c r="AI121" s="466"/>
      <c r="AJ121" s="466"/>
    </row>
    <row r="122" spans="1:36" ht="12.75" customHeight="1">
      <c r="A122" s="466"/>
      <c r="B122" s="466"/>
      <c r="C122" s="466"/>
      <c r="D122" s="466"/>
      <c r="E122" s="466"/>
      <c r="F122" s="466"/>
      <c r="G122" s="466"/>
      <c r="H122" s="466"/>
      <c r="I122" s="466"/>
      <c r="J122" s="466"/>
      <c r="K122" s="466"/>
      <c r="L122" s="472"/>
      <c r="M122" s="466"/>
      <c r="N122" s="466"/>
      <c r="O122" s="466"/>
      <c r="P122" s="436"/>
      <c r="Q122" s="180"/>
      <c r="R122" s="466"/>
      <c r="S122" s="466"/>
      <c r="T122" s="466"/>
      <c r="U122" s="466"/>
      <c r="V122" s="466"/>
      <c r="W122" s="466"/>
      <c r="X122" s="466"/>
      <c r="Y122" s="466"/>
      <c r="Z122" s="466"/>
      <c r="AA122" s="466"/>
      <c r="AB122" s="466"/>
      <c r="AC122" s="466"/>
      <c r="AD122" s="466"/>
      <c r="AE122" s="466"/>
      <c r="AF122" s="466"/>
      <c r="AG122" s="466"/>
      <c r="AH122" s="466"/>
      <c r="AI122" s="466"/>
      <c r="AJ122" s="466"/>
    </row>
    <row r="123" spans="1:36" ht="12.75" customHeight="1">
      <c r="A123" s="466"/>
      <c r="B123" s="466"/>
      <c r="C123" s="466"/>
      <c r="D123" s="466"/>
      <c r="E123" s="466"/>
      <c r="F123" s="466"/>
      <c r="G123" s="466"/>
      <c r="H123" s="466"/>
      <c r="I123" s="466"/>
      <c r="J123" s="466"/>
      <c r="K123" s="466"/>
      <c r="L123" s="472"/>
      <c r="M123" s="466"/>
      <c r="N123" s="466"/>
      <c r="O123" s="466"/>
      <c r="P123" s="436"/>
      <c r="Q123" s="180"/>
      <c r="R123" s="466"/>
      <c r="S123" s="466"/>
      <c r="T123" s="466"/>
      <c r="U123" s="466"/>
      <c r="V123" s="466"/>
      <c r="W123" s="466"/>
      <c r="X123" s="466"/>
      <c r="Y123" s="466"/>
      <c r="Z123" s="466"/>
      <c r="AA123" s="466"/>
      <c r="AB123" s="466"/>
      <c r="AC123" s="466"/>
      <c r="AD123" s="466"/>
      <c r="AE123" s="466"/>
      <c r="AF123" s="466"/>
      <c r="AG123" s="466"/>
      <c r="AH123" s="466"/>
      <c r="AI123" s="466"/>
      <c r="AJ123" s="466"/>
    </row>
    <row r="124" spans="1:36" ht="12.75" customHeight="1">
      <c r="A124" s="466"/>
      <c r="B124" s="466"/>
      <c r="C124" s="466"/>
      <c r="D124" s="466"/>
      <c r="E124" s="466"/>
      <c r="F124" s="466"/>
      <c r="G124" s="466"/>
      <c r="H124" s="466"/>
      <c r="I124" s="466"/>
      <c r="J124" s="466"/>
      <c r="K124" s="466"/>
      <c r="L124" s="472"/>
      <c r="M124" s="466"/>
      <c r="N124" s="466"/>
      <c r="O124" s="466"/>
      <c r="P124" s="436"/>
      <c r="Q124" s="180"/>
      <c r="R124" s="466"/>
      <c r="S124" s="466"/>
      <c r="T124" s="466"/>
      <c r="U124" s="466"/>
      <c r="V124" s="466"/>
      <c r="W124" s="466"/>
      <c r="X124" s="466"/>
      <c r="Y124" s="466"/>
      <c r="Z124" s="466"/>
      <c r="AA124" s="466"/>
      <c r="AB124" s="466"/>
      <c r="AC124" s="466"/>
      <c r="AD124" s="466"/>
      <c r="AE124" s="466"/>
      <c r="AF124" s="466"/>
      <c r="AG124" s="466"/>
      <c r="AH124" s="466"/>
      <c r="AI124" s="466"/>
      <c r="AJ124" s="466"/>
    </row>
    <row r="125" spans="1:36" ht="12.75" customHeight="1">
      <c r="A125" s="466"/>
      <c r="B125" s="466"/>
      <c r="C125" s="466"/>
      <c r="D125" s="466"/>
      <c r="E125" s="466"/>
      <c r="F125" s="466"/>
      <c r="G125" s="466"/>
      <c r="H125" s="466"/>
      <c r="I125" s="466"/>
      <c r="J125" s="466"/>
      <c r="K125" s="466"/>
      <c r="L125" s="472"/>
      <c r="M125" s="466"/>
      <c r="N125" s="466"/>
      <c r="O125" s="466"/>
      <c r="P125" s="436"/>
      <c r="Q125" s="180"/>
      <c r="R125" s="466"/>
      <c r="S125" s="466"/>
      <c r="T125" s="466"/>
      <c r="U125" s="466"/>
      <c r="V125" s="466"/>
      <c r="W125" s="466"/>
      <c r="X125" s="466"/>
      <c r="Y125" s="466"/>
      <c r="Z125" s="466"/>
      <c r="AA125" s="466"/>
      <c r="AB125" s="466"/>
      <c r="AC125" s="466"/>
      <c r="AD125" s="466"/>
      <c r="AE125" s="466"/>
      <c r="AF125" s="466"/>
      <c r="AG125" s="466"/>
      <c r="AH125" s="466"/>
      <c r="AI125" s="466"/>
      <c r="AJ125" s="466"/>
    </row>
    <row r="126" spans="1:36" ht="12.75" customHeight="1">
      <c r="A126" s="466"/>
      <c r="B126" s="466"/>
      <c r="C126" s="466"/>
      <c r="D126" s="466"/>
      <c r="E126" s="466"/>
      <c r="F126" s="466"/>
      <c r="G126" s="466"/>
      <c r="H126" s="466"/>
      <c r="I126" s="466"/>
      <c r="J126" s="466"/>
      <c r="K126" s="466"/>
      <c r="L126" s="472"/>
      <c r="M126" s="466"/>
      <c r="N126" s="466"/>
      <c r="O126" s="466"/>
      <c r="P126" s="436"/>
      <c r="Q126" s="180"/>
      <c r="R126" s="466"/>
      <c r="S126" s="466"/>
      <c r="T126" s="466"/>
      <c r="U126" s="466"/>
      <c r="V126" s="466"/>
      <c r="W126" s="466"/>
      <c r="X126" s="466"/>
      <c r="Y126" s="466"/>
      <c r="Z126" s="466"/>
      <c r="AA126" s="466"/>
      <c r="AB126" s="466"/>
      <c r="AC126" s="466"/>
      <c r="AD126" s="466"/>
      <c r="AE126" s="466"/>
      <c r="AF126" s="466"/>
      <c r="AG126" s="466"/>
      <c r="AH126" s="466"/>
      <c r="AI126" s="466"/>
      <c r="AJ126" s="466"/>
    </row>
    <row r="127" spans="1:36" ht="12.75" customHeight="1">
      <c r="A127" s="466"/>
      <c r="B127" s="466"/>
      <c r="C127" s="466"/>
      <c r="D127" s="466"/>
      <c r="E127" s="466"/>
      <c r="F127" s="466"/>
      <c r="G127" s="466"/>
      <c r="H127" s="466"/>
      <c r="I127" s="466"/>
      <c r="J127" s="466"/>
      <c r="K127" s="466"/>
      <c r="L127" s="472"/>
      <c r="M127" s="466"/>
      <c r="N127" s="466"/>
      <c r="O127" s="466"/>
      <c r="P127" s="436"/>
      <c r="Q127" s="180"/>
      <c r="R127" s="466"/>
      <c r="S127" s="466"/>
      <c r="T127" s="466"/>
      <c r="U127" s="466"/>
      <c r="V127" s="466"/>
      <c r="W127" s="466"/>
      <c r="X127" s="466"/>
      <c r="Y127" s="466"/>
      <c r="Z127" s="466"/>
      <c r="AA127" s="466"/>
      <c r="AB127" s="466"/>
      <c r="AC127" s="466"/>
      <c r="AD127" s="466"/>
      <c r="AE127" s="466"/>
      <c r="AF127" s="466"/>
      <c r="AG127" s="466"/>
      <c r="AH127" s="466"/>
      <c r="AI127" s="466"/>
      <c r="AJ127" s="466"/>
    </row>
    <row r="128" spans="1:36" ht="12.75" customHeight="1">
      <c r="A128" s="466"/>
      <c r="B128" s="466"/>
      <c r="C128" s="466"/>
      <c r="D128" s="466"/>
      <c r="E128" s="466"/>
      <c r="F128" s="466"/>
      <c r="G128" s="466"/>
      <c r="H128" s="466"/>
      <c r="I128" s="466"/>
      <c r="J128" s="466"/>
      <c r="K128" s="466"/>
      <c r="L128" s="472"/>
      <c r="M128" s="466"/>
      <c r="N128" s="466"/>
      <c r="O128" s="466"/>
      <c r="P128" s="436"/>
      <c r="Q128" s="180"/>
      <c r="R128" s="466"/>
      <c r="S128" s="466"/>
      <c r="T128" s="466"/>
      <c r="U128" s="466"/>
      <c r="V128" s="466"/>
      <c r="W128" s="466"/>
      <c r="X128" s="466"/>
      <c r="Y128" s="466"/>
      <c r="Z128" s="466"/>
      <c r="AA128" s="466"/>
      <c r="AB128" s="466"/>
      <c r="AC128" s="466"/>
      <c r="AD128" s="466"/>
      <c r="AE128" s="466"/>
      <c r="AF128" s="466"/>
      <c r="AG128" s="466"/>
      <c r="AH128" s="466"/>
      <c r="AI128" s="466"/>
      <c r="AJ128" s="466"/>
    </row>
    <row r="129" spans="1:36" ht="12.75" customHeight="1">
      <c r="A129" s="466"/>
      <c r="B129" s="466"/>
      <c r="C129" s="466"/>
      <c r="D129" s="466"/>
      <c r="E129" s="466"/>
      <c r="F129" s="466"/>
      <c r="G129" s="466"/>
      <c r="H129" s="466"/>
      <c r="I129" s="466"/>
      <c r="J129" s="466"/>
      <c r="K129" s="466"/>
      <c r="L129" s="472"/>
      <c r="M129" s="466"/>
      <c r="N129" s="466"/>
      <c r="O129" s="466"/>
      <c r="P129" s="436"/>
      <c r="Q129" s="180"/>
      <c r="R129" s="466"/>
      <c r="S129" s="466"/>
      <c r="T129" s="466"/>
      <c r="U129" s="466"/>
      <c r="V129" s="466"/>
      <c r="W129" s="466"/>
      <c r="X129" s="466"/>
      <c r="Y129" s="466"/>
      <c r="Z129" s="466"/>
      <c r="AA129" s="466"/>
      <c r="AB129" s="466"/>
      <c r="AC129" s="466"/>
      <c r="AD129" s="466"/>
      <c r="AE129" s="466"/>
      <c r="AF129" s="466"/>
      <c r="AG129" s="466"/>
      <c r="AH129" s="466"/>
      <c r="AI129" s="466"/>
      <c r="AJ129" s="466"/>
    </row>
    <row r="130" spans="1:36" ht="12.75" customHeight="1">
      <c r="A130" s="466"/>
      <c r="B130" s="466"/>
      <c r="C130" s="466"/>
      <c r="D130" s="466"/>
      <c r="E130" s="466"/>
      <c r="F130" s="466"/>
      <c r="G130" s="466"/>
      <c r="H130" s="466"/>
      <c r="I130" s="466"/>
      <c r="J130" s="466"/>
      <c r="K130" s="466"/>
      <c r="L130" s="472"/>
      <c r="M130" s="466"/>
      <c r="N130" s="466"/>
      <c r="O130" s="466"/>
      <c r="P130" s="436"/>
      <c r="Q130" s="180"/>
      <c r="R130" s="466"/>
      <c r="S130" s="466"/>
      <c r="T130" s="466"/>
      <c r="U130" s="466"/>
      <c r="V130" s="466"/>
      <c r="W130" s="466"/>
      <c r="X130" s="466"/>
      <c r="Y130" s="466"/>
      <c r="Z130" s="466"/>
      <c r="AA130" s="466"/>
      <c r="AB130" s="466"/>
      <c r="AC130" s="466"/>
      <c r="AD130" s="466"/>
      <c r="AE130" s="466"/>
      <c r="AF130" s="466"/>
      <c r="AG130" s="466"/>
      <c r="AH130" s="466"/>
      <c r="AI130" s="466"/>
      <c r="AJ130" s="466"/>
    </row>
    <row r="131" spans="1:36" ht="12.75" customHeight="1">
      <c r="A131" s="466"/>
      <c r="B131" s="466"/>
      <c r="C131" s="466"/>
      <c r="D131" s="466"/>
      <c r="E131" s="466"/>
      <c r="F131" s="466"/>
      <c r="G131" s="466"/>
      <c r="H131" s="466"/>
      <c r="I131" s="466"/>
      <c r="J131" s="466"/>
      <c r="K131" s="466"/>
      <c r="L131" s="472"/>
      <c r="M131" s="466"/>
      <c r="N131" s="466"/>
      <c r="O131" s="466"/>
      <c r="P131" s="436"/>
      <c r="Q131" s="180"/>
      <c r="R131" s="466"/>
      <c r="S131" s="466"/>
      <c r="T131" s="466"/>
      <c r="U131" s="466"/>
      <c r="V131" s="466"/>
      <c r="W131" s="466"/>
      <c r="X131" s="466"/>
      <c r="Y131" s="466"/>
      <c r="Z131" s="466"/>
      <c r="AA131" s="466"/>
      <c r="AB131" s="466"/>
      <c r="AC131" s="466"/>
      <c r="AD131" s="466"/>
      <c r="AE131" s="466"/>
      <c r="AF131" s="466"/>
      <c r="AG131" s="466"/>
      <c r="AH131" s="466"/>
      <c r="AI131" s="466"/>
      <c r="AJ131" s="466"/>
    </row>
    <row r="132" spans="1:36" ht="12.75" customHeight="1">
      <c r="A132" s="466"/>
      <c r="B132" s="466"/>
      <c r="C132" s="466"/>
      <c r="D132" s="466"/>
      <c r="E132" s="466"/>
      <c r="F132" s="466"/>
      <c r="G132" s="466"/>
      <c r="H132" s="466"/>
      <c r="I132" s="466"/>
      <c r="J132" s="466"/>
      <c r="K132" s="466"/>
      <c r="L132" s="472"/>
      <c r="M132" s="466"/>
      <c r="N132" s="466"/>
      <c r="O132" s="466"/>
      <c r="P132" s="436"/>
      <c r="Q132" s="180"/>
      <c r="R132" s="466"/>
      <c r="S132" s="466"/>
      <c r="T132" s="466"/>
      <c r="U132" s="466"/>
      <c r="V132" s="466"/>
      <c r="W132" s="466"/>
      <c r="X132" s="466"/>
      <c r="Y132" s="466"/>
      <c r="Z132" s="466"/>
      <c r="AA132" s="466"/>
      <c r="AB132" s="466"/>
      <c r="AC132" s="466"/>
      <c r="AD132" s="466"/>
      <c r="AE132" s="466"/>
      <c r="AF132" s="466"/>
      <c r="AG132" s="466"/>
      <c r="AH132" s="466"/>
      <c r="AI132" s="466"/>
      <c r="AJ132" s="466"/>
    </row>
    <row r="133" spans="1:36" ht="12.75" customHeight="1">
      <c r="A133" s="466"/>
      <c r="B133" s="466"/>
      <c r="C133" s="466"/>
      <c r="D133" s="466"/>
      <c r="E133" s="466"/>
      <c r="F133" s="466"/>
      <c r="G133" s="466"/>
      <c r="H133" s="466"/>
      <c r="I133" s="466"/>
      <c r="J133" s="466"/>
      <c r="K133" s="466"/>
      <c r="L133" s="472"/>
      <c r="M133" s="466"/>
      <c r="N133" s="466"/>
      <c r="O133" s="466"/>
      <c r="P133" s="436"/>
      <c r="Q133" s="180"/>
      <c r="R133" s="466"/>
      <c r="S133" s="466"/>
      <c r="T133" s="466"/>
      <c r="U133" s="466"/>
      <c r="V133" s="466"/>
      <c r="W133" s="466"/>
      <c r="X133" s="466"/>
      <c r="Y133" s="466"/>
      <c r="Z133" s="466"/>
      <c r="AA133" s="466"/>
      <c r="AB133" s="466"/>
      <c r="AC133" s="466"/>
      <c r="AD133" s="466"/>
      <c r="AE133" s="466"/>
      <c r="AF133" s="466"/>
      <c r="AG133" s="466"/>
      <c r="AH133" s="466"/>
      <c r="AI133" s="466"/>
      <c r="AJ133" s="466"/>
    </row>
    <row r="134" spans="1:36" ht="12.75" customHeight="1">
      <c r="A134" s="466"/>
      <c r="B134" s="466"/>
      <c r="C134" s="466"/>
      <c r="D134" s="466"/>
      <c r="E134" s="466"/>
      <c r="F134" s="466"/>
      <c r="G134" s="466"/>
      <c r="H134" s="466"/>
      <c r="I134" s="466"/>
      <c r="J134" s="466"/>
      <c r="K134" s="466"/>
      <c r="L134" s="472"/>
      <c r="M134" s="466"/>
      <c r="N134" s="466"/>
      <c r="O134" s="466"/>
      <c r="P134" s="436"/>
      <c r="Q134" s="180"/>
      <c r="R134" s="466"/>
      <c r="S134" s="466"/>
      <c r="T134" s="466"/>
      <c r="U134" s="466"/>
      <c r="V134" s="466"/>
      <c r="W134" s="466"/>
      <c r="X134" s="466"/>
      <c r="Y134" s="466"/>
      <c r="Z134" s="466"/>
      <c r="AA134" s="466"/>
      <c r="AB134" s="466"/>
      <c r="AC134" s="466"/>
      <c r="AD134" s="466"/>
      <c r="AE134" s="466"/>
      <c r="AF134" s="466"/>
      <c r="AG134" s="466"/>
      <c r="AH134" s="466"/>
      <c r="AI134" s="466"/>
      <c r="AJ134" s="466"/>
    </row>
    <row r="135" spans="1:36" ht="12.75" customHeight="1">
      <c r="A135" s="466"/>
      <c r="B135" s="466"/>
      <c r="C135" s="466"/>
      <c r="D135" s="466"/>
      <c r="E135" s="466"/>
      <c r="F135" s="466"/>
      <c r="G135" s="466"/>
      <c r="H135" s="466"/>
      <c r="I135" s="466"/>
      <c r="J135" s="466"/>
      <c r="K135" s="466"/>
      <c r="L135" s="472"/>
      <c r="M135" s="466"/>
      <c r="N135" s="466"/>
      <c r="O135" s="466"/>
      <c r="P135" s="436"/>
      <c r="Q135" s="180"/>
      <c r="R135" s="466"/>
      <c r="S135" s="466"/>
      <c r="T135" s="466"/>
      <c r="U135" s="466"/>
      <c r="V135" s="466"/>
      <c r="W135" s="466"/>
      <c r="X135" s="466"/>
      <c r="Y135" s="466"/>
      <c r="Z135" s="466"/>
      <c r="AA135" s="466"/>
      <c r="AB135" s="466"/>
      <c r="AC135" s="466"/>
      <c r="AD135" s="466"/>
      <c r="AE135" s="466"/>
      <c r="AF135" s="466"/>
      <c r="AG135" s="466"/>
      <c r="AH135" s="466"/>
      <c r="AI135" s="466"/>
      <c r="AJ135" s="466"/>
    </row>
    <row r="136" spans="1:36" ht="12.75" customHeight="1">
      <c r="A136" s="466"/>
      <c r="B136" s="466"/>
      <c r="C136" s="466"/>
      <c r="D136" s="466"/>
      <c r="E136" s="466"/>
      <c r="F136" s="466"/>
      <c r="G136" s="466"/>
      <c r="H136" s="466"/>
      <c r="I136" s="466"/>
      <c r="J136" s="466"/>
      <c r="K136" s="466"/>
      <c r="L136" s="472"/>
      <c r="M136" s="466"/>
      <c r="N136" s="466"/>
      <c r="O136" s="466"/>
      <c r="P136" s="436"/>
      <c r="Q136" s="180"/>
      <c r="R136" s="466"/>
      <c r="S136" s="466"/>
      <c r="T136" s="466"/>
      <c r="U136" s="466"/>
      <c r="V136" s="466"/>
      <c r="W136" s="466"/>
      <c r="X136" s="466"/>
      <c r="Y136" s="466"/>
      <c r="Z136" s="466"/>
      <c r="AA136" s="466"/>
      <c r="AB136" s="466"/>
      <c r="AC136" s="466"/>
      <c r="AD136" s="466"/>
      <c r="AE136" s="466"/>
      <c r="AF136" s="466"/>
      <c r="AG136" s="466"/>
      <c r="AH136" s="466"/>
      <c r="AI136" s="466"/>
      <c r="AJ136" s="466"/>
    </row>
    <row r="137" spans="1:36" ht="12.75" customHeight="1">
      <c r="A137" s="466"/>
      <c r="B137" s="466"/>
      <c r="C137" s="466"/>
      <c r="D137" s="466"/>
      <c r="E137" s="466"/>
      <c r="F137" s="466"/>
      <c r="G137" s="466"/>
      <c r="H137" s="466"/>
      <c r="I137" s="466"/>
      <c r="J137" s="466"/>
      <c r="K137" s="466"/>
      <c r="L137" s="472"/>
      <c r="M137" s="466"/>
      <c r="N137" s="466"/>
      <c r="O137" s="466"/>
      <c r="P137" s="436"/>
      <c r="Q137" s="180"/>
      <c r="R137" s="466"/>
      <c r="S137" s="466"/>
      <c r="T137" s="466"/>
      <c r="U137" s="466"/>
      <c r="V137" s="466"/>
      <c r="W137" s="466"/>
      <c r="X137" s="466"/>
      <c r="Y137" s="466"/>
      <c r="Z137" s="466"/>
      <c r="AA137" s="466"/>
      <c r="AB137" s="466"/>
      <c r="AC137" s="466"/>
      <c r="AD137" s="466"/>
      <c r="AE137" s="466"/>
      <c r="AF137" s="466"/>
      <c r="AG137" s="466"/>
      <c r="AH137" s="466"/>
      <c r="AI137" s="466"/>
      <c r="AJ137" s="466"/>
    </row>
    <row r="138" spans="1:36" ht="12.75" customHeight="1">
      <c r="A138" s="466"/>
      <c r="B138" s="466"/>
      <c r="C138" s="466"/>
      <c r="D138" s="466"/>
      <c r="E138" s="466"/>
      <c r="F138" s="466"/>
      <c r="G138" s="466"/>
      <c r="H138" s="466"/>
      <c r="I138" s="466"/>
      <c r="J138" s="466"/>
      <c r="K138" s="466"/>
      <c r="L138" s="472"/>
      <c r="M138" s="466"/>
      <c r="N138" s="466"/>
      <c r="O138" s="466"/>
      <c r="P138" s="436"/>
      <c r="Q138" s="180"/>
      <c r="R138" s="466"/>
      <c r="S138" s="466"/>
      <c r="T138" s="466"/>
      <c r="U138" s="466"/>
      <c r="V138" s="466"/>
      <c r="W138" s="466"/>
      <c r="X138" s="466"/>
      <c r="Y138" s="466"/>
      <c r="Z138" s="466"/>
      <c r="AA138" s="466"/>
      <c r="AB138" s="466"/>
      <c r="AC138" s="466"/>
      <c r="AD138" s="466"/>
      <c r="AE138" s="466"/>
      <c r="AF138" s="466"/>
      <c r="AG138" s="466"/>
      <c r="AH138" s="466"/>
      <c r="AI138" s="466"/>
      <c r="AJ138" s="466"/>
    </row>
    <row r="139" spans="1:36" ht="12.75" customHeight="1">
      <c r="A139" s="466"/>
      <c r="B139" s="466"/>
      <c r="C139" s="466"/>
      <c r="D139" s="466"/>
      <c r="E139" s="466"/>
      <c r="F139" s="466"/>
      <c r="G139" s="466"/>
      <c r="H139" s="466"/>
      <c r="I139" s="466"/>
      <c r="J139" s="466"/>
      <c r="K139" s="466"/>
      <c r="L139" s="472"/>
      <c r="M139" s="466"/>
      <c r="N139" s="466"/>
      <c r="O139" s="466"/>
      <c r="P139" s="436"/>
      <c r="Q139" s="180"/>
      <c r="R139" s="466"/>
      <c r="S139" s="466"/>
      <c r="T139" s="466"/>
      <c r="U139" s="466"/>
      <c r="V139" s="466"/>
      <c r="W139" s="466"/>
      <c r="X139" s="466"/>
      <c r="Y139" s="466"/>
      <c r="Z139" s="466"/>
      <c r="AA139" s="466"/>
      <c r="AB139" s="466"/>
      <c r="AC139" s="466"/>
      <c r="AD139" s="466"/>
      <c r="AE139" s="466"/>
      <c r="AF139" s="466"/>
      <c r="AG139" s="466"/>
      <c r="AH139" s="466"/>
      <c r="AI139" s="466"/>
      <c r="AJ139" s="466"/>
    </row>
    <row r="140" spans="1:36" ht="12.75" customHeight="1">
      <c r="A140" s="466"/>
      <c r="B140" s="466"/>
      <c r="C140" s="466"/>
      <c r="D140" s="466"/>
      <c r="E140" s="466"/>
      <c r="F140" s="466"/>
      <c r="G140" s="466"/>
      <c r="H140" s="466"/>
      <c r="I140" s="466"/>
      <c r="J140" s="466"/>
      <c r="K140" s="466"/>
      <c r="L140" s="472"/>
      <c r="M140" s="466"/>
      <c r="N140" s="466"/>
      <c r="O140" s="466"/>
      <c r="P140" s="436"/>
      <c r="Q140" s="180"/>
      <c r="R140" s="466"/>
      <c r="S140" s="466"/>
      <c r="T140" s="466"/>
      <c r="U140" s="466"/>
      <c r="V140" s="466"/>
      <c r="W140" s="466"/>
      <c r="X140" s="466"/>
      <c r="Y140" s="466"/>
      <c r="Z140" s="466"/>
      <c r="AA140" s="466"/>
      <c r="AB140" s="466"/>
      <c r="AC140" s="466"/>
      <c r="AD140" s="466"/>
      <c r="AE140" s="466"/>
      <c r="AF140" s="466"/>
      <c r="AG140" s="466"/>
      <c r="AH140" s="466"/>
      <c r="AI140" s="466"/>
      <c r="AJ140" s="466"/>
    </row>
    <row r="141" spans="1:36" ht="12.75" customHeight="1">
      <c r="A141" s="466"/>
      <c r="B141" s="466"/>
      <c r="C141" s="466"/>
      <c r="D141" s="466"/>
      <c r="E141" s="466"/>
      <c r="F141" s="466"/>
      <c r="G141" s="466"/>
      <c r="H141" s="466"/>
      <c r="I141" s="466"/>
      <c r="J141" s="466"/>
      <c r="K141" s="466"/>
      <c r="L141" s="472"/>
      <c r="M141" s="466"/>
      <c r="N141" s="466"/>
      <c r="O141" s="466"/>
      <c r="P141" s="436"/>
      <c r="Q141" s="180"/>
      <c r="R141" s="466"/>
      <c r="S141" s="466"/>
      <c r="T141" s="466"/>
      <c r="U141" s="466"/>
      <c r="V141" s="466"/>
      <c r="W141" s="466"/>
      <c r="X141" s="466"/>
      <c r="Y141" s="466"/>
      <c r="Z141" s="466"/>
      <c r="AA141" s="466"/>
      <c r="AB141" s="466"/>
      <c r="AC141" s="466"/>
      <c r="AD141" s="466"/>
      <c r="AE141" s="466"/>
      <c r="AF141" s="466"/>
      <c r="AG141" s="466"/>
      <c r="AH141" s="466"/>
      <c r="AI141" s="466"/>
      <c r="AJ141" s="466"/>
    </row>
    <row r="142" spans="1:36" ht="12.75" customHeight="1">
      <c r="A142" s="466"/>
      <c r="B142" s="466"/>
      <c r="C142" s="466"/>
      <c r="D142" s="466"/>
      <c r="E142" s="466"/>
      <c r="F142" s="466"/>
      <c r="G142" s="466"/>
      <c r="H142" s="466"/>
      <c r="I142" s="466"/>
      <c r="J142" s="466"/>
      <c r="K142" s="466"/>
      <c r="L142" s="472"/>
      <c r="M142" s="466"/>
      <c r="N142" s="466"/>
      <c r="O142" s="466"/>
      <c r="P142" s="436"/>
      <c r="Q142" s="180"/>
      <c r="R142" s="466"/>
      <c r="S142" s="466"/>
      <c r="T142" s="466"/>
      <c r="U142" s="466"/>
      <c r="V142" s="466"/>
      <c r="W142" s="466"/>
      <c r="X142" s="466"/>
      <c r="Y142" s="466"/>
      <c r="Z142" s="466"/>
      <c r="AA142" s="466"/>
      <c r="AB142" s="466"/>
      <c r="AC142" s="466"/>
      <c r="AD142" s="466"/>
      <c r="AE142" s="466"/>
      <c r="AF142" s="466"/>
      <c r="AG142" s="466"/>
      <c r="AH142" s="466"/>
      <c r="AI142" s="466"/>
      <c r="AJ142" s="466"/>
    </row>
    <row r="143" spans="1:36" ht="12.75" customHeight="1">
      <c r="A143" s="466"/>
      <c r="B143" s="466"/>
      <c r="C143" s="466"/>
      <c r="D143" s="466"/>
      <c r="E143" s="466"/>
      <c r="F143" s="466"/>
      <c r="G143" s="466"/>
      <c r="H143" s="466"/>
      <c r="I143" s="466"/>
      <c r="J143" s="466"/>
      <c r="K143" s="466"/>
      <c r="L143" s="472"/>
      <c r="M143" s="466"/>
      <c r="N143" s="466"/>
      <c r="O143" s="466"/>
      <c r="P143" s="436"/>
      <c r="Q143" s="180"/>
      <c r="R143" s="466"/>
      <c r="S143" s="466"/>
      <c r="T143" s="466"/>
      <c r="U143" s="466"/>
      <c r="V143" s="466"/>
      <c r="W143" s="466"/>
      <c r="X143" s="466"/>
      <c r="Y143" s="466"/>
      <c r="Z143" s="466"/>
      <c r="AA143" s="466"/>
      <c r="AB143" s="466"/>
      <c r="AC143" s="466"/>
      <c r="AD143" s="466"/>
      <c r="AE143" s="466"/>
      <c r="AF143" s="466"/>
      <c r="AG143" s="466"/>
      <c r="AH143" s="466"/>
      <c r="AI143" s="466"/>
      <c r="AJ143" s="466"/>
    </row>
    <row r="144" spans="1:36" ht="12.75" customHeight="1">
      <c r="A144" s="466"/>
      <c r="B144" s="466"/>
      <c r="C144" s="466"/>
      <c r="D144" s="466"/>
      <c r="E144" s="466"/>
      <c r="F144" s="466"/>
      <c r="G144" s="466"/>
      <c r="H144" s="466"/>
      <c r="I144" s="466"/>
      <c r="J144" s="466"/>
      <c r="K144" s="466"/>
      <c r="L144" s="472"/>
      <c r="M144" s="466"/>
      <c r="N144" s="466"/>
      <c r="O144" s="466"/>
      <c r="P144" s="436"/>
      <c r="Q144" s="180"/>
      <c r="R144" s="466"/>
      <c r="S144" s="466"/>
      <c r="T144" s="466"/>
      <c r="U144" s="466"/>
      <c r="V144" s="466"/>
      <c r="W144" s="466"/>
      <c r="X144" s="466"/>
      <c r="Y144" s="466"/>
      <c r="Z144" s="466"/>
      <c r="AA144" s="466"/>
      <c r="AB144" s="466"/>
      <c r="AC144" s="466"/>
      <c r="AD144" s="466"/>
      <c r="AE144" s="466"/>
      <c r="AF144" s="466"/>
      <c r="AG144" s="466"/>
      <c r="AH144" s="466"/>
      <c r="AI144" s="466"/>
      <c r="AJ144" s="466"/>
    </row>
    <row r="145" spans="1:36" ht="12.75" customHeight="1">
      <c r="A145" s="466"/>
      <c r="B145" s="466"/>
      <c r="C145" s="466"/>
      <c r="D145" s="466"/>
      <c r="E145" s="466"/>
      <c r="F145" s="466"/>
      <c r="G145" s="466"/>
      <c r="H145" s="466"/>
      <c r="I145" s="466"/>
      <c r="J145" s="466"/>
      <c r="K145" s="466"/>
      <c r="L145" s="472"/>
      <c r="M145" s="466"/>
      <c r="N145" s="466"/>
      <c r="O145" s="466"/>
      <c r="P145" s="436"/>
      <c r="Q145" s="180"/>
      <c r="R145" s="466"/>
      <c r="S145" s="466"/>
      <c r="T145" s="466"/>
      <c r="U145" s="466"/>
      <c r="V145" s="466"/>
      <c r="W145" s="466"/>
      <c r="X145" s="466"/>
      <c r="Y145" s="466"/>
      <c r="Z145" s="466"/>
      <c r="AA145" s="466"/>
      <c r="AB145" s="466"/>
      <c r="AC145" s="466"/>
      <c r="AD145" s="466"/>
      <c r="AE145" s="466"/>
      <c r="AF145" s="466"/>
      <c r="AG145" s="466"/>
      <c r="AH145" s="466"/>
      <c r="AI145" s="466"/>
      <c r="AJ145" s="466"/>
    </row>
    <row r="146" spans="1:36" ht="12.75" customHeight="1">
      <c r="A146" s="466"/>
      <c r="B146" s="466"/>
      <c r="C146" s="466"/>
      <c r="D146" s="466"/>
      <c r="E146" s="466"/>
      <c r="F146" s="466"/>
      <c r="G146" s="466"/>
      <c r="H146" s="466"/>
      <c r="I146" s="466"/>
      <c r="J146" s="466"/>
      <c r="K146" s="466"/>
      <c r="L146" s="472"/>
      <c r="M146" s="466"/>
      <c r="N146" s="466"/>
      <c r="O146" s="466"/>
      <c r="P146" s="436"/>
      <c r="Q146" s="180"/>
      <c r="R146" s="466"/>
      <c r="S146" s="466"/>
      <c r="T146" s="466"/>
      <c r="U146" s="466"/>
      <c r="V146" s="466"/>
      <c r="W146" s="466"/>
      <c r="X146" s="466"/>
      <c r="Y146" s="466"/>
      <c r="Z146" s="466"/>
      <c r="AA146" s="466"/>
      <c r="AB146" s="466"/>
      <c r="AC146" s="466"/>
      <c r="AD146" s="466"/>
      <c r="AE146" s="466"/>
      <c r="AF146" s="466"/>
      <c r="AG146" s="466"/>
      <c r="AH146" s="466"/>
      <c r="AI146" s="466"/>
      <c r="AJ146" s="466"/>
    </row>
    <row r="147" spans="1:36" ht="12.75" customHeight="1">
      <c r="A147" s="466"/>
      <c r="B147" s="466"/>
      <c r="C147" s="466"/>
      <c r="D147" s="466"/>
      <c r="E147" s="466"/>
      <c r="F147" s="466"/>
      <c r="G147" s="466"/>
      <c r="H147" s="466"/>
      <c r="I147" s="466"/>
      <c r="J147" s="466"/>
      <c r="K147" s="466"/>
      <c r="L147" s="472"/>
      <c r="M147" s="466"/>
      <c r="N147" s="466"/>
      <c r="O147" s="466"/>
      <c r="P147" s="436"/>
      <c r="Q147" s="180"/>
      <c r="R147" s="466"/>
      <c r="S147" s="466"/>
      <c r="T147" s="466"/>
      <c r="U147" s="466"/>
      <c r="V147" s="466"/>
      <c r="W147" s="466"/>
      <c r="X147" s="466"/>
      <c r="Y147" s="466"/>
      <c r="Z147" s="466"/>
      <c r="AA147" s="466"/>
      <c r="AB147" s="466"/>
      <c r="AC147" s="466"/>
      <c r="AD147" s="466"/>
      <c r="AE147" s="466"/>
      <c r="AF147" s="466"/>
      <c r="AG147" s="466"/>
      <c r="AH147" s="466"/>
      <c r="AI147" s="466"/>
      <c r="AJ147" s="466"/>
    </row>
    <row r="148" spans="1:36" ht="12.75" customHeight="1">
      <c r="A148" s="466"/>
      <c r="B148" s="466"/>
      <c r="C148" s="466"/>
      <c r="D148" s="466"/>
      <c r="E148" s="466"/>
      <c r="F148" s="466"/>
      <c r="G148" s="466"/>
      <c r="H148" s="466"/>
      <c r="I148" s="466"/>
      <c r="J148" s="466"/>
      <c r="K148" s="466"/>
      <c r="L148" s="472"/>
      <c r="M148" s="466"/>
      <c r="N148" s="466"/>
      <c r="O148" s="466"/>
      <c r="P148" s="436"/>
      <c r="Q148" s="180"/>
      <c r="R148" s="466"/>
      <c r="S148" s="466"/>
      <c r="T148" s="466"/>
      <c r="U148" s="466"/>
      <c r="V148" s="466"/>
      <c r="W148" s="466"/>
      <c r="X148" s="466"/>
      <c r="Y148" s="466"/>
      <c r="Z148" s="466"/>
      <c r="AA148" s="466"/>
      <c r="AB148" s="466"/>
      <c r="AC148" s="466"/>
      <c r="AD148" s="466"/>
      <c r="AE148" s="466"/>
      <c r="AF148" s="466"/>
      <c r="AG148" s="466"/>
      <c r="AH148" s="466"/>
      <c r="AI148" s="466"/>
      <c r="AJ148" s="466"/>
    </row>
    <row r="149" spans="1:36" ht="12.75" customHeight="1">
      <c r="A149" s="466"/>
      <c r="B149" s="466"/>
      <c r="C149" s="466"/>
      <c r="D149" s="466"/>
      <c r="E149" s="466"/>
      <c r="F149" s="466"/>
      <c r="G149" s="466"/>
      <c r="H149" s="466"/>
      <c r="I149" s="466"/>
      <c r="J149" s="466"/>
      <c r="K149" s="466"/>
      <c r="L149" s="472"/>
      <c r="M149" s="466"/>
      <c r="N149" s="466"/>
      <c r="O149" s="466"/>
      <c r="P149" s="436"/>
      <c r="Q149" s="180"/>
      <c r="R149" s="466"/>
      <c r="S149" s="466"/>
      <c r="T149" s="466"/>
      <c r="U149" s="466"/>
      <c r="V149" s="466"/>
      <c r="W149" s="466"/>
      <c r="X149" s="466"/>
      <c r="Y149" s="466"/>
      <c r="Z149" s="466"/>
      <c r="AA149" s="466"/>
      <c r="AB149" s="466"/>
      <c r="AC149" s="466"/>
      <c r="AD149" s="466"/>
      <c r="AE149" s="466"/>
      <c r="AF149" s="466"/>
      <c r="AG149" s="466"/>
      <c r="AH149" s="466"/>
      <c r="AI149" s="466"/>
      <c r="AJ149" s="466"/>
    </row>
    <row r="150" spans="1:36" ht="12.75" customHeight="1">
      <c r="A150" s="466"/>
      <c r="B150" s="466"/>
      <c r="C150" s="466"/>
      <c r="D150" s="466"/>
      <c r="E150" s="466"/>
      <c r="F150" s="466"/>
      <c r="G150" s="466"/>
      <c r="H150" s="466"/>
      <c r="I150" s="466"/>
      <c r="J150" s="466"/>
      <c r="K150" s="466"/>
      <c r="L150" s="472"/>
      <c r="M150" s="466"/>
      <c r="N150" s="466"/>
      <c r="O150" s="466"/>
      <c r="P150" s="436"/>
      <c r="Q150" s="180"/>
      <c r="R150" s="466"/>
      <c r="S150" s="466"/>
      <c r="T150" s="466"/>
      <c r="U150" s="466"/>
      <c r="V150" s="466"/>
      <c r="W150" s="466"/>
      <c r="X150" s="466"/>
      <c r="Y150" s="466"/>
      <c r="Z150" s="466"/>
      <c r="AA150" s="466"/>
      <c r="AB150" s="466"/>
      <c r="AC150" s="466"/>
      <c r="AD150" s="466"/>
      <c r="AE150" s="466"/>
      <c r="AF150" s="466"/>
      <c r="AG150" s="466"/>
      <c r="AH150" s="466"/>
      <c r="AI150" s="466"/>
      <c r="AJ150" s="466"/>
    </row>
    <row r="151" spans="1:36" ht="12.75" customHeight="1">
      <c r="A151" s="466"/>
      <c r="B151" s="466"/>
      <c r="C151" s="466"/>
      <c r="D151" s="466"/>
      <c r="E151" s="466"/>
      <c r="F151" s="466"/>
      <c r="G151" s="466"/>
      <c r="H151" s="466"/>
      <c r="I151" s="466"/>
      <c r="J151" s="466"/>
      <c r="K151" s="466"/>
      <c r="L151" s="472"/>
      <c r="M151" s="466"/>
      <c r="N151" s="466"/>
      <c r="O151" s="466"/>
      <c r="P151" s="436"/>
      <c r="Q151" s="180"/>
      <c r="R151" s="466"/>
      <c r="S151" s="466"/>
      <c r="T151" s="466"/>
      <c r="U151" s="466"/>
      <c r="V151" s="466"/>
      <c r="W151" s="466"/>
      <c r="X151" s="466"/>
      <c r="Y151" s="466"/>
      <c r="Z151" s="466"/>
      <c r="AA151" s="466"/>
      <c r="AB151" s="466"/>
      <c r="AC151" s="466"/>
      <c r="AD151" s="466"/>
      <c r="AE151" s="466"/>
      <c r="AF151" s="466"/>
      <c r="AG151" s="466"/>
      <c r="AH151" s="466"/>
      <c r="AI151" s="466"/>
      <c r="AJ151" s="466"/>
    </row>
    <row r="152" spans="1:36" ht="12.75" customHeight="1">
      <c r="A152" s="466"/>
      <c r="B152" s="466"/>
      <c r="C152" s="466"/>
      <c r="D152" s="466"/>
      <c r="E152" s="466"/>
      <c r="F152" s="466"/>
      <c r="G152" s="466"/>
      <c r="H152" s="466"/>
      <c r="I152" s="466"/>
      <c r="J152" s="466"/>
      <c r="K152" s="466"/>
      <c r="L152" s="472"/>
      <c r="M152" s="466"/>
      <c r="N152" s="466"/>
      <c r="O152" s="466"/>
      <c r="P152" s="436"/>
      <c r="Q152" s="180"/>
      <c r="R152" s="466"/>
      <c r="S152" s="466"/>
      <c r="T152" s="466"/>
      <c r="U152" s="466"/>
      <c r="V152" s="466"/>
      <c r="W152" s="466"/>
      <c r="X152" s="466"/>
      <c r="Y152" s="466"/>
      <c r="Z152" s="466"/>
      <c r="AA152" s="466"/>
      <c r="AB152" s="466"/>
      <c r="AC152" s="466"/>
      <c r="AD152" s="466"/>
      <c r="AE152" s="466"/>
      <c r="AF152" s="466"/>
      <c r="AG152" s="466"/>
      <c r="AH152" s="466"/>
      <c r="AI152" s="466"/>
      <c r="AJ152" s="466"/>
    </row>
    <row r="153" spans="1:36" ht="12.75" customHeight="1">
      <c r="A153" s="466"/>
      <c r="B153" s="466"/>
      <c r="C153" s="466"/>
      <c r="D153" s="466"/>
      <c r="E153" s="466"/>
      <c r="F153" s="466"/>
      <c r="G153" s="466"/>
      <c r="H153" s="466"/>
      <c r="I153" s="466"/>
      <c r="J153" s="466"/>
      <c r="K153" s="466"/>
      <c r="L153" s="472"/>
      <c r="M153" s="466"/>
      <c r="N153" s="466"/>
      <c r="O153" s="466"/>
      <c r="P153" s="436"/>
      <c r="Q153" s="180"/>
      <c r="R153" s="466"/>
      <c r="S153" s="466"/>
      <c r="T153" s="466"/>
      <c r="U153" s="466"/>
      <c r="V153" s="466"/>
      <c r="W153" s="466"/>
      <c r="X153" s="466"/>
      <c r="Y153" s="466"/>
      <c r="Z153" s="466"/>
      <c r="AA153" s="466"/>
      <c r="AB153" s="466"/>
      <c r="AC153" s="466"/>
      <c r="AD153" s="466"/>
      <c r="AE153" s="466"/>
      <c r="AF153" s="466"/>
      <c r="AG153" s="466"/>
      <c r="AH153" s="466"/>
      <c r="AI153" s="466"/>
      <c r="AJ153" s="466"/>
    </row>
    <row r="154" spans="1:36" ht="12.75" customHeight="1">
      <c r="A154" s="466"/>
      <c r="B154" s="466"/>
      <c r="C154" s="466"/>
      <c r="D154" s="466"/>
      <c r="E154" s="466"/>
      <c r="F154" s="466"/>
      <c r="G154" s="466"/>
      <c r="H154" s="466"/>
      <c r="I154" s="466"/>
      <c r="J154" s="466"/>
      <c r="K154" s="466"/>
      <c r="L154" s="472"/>
      <c r="M154" s="466"/>
      <c r="N154" s="466"/>
      <c r="O154" s="466"/>
      <c r="P154" s="436"/>
      <c r="Q154" s="180"/>
      <c r="R154" s="466"/>
      <c r="S154" s="466"/>
      <c r="T154" s="466"/>
      <c r="U154" s="466"/>
      <c r="V154" s="466"/>
      <c r="W154" s="466"/>
      <c r="X154" s="466"/>
      <c r="Y154" s="466"/>
      <c r="Z154" s="466"/>
      <c r="AA154" s="466"/>
      <c r="AB154" s="466"/>
      <c r="AC154" s="466"/>
      <c r="AD154" s="466"/>
      <c r="AE154" s="466"/>
      <c r="AF154" s="466"/>
      <c r="AG154" s="466"/>
      <c r="AH154" s="466"/>
      <c r="AI154" s="466"/>
      <c r="AJ154" s="466"/>
    </row>
    <row r="155" spans="1:36" ht="12.75" customHeight="1">
      <c r="A155" s="466"/>
      <c r="B155" s="466"/>
      <c r="C155" s="466"/>
      <c r="D155" s="466"/>
      <c r="E155" s="466"/>
      <c r="F155" s="466"/>
      <c r="G155" s="466"/>
      <c r="H155" s="466"/>
      <c r="I155" s="466"/>
      <c r="J155" s="466"/>
      <c r="K155" s="466"/>
      <c r="L155" s="472"/>
      <c r="M155" s="466"/>
      <c r="N155" s="466"/>
      <c r="O155" s="466"/>
      <c r="P155" s="436"/>
      <c r="Q155" s="180"/>
      <c r="R155" s="466"/>
      <c r="S155" s="466"/>
      <c r="T155" s="466"/>
      <c r="U155" s="466"/>
      <c r="V155" s="466"/>
      <c r="W155" s="466"/>
      <c r="X155" s="466"/>
      <c r="Y155" s="466"/>
      <c r="Z155" s="466"/>
      <c r="AA155" s="466"/>
      <c r="AB155" s="466"/>
      <c r="AC155" s="466"/>
      <c r="AD155" s="466"/>
      <c r="AE155" s="466"/>
      <c r="AF155" s="466"/>
      <c r="AG155" s="466"/>
      <c r="AH155" s="466"/>
      <c r="AI155" s="466"/>
      <c r="AJ155" s="466"/>
    </row>
    <row r="156" spans="1:36" ht="12.75" customHeight="1">
      <c r="A156" s="466"/>
      <c r="B156" s="466"/>
      <c r="C156" s="466"/>
      <c r="D156" s="466"/>
      <c r="E156" s="466"/>
      <c r="F156" s="466"/>
      <c r="G156" s="466"/>
      <c r="H156" s="466"/>
      <c r="I156" s="466"/>
      <c r="J156" s="466"/>
      <c r="K156" s="466"/>
      <c r="L156" s="472"/>
      <c r="M156" s="466"/>
      <c r="N156" s="466"/>
      <c r="O156" s="466"/>
      <c r="P156" s="436"/>
      <c r="Q156" s="180"/>
      <c r="R156" s="466"/>
      <c r="S156" s="466"/>
      <c r="T156" s="466"/>
      <c r="U156" s="466"/>
      <c r="V156" s="466"/>
      <c r="W156" s="466"/>
      <c r="X156" s="466"/>
      <c r="Y156" s="466"/>
      <c r="Z156" s="466"/>
      <c r="AA156" s="466"/>
      <c r="AB156" s="466"/>
      <c r="AC156" s="466"/>
      <c r="AD156" s="466"/>
      <c r="AE156" s="466"/>
      <c r="AF156" s="466"/>
      <c r="AG156" s="466"/>
      <c r="AH156" s="466"/>
      <c r="AI156" s="466"/>
      <c r="AJ156" s="466"/>
    </row>
    <row r="157" spans="1:36" ht="12.75" customHeight="1">
      <c r="A157" s="466"/>
      <c r="B157" s="466"/>
      <c r="C157" s="466"/>
      <c r="D157" s="466"/>
      <c r="E157" s="466"/>
      <c r="F157" s="466"/>
      <c r="G157" s="466"/>
      <c r="H157" s="466"/>
      <c r="I157" s="466"/>
      <c r="J157" s="466"/>
      <c r="K157" s="466"/>
      <c r="L157" s="472"/>
      <c r="M157" s="466"/>
      <c r="N157" s="466"/>
      <c r="O157" s="466"/>
      <c r="P157" s="436"/>
      <c r="Q157" s="180"/>
      <c r="R157" s="466"/>
      <c r="S157" s="466"/>
      <c r="T157" s="466"/>
      <c r="U157" s="466"/>
      <c r="V157" s="466"/>
      <c r="W157" s="466"/>
      <c r="X157" s="466"/>
      <c r="Y157" s="466"/>
      <c r="Z157" s="466"/>
      <c r="AA157" s="466"/>
      <c r="AB157" s="466"/>
      <c r="AC157" s="466"/>
      <c r="AD157" s="466"/>
      <c r="AE157" s="466"/>
      <c r="AF157" s="466"/>
      <c r="AG157" s="466"/>
      <c r="AH157" s="466"/>
      <c r="AI157" s="466"/>
      <c r="AJ157" s="466"/>
    </row>
    <row r="158" spans="1:36" ht="12.75" customHeight="1">
      <c r="A158" s="466"/>
      <c r="B158" s="466"/>
      <c r="C158" s="466"/>
      <c r="D158" s="466"/>
      <c r="E158" s="466"/>
      <c r="F158" s="466"/>
      <c r="G158" s="466"/>
      <c r="H158" s="466"/>
      <c r="I158" s="466"/>
      <c r="J158" s="466"/>
      <c r="K158" s="466"/>
      <c r="L158" s="472"/>
      <c r="M158" s="466"/>
      <c r="N158" s="466"/>
      <c r="O158" s="466"/>
      <c r="P158" s="436"/>
      <c r="Q158" s="180"/>
      <c r="R158" s="466"/>
      <c r="S158" s="466"/>
      <c r="T158" s="466"/>
      <c r="U158" s="466"/>
      <c r="V158" s="466"/>
      <c r="W158" s="466"/>
      <c r="X158" s="466"/>
      <c r="Y158" s="466"/>
      <c r="Z158" s="466"/>
      <c r="AA158" s="466"/>
      <c r="AB158" s="466"/>
      <c r="AC158" s="466"/>
      <c r="AD158" s="466"/>
      <c r="AE158" s="466"/>
      <c r="AF158" s="466"/>
      <c r="AG158" s="466"/>
      <c r="AH158" s="466"/>
      <c r="AI158" s="466"/>
      <c r="AJ158" s="466"/>
    </row>
    <row r="159" spans="1:36" ht="12.75" customHeight="1">
      <c r="A159" s="466"/>
      <c r="B159" s="466"/>
      <c r="C159" s="466"/>
      <c r="D159" s="466"/>
      <c r="E159" s="466"/>
      <c r="F159" s="466"/>
      <c r="G159" s="466"/>
      <c r="H159" s="466"/>
      <c r="I159" s="466"/>
      <c r="J159" s="466"/>
      <c r="K159" s="466"/>
      <c r="L159" s="472"/>
      <c r="M159" s="466"/>
      <c r="N159" s="466"/>
      <c r="O159" s="466"/>
      <c r="P159" s="436"/>
      <c r="Q159" s="180"/>
      <c r="R159" s="466"/>
      <c r="S159" s="466"/>
      <c r="T159" s="466"/>
      <c r="U159" s="466"/>
      <c r="V159" s="466"/>
      <c r="W159" s="466"/>
      <c r="X159" s="466"/>
      <c r="Y159" s="466"/>
      <c r="Z159" s="466"/>
      <c r="AA159" s="466"/>
      <c r="AB159" s="466"/>
      <c r="AC159" s="466"/>
      <c r="AD159" s="466"/>
      <c r="AE159" s="466"/>
      <c r="AF159" s="466"/>
      <c r="AG159" s="466"/>
      <c r="AH159" s="466"/>
      <c r="AI159" s="466"/>
      <c r="AJ159" s="466"/>
    </row>
    <row r="160" spans="1:36" ht="12.75" customHeight="1">
      <c r="A160" s="466"/>
      <c r="B160" s="466"/>
      <c r="C160" s="466"/>
      <c r="D160" s="466"/>
      <c r="E160" s="466"/>
      <c r="F160" s="466"/>
      <c r="G160" s="466"/>
      <c r="H160" s="466"/>
      <c r="I160" s="466"/>
      <c r="J160" s="466"/>
      <c r="K160" s="466"/>
      <c r="L160" s="472"/>
      <c r="M160" s="466"/>
      <c r="N160" s="466"/>
      <c r="O160" s="466"/>
      <c r="P160" s="436"/>
      <c r="Q160" s="180"/>
      <c r="R160" s="466"/>
      <c r="S160" s="466"/>
      <c r="T160" s="466"/>
      <c r="U160" s="466"/>
      <c r="V160" s="466"/>
      <c r="W160" s="466"/>
      <c r="X160" s="466"/>
      <c r="Y160" s="466"/>
      <c r="Z160" s="466"/>
      <c r="AA160" s="466"/>
      <c r="AB160" s="466"/>
      <c r="AC160" s="466"/>
      <c r="AD160" s="466"/>
      <c r="AE160" s="466"/>
      <c r="AF160" s="466"/>
      <c r="AG160" s="466"/>
      <c r="AH160" s="466"/>
      <c r="AI160" s="466"/>
      <c r="AJ160" s="466"/>
    </row>
    <row r="161" spans="1:36" ht="12.75" customHeight="1">
      <c r="A161" s="466"/>
      <c r="B161" s="466"/>
      <c r="C161" s="466"/>
      <c r="D161" s="466"/>
      <c r="E161" s="466"/>
      <c r="F161" s="466"/>
      <c r="G161" s="466"/>
      <c r="H161" s="466"/>
      <c r="I161" s="466"/>
      <c r="J161" s="466"/>
      <c r="K161" s="466"/>
      <c r="L161" s="472"/>
      <c r="M161" s="466"/>
      <c r="N161" s="466"/>
      <c r="O161" s="466"/>
      <c r="P161" s="436"/>
      <c r="Q161" s="180"/>
      <c r="R161" s="466"/>
      <c r="S161" s="466"/>
      <c r="T161" s="466"/>
      <c r="U161" s="466"/>
      <c r="V161" s="466"/>
      <c r="W161" s="466"/>
      <c r="X161" s="466"/>
      <c r="Y161" s="466"/>
      <c r="Z161" s="466"/>
      <c r="AA161" s="466"/>
      <c r="AB161" s="466"/>
      <c r="AC161" s="466"/>
      <c r="AD161" s="466"/>
      <c r="AE161" s="466"/>
      <c r="AF161" s="466"/>
      <c r="AG161" s="466"/>
      <c r="AH161" s="466"/>
      <c r="AI161" s="466"/>
      <c r="AJ161" s="466"/>
    </row>
    <row r="162" spans="1:36" ht="12.75" customHeight="1">
      <c r="A162" s="466"/>
      <c r="B162" s="466"/>
      <c r="C162" s="466"/>
      <c r="D162" s="466"/>
      <c r="E162" s="466"/>
      <c r="F162" s="466"/>
      <c r="G162" s="466"/>
      <c r="H162" s="466"/>
      <c r="I162" s="466"/>
      <c r="J162" s="466"/>
      <c r="K162" s="466"/>
      <c r="L162" s="472"/>
      <c r="M162" s="466"/>
      <c r="N162" s="466"/>
      <c r="O162" s="466"/>
      <c r="P162" s="436"/>
      <c r="Q162" s="180"/>
      <c r="R162" s="466"/>
      <c r="S162" s="466"/>
      <c r="T162" s="466"/>
      <c r="U162" s="466"/>
      <c r="V162" s="466"/>
      <c r="W162" s="466"/>
      <c r="X162" s="466"/>
      <c r="Y162" s="466"/>
      <c r="Z162" s="466"/>
      <c r="AA162" s="466"/>
      <c r="AB162" s="466"/>
      <c r="AC162" s="466"/>
      <c r="AD162" s="466"/>
      <c r="AE162" s="466"/>
      <c r="AF162" s="466"/>
      <c r="AG162" s="466"/>
      <c r="AH162" s="466"/>
      <c r="AI162" s="466"/>
      <c r="AJ162" s="466"/>
    </row>
    <row r="163" spans="1:36" ht="12.75" customHeight="1">
      <c r="A163" s="466"/>
      <c r="B163" s="466"/>
      <c r="C163" s="466"/>
      <c r="D163" s="466"/>
      <c r="E163" s="466"/>
      <c r="F163" s="466"/>
      <c r="G163" s="466"/>
      <c r="H163" s="466"/>
      <c r="I163" s="466"/>
      <c r="J163" s="466"/>
      <c r="K163" s="466"/>
      <c r="L163" s="472"/>
      <c r="M163" s="466"/>
      <c r="N163" s="466"/>
      <c r="O163" s="466"/>
      <c r="P163" s="436"/>
      <c r="Q163" s="180"/>
      <c r="R163" s="466"/>
      <c r="S163" s="466"/>
      <c r="T163" s="466"/>
      <c r="U163" s="466"/>
      <c r="V163" s="466"/>
      <c r="W163" s="466"/>
      <c r="X163" s="466"/>
      <c r="Y163" s="466"/>
      <c r="Z163" s="466"/>
      <c r="AA163" s="466"/>
      <c r="AB163" s="466"/>
      <c r="AC163" s="466"/>
      <c r="AD163" s="466"/>
      <c r="AE163" s="466"/>
      <c r="AF163" s="466"/>
      <c r="AG163" s="466"/>
      <c r="AH163" s="466"/>
      <c r="AI163" s="466"/>
      <c r="AJ163" s="466"/>
    </row>
    <row r="164" spans="1:36" ht="12.75" customHeight="1">
      <c r="A164" s="466"/>
      <c r="B164" s="466"/>
      <c r="C164" s="466"/>
      <c r="D164" s="466"/>
      <c r="E164" s="466"/>
      <c r="F164" s="466"/>
      <c r="G164" s="466"/>
      <c r="H164" s="466"/>
      <c r="I164" s="466"/>
      <c r="J164" s="466"/>
      <c r="K164" s="466"/>
      <c r="L164" s="472"/>
      <c r="M164" s="466"/>
      <c r="N164" s="466"/>
      <c r="O164" s="466"/>
      <c r="P164" s="436"/>
      <c r="Q164" s="180"/>
      <c r="R164" s="466"/>
      <c r="S164" s="466"/>
      <c r="T164" s="466"/>
      <c r="U164" s="466"/>
      <c r="V164" s="466"/>
      <c r="W164" s="466"/>
      <c r="X164" s="466"/>
      <c r="Y164" s="466"/>
      <c r="Z164" s="466"/>
      <c r="AA164" s="466"/>
      <c r="AB164" s="466"/>
      <c r="AC164" s="466"/>
      <c r="AD164" s="466"/>
      <c r="AE164" s="466"/>
      <c r="AF164" s="466"/>
      <c r="AG164" s="466"/>
      <c r="AH164" s="466"/>
      <c r="AI164" s="466"/>
      <c r="AJ164" s="466"/>
    </row>
    <row r="165" spans="1:36" ht="12.75" customHeight="1">
      <c r="A165" s="466"/>
      <c r="B165" s="466"/>
      <c r="C165" s="466"/>
      <c r="D165" s="466"/>
      <c r="E165" s="466"/>
      <c r="F165" s="466"/>
      <c r="G165" s="466"/>
      <c r="H165" s="466"/>
      <c r="I165" s="466"/>
      <c r="J165" s="466"/>
      <c r="K165" s="466"/>
      <c r="L165" s="472"/>
      <c r="M165" s="466"/>
      <c r="N165" s="466"/>
      <c r="O165" s="466"/>
      <c r="P165" s="436"/>
      <c r="Q165" s="180"/>
      <c r="R165" s="466"/>
      <c r="S165" s="466"/>
      <c r="T165" s="466"/>
      <c r="U165" s="466"/>
      <c r="V165" s="466"/>
      <c r="W165" s="466"/>
      <c r="X165" s="466"/>
      <c r="Y165" s="466"/>
      <c r="Z165" s="466"/>
      <c r="AA165" s="466"/>
      <c r="AB165" s="466"/>
      <c r="AC165" s="466"/>
      <c r="AD165" s="466"/>
      <c r="AE165" s="466"/>
      <c r="AF165" s="466"/>
      <c r="AG165" s="466"/>
      <c r="AH165" s="466"/>
      <c r="AI165" s="466"/>
      <c r="AJ165" s="466"/>
    </row>
    <row r="166" spans="1:36" ht="12.75" customHeight="1">
      <c r="A166" s="466"/>
      <c r="B166" s="466"/>
      <c r="C166" s="466"/>
      <c r="D166" s="466"/>
      <c r="E166" s="466"/>
      <c r="F166" s="466"/>
      <c r="G166" s="466"/>
      <c r="H166" s="466"/>
      <c r="I166" s="466"/>
      <c r="J166" s="466"/>
      <c r="K166" s="466"/>
      <c r="L166" s="472"/>
      <c r="M166" s="466"/>
      <c r="N166" s="466"/>
      <c r="O166" s="466"/>
      <c r="P166" s="436"/>
      <c r="Q166" s="180"/>
      <c r="R166" s="466"/>
      <c r="S166" s="466"/>
      <c r="T166" s="466"/>
      <c r="U166" s="466"/>
      <c r="V166" s="466"/>
      <c r="W166" s="466"/>
      <c r="X166" s="466"/>
      <c r="Y166" s="466"/>
      <c r="Z166" s="466"/>
      <c r="AA166" s="466"/>
      <c r="AB166" s="466"/>
      <c r="AC166" s="466"/>
      <c r="AD166" s="466"/>
      <c r="AE166" s="466"/>
      <c r="AF166" s="466"/>
      <c r="AG166" s="466"/>
      <c r="AH166" s="466"/>
      <c r="AI166" s="466"/>
      <c r="AJ166" s="466"/>
    </row>
    <row r="167" spans="1:36" ht="12.75" customHeight="1">
      <c r="A167" s="466"/>
      <c r="B167" s="466"/>
      <c r="C167" s="466"/>
      <c r="D167" s="466"/>
      <c r="E167" s="466"/>
      <c r="F167" s="466"/>
      <c r="G167" s="466"/>
      <c r="H167" s="466"/>
      <c r="I167" s="466"/>
      <c r="J167" s="466"/>
      <c r="K167" s="466"/>
      <c r="L167" s="472"/>
      <c r="M167" s="466"/>
      <c r="N167" s="466"/>
      <c r="O167" s="466"/>
      <c r="P167" s="436"/>
      <c r="Q167" s="180"/>
      <c r="R167" s="466"/>
      <c r="S167" s="466"/>
      <c r="T167" s="466"/>
      <c r="U167" s="466"/>
      <c r="V167" s="466"/>
      <c r="W167" s="466"/>
      <c r="X167" s="466"/>
      <c r="Y167" s="466"/>
      <c r="Z167" s="466"/>
      <c r="AA167" s="466"/>
      <c r="AB167" s="466"/>
      <c r="AC167" s="466"/>
      <c r="AD167" s="466"/>
      <c r="AE167" s="466"/>
      <c r="AF167" s="466"/>
      <c r="AG167" s="466"/>
      <c r="AH167" s="466"/>
      <c r="AI167" s="466"/>
      <c r="AJ167" s="466"/>
    </row>
    <row r="168" spans="1:36" ht="12.75" customHeight="1">
      <c r="A168" s="466"/>
      <c r="B168" s="466"/>
      <c r="C168" s="466"/>
      <c r="D168" s="466"/>
      <c r="E168" s="466"/>
      <c r="F168" s="466"/>
      <c r="G168" s="466"/>
      <c r="H168" s="466"/>
      <c r="I168" s="466"/>
      <c r="J168" s="466"/>
      <c r="K168" s="466"/>
      <c r="L168" s="472"/>
      <c r="M168" s="466"/>
      <c r="N168" s="466"/>
      <c r="O168" s="466"/>
      <c r="P168" s="436"/>
      <c r="Q168" s="180"/>
      <c r="R168" s="466"/>
      <c r="S168" s="466"/>
      <c r="T168" s="466"/>
      <c r="U168" s="466"/>
      <c r="V168" s="466"/>
      <c r="W168" s="466"/>
      <c r="X168" s="466"/>
      <c r="Y168" s="466"/>
      <c r="Z168" s="466"/>
      <c r="AA168" s="466"/>
      <c r="AB168" s="466"/>
      <c r="AC168" s="466"/>
      <c r="AD168" s="466"/>
      <c r="AE168" s="466"/>
      <c r="AF168" s="466"/>
      <c r="AG168" s="466"/>
      <c r="AH168" s="466"/>
      <c r="AI168" s="466"/>
      <c r="AJ168" s="466"/>
    </row>
    <row r="169" spans="1:36" ht="12.75" customHeight="1">
      <c r="A169" s="466"/>
      <c r="B169" s="466"/>
      <c r="C169" s="466"/>
      <c r="D169" s="466"/>
      <c r="E169" s="466"/>
      <c r="F169" s="466"/>
      <c r="G169" s="466"/>
      <c r="H169" s="466"/>
      <c r="I169" s="466"/>
      <c r="J169" s="466"/>
      <c r="K169" s="466"/>
      <c r="L169" s="472"/>
      <c r="M169" s="466"/>
      <c r="N169" s="466"/>
      <c r="O169" s="466"/>
      <c r="P169" s="436"/>
      <c r="Q169" s="180"/>
      <c r="R169" s="466"/>
      <c r="S169" s="466"/>
      <c r="T169" s="466"/>
      <c r="U169" s="466"/>
      <c r="V169" s="466"/>
      <c r="W169" s="466"/>
      <c r="X169" s="466"/>
      <c r="Y169" s="466"/>
      <c r="Z169" s="466"/>
      <c r="AA169" s="466"/>
      <c r="AB169" s="466"/>
      <c r="AC169" s="466"/>
      <c r="AD169" s="466"/>
      <c r="AE169" s="466"/>
      <c r="AF169" s="466"/>
      <c r="AG169" s="466"/>
      <c r="AH169" s="466"/>
      <c r="AI169" s="466"/>
      <c r="AJ169" s="466"/>
    </row>
    <row r="170" spans="1:36" ht="12.75" customHeight="1">
      <c r="A170" s="466"/>
      <c r="B170" s="466"/>
      <c r="C170" s="466"/>
      <c r="D170" s="466"/>
      <c r="E170" s="466"/>
      <c r="F170" s="466"/>
      <c r="G170" s="466"/>
      <c r="H170" s="466"/>
      <c r="I170" s="466"/>
      <c r="J170" s="466"/>
      <c r="K170" s="466"/>
      <c r="L170" s="472"/>
      <c r="M170" s="466"/>
      <c r="N170" s="466"/>
      <c r="O170" s="466"/>
      <c r="P170" s="436"/>
      <c r="Q170" s="180"/>
      <c r="R170" s="466"/>
      <c r="S170" s="466"/>
      <c r="T170" s="466"/>
      <c r="U170" s="466"/>
      <c r="V170" s="466"/>
      <c r="W170" s="466"/>
      <c r="X170" s="466"/>
      <c r="Y170" s="466"/>
      <c r="Z170" s="466"/>
      <c r="AA170" s="466"/>
      <c r="AB170" s="466"/>
      <c r="AC170" s="466"/>
      <c r="AD170" s="466"/>
      <c r="AE170" s="466"/>
      <c r="AF170" s="466"/>
      <c r="AG170" s="466"/>
      <c r="AH170" s="466"/>
      <c r="AI170" s="466"/>
      <c r="AJ170" s="466"/>
    </row>
    <row r="171" spans="1:36" ht="12.75" customHeight="1">
      <c r="A171" s="466"/>
      <c r="B171" s="466"/>
      <c r="C171" s="466"/>
      <c r="D171" s="466"/>
      <c r="E171" s="466"/>
      <c r="F171" s="466"/>
      <c r="G171" s="466"/>
      <c r="H171" s="466"/>
      <c r="I171" s="466"/>
      <c r="J171" s="466"/>
      <c r="K171" s="466"/>
      <c r="L171" s="472"/>
      <c r="M171" s="466"/>
      <c r="N171" s="466"/>
      <c r="O171" s="466"/>
      <c r="P171" s="436"/>
      <c r="Q171" s="180"/>
      <c r="R171" s="466"/>
      <c r="S171" s="466"/>
      <c r="T171" s="466"/>
      <c r="U171" s="466"/>
      <c r="V171" s="466"/>
      <c r="W171" s="466"/>
      <c r="X171" s="466"/>
      <c r="Y171" s="466"/>
      <c r="Z171" s="466"/>
      <c r="AA171" s="466"/>
      <c r="AB171" s="466"/>
      <c r="AC171" s="466"/>
      <c r="AD171" s="466"/>
      <c r="AE171" s="466"/>
      <c r="AF171" s="466"/>
      <c r="AG171" s="466"/>
      <c r="AH171" s="466"/>
      <c r="AI171" s="466"/>
      <c r="AJ171" s="466"/>
    </row>
    <row r="172" spans="1:36" ht="12.75" customHeight="1">
      <c r="A172" s="466"/>
      <c r="B172" s="466"/>
      <c r="C172" s="466"/>
      <c r="D172" s="466"/>
      <c r="E172" s="466"/>
      <c r="F172" s="466"/>
      <c r="G172" s="466"/>
      <c r="H172" s="466"/>
      <c r="I172" s="466"/>
      <c r="J172" s="466"/>
      <c r="K172" s="466"/>
      <c r="L172" s="472"/>
      <c r="M172" s="466"/>
      <c r="N172" s="466"/>
      <c r="O172" s="466"/>
      <c r="P172" s="436"/>
      <c r="Q172" s="180"/>
      <c r="R172" s="466"/>
      <c r="S172" s="466"/>
      <c r="T172" s="466"/>
      <c r="U172" s="466"/>
      <c r="V172" s="466"/>
      <c r="W172" s="466"/>
      <c r="X172" s="466"/>
      <c r="Y172" s="466"/>
      <c r="Z172" s="466"/>
      <c r="AA172" s="466"/>
      <c r="AB172" s="466"/>
      <c r="AC172" s="466"/>
      <c r="AD172" s="466"/>
      <c r="AE172" s="466"/>
      <c r="AF172" s="466"/>
      <c r="AG172" s="466"/>
      <c r="AH172" s="466"/>
      <c r="AI172" s="466"/>
      <c r="AJ172" s="466"/>
    </row>
    <row r="173" spans="1:36" ht="12.75" customHeight="1">
      <c r="A173" s="466"/>
      <c r="B173" s="466"/>
      <c r="C173" s="466"/>
      <c r="D173" s="466"/>
      <c r="E173" s="466"/>
      <c r="F173" s="466"/>
      <c r="G173" s="466"/>
      <c r="H173" s="466"/>
      <c r="I173" s="466"/>
      <c r="J173" s="466"/>
      <c r="K173" s="466"/>
      <c r="L173" s="472"/>
      <c r="M173" s="466"/>
      <c r="N173" s="466"/>
      <c r="O173" s="466"/>
      <c r="P173" s="436"/>
      <c r="Q173" s="180"/>
      <c r="R173" s="466"/>
      <c r="S173" s="466"/>
      <c r="T173" s="466"/>
      <c r="U173" s="466"/>
      <c r="V173" s="466"/>
      <c r="W173" s="466"/>
      <c r="X173" s="466"/>
      <c r="Y173" s="466"/>
      <c r="Z173" s="466"/>
      <c r="AA173" s="466"/>
      <c r="AB173" s="466"/>
      <c r="AC173" s="466"/>
      <c r="AD173" s="466"/>
      <c r="AE173" s="466"/>
      <c r="AF173" s="466"/>
      <c r="AG173" s="466"/>
      <c r="AH173" s="466"/>
      <c r="AI173" s="466"/>
      <c r="AJ173" s="466"/>
    </row>
    <row r="174" spans="1:36" ht="12.75" customHeight="1">
      <c r="A174" s="466"/>
      <c r="B174" s="466"/>
      <c r="C174" s="466"/>
      <c r="D174" s="466"/>
      <c r="E174" s="466"/>
      <c r="F174" s="466"/>
      <c r="G174" s="466"/>
      <c r="H174" s="466"/>
      <c r="I174" s="466"/>
      <c r="J174" s="466"/>
      <c r="K174" s="466"/>
      <c r="L174" s="472"/>
      <c r="M174" s="466"/>
      <c r="N174" s="466"/>
      <c r="O174" s="466"/>
      <c r="P174" s="436"/>
      <c r="Q174" s="180"/>
      <c r="R174" s="466"/>
      <c r="S174" s="466"/>
      <c r="T174" s="466"/>
      <c r="U174" s="466"/>
      <c r="V174" s="466"/>
      <c r="W174" s="466"/>
      <c r="X174" s="466"/>
      <c r="Y174" s="466"/>
      <c r="Z174" s="466"/>
      <c r="AA174" s="466"/>
      <c r="AB174" s="466"/>
      <c r="AC174" s="466"/>
      <c r="AD174" s="466"/>
      <c r="AE174" s="466"/>
      <c r="AF174" s="466"/>
      <c r="AG174" s="466"/>
      <c r="AH174" s="466"/>
      <c r="AI174" s="466"/>
      <c r="AJ174" s="466"/>
    </row>
    <row r="175" spans="1:36" ht="12.75" customHeight="1">
      <c r="A175" s="466"/>
      <c r="B175" s="466"/>
      <c r="C175" s="466"/>
      <c r="D175" s="466"/>
      <c r="E175" s="466"/>
      <c r="F175" s="466"/>
      <c r="G175" s="466"/>
      <c r="H175" s="466"/>
      <c r="I175" s="466"/>
      <c r="J175" s="466"/>
      <c r="K175" s="466"/>
      <c r="L175" s="472"/>
      <c r="M175" s="466"/>
      <c r="N175" s="466"/>
      <c r="O175" s="466"/>
      <c r="P175" s="436"/>
      <c r="Q175" s="180"/>
      <c r="R175" s="466"/>
      <c r="S175" s="466"/>
      <c r="T175" s="466"/>
      <c r="U175" s="466"/>
      <c r="V175" s="466"/>
      <c r="W175" s="466"/>
      <c r="X175" s="466"/>
      <c r="Y175" s="466"/>
      <c r="Z175" s="466"/>
      <c r="AA175" s="466"/>
      <c r="AB175" s="466"/>
      <c r="AC175" s="466"/>
      <c r="AD175" s="466"/>
      <c r="AE175" s="466"/>
      <c r="AF175" s="466"/>
      <c r="AG175" s="466"/>
      <c r="AH175" s="466"/>
      <c r="AI175" s="466"/>
      <c r="AJ175" s="466"/>
    </row>
    <row r="176" spans="1:36" ht="12.75" customHeight="1">
      <c r="A176" s="466"/>
      <c r="B176" s="466"/>
      <c r="C176" s="466"/>
      <c r="D176" s="466"/>
      <c r="E176" s="466"/>
      <c r="F176" s="466"/>
      <c r="G176" s="466"/>
      <c r="H176" s="466"/>
      <c r="I176" s="466"/>
      <c r="J176" s="466"/>
      <c r="K176" s="466"/>
      <c r="L176" s="472"/>
      <c r="M176" s="466"/>
      <c r="N176" s="466"/>
      <c r="O176" s="466"/>
      <c r="P176" s="436"/>
      <c r="Q176" s="180"/>
      <c r="R176" s="466"/>
      <c r="S176" s="466"/>
      <c r="T176" s="466"/>
      <c r="U176" s="466"/>
      <c r="V176" s="466"/>
      <c r="W176" s="466"/>
      <c r="X176" s="466"/>
      <c r="Y176" s="466"/>
      <c r="Z176" s="466"/>
      <c r="AA176" s="466"/>
      <c r="AB176" s="466"/>
      <c r="AC176" s="466"/>
      <c r="AD176" s="466"/>
      <c r="AE176" s="466"/>
      <c r="AF176" s="466"/>
      <c r="AG176" s="466"/>
      <c r="AH176" s="466"/>
      <c r="AI176" s="466"/>
      <c r="AJ176" s="466"/>
    </row>
    <row r="177" spans="1:36" ht="12.75" customHeight="1">
      <c r="A177" s="466"/>
      <c r="B177" s="466"/>
      <c r="C177" s="466"/>
      <c r="D177" s="466"/>
      <c r="E177" s="466"/>
      <c r="F177" s="466"/>
      <c r="G177" s="466"/>
      <c r="H177" s="466"/>
      <c r="I177" s="466"/>
      <c r="J177" s="466"/>
      <c r="K177" s="466"/>
      <c r="L177" s="472"/>
      <c r="M177" s="466"/>
      <c r="N177" s="466"/>
      <c r="O177" s="466"/>
      <c r="P177" s="436"/>
      <c r="Q177" s="180"/>
      <c r="R177" s="466"/>
      <c r="S177" s="466"/>
      <c r="T177" s="466"/>
      <c r="U177" s="466"/>
      <c r="V177" s="466"/>
      <c r="W177" s="466"/>
      <c r="X177" s="466"/>
      <c r="Y177" s="466"/>
      <c r="Z177" s="466"/>
      <c r="AA177" s="466"/>
      <c r="AB177" s="466"/>
      <c r="AC177" s="466"/>
      <c r="AD177" s="466"/>
      <c r="AE177" s="466"/>
      <c r="AF177" s="466"/>
      <c r="AG177" s="466"/>
      <c r="AH177" s="466"/>
      <c r="AI177" s="466"/>
      <c r="AJ177" s="466"/>
    </row>
    <row r="178" spans="1:36" ht="12.75" customHeight="1">
      <c r="A178" s="466"/>
      <c r="B178" s="466"/>
      <c r="C178" s="466"/>
      <c r="D178" s="466"/>
      <c r="E178" s="466"/>
      <c r="F178" s="466"/>
      <c r="G178" s="466"/>
      <c r="H178" s="466"/>
      <c r="I178" s="466"/>
      <c r="J178" s="466"/>
      <c r="K178" s="466"/>
      <c r="L178" s="472"/>
      <c r="M178" s="466"/>
      <c r="N178" s="466"/>
      <c r="O178" s="466"/>
      <c r="P178" s="436"/>
      <c r="Q178" s="180"/>
      <c r="R178" s="466"/>
      <c r="S178" s="466"/>
      <c r="T178" s="466"/>
      <c r="U178" s="466"/>
      <c r="V178" s="466"/>
      <c r="W178" s="466"/>
      <c r="X178" s="466"/>
      <c r="Y178" s="466"/>
      <c r="Z178" s="466"/>
      <c r="AA178" s="466"/>
      <c r="AB178" s="466"/>
      <c r="AC178" s="466"/>
      <c r="AD178" s="466"/>
      <c r="AE178" s="466"/>
      <c r="AF178" s="466"/>
      <c r="AG178" s="466"/>
      <c r="AH178" s="466"/>
      <c r="AI178" s="466"/>
      <c r="AJ178" s="466"/>
    </row>
    <row r="179" spans="1:36" ht="12.75" customHeight="1">
      <c r="A179" s="466"/>
      <c r="B179" s="466"/>
      <c r="C179" s="466"/>
      <c r="D179" s="466"/>
      <c r="E179" s="466"/>
      <c r="F179" s="466"/>
      <c r="G179" s="466"/>
      <c r="H179" s="466"/>
      <c r="I179" s="466"/>
      <c r="J179" s="466"/>
      <c r="K179" s="466"/>
      <c r="L179" s="472"/>
      <c r="M179" s="466"/>
      <c r="N179" s="466"/>
      <c r="O179" s="466"/>
      <c r="P179" s="436"/>
      <c r="Q179" s="180"/>
      <c r="R179" s="466"/>
      <c r="S179" s="466"/>
      <c r="T179" s="466"/>
      <c r="U179" s="466"/>
      <c r="V179" s="466"/>
      <c r="W179" s="466"/>
      <c r="X179" s="466"/>
      <c r="Y179" s="466"/>
      <c r="Z179" s="466"/>
      <c r="AA179" s="466"/>
      <c r="AB179" s="466"/>
      <c r="AC179" s="466"/>
      <c r="AD179" s="466"/>
      <c r="AE179" s="466"/>
      <c r="AF179" s="466"/>
      <c r="AG179" s="466"/>
      <c r="AH179" s="466"/>
      <c r="AI179" s="466"/>
      <c r="AJ179" s="466"/>
    </row>
    <row r="180" spans="1:36" ht="12.75" customHeight="1">
      <c r="A180" s="466"/>
      <c r="B180" s="466"/>
      <c r="C180" s="466"/>
      <c r="D180" s="466"/>
      <c r="E180" s="466"/>
      <c r="F180" s="466"/>
      <c r="G180" s="466"/>
      <c r="H180" s="466"/>
      <c r="I180" s="466"/>
      <c r="J180" s="466"/>
      <c r="K180" s="466"/>
      <c r="L180" s="472"/>
      <c r="M180" s="466"/>
      <c r="N180" s="466"/>
      <c r="O180" s="466"/>
      <c r="P180" s="436"/>
      <c r="Q180" s="180"/>
      <c r="R180" s="466"/>
      <c r="S180" s="466"/>
      <c r="T180" s="466"/>
      <c r="U180" s="466"/>
      <c r="V180" s="466"/>
      <c r="W180" s="466"/>
      <c r="X180" s="466"/>
      <c r="Y180" s="466"/>
      <c r="Z180" s="466"/>
      <c r="AA180" s="466"/>
      <c r="AB180" s="466"/>
      <c r="AC180" s="466"/>
      <c r="AD180" s="466"/>
      <c r="AE180" s="466"/>
      <c r="AF180" s="466"/>
      <c r="AG180" s="466"/>
      <c r="AH180" s="466"/>
      <c r="AI180" s="466"/>
      <c r="AJ180" s="466"/>
    </row>
    <row r="181" spans="1:36" ht="12.75" customHeight="1">
      <c r="A181" s="466"/>
      <c r="B181" s="466"/>
      <c r="C181" s="466"/>
      <c r="D181" s="466"/>
      <c r="E181" s="466"/>
      <c r="F181" s="466"/>
      <c r="G181" s="466"/>
      <c r="H181" s="466"/>
      <c r="I181" s="466"/>
      <c r="J181" s="466"/>
      <c r="K181" s="466"/>
      <c r="L181" s="472"/>
      <c r="M181" s="466"/>
      <c r="N181" s="466"/>
      <c r="O181" s="466"/>
      <c r="P181" s="436"/>
      <c r="Q181" s="180"/>
      <c r="R181" s="466"/>
      <c r="S181" s="466"/>
      <c r="T181" s="466"/>
      <c r="U181" s="466"/>
      <c r="V181" s="466"/>
      <c r="W181" s="466"/>
      <c r="X181" s="466"/>
      <c r="Y181" s="466"/>
      <c r="Z181" s="466"/>
      <c r="AA181" s="466"/>
      <c r="AB181" s="466"/>
      <c r="AC181" s="466"/>
      <c r="AD181" s="466"/>
      <c r="AE181" s="466"/>
      <c r="AF181" s="466"/>
      <c r="AG181" s="466"/>
      <c r="AH181" s="466"/>
      <c r="AI181" s="466"/>
      <c r="AJ181" s="466"/>
    </row>
    <row r="182" spans="1:36" ht="12.75" customHeight="1">
      <c r="A182" s="466"/>
      <c r="B182" s="466"/>
      <c r="C182" s="466"/>
      <c r="D182" s="466"/>
      <c r="E182" s="466"/>
      <c r="F182" s="466"/>
      <c r="G182" s="466"/>
      <c r="H182" s="466"/>
      <c r="I182" s="466"/>
      <c r="J182" s="466"/>
      <c r="K182" s="466"/>
      <c r="L182" s="472"/>
      <c r="M182" s="466"/>
      <c r="N182" s="466"/>
      <c r="O182" s="466"/>
      <c r="P182" s="436"/>
      <c r="Q182" s="180"/>
      <c r="R182" s="466"/>
      <c r="S182" s="466"/>
      <c r="T182" s="466"/>
      <c r="U182" s="466"/>
      <c r="V182" s="466"/>
      <c r="W182" s="466"/>
      <c r="X182" s="466"/>
      <c r="Y182" s="466"/>
      <c r="Z182" s="466"/>
      <c r="AA182" s="466"/>
      <c r="AB182" s="466"/>
      <c r="AC182" s="466"/>
      <c r="AD182" s="466"/>
      <c r="AE182" s="466"/>
      <c r="AF182" s="466"/>
      <c r="AG182" s="466"/>
      <c r="AH182" s="466"/>
      <c r="AI182" s="466"/>
      <c r="AJ182" s="466"/>
    </row>
    <row r="183" spans="1:36" ht="12.75" customHeight="1">
      <c r="A183" s="466"/>
      <c r="B183" s="466"/>
      <c r="C183" s="466"/>
      <c r="D183" s="466"/>
      <c r="E183" s="466"/>
      <c r="F183" s="466"/>
      <c r="G183" s="466"/>
      <c r="H183" s="466"/>
      <c r="I183" s="466"/>
      <c r="J183" s="466"/>
      <c r="K183" s="466"/>
      <c r="L183" s="472"/>
      <c r="M183" s="466"/>
      <c r="N183" s="466"/>
      <c r="O183" s="466"/>
      <c r="P183" s="436"/>
      <c r="Q183" s="180"/>
      <c r="R183" s="466"/>
      <c r="S183" s="466"/>
      <c r="T183" s="466"/>
      <c r="U183" s="466"/>
      <c r="V183" s="466"/>
      <c r="W183" s="466"/>
      <c r="X183" s="466"/>
      <c r="Y183" s="466"/>
      <c r="Z183" s="466"/>
      <c r="AA183" s="466"/>
      <c r="AB183" s="466"/>
      <c r="AC183" s="466"/>
      <c r="AD183" s="466"/>
      <c r="AE183" s="466"/>
      <c r="AF183" s="466"/>
      <c r="AG183" s="466"/>
      <c r="AH183" s="466"/>
      <c r="AI183" s="466"/>
      <c r="AJ183" s="466"/>
    </row>
    <row r="184" spans="1:36" ht="12.75" customHeight="1">
      <c r="A184" s="466"/>
      <c r="B184" s="466"/>
      <c r="C184" s="466"/>
      <c r="D184" s="466"/>
      <c r="E184" s="466"/>
      <c r="F184" s="466"/>
      <c r="G184" s="466"/>
      <c r="H184" s="466"/>
      <c r="I184" s="466"/>
      <c r="J184" s="466"/>
      <c r="K184" s="466"/>
      <c r="L184" s="472"/>
      <c r="M184" s="466"/>
      <c r="N184" s="466"/>
      <c r="O184" s="466"/>
      <c r="P184" s="436"/>
      <c r="Q184" s="180"/>
      <c r="R184" s="466"/>
      <c r="S184" s="466"/>
      <c r="T184" s="466"/>
      <c r="U184" s="466"/>
      <c r="V184" s="466"/>
      <c r="W184" s="466"/>
      <c r="X184" s="466"/>
      <c r="Y184" s="466"/>
      <c r="Z184" s="466"/>
      <c r="AA184" s="466"/>
      <c r="AB184" s="466"/>
      <c r="AC184" s="466"/>
      <c r="AD184" s="466"/>
      <c r="AE184" s="466"/>
      <c r="AF184" s="466"/>
      <c r="AG184" s="466"/>
      <c r="AH184" s="466"/>
      <c r="AI184" s="466"/>
      <c r="AJ184" s="466"/>
    </row>
    <row r="185" spans="1:36" ht="12.75" customHeight="1">
      <c r="A185" s="466"/>
      <c r="B185" s="466"/>
      <c r="C185" s="466"/>
      <c r="D185" s="466"/>
      <c r="E185" s="466"/>
      <c r="F185" s="466"/>
      <c r="G185" s="466"/>
      <c r="H185" s="466"/>
      <c r="I185" s="466"/>
      <c r="J185" s="466"/>
      <c r="K185" s="466"/>
      <c r="L185" s="472"/>
      <c r="M185" s="466"/>
      <c r="N185" s="466"/>
      <c r="O185" s="466"/>
      <c r="P185" s="436"/>
      <c r="Q185" s="180"/>
      <c r="R185" s="466"/>
      <c r="S185" s="466"/>
      <c r="T185" s="466"/>
      <c r="U185" s="466"/>
      <c r="V185" s="466"/>
      <c r="W185" s="466"/>
      <c r="X185" s="466"/>
      <c r="Y185" s="466"/>
      <c r="Z185" s="466"/>
      <c r="AA185" s="466"/>
      <c r="AB185" s="466"/>
      <c r="AC185" s="466"/>
      <c r="AD185" s="466"/>
      <c r="AE185" s="466"/>
      <c r="AF185" s="466"/>
      <c r="AG185" s="466"/>
      <c r="AH185" s="466"/>
      <c r="AI185" s="466"/>
      <c r="AJ185" s="466"/>
    </row>
    <row r="186" spans="1:36" ht="12.75" customHeight="1">
      <c r="A186" s="466"/>
      <c r="B186" s="466"/>
      <c r="C186" s="466"/>
      <c r="D186" s="466"/>
      <c r="E186" s="466"/>
      <c r="F186" s="466"/>
      <c r="G186" s="466"/>
      <c r="H186" s="466"/>
      <c r="I186" s="466"/>
      <c r="J186" s="466"/>
      <c r="K186" s="466"/>
      <c r="L186" s="472"/>
      <c r="M186" s="466"/>
      <c r="N186" s="466"/>
      <c r="O186" s="466"/>
      <c r="P186" s="436"/>
      <c r="Q186" s="180"/>
      <c r="R186" s="466"/>
      <c r="S186" s="466"/>
      <c r="T186" s="466"/>
      <c r="U186" s="466"/>
      <c r="V186" s="466"/>
      <c r="W186" s="466"/>
      <c r="X186" s="466"/>
      <c r="Y186" s="466"/>
      <c r="Z186" s="466"/>
      <c r="AA186" s="466"/>
      <c r="AB186" s="466"/>
      <c r="AC186" s="466"/>
      <c r="AD186" s="466"/>
      <c r="AE186" s="466"/>
      <c r="AF186" s="466"/>
      <c r="AG186" s="466"/>
      <c r="AH186" s="466"/>
      <c r="AI186" s="466"/>
      <c r="AJ186" s="466"/>
    </row>
    <row r="187" spans="1:36" ht="12.75" customHeight="1">
      <c r="A187" s="466"/>
      <c r="B187" s="466"/>
      <c r="C187" s="466"/>
      <c r="D187" s="466"/>
      <c r="E187" s="466"/>
      <c r="F187" s="466"/>
      <c r="G187" s="466"/>
      <c r="H187" s="466"/>
      <c r="I187" s="466"/>
      <c r="J187" s="466"/>
      <c r="K187" s="466"/>
      <c r="L187" s="472"/>
      <c r="M187" s="466"/>
      <c r="N187" s="466"/>
      <c r="O187" s="466"/>
      <c r="P187" s="436"/>
      <c r="Q187" s="180"/>
      <c r="R187" s="466"/>
      <c r="S187" s="466"/>
      <c r="T187" s="466"/>
      <c r="U187" s="466"/>
      <c r="V187" s="466"/>
      <c r="W187" s="466"/>
      <c r="X187" s="466"/>
      <c r="Y187" s="466"/>
      <c r="Z187" s="466"/>
      <c r="AA187" s="466"/>
      <c r="AB187" s="466"/>
      <c r="AC187" s="466"/>
      <c r="AD187" s="466"/>
      <c r="AE187" s="466"/>
      <c r="AF187" s="466"/>
      <c r="AG187" s="466"/>
      <c r="AH187" s="466"/>
      <c r="AI187" s="466"/>
      <c r="AJ187" s="466"/>
    </row>
    <row r="188" spans="1:36" ht="12.75" customHeight="1">
      <c r="A188" s="466"/>
      <c r="B188" s="466"/>
      <c r="C188" s="466"/>
      <c r="D188" s="466"/>
      <c r="E188" s="466"/>
      <c r="F188" s="466"/>
      <c r="G188" s="466"/>
      <c r="H188" s="466"/>
      <c r="I188" s="466"/>
      <c r="J188" s="466"/>
      <c r="K188" s="466"/>
      <c r="L188" s="472"/>
      <c r="M188" s="466"/>
      <c r="N188" s="466"/>
      <c r="O188" s="466"/>
      <c r="P188" s="436"/>
      <c r="Q188" s="180"/>
      <c r="R188" s="466"/>
      <c r="S188" s="466"/>
      <c r="T188" s="466"/>
      <c r="U188" s="466"/>
      <c r="V188" s="466"/>
      <c r="W188" s="466"/>
      <c r="X188" s="466"/>
      <c r="Y188" s="466"/>
      <c r="Z188" s="466"/>
      <c r="AA188" s="466"/>
      <c r="AB188" s="466"/>
      <c r="AC188" s="466"/>
      <c r="AD188" s="466"/>
      <c r="AE188" s="466"/>
      <c r="AF188" s="466"/>
      <c r="AG188" s="466"/>
      <c r="AH188" s="466"/>
      <c r="AI188" s="466"/>
      <c r="AJ188" s="466"/>
    </row>
    <row r="189" spans="1:36" ht="12.75" customHeight="1">
      <c r="A189" s="466"/>
      <c r="B189" s="466"/>
      <c r="C189" s="466"/>
      <c r="D189" s="466"/>
      <c r="E189" s="466"/>
      <c r="F189" s="466"/>
      <c r="G189" s="466"/>
      <c r="H189" s="466"/>
      <c r="I189" s="466"/>
      <c r="J189" s="466"/>
      <c r="K189" s="466"/>
      <c r="L189" s="472"/>
      <c r="M189" s="466"/>
      <c r="N189" s="466"/>
      <c r="O189" s="466"/>
      <c r="P189" s="436"/>
      <c r="Q189" s="180"/>
      <c r="R189" s="466"/>
      <c r="S189" s="466"/>
      <c r="T189" s="466"/>
      <c r="U189" s="466"/>
      <c r="V189" s="466"/>
      <c r="W189" s="466"/>
      <c r="X189" s="466"/>
      <c r="Y189" s="466"/>
      <c r="Z189" s="466"/>
      <c r="AA189" s="466"/>
      <c r="AB189" s="466"/>
      <c r="AC189" s="466"/>
      <c r="AD189" s="466"/>
      <c r="AE189" s="466"/>
      <c r="AF189" s="466"/>
      <c r="AG189" s="466"/>
      <c r="AH189" s="466"/>
      <c r="AI189" s="466"/>
      <c r="AJ189" s="466"/>
    </row>
    <row r="190" spans="1:36" ht="12.75" customHeight="1">
      <c r="A190" s="466"/>
      <c r="B190" s="466"/>
      <c r="C190" s="466"/>
      <c r="D190" s="466"/>
      <c r="E190" s="466"/>
      <c r="F190" s="466"/>
      <c r="G190" s="466"/>
      <c r="H190" s="466"/>
      <c r="I190" s="466"/>
      <c r="J190" s="466"/>
      <c r="K190" s="466"/>
      <c r="L190" s="472"/>
      <c r="M190" s="466"/>
      <c r="N190" s="466"/>
      <c r="O190" s="466"/>
      <c r="P190" s="436"/>
      <c r="Q190" s="180"/>
      <c r="R190" s="466"/>
      <c r="S190" s="466"/>
      <c r="T190" s="466"/>
      <c r="U190" s="466"/>
      <c r="V190" s="466"/>
      <c r="W190" s="466"/>
      <c r="X190" s="466"/>
      <c r="Y190" s="466"/>
      <c r="Z190" s="466"/>
      <c r="AA190" s="466"/>
      <c r="AB190" s="466"/>
      <c r="AC190" s="466"/>
      <c r="AD190" s="466"/>
      <c r="AE190" s="466"/>
      <c r="AF190" s="466"/>
      <c r="AG190" s="466"/>
      <c r="AH190" s="466"/>
      <c r="AI190" s="466"/>
      <c r="AJ190" s="466"/>
    </row>
    <row r="191" spans="1:36" ht="12.75" customHeight="1">
      <c r="A191" s="466"/>
      <c r="B191" s="466"/>
      <c r="C191" s="466"/>
      <c r="D191" s="466"/>
      <c r="E191" s="466"/>
      <c r="F191" s="466"/>
      <c r="G191" s="466"/>
      <c r="H191" s="466"/>
      <c r="I191" s="466"/>
      <c r="J191" s="466"/>
      <c r="K191" s="466"/>
      <c r="L191" s="472"/>
      <c r="M191" s="466"/>
      <c r="N191" s="466"/>
      <c r="O191" s="466"/>
      <c r="P191" s="436"/>
      <c r="Q191" s="180"/>
      <c r="R191" s="466"/>
      <c r="S191" s="466"/>
      <c r="T191" s="466"/>
      <c r="U191" s="466"/>
      <c r="V191" s="466"/>
      <c r="W191" s="466"/>
      <c r="X191" s="466"/>
      <c r="Y191" s="466"/>
      <c r="Z191" s="466"/>
      <c r="AA191" s="466"/>
      <c r="AB191" s="466"/>
      <c r="AC191" s="466"/>
      <c r="AD191" s="466"/>
      <c r="AE191" s="466"/>
      <c r="AF191" s="466"/>
      <c r="AG191" s="466"/>
      <c r="AH191" s="466"/>
      <c r="AI191" s="466"/>
      <c r="AJ191" s="466"/>
    </row>
    <row r="192" spans="1:36" ht="12.75" customHeight="1">
      <c r="A192" s="466"/>
      <c r="B192" s="466"/>
      <c r="C192" s="466"/>
      <c r="D192" s="466"/>
      <c r="E192" s="466"/>
      <c r="F192" s="466"/>
      <c r="G192" s="466"/>
      <c r="H192" s="466"/>
      <c r="I192" s="466"/>
      <c r="J192" s="466"/>
      <c r="K192" s="466"/>
      <c r="L192" s="472"/>
      <c r="M192" s="466"/>
      <c r="N192" s="466"/>
      <c r="O192" s="466"/>
      <c r="P192" s="436"/>
      <c r="Q192" s="180"/>
      <c r="R192" s="466"/>
      <c r="S192" s="466"/>
      <c r="T192" s="466"/>
      <c r="U192" s="466"/>
      <c r="V192" s="466"/>
      <c r="W192" s="466"/>
      <c r="X192" s="466"/>
      <c r="Y192" s="466"/>
      <c r="Z192" s="466"/>
      <c r="AA192" s="466"/>
      <c r="AB192" s="466"/>
      <c r="AC192" s="466"/>
      <c r="AD192" s="466"/>
      <c r="AE192" s="466"/>
      <c r="AF192" s="466"/>
      <c r="AG192" s="466"/>
      <c r="AH192" s="466"/>
      <c r="AI192" s="466"/>
      <c r="AJ192" s="466"/>
    </row>
    <row r="193" spans="1:36" ht="12.75" customHeight="1">
      <c r="A193" s="466"/>
      <c r="B193" s="466"/>
      <c r="C193" s="466"/>
      <c r="D193" s="466"/>
      <c r="E193" s="466"/>
      <c r="F193" s="466"/>
      <c r="G193" s="466"/>
      <c r="H193" s="466"/>
      <c r="I193" s="466"/>
      <c r="J193" s="466"/>
      <c r="K193" s="466"/>
      <c r="L193" s="472"/>
      <c r="M193" s="466"/>
      <c r="N193" s="466"/>
      <c r="O193" s="466"/>
      <c r="P193" s="436"/>
      <c r="Q193" s="180"/>
      <c r="R193" s="466"/>
      <c r="S193" s="466"/>
      <c r="T193" s="466"/>
      <c r="U193" s="466"/>
      <c r="V193" s="466"/>
      <c r="W193" s="466"/>
      <c r="X193" s="466"/>
      <c r="Y193" s="466"/>
      <c r="Z193" s="466"/>
      <c r="AA193" s="466"/>
      <c r="AB193" s="466"/>
      <c r="AC193" s="466"/>
      <c r="AD193" s="466"/>
      <c r="AE193" s="466"/>
      <c r="AF193" s="466"/>
      <c r="AG193" s="466"/>
      <c r="AH193" s="466"/>
      <c r="AI193" s="466"/>
      <c r="AJ193" s="466"/>
    </row>
    <row r="194" spans="1:36" ht="12.75" customHeight="1">
      <c r="A194" s="466"/>
      <c r="B194" s="466"/>
      <c r="C194" s="466"/>
      <c r="D194" s="466"/>
      <c r="E194" s="466"/>
      <c r="F194" s="466"/>
      <c r="G194" s="466"/>
      <c r="H194" s="466"/>
      <c r="I194" s="466"/>
      <c r="J194" s="466"/>
      <c r="K194" s="466"/>
      <c r="L194" s="472"/>
      <c r="M194" s="466"/>
      <c r="N194" s="466"/>
      <c r="O194" s="466"/>
      <c r="P194" s="436"/>
      <c r="Q194" s="180"/>
      <c r="R194" s="466"/>
      <c r="S194" s="466"/>
      <c r="T194" s="466"/>
      <c r="U194" s="466"/>
      <c r="V194" s="466"/>
      <c r="W194" s="466"/>
      <c r="X194" s="466"/>
      <c r="Y194" s="466"/>
      <c r="Z194" s="466"/>
      <c r="AA194" s="466"/>
      <c r="AB194" s="466"/>
      <c r="AC194" s="466"/>
      <c r="AD194" s="466"/>
      <c r="AE194" s="466"/>
      <c r="AF194" s="466"/>
      <c r="AG194" s="466"/>
      <c r="AH194" s="466"/>
      <c r="AI194" s="466"/>
      <c r="AJ194" s="466"/>
    </row>
    <row r="195" spans="1:36" ht="12.75" customHeight="1">
      <c r="A195" s="466"/>
      <c r="B195" s="466"/>
      <c r="C195" s="466"/>
      <c r="D195" s="466"/>
      <c r="E195" s="466"/>
      <c r="F195" s="466"/>
      <c r="G195" s="466"/>
      <c r="H195" s="466"/>
      <c r="I195" s="466"/>
      <c r="J195" s="466"/>
      <c r="K195" s="466"/>
      <c r="L195" s="472"/>
      <c r="M195" s="466"/>
      <c r="N195" s="466"/>
      <c r="O195" s="466"/>
      <c r="P195" s="436"/>
      <c r="Q195" s="180"/>
      <c r="R195" s="466"/>
      <c r="S195" s="466"/>
      <c r="T195" s="466"/>
      <c r="U195" s="466"/>
      <c r="V195" s="466"/>
      <c r="W195" s="466"/>
      <c r="X195" s="466"/>
      <c r="Y195" s="466"/>
      <c r="Z195" s="466"/>
      <c r="AA195" s="466"/>
      <c r="AB195" s="466"/>
      <c r="AC195" s="466"/>
      <c r="AD195" s="466"/>
      <c r="AE195" s="466"/>
      <c r="AF195" s="466"/>
      <c r="AG195" s="466"/>
      <c r="AH195" s="466"/>
      <c r="AI195" s="466"/>
      <c r="AJ195" s="466"/>
    </row>
    <row r="196" spans="1:36" ht="12.75" customHeight="1">
      <c r="A196" s="466"/>
      <c r="B196" s="466"/>
      <c r="C196" s="466"/>
      <c r="D196" s="466"/>
      <c r="E196" s="466"/>
      <c r="F196" s="466"/>
      <c r="G196" s="466"/>
      <c r="H196" s="466"/>
      <c r="I196" s="466"/>
      <c r="J196" s="466"/>
      <c r="K196" s="466"/>
      <c r="L196" s="472"/>
      <c r="M196" s="466"/>
      <c r="N196" s="466"/>
      <c r="O196" s="466"/>
      <c r="P196" s="436"/>
      <c r="Q196" s="180"/>
      <c r="R196" s="466"/>
      <c r="S196" s="466"/>
      <c r="T196" s="466"/>
      <c r="U196" s="466"/>
      <c r="V196" s="466"/>
      <c r="W196" s="466"/>
      <c r="X196" s="466"/>
      <c r="Y196" s="466"/>
      <c r="Z196" s="466"/>
      <c r="AA196" s="466"/>
      <c r="AB196" s="466"/>
      <c r="AC196" s="466"/>
      <c r="AD196" s="466"/>
      <c r="AE196" s="466"/>
      <c r="AF196" s="466"/>
      <c r="AG196" s="466"/>
      <c r="AH196" s="466"/>
      <c r="AI196" s="466"/>
      <c r="AJ196" s="466"/>
    </row>
    <row r="197" spans="1:36" ht="12.75" customHeight="1">
      <c r="A197" s="466"/>
      <c r="B197" s="466"/>
      <c r="C197" s="466"/>
      <c r="D197" s="466"/>
      <c r="E197" s="466"/>
      <c r="F197" s="466"/>
      <c r="G197" s="466"/>
      <c r="H197" s="466"/>
      <c r="I197" s="466"/>
      <c r="J197" s="466"/>
      <c r="K197" s="466"/>
      <c r="L197" s="472"/>
      <c r="M197" s="466"/>
      <c r="N197" s="466"/>
      <c r="O197" s="466"/>
      <c r="P197" s="436"/>
      <c r="Q197" s="180"/>
      <c r="R197" s="466"/>
      <c r="S197" s="466"/>
      <c r="T197" s="466"/>
      <c r="U197" s="466"/>
      <c r="V197" s="466"/>
      <c r="W197" s="466"/>
      <c r="X197" s="466"/>
      <c r="Y197" s="466"/>
      <c r="Z197" s="466"/>
      <c r="AA197" s="466"/>
      <c r="AB197" s="466"/>
      <c r="AC197" s="466"/>
      <c r="AD197" s="466"/>
      <c r="AE197" s="466"/>
      <c r="AF197" s="466"/>
      <c r="AG197" s="466"/>
      <c r="AH197" s="466"/>
      <c r="AI197" s="466"/>
      <c r="AJ197" s="466"/>
    </row>
    <row r="198" spans="1:36" ht="12.75" customHeight="1">
      <c r="A198" s="466"/>
      <c r="B198" s="466"/>
      <c r="C198" s="466"/>
      <c r="D198" s="466"/>
      <c r="E198" s="466"/>
      <c r="F198" s="466"/>
      <c r="G198" s="466"/>
      <c r="H198" s="466"/>
      <c r="I198" s="466"/>
      <c r="J198" s="466"/>
      <c r="K198" s="466"/>
      <c r="L198" s="472"/>
      <c r="M198" s="466"/>
      <c r="N198" s="466"/>
      <c r="O198" s="466"/>
      <c r="P198" s="436"/>
      <c r="Q198" s="180"/>
      <c r="R198" s="466"/>
      <c r="S198" s="466"/>
      <c r="T198" s="466"/>
      <c r="U198" s="466"/>
      <c r="V198" s="466"/>
      <c r="W198" s="466"/>
      <c r="X198" s="466"/>
      <c r="Y198" s="466"/>
      <c r="Z198" s="466"/>
      <c r="AA198" s="466"/>
      <c r="AB198" s="466"/>
      <c r="AC198" s="466"/>
      <c r="AD198" s="466"/>
      <c r="AE198" s="466"/>
      <c r="AF198" s="466"/>
      <c r="AG198" s="466"/>
      <c r="AH198" s="466"/>
      <c r="AI198" s="466"/>
      <c r="AJ198" s="466"/>
    </row>
    <row r="199" spans="1:36" ht="12.75" customHeight="1">
      <c r="A199" s="466"/>
      <c r="B199" s="466"/>
      <c r="C199" s="466"/>
      <c r="D199" s="466"/>
      <c r="E199" s="466"/>
      <c r="F199" s="466"/>
      <c r="G199" s="466"/>
      <c r="H199" s="466"/>
      <c r="I199" s="466"/>
      <c r="J199" s="466"/>
      <c r="K199" s="466"/>
      <c r="L199" s="472"/>
      <c r="M199" s="466"/>
      <c r="N199" s="466"/>
      <c r="O199" s="466"/>
      <c r="P199" s="436"/>
      <c r="Q199" s="180"/>
      <c r="R199" s="466"/>
      <c r="S199" s="466"/>
      <c r="T199" s="466"/>
      <c r="U199" s="466"/>
      <c r="V199" s="466"/>
      <c r="W199" s="466"/>
      <c r="X199" s="466"/>
      <c r="Y199" s="466"/>
      <c r="Z199" s="466"/>
      <c r="AA199" s="466"/>
      <c r="AB199" s="466"/>
      <c r="AC199" s="466"/>
      <c r="AD199" s="466"/>
      <c r="AE199" s="466"/>
      <c r="AF199" s="466"/>
      <c r="AG199" s="466"/>
      <c r="AH199" s="466"/>
      <c r="AI199" s="466"/>
      <c r="AJ199" s="466"/>
    </row>
    <row r="200" spans="1:36" ht="12.75" customHeight="1">
      <c r="A200" s="466"/>
      <c r="B200" s="466"/>
      <c r="C200" s="466"/>
      <c r="D200" s="466"/>
      <c r="E200" s="466"/>
      <c r="F200" s="466"/>
      <c r="G200" s="466"/>
      <c r="H200" s="466"/>
      <c r="I200" s="466"/>
      <c r="J200" s="466"/>
      <c r="K200" s="466"/>
      <c r="L200" s="472"/>
      <c r="M200" s="466"/>
      <c r="N200" s="466"/>
      <c r="O200" s="466"/>
      <c r="P200" s="436"/>
      <c r="Q200" s="180"/>
      <c r="R200" s="466"/>
      <c r="S200" s="466"/>
      <c r="T200" s="466"/>
      <c r="U200" s="466"/>
      <c r="V200" s="466"/>
      <c r="W200" s="466"/>
      <c r="X200" s="466"/>
      <c r="Y200" s="466"/>
      <c r="Z200" s="466"/>
      <c r="AA200" s="466"/>
      <c r="AB200" s="466"/>
      <c r="AC200" s="466"/>
      <c r="AD200" s="466"/>
      <c r="AE200" s="466"/>
      <c r="AF200" s="466"/>
      <c r="AG200" s="466"/>
      <c r="AH200" s="466"/>
      <c r="AI200" s="466"/>
      <c r="AJ200" s="466"/>
    </row>
    <row r="201" spans="1:36" ht="12.75" customHeight="1">
      <c r="A201" s="466"/>
      <c r="B201" s="466"/>
      <c r="C201" s="466"/>
      <c r="D201" s="466"/>
      <c r="E201" s="466"/>
      <c r="F201" s="466"/>
      <c r="G201" s="466"/>
      <c r="H201" s="466"/>
      <c r="I201" s="466"/>
      <c r="J201" s="466"/>
      <c r="K201" s="466"/>
      <c r="L201" s="472"/>
      <c r="M201" s="466"/>
      <c r="N201" s="466"/>
      <c r="O201" s="466"/>
      <c r="P201" s="436"/>
      <c r="Q201" s="180"/>
      <c r="R201" s="466"/>
      <c r="S201" s="466"/>
      <c r="T201" s="466"/>
      <c r="U201" s="466"/>
      <c r="V201" s="466"/>
      <c r="W201" s="466"/>
      <c r="X201" s="466"/>
      <c r="Y201" s="466"/>
      <c r="Z201" s="466"/>
      <c r="AA201" s="466"/>
      <c r="AB201" s="466"/>
      <c r="AC201" s="466"/>
      <c r="AD201" s="466"/>
      <c r="AE201" s="466"/>
      <c r="AF201" s="466"/>
      <c r="AG201" s="466"/>
      <c r="AH201" s="466"/>
      <c r="AI201" s="466"/>
      <c r="AJ201" s="466"/>
    </row>
    <row r="202" spans="1:36" ht="12.75" customHeight="1">
      <c r="A202" s="466"/>
      <c r="B202" s="466"/>
      <c r="C202" s="466"/>
      <c r="D202" s="466"/>
      <c r="E202" s="466"/>
      <c r="F202" s="466"/>
      <c r="G202" s="466"/>
      <c r="H202" s="466"/>
      <c r="I202" s="466"/>
      <c r="J202" s="466"/>
      <c r="K202" s="466"/>
      <c r="L202" s="472"/>
      <c r="M202" s="466"/>
      <c r="N202" s="466"/>
      <c r="O202" s="466"/>
      <c r="P202" s="436"/>
      <c r="Q202" s="180"/>
      <c r="R202" s="466"/>
      <c r="S202" s="466"/>
      <c r="T202" s="466"/>
      <c r="U202" s="466"/>
      <c r="V202" s="466"/>
      <c r="W202" s="466"/>
      <c r="X202" s="466"/>
      <c r="Y202" s="466"/>
      <c r="Z202" s="466"/>
      <c r="AA202" s="466"/>
      <c r="AB202" s="466"/>
      <c r="AC202" s="466"/>
      <c r="AD202" s="466"/>
      <c r="AE202" s="466"/>
      <c r="AF202" s="466"/>
      <c r="AG202" s="466"/>
      <c r="AH202" s="466"/>
      <c r="AI202" s="466"/>
      <c r="AJ202" s="466"/>
    </row>
    <row r="203" spans="1:36" ht="12.75" customHeight="1">
      <c r="A203" s="466"/>
      <c r="B203" s="466"/>
      <c r="C203" s="466"/>
      <c r="D203" s="466"/>
      <c r="E203" s="466"/>
      <c r="F203" s="466"/>
      <c r="G203" s="466"/>
      <c r="H203" s="466"/>
      <c r="I203" s="466"/>
      <c r="J203" s="466"/>
      <c r="K203" s="466"/>
      <c r="L203" s="472"/>
      <c r="M203" s="466"/>
      <c r="N203" s="466"/>
      <c r="O203" s="466"/>
      <c r="P203" s="436"/>
      <c r="Q203" s="180"/>
      <c r="R203" s="466"/>
      <c r="S203" s="466"/>
      <c r="T203" s="466"/>
      <c r="U203" s="466"/>
      <c r="V203" s="466"/>
      <c r="W203" s="466"/>
      <c r="X203" s="466"/>
      <c r="Y203" s="466"/>
      <c r="Z203" s="466"/>
      <c r="AA203" s="466"/>
      <c r="AB203" s="466"/>
      <c r="AC203" s="466"/>
      <c r="AD203" s="466"/>
      <c r="AE203" s="466"/>
      <c r="AF203" s="466"/>
      <c r="AG203" s="466"/>
      <c r="AH203" s="466"/>
      <c r="AI203" s="466"/>
      <c r="AJ203" s="466"/>
    </row>
    <row r="204" spans="1:36" ht="12.75" customHeight="1">
      <c r="A204" s="466"/>
      <c r="B204" s="466"/>
      <c r="C204" s="466"/>
      <c r="D204" s="466"/>
      <c r="E204" s="466"/>
      <c r="F204" s="466"/>
      <c r="G204" s="466"/>
      <c r="H204" s="466"/>
      <c r="I204" s="466"/>
      <c r="J204" s="466"/>
      <c r="K204" s="466"/>
      <c r="L204" s="472"/>
      <c r="M204" s="466"/>
      <c r="N204" s="466"/>
      <c r="O204" s="466"/>
      <c r="P204" s="436"/>
      <c r="Q204" s="180"/>
      <c r="R204" s="466"/>
      <c r="S204" s="466"/>
      <c r="T204" s="466"/>
      <c r="U204" s="466"/>
      <c r="V204" s="466"/>
      <c r="W204" s="466"/>
      <c r="X204" s="466"/>
      <c r="Y204" s="466"/>
      <c r="Z204" s="466"/>
      <c r="AA204" s="466"/>
      <c r="AB204" s="466"/>
      <c r="AC204" s="466"/>
      <c r="AD204" s="466"/>
      <c r="AE204" s="466"/>
      <c r="AF204" s="466"/>
      <c r="AG204" s="466"/>
      <c r="AH204" s="466"/>
      <c r="AI204" s="466"/>
      <c r="AJ204" s="466"/>
    </row>
    <row r="205" spans="1:36" ht="12.75" customHeight="1">
      <c r="A205" s="466"/>
      <c r="B205" s="466"/>
      <c r="C205" s="466"/>
      <c r="D205" s="466"/>
      <c r="E205" s="466"/>
      <c r="F205" s="466"/>
      <c r="G205" s="466"/>
      <c r="H205" s="466"/>
      <c r="I205" s="466"/>
      <c r="J205" s="466"/>
      <c r="K205" s="466"/>
      <c r="L205" s="472"/>
      <c r="M205" s="466"/>
      <c r="N205" s="466"/>
      <c r="O205" s="466"/>
      <c r="P205" s="436"/>
      <c r="Q205" s="180"/>
      <c r="R205" s="466"/>
      <c r="S205" s="466"/>
      <c r="T205" s="466"/>
      <c r="U205" s="466"/>
      <c r="V205" s="466"/>
      <c r="W205" s="466"/>
      <c r="X205" s="466"/>
      <c r="Y205" s="466"/>
      <c r="Z205" s="466"/>
      <c r="AA205" s="466"/>
      <c r="AB205" s="466"/>
      <c r="AC205" s="466"/>
      <c r="AD205" s="466"/>
      <c r="AE205" s="466"/>
      <c r="AF205" s="466"/>
      <c r="AG205" s="466"/>
      <c r="AH205" s="466"/>
      <c r="AI205" s="466"/>
      <c r="AJ205" s="466"/>
    </row>
    <row r="206" spans="1:36" ht="12.75" customHeight="1">
      <c r="A206" s="466"/>
      <c r="B206" s="466"/>
      <c r="C206" s="466"/>
      <c r="D206" s="466"/>
      <c r="E206" s="466"/>
      <c r="F206" s="466"/>
      <c r="G206" s="466"/>
      <c r="H206" s="466"/>
      <c r="I206" s="466"/>
      <c r="J206" s="466"/>
      <c r="K206" s="466"/>
      <c r="L206" s="472"/>
      <c r="M206" s="466"/>
      <c r="N206" s="466"/>
      <c r="O206" s="466"/>
      <c r="P206" s="436"/>
      <c r="Q206" s="180"/>
      <c r="R206" s="466"/>
      <c r="S206" s="466"/>
      <c r="T206" s="466"/>
      <c r="U206" s="466"/>
      <c r="V206" s="466"/>
      <c r="W206" s="466"/>
      <c r="X206" s="466"/>
      <c r="Y206" s="466"/>
      <c r="Z206" s="466"/>
      <c r="AA206" s="466"/>
      <c r="AB206" s="466"/>
      <c r="AC206" s="466"/>
      <c r="AD206" s="466"/>
      <c r="AE206" s="466"/>
      <c r="AF206" s="466"/>
      <c r="AG206" s="466"/>
      <c r="AH206" s="466"/>
      <c r="AI206" s="466"/>
      <c r="AJ206" s="466"/>
    </row>
    <row r="207" spans="1:36" ht="12.75" customHeight="1">
      <c r="A207" s="466"/>
      <c r="B207" s="466"/>
      <c r="C207" s="466"/>
      <c r="D207" s="466"/>
      <c r="E207" s="466"/>
      <c r="F207" s="466"/>
      <c r="G207" s="466"/>
      <c r="H207" s="466"/>
      <c r="I207" s="466"/>
      <c r="J207" s="466"/>
      <c r="K207" s="466"/>
      <c r="L207" s="472"/>
      <c r="M207" s="466"/>
      <c r="N207" s="466"/>
      <c r="O207" s="466"/>
      <c r="P207" s="436"/>
      <c r="Q207" s="180"/>
      <c r="R207" s="466"/>
      <c r="S207" s="466"/>
      <c r="T207" s="466"/>
      <c r="U207" s="466"/>
      <c r="V207" s="466"/>
      <c r="W207" s="466"/>
      <c r="X207" s="466"/>
      <c r="Y207" s="466"/>
      <c r="Z207" s="466"/>
      <c r="AA207" s="466"/>
      <c r="AB207" s="466"/>
      <c r="AC207" s="466"/>
      <c r="AD207" s="466"/>
      <c r="AE207" s="466"/>
      <c r="AF207" s="466"/>
      <c r="AG207" s="466"/>
      <c r="AH207" s="466"/>
      <c r="AI207" s="466"/>
      <c r="AJ207" s="466"/>
    </row>
    <row r="208" spans="1:36" ht="12.75" customHeight="1">
      <c r="A208" s="466"/>
      <c r="B208" s="466"/>
      <c r="C208" s="466"/>
      <c r="D208" s="466"/>
      <c r="E208" s="466"/>
      <c r="F208" s="466"/>
      <c r="G208" s="466"/>
      <c r="H208" s="466"/>
      <c r="I208" s="466"/>
      <c r="J208" s="466"/>
      <c r="K208" s="466"/>
      <c r="L208" s="472"/>
      <c r="M208" s="466"/>
      <c r="N208" s="466"/>
      <c r="O208" s="466"/>
      <c r="P208" s="436"/>
      <c r="Q208" s="180"/>
      <c r="R208" s="466"/>
      <c r="S208" s="466"/>
      <c r="T208" s="466"/>
      <c r="U208" s="466"/>
      <c r="V208" s="466"/>
      <c r="W208" s="466"/>
      <c r="X208" s="466"/>
      <c r="Y208" s="466"/>
      <c r="Z208" s="466"/>
      <c r="AA208" s="466"/>
      <c r="AB208" s="466"/>
      <c r="AC208" s="466"/>
      <c r="AD208" s="466"/>
      <c r="AE208" s="466"/>
      <c r="AF208" s="466"/>
      <c r="AG208" s="466"/>
      <c r="AH208" s="466"/>
      <c r="AI208" s="466"/>
      <c r="AJ208" s="466"/>
    </row>
    <row r="209" spans="1:36" ht="12.75" customHeight="1">
      <c r="A209" s="466"/>
      <c r="B209" s="466"/>
      <c r="C209" s="466"/>
      <c r="D209" s="466"/>
      <c r="E209" s="466"/>
      <c r="F209" s="466"/>
      <c r="G209" s="466"/>
      <c r="H209" s="466"/>
      <c r="I209" s="466"/>
      <c r="J209" s="466"/>
      <c r="K209" s="466"/>
      <c r="L209" s="472"/>
      <c r="M209" s="466"/>
      <c r="N209" s="466"/>
      <c r="O209" s="466"/>
      <c r="P209" s="436"/>
      <c r="Q209" s="180"/>
      <c r="R209" s="466"/>
      <c r="S209" s="466"/>
      <c r="T209" s="466"/>
      <c r="U209" s="466"/>
      <c r="V209" s="466"/>
      <c r="W209" s="466"/>
      <c r="X209" s="466"/>
      <c r="Y209" s="466"/>
      <c r="Z209" s="466"/>
      <c r="AA209" s="466"/>
      <c r="AB209" s="466"/>
      <c r="AC209" s="466"/>
      <c r="AD209" s="466"/>
      <c r="AE209" s="466"/>
      <c r="AF209" s="466"/>
      <c r="AG209" s="466"/>
      <c r="AH209" s="466"/>
      <c r="AI209" s="466"/>
      <c r="AJ209" s="466"/>
    </row>
    <row r="210" spans="1:36" ht="12.75" customHeight="1">
      <c r="A210" s="466"/>
      <c r="B210" s="466"/>
      <c r="C210" s="466"/>
      <c r="D210" s="466"/>
      <c r="E210" s="466"/>
      <c r="F210" s="466"/>
      <c r="G210" s="466"/>
      <c r="H210" s="466"/>
      <c r="I210" s="466"/>
      <c r="J210" s="466"/>
      <c r="K210" s="466"/>
      <c r="L210" s="472"/>
      <c r="M210" s="466"/>
      <c r="N210" s="466"/>
      <c r="O210" s="466"/>
      <c r="P210" s="436"/>
      <c r="Q210" s="180"/>
      <c r="R210" s="466"/>
      <c r="S210" s="466"/>
      <c r="T210" s="466"/>
      <c r="U210" s="466"/>
      <c r="V210" s="466"/>
      <c r="W210" s="466"/>
      <c r="X210" s="466"/>
      <c r="Y210" s="466"/>
      <c r="Z210" s="466"/>
      <c r="AA210" s="466"/>
      <c r="AB210" s="466"/>
      <c r="AC210" s="466"/>
      <c r="AD210" s="466"/>
      <c r="AE210" s="466"/>
      <c r="AF210" s="466"/>
      <c r="AG210" s="466"/>
      <c r="AH210" s="466"/>
      <c r="AI210" s="466"/>
      <c r="AJ210" s="466"/>
    </row>
    <row r="211" spans="1:36" ht="12.75" customHeight="1">
      <c r="A211" s="466"/>
      <c r="B211" s="466"/>
      <c r="C211" s="466"/>
      <c r="D211" s="466"/>
      <c r="E211" s="466"/>
      <c r="F211" s="466"/>
      <c r="G211" s="466"/>
      <c r="H211" s="466"/>
      <c r="I211" s="466"/>
      <c r="J211" s="466"/>
      <c r="K211" s="466"/>
      <c r="L211" s="472"/>
      <c r="M211" s="466"/>
      <c r="N211" s="466"/>
      <c r="O211" s="466"/>
      <c r="P211" s="436"/>
      <c r="Q211" s="180"/>
      <c r="R211" s="466"/>
      <c r="S211" s="466"/>
      <c r="T211" s="466"/>
      <c r="U211" s="466"/>
      <c r="V211" s="466"/>
      <c r="W211" s="466"/>
      <c r="X211" s="466"/>
      <c r="Y211" s="466"/>
      <c r="Z211" s="466"/>
      <c r="AA211" s="466"/>
      <c r="AB211" s="466"/>
      <c r="AC211" s="466"/>
      <c r="AD211" s="466"/>
      <c r="AE211" s="466"/>
      <c r="AF211" s="466"/>
      <c r="AG211" s="466"/>
      <c r="AH211" s="466"/>
      <c r="AI211" s="466"/>
      <c r="AJ211" s="466"/>
    </row>
    <row r="212" spans="1:36" ht="12.75" customHeight="1">
      <c r="A212" s="466"/>
      <c r="B212" s="466"/>
      <c r="C212" s="466"/>
      <c r="D212" s="466"/>
      <c r="E212" s="466"/>
      <c r="F212" s="466"/>
      <c r="G212" s="466"/>
      <c r="H212" s="466"/>
      <c r="I212" s="466"/>
      <c r="J212" s="466"/>
      <c r="K212" s="466"/>
      <c r="L212" s="472"/>
      <c r="M212" s="466"/>
      <c r="N212" s="466"/>
      <c r="O212" s="466"/>
      <c r="P212" s="436"/>
      <c r="Q212" s="180"/>
      <c r="R212" s="466"/>
      <c r="S212" s="466"/>
      <c r="T212" s="466"/>
      <c r="U212" s="466"/>
      <c r="V212" s="466"/>
      <c r="W212" s="466"/>
      <c r="X212" s="466"/>
      <c r="Y212" s="466"/>
      <c r="Z212" s="466"/>
      <c r="AA212" s="466"/>
      <c r="AB212" s="466"/>
      <c r="AC212" s="466"/>
      <c r="AD212" s="466"/>
      <c r="AE212" s="466"/>
      <c r="AF212" s="466"/>
      <c r="AG212" s="466"/>
      <c r="AH212" s="466"/>
      <c r="AI212" s="466"/>
      <c r="AJ212" s="466"/>
    </row>
    <row r="213" spans="1:36" ht="12.75" customHeight="1">
      <c r="A213" s="466"/>
      <c r="B213" s="466"/>
      <c r="C213" s="466"/>
      <c r="D213" s="466"/>
      <c r="E213" s="466"/>
      <c r="F213" s="466"/>
      <c r="G213" s="466"/>
      <c r="H213" s="466"/>
      <c r="I213" s="466"/>
      <c r="J213" s="466"/>
      <c r="K213" s="466"/>
      <c r="L213" s="472"/>
      <c r="M213" s="466"/>
      <c r="N213" s="466"/>
      <c r="O213" s="466"/>
      <c r="P213" s="436"/>
      <c r="Q213" s="180"/>
      <c r="R213" s="466"/>
      <c r="S213" s="466"/>
      <c r="T213" s="466"/>
      <c r="U213" s="466"/>
      <c r="V213" s="466"/>
      <c r="W213" s="466"/>
      <c r="X213" s="466"/>
      <c r="Y213" s="466"/>
      <c r="Z213" s="466"/>
      <c r="AA213" s="466"/>
      <c r="AB213" s="466"/>
      <c r="AC213" s="466"/>
      <c r="AD213" s="466"/>
      <c r="AE213" s="466"/>
      <c r="AF213" s="466"/>
      <c r="AG213" s="466"/>
      <c r="AH213" s="466"/>
      <c r="AI213" s="466"/>
      <c r="AJ213" s="466"/>
    </row>
    <row r="214" spans="1:36" ht="12.75" customHeight="1">
      <c r="A214" s="466"/>
      <c r="B214" s="466"/>
      <c r="C214" s="466"/>
      <c r="D214" s="466"/>
      <c r="E214" s="466"/>
      <c r="F214" s="466"/>
      <c r="G214" s="466"/>
      <c r="H214" s="466"/>
      <c r="I214" s="466"/>
      <c r="J214" s="466"/>
      <c r="K214" s="466"/>
      <c r="L214" s="472"/>
      <c r="M214" s="466"/>
      <c r="N214" s="466"/>
      <c r="O214" s="466"/>
      <c r="P214" s="436"/>
      <c r="Q214" s="180"/>
      <c r="R214" s="466"/>
      <c r="S214" s="466"/>
      <c r="T214" s="466"/>
      <c r="U214" s="466"/>
      <c r="V214" s="466"/>
      <c r="W214" s="466"/>
      <c r="X214" s="466"/>
      <c r="Y214" s="466"/>
      <c r="Z214" s="466"/>
      <c r="AA214" s="466"/>
      <c r="AB214" s="466"/>
      <c r="AC214" s="466"/>
      <c r="AD214" s="466"/>
      <c r="AE214" s="466"/>
      <c r="AF214" s="466"/>
      <c r="AG214" s="466"/>
      <c r="AH214" s="466"/>
      <c r="AI214" s="466"/>
      <c r="AJ214" s="466"/>
    </row>
    <row r="215" spans="1:36" ht="12.75" customHeight="1">
      <c r="A215" s="466"/>
      <c r="B215" s="466"/>
      <c r="C215" s="466"/>
      <c r="D215" s="466"/>
      <c r="E215" s="466"/>
      <c r="F215" s="466"/>
      <c r="G215" s="466"/>
      <c r="H215" s="466"/>
      <c r="I215" s="466"/>
      <c r="J215" s="466"/>
      <c r="K215" s="466"/>
      <c r="L215" s="472"/>
      <c r="M215" s="466"/>
      <c r="N215" s="466"/>
      <c r="O215" s="466"/>
      <c r="P215" s="436"/>
      <c r="Q215" s="180"/>
      <c r="R215" s="466"/>
      <c r="S215" s="466"/>
      <c r="T215" s="466"/>
      <c r="U215" s="466"/>
      <c r="V215" s="466"/>
      <c r="W215" s="466"/>
      <c r="X215" s="466"/>
      <c r="Y215" s="466"/>
      <c r="Z215" s="466"/>
      <c r="AA215" s="466"/>
      <c r="AB215" s="466"/>
      <c r="AC215" s="466"/>
      <c r="AD215" s="466"/>
      <c r="AE215" s="466"/>
      <c r="AF215" s="466"/>
      <c r="AG215" s="466"/>
      <c r="AH215" s="466"/>
      <c r="AI215" s="466"/>
      <c r="AJ215" s="466"/>
    </row>
    <row r="216" spans="1:36" ht="12.75" customHeight="1">
      <c r="A216" s="466"/>
      <c r="B216" s="466"/>
      <c r="C216" s="466"/>
      <c r="D216" s="466"/>
      <c r="E216" s="466"/>
      <c r="F216" s="466"/>
      <c r="G216" s="466"/>
      <c r="H216" s="466"/>
      <c r="I216" s="466"/>
      <c r="J216" s="466"/>
      <c r="K216" s="466"/>
      <c r="L216" s="472"/>
      <c r="M216" s="466"/>
      <c r="N216" s="466"/>
      <c r="O216" s="466"/>
      <c r="P216" s="436"/>
      <c r="Q216" s="180"/>
      <c r="R216" s="466"/>
      <c r="S216" s="466"/>
      <c r="T216" s="466"/>
      <c r="U216" s="466"/>
      <c r="V216" s="466"/>
      <c r="W216" s="466"/>
      <c r="X216" s="466"/>
      <c r="Y216" s="466"/>
      <c r="Z216" s="466"/>
      <c r="AA216" s="466"/>
      <c r="AB216" s="466"/>
      <c r="AC216" s="466"/>
      <c r="AD216" s="466"/>
      <c r="AE216" s="466"/>
      <c r="AF216" s="466"/>
      <c r="AG216" s="466"/>
      <c r="AH216" s="466"/>
      <c r="AI216" s="466"/>
      <c r="AJ216" s="466"/>
    </row>
    <row r="217" spans="1:36" ht="12.75" customHeight="1">
      <c r="A217" s="466"/>
      <c r="B217" s="466"/>
      <c r="C217" s="466"/>
      <c r="D217" s="466"/>
      <c r="E217" s="466"/>
      <c r="F217" s="466"/>
      <c r="G217" s="466"/>
      <c r="H217" s="466"/>
      <c r="I217" s="466"/>
      <c r="J217" s="466"/>
      <c r="K217" s="466"/>
      <c r="L217" s="472"/>
      <c r="M217" s="466"/>
      <c r="N217" s="466"/>
      <c r="O217" s="466"/>
      <c r="P217" s="436"/>
      <c r="Q217" s="180"/>
      <c r="R217" s="466"/>
      <c r="S217" s="466"/>
      <c r="T217" s="466"/>
      <c r="U217" s="466"/>
      <c r="V217" s="466"/>
      <c r="W217" s="466"/>
      <c r="X217" s="466"/>
      <c r="Y217" s="466"/>
      <c r="Z217" s="466"/>
      <c r="AA217" s="466"/>
      <c r="AB217" s="466"/>
      <c r="AC217" s="466"/>
      <c r="AD217" s="466"/>
      <c r="AE217" s="466"/>
      <c r="AF217" s="466"/>
      <c r="AG217" s="466"/>
      <c r="AH217" s="466"/>
      <c r="AI217" s="466"/>
      <c r="AJ217" s="466"/>
    </row>
    <row r="218" spans="1:36" ht="12.75" customHeight="1">
      <c r="A218" s="466"/>
      <c r="B218" s="466"/>
      <c r="C218" s="466"/>
      <c r="D218" s="466"/>
      <c r="E218" s="466"/>
      <c r="F218" s="466"/>
      <c r="G218" s="466"/>
      <c r="H218" s="466"/>
      <c r="I218" s="466"/>
      <c r="J218" s="466"/>
      <c r="K218" s="466"/>
      <c r="L218" s="472"/>
      <c r="M218" s="466"/>
      <c r="N218" s="466"/>
      <c r="O218" s="466"/>
      <c r="P218" s="436"/>
      <c r="Q218" s="180"/>
      <c r="R218" s="466"/>
      <c r="S218" s="466"/>
      <c r="T218" s="466"/>
      <c r="U218" s="466"/>
      <c r="V218" s="466"/>
      <c r="W218" s="466"/>
      <c r="X218" s="466"/>
      <c r="Y218" s="466"/>
      <c r="Z218" s="466"/>
      <c r="AA218" s="466"/>
      <c r="AB218" s="466"/>
      <c r="AC218" s="466"/>
      <c r="AD218" s="466"/>
      <c r="AE218" s="466"/>
      <c r="AF218" s="466"/>
      <c r="AG218" s="466"/>
      <c r="AH218" s="466"/>
      <c r="AI218" s="466"/>
      <c r="AJ218" s="466"/>
    </row>
    <row r="219" spans="1:36" ht="12.75" customHeight="1">
      <c r="A219" s="466"/>
      <c r="B219" s="466"/>
      <c r="C219" s="466"/>
      <c r="D219" s="466"/>
      <c r="E219" s="466"/>
      <c r="F219" s="466"/>
      <c r="G219" s="466"/>
      <c r="H219" s="466"/>
      <c r="I219" s="466"/>
      <c r="J219" s="466"/>
      <c r="K219" s="466"/>
      <c r="L219" s="472"/>
      <c r="M219" s="466"/>
      <c r="N219" s="466"/>
      <c r="O219" s="466"/>
      <c r="P219" s="436"/>
      <c r="Q219" s="180"/>
      <c r="R219" s="466"/>
      <c r="S219" s="466"/>
      <c r="T219" s="466"/>
      <c r="U219" s="466"/>
      <c r="V219" s="466"/>
      <c r="W219" s="466"/>
      <c r="X219" s="466"/>
      <c r="Y219" s="466"/>
      <c r="Z219" s="466"/>
      <c r="AA219" s="466"/>
      <c r="AB219" s="466"/>
      <c r="AC219" s="466"/>
      <c r="AD219" s="466"/>
      <c r="AE219" s="466"/>
      <c r="AF219" s="466"/>
      <c r="AG219" s="466"/>
      <c r="AH219" s="466"/>
      <c r="AI219" s="466"/>
      <c r="AJ219" s="466"/>
    </row>
    <row r="220" spans="1:36" ht="12.75" customHeight="1">
      <c r="A220" s="466"/>
      <c r="B220" s="466"/>
      <c r="C220" s="466"/>
      <c r="D220" s="466"/>
      <c r="E220" s="466"/>
      <c r="F220" s="466"/>
      <c r="G220" s="466"/>
      <c r="H220" s="466"/>
      <c r="I220" s="466"/>
      <c r="J220" s="466"/>
      <c r="K220" s="466"/>
      <c r="L220" s="472"/>
      <c r="M220" s="466"/>
      <c r="N220" s="466"/>
      <c r="O220" s="466"/>
      <c r="P220" s="436"/>
      <c r="Q220" s="180"/>
      <c r="R220" s="466"/>
      <c r="S220" s="466"/>
      <c r="T220" s="466"/>
      <c r="U220" s="466"/>
      <c r="V220" s="466"/>
      <c r="W220" s="466"/>
      <c r="X220" s="466"/>
      <c r="Y220" s="466"/>
      <c r="Z220" s="466"/>
      <c r="AA220" s="466"/>
      <c r="AB220" s="466"/>
      <c r="AC220" s="466"/>
      <c r="AD220" s="466"/>
      <c r="AE220" s="466"/>
      <c r="AF220" s="466"/>
      <c r="AG220" s="466"/>
      <c r="AH220" s="466"/>
      <c r="AI220" s="466"/>
      <c r="AJ220" s="466"/>
    </row>
    <row r="221" spans="1:36" ht="12.75" customHeight="1">
      <c r="A221" s="466"/>
      <c r="B221" s="466"/>
      <c r="C221" s="466"/>
      <c r="D221" s="466"/>
      <c r="E221" s="466"/>
      <c r="F221" s="466"/>
      <c r="G221" s="466"/>
      <c r="H221" s="466"/>
      <c r="I221" s="466"/>
      <c r="J221" s="466"/>
      <c r="K221" s="466"/>
      <c r="L221" s="472"/>
      <c r="M221" s="466"/>
      <c r="N221" s="466"/>
      <c r="O221" s="466"/>
      <c r="P221" s="436"/>
      <c r="Q221" s="180"/>
      <c r="R221" s="466"/>
      <c r="S221" s="466"/>
      <c r="T221" s="466"/>
      <c r="U221" s="466"/>
      <c r="V221" s="466"/>
      <c r="W221" s="466"/>
      <c r="X221" s="466"/>
      <c r="Y221" s="466"/>
      <c r="Z221" s="466"/>
      <c r="AA221" s="466"/>
      <c r="AB221" s="466"/>
      <c r="AC221" s="466"/>
      <c r="AD221" s="466"/>
      <c r="AE221" s="466"/>
      <c r="AF221" s="466"/>
      <c r="AG221" s="466"/>
      <c r="AH221" s="466"/>
      <c r="AI221" s="466"/>
      <c r="AJ221" s="466"/>
    </row>
    <row r="222" spans="1:36" ht="12.75" customHeight="1">
      <c r="A222" s="466"/>
      <c r="B222" s="466"/>
      <c r="C222" s="466"/>
      <c r="D222" s="466"/>
      <c r="E222" s="466"/>
      <c r="F222" s="466"/>
      <c r="G222" s="466"/>
      <c r="H222" s="466"/>
      <c r="I222" s="466"/>
      <c r="J222" s="466"/>
      <c r="K222" s="466"/>
      <c r="L222" s="472"/>
      <c r="M222" s="466"/>
      <c r="N222" s="466"/>
      <c r="O222" s="466"/>
      <c r="P222" s="436"/>
      <c r="Q222" s="180"/>
      <c r="R222" s="466"/>
      <c r="S222" s="466"/>
      <c r="T222" s="466"/>
      <c r="U222" s="466"/>
      <c r="V222" s="466"/>
      <c r="W222" s="466"/>
      <c r="X222" s="466"/>
      <c r="Y222" s="466"/>
      <c r="Z222" s="466"/>
      <c r="AA222" s="466"/>
      <c r="AB222" s="466"/>
      <c r="AC222" s="466"/>
      <c r="AD222" s="466"/>
      <c r="AE222" s="466"/>
      <c r="AF222" s="466"/>
      <c r="AG222" s="466"/>
      <c r="AH222" s="466"/>
      <c r="AI222" s="466"/>
      <c r="AJ222" s="466"/>
    </row>
    <row r="223" spans="1:36" ht="12.75" customHeight="1">
      <c r="A223" s="466"/>
      <c r="B223" s="466"/>
      <c r="C223" s="466"/>
      <c r="D223" s="466"/>
      <c r="E223" s="466"/>
      <c r="F223" s="466"/>
      <c r="G223" s="466"/>
      <c r="H223" s="466"/>
      <c r="I223" s="466"/>
      <c r="J223" s="466"/>
      <c r="K223" s="466"/>
      <c r="L223" s="472"/>
      <c r="M223" s="466"/>
      <c r="N223" s="466"/>
      <c r="O223" s="466"/>
      <c r="P223" s="436"/>
      <c r="Q223" s="180"/>
      <c r="R223" s="466"/>
      <c r="S223" s="466"/>
      <c r="T223" s="466"/>
      <c r="U223" s="466"/>
      <c r="V223" s="466"/>
      <c r="W223" s="466"/>
      <c r="X223" s="466"/>
      <c r="Y223" s="466"/>
      <c r="Z223" s="466"/>
      <c r="AA223" s="466"/>
      <c r="AB223" s="466"/>
      <c r="AC223" s="466"/>
      <c r="AD223" s="466"/>
      <c r="AE223" s="466"/>
      <c r="AF223" s="466"/>
      <c r="AG223" s="466"/>
      <c r="AH223" s="466"/>
      <c r="AI223" s="466"/>
      <c r="AJ223" s="466"/>
    </row>
    <row r="224" spans="1:36" ht="12.75" customHeight="1">
      <c r="A224" s="466"/>
      <c r="B224" s="466"/>
      <c r="C224" s="466"/>
      <c r="D224" s="466"/>
      <c r="E224" s="466"/>
      <c r="F224" s="466"/>
      <c r="G224" s="466"/>
      <c r="H224" s="466"/>
      <c r="I224" s="466"/>
      <c r="J224" s="466"/>
      <c r="K224" s="466"/>
      <c r="L224" s="472"/>
      <c r="M224" s="466"/>
      <c r="N224" s="466"/>
      <c r="O224" s="466"/>
      <c r="P224" s="436"/>
      <c r="Q224" s="180"/>
      <c r="R224" s="466"/>
      <c r="S224" s="466"/>
      <c r="T224" s="466"/>
      <c r="U224" s="466"/>
      <c r="V224" s="466"/>
      <c r="W224" s="466"/>
      <c r="X224" s="466"/>
      <c r="Y224" s="466"/>
      <c r="Z224" s="466"/>
      <c r="AA224" s="466"/>
      <c r="AB224" s="466"/>
      <c r="AC224" s="466"/>
      <c r="AD224" s="466"/>
      <c r="AE224" s="466"/>
      <c r="AF224" s="466"/>
      <c r="AG224" s="466"/>
      <c r="AH224" s="466"/>
      <c r="AI224" s="466"/>
      <c r="AJ224" s="466"/>
    </row>
    <row r="225" spans="1:36" ht="12.75" customHeight="1">
      <c r="A225" s="466"/>
      <c r="B225" s="466"/>
      <c r="C225" s="466"/>
      <c r="D225" s="466"/>
      <c r="E225" s="466"/>
      <c r="F225" s="466"/>
      <c r="G225" s="466"/>
      <c r="H225" s="466"/>
      <c r="I225" s="466"/>
      <c r="J225" s="466"/>
      <c r="K225" s="466"/>
      <c r="L225" s="472"/>
      <c r="M225" s="466"/>
      <c r="N225" s="466"/>
      <c r="O225" s="466"/>
      <c r="P225" s="436"/>
      <c r="Q225" s="180"/>
      <c r="R225" s="466"/>
      <c r="S225" s="466"/>
      <c r="T225" s="466"/>
      <c r="U225" s="466"/>
      <c r="V225" s="466"/>
      <c r="W225" s="466"/>
      <c r="X225" s="466"/>
      <c r="Y225" s="466"/>
      <c r="Z225" s="466"/>
      <c r="AA225" s="466"/>
      <c r="AB225" s="466"/>
      <c r="AC225" s="466"/>
      <c r="AD225" s="466"/>
      <c r="AE225" s="466"/>
      <c r="AF225" s="466"/>
      <c r="AG225" s="466"/>
      <c r="AH225" s="466"/>
      <c r="AI225" s="466"/>
      <c r="AJ225" s="466"/>
    </row>
    <row r="226" spans="1:36" ht="12.75" customHeight="1">
      <c r="A226" s="466"/>
      <c r="B226" s="466"/>
      <c r="C226" s="466"/>
      <c r="D226" s="466"/>
      <c r="E226" s="466"/>
      <c r="F226" s="466"/>
      <c r="G226" s="466"/>
      <c r="H226" s="466"/>
      <c r="I226" s="466"/>
      <c r="J226" s="466"/>
      <c r="K226" s="466"/>
      <c r="L226" s="472"/>
      <c r="M226" s="466"/>
      <c r="N226" s="466"/>
      <c r="O226" s="466"/>
      <c r="P226" s="436"/>
      <c r="Q226" s="180"/>
      <c r="R226" s="466"/>
      <c r="S226" s="466"/>
      <c r="T226" s="466"/>
      <c r="U226" s="466"/>
      <c r="V226" s="466"/>
      <c r="W226" s="466"/>
      <c r="X226" s="466"/>
      <c r="Y226" s="466"/>
      <c r="Z226" s="466"/>
      <c r="AA226" s="466"/>
      <c r="AB226" s="466"/>
      <c r="AC226" s="466"/>
      <c r="AD226" s="466"/>
      <c r="AE226" s="466"/>
      <c r="AF226" s="466"/>
      <c r="AG226" s="466"/>
      <c r="AH226" s="466"/>
      <c r="AI226" s="466"/>
      <c r="AJ226" s="466"/>
    </row>
    <row r="227" spans="1:36" ht="12.75" customHeight="1">
      <c r="A227" s="466"/>
      <c r="B227" s="466"/>
      <c r="C227" s="466"/>
      <c r="D227" s="466"/>
      <c r="E227" s="466"/>
      <c r="F227" s="466"/>
      <c r="G227" s="466"/>
      <c r="H227" s="466"/>
      <c r="I227" s="466"/>
      <c r="J227" s="466"/>
      <c r="K227" s="466"/>
      <c r="L227" s="472"/>
      <c r="M227" s="466"/>
      <c r="N227" s="466"/>
      <c r="O227" s="466"/>
      <c r="P227" s="436"/>
      <c r="Q227" s="180"/>
      <c r="R227" s="466"/>
      <c r="S227" s="466"/>
      <c r="T227" s="466"/>
      <c r="U227" s="466"/>
      <c r="V227" s="466"/>
      <c r="W227" s="466"/>
      <c r="X227" s="466"/>
      <c r="Y227" s="466"/>
      <c r="Z227" s="466"/>
      <c r="AA227" s="466"/>
      <c r="AB227" s="466"/>
      <c r="AC227" s="466"/>
      <c r="AD227" s="466"/>
      <c r="AE227" s="466"/>
      <c r="AF227" s="466"/>
      <c r="AG227" s="466"/>
      <c r="AH227" s="466"/>
      <c r="AI227" s="466"/>
      <c r="AJ227" s="466"/>
    </row>
    <row r="228" spans="1:36" ht="12.75" customHeight="1">
      <c r="A228" s="466"/>
      <c r="B228" s="466"/>
      <c r="C228" s="466"/>
      <c r="D228" s="466"/>
      <c r="E228" s="466"/>
      <c r="F228" s="466"/>
      <c r="G228" s="466"/>
      <c r="H228" s="466"/>
      <c r="I228" s="466"/>
      <c r="J228" s="466"/>
      <c r="K228" s="466"/>
      <c r="L228" s="472"/>
      <c r="M228" s="466"/>
      <c r="N228" s="466"/>
      <c r="O228" s="466"/>
      <c r="P228" s="436"/>
      <c r="Q228" s="180"/>
      <c r="R228" s="466"/>
      <c r="S228" s="466"/>
      <c r="T228" s="466"/>
      <c r="U228" s="466"/>
      <c r="V228" s="466"/>
      <c r="W228" s="466"/>
      <c r="X228" s="466"/>
      <c r="Y228" s="466"/>
      <c r="Z228" s="466"/>
      <c r="AA228" s="466"/>
      <c r="AB228" s="466"/>
      <c r="AC228" s="466"/>
      <c r="AD228" s="466"/>
      <c r="AE228" s="466"/>
      <c r="AF228" s="466"/>
      <c r="AG228" s="466"/>
      <c r="AH228" s="466"/>
      <c r="AI228" s="466"/>
      <c r="AJ228" s="466"/>
    </row>
    <row r="229" spans="1:36" ht="12.75" customHeight="1">
      <c r="A229" s="466"/>
      <c r="B229" s="466"/>
      <c r="C229" s="466"/>
      <c r="D229" s="466"/>
      <c r="E229" s="466"/>
      <c r="F229" s="466"/>
      <c r="G229" s="466"/>
      <c r="H229" s="466"/>
      <c r="I229" s="466"/>
      <c r="J229" s="466"/>
      <c r="K229" s="466"/>
      <c r="L229" s="472"/>
      <c r="M229" s="466"/>
      <c r="N229" s="466"/>
      <c r="O229" s="466"/>
      <c r="P229" s="436"/>
      <c r="Q229" s="180"/>
      <c r="R229" s="466"/>
      <c r="S229" s="466"/>
      <c r="T229" s="466"/>
      <c r="U229" s="466"/>
      <c r="V229" s="466"/>
      <c r="W229" s="466"/>
      <c r="X229" s="466"/>
      <c r="Y229" s="466"/>
      <c r="Z229" s="466"/>
      <c r="AA229" s="466"/>
      <c r="AB229" s="466"/>
      <c r="AC229" s="466"/>
      <c r="AD229" s="466"/>
      <c r="AE229" s="466"/>
      <c r="AF229" s="466"/>
      <c r="AG229" s="466"/>
      <c r="AH229" s="466"/>
      <c r="AI229" s="466"/>
      <c r="AJ229" s="466"/>
    </row>
    <row r="230" spans="1:36" ht="12.75" customHeight="1">
      <c r="A230" s="466"/>
      <c r="B230" s="466"/>
      <c r="C230" s="466"/>
      <c r="D230" s="466"/>
      <c r="E230" s="466"/>
      <c r="F230" s="466"/>
      <c r="G230" s="466"/>
      <c r="H230" s="466"/>
      <c r="I230" s="466"/>
      <c r="J230" s="466"/>
      <c r="K230" s="466"/>
      <c r="L230" s="472"/>
      <c r="M230" s="466"/>
      <c r="N230" s="466"/>
      <c r="O230" s="466"/>
      <c r="P230" s="436"/>
      <c r="Q230" s="180"/>
      <c r="R230" s="466"/>
      <c r="S230" s="466"/>
      <c r="T230" s="466"/>
      <c r="U230" s="466"/>
      <c r="V230" s="466"/>
      <c r="W230" s="466"/>
      <c r="X230" s="466"/>
      <c r="Y230" s="466"/>
      <c r="Z230" s="466"/>
      <c r="AA230" s="466"/>
      <c r="AB230" s="466"/>
      <c r="AC230" s="466"/>
      <c r="AD230" s="466"/>
      <c r="AE230" s="466"/>
      <c r="AF230" s="466"/>
      <c r="AG230" s="466"/>
      <c r="AH230" s="466"/>
      <c r="AI230" s="466"/>
      <c r="AJ230" s="466"/>
    </row>
    <row r="231" spans="1:36" ht="12.75" customHeight="1">
      <c r="A231" s="466"/>
      <c r="B231" s="466"/>
      <c r="C231" s="466"/>
      <c r="D231" s="466"/>
      <c r="E231" s="466"/>
      <c r="F231" s="466"/>
      <c r="G231" s="466"/>
      <c r="H231" s="466"/>
      <c r="I231" s="466"/>
      <c r="J231" s="466"/>
      <c r="K231" s="466"/>
      <c r="L231" s="472"/>
      <c r="M231" s="466"/>
      <c r="N231" s="466"/>
      <c r="O231" s="466"/>
      <c r="P231" s="436"/>
      <c r="Q231" s="180"/>
      <c r="R231" s="466"/>
      <c r="S231" s="466"/>
      <c r="T231" s="466"/>
      <c r="U231" s="466"/>
      <c r="V231" s="466"/>
      <c r="W231" s="466"/>
      <c r="X231" s="466"/>
      <c r="Y231" s="466"/>
      <c r="Z231" s="466"/>
      <c r="AA231" s="466"/>
      <c r="AB231" s="466"/>
      <c r="AC231" s="466"/>
      <c r="AD231" s="466"/>
      <c r="AE231" s="466"/>
      <c r="AF231" s="466"/>
      <c r="AG231" s="466"/>
      <c r="AH231" s="466"/>
      <c r="AI231" s="466"/>
      <c r="AJ231" s="466"/>
    </row>
    <row r="232" spans="1:36" ht="12.75" customHeight="1">
      <c r="A232" s="466"/>
      <c r="B232" s="466"/>
      <c r="C232" s="466"/>
      <c r="D232" s="466"/>
      <c r="E232" s="466"/>
      <c r="F232" s="466"/>
      <c r="G232" s="466"/>
      <c r="H232" s="466"/>
      <c r="I232" s="466"/>
      <c r="J232" s="466"/>
      <c r="K232" s="466"/>
      <c r="L232" s="472"/>
      <c r="M232" s="466"/>
      <c r="N232" s="466"/>
      <c r="O232" s="466"/>
      <c r="P232" s="436"/>
      <c r="Q232" s="180"/>
      <c r="R232" s="466"/>
      <c r="S232" s="466"/>
      <c r="T232" s="466"/>
      <c r="U232" s="466"/>
      <c r="V232" s="466"/>
      <c r="W232" s="466"/>
      <c r="X232" s="466"/>
      <c r="Y232" s="466"/>
      <c r="Z232" s="466"/>
      <c r="AA232" s="466"/>
      <c r="AB232" s="466"/>
      <c r="AC232" s="466"/>
      <c r="AD232" s="466"/>
      <c r="AE232" s="466"/>
      <c r="AF232" s="466"/>
      <c r="AG232" s="466"/>
      <c r="AH232" s="466"/>
      <c r="AI232" s="466"/>
      <c r="AJ232" s="466"/>
    </row>
    <row r="233" spans="1:36" ht="12.75" customHeight="1">
      <c r="A233" s="466"/>
      <c r="B233" s="466"/>
      <c r="C233" s="466"/>
      <c r="D233" s="466"/>
      <c r="E233" s="466"/>
      <c r="F233" s="466"/>
      <c r="G233" s="466"/>
      <c r="H233" s="466"/>
      <c r="I233" s="466"/>
      <c r="J233" s="466"/>
      <c r="K233" s="466"/>
      <c r="L233" s="472"/>
      <c r="M233" s="466"/>
      <c r="N233" s="466"/>
      <c r="O233" s="466"/>
      <c r="P233" s="436"/>
      <c r="Q233" s="180"/>
      <c r="R233" s="466"/>
      <c r="S233" s="466"/>
      <c r="T233" s="466"/>
      <c r="U233" s="466"/>
      <c r="V233" s="466"/>
      <c r="W233" s="466"/>
      <c r="X233" s="466"/>
      <c r="Y233" s="466"/>
      <c r="Z233" s="466"/>
      <c r="AA233" s="466"/>
      <c r="AB233" s="466"/>
      <c r="AC233" s="466"/>
      <c r="AD233" s="466"/>
      <c r="AE233" s="466"/>
      <c r="AF233" s="466"/>
      <c r="AG233" s="466"/>
      <c r="AH233" s="466"/>
      <c r="AI233" s="466"/>
      <c r="AJ233" s="466"/>
    </row>
    <row r="234" spans="1:36" ht="12.75" customHeight="1">
      <c r="A234" s="466"/>
      <c r="B234" s="466"/>
      <c r="C234" s="466"/>
      <c r="D234" s="466"/>
      <c r="E234" s="466"/>
      <c r="F234" s="466"/>
      <c r="G234" s="466"/>
      <c r="H234" s="466"/>
      <c r="I234" s="466"/>
      <c r="J234" s="466"/>
      <c r="K234" s="466"/>
      <c r="L234" s="472"/>
      <c r="M234" s="466"/>
      <c r="N234" s="466"/>
      <c r="O234" s="466"/>
      <c r="P234" s="436"/>
      <c r="Q234" s="180"/>
      <c r="R234" s="466"/>
      <c r="S234" s="466"/>
      <c r="T234" s="466"/>
      <c r="U234" s="466"/>
      <c r="V234" s="466"/>
      <c r="W234" s="466"/>
      <c r="X234" s="466"/>
      <c r="Y234" s="466"/>
      <c r="Z234" s="466"/>
      <c r="AA234" s="466"/>
      <c r="AB234" s="466"/>
      <c r="AC234" s="466"/>
      <c r="AD234" s="466"/>
      <c r="AE234" s="466"/>
      <c r="AF234" s="466"/>
      <c r="AG234" s="466"/>
      <c r="AH234" s="466"/>
      <c r="AI234" s="466"/>
      <c r="AJ234" s="466"/>
    </row>
    <row r="235" spans="1:36" ht="12.75" customHeight="1">
      <c r="A235" s="466"/>
      <c r="B235" s="466"/>
      <c r="C235" s="466"/>
      <c r="D235" s="466"/>
      <c r="E235" s="466"/>
      <c r="F235" s="466"/>
      <c r="G235" s="466"/>
      <c r="H235" s="466"/>
      <c r="I235" s="466"/>
      <c r="J235" s="466"/>
      <c r="K235" s="466"/>
      <c r="L235" s="472"/>
      <c r="M235" s="466"/>
      <c r="N235" s="466"/>
      <c r="O235" s="466"/>
      <c r="P235" s="436"/>
      <c r="Q235" s="180"/>
      <c r="R235" s="466"/>
      <c r="S235" s="466"/>
      <c r="T235" s="466"/>
      <c r="U235" s="466"/>
      <c r="V235" s="466"/>
      <c r="W235" s="466"/>
      <c r="X235" s="466"/>
      <c r="Y235" s="466"/>
      <c r="Z235" s="466"/>
      <c r="AA235" s="466"/>
      <c r="AB235" s="466"/>
      <c r="AC235" s="466"/>
      <c r="AD235" s="466"/>
      <c r="AE235" s="466"/>
      <c r="AF235" s="466"/>
      <c r="AG235" s="466"/>
      <c r="AH235" s="466"/>
      <c r="AI235" s="466"/>
      <c r="AJ235" s="466"/>
    </row>
    <row r="236" spans="1:36" ht="12.75" customHeight="1">
      <c r="A236" s="466"/>
      <c r="B236" s="466"/>
      <c r="C236" s="466"/>
      <c r="D236" s="466"/>
      <c r="E236" s="466"/>
      <c r="F236" s="466"/>
      <c r="G236" s="466"/>
      <c r="H236" s="466"/>
      <c r="I236" s="466"/>
      <c r="J236" s="466"/>
      <c r="K236" s="466"/>
      <c r="L236" s="472"/>
      <c r="M236" s="466"/>
      <c r="N236" s="466"/>
      <c r="O236" s="466"/>
      <c r="P236" s="436"/>
      <c r="Q236" s="180"/>
      <c r="R236" s="466"/>
      <c r="S236" s="466"/>
      <c r="T236" s="466"/>
      <c r="U236" s="466"/>
      <c r="V236" s="466"/>
      <c r="W236" s="466"/>
      <c r="X236" s="466"/>
      <c r="Y236" s="466"/>
      <c r="Z236" s="466"/>
      <c r="AA236" s="466"/>
      <c r="AB236" s="466"/>
      <c r="AC236" s="466"/>
      <c r="AD236" s="466"/>
      <c r="AE236" s="466"/>
      <c r="AF236" s="466"/>
      <c r="AG236" s="466"/>
      <c r="AH236" s="466"/>
      <c r="AI236" s="466"/>
      <c r="AJ236" s="466"/>
    </row>
    <row r="237" spans="1:36" ht="12.75" customHeight="1">
      <c r="A237" s="466"/>
      <c r="B237" s="466"/>
      <c r="C237" s="466"/>
      <c r="D237" s="466"/>
      <c r="E237" s="466"/>
      <c r="F237" s="466"/>
      <c r="G237" s="466"/>
      <c r="H237" s="466"/>
      <c r="I237" s="466"/>
      <c r="J237" s="466"/>
      <c r="K237" s="466"/>
      <c r="L237" s="472"/>
      <c r="M237" s="466"/>
      <c r="N237" s="466"/>
      <c r="O237" s="466"/>
      <c r="P237" s="436"/>
      <c r="Q237" s="180"/>
      <c r="R237" s="466"/>
      <c r="S237" s="466"/>
      <c r="T237" s="466"/>
      <c r="U237" s="466"/>
      <c r="V237" s="466"/>
      <c r="W237" s="466"/>
      <c r="X237" s="466"/>
      <c r="Y237" s="466"/>
      <c r="Z237" s="466"/>
      <c r="AA237" s="466"/>
      <c r="AB237" s="466"/>
      <c r="AC237" s="466"/>
      <c r="AD237" s="466"/>
      <c r="AE237" s="466"/>
      <c r="AF237" s="466"/>
      <c r="AG237" s="466"/>
      <c r="AH237" s="466"/>
      <c r="AI237" s="466"/>
      <c r="AJ237" s="466"/>
    </row>
    <row r="238" spans="1:36" ht="12.75" customHeight="1">
      <c r="A238" s="466"/>
      <c r="B238" s="466"/>
      <c r="C238" s="466"/>
      <c r="D238" s="466"/>
      <c r="E238" s="466"/>
      <c r="F238" s="466"/>
      <c r="G238" s="466"/>
      <c r="H238" s="466"/>
      <c r="I238" s="466"/>
      <c r="J238" s="466"/>
      <c r="K238" s="466"/>
      <c r="L238" s="472"/>
      <c r="M238" s="466"/>
      <c r="N238" s="466"/>
      <c r="O238" s="466"/>
      <c r="P238" s="436"/>
      <c r="Q238" s="180"/>
      <c r="R238" s="466"/>
      <c r="S238" s="466"/>
      <c r="T238" s="466"/>
      <c r="U238" s="466"/>
      <c r="V238" s="466"/>
      <c r="W238" s="466"/>
      <c r="X238" s="466"/>
      <c r="Y238" s="466"/>
      <c r="Z238" s="466"/>
      <c r="AA238" s="466"/>
      <c r="AB238" s="466"/>
      <c r="AC238" s="466"/>
      <c r="AD238" s="466"/>
      <c r="AE238" s="466"/>
      <c r="AF238" s="466"/>
      <c r="AG238" s="466"/>
      <c r="AH238" s="466"/>
      <c r="AI238" s="466"/>
      <c r="AJ238" s="466"/>
    </row>
    <row r="239" spans="1:36" ht="12.75" customHeight="1">
      <c r="A239" s="466"/>
      <c r="B239" s="466"/>
      <c r="C239" s="466"/>
      <c r="D239" s="466"/>
      <c r="E239" s="466"/>
      <c r="F239" s="466"/>
      <c r="G239" s="466"/>
      <c r="H239" s="466"/>
      <c r="I239" s="466"/>
      <c r="J239" s="466"/>
      <c r="K239" s="466"/>
      <c r="L239" s="472"/>
      <c r="M239" s="466"/>
      <c r="N239" s="466"/>
      <c r="O239" s="466"/>
      <c r="P239" s="436"/>
      <c r="Q239" s="180"/>
      <c r="R239" s="466"/>
      <c r="S239" s="466"/>
      <c r="T239" s="466"/>
      <c r="U239" s="466"/>
      <c r="V239" s="466"/>
      <c r="W239" s="466"/>
      <c r="X239" s="466"/>
      <c r="Y239" s="466"/>
      <c r="Z239" s="466"/>
      <c r="AA239" s="466"/>
      <c r="AB239" s="466"/>
      <c r="AC239" s="466"/>
      <c r="AD239" s="466"/>
      <c r="AE239" s="466"/>
      <c r="AF239" s="466"/>
      <c r="AG239" s="466"/>
      <c r="AH239" s="466"/>
      <c r="AI239" s="466"/>
      <c r="AJ239" s="466"/>
    </row>
    <row r="240" spans="1:36" ht="12.75" customHeight="1">
      <c r="A240" s="466"/>
      <c r="B240" s="466"/>
      <c r="C240" s="466"/>
      <c r="D240" s="466"/>
      <c r="E240" s="466"/>
      <c r="F240" s="466"/>
      <c r="G240" s="466"/>
      <c r="H240" s="466"/>
      <c r="I240" s="466"/>
      <c r="J240" s="466"/>
      <c r="K240" s="466"/>
      <c r="L240" s="472"/>
      <c r="M240" s="466"/>
      <c r="N240" s="466"/>
      <c r="O240" s="466"/>
      <c r="P240" s="436"/>
      <c r="Q240" s="180"/>
      <c r="R240" s="466"/>
      <c r="S240" s="466"/>
      <c r="T240" s="466"/>
      <c r="U240" s="466"/>
      <c r="V240" s="466"/>
      <c r="W240" s="466"/>
      <c r="X240" s="466"/>
      <c r="Y240" s="466"/>
      <c r="Z240" s="466"/>
      <c r="AA240" s="466"/>
      <c r="AB240" s="466"/>
      <c r="AC240" s="466"/>
      <c r="AD240" s="466"/>
      <c r="AE240" s="466"/>
      <c r="AF240" s="466"/>
      <c r="AG240" s="466"/>
      <c r="AH240" s="466"/>
      <c r="AI240" s="466"/>
      <c r="AJ240" s="466"/>
    </row>
    <row r="241" spans="1:36" ht="12.75" customHeight="1">
      <c r="A241" s="466"/>
      <c r="B241" s="466"/>
      <c r="C241" s="466"/>
      <c r="D241" s="466"/>
      <c r="E241" s="466"/>
      <c r="F241" s="466"/>
      <c r="G241" s="466"/>
      <c r="H241" s="466"/>
      <c r="I241" s="466"/>
      <c r="J241" s="466"/>
      <c r="K241" s="466"/>
      <c r="L241" s="472"/>
      <c r="M241" s="466"/>
      <c r="N241" s="466"/>
      <c r="O241" s="466"/>
      <c r="P241" s="436"/>
      <c r="Q241" s="180"/>
      <c r="R241" s="466"/>
      <c r="S241" s="466"/>
      <c r="T241" s="466"/>
      <c r="U241" s="466"/>
      <c r="V241" s="466"/>
      <c r="W241" s="466"/>
      <c r="X241" s="466"/>
      <c r="Y241" s="466"/>
      <c r="Z241" s="466"/>
      <c r="AA241" s="466"/>
      <c r="AB241" s="466"/>
      <c r="AC241" s="466"/>
      <c r="AD241" s="466"/>
      <c r="AE241" s="466"/>
      <c r="AF241" s="466"/>
      <c r="AG241" s="466"/>
      <c r="AH241" s="466"/>
      <c r="AI241" s="466"/>
      <c r="AJ241" s="466"/>
    </row>
    <row r="242" spans="1:36" ht="12.75" customHeight="1">
      <c r="A242" s="466"/>
      <c r="B242" s="466"/>
      <c r="C242" s="466"/>
      <c r="D242" s="466"/>
      <c r="E242" s="466"/>
      <c r="F242" s="466"/>
      <c r="G242" s="466"/>
      <c r="H242" s="466"/>
      <c r="I242" s="466"/>
      <c r="J242" s="466"/>
      <c r="K242" s="466"/>
      <c r="L242" s="472"/>
      <c r="M242" s="466"/>
      <c r="N242" s="466"/>
      <c r="O242" s="466"/>
      <c r="P242" s="436"/>
      <c r="Q242" s="180"/>
      <c r="R242" s="466"/>
      <c r="S242" s="466"/>
      <c r="T242" s="466"/>
      <c r="U242" s="466"/>
      <c r="V242" s="466"/>
      <c r="W242" s="466"/>
      <c r="X242" s="466"/>
      <c r="Y242" s="466"/>
      <c r="Z242" s="466"/>
      <c r="AA242" s="466"/>
      <c r="AB242" s="466"/>
      <c r="AC242" s="466"/>
      <c r="AD242" s="466"/>
      <c r="AE242" s="466"/>
      <c r="AF242" s="466"/>
      <c r="AG242" s="466"/>
      <c r="AH242" s="466"/>
      <c r="AI242" s="466"/>
      <c r="AJ242" s="466"/>
    </row>
    <row r="243" spans="1:36" ht="12.75" customHeight="1">
      <c r="A243" s="466"/>
      <c r="B243" s="466"/>
      <c r="C243" s="466"/>
      <c r="D243" s="466"/>
      <c r="E243" s="466"/>
      <c r="F243" s="466"/>
      <c r="G243" s="466"/>
      <c r="H243" s="466"/>
      <c r="I243" s="466"/>
      <c r="J243" s="466"/>
      <c r="K243" s="466"/>
      <c r="L243" s="472"/>
      <c r="M243" s="466"/>
      <c r="N243" s="466"/>
      <c r="O243" s="466"/>
      <c r="P243" s="436"/>
      <c r="Q243" s="180"/>
      <c r="R243" s="466"/>
      <c r="S243" s="466"/>
      <c r="T243" s="466"/>
      <c r="U243" s="466"/>
      <c r="V243" s="466"/>
      <c r="W243" s="466"/>
      <c r="X243" s="466"/>
      <c r="Y243" s="466"/>
      <c r="Z243" s="466"/>
      <c r="AA243" s="466"/>
      <c r="AB243" s="466"/>
      <c r="AC243" s="466"/>
      <c r="AD243" s="466"/>
      <c r="AE243" s="466"/>
      <c r="AF243" s="466"/>
      <c r="AG243" s="466"/>
      <c r="AH243" s="466"/>
      <c r="AI243" s="466"/>
      <c r="AJ243" s="466"/>
    </row>
    <row r="244" spans="1:36" ht="12.75" customHeight="1">
      <c r="A244" s="466"/>
      <c r="B244" s="466"/>
      <c r="C244" s="466"/>
      <c r="D244" s="466"/>
      <c r="E244" s="466"/>
      <c r="F244" s="466"/>
      <c r="G244" s="466"/>
      <c r="H244" s="466"/>
      <c r="I244" s="466"/>
      <c r="J244" s="466"/>
      <c r="K244" s="466"/>
      <c r="L244" s="472"/>
      <c r="M244" s="466"/>
      <c r="N244" s="466"/>
      <c r="O244" s="466"/>
      <c r="P244" s="436"/>
      <c r="Q244" s="180"/>
      <c r="R244" s="466"/>
      <c r="S244" s="466"/>
      <c r="T244" s="466"/>
      <c r="U244" s="466"/>
      <c r="V244" s="466"/>
      <c r="W244" s="466"/>
      <c r="X244" s="466"/>
      <c r="Y244" s="466"/>
      <c r="Z244" s="466"/>
      <c r="AA244" s="466"/>
      <c r="AB244" s="466"/>
      <c r="AC244" s="466"/>
      <c r="AD244" s="466"/>
      <c r="AE244" s="466"/>
      <c r="AF244" s="466"/>
      <c r="AG244" s="466"/>
      <c r="AH244" s="466"/>
      <c r="AI244" s="466"/>
      <c r="AJ244" s="466"/>
    </row>
    <row r="245" spans="1:36" ht="12.75" customHeight="1">
      <c r="A245" s="466"/>
      <c r="B245" s="466"/>
      <c r="C245" s="466"/>
      <c r="D245" s="466"/>
      <c r="E245" s="466"/>
      <c r="F245" s="466"/>
      <c r="G245" s="466"/>
      <c r="H245" s="466"/>
      <c r="I245" s="466"/>
      <c r="J245" s="466"/>
      <c r="K245" s="466"/>
      <c r="L245" s="472"/>
      <c r="M245" s="466"/>
      <c r="N245" s="466"/>
      <c r="O245" s="466"/>
      <c r="P245" s="436"/>
      <c r="Q245" s="180"/>
      <c r="R245" s="466"/>
      <c r="S245" s="466"/>
      <c r="T245" s="466"/>
      <c r="U245" s="466"/>
      <c r="V245" s="466"/>
      <c r="W245" s="466"/>
      <c r="X245" s="466"/>
      <c r="Y245" s="466"/>
      <c r="Z245" s="466"/>
      <c r="AA245" s="466"/>
      <c r="AB245" s="466"/>
      <c r="AC245" s="466"/>
      <c r="AD245" s="466"/>
      <c r="AE245" s="466"/>
      <c r="AF245" s="466"/>
      <c r="AG245" s="466"/>
      <c r="AH245" s="466"/>
      <c r="AI245" s="466"/>
      <c r="AJ245" s="466"/>
    </row>
    <row r="246" spans="1:36" ht="12.75" customHeight="1">
      <c r="A246" s="466"/>
      <c r="B246" s="466"/>
      <c r="C246" s="466"/>
      <c r="D246" s="466"/>
      <c r="E246" s="466"/>
      <c r="F246" s="466"/>
      <c r="G246" s="466"/>
      <c r="H246" s="466"/>
      <c r="I246" s="466"/>
      <c r="J246" s="466"/>
      <c r="K246" s="466"/>
      <c r="L246" s="472"/>
      <c r="M246" s="466"/>
      <c r="N246" s="466"/>
      <c r="O246" s="466"/>
      <c r="P246" s="436"/>
      <c r="Q246" s="180"/>
      <c r="R246" s="466"/>
      <c r="S246" s="466"/>
      <c r="T246" s="466"/>
      <c r="U246" s="466"/>
      <c r="V246" s="466"/>
      <c r="W246" s="466"/>
      <c r="X246" s="466"/>
      <c r="Y246" s="466"/>
      <c r="Z246" s="466"/>
      <c r="AA246" s="466"/>
      <c r="AB246" s="466"/>
      <c r="AC246" s="466"/>
      <c r="AD246" s="466"/>
      <c r="AE246" s="466"/>
      <c r="AF246" s="466"/>
      <c r="AG246" s="466"/>
      <c r="AH246" s="466"/>
      <c r="AI246" s="466"/>
      <c r="AJ246" s="466"/>
    </row>
    <row r="247" spans="1:36" ht="12.75" customHeight="1">
      <c r="A247" s="466"/>
      <c r="B247" s="466"/>
      <c r="C247" s="466"/>
      <c r="D247" s="466"/>
      <c r="E247" s="466"/>
      <c r="F247" s="466"/>
      <c r="G247" s="466"/>
      <c r="H247" s="466"/>
      <c r="I247" s="466"/>
      <c r="J247" s="466"/>
      <c r="K247" s="466"/>
      <c r="L247" s="472"/>
      <c r="M247" s="466"/>
      <c r="N247" s="466"/>
      <c r="O247" s="466"/>
      <c r="P247" s="436"/>
      <c r="Q247" s="180"/>
      <c r="R247" s="466"/>
      <c r="S247" s="466"/>
      <c r="T247" s="466"/>
      <c r="U247" s="466"/>
      <c r="V247" s="466"/>
      <c r="W247" s="466"/>
      <c r="X247" s="466"/>
      <c r="Y247" s="466"/>
      <c r="Z247" s="466"/>
      <c r="AA247" s="466"/>
      <c r="AB247" s="466"/>
      <c r="AC247" s="466"/>
      <c r="AD247" s="466"/>
      <c r="AE247" s="466"/>
      <c r="AF247" s="466"/>
      <c r="AG247" s="466"/>
      <c r="AH247" s="466"/>
      <c r="AI247" s="466"/>
      <c r="AJ247" s="466"/>
    </row>
    <row r="248" spans="1:36" ht="12.75" customHeight="1">
      <c r="A248" s="466"/>
      <c r="B248" s="466"/>
      <c r="C248" s="466"/>
      <c r="D248" s="466"/>
      <c r="E248" s="466"/>
      <c r="F248" s="466"/>
      <c r="G248" s="466"/>
      <c r="H248" s="466"/>
      <c r="I248" s="466"/>
      <c r="J248" s="466"/>
      <c r="K248" s="466"/>
      <c r="L248" s="472"/>
      <c r="M248" s="466"/>
      <c r="N248" s="466"/>
      <c r="O248" s="466"/>
      <c r="P248" s="436"/>
      <c r="Q248" s="180"/>
      <c r="R248" s="466"/>
      <c r="S248" s="466"/>
      <c r="T248" s="466"/>
      <c r="U248" s="466"/>
      <c r="V248" s="466"/>
      <c r="W248" s="466"/>
      <c r="X248" s="466"/>
      <c r="Y248" s="466"/>
      <c r="Z248" s="466"/>
      <c r="AA248" s="466"/>
      <c r="AB248" s="466"/>
      <c r="AC248" s="466"/>
      <c r="AD248" s="466"/>
      <c r="AE248" s="466"/>
      <c r="AF248" s="466"/>
      <c r="AG248" s="466"/>
      <c r="AH248" s="466"/>
      <c r="AI248" s="466"/>
      <c r="AJ248" s="466"/>
    </row>
    <row r="249" spans="1:36" ht="12.75" customHeight="1">
      <c r="A249" s="466"/>
      <c r="B249" s="466"/>
      <c r="C249" s="466"/>
      <c r="D249" s="466"/>
      <c r="E249" s="466"/>
      <c r="F249" s="466"/>
      <c r="G249" s="466"/>
      <c r="H249" s="466"/>
      <c r="I249" s="466"/>
      <c r="J249" s="466"/>
      <c r="K249" s="466"/>
      <c r="L249" s="472"/>
      <c r="M249" s="466"/>
      <c r="N249" s="466"/>
      <c r="O249" s="466"/>
      <c r="P249" s="436"/>
      <c r="Q249" s="180"/>
      <c r="R249" s="466"/>
      <c r="S249" s="466"/>
      <c r="T249" s="466"/>
      <c r="U249" s="466"/>
      <c r="V249" s="466"/>
      <c r="W249" s="466"/>
      <c r="X249" s="466"/>
      <c r="Y249" s="466"/>
      <c r="Z249" s="466"/>
      <c r="AA249" s="466"/>
      <c r="AB249" s="466"/>
      <c r="AC249" s="466"/>
      <c r="AD249" s="466"/>
      <c r="AE249" s="466"/>
      <c r="AF249" s="466"/>
      <c r="AG249" s="466"/>
      <c r="AH249" s="466"/>
      <c r="AI249" s="466"/>
      <c r="AJ249" s="466"/>
    </row>
    <row r="250" spans="1:36" ht="12.75" customHeight="1">
      <c r="A250" s="466"/>
      <c r="B250" s="466"/>
      <c r="C250" s="466"/>
      <c r="D250" s="466"/>
      <c r="E250" s="466"/>
      <c r="F250" s="466"/>
      <c r="G250" s="466"/>
      <c r="H250" s="466"/>
      <c r="I250" s="466"/>
      <c r="J250" s="466"/>
      <c r="K250" s="466"/>
      <c r="L250" s="472"/>
      <c r="M250" s="466"/>
      <c r="N250" s="466"/>
      <c r="O250" s="466"/>
      <c r="P250" s="436"/>
      <c r="Q250" s="180"/>
      <c r="R250" s="466"/>
      <c r="S250" s="466"/>
      <c r="T250" s="466"/>
      <c r="U250" s="466"/>
      <c r="V250" s="466"/>
      <c r="W250" s="466"/>
      <c r="X250" s="466"/>
      <c r="Y250" s="466"/>
      <c r="Z250" s="466"/>
      <c r="AA250" s="466"/>
      <c r="AB250" s="466"/>
      <c r="AC250" s="466"/>
      <c r="AD250" s="466"/>
      <c r="AE250" s="466"/>
      <c r="AF250" s="466"/>
      <c r="AG250" s="466"/>
      <c r="AH250" s="466"/>
      <c r="AI250" s="466"/>
      <c r="AJ250" s="466"/>
    </row>
    <row r="251" spans="1:36" ht="12.75" customHeight="1">
      <c r="A251" s="466"/>
      <c r="B251" s="466"/>
      <c r="C251" s="466"/>
      <c r="D251" s="466"/>
      <c r="E251" s="466"/>
      <c r="F251" s="466"/>
      <c r="G251" s="466"/>
      <c r="H251" s="466"/>
      <c r="I251" s="466"/>
      <c r="J251" s="466"/>
      <c r="K251" s="466"/>
      <c r="L251" s="472"/>
      <c r="M251" s="466"/>
      <c r="N251" s="466"/>
      <c r="O251" s="466"/>
      <c r="P251" s="436"/>
      <c r="Q251" s="180"/>
      <c r="R251" s="466"/>
      <c r="S251" s="466"/>
      <c r="T251" s="466"/>
      <c r="U251" s="466"/>
      <c r="V251" s="466"/>
      <c r="W251" s="466"/>
      <c r="X251" s="466"/>
      <c r="Y251" s="466"/>
      <c r="Z251" s="466"/>
      <c r="AA251" s="466"/>
      <c r="AB251" s="466"/>
      <c r="AC251" s="466"/>
      <c r="AD251" s="466"/>
      <c r="AE251" s="466"/>
      <c r="AF251" s="466"/>
      <c r="AG251" s="466"/>
      <c r="AH251" s="466"/>
      <c r="AI251" s="466"/>
      <c r="AJ251" s="466"/>
    </row>
    <row r="252" spans="1:36" ht="12.75" customHeight="1">
      <c r="A252" s="466"/>
      <c r="B252" s="466"/>
      <c r="C252" s="466"/>
      <c r="D252" s="466"/>
      <c r="E252" s="466"/>
      <c r="F252" s="466"/>
      <c r="G252" s="466"/>
      <c r="H252" s="466"/>
      <c r="I252" s="466"/>
      <c r="J252" s="466"/>
      <c r="K252" s="466"/>
      <c r="L252" s="472"/>
      <c r="M252" s="466"/>
      <c r="N252" s="466"/>
      <c r="O252" s="466"/>
      <c r="P252" s="436"/>
      <c r="Q252" s="180"/>
      <c r="R252" s="466"/>
      <c r="S252" s="466"/>
      <c r="T252" s="466"/>
      <c r="U252" s="466"/>
      <c r="V252" s="466"/>
      <c r="W252" s="466"/>
      <c r="X252" s="466"/>
      <c r="Y252" s="466"/>
      <c r="Z252" s="466"/>
      <c r="AA252" s="466"/>
      <c r="AB252" s="466"/>
      <c r="AC252" s="466"/>
      <c r="AD252" s="466"/>
      <c r="AE252" s="466"/>
      <c r="AF252" s="466"/>
      <c r="AG252" s="466"/>
      <c r="AH252" s="466"/>
      <c r="AI252" s="466"/>
      <c r="AJ252" s="466"/>
    </row>
    <row r="253" spans="1:36" ht="12.75" customHeight="1">
      <c r="A253" s="466"/>
      <c r="B253" s="466"/>
      <c r="C253" s="466"/>
      <c r="D253" s="466"/>
      <c r="E253" s="466"/>
      <c r="F253" s="466"/>
      <c r="G253" s="466"/>
      <c r="H253" s="466"/>
      <c r="I253" s="466"/>
      <c r="J253" s="466"/>
      <c r="K253" s="466"/>
      <c r="L253" s="472"/>
      <c r="M253" s="466"/>
      <c r="N253" s="466"/>
      <c r="O253" s="466"/>
      <c r="P253" s="436"/>
      <c r="Q253" s="180"/>
      <c r="R253" s="466"/>
      <c r="S253" s="466"/>
      <c r="T253" s="466"/>
      <c r="U253" s="466"/>
      <c r="V253" s="466"/>
      <c r="W253" s="466"/>
      <c r="X253" s="466"/>
      <c r="Y253" s="466"/>
      <c r="Z253" s="466"/>
      <c r="AA253" s="466"/>
      <c r="AB253" s="466"/>
      <c r="AC253" s="466"/>
      <c r="AD253" s="466"/>
      <c r="AE253" s="466"/>
      <c r="AF253" s="466"/>
      <c r="AG253" s="466"/>
      <c r="AH253" s="466"/>
      <c r="AI253" s="466"/>
      <c r="AJ253" s="466"/>
    </row>
    <row r="254" spans="1:36" ht="12.75" customHeight="1">
      <c r="A254" s="466"/>
      <c r="B254" s="466"/>
      <c r="C254" s="466"/>
      <c r="D254" s="466"/>
      <c r="E254" s="466"/>
      <c r="F254" s="466"/>
      <c r="G254" s="466"/>
      <c r="H254" s="466"/>
      <c r="I254" s="466"/>
      <c r="J254" s="466"/>
      <c r="K254" s="466"/>
      <c r="L254" s="472"/>
      <c r="M254" s="466"/>
      <c r="N254" s="466"/>
      <c r="O254" s="466"/>
      <c r="P254" s="436"/>
      <c r="Q254" s="180"/>
      <c r="R254" s="466"/>
      <c r="S254" s="466"/>
      <c r="T254" s="466"/>
      <c r="U254" s="466"/>
      <c r="V254" s="466"/>
      <c r="W254" s="466"/>
      <c r="X254" s="466"/>
      <c r="Y254" s="466"/>
      <c r="Z254" s="466"/>
      <c r="AA254" s="466"/>
      <c r="AB254" s="466"/>
      <c r="AC254" s="466"/>
      <c r="AD254" s="466"/>
      <c r="AE254" s="466"/>
      <c r="AF254" s="466"/>
      <c r="AG254" s="466"/>
      <c r="AH254" s="466"/>
      <c r="AI254" s="466"/>
      <c r="AJ254" s="466"/>
    </row>
    <row r="255" spans="1:36" ht="12.75" customHeight="1">
      <c r="A255" s="466"/>
      <c r="B255" s="466"/>
      <c r="C255" s="466"/>
      <c r="D255" s="466"/>
      <c r="E255" s="466"/>
      <c r="F255" s="466"/>
      <c r="G255" s="466"/>
      <c r="H255" s="466"/>
      <c r="I255" s="466"/>
      <c r="J255" s="466"/>
      <c r="K255" s="466"/>
      <c r="L255" s="472"/>
      <c r="M255" s="466"/>
      <c r="N255" s="466"/>
      <c r="O255" s="466"/>
      <c r="P255" s="436"/>
      <c r="Q255" s="180"/>
      <c r="R255" s="466"/>
      <c r="S255" s="466"/>
      <c r="T255" s="466"/>
      <c r="U255" s="466"/>
      <c r="V255" s="466"/>
      <c r="W255" s="466"/>
      <c r="X255" s="466"/>
      <c r="Y255" s="466"/>
      <c r="Z255" s="466"/>
      <c r="AA255" s="466"/>
      <c r="AB255" s="466"/>
      <c r="AC255" s="466"/>
      <c r="AD255" s="466"/>
      <c r="AE255" s="466"/>
      <c r="AF255" s="466"/>
      <c r="AG255" s="466"/>
      <c r="AH255" s="466"/>
      <c r="AI255" s="466"/>
      <c r="AJ255" s="466"/>
    </row>
    <row r="256" spans="1:36" ht="12.75" customHeight="1">
      <c r="A256" s="466"/>
      <c r="B256" s="466"/>
      <c r="C256" s="466"/>
      <c r="D256" s="466"/>
      <c r="E256" s="466"/>
      <c r="F256" s="466"/>
      <c r="G256" s="466"/>
      <c r="H256" s="466"/>
      <c r="I256" s="466"/>
      <c r="J256" s="466"/>
      <c r="K256" s="466"/>
      <c r="L256" s="472"/>
      <c r="M256" s="466"/>
      <c r="N256" s="466"/>
      <c r="O256" s="466"/>
      <c r="P256" s="436"/>
      <c r="Q256" s="180"/>
      <c r="R256" s="466"/>
      <c r="S256" s="466"/>
      <c r="T256" s="466"/>
      <c r="U256" s="466"/>
      <c r="V256" s="466"/>
      <c r="W256" s="466"/>
      <c r="X256" s="466"/>
      <c r="Y256" s="466"/>
      <c r="Z256" s="466"/>
      <c r="AA256" s="466"/>
      <c r="AB256" s="466"/>
      <c r="AC256" s="466"/>
      <c r="AD256" s="466"/>
      <c r="AE256" s="466"/>
      <c r="AF256" s="466"/>
      <c r="AG256" s="466"/>
      <c r="AH256" s="466"/>
      <c r="AI256" s="466"/>
      <c r="AJ256" s="466"/>
    </row>
    <row r="257" spans="1:36" ht="12.75" customHeight="1">
      <c r="A257" s="466"/>
      <c r="B257" s="466"/>
      <c r="C257" s="466"/>
      <c r="D257" s="466"/>
      <c r="E257" s="466"/>
      <c r="F257" s="466"/>
      <c r="G257" s="466"/>
      <c r="H257" s="466"/>
      <c r="I257" s="466"/>
      <c r="J257" s="466"/>
      <c r="K257" s="466"/>
      <c r="L257" s="472"/>
      <c r="M257" s="466"/>
      <c r="N257" s="466"/>
      <c r="O257" s="466"/>
      <c r="P257" s="436"/>
      <c r="Q257" s="180"/>
      <c r="R257" s="466"/>
      <c r="S257" s="466"/>
      <c r="T257" s="466"/>
      <c r="U257" s="466"/>
      <c r="V257" s="466"/>
      <c r="W257" s="466"/>
      <c r="X257" s="466"/>
      <c r="Y257" s="466"/>
      <c r="Z257" s="466"/>
      <c r="AA257" s="466"/>
      <c r="AB257" s="466"/>
      <c r="AC257" s="466"/>
      <c r="AD257" s="466"/>
      <c r="AE257" s="466"/>
      <c r="AF257" s="466"/>
      <c r="AG257" s="466"/>
      <c r="AH257" s="466"/>
      <c r="AI257" s="466"/>
      <c r="AJ257" s="466"/>
    </row>
    <row r="258" spans="1:36" ht="12.75" customHeight="1">
      <c r="A258" s="466"/>
      <c r="B258" s="466"/>
      <c r="C258" s="466"/>
      <c r="D258" s="466"/>
      <c r="E258" s="466"/>
      <c r="F258" s="466"/>
      <c r="G258" s="466"/>
      <c r="H258" s="466"/>
      <c r="I258" s="466"/>
      <c r="J258" s="466"/>
      <c r="K258" s="466"/>
      <c r="L258" s="472"/>
      <c r="M258" s="466"/>
      <c r="N258" s="466"/>
      <c r="O258" s="466"/>
      <c r="P258" s="436"/>
      <c r="Q258" s="180"/>
      <c r="R258" s="466"/>
      <c r="S258" s="466"/>
      <c r="T258" s="466"/>
      <c r="U258" s="466"/>
      <c r="V258" s="466"/>
      <c r="W258" s="466"/>
      <c r="X258" s="466"/>
      <c r="Y258" s="466"/>
      <c r="Z258" s="466"/>
      <c r="AA258" s="466"/>
      <c r="AB258" s="466"/>
      <c r="AC258" s="466"/>
      <c r="AD258" s="466"/>
      <c r="AE258" s="466"/>
      <c r="AF258" s="466"/>
      <c r="AG258" s="466"/>
      <c r="AH258" s="466"/>
      <c r="AI258" s="466"/>
      <c r="AJ258" s="466"/>
    </row>
    <row r="259" spans="1:36" ht="12.75" customHeight="1">
      <c r="A259" s="466"/>
      <c r="B259" s="466"/>
      <c r="C259" s="466"/>
      <c r="D259" s="466"/>
      <c r="E259" s="466"/>
      <c r="F259" s="466"/>
      <c r="G259" s="466"/>
      <c r="H259" s="466"/>
      <c r="I259" s="466"/>
      <c r="J259" s="466"/>
      <c r="K259" s="466"/>
      <c r="L259" s="472"/>
      <c r="M259" s="466"/>
      <c r="N259" s="466"/>
      <c r="O259" s="466"/>
      <c r="P259" s="436"/>
      <c r="Q259" s="180"/>
      <c r="R259" s="466"/>
      <c r="S259" s="466"/>
      <c r="T259" s="466"/>
      <c r="U259" s="466"/>
      <c r="V259" s="466"/>
      <c r="W259" s="466"/>
      <c r="X259" s="466"/>
      <c r="Y259" s="466"/>
      <c r="Z259" s="466"/>
      <c r="AA259" s="466"/>
      <c r="AB259" s="466"/>
      <c r="AC259" s="466"/>
      <c r="AD259" s="466"/>
      <c r="AE259" s="466"/>
      <c r="AF259" s="466"/>
      <c r="AG259" s="466"/>
      <c r="AH259" s="466"/>
      <c r="AI259" s="466"/>
      <c r="AJ259" s="466"/>
    </row>
    <row r="260" spans="1:36" ht="12.75" customHeight="1">
      <c r="A260" s="466"/>
      <c r="B260" s="466"/>
      <c r="C260" s="466"/>
      <c r="D260" s="466"/>
      <c r="E260" s="466"/>
      <c r="F260" s="466"/>
      <c r="G260" s="466"/>
      <c r="H260" s="466"/>
      <c r="I260" s="466"/>
      <c r="J260" s="466"/>
      <c r="K260" s="466"/>
      <c r="L260" s="472"/>
      <c r="M260" s="466"/>
      <c r="N260" s="466"/>
      <c r="O260" s="466"/>
      <c r="P260" s="436"/>
      <c r="Q260" s="180"/>
      <c r="R260" s="466"/>
      <c r="S260" s="466"/>
      <c r="T260" s="466"/>
      <c r="U260" s="466"/>
      <c r="V260" s="466"/>
      <c r="W260" s="466"/>
      <c r="X260" s="466"/>
      <c r="Y260" s="466"/>
      <c r="Z260" s="466"/>
      <c r="AA260" s="466"/>
      <c r="AB260" s="466"/>
      <c r="AC260" s="466"/>
      <c r="AD260" s="466"/>
      <c r="AE260" s="466"/>
      <c r="AF260" s="466"/>
      <c r="AG260" s="466"/>
      <c r="AH260" s="466"/>
      <c r="AI260" s="466"/>
      <c r="AJ260" s="466"/>
    </row>
    <row r="261" spans="1:36" ht="12.75" customHeight="1">
      <c r="A261" s="466"/>
      <c r="B261" s="466"/>
      <c r="C261" s="466"/>
      <c r="D261" s="466"/>
      <c r="E261" s="466"/>
      <c r="F261" s="466"/>
      <c r="G261" s="466"/>
      <c r="H261" s="466"/>
      <c r="I261" s="466"/>
      <c r="J261" s="466"/>
      <c r="K261" s="466"/>
      <c r="L261" s="472"/>
      <c r="M261" s="466"/>
      <c r="N261" s="466"/>
      <c r="O261" s="466"/>
      <c r="P261" s="436"/>
      <c r="Q261" s="180"/>
      <c r="R261" s="466"/>
      <c r="S261" s="466"/>
      <c r="T261" s="466"/>
      <c r="U261" s="466"/>
      <c r="V261" s="466"/>
      <c r="W261" s="466"/>
      <c r="X261" s="466"/>
      <c r="Y261" s="466"/>
      <c r="Z261" s="466"/>
      <c r="AA261" s="466"/>
      <c r="AB261" s="466"/>
      <c r="AC261" s="466"/>
      <c r="AD261" s="466"/>
      <c r="AE261" s="466"/>
      <c r="AF261" s="466"/>
      <c r="AG261" s="466"/>
      <c r="AH261" s="466"/>
      <c r="AI261" s="466"/>
      <c r="AJ261" s="466"/>
    </row>
    <row r="262" spans="1:36" ht="12.75" customHeight="1">
      <c r="A262" s="466"/>
      <c r="B262" s="466"/>
      <c r="C262" s="466"/>
      <c r="D262" s="466"/>
      <c r="E262" s="466"/>
      <c r="F262" s="466"/>
      <c r="G262" s="466"/>
      <c r="H262" s="466"/>
      <c r="I262" s="466"/>
      <c r="J262" s="466"/>
      <c r="K262" s="466"/>
      <c r="L262" s="472"/>
      <c r="M262" s="466"/>
      <c r="N262" s="466"/>
      <c r="O262" s="466"/>
      <c r="P262" s="436"/>
      <c r="Q262" s="180"/>
      <c r="R262" s="466"/>
      <c r="S262" s="466"/>
      <c r="T262" s="466"/>
      <c r="U262" s="466"/>
      <c r="V262" s="466"/>
      <c r="W262" s="466"/>
      <c r="X262" s="466"/>
      <c r="Y262" s="466"/>
      <c r="Z262" s="466"/>
      <c r="AA262" s="466"/>
      <c r="AB262" s="466"/>
      <c r="AC262" s="466"/>
      <c r="AD262" s="466"/>
      <c r="AE262" s="466"/>
      <c r="AF262" s="466"/>
      <c r="AG262" s="466"/>
      <c r="AH262" s="466"/>
      <c r="AI262" s="466"/>
      <c r="AJ262" s="466"/>
    </row>
    <row r="263" spans="1:36" ht="12.75" customHeight="1">
      <c r="A263" s="466"/>
      <c r="B263" s="466"/>
      <c r="C263" s="466"/>
      <c r="D263" s="466"/>
      <c r="E263" s="466"/>
      <c r="F263" s="466"/>
      <c r="G263" s="466"/>
      <c r="H263" s="466"/>
      <c r="I263" s="466"/>
      <c r="J263" s="466"/>
      <c r="K263" s="466"/>
      <c r="L263" s="472"/>
      <c r="M263" s="466"/>
      <c r="N263" s="466"/>
      <c r="O263" s="466"/>
      <c r="P263" s="436"/>
      <c r="Q263" s="180"/>
      <c r="R263" s="466"/>
      <c r="S263" s="466"/>
      <c r="T263" s="466"/>
      <c r="U263" s="466"/>
      <c r="V263" s="466"/>
      <c r="W263" s="466"/>
      <c r="X263" s="466"/>
      <c r="Y263" s="466"/>
      <c r="Z263" s="466"/>
      <c r="AA263" s="466"/>
      <c r="AB263" s="466"/>
      <c r="AC263" s="466"/>
      <c r="AD263" s="466"/>
      <c r="AE263" s="466"/>
      <c r="AF263" s="466"/>
      <c r="AG263" s="466"/>
      <c r="AH263" s="466"/>
      <c r="AI263" s="466"/>
      <c r="AJ263" s="466"/>
    </row>
    <row r="264" spans="1:36" ht="12.75" customHeight="1">
      <c r="A264" s="466"/>
      <c r="B264" s="466"/>
      <c r="C264" s="466"/>
      <c r="D264" s="466"/>
      <c r="E264" s="466"/>
      <c r="F264" s="466"/>
      <c r="G264" s="466"/>
      <c r="H264" s="466"/>
      <c r="I264" s="466"/>
      <c r="J264" s="466"/>
      <c r="K264" s="466"/>
      <c r="L264" s="472"/>
      <c r="M264" s="466"/>
      <c r="N264" s="466"/>
      <c r="O264" s="466"/>
      <c r="P264" s="436"/>
      <c r="Q264" s="180"/>
      <c r="R264" s="466"/>
      <c r="S264" s="466"/>
      <c r="T264" s="466"/>
      <c r="U264" s="466"/>
      <c r="V264" s="466"/>
      <c r="W264" s="466"/>
      <c r="X264" s="466"/>
      <c r="Y264" s="466"/>
      <c r="Z264" s="466"/>
      <c r="AA264" s="466"/>
      <c r="AB264" s="466"/>
      <c r="AC264" s="466"/>
      <c r="AD264" s="466"/>
      <c r="AE264" s="466"/>
      <c r="AF264" s="466"/>
      <c r="AG264" s="466"/>
      <c r="AH264" s="466"/>
      <c r="AI264" s="466"/>
      <c r="AJ264" s="466"/>
    </row>
    <row r="265" spans="1:36" ht="12.75" customHeight="1">
      <c r="A265" s="466"/>
      <c r="B265" s="466"/>
      <c r="C265" s="466"/>
      <c r="D265" s="466"/>
      <c r="E265" s="466"/>
      <c r="F265" s="466"/>
      <c r="G265" s="466"/>
      <c r="H265" s="466"/>
      <c r="I265" s="466"/>
      <c r="J265" s="466"/>
      <c r="K265" s="466"/>
      <c r="L265" s="472"/>
      <c r="M265" s="466"/>
      <c r="N265" s="466"/>
      <c r="O265" s="466"/>
      <c r="P265" s="436"/>
      <c r="Q265" s="180"/>
      <c r="R265" s="466"/>
      <c r="S265" s="466"/>
      <c r="T265" s="466"/>
      <c r="U265" s="466"/>
      <c r="V265" s="466"/>
      <c r="W265" s="466"/>
      <c r="X265" s="466"/>
      <c r="Y265" s="466"/>
      <c r="Z265" s="466"/>
      <c r="AA265" s="466"/>
      <c r="AB265" s="466"/>
      <c r="AC265" s="466"/>
      <c r="AD265" s="466"/>
      <c r="AE265" s="466"/>
      <c r="AF265" s="466"/>
      <c r="AG265" s="466"/>
      <c r="AH265" s="466"/>
      <c r="AI265" s="466"/>
      <c r="AJ265" s="466"/>
    </row>
    <row r="266" spans="1:36" ht="12.75" customHeight="1">
      <c r="A266" s="466"/>
      <c r="B266" s="466"/>
      <c r="C266" s="466"/>
      <c r="D266" s="466"/>
      <c r="E266" s="466"/>
      <c r="F266" s="466"/>
      <c r="G266" s="466"/>
      <c r="H266" s="466"/>
      <c r="I266" s="466"/>
      <c r="J266" s="466"/>
      <c r="K266" s="466"/>
      <c r="L266" s="472"/>
      <c r="M266" s="466"/>
      <c r="N266" s="466"/>
      <c r="O266" s="466"/>
      <c r="P266" s="436"/>
      <c r="Q266" s="180"/>
      <c r="R266" s="466"/>
      <c r="S266" s="466"/>
      <c r="T266" s="466"/>
      <c r="U266" s="466"/>
      <c r="V266" s="466"/>
      <c r="W266" s="466"/>
      <c r="X266" s="466"/>
      <c r="Y266" s="466"/>
      <c r="Z266" s="466"/>
      <c r="AA266" s="466"/>
      <c r="AB266" s="466"/>
      <c r="AC266" s="466"/>
      <c r="AD266" s="466"/>
      <c r="AE266" s="466"/>
      <c r="AF266" s="466"/>
      <c r="AG266" s="466"/>
      <c r="AH266" s="466"/>
      <c r="AI266" s="466"/>
      <c r="AJ266" s="466"/>
    </row>
    <row r="267" spans="1:36" ht="12.75" customHeight="1">
      <c r="A267" s="466"/>
      <c r="B267" s="466"/>
      <c r="C267" s="466"/>
      <c r="D267" s="466"/>
      <c r="E267" s="466"/>
      <c r="F267" s="466"/>
      <c r="G267" s="466"/>
      <c r="H267" s="466"/>
      <c r="I267" s="466"/>
      <c r="J267" s="466"/>
      <c r="K267" s="466"/>
      <c r="L267" s="472"/>
      <c r="M267" s="466"/>
      <c r="N267" s="466"/>
      <c r="O267" s="466"/>
      <c r="P267" s="436"/>
      <c r="Q267" s="180"/>
      <c r="R267" s="466"/>
      <c r="S267" s="466"/>
      <c r="T267" s="466"/>
      <c r="U267" s="466"/>
      <c r="V267" s="466"/>
      <c r="W267" s="466"/>
      <c r="X267" s="466"/>
      <c r="Y267" s="466"/>
      <c r="Z267" s="466"/>
      <c r="AA267" s="466"/>
      <c r="AB267" s="466"/>
      <c r="AC267" s="466"/>
      <c r="AD267" s="466"/>
      <c r="AE267" s="466"/>
      <c r="AF267" s="466"/>
      <c r="AG267" s="466"/>
      <c r="AH267" s="466"/>
      <c r="AI267" s="466"/>
      <c r="AJ267" s="466"/>
    </row>
    <row r="268" spans="1:36" ht="12.75" customHeight="1">
      <c r="A268" s="466"/>
      <c r="B268" s="466"/>
      <c r="C268" s="466"/>
      <c r="D268" s="466"/>
      <c r="E268" s="466"/>
      <c r="F268" s="466"/>
      <c r="G268" s="466"/>
      <c r="H268" s="466"/>
      <c r="I268" s="466"/>
      <c r="J268" s="466"/>
      <c r="K268" s="466"/>
      <c r="L268" s="472"/>
      <c r="M268" s="466"/>
      <c r="N268" s="466"/>
      <c r="O268" s="466"/>
      <c r="P268" s="436"/>
      <c r="Q268" s="180"/>
      <c r="R268" s="466"/>
      <c r="S268" s="466"/>
      <c r="T268" s="466"/>
      <c r="U268" s="466"/>
      <c r="V268" s="466"/>
      <c r="W268" s="466"/>
      <c r="X268" s="466"/>
      <c r="Y268" s="466"/>
      <c r="Z268" s="466"/>
      <c r="AA268" s="466"/>
      <c r="AB268" s="466"/>
      <c r="AC268" s="466"/>
      <c r="AD268" s="466"/>
      <c r="AE268" s="466"/>
      <c r="AF268" s="466"/>
      <c r="AG268" s="466"/>
      <c r="AH268" s="466"/>
      <c r="AI268" s="466"/>
      <c r="AJ268" s="466"/>
    </row>
    <row r="269" spans="1:36" ht="12.75" customHeight="1">
      <c r="A269" s="466"/>
      <c r="B269" s="466"/>
      <c r="C269" s="466"/>
      <c r="D269" s="466"/>
      <c r="E269" s="466"/>
      <c r="F269" s="466"/>
      <c r="G269" s="466"/>
      <c r="H269" s="466"/>
      <c r="I269" s="466"/>
      <c r="J269" s="466"/>
      <c r="K269" s="466"/>
      <c r="L269" s="472"/>
      <c r="M269" s="466"/>
      <c r="N269" s="466"/>
      <c r="O269" s="466"/>
      <c r="P269" s="436"/>
      <c r="Q269" s="180"/>
      <c r="R269" s="466"/>
      <c r="S269" s="466"/>
      <c r="T269" s="466"/>
      <c r="U269" s="466"/>
      <c r="V269" s="466"/>
      <c r="W269" s="466"/>
      <c r="X269" s="466"/>
      <c r="Y269" s="466"/>
      <c r="Z269" s="466"/>
      <c r="AA269" s="466"/>
      <c r="AB269" s="466"/>
      <c r="AC269" s="466"/>
      <c r="AD269" s="466"/>
      <c r="AE269" s="466"/>
      <c r="AF269" s="466"/>
      <c r="AG269" s="466"/>
      <c r="AH269" s="466"/>
      <c r="AI269" s="466"/>
      <c r="AJ269" s="466"/>
    </row>
    <row r="270" spans="1:36" ht="12.75" customHeight="1">
      <c r="A270" s="466"/>
      <c r="B270" s="466"/>
      <c r="C270" s="466"/>
      <c r="D270" s="466"/>
      <c r="E270" s="466"/>
      <c r="F270" s="466"/>
      <c r="G270" s="466"/>
      <c r="H270" s="466"/>
      <c r="I270" s="466"/>
      <c r="J270" s="466"/>
      <c r="K270" s="466"/>
      <c r="L270" s="472"/>
      <c r="M270" s="466"/>
      <c r="N270" s="466"/>
      <c r="O270" s="466"/>
      <c r="P270" s="436"/>
      <c r="Q270" s="180"/>
      <c r="R270" s="466"/>
      <c r="S270" s="466"/>
      <c r="T270" s="466"/>
      <c r="U270" s="466"/>
      <c r="V270" s="466"/>
      <c r="W270" s="466"/>
      <c r="X270" s="466"/>
      <c r="Y270" s="466"/>
      <c r="Z270" s="466"/>
      <c r="AA270" s="466"/>
      <c r="AB270" s="466"/>
      <c r="AC270" s="466"/>
      <c r="AD270" s="466"/>
      <c r="AE270" s="466"/>
      <c r="AF270" s="466"/>
      <c r="AG270" s="466"/>
      <c r="AH270" s="466"/>
      <c r="AI270" s="466"/>
      <c r="AJ270" s="466"/>
    </row>
    <row r="271" spans="1:36" ht="12.75" customHeight="1">
      <c r="A271" s="466"/>
      <c r="B271" s="466"/>
      <c r="C271" s="466"/>
      <c r="D271" s="466"/>
      <c r="E271" s="466"/>
      <c r="F271" s="466"/>
      <c r="G271" s="466"/>
      <c r="H271" s="466"/>
      <c r="I271" s="466"/>
      <c r="J271" s="466"/>
      <c r="K271" s="466"/>
      <c r="L271" s="472"/>
      <c r="M271" s="466"/>
      <c r="N271" s="466"/>
      <c r="O271" s="466"/>
      <c r="P271" s="436"/>
      <c r="Q271" s="180"/>
      <c r="R271" s="466"/>
      <c r="S271" s="466"/>
      <c r="T271" s="466"/>
      <c r="U271" s="466"/>
      <c r="V271" s="466"/>
      <c r="W271" s="466"/>
      <c r="X271" s="466"/>
      <c r="Y271" s="466"/>
      <c r="Z271" s="466"/>
      <c r="AA271" s="466"/>
      <c r="AB271" s="466"/>
      <c r="AC271" s="466"/>
      <c r="AD271" s="466"/>
      <c r="AE271" s="466"/>
      <c r="AF271" s="466"/>
      <c r="AG271" s="466"/>
      <c r="AH271" s="466"/>
      <c r="AI271" s="466"/>
      <c r="AJ271" s="466"/>
    </row>
    <row r="272" spans="1:36" ht="12.75" customHeight="1">
      <c r="A272" s="466"/>
      <c r="B272" s="466"/>
      <c r="C272" s="466"/>
      <c r="D272" s="466"/>
      <c r="E272" s="466"/>
      <c r="F272" s="466"/>
      <c r="G272" s="466"/>
      <c r="H272" s="466"/>
      <c r="I272" s="466"/>
      <c r="J272" s="466"/>
      <c r="K272" s="466"/>
      <c r="L272" s="472"/>
      <c r="M272" s="466"/>
      <c r="N272" s="466"/>
      <c r="O272" s="466"/>
      <c r="P272" s="436"/>
      <c r="Q272" s="180"/>
      <c r="R272" s="466"/>
      <c r="S272" s="466"/>
      <c r="T272" s="466"/>
      <c r="U272" s="466"/>
      <c r="V272" s="466"/>
      <c r="W272" s="466"/>
      <c r="X272" s="466"/>
      <c r="Y272" s="466"/>
      <c r="Z272" s="466"/>
      <c r="AA272" s="466"/>
      <c r="AB272" s="466"/>
      <c r="AC272" s="466"/>
      <c r="AD272" s="466"/>
      <c r="AE272" s="466"/>
      <c r="AF272" s="466"/>
      <c r="AG272" s="466"/>
      <c r="AH272" s="466"/>
      <c r="AI272" s="466"/>
      <c r="AJ272" s="466"/>
    </row>
    <row r="273" spans="1:36" ht="12.75" customHeight="1">
      <c r="A273" s="466"/>
      <c r="B273" s="466"/>
      <c r="C273" s="466"/>
      <c r="D273" s="466"/>
      <c r="E273" s="466"/>
      <c r="F273" s="466"/>
      <c r="G273" s="466"/>
      <c r="H273" s="466"/>
      <c r="I273" s="466"/>
      <c r="J273" s="466"/>
      <c r="K273" s="466"/>
      <c r="L273" s="472"/>
      <c r="M273" s="466"/>
      <c r="N273" s="466"/>
      <c r="O273" s="466"/>
      <c r="P273" s="436"/>
      <c r="Q273" s="180"/>
      <c r="R273" s="466"/>
      <c r="S273" s="466"/>
      <c r="T273" s="466"/>
      <c r="U273" s="466"/>
      <c r="V273" s="466"/>
      <c r="W273" s="466"/>
      <c r="X273" s="466"/>
      <c r="Y273" s="466"/>
      <c r="Z273" s="466"/>
      <c r="AA273" s="466"/>
      <c r="AB273" s="466"/>
      <c r="AC273" s="466"/>
      <c r="AD273" s="466"/>
      <c r="AE273" s="466"/>
      <c r="AF273" s="466"/>
      <c r="AG273" s="466"/>
      <c r="AH273" s="466"/>
      <c r="AI273" s="466"/>
      <c r="AJ273" s="466"/>
    </row>
    <row r="274" spans="1:36" ht="12.75" customHeight="1">
      <c r="A274" s="466"/>
      <c r="B274" s="466"/>
      <c r="C274" s="466"/>
      <c r="D274" s="466"/>
      <c r="E274" s="466"/>
      <c r="F274" s="466"/>
      <c r="G274" s="466"/>
      <c r="H274" s="466"/>
      <c r="I274" s="466"/>
      <c r="J274" s="466"/>
      <c r="K274" s="466"/>
      <c r="L274" s="472"/>
      <c r="M274" s="466"/>
      <c r="N274" s="466"/>
      <c r="O274" s="466"/>
      <c r="P274" s="436"/>
      <c r="Q274" s="180"/>
      <c r="R274" s="466"/>
      <c r="S274" s="466"/>
      <c r="T274" s="466"/>
      <c r="U274" s="466"/>
      <c r="V274" s="466"/>
      <c r="W274" s="466"/>
      <c r="X274" s="466"/>
      <c r="Y274" s="466"/>
      <c r="Z274" s="466"/>
      <c r="AA274" s="466"/>
      <c r="AB274" s="466"/>
      <c r="AC274" s="466"/>
      <c r="AD274" s="466"/>
      <c r="AE274" s="466"/>
      <c r="AF274" s="466"/>
      <c r="AG274" s="466"/>
      <c r="AH274" s="466"/>
      <c r="AI274" s="466"/>
      <c r="AJ274" s="466"/>
    </row>
    <row r="275" spans="1:36" ht="12.75" customHeight="1">
      <c r="A275" s="466"/>
      <c r="B275" s="466"/>
      <c r="C275" s="466"/>
      <c r="D275" s="466"/>
      <c r="E275" s="466"/>
      <c r="F275" s="466"/>
      <c r="G275" s="466"/>
      <c r="H275" s="466"/>
      <c r="I275" s="466"/>
      <c r="J275" s="466"/>
      <c r="K275" s="466"/>
      <c r="L275" s="472"/>
      <c r="M275" s="466"/>
      <c r="N275" s="466"/>
      <c r="O275" s="466"/>
      <c r="P275" s="436"/>
      <c r="Q275" s="180"/>
      <c r="R275" s="466"/>
      <c r="S275" s="466"/>
      <c r="T275" s="466"/>
      <c r="U275" s="466"/>
      <c r="V275" s="466"/>
      <c r="W275" s="466"/>
      <c r="X275" s="466"/>
      <c r="Y275" s="466"/>
      <c r="Z275" s="466"/>
      <c r="AA275" s="466"/>
      <c r="AB275" s="466"/>
      <c r="AC275" s="466"/>
      <c r="AD275" s="466"/>
      <c r="AE275" s="466"/>
      <c r="AF275" s="466"/>
      <c r="AG275" s="466"/>
      <c r="AH275" s="466"/>
      <c r="AI275" s="466"/>
      <c r="AJ275" s="466"/>
    </row>
    <row r="276" spans="1:36" ht="12.75" customHeight="1">
      <c r="A276" s="466"/>
      <c r="B276" s="466"/>
      <c r="C276" s="466"/>
      <c r="D276" s="466"/>
      <c r="E276" s="466"/>
      <c r="F276" s="466"/>
      <c r="G276" s="466"/>
      <c r="H276" s="466"/>
      <c r="I276" s="466"/>
      <c r="J276" s="466"/>
      <c r="K276" s="466"/>
      <c r="L276" s="472"/>
      <c r="M276" s="466"/>
      <c r="N276" s="466"/>
      <c r="O276" s="466"/>
      <c r="P276" s="436"/>
      <c r="Q276" s="180"/>
      <c r="R276" s="466"/>
      <c r="S276" s="466"/>
      <c r="T276" s="466"/>
      <c r="U276" s="466"/>
      <c r="V276" s="466"/>
      <c r="W276" s="466"/>
      <c r="X276" s="466"/>
      <c r="Y276" s="466"/>
      <c r="Z276" s="466"/>
      <c r="AA276" s="466"/>
      <c r="AB276" s="466"/>
      <c r="AC276" s="466"/>
      <c r="AD276" s="466"/>
      <c r="AE276" s="466"/>
      <c r="AF276" s="466"/>
      <c r="AG276" s="466"/>
      <c r="AH276" s="466"/>
      <c r="AI276" s="466"/>
      <c r="AJ276" s="466"/>
    </row>
    <row r="277" spans="1:36" ht="12.75" customHeight="1">
      <c r="A277" s="466"/>
      <c r="B277" s="466"/>
      <c r="C277" s="466"/>
      <c r="D277" s="466"/>
      <c r="E277" s="466"/>
      <c r="F277" s="466"/>
      <c r="G277" s="466"/>
      <c r="H277" s="466"/>
      <c r="I277" s="466"/>
      <c r="J277" s="466"/>
      <c r="K277" s="466"/>
      <c r="L277" s="472"/>
      <c r="M277" s="466"/>
      <c r="N277" s="466"/>
      <c r="O277" s="466"/>
      <c r="P277" s="436"/>
      <c r="Q277" s="180"/>
      <c r="R277" s="466"/>
      <c r="S277" s="466"/>
      <c r="T277" s="466"/>
      <c r="U277" s="466"/>
      <c r="V277" s="466"/>
      <c r="W277" s="466"/>
      <c r="X277" s="466"/>
      <c r="Y277" s="466"/>
      <c r="Z277" s="466"/>
      <c r="AA277" s="466"/>
      <c r="AB277" s="466"/>
      <c r="AC277" s="466"/>
      <c r="AD277" s="466"/>
      <c r="AE277" s="466"/>
      <c r="AF277" s="466"/>
      <c r="AG277" s="466"/>
      <c r="AH277" s="466"/>
      <c r="AI277" s="466"/>
      <c r="AJ277" s="466"/>
    </row>
    <row r="278" spans="1:36" ht="12.75" customHeight="1">
      <c r="A278" s="466"/>
      <c r="B278" s="466"/>
      <c r="C278" s="466"/>
      <c r="D278" s="466"/>
      <c r="E278" s="466"/>
      <c r="F278" s="466"/>
      <c r="G278" s="466"/>
      <c r="H278" s="466"/>
      <c r="I278" s="466"/>
      <c r="J278" s="466"/>
      <c r="K278" s="466"/>
      <c r="L278" s="472"/>
      <c r="M278" s="466"/>
      <c r="N278" s="466"/>
      <c r="O278" s="466"/>
      <c r="P278" s="436"/>
      <c r="Q278" s="180"/>
      <c r="R278" s="466"/>
      <c r="S278" s="466"/>
      <c r="T278" s="466"/>
      <c r="U278" s="466"/>
      <c r="V278" s="466"/>
      <c r="W278" s="466"/>
      <c r="X278" s="466"/>
      <c r="Y278" s="466"/>
      <c r="Z278" s="466"/>
      <c r="AA278" s="466"/>
      <c r="AB278" s="466"/>
      <c r="AC278" s="466"/>
      <c r="AD278" s="466"/>
      <c r="AE278" s="466"/>
      <c r="AF278" s="466"/>
      <c r="AG278" s="466"/>
      <c r="AH278" s="466"/>
      <c r="AI278" s="466"/>
      <c r="AJ278" s="466"/>
    </row>
    <row r="279" spans="1:36" ht="12.75" customHeight="1">
      <c r="A279" s="466"/>
      <c r="B279" s="466"/>
      <c r="C279" s="466"/>
      <c r="D279" s="466"/>
      <c r="E279" s="466"/>
      <c r="F279" s="466"/>
      <c r="G279" s="466"/>
      <c r="H279" s="466"/>
      <c r="I279" s="466"/>
      <c r="J279" s="466"/>
      <c r="K279" s="466"/>
      <c r="L279" s="472"/>
      <c r="M279" s="466"/>
      <c r="N279" s="466"/>
      <c r="O279" s="466"/>
      <c r="P279" s="436"/>
      <c r="Q279" s="180"/>
      <c r="R279" s="466"/>
      <c r="S279" s="466"/>
      <c r="T279" s="466"/>
      <c r="U279" s="466"/>
      <c r="V279" s="466"/>
      <c r="W279" s="466"/>
      <c r="X279" s="466"/>
      <c r="Y279" s="466"/>
      <c r="Z279" s="466"/>
      <c r="AA279" s="466"/>
      <c r="AB279" s="466"/>
      <c r="AC279" s="466"/>
      <c r="AD279" s="466"/>
      <c r="AE279" s="466"/>
      <c r="AF279" s="466"/>
      <c r="AG279" s="466"/>
      <c r="AH279" s="466"/>
      <c r="AI279" s="466"/>
      <c r="AJ279" s="466"/>
    </row>
    <row r="280" spans="1:36" ht="12.75" customHeight="1">
      <c r="A280" s="466"/>
      <c r="B280" s="466"/>
      <c r="C280" s="466"/>
      <c r="D280" s="466"/>
      <c r="E280" s="466"/>
      <c r="F280" s="466"/>
      <c r="G280" s="466"/>
      <c r="H280" s="466"/>
      <c r="I280" s="466"/>
      <c r="J280" s="466"/>
      <c r="K280" s="466"/>
      <c r="L280" s="472"/>
      <c r="M280" s="466"/>
      <c r="N280" s="466"/>
      <c r="O280" s="466"/>
      <c r="P280" s="436"/>
      <c r="Q280" s="180"/>
      <c r="R280" s="466"/>
      <c r="S280" s="466"/>
      <c r="T280" s="466"/>
      <c r="U280" s="466"/>
      <c r="V280" s="466"/>
      <c r="W280" s="466"/>
      <c r="X280" s="466"/>
      <c r="Y280" s="466"/>
      <c r="Z280" s="466"/>
      <c r="AA280" s="466"/>
      <c r="AB280" s="466"/>
      <c r="AC280" s="466"/>
      <c r="AD280" s="466"/>
      <c r="AE280" s="466"/>
      <c r="AF280" s="466"/>
      <c r="AG280" s="466"/>
      <c r="AH280" s="466"/>
      <c r="AI280" s="466"/>
      <c r="AJ280" s="466"/>
    </row>
    <row r="281" spans="1:36" ht="12.75" customHeight="1">
      <c r="A281" s="466"/>
      <c r="B281" s="466"/>
      <c r="C281" s="466"/>
      <c r="D281" s="466"/>
      <c r="E281" s="466"/>
      <c r="F281" s="466"/>
      <c r="G281" s="466"/>
      <c r="H281" s="466"/>
      <c r="I281" s="466"/>
      <c r="J281" s="466"/>
      <c r="K281" s="466"/>
      <c r="L281" s="472"/>
      <c r="M281" s="466"/>
      <c r="N281" s="466"/>
      <c r="O281" s="466"/>
      <c r="P281" s="436"/>
      <c r="Q281" s="180"/>
      <c r="R281" s="466"/>
      <c r="S281" s="466"/>
      <c r="T281" s="466"/>
      <c r="U281" s="466"/>
      <c r="V281" s="466"/>
      <c r="W281" s="466"/>
      <c r="X281" s="466"/>
      <c r="Y281" s="466"/>
      <c r="Z281" s="466"/>
      <c r="AA281" s="466"/>
      <c r="AB281" s="466"/>
      <c r="AC281" s="466"/>
      <c r="AD281" s="466"/>
      <c r="AE281" s="466"/>
      <c r="AF281" s="466"/>
      <c r="AG281" s="466"/>
      <c r="AH281" s="466"/>
      <c r="AI281" s="466"/>
      <c r="AJ281" s="466"/>
    </row>
    <row r="282" spans="1:36" ht="12.75" customHeight="1">
      <c r="A282" s="466"/>
      <c r="B282" s="466"/>
      <c r="C282" s="466"/>
      <c r="D282" s="466"/>
      <c r="E282" s="466"/>
      <c r="F282" s="466"/>
      <c r="G282" s="466"/>
      <c r="H282" s="466"/>
      <c r="I282" s="466"/>
      <c r="J282" s="466"/>
      <c r="K282" s="466"/>
      <c r="L282" s="472"/>
      <c r="M282" s="466"/>
      <c r="N282" s="466"/>
      <c r="O282" s="466"/>
      <c r="P282" s="436"/>
      <c r="Q282" s="180"/>
      <c r="R282" s="466"/>
      <c r="S282" s="466"/>
      <c r="T282" s="466"/>
      <c r="U282" s="466"/>
      <c r="V282" s="466"/>
      <c r="W282" s="466"/>
      <c r="X282" s="466"/>
      <c r="Y282" s="466"/>
      <c r="Z282" s="466"/>
      <c r="AA282" s="466"/>
      <c r="AB282" s="466"/>
      <c r="AC282" s="466"/>
      <c r="AD282" s="466"/>
      <c r="AE282" s="466"/>
      <c r="AF282" s="466"/>
      <c r="AG282" s="466"/>
      <c r="AH282" s="466"/>
      <c r="AI282" s="466"/>
      <c r="AJ282" s="466"/>
    </row>
    <row r="283" spans="1:36" ht="12.75" customHeight="1">
      <c r="A283" s="466"/>
      <c r="B283" s="466"/>
      <c r="C283" s="466"/>
      <c r="D283" s="466"/>
      <c r="E283" s="466"/>
      <c r="F283" s="466"/>
      <c r="G283" s="466"/>
      <c r="H283" s="466"/>
      <c r="I283" s="466"/>
      <c r="J283" s="466"/>
      <c r="K283" s="466"/>
      <c r="L283" s="472"/>
      <c r="M283" s="466"/>
      <c r="N283" s="466"/>
      <c r="O283" s="466"/>
      <c r="P283" s="436"/>
      <c r="Q283" s="180"/>
      <c r="R283" s="466"/>
      <c r="S283" s="466"/>
      <c r="T283" s="466"/>
      <c r="U283" s="466"/>
      <c r="V283" s="466"/>
      <c r="W283" s="466"/>
      <c r="X283" s="466"/>
      <c r="Y283" s="466"/>
      <c r="Z283" s="466"/>
      <c r="AA283" s="466"/>
      <c r="AB283" s="466"/>
      <c r="AC283" s="466"/>
      <c r="AD283" s="466"/>
      <c r="AE283" s="466"/>
      <c r="AF283" s="466"/>
      <c r="AG283" s="466"/>
      <c r="AH283" s="466"/>
      <c r="AI283" s="466"/>
      <c r="AJ283" s="466"/>
    </row>
    <row r="284" spans="1:36" ht="12.75" customHeight="1">
      <c r="A284" s="466"/>
      <c r="B284" s="466"/>
      <c r="C284" s="466"/>
      <c r="D284" s="466"/>
      <c r="E284" s="466"/>
      <c r="F284" s="466"/>
      <c r="G284" s="466"/>
      <c r="H284" s="466"/>
      <c r="I284" s="466"/>
      <c r="J284" s="466"/>
      <c r="K284" s="466"/>
      <c r="L284" s="472"/>
      <c r="M284" s="466"/>
      <c r="N284" s="466"/>
      <c r="O284" s="466"/>
      <c r="P284" s="436"/>
      <c r="Q284" s="180"/>
      <c r="R284" s="466"/>
      <c r="S284" s="466"/>
      <c r="T284" s="466"/>
      <c r="U284" s="466"/>
      <c r="V284" s="466"/>
      <c r="W284" s="466"/>
      <c r="X284" s="466"/>
      <c r="Y284" s="466"/>
      <c r="Z284" s="466"/>
      <c r="AA284" s="466"/>
      <c r="AB284" s="466"/>
      <c r="AC284" s="466"/>
      <c r="AD284" s="466"/>
      <c r="AE284" s="466"/>
      <c r="AF284" s="466"/>
      <c r="AG284" s="466"/>
      <c r="AH284" s="466"/>
      <c r="AI284" s="466"/>
      <c r="AJ284" s="466"/>
    </row>
    <row r="285" spans="1:36" ht="12.75" customHeight="1">
      <c r="A285" s="466"/>
      <c r="B285" s="466"/>
      <c r="C285" s="466"/>
      <c r="D285" s="466"/>
      <c r="E285" s="466"/>
      <c r="F285" s="466"/>
      <c r="G285" s="466"/>
      <c r="H285" s="466"/>
      <c r="I285" s="466"/>
      <c r="J285" s="466"/>
      <c r="K285" s="466"/>
      <c r="L285" s="472"/>
      <c r="M285" s="466"/>
      <c r="N285" s="466"/>
      <c r="O285" s="466"/>
      <c r="P285" s="436"/>
      <c r="Q285" s="180"/>
      <c r="R285" s="466"/>
      <c r="S285" s="466"/>
      <c r="T285" s="466"/>
      <c r="U285" s="466"/>
      <c r="V285" s="466"/>
      <c r="W285" s="466"/>
      <c r="X285" s="466"/>
      <c r="Y285" s="466"/>
      <c r="Z285" s="466"/>
      <c r="AA285" s="466"/>
      <c r="AB285" s="466"/>
      <c r="AC285" s="466"/>
      <c r="AD285" s="466"/>
      <c r="AE285" s="466"/>
      <c r="AF285" s="466"/>
      <c r="AG285" s="466"/>
      <c r="AH285" s="466"/>
      <c r="AI285" s="466"/>
      <c r="AJ285" s="466"/>
    </row>
    <row r="286" spans="1:36" ht="12.75" customHeight="1">
      <c r="A286" s="466"/>
      <c r="B286" s="466"/>
      <c r="C286" s="466"/>
      <c r="D286" s="466"/>
      <c r="E286" s="466"/>
      <c r="F286" s="466"/>
      <c r="G286" s="466"/>
      <c r="H286" s="466"/>
      <c r="I286" s="466"/>
      <c r="J286" s="466"/>
      <c r="K286" s="466"/>
      <c r="L286" s="472"/>
      <c r="M286" s="466"/>
      <c r="N286" s="466"/>
      <c r="O286" s="466"/>
      <c r="P286" s="436"/>
      <c r="Q286" s="180"/>
      <c r="R286" s="466"/>
      <c r="S286" s="466"/>
      <c r="T286" s="466"/>
      <c r="U286" s="466"/>
      <c r="V286" s="466"/>
      <c r="W286" s="466"/>
      <c r="X286" s="466"/>
      <c r="Y286" s="466"/>
      <c r="Z286" s="466"/>
      <c r="AA286" s="466"/>
      <c r="AB286" s="466"/>
      <c r="AC286" s="466"/>
      <c r="AD286" s="466"/>
      <c r="AE286" s="466"/>
      <c r="AF286" s="466"/>
      <c r="AG286" s="466"/>
      <c r="AH286" s="466"/>
      <c r="AI286" s="466"/>
      <c r="AJ286" s="466"/>
    </row>
    <row r="287" spans="1:36" ht="12.75" customHeight="1">
      <c r="A287" s="466"/>
      <c r="B287" s="466"/>
      <c r="C287" s="466"/>
      <c r="D287" s="466"/>
      <c r="E287" s="466"/>
      <c r="F287" s="466"/>
      <c r="G287" s="466"/>
      <c r="H287" s="466"/>
      <c r="I287" s="466"/>
      <c r="J287" s="466"/>
      <c r="K287" s="466"/>
      <c r="L287" s="472"/>
      <c r="M287" s="466"/>
      <c r="N287" s="466"/>
      <c r="O287" s="466"/>
      <c r="P287" s="436"/>
      <c r="Q287" s="180"/>
      <c r="R287" s="466"/>
      <c r="S287" s="466"/>
      <c r="T287" s="466"/>
      <c r="U287" s="466"/>
      <c r="V287" s="466"/>
      <c r="W287" s="466"/>
      <c r="X287" s="466"/>
      <c r="Y287" s="466"/>
      <c r="Z287" s="466"/>
      <c r="AA287" s="466"/>
      <c r="AB287" s="466"/>
      <c r="AC287" s="466"/>
      <c r="AD287" s="466"/>
      <c r="AE287" s="466"/>
      <c r="AF287" s="466"/>
      <c r="AG287" s="466"/>
      <c r="AH287" s="466"/>
      <c r="AI287" s="466"/>
      <c r="AJ287" s="466"/>
    </row>
    <row r="288" spans="1:36" ht="12.75" customHeight="1">
      <c r="A288" s="466"/>
      <c r="B288" s="466"/>
      <c r="C288" s="466"/>
      <c r="D288" s="466"/>
      <c r="E288" s="466"/>
      <c r="F288" s="466"/>
      <c r="G288" s="466"/>
      <c r="H288" s="466"/>
      <c r="I288" s="466"/>
      <c r="J288" s="466"/>
      <c r="K288" s="466"/>
      <c r="L288" s="472"/>
      <c r="M288" s="466"/>
      <c r="N288" s="466"/>
      <c r="O288" s="466"/>
      <c r="P288" s="436"/>
      <c r="Q288" s="180"/>
      <c r="R288" s="466"/>
      <c r="S288" s="466"/>
      <c r="T288" s="466"/>
      <c r="U288" s="466"/>
      <c r="V288" s="466"/>
      <c r="W288" s="466"/>
      <c r="X288" s="466"/>
      <c r="Y288" s="466"/>
      <c r="Z288" s="466"/>
      <c r="AA288" s="466"/>
      <c r="AB288" s="466"/>
      <c r="AC288" s="466"/>
      <c r="AD288" s="466"/>
      <c r="AE288" s="466"/>
      <c r="AF288" s="466"/>
      <c r="AG288" s="466"/>
      <c r="AH288" s="466"/>
      <c r="AI288" s="466"/>
      <c r="AJ288" s="466"/>
    </row>
    <row r="289" spans="1:36" ht="12.75" customHeight="1">
      <c r="A289" s="466"/>
      <c r="B289" s="466"/>
      <c r="C289" s="466"/>
      <c r="D289" s="466"/>
      <c r="E289" s="466"/>
      <c r="F289" s="466"/>
      <c r="G289" s="466"/>
      <c r="H289" s="466"/>
      <c r="I289" s="466"/>
      <c r="J289" s="466"/>
      <c r="K289" s="466"/>
      <c r="L289" s="472"/>
      <c r="M289" s="466"/>
      <c r="N289" s="466"/>
      <c r="O289" s="466"/>
      <c r="P289" s="436"/>
      <c r="Q289" s="180"/>
      <c r="R289" s="466"/>
      <c r="S289" s="466"/>
      <c r="T289" s="466"/>
      <c r="U289" s="466"/>
      <c r="V289" s="466"/>
      <c r="W289" s="466"/>
      <c r="X289" s="466"/>
      <c r="Y289" s="466"/>
      <c r="Z289" s="466"/>
      <c r="AA289" s="466"/>
      <c r="AB289" s="466"/>
      <c r="AC289" s="466"/>
      <c r="AD289" s="466"/>
      <c r="AE289" s="466"/>
      <c r="AF289" s="466"/>
      <c r="AG289" s="466"/>
      <c r="AH289" s="466"/>
      <c r="AI289" s="466"/>
      <c r="AJ289" s="466"/>
    </row>
    <row r="290" spans="1:36" ht="12.75" customHeight="1">
      <c r="A290" s="466"/>
      <c r="B290" s="466"/>
      <c r="C290" s="466"/>
      <c r="D290" s="466"/>
      <c r="E290" s="466"/>
      <c r="F290" s="466"/>
      <c r="G290" s="466"/>
      <c r="H290" s="466"/>
      <c r="I290" s="466"/>
      <c r="J290" s="466"/>
      <c r="K290" s="466"/>
      <c r="L290" s="472"/>
      <c r="M290" s="466"/>
      <c r="N290" s="466"/>
      <c r="O290" s="466"/>
      <c r="P290" s="436"/>
      <c r="Q290" s="180"/>
      <c r="R290" s="466"/>
      <c r="S290" s="466"/>
      <c r="T290" s="466"/>
      <c r="U290" s="466"/>
      <c r="V290" s="466"/>
      <c r="W290" s="466"/>
      <c r="X290" s="466"/>
      <c r="Y290" s="466"/>
      <c r="Z290" s="466"/>
      <c r="AA290" s="466"/>
      <c r="AB290" s="466"/>
      <c r="AC290" s="466"/>
      <c r="AD290" s="466"/>
      <c r="AE290" s="466"/>
      <c r="AF290" s="466"/>
      <c r="AG290" s="466"/>
      <c r="AH290" s="466"/>
      <c r="AI290" s="466"/>
      <c r="AJ290" s="466"/>
    </row>
    <row r="291" spans="1:36" ht="12.75" customHeight="1">
      <c r="A291" s="466"/>
      <c r="B291" s="466"/>
      <c r="C291" s="466"/>
      <c r="D291" s="466"/>
      <c r="E291" s="466"/>
      <c r="F291" s="466"/>
      <c r="G291" s="466"/>
      <c r="H291" s="466"/>
      <c r="I291" s="466"/>
      <c r="J291" s="466"/>
      <c r="K291" s="466"/>
      <c r="L291" s="472"/>
      <c r="M291" s="466"/>
      <c r="N291" s="466"/>
      <c r="O291" s="466"/>
      <c r="P291" s="436"/>
      <c r="Q291" s="180"/>
      <c r="R291" s="466"/>
      <c r="S291" s="466"/>
      <c r="T291" s="466"/>
      <c r="U291" s="466"/>
      <c r="V291" s="466"/>
      <c r="W291" s="466"/>
      <c r="X291" s="466"/>
      <c r="Y291" s="466"/>
      <c r="Z291" s="466"/>
      <c r="AA291" s="466"/>
      <c r="AB291" s="466"/>
      <c r="AC291" s="466"/>
      <c r="AD291" s="466"/>
      <c r="AE291" s="466"/>
      <c r="AF291" s="466"/>
      <c r="AG291" s="466"/>
      <c r="AH291" s="466"/>
      <c r="AI291" s="466"/>
      <c r="AJ291" s="466"/>
    </row>
    <row r="292" spans="1:36" ht="12.75" customHeight="1">
      <c r="A292" s="466"/>
      <c r="B292" s="466"/>
      <c r="C292" s="466"/>
      <c r="D292" s="466"/>
      <c r="E292" s="466"/>
      <c r="F292" s="466"/>
      <c r="G292" s="466"/>
      <c r="H292" s="466"/>
      <c r="I292" s="466"/>
      <c r="J292" s="466"/>
      <c r="K292" s="466"/>
      <c r="L292" s="472"/>
      <c r="M292" s="466"/>
      <c r="N292" s="466"/>
      <c r="O292" s="466"/>
      <c r="P292" s="436"/>
      <c r="Q292" s="180"/>
      <c r="R292" s="466"/>
      <c r="S292" s="466"/>
      <c r="T292" s="466"/>
      <c r="U292" s="466"/>
      <c r="V292" s="466"/>
      <c r="W292" s="466"/>
      <c r="X292" s="466"/>
      <c r="Y292" s="466"/>
      <c r="Z292" s="466"/>
      <c r="AA292" s="466"/>
      <c r="AB292" s="466"/>
      <c r="AC292" s="466"/>
      <c r="AD292" s="466"/>
      <c r="AE292" s="466"/>
      <c r="AF292" s="466"/>
      <c r="AG292" s="466"/>
      <c r="AH292" s="466"/>
      <c r="AI292" s="466"/>
      <c r="AJ292" s="466"/>
    </row>
    <row r="293" spans="1:36" ht="12.75" customHeight="1">
      <c r="A293" s="466"/>
      <c r="B293" s="466"/>
      <c r="C293" s="466"/>
      <c r="D293" s="466"/>
      <c r="E293" s="466"/>
      <c r="F293" s="466"/>
      <c r="G293" s="466"/>
      <c r="H293" s="466"/>
      <c r="I293" s="466"/>
      <c r="J293" s="466"/>
      <c r="K293" s="466"/>
      <c r="L293" s="472"/>
      <c r="M293" s="466"/>
      <c r="N293" s="466"/>
      <c r="O293" s="466"/>
      <c r="P293" s="436"/>
      <c r="Q293" s="180"/>
      <c r="R293" s="466"/>
      <c r="S293" s="466"/>
      <c r="T293" s="466"/>
      <c r="U293" s="466"/>
      <c r="V293" s="466"/>
      <c r="W293" s="466"/>
      <c r="X293" s="466"/>
      <c r="Y293" s="466"/>
      <c r="Z293" s="466"/>
      <c r="AA293" s="466"/>
      <c r="AB293" s="466"/>
      <c r="AC293" s="466"/>
      <c r="AD293" s="466"/>
      <c r="AE293" s="466"/>
      <c r="AF293" s="466"/>
      <c r="AG293" s="466"/>
      <c r="AH293" s="466"/>
      <c r="AI293" s="466"/>
      <c r="AJ293" s="466"/>
    </row>
    <row r="294" spans="1:36" ht="12.75" customHeight="1">
      <c r="A294" s="466"/>
      <c r="B294" s="466"/>
      <c r="C294" s="466"/>
      <c r="D294" s="466"/>
      <c r="E294" s="466"/>
      <c r="F294" s="466"/>
      <c r="G294" s="466"/>
      <c r="H294" s="466"/>
      <c r="I294" s="466"/>
      <c r="J294" s="466"/>
      <c r="K294" s="466"/>
      <c r="L294" s="472"/>
      <c r="M294" s="466"/>
      <c r="N294" s="466"/>
      <c r="O294" s="466"/>
      <c r="P294" s="436"/>
      <c r="Q294" s="180"/>
      <c r="R294" s="466"/>
      <c r="S294" s="466"/>
      <c r="T294" s="466"/>
      <c r="U294" s="466"/>
      <c r="V294" s="466"/>
      <c r="W294" s="466"/>
      <c r="X294" s="466"/>
      <c r="Y294" s="466"/>
      <c r="Z294" s="466"/>
      <c r="AA294" s="466"/>
      <c r="AB294" s="466"/>
      <c r="AC294" s="466"/>
      <c r="AD294" s="466"/>
      <c r="AE294" s="466"/>
      <c r="AF294" s="466"/>
      <c r="AG294" s="466"/>
      <c r="AH294" s="466"/>
      <c r="AI294" s="466"/>
      <c r="AJ294" s="466"/>
    </row>
    <row r="295" spans="1:36" ht="12.75" customHeight="1">
      <c r="A295" s="466"/>
      <c r="B295" s="466"/>
      <c r="C295" s="466"/>
      <c r="D295" s="466"/>
      <c r="E295" s="466"/>
      <c r="F295" s="466"/>
      <c r="G295" s="466"/>
      <c r="H295" s="466"/>
      <c r="I295" s="466"/>
      <c r="J295" s="466"/>
      <c r="K295" s="466"/>
      <c r="L295" s="472"/>
      <c r="M295" s="466"/>
      <c r="N295" s="466"/>
      <c r="O295" s="466"/>
      <c r="P295" s="436"/>
      <c r="Q295" s="180"/>
      <c r="R295" s="466"/>
      <c r="S295" s="466"/>
      <c r="T295" s="466"/>
      <c r="U295" s="466"/>
      <c r="V295" s="466"/>
      <c r="W295" s="466"/>
      <c r="X295" s="466"/>
      <c r="Y295" s="466"/>
      <c r="Z295" s="466"/>
      <c r="AA295" s="466"/>
      <c r="AB295" s="466"/>
      <c r="AC295" s="466"/>
      <c r="AD295" s="466"/>
      <c r="AE295" s="466"/>
      <c r="AF295" s="466"/>
      <c r="AG295" s="466"/>
      <c r="AH295" s="466"/>
      <c r="AI295" s="466"/>
      <c r="AJ295" s="466"/>
    </row>
    <row r="296" spans="1:36" ht="12.75" customHeight="1">
      <c r="A296" s="466"/>
      <c r="B296" s="466"/>
      <c r="C296" s="466"/>
      <c r="D296" s="466"/>
      <c r="E296" s="466"/>
      <c r="F296" s="466"/>
      <c r="G296" s="466"/>
      <c r="H296" s="466"/>
      <c r="I296" s="466"/>
      <c r="J296" s="466"/>
      <c r="K296" s="466"/>
      <c r="L296" s="472"/>
      <c r="M296" s="466"/>
      <c r="N296" s="466"/>
      <c r="O296" s="466"/>
      <c r="P296" s="436"/>
      <c r="Q296" s="180"/>
      <c r="R296" s="466"/>
      <c r="S296" s="466"/>
      <c r="T296" s="466"/>
      <c r="U296" s="466"/>
      <c r="V296" s="466"/>
      <c r="W296" s="466"/>
      <c r="X296" s="466"/>
      <c r="Y296" s="466"/>
      <c r="Z296" s="466"/>
      <c r="AA296" s="466"/>
      <c r="AB296" s="466"/>
      <c r="AC296" s="466"/>
      <c r="AD296" s="466"/>
      <c r="AE296" s="466"/>
      <c r="AF296" s="466"/>
      <c r="AG296" s="466"/>
      <c r="AH296" s="466"/>
      <c r="AI296" s="466"/>
      <c r="AJ296" s="466"/>
    </row>
    <row r="297" spans="1:36" ht="12.75" customHeight="1">
      <c r="A297" s="466"/>
      <c r="B297" s="466"/>
      <c r="C297" s="466"/>
      <c r="D297" s="466"/>
      <c r="E297" s="466"/>
      <c r="F297" s="466"/>
      <c r="G297" s="466"/>
      <c r="H297" s="466"/>
      <c r="I297" s="466"/>
      <c r="J297" s="466"/>
      <c r="K297" s="466"/>
      <c r="L297" s="472"/>
      <c r="M297" s="466"/>
      <c r="N297" s="466"/>
      <c r="O297" s="466"/>
      <c r="P297" s="436"/>
      <c r="Q297" s="180"/>
      <c r="R297" s="466"/>
      <c r="S297" s="466"/>
      <c r="T297" s="466"/>
      <c r="U297" s="466"/>
      <c r="V297" s="466"/>
      <c r="W297" s="466"/>
      <c r="X297" s="466"/>
      <c r="Y297" s="466"/>
      <c r="Z297" s="466"/>
      <c r="AA297" s="466"/>
      <c r="AB297" s="466"/>
      <c r="AC297" s="466"/>
      <c r="AD297" s="466"/>
      <c r="AE297" s="466"/>
      <c r="AF297" s="466"/>
      <c r="AG297" s="466"/>
      <c r="AH297" s="466"/>
      <c r="AI297" s="466"/>
      <c r="AJ297" s="466"/>
    </row>
    <row r="298" spans="1:36" ht="12.75" customHeight="1">
      <c r="A298" s="466"/>
      <c r="B298" s="466"/>
      <c r="C298" s="466"/>
      <c r="D298" s="466"/>
      <c r="E298" s="466"/>
      <c r="F298" s="466"/>
      <c r="G298" s="466"/>
      <c r="H298" s="466"/>
      <c r="I298" s="466"/>
      <c r="J298" s="466"/>
      <c r="K298" s="466"/>
      <c r="L298" s="472"/>
      <c r="M298" s="466"/>
      <c r="N298" s="466"/>
      <c r="O298" s="466"/>
      <c r="P298" s="436"/>
      <c r="Q298" s="180"/>
      <c r="R298" s="466"/>
      <c r="S298" s="466"/>
      <c r="T298" s="466"/>
      <c r="U298" s="466"/>
      <c r="V298" s="466"/>
      <c r="W298" s="466"/>
      <c r="X298" s="466"/>
      <c r="Y298" s="466"/>
      <c r="Z298" s="466"/>
      <c r="AA298" s="466"/>
      <c r="AB298" s="466"/>
      <c r="AC298" s="466"/>
      <c r="AD298" s="466"/>
      <c r="AE298" s="466"/>
      <c r="AF298" s="466"/>
      <c r="AG298" s="466"/>
      <c r="AH298" s="466"/>
      <c r="AI298" s="466"/>
      <c r="AJ298" s="466"/>
    </row>
    <row r="299" spans="1:36" ht="12.75" customHeight="1">
      <c r="A299" s="466"/>
      <c r="B299" s="466"/>
      <c r="C299" s="466"/>
      <c r="D299" s="466"/>
      <c r="E299" s="466"/>
      <c r="F299" s="466"/>
      <c r="G299" s="466"/>
      <c r="H299" s="466"/>
      <c r="I299" s="466"/>
      <c r="J299" s="466"/>
      <c r="K299" s="466"/>
      <c r="L299" s="472"/>
      <c r="M299" s="466"/>
      <c r="N299" s="466"/>
      <c r="O299" s="466"/>
      <c r="P299" s="436"/>
      <c r="Q299" s="180"/>
      <c r="R299" s="466"/>
      <c r="S299" s="466"/>
      <c r="T299" s="466"/>
      <c r="U299" s="466"/>
      <c r="V299" s="466"/>
      <c r="W299" s="466"/>
      <c r="X299" s="466"/>
      <c r="Y299" s="466"/>
      <c r="Z299" s="466"/>
      <c r="AA299" s="466"/>
      <c r="AB299" s="466"/>
      <c r="AC299" s="466"/>
      <c r="AD299" s="466"/>
      <c r="AE299" s="466"/>
      <c r="AF299" s="466"/>
      <c r="AG299" s="466"/>
      <c r="AH299" s="466"/>
      <c r="AI299" s="466"/>
      <c r="AJ299" s="466"/>
    </row>
    <row r="300" spans="1:36" ht="12.75" customHeight="1">
      <c r="A300" s="466"/>
      <c r="B300" s="466"/>
      <c r="C300" s="466"/>
      <c r="D300" s="466"/>
      <c r="E300" s="466"/>
      <c r="F300" s="466"/>
      <c r="G300" s="466"/>
      <c r="H300" s="466"/>
      <c r="I300" s="466"/>
      <c r="J300" s="466"/>
      <c r="K300" s="466"/>
      <c r="L300" s="472"/>
      <c r="M300" s="466"/>
      <c r="N300" s="466"/>
      <c r="O300" s="466"/>
      <c r="P300" s="436"/>
      <c r="Q300" s="180"/>
      <c r="R300" s="466"/>
      <c r="S300" s="466"/>
      <c r="T300" s="466"/>
      <c r="U300" s="466"/>
      <c r="V300" s="466"/>
      <c r="W300" s="466"/>
      <c r="X300" s="466"/>
      <c r="Y300" s="466"/>
      <c r="Z300" s="466"/>
      <c r="AA300" s="466"/>
      <c r="AB300" s="466"/>
      <c r="AC300" s="466"/>
      <c r="AD300" s="466"/>
      <c r="AE300" s="466"/>
      <c r="AF300" s="466"/>
      <c r="AG300" s="466"/>
      <c r="AH300" s="466"/>
      <c r="AI300" s="466"/>
      <c r="AJ300" s="466"/>
    </row>
    <row r="301" spans="1:36" ht="12.75" customHeight="1">
      <c r="A301" s="466"/>
      <c r="B301" s="466"/>
      <c r="C301" s="466"/>
      <c r="D301" s="466"/>
      <c r="E301" s="466"/>
      <c r="F301" s="466"/>
      <c r="G301" s="466"/>
      <c r="H301" s="466"/>
      <c r="I301" s="466"/>
      <c r="J301" s="466"/>
      <c r="K301" s="466"/>
      <c r="L301" s="472"/>
      <c r="M301" s="466"/>
      <c r="N301" s="466"/>
      <c r="O301" s="466"/>
      <c r="P301" s="436"/>
      <c r="Q301" s="180"/>
      <c r="R301" s="466"/>
      <c r="S301" s="466"/>
      <c r="T301" s="466"/>
      <c r="U301" s="466"/>
      <c r="V301" s="466"/>
      <c r="W301" s="466"/>
      <c r="X301" s="466"/>
      <c r="Y301" s="466"/>
      <c r="Z301" s="466"/>
      <c r="AA301" s="466"/>
      <c r="AB301" s="466"/>
      <c r="AC301" s="466"/>
      <c r="AD301" s="466"/>
      <c r="AE301" s="466"/>
      <c r="AF301" s="466"/>
      <c r="AG301" s="466"/>
      <c r="AH301" s="466"/>
      <c r="AI301" s="466"/>
      <c r="AJ301" s="466"/>
    </row>
    <row r="302" spans="1:36" ht="12.75" customHeight="1">
      <c r="A302" s="466"/>
      <c r="B302" s="466"/>
      <c r="C302" s="466"/>
      <c r="D302" s="466"/>
      <c r="E302" s="466"/>
      <c r="F302" s="466"/>
      <c r="G302" s="466"/>
      <c r="H302" s="466"/>
      <c r="I302" s="466"/>
      <c r="J302" s="466"/>
      <c r="K302" s="466"/>
      <c r="L302" s="472"/>
      <c r="M302" s="466"/>
      <c r="N302" s="466"/>
      <c r="O302" s="466"/>
      <c r="P302" s="436"/>
      <c r="Q302" s="180"/>
      <c r="R302" s="466"/>
      <c r="S302" s="466"/>
      <c r="T302" s="466"/>
      <c r="U302" s="466"/>
      <c r="V302" s="466"/>
      <c r="W302" s="466"/>
      <c r="X302" s="466"/>
      <c r="Y302" s="466"/>
      <c r="Z302" s="466"/>
      <c r="AA302" s="466"/>
      <c r="AB302" s="466"/>
      <c r="AC302" s="466"/>
      <c r="AD302" s="466"/>
      <c r="AE302" s="466"/>
      <c r="AF302" s="466"/>
      <c r="AG302" s="466"/>
      <c r="AH302" s="466"/>
      <c r="AI302" s="466"/>
      <c r="AJ302" s="466"/>
    </row>
    <row r="303" spans="1:36" ht="12.75" customHeight="1">
      <c r="A303" s="466"/>
      <c r="B303" s="466"/>
      <c r="C303" s="466"/>
      <c r="D303" s="466"/>
      <c r="E303" s="466"/>
      <c r="F303" s="466"/>
      <c r="G303" s="466"/>
      <c r="H303" s="466"/>
      <c r="I303" s="466"/>
      <c r="J303" s="466"/>
      <c r="K303" s="466"/>
      <c r="L303" s="472"/>
      <c r="M303" s="466"/>
      <c r="N303" s="466"/>
      <c r="O303" s="466"/>
      <c r="P303" s="436"/>
      <c r="Q303" s="180"/>
      <c r="R303" s="466"/>
      <c r="S303" s="466"/>
      <c r="T303" s="466"/>
      <c r="U303" s="466"/>
      <c r="V303" s="466"/>
      <c r="W303" s="466"/>
      <c r="X303" s="466"/>
      <c r="Y303" s="466"/>
      <c r="Z303" s="466"/>
      <c r="AA303" s="466"/>
      <c r="AB303" s="466"/>
      <c r="AC303" s="466"/>
      <c r="AD303" s="466"/>
      <c r="AE303" s="466"/>
      <c r="AF303" s="466"/>
      <c r="AG303" s="466"/>
      <c r="AH303" s="466"/>
      <c r="AI303" s="466"/>
      <c r="AJ303" s="466"/>
    </row>
    <row r="304" spans="1:36" ht="12.75" customHeight="1">
      <c r="A304" s="466"/>
      <c r="B304" s="466"/>
      <c r="C304" s="466"/>
      <c r="D304" s="466"/>
      <c r="E304" s="466"/>
      <c r="F304" s="466"/>
      <c r="G304" s="466"/>
      <c r="H304" s="466"/>
      <c r="I304" s="466"/>
      <c r="J304" s="466"/>
      <c r="K304" s="466"/>
      <c r="L304" s="472"/>
      <c r="M304" s="466"/>
      <c r="N304" s="466"/>
      <c r="O304" s="466"/>
      <c r="P304" s="436"/>
      <c r="Q304" s="180"/>
      <c r="R304" s="466"/>
      <c r="S304" s="466"/>
      <c r="T304" s="466"/>
      <c r="U304" s="466"/>
      <c r="V304" s="466"/>
      <c r="W304" s="466"/>
      <c r="X304" s="466"/>
      <c r="Y304" s="466"/>
      <c r="Z304" s="466"/>
      <c r="AA304" s="466"/>
      <c r="AB304" s="466"/>
      <c r="AC304" s="466"/>
      <c r="AD304" s="466"/>
      <c r="AE304" s="466"/>
      <c r="AF304" s="466"/>
      <c r="AG304" s="466"/>
      <c r="AH304" s="466"/>
      <c r="AI304" s="466"/>
      <c r="AJ304" s="466"/>
    </row>
    <row r="305" spans="1:36" ht="12.75" customHeight="1">
      <c r="A305" s="466"/>
      <c r="B305" s="466"/>
      <c r="C305" s="466"/>
      <c r="D305" s="466"/>
      <c r="E305" s="466"/>
      <c r="F305" s="466"/>
      <c r="G305" s="466"/>
      <c r="H305" s="466"/>
      <c r="I305" s="466"/>
      <c r="J305" s="466"/>
      <c r="K305" s="466"/>
      <c r="L305" s="472"/>
      <c r="M305" s="466"/>
      <c r="N305" s="466"/>
      <c r="O305" s="466"/>
      <c r="P305" s="436"/>
      <c r="Q305" s="180"/>
      <c r="R305" s="466"/>
      <c r="S305" s="466"/>
      <c r="T305" s="466"/>
      <c r="U305" s="466"/>
      <c r="V305" s="466"/>
      <c r="W305" s="466"/>
      <c r="X305" s="466"/>
      <c r="Y305" s="466"/>
      <c r="Z305" s="466"/>
      <c r="AA305" s="466"/>
      <c r="AB305" s="466"/>
      <c r="AC305" s="466"/>
      <c r="AD305" s="466"/>
      <c r="AE305" s="466"/>
      <c r="AF305" s="466"/>
      <c r="AG305" s="466"/>
      <c r="AH305" s="466"/>
      <c r="AI305" s="466"/>
      <c r="AJ305" s="466"/>
    </row>
    <row r="306" spans="1:36" ht="12.75" customHeight="1">
      <c r="A306" s="466"/>
      <c r="B306" s="466"/>
      <c r="C306" s="466"/>
      <c r="D306" s="466"/>
      <c r="E306" s="466"/>
      <c r="F306" s="466"/>
      <c r="G306" s="466"/>
      <c r="H306" s="466"/>
      <c r="I306" s="466"/>
      <c r="J306" s="466"/>
      <c r="K306" s="466"/>
      <c r="L306" s="472"/>
      <c r="M306" s="466"/>
      <c r="N306" s="466"/>
      <c r="O306" s="466"/>
      <c r="P306" s="436"/>
      <c r="Q306" s="180"/>
      <c r="R306" s="466"/>
      <c r="S306" s="466"/>
      <c r="T306" s="466"/>
      <c r="U306" s="466"/>
      <c r="V306" s="466"/>
      <c r="W306" s="466"/>
      <c r="X306" s="466"/>
      <c r="Y306" s="466"/>
      <c r="Z306" s="466"/>
      <c r="AA306" s="466"/>
      <c r="AB306" s="466"/>
      <c r="AC306" s="466"/>
      <c r="AD306" s="466"/>
      <c r="AE306" s="466"/>
      <c r="AF306" s="466"/>
      <c r="AG306" s="466"/>
      <c r="AH306" s="466"/>
      <c r="AI306" s="466"/>
      <c r="AJ306" s="466"/>
    </row>
    <row r="307" spans="1:36" ht="12.75" customHeight="1">
      <c r="A307" s="466"/>
      <c r="B307" s="466"/>
      <c r="C307" s="466"/>
      <c r="D307" s="466"/>
      <c r="E307" s="466"/>
      <c r="F307" s="466"/>
      <c r="G307" s="466"/>
      <c r="H307" s="466"/>
      <c r="I307" s="466"/>
      <c r="J307" s="466"/>
      <c r="K307" s="466"/>
      <c r="L307" s="472"/>
      <c r="M307" s="466"/>
      <c r="N307" s="466"/>
      <c r="O307" s="466"/>
      <c r="P307" s="436"/>
      <c r="Q307" s="180"/>
      <c r="R307" s="466"/>
      <c r="S307" s="466"/>
      <c r="T307" s="466"/>
      <c r="U307" s="466"/>
      <c r="V307" s="466"/>
      <c r="W307" s="466"/>
      <c r="X307" s="466"/>
      <c r="Y307" s="466"/>
      <c r="Z307" s="466"/>
      <c r="AA307" s="466"/>
      <c r="AB307" s="466"/>
      <c r="AC307" s="466"/>
      <c r="AD307" s="466"/>
      <c r="AE307" s="466"/>
      <c r="AF307" s="466"/>
      <c r="AG307" s="466"/>
      <c r="AH307" s="466"/>
      <c r="AI307" s="466"/>
      <c r="AJ307" s="466"/>
    </row>
    <row r="308" spans="1:36" ht="12.75" customHeight="1">
      <c r="A308" s="466"/>
      <c r="B308" s="466"/>
      <c r="C308" s="466"/>
      <c r="D308" s="466"/>
      <c r="E308" s="466"/>
      <c r="F308" s="466"/>
      <c r="G308" s="466"/>
      <c r="H308" s="466"/>
      <c r="I308" s="466"/>
      <c r="J308" s="466"/>
      <c r="K308" s="466"/>
      <c r="L308" s="472"/>
      <c r="M308" s="466"/>
      <c r="N308" s="466"/>
      <c r="O308" s="466"/>
      <c r="P308" s="436"/>
      <c r="Q308" s="180"/>
      <c r="R308" s="466"/>
      <c r="S308" s="466"/>
      <c r="T308" s="466"/>
      <c r="U308" s="466"/>
      <c r="V308" s="466"/>
      <c r="W308" s="466"/>
      <c r="X308" s="466"/>
      <c r="Y308" s="466"/>
      <c r="Z308" s="466"/>
      <c r="AA308" s="466"/>
      <c r="AB308" s="466"/>
      <c r="AC308" s="466"/>
      <c r="AD308" s="466"/>
      <c r="AE308" s="466"/>
      <c r="AF308" s="466"/>
      <c r="AG308" s="466"/>
      <c r="AH308" s="466"/>
      <c r="AI308" s="466"/>
      <c r="AJ308" s="466"/>
    </row>
    <row r="309" spans="1:36" ht="12.75" customHeight="1">
      <c r="A309" s="466"/>
      <c r="B309" s="466"/>
      <c r="C309" s="466"/>
      <c r="D309" s="466"/>
      <c r="E309" s="466"/>
      <c r="F309" s="466"/>
      <c r="G309" s="466"/>
      <c r="H309" s="466"/>
      <c r="I309" s="466"/>
      <c r="J309" s="466"/>
      <c r="K309" s="466"/>
      <c r="L309" s="472"/>
      <c r="M309" s="466"/>
      <c r="N309" s="466"/>
      <c r="O309" s="466"/>
      <c r="P309" s="436"/>
      <c r="Q309" s="180"/>
      <c r="R309" s="466"/>
      <c r="S309" s="466"/>
      <c r="T309" s="466"/>
      <c r="U309" s="466"/>
      <c r="V309" s="466"/>
      <c r="W309" s="466"/>
      <c r="X309" s="466"/>
      <c r="Y309" s="466"/>
      <c r="Z309" s="466"/>
      <c r="AA309" s="466"/>
      <c r="AB309" s="466"/>
      <c r="AC309" s="466"/>
      <c r="AD309" s="466"/>
      <c r="AE309" s="466"/>
      <c r="AF309" s="466"/>
      <c r="AG309" s="466"/>
      <c r="AH309" s="466"/>
      <c r="AI309" s="466"/>
      <c r="AJ309" s="466"/>
    </row>
    <row r="310" spans="1:36" ht="12.75" customHeight="1">
      <c r="A310" s="466"/>
      <c r="B310" s="466"/>
      <c r="C310" s="466"/>
      <c r="D310" s="466"/>
      <c r="E310" s="466"/>
      <c r="F310" s="466"/>
      <c r="G310" s="466"/>
      <c r="H310" s="466"/>
      <c r="I310" s="466"/>
      <c r="J310" s="466"/>
      <c r="K310" s="466"/>
      <c r="L310" s="472"/>
      <c r="M310" s="466"/>
      <c r="N310" s="466"/>
      <c r="O310" s="466"/>
      <c r="P310" s="436"/>
      <c r="Q310" s="180"/>
      <c r="R310" s="466"/>
      <c r="S310" s="466"/>
      <c r="T310" s="466"/>
      <c r="U310" s="466"/>
      <c r="V310" s="466"/>
      <c r="W310" s="466"/>
      <c r="X310" s="466"/>
      <c r="Y310" s="466"/>
      <c r="Z310" s="466"/>
      <c r="AA310" s="466"/>
      <c r="AB310" s="466"/>
      <c r="AC310" s="466"/>
      <c r="AD310" s="466"/>
      <c r="AE310" s="466"/>
      <c r="AF310" s="466"/>
      <c r="AG310" s="466"/>
      <c r="AH310" s="466"/>
      <c r="AI310" s="466"/>
      <c r="AJ310" s="466"/>
    </row>
    <row r="311" spans="1:36" ht="12.75" customHeight="1">
      <c r="A311" s="466"/>
      <c r="B311" s="466"/>
      <c r="C311" s="466"/>
      <c r="D311" s="466"/>
      <c r="E311" s="466"/>
      <c r="F311" s="466"/>
      <c r="G311" s="466"/>
      <c r="H311" s="466"/>
      <c r="I311" s="466"/>
      <c r="J311" s="466"/>
      <c r="K311" s="466"/>
      <c r="L311" s="472"/>
      <c r="M311" s="466"/>
      <c r="N311" s="466"/>
      <c r="O311" s="466"/>
      <c r="P311" s="436"/>
      <c r="Q311" s="180"/>
      <c r="R311" s="466"/>
      <c r="S311" s="466"/>
      <c r="T311" s="466"/>
      <c r="U311" s="466"/>
      <c r="V311" s="466"/>
      <c r="W311" s="466"/>
      <c r="X311" s="466"/>
      <c r="Y311" s="466"/>
      <c r="Z311" s="466"/>
      <c r="AA311" s="466"/>
      <c r="AB311" s="466"/>
      <c r="AC311" s="466"/>
      <c r="AD311" s="466"/>
      <c r="AE311" s="466"/>
      <c r="AF311" s="466"/>
      <c r="AG311" s="466"/>
      <c r="AH311" s="466"/>
      <c r="AI311" s="466"/>
      <c r="AJ311" s="466"/>
    </row>
    <row r="312" spans="1:36" ht="12.75" customHeight="1">
      <c r="A312" s="466"/>
      <c r="B312" s="466"/>
      <c r="C312" s="466"/>
      <c r="D312" s="466"/>
      <c r="E312" s="466"/>
      <c r="F312" s="466"/>
      <c r="G312" s="466"/>
      <c r="H312" s="466"/>
      <c r="I312" s="466"/>
      <c r="J312" s="466"/>
      <c r="K312" s="466"/>
      <c r="L312" s="472"/>
      <c r="M312" s="466"/>
      <c r="N312" s="466"/>
      <c r="O312" s="466"/>
      <c r="P312" s="436"/>
      <c r="Q312" s="180"/>
      <c r="R312" s="466"/>
      <c r="S312" s="466"/>
      <c r="T312" s="466"/>
      <c r="U312" s="466"/>
      <c r="V312" s="466"/>
      <c r="W312" s="466"/>
      <c r="X312" s="466"/>
      <c r="Y312" s="466"/>
      <c r="Z312" s="466"/>
      <c r="AA312" s="466"/>
      <c r="AB312" s="466"/>
      <c r="AC312" s="466"/>
      <c r="AD312" s="466"/>
      <c r="AE312" s="466"/>
      <c r="AF312" s="466"/>
      <c r="AG312" s="466"/>
      <c r="AH312" s="466"/>
      <c r="AI312" s="466"/>
      <c r="AJ312" s="466"/>
    </row>
    <row r="313" spans="1:36" ht="12.75" customHeight="1">
      <c r="A313" s="466"/>
      <c r="B313" s="466"/>
      <c r="C313" s="466"/>
      <c r="D313" s="466"/>
      <c r="E313" s="466"/>
      <c r="F313" s="466"/>
      <c r="G313" s="466"/>
      <c r="H313" s="466"/>
      <c r="I313" s="466"/>
      <c r="J313" s="466"/>
      <c r="K313" s="466"/>
      <c r="L313" s="472"/>
      <c r="M313" s="466"/>
      <c r="N313" s="466"/>
      <c r="O313" s="466"/>
      <c r="P313" s="436"/>
      <c r="Q313" s="180"/>
      <c r="R313" s="466"/>
      <c r="S313" s="466"/>
      <c r="T313" s="466"/>
      <c r="U313" s="466"/>
      <c r="V313" s="466"/>
      <c r="W313" s="466"/>
      <c r="X313" s="466"/>
      <c r="Y313" s="466"/>
      <c r="Z313" s="466"/>
      <c r="AA313" s="466"/>
      <c r="AB313" s="466"/>
      <c r="AC313" s="466"/>
      <c r="AD313" s="466"/>
      <c r="AE313" s="466"/>
      <c r="AF313" s="466"/>
      <c r="AG313" s="466"/>
      <c r="AH313" s="466"/>
      <c r="AI313" s="466"/>
      <c r="AJ313" s="466"/>
    </row>
    <row r="314" spans="1:36" ht="12.75" customHeight="1">
      <c r="A314" s="466"/>
      <c r="B314" s="466"/>
      <c r="C314" s="466"/>
      <c r="D314" s="466"/>
      <c r="E314" s="466"/>
      <c r="F314" s="466"/>
      <c r="G314" s="466"/>
      <c r="H314" s="466"/>
      <c r="I314" s="466"/>
      <c r="J314" s="466"/>
      <c r="K314" s="466"/>
      <c r="L314" s="472"/>
      <c r="M314" s="466"/>
      <c r="N314" s="466"/>
      <c r="O314" s="466"/>
      <c r="P314" s="436"/>
      <c r="Q314" s="180"/>
      <c r="R314" s="466"/>
      <c r="S314" s="466"/>
      <c r="T314" s="466"/>
      <c r="U314" s="466"/>
      <c r="V314" s="466"/>
      <c r="W314" s="466"/>
      <c r="X314" s="466"/>
      <c r="Y314" s="466"/>
      <c r="Z314" s="466"/>
      <c r="AA314" s="466"/>
      <c r="AB314" s="466"/>
      <c r="AC314" s="466"/>
      <c r="AD314" s="466"/>
      <c r="AE314" s="466"/>
      <c r="AF314" s="466"/>
      <c r="AG314" s="466"/>
      <c r="AH314" s="466"/>
      <c r="AI314" s="466"/>
      <c r="AJ314" s="466"/>
    </row>
    <row r="315" spans="1:36" ht="12.75" customHeight="1">
      <c r="A315" s="466"/>
      <c r="B315" s="466"/>
      <c r="C315" s="466"/>
      <c r="D315" s="466"/>
      <c r="E315" s="466"/>
      <c r="F315" s="466"/>
      <c r="G315" s="466"/>
      <c r="H315" s="466"/>
      <c r="I315" s="466"/>
      <c r="J315" s="466"/>
      <c r="K315" s="466"/>
      <c r="L315" s="472"/>
      <c r="M315" s="466"/>
      <c r="N315" s="466"/>
      <c r="O315" s="466"/>
      <c r="P315" s="436"/>
      <c r="Q315" s="180"/>
      <c r="R315" s="466"/>
      <c r="S315" s="466"/>
      <c r="T315" s="466"/>
      <c r="U315" s="466"/>
      <c r="V315" s="466"/>
      <c r="W315" s="466"/>
      <c r="X315" s="466"/>
      <c r="Y315" s="466"/>
      <c r="Z315" s="466"/>
      <c r="AA315" s="466"/>
      <c r="AB315" s="466"/>
      <c r="AC315" s="466"/>
      <c r="AD315" s="466"/>
      <c r="AE315" s="466"/>
      <c r="AF315" s="466"/>
      <c r="AG315" s="466"/>
      <c r="AH315" s="466"/>
      <c r="AI315" s="466"/>
      <c r="AJ315" s="466"/>
    </row>
    <row r="316" spans="1:36" ht="12.75" customHeight="1">
      <c r="A316" s="466"/>
      <c r="B316" s="466"/>
      <c r="C316" s="466"/>
      <c r="D316" s="466"/>
      <c r="E316" s="466"/>
      <c r="F316" s="466"/>
      <c r="G316" s="466"/>
      <c r="H316" s="466"/>
      <c r="I316" s="466"/>
      <c r="J316" s="466"/>
      <c r="K316" s="466"/>
      <c r="L316" s="472"/>
      <c r="M316" s="466"/>
      <c r="N316" s="466"/>
      <c r="O316" s="466"/>
      <c r="P316" s="436"/>
      <c r="Q316" s="180"/>
      <c r="R316" s="466"/>
      <c r="S316" s="466"/>
      <c r="T316" s="466"/>
      <c r="U316" s="466"/>
      <c r="V316" s="466"/>
      <c r="W316" s="466"/>
      <c r="X316" s="466"/>
      <c r="Y316" s="466"/>
      <c r="Z316" s="466"/>
      <c r="AA316" s="466"/>
      <c r="AB316" s="466"/>
      <c r="AC316" s="466"/>
      <c r="AD316" s="466"/>
      <c r="AE316" s="466"/>
      <c r="AF316" s="466"/>
      <c r="AG316" s="466"/>
      <c r="AH316" s="466"/>
      <c r="AI316" s="466"/>
      <c r="AJ316" s="466"/>
    </row>
    <row r="317" spans="1:36" ht="12.75" customHeight="1">
      <c r="A317" s="466"/>
      <c r="B317" s="466"/>
      <c r="C317" s="466"/>
      <c r="D317" s="466"/>
      <c r="E317" s="466"/>
      <c r="F317" s="466"/>
      <c r="G317" s="466"/>
      <c r="H317" s="466"/>
      <c r="I317" s="466"/>
      <c r="J317" s="466"/>
      <c r="K317" s="466"/>
      <c r="L317" s="472"/>
      <c r="M317" s="466"/>
      <c r="N317" s="466"/>
      <c r="O317" s="466"/>
      <c r="P317" s="436"/>
      <c r="Q317" s="180"/>
      <c r="R317" s="466"/>
      <c r="S317" s="466"/>
      <c r="T317" s="466"/>
      <c r="U317" s="466"/>
      <c r="V317" s="466"/>
      <c r="W317" s="466"/>
      <c r="X317" s="466"/>
      <c r="Y317" s="466"/>
      <c r="Z317" s="466"/>
      <c r="AA317" s="466"/>
      <c r="AB317" s="466"/>
      <c r="AC317" s="466"/>
      <c r="AD317" s="466"/>
      <c r="AE317" s="466"/>
      <c r="AF317" s="466"/>
      <c r="AG317" s="466"/>
      <c r="AH317" s="466"/>
      <c r="AI317" s="466"/>
      <c r="AJ317" s="466"/>
    </row>
    <row r="318" spans="1:36" ht="12.75" customHeight="1">
      <c r="A318" s="466"/>
      <c r="B318" s="466"/>
      <c r="C318" s="466"/>
      <c r="D318" s="466"/>
      <c r="E318" s="466"/>
      <c r="F318" s="466"/>
      <c r="G318" s="466"/>
      <c r="H318" s="466"/>
      <c r="I318" s="466"/>
      <c r="J318" s="466"/>
      <c r="K318" s="466"/>
      <c r="L318" s="472"/>
      <c r="M318" s="466"/>
      <c r="N318" s="466"/>
      <c r="O318" s="466"/>
      <c r="P318" s="436"/>
      <c r="Q318" s="180"/>
      <c r="R318" s="466"/>
      <c r="S318" s="466"/>
      <c r="T318" s="466"/>
      <c r="U318" s="466"/>
      <c r="V318" s="466"/>
      <c r="W318" s="466"/>
      <c r="X318" s="466"/>
      <c r="Y318" s="466"/>
      <c r="Z318" s="466"/>
      <c r="AA318" s="466"/>
      <c r="AB318" s="466"/>
      <c r="AC318" s="466"/>
      <c r="AD318" s="466"/>
      <c r="AE318" s="466"/>
      <c r="AF318" s="466"/>
      <c r="AG318" s="466"/>
      <c r="AH318" s="466"/>
      <c r="AI318" s="466"/>
      <c r="AJ318" s="466"/>
    </row>
    <row r="319" spans="1:36" ht="12.75" customHeight="1">
      <c r="A319" s="466"/>
      <c r="B319" s="466"/>
      <c r="C319" s="466"/>
      <c r="D319" s="466"/>
      <c r="E319" s="466"/>
      <c r="F319" s="466"/>
      <c r="G319" s="466"/>
      <c r="H319" s="466"/>
      <c r="I319" s="466"/>
      <c r="J319" s="466"/>
      <c r="K319" s="466"/>
      <c r="L319" s="472"/>
      <c r="M319" s="466"/>
      <c r="N319" s="466"/>
      <c r="O319" s="466"/>
      <c r="P319" s="436"/>
      <c r="Q319" s="180"/>
      <c r="R319" s="466"/>
      <c r="S319" s="466"/>
      <c r="T319" s="466"/>
      <c r="U319" s="466"/>
      <c r="V319" s="466"/>
      <c r="W319" s="466"/>
      <c r="X319" s="466"/>
      <c r="Y319" s="466"/>
      <c r="Z319" s="466"/>
      <c r="AA319" s="466"/>
      <c r="AB319" s="466"/>
      <c r="AC319" s="466"/>
      <c r="AD319" s="466"/>
      <c r="AE319" s="466"/>
      <c r="AF319" s="466"/>
      <c r="AG319" s="466"/>
      <c r="AH319" s="466"/>
      <c r="AI319" s="466"/>
      <c r="AJ319" s="466"/>
    </row>
    <row r="320" spans="1:36" ht="12.75" customHeight="1">
      <c r="A320" s="466"/>
      <c r="B320" s="466"/>
      <c r="C320" s="466"/>
      <c r="D320" s="466"/>
      <c r="E320" s="466"/>
      <c r="F320" s="466"/>
      <c r="G320" s="466"/>
      <c r="H320" s="466"/>
      <c r="I320" s="466"/>
      <c r="J320" s="466"/>
      <c r="K320" s="466"/>
      <c r="L320" s="472"/>
      <c r="M320" s="466"/>
      <c r="N320" s="466"/>
      <c r="O320" s="466"/>
      <c r="P320" s="436"/>
      <c r="Q320" s="180"/>
      <c r="R320" s="466"/>
      <c r="S320" s="466"/>
      <c r="T320" s="466"/>
      <c r="U320" s="466"/>
      <c r="V320" s="466"/>
      <c r="W320" s="466"/>
      <c r="X320" s="466"/>
      <c r="Y320" s="466"/>
      <c r="Z320" s="466"/>
      <c r="AA320" s="466"/>
      <c r="AB320" s="466"/>
      <c r="AC320" s="466"/>
      <c r="AD320" s="466"/>
      <c r="AE320" s="466"/>
      <c r="AF320" s="466"/>
      <c r="AG320" s="466"/>
      <c r="AH320" s="466"/>
      <c r="AI320" s="466"/>
      <c r="AJ320" s="466"/>
    </row>
    <row r="321" spans="1:36" ht="12.75" customHeight="1">
      <c r="A321" s="466"/>
      <c r="B321" s="466"/>
      <c r="C321" s="466"/>
      <c r="D321" s="466"/>
      <c r="E321" s="466"/>
      <c r="F321" s="466"/>
      <c r="G321" s="466"/>
      <c r="H321" s="466"/>
      <c r="I321" s="466"/>
      <c r="J321" s="466"/>
      <c r="K321" s="466"/>
      <c r="L321" s="472"/>
      <c r="M321" s="466"/>
      <c r="N321" s="466"/>
      <c r="O321" s="466"/>
      <c r="P321" s="436"/>
      <c r="Q321" s="180"/>
      <c r="R321" s="466"/>
      <c r="S321" s="466"/>
      <c r="T321" s="466"/>
      <c r="U321" s="466"/>
      <c r="V321" s="466"/>
      <c r="W321" s="466"/>
      <c r="X321" s="466"/>
      <c r="Y321" s="466"/>
      <c r="Z321" s="466"/>
      <c r="AA321" s="466"/>
      <c r="AB321" s="466"/>
      <c r="AC321" s="466"/>
      <c r="AD321" s="466"/>
      <c r="AE321" s="466"/>
      <c r="AF321" s="466"/>
      <c r="AG321" s="466"/>
      <c r="AH321" s="466"/>
      <c r="AI321" s="466"/>
      <c r="AJ321" s="466"/>
    </row>
    <row r="322" spans="1:36" ht="12.75" customHeight="1">
      <c r="A322" s="466"/>
      <c r="B322" s="466"/>
      <c r="C322" s="466"/>
      <c r="D322" s="466"/>
      <c r="E322" s="466"/>
      <c r="F322" s="466"/>
      <c r="G322" s="466"/>
      <c r="H322" s="466"/>
      <c r="I322" s="466"/>
      <c r="J322" s="466"/>
      <c r="K322" s="466"/>
      <c r="L322" s="472"/>
      <c r="M322" s="466"/>
      <c r="N322" s="466"/>
      <c r="O322" s="466"/>
      <c r="P322" s="436"/>
      <c r="Q322" s="180"/>
      <c r="R322" s="466"/>
      <c r="S322" s="466"/>
      <c r="T322" s="466"/>
      <c r="U322" s="466"/>
      <c r="V322" s="466"/>
      <c r="W322" s="466"/>
      <c r="X322" s="466"/>
      <c r="Y322" s="466"/>
      <c r="Z322" s="466"/>
      <c r="AA322" s="466"/>
      <c r="AB322" s="466"/>
      <c r="AC322" s="466"/>
      <c r="AD322" s="466"/>
      <c r="AE322" s="466"/>
      <c r="AF322" s="466"/>
      <c r="AG322" s="466"/>
      <c r="AH322" s="466"/>
      <c r="AI322" s="466"/>
      <c r="AJ322" s="466"/>
    </row>
    <row r="323" spans="1:36" ht="12.75" customHeight="1">
      <c r="A323" s="466"/>
      <c r="B323" s="466"/>
      <c r="C323" s="466"/>
      <c r="D323" s="466"/>
      <c r="E323" s="466"/>
      <c r="F323" s="466"/>
      <c r="G323" s="466"/>
      <c r="H323" s="466"/>
      <c r="I323" s="466"/>
      <c r="J323" s="466"/>
      <c r="K323" s="466"/>
      <c r="L323" s="472"/>
      <c r="M323" s="466"/>
      <c r="N323" s="466"/>
      <c r="O323" s="466"/>
      <c r="P323" s="436"/>
      <c r="Q323" s="180"/>
      <c r="R323" s="466"/>
      <c r="S323" s="466"/>
      <c r="T323" s="466"/>
      <c r="U323" s="466"/>
      <c r="V323" s="466"/>
      <c r="W323" s="466"/>
      <c r="X323" s="466"/>
      <c r="Y323" s="466"/>
      <c r="Z323" s="466"/>
      <c r="AA323" s="466"/>
      <c r="AB323" s="466"/>
      <c r="AC323" s="466"/>
      <c r="AD323" s="466"/>
      <c r="AE323" s="466"/>
      <c r="AF323" s="466"/>
      <c r="AG323" s="466"/>
      <c r="AH323" s="466"/>
      <c r="AI323" s="466"/>
      <c r="AJ323" s="466"/>
    </row>
    <row r="324" spans="1:36" ht="12.75" customHeight="1">
      <c r="A324" s="466"/>
      <c r="B324" s="466"/>
      <c r="C324" s="466"/>
      <c r="D324" s="466"/>
      <c r="E324" s="466"/>
      <c r="F324" s="466"/>
      <c r="G324" s="466"/>
      <c r="H324" s="466"/>
      <c r="I324" s="466"/>
      <c r="J324" s="466"/>
      <c r="K324" s="466"/>
      <c r="L324" s="472"/>
      <c r="M324" s="466"/>
      <c r="N324" s="466"/>
      <c r="O324" s="466"/>
      <c r="P324" s="436"/>
      <c r="Q324" s="180"/>
      <c r="R324" s="466"/>
      <c r="S324" s="466"/>
      <c r="T324" s="466"/>
      <c r="U324" s="466"/>
      <c r="V324" s="466"/>
      <c r="W324" s="466"/>
      <c r="X324" s="466"/>
      <c r="Y324" s="466"/>
      <c r="Z324" s="466"/>
      <c r="AA324" s="466"/>
      <c r="AB324" s="466"/>
      <c r="AC324" s="466"/>
      <c r="AD324" s="466"/>
      <c r="AE324" s="466"/>
      <c r="AF324" s="466"/>
      <c r="AG324" s="466"/>
      <c r="AH324" s="466"/>
      <c r="AI324" s="466"/>
      <c r="AJ324" s="466"/>
    </row>
    <row r="325" spans="1:36" ht="12.75" customHeight="1">
      <c r="A325" s="466"/>
      <c r="B325" s="466"/>
      <c r="C325" s="466"/>
      <c r="D325" s="466"/>
      <c r="E325" s="466"/>
      <c r="F325" s="466"/>
      <c r="G325" s="466"/>
      <c r="H325" s="466"/>
      <c r="I325" s="466"/>
      <c r="J325" s="466"/>
      <c r="K325" s="466"/>
      <c r="L325" s="472"/>
      <c r="M325" s="466"/>
      <c r="N325" s="466"/>
      <c r="O325" s="466"/>
      <c r="P325" s="436"/>
      <c r="Q325" s="180"/>
      <c r="R325" s="466"/>
      <c r="S325" s="466"/>
      <c r="T325" s="466"/>
      <c r="U325" s="466"/>
      <c r="V325" s="466"/>
      <c r="W325" s="466"/>
      <c r="X325" s="466"/>
      <c r="Y325" s="466"/>
      <c r="Z325" s="466"/>
      <c r="AA325" s="466"/>
      <c r="AB325" s="466"/>
      <c r="AC325" s="466"/>
      <c r="AD325" s="466"/>
      <c r="AE325" s="466"/>
      <c r="AF325" s="466"/>
      <c r="AG325" s="466"/>
      <c r="AH325" s="466"/>
      <c r="AI325" s="466"/>
      <c r="AJ325" s="466"/>
    </row>
    <row r="326" spans="1:36" ht="12.75" customHeight="1">
      <c r="A326" s="466"/>
      <c r="B326" s="466"/>
      <c r="C326" s="466"/>
      <c r="D326" s="466"/>
      <c r="E326" s="466"/>
      <c r="F326" s="466"/>
      <c r="G326" s="466"/>
      <c r="H326" s="466"/>
      <c r="I326" s="466"/>
      <c r="J326" s="466"/>
      <c r="K326" s="466"/>
      <c r="L326" s="472"/>
      <c r="M326" s="466"/>
      <c r="N326" s="466"/>
      <c r="O326" s="466"/>
      <c r="P326" s="436"/>
      <c r="Q326" s="180"/>
      <c r="R326" s="466"/>
      <c r="S326" s="466"/>
      <c r="T326" s="466"/>
      <c r="U326" s="466"/>
      <c r="V326" s="466"/>
      <c r="W326" s="466"/>
      <c r="X326" s="466"/>
      <c r="Y326" s="466"/>
      <c r="Z326" s="466"/>
      <c r="AA326" s="466"/>
      <c r="AB326" s="466"/>
      <c r="AC326" s="466"/>
      <c r="AD326" s="466"/>
      <c r="AE326" s="466"/>
      <c r="AF326" s="466"/>
      <c r="AG326" s="466"/>
      <c r="AH326" s="466"/>
      <c r="AI326" s="466"/>
      <c r="AJ326" s="466"/>
    </row>
    <row r="327" spans="1:36" ht="12.75" customHeight="1">
      <c r="A327" s="466"/>
      <c r="B327" s="466"/>
      <c r="C327" s="466"/>
      <c r="D327" s="466"/>
      <c r="E327" s="466"/>
      <c r="F327" s="466"/>
      <c r="G327" s="466"/>
      <c r="H327" s="466"/>
      <c r="I327" s="466"/>
      <c r="J327" s="466"/>
      <c r="K327" s="466"/>
      <c r="L327" s="472"/>
      <c r="M327" s="466"/>
      <c r="N327" s="466"/>
      <c r="O327" s="466"/>
      <c r="P327" s="436"/>
      <c r="Q327" s="180"/>
      <c r="R327" s="466"/>
      <c r="S327" s="466"/>
      <c r="T327" s="466"/>
      <c r="U327" s="466"/>
      <c r="V327" s="466"/>
      <c r="W327" s="466"/>
      <c r="X327" s="466"/>
      <c r="Y327" s="466"/>
      <c r="Z327" s="466"/>
      <c r="AA327" s="466"/>
      <c r="AB327" s="466"/>
      <c r="AC327" s="466"/>
      <c r="AD327" s="466"/>
      <c r="AE327" s="466"/>
      <c r="AF327" s="466"/>
      <c r="AG327" s="466"/>
      <c r="AH327" s="466"/>
      <c r="AI327" s="466"/>
      <c r="AJ327" s="466"/>
    </row>
    <row r="328" spans="1:36" ht="12.75" customHeight="1">
      <c r="A328" s="466"/>
      <c r="B328" s="466"/>
      <c r="C328" s="466"/>
      <c r="D328" s="466"/>
      <c r="E328" s="466"/>
      <c r="F328" s="466"/>
      <c r="G328" s="466"/>
      <c r="H328" s="466"/>
      <c r="I328" s="466"/>
      <c r="J328" s="466"/>
      <c r="K328" s="466"/>
      <c r="L328" s="472"/>
      <c r="M328" s="466"/>
      <c r="N328" s="466"/>
      <c r="O328" s="466"/>
      <c r="P328" s="436"/>
      <c r="Q328" s="180"/>
      <c r="R328" s="466"/>
      <c r="S328" s="466"/>
      <c r="T328" s="466"/>
      <c r="U328" s="466"/>
      <c r="V328" s="466"/>
      <c r="W328" s="466"/>
      <c r="X328" s="466"/>
      <c r="Y328" s="466"/>
      <c r="Z328" s="466"/>
      <c r="AA328" s="466"/>
      <c r="AB328" s="466"/>
      <c r="AC328" s="466"/>
      <c r="AD328" s="466"/>
      <c r="AE328" s="466"/>
      <c r="AF328" s="466"/>
      <c r="AG328" s="466"/>
      <c r="AH328" s="466"/>
      <c r="AI328" s="466"/>
      <c r="AJ328" s="466"/>
    </row>
    <row r="329" spans="1:36" ht="12.75" customHeight="1">
      <c r="A329" s="466"/>
      <c r="B329" s="466"/>
      <c r="C329" s="466"/>
      <c r="D329" s="466"/>
      <c r="E329" s="466"/>
      <c r="F329" s="466"/>
      <c r="G329" s="466"/>
      <c r="H329" s="466"/>
      <c r="I329" s="466"/>
      <c r="J329" s="466"/>
      <c r="K329" s="466"/>
      <c r="L329" s="472"/>
      <c r="M329" s="466"/>
      <c r="N329" s="466"/>
      <c r="O329" s="466"/>
      <c r="P329" s="436"/>
      <c r="Q329" s="180"/>
      <c r="R329" s="466"/>
      <c r="S329" s="466"/>
      <c r="T329" s="466"/>
      <c r="U329" s="466"/>
      <c r="V329" s="466"/>
      <c r="W329" s="466"/>
      <c r="X329" s="466"/>
      <c r="Y329" s="466"/>
      <c r="Z329" s="466"/>
      <c r="AA329" s="466"/>
      <c r="AB329" s="466"/>
      <c r="AC329" s="466"/>
      <c r="AD329" s="466"/>
      <c r="AE329" s="466"/>
      <c r="AF329" s="466"/>
      <c r="AG329" s="466"/>
      <c r="AH329" s="466"/>
      <c r="AI329" s="466"/>
      <c r="AJ329" s="466"/>
    </row>
    <row r="330" spans="1:36" ht="12.75" customHeight="1">
      <c r="A330" s="466"/>
      <c r="B330" s="466"/>
      <c r="C330" s="466"/>
      <c r="D330" s="466"/>
      <c r="E330" s="466"/>
      <c r="F330" s="466"/>
      <c r="G330" s="466"/>
      <c r="H330" s="466"/>
      <c r="I330" s="466"/>
      <c r="J330" s="466"/>
      <c r="K330" s="466"/>
      <c r="L330" s="472"/>
      <c r="M330" s="466"/>
      <c r="N330" s="466"/>
      <c r="O330" s="466"/>
      <c r="P330" s="436"/>
      <c r="Q330" s="180"/>
      <c r="R330" s="466"/>
      <c r="S330" s="466"/>
      <c r="T330" s="466"/>
      <c r="U330" s="466"/>
      <c r="V330" s="466"/>
      <c r="W330" s="466"/>
      <c r="X330" s="466"/>
      <c r="Y330" s="466"/>
      <c r="Z330" s="466"/>
      <c r="AA330" s="466"/>
      <c r="AB330" s="466"/>
      <c r="AC330" s="466"/>
      <c r="AD330" s="466"/>
      <c r="AE330" s="466"/>
      <c r="AF330" s="466"/>
      <c r="AG330" s="466"/>
      <c r="AH330" s="466"/>
      <c r="AI330" s="466"/>
      <c r="AJ330" s="466"/>
    </row>
    <row r="331" spans="1:36" ht="12.75" customHeight="1">
      <c r="A331" s="466"/>
      <c r="B331" s="466"/>
      <c r="C331" s="466"/>
      <c r="D331" s="466"/>
      <c r="E331" s="466"/>
      <c r="F331" s="466"/>
      <c r="G331" s="466"/>
      <c r="H331" s="466"/>
      <c r="I331" s="466"/>
      <c r="J331" s="466"/>
      <c r="K331" s="466"/>
      <c r="L331" s="472"/>
      <c r="M331" s="466"/>
      <c r="N331" s="466"/>
      <c r="O331" s="466"/>
      <c r="P331" s="436"/>
      <c r="Q331" s="180"/>
      <c r="R331" s="466"/>
      <c r="S331" s="466"/>
      <c r="T331" s="466"/>
      <c r="U331" s="466"/>
      <c r="V331" s="466"/>
      <c r="W331" s="466"/>
      <c r="X331" s="466"/>
      <c r="Y331" s="466"/>
      <c r="Z331" s="466"/>
      <c r="AA331" s="466"/>
      <c r="AB331" s="466"/>
      <c r="AC331" s="466"/>
      <c r="AD331" s="466"/>
      <c r="AE331" s="466"/>
      <c r="AF331" s="466"/>
      <c r="AG331" s="466"/>
      <c r="AH331" s="466"/>
      <c r="AI331" s="466"/>
      <c r="AJ331" s="466"/>
    </row>
    <row r="332" spans="1:36" ht="12.75" customHeight="1">
      <c r="A332" s="466"/>
      <c r="B332" s="466"/>
      <c r="C332" s="466"/>
      <c r="D332" s="466"/>
      <c r="E332" s="466"/>
      <c r="F332" s="466"/>
      <c r="G332" s="466"/>
      <c r="H332" s="466"/>
      <c r="I332" s="466"/>
      <c r="J332" s="466"/>
      <c r="K332" s="466"/>
      <c r="L332" s="472"/>
      <c r="M332" s="466"/>
      <c r="N332" s="466"/>
      <c r="O332" s="466"/>
      <c r="P332" s="436"/>
      <c r="Q332" s="180"/>
      <c r="R332" s="466"/>
      <c r="S332" s="466"/>
      <c r="T332" s="466"/>
      <c r="U332" s="466"/>
      <c r="V332" s="466"/>
      <c r="W332" s="466"/>
      <c r="X332" s="466"/>
      <c r="Y332" s="466"/>
      <c r="Z332" s="466"/>
      <c r="AA332" s="466"/>
      <c r="AB332" s="466"/>
      <c r="AC332" s="466"/>
      <c r="AD332" s="466"/>
      <c r="AE332" s="466"/>
      <c r="AF332" s="466"/>
      <c r="AG332" s="466"/>
      <c r="AH332" s="466"/>
      <c r="AI332" s="466"/>
      <c r="AJ332" s="466"/>
    </row>
    <row r="333" spans="1:36" ht="12.75" customHeight="1">
      <c r="A333" s="466"/>
      <c r="B333" s="466"/>
      <c r="C333" s="466"/>
      <c r="D333" s="466"/>
      <c r="E333" s="466"/>
      <c r="F333" s="466"/>
      <c r="G333" s="466"/>
      <c r="H333" s="466"/>
      <c r="I333" s="466"/>
      <c r="J333" s="466"/>
      <c r="K333" s="466"/>
      <c r="L333" s="472"/>
      <c r="M333" s="466"/>
      <c r="N333" s="466"/>
      <c r="O333" s="466"/>
      <c r="P333" s="436"/>
      <c r="Q333" s="180"/>
      <c r="R333" s="466"/>
      <c r="S333" s="466"/>
      <c r="T333" s="466"/>
      <c r="U333" s="466"/>
      <c r="V333" s="466"/>
      <c r="W333" s="466"/>
      <c r="X333" s="466"/>
      <c r="Y333" s="466"/>
      <c r="Z333" s="466"/>
      <c r="AA333" s="466"/>
      <c r="AB333" s="466"/>
      <c r="AC333" s="466"/>
      <c r="AD333" s="466"/>
      <c r="AE333" s="466"/>
      <c r="AF333" s="466"/>
      <c r="AG333" s="466"/>
      <c r="AH333" s="466"/>
      <c r="AI333" s="466"/>
      <c r="AJ333" s="466"/>
    </row>
    <row r="334" spans="1:36" ht="12.75" customHeight="1">
      <c r="A334" s="466"/>
      <c r="B334" s="466"/>
      <c r="C334" s="466"/>
      <c r="D334" s="466"/>
      <c r="E334" s="466"/>
      <c r="F334" s="466"/>
      <c r="G334" s="466"/>
      <c r="H334" s="466"/>
      <c r="I334" s="466"/>
      <c r="J334" s="466"/>
      <c r="K334" s="466"/>
      <c r="L334" s="472"/>
      <c r="M334" s="466"/>
      <c r="N334" s="466"/>
      <c r="O334" s="466"/>
      <c r="P334" s="436"/>
      <c r="Q334" s="180"/>
      <c r="R334" s="466"/>
      <c r="S334" s="466"/>
      <c r="T334" s="466"/>
      <c r="U334" s="466"/>
      <c r="V334" s="466"/>
      <c r="W334" s="466"/>
      <c r="X334" s="466"/>
      <c r="Y334" s="466"/>
      <c r="Z334" s="466"/>
      <c r="AA334" s="466"/>
      <c r="AB334" s="466"/>
      <c r="AC334" s="466"/>
      <c r="AD334" s="466"/>
      <c r="AE334" s="466"/>
      <c r="AF334" s="466"/>
      <c r="AG334" s="466"/>
      <c r="AH334" s="466"/>
      <c r="AI334" s="466"/>
      <c r="AJ334" s="466"/>
    </row>
    <row r="335" spans="1:36" ht="12.75" customHeight="1">
      <c r="A335" s="466"/>
      <c r="B335" s="466"/>
      <c r="C335" s="466"/>
      <c r="D335" s="466"/>
      <c r="E335" s="466"/>
      <c r="F335" s="466"/>
      <c r="G335" s="466"/>
      <c r="H335" s="466"/>
      <c r="I335" s="466"/>
      <c r="J335" s="466"/>
      <c r="K335" s="466"/>
      <c r="L335" s="472"/>
      <c r="M335" s="466"/>
      <c r="N335" s="466"/>
      <c r="O335" s="466"/>
      <c r="P335" s="436"/>
      <c r="Q335" s="180"/>
      <c r="R335" s="466"/>
      <c r="S335" s="466"/>
      <c r="T335" s="466"/>
      <c r="U335" s="466"/>
      <c r="V335" s="466"/>
      <c r="W335" s="466"/>
      <c r="X335" s="466"/>
      <c r="Y335" s="466"/>
      <c r="Z335" s="466"/>
      <c r="AA335" s="466"/>
      <c r="AB335" s="466"/>
      <c r="AC335" s="466"/>
      <c r="AD335" s="466"/>
      <c r="AE335" s="466"/>
      <c r="AF335" s="466"/>
      <c r="AG335" s="466"/>
      <c r="AH335" s="466"/>
      <c r="AI335" s="466"/>
      <c r="AJ335" s="466"/>
    </row>
    <row r="336" spans="1:36" ht="12.75" customHeight="1">
      <c r="A336" s="466"/>
      <c r="B336" s="466"/>
      <c r="C336" s="466"/>
      <c r="D336" s="466"/>
      <c r="E336" s="466"/>
      <c r="F336" s="466"/>
      <c r="G336" s="466"/>
      <c r="H336" s="466"/>
      <c r="I336" s="466"/>
      <c r="J336" s="466"/>
      <c r="K336" s="466"/>
      <c r="L336" s="472"/>
      <c r="M336" s="466"/>
      <c r="N336" s="466"/>
      <c r="O336" s="466"/>
      <c r="P336" s="436"/>
      <c r="Q336" s="180"/>
      <c r="R336" s="466"/>
      <c r="S336" s="466"/>
      <c r="T336" s="466"/>
      <c r="U336" s="466"/>
      <c r="V336" s="466"/>
      <c r="W336" s="466"/>
      <c r="X336" s="466"/>
      <c r="Y336" s="466"/>
      <c r="Z336" s="466"/>
      <c r="AA336" s="466"/>
      <c r="AB336" s="466"/>
      <c r="AC336" s="466"/>
      <c r="AD336" s="466"/>
      <c r="AE336" s="466"/>
      <c r="AF336" s="466"/>
      <c r="AG336" s="466"/>
      <c r="AH336" s="466"/>
      <c r="AI336" s="466"/>
      <c r="AJ336" s="466"/>
    </row>
    <row r="337" spans="1:36" ht="12.75" customHeight="1">
      <c r="A337" s="466"/>
      <c r="B337" s="466"/>
      <c r="C337" s="466"/>
      <c r="D337" s="466"/>
      <c r="E337" s="466"/>
      <c r="F337" s="466"/>
      <c r="G337" s="466"/>
      <c r="H337" s="466"/>
      <c r="I337" s="466"/>
      <c r="J337" s="466"/>
      <c r="K337" s="466"/>
      <c r="L337" s="472"/>
      <c r="M337" s="466"/>
      <c r="N337" s="466"/>
      <c r="O337" s="466"/>
      <c r="P337" s="436"/>
      <c r="Q337" s="180"/>
      <c r="R337" s="466"/>
      <c r="S337" s="466"/>
      <c r="T337" s="466"/>
      <c r="U337" s="466"/>
      <c r="V337" s="466"/>
      <c r="W337" s="466"/>
      <c r="X337" s="466"/>
      <c r="Y337" s="466"/>
      <c r="Z337" s="466"/>
      <c r="AA337" s="466"/>
      <c r="AB337" s="466"/>
      <c r="AC337" s="466"/>
      <c r="AD337" s="466"/>
      <c r="AE337" s="466"/>
      <c r="AF337" s="466"/>
      <c r="AG337" s="466"/>
      <c r="AH337" s="466"/>
      <c r="AI337" s="466"/>
      <c r="AJ337" s="466"/>
    </row>
    <row r="338" spans="1:36" ht="12.75" customHeight="1">
      <c r="A338" s="466"/>
      <c r="B338" s="466"/>
      <c r="C338" s="466"/>
      <c r="D338" s="466"/>
      <c r="E338" s="466"/>
      <c r="F338" s="466"/>
      <c r="G338" s="466"/>
      <c r="H338" s="466"/>
      <c r="I338" s="466"/>
      <c r="J338" s="466"/>
      <c r="K338" s="466"/>
      <c r="L338" s="472"/>
      <c r="M338" s="466"/>
      <c r="N338" s="466"/>
      <c r="O338" s="466"/>
      <c r="P338" s="436"/>
      <c r="Q338" s="180"/>
      <c r="R338" s="466"/>
      <c r="S338" s="466"/>
      <c r="T338" s="466"/>
      <c r="U338" s="466"/>
      <c r="V338" s="466"/>
      <c r="W338" s="466"/>
      <c r="X338" s="466"/>
      <c r="Y338" s="466"/>
      <c r="Z338" s="466"/>
      <c r="AA338" s="466"/>
      <c r="AB338" s="466"/>
      <c r="AC338" s="466"/>
      <c r="AD338" s="466"/>
      <c r="AE338" s="466"/>
      <c r="AF338" s="466"/>
      <c r="AG338" s="466"/>
      <c r="AH338" s="466"/>
      <c r="AI338" s="466"/>
      <c r="AJ338" s="466"/>
    </row>
    <row r="339" spans="1:36" ht="12.75" customHeight="1">
      <c r="A339" s="466"/>
      <c r="B339" s="466"/>
      <c r="C339" s="466"/>
      <c r="D339" s="466"/>
      <c r="E339" s="466"/>
      <c r="F339" s="466"/>
      <c r="G339" s="466"/>
      <c r="H339" s="466"/>
      <c r="I339" s="466"/>
      <c r="J339" s="466"/>
      <c r="K339" s="466"/>
      <c r="L339" s="472"/>
      <c r="M339" s="466"/>
      <c r="N339" s="466"/>
      <c r="O339" s="466"/>
      <c r="P339" s="436"/>
      <c r="Q339" s="180"/>
      <c r="R339" s="466"/>
      <c r="S339" s="466"/>
      <c r="T339" s="466"/>
      <c r="U339" s="466"/>
      <c r="V339" s="466"/>
      <c r="W339" s="466"/>
      <c r="X339" s="466"/>
      <c r="Y339" s="466"/>
      <c r="Z339" s="466"/>
      <c r="AA339" s="466"/>
      <c r="AB339" s="466"/>
      <c r="AC339" s="466"/>
      <c r="AD339" s="466"/>
      <c r="AE339" s="466"/>
      <c r="AF339" s="466"/>
      <c r="AG339" s="466"/>
      <c r="AH339" s="466"/>
      <c r="AI339" s="466"/>
      <c r="AJ339" s="466"/>
    </row>
    <row r="340" spans="1:36" ht="12.75" customHeight="1">
      <c r="A340" s="466"/>
      <c r="B340" s="466"/>
      <c r="C340" s="466"/>
      <c r="D340" s="466"/>
      <c r="E340" s="466"/>
      <c r="F340" s="466"/>
      <c r="G340" s="466"/>
      <c r="H340" s="466"/>
      <c r="I340" s="466"/>
      <c r="J340" s="466"/>
      <c r="K340" s="466"/>
      <c r="L340" s="472"/>
      <c r="M340" s="466"/>
      <c r="N340" s="466"/>
      <c r="O340" s="466"/>
      <c r="P340" s="436"/>
      <c r="Q340" s="180"/>
      <c r="R340" s="466"/>
      <c r="S340" s="466"/>
      <c r="T340" s="466"/>
      <c r="U340" s="466"/>
      <c r="V340" s="466"/>
      <c r="W340" s="466"/>
      <c r="X340" s="466"/>
      <c r="Y340" s="466"/>
      <c r="Z340" s="466"/>
      <c r="AA340" s="466"/>
      <c r="AB340" s="466"/>
      <c r="AC340" s="466"/>
      <c r="AD340" s="466"/>
      <c r="AE340" s="466"/>
      <c r="AF340" s="466"/>
      <c r="AG340" s="466"/>
      <c r="AH340" s="466"/>
      <c r="AI340" s="466"/>
      <c r="AJ340" s="466"/>
    </row>
    <row r="341" spans="1:36" ht="12.75" customHeight="1">
      <c r="A341" s="466"/>
      <c r="B341" s="466"/>
      <c r="C341" s="466"/>
      <c r="D341" s="466"/>
      <c r="E341" s="466"/>
      <c r="F341" s="466"/>
      <c r="G341" s="466"/>
      <c r="H341" s="466"/>
      <c r="I341" s="466"/>
      <c r="J341" s="466"/>
      <c r="K341" s="466"/>
      <c r="L341" s="472"/>
      <c r="M341" s="466"/>
      <c r="N341" s="466"/>
      <c r="O341" s="466"/>
      <c r="P341" s="436"/>
      <c r="Q341" s="180"/>
      <c r="R341" s="466"/>
      <c r="S341" s="466"/>
      <c r="T341" s="466"/>
      <c r="U341" s="466"/>
      <c r="V341" s="466"/>
      <c r="W341" s="466"/>
      <c r="X341" s="466"/>
      <c r="Y341" s="466"/>
      <c r="Z341" s="466"/>
      <c r="AA341" s="466"/>
      <c r="AB341" s="466"/>
      <c r="AC341" s="466"/>
      <c r="AD341" s="466"/>
      <c r="AE341" s="466"/>
      <c r="AF341" s="466"/>
      <c r="AG341" s="466"/>
      <c r="AH341" s="466"/>
      <c r="AI341" s="466"/>
      <c r="AJ341" s="466"/>
    </row>
    <row r="342" spans="1:36" ht="12.75" customHeight="1">
      <c r="A342" s="466"/>
      <c r="B342" s="466"/>
      <c r="C342" s="466"/>
      <c r="D342" s="466"/>
      <c r="E342" s="466"/>
      <c r="F342" s="466"/>
      <c r="G342" s="466"/>
      <c r="H342" s="466"/>
      <c r="I342" s="466"/>
      <c r="J342" s="466"/>
      <c r="K342" s="466"/>
      <c r="L342" s="472"/>
      <c r="M342" s="466"/>
      <c r="N342" s="466"/>
      <c r="O342" s="466"/>
      <c r="P342" s="436"/>
      <c r="Q342" s="180"/>
      <c r="R342" s="466"/>
      <c r="S342" s="466"/>
      <c r="T342" s="466"/>
      <c r="U342" s="466"/>
      <c r="V342" s="466"/>
      <c r="W342" s="466"/>
      <c r="X342" s="466"/>
      <c r="Y342" s="466"/>
      <c r="Z342" s="466"/>
      <c r="AA342" s="466"/>
      <c r="AB342" s="466"/>
      <c r="AC342" s="466"/>
      <c r="AD342" s="466"/>
      <c r="AE342" s="466"/>
      <c r="AF342" s="466"/>
      <c r="AG342" s="466"/>
      <c r="AH342" s="466"/>
      <c r="AI342" s="466"/>
      <c r="AJ342" s="466"/>
    </row>
    <row r="343" spans="1:36" ht="12.75" customHeight="1">
      <c r="A343" s="466"/>
      <c r="B343" s="466"/>
      <c r="C343" s="466"/>
      <c r="D343" s="466"/>
      <c r="E343" s="466"/>
      <c r="F343" s="466"/>
      <c r="G343" s="466"/>
      <c r="H343" s="466"/>
      <c r="I343" s="466"/>
      <c r="J343" s="466"/>
      <c r="K343" s="466"/>
      <c r="L343" s="472"/>
      <c r="M343" s="466"/>
      <c r="N343" s="466"/>
      <c r="O343" s="466"/>
      <c r="P343" s="436"/>
      <c r="Q343" s="180"/>
      <c r="R343" s="466"/>
      <c r="S343" s="466"/>
      <c r="T343" s="466"/>
      <c r="U343" s="466"/>
      <c r="V343" s="466"/>
      <c r="W343" s="466"/>
      <c r="X343" s="466"/>
      <c r="Y343" s="466"/>
      <c r="Z343" s="466"/>
      <c r="AA343" s="466"/>
      <c r="AB343" s="466"/>
      <c r="AC343" s="466"/>
      <c r="AD343" s="466"/>
      <c r="AE343" s="466"/>
      <c r="AF343" s="466"/>
      <c r="AG343" s="466"/>
      <c r="AH343" s="466"/>
      <c r="AI343" s="466"/>
      <c r="AJ343" s="466"/>
    </row>
    <row r="344" spans="1:36" ht="12.75" customHeight="1">
      <c r="A344" s="466"/>
      <c r="B344" s="466"/>
      <c r="C344" s="466"/>
      <c r="D344" s="466"/>
      <c r="E344" s="466"/>
      <c r="F344" s="466"/>
      <c r="G344" s="466"/>
      <c r="H344" s="466"/>
      <c r="I344" s="466"/>
      <c r="J344" s="466"/>
      <c r="K344" s="466"/>
      <c r="L344" s="472"/>
      <c r="M344" s="466"/>
      <c r="N344" s="466"/>
      <c r="O344" s="466"/>
      <c r="P344" s="436"/>
      <c r="Q344" s="180"/>
      <c r="R344" s="466"/>
      <c r="S344" s="466"/>
      <c r="T344" s="466"/>
      <c r="U344" s="466"/>
      <c r="V344" s="466"/>
      <c r="W344" s="466"/>
      <c r="X344" s="466"/>
      <c r="Y344" s="466"/>
      <c r="Z344" s="466"/>
      <c r="AA344" s="466"/>
      <c r="AB344" s="466"/>
      <c r="AC344" s="466"/>
      <c r="AD344" s="466"/>
      <c r="AE344" s="466"/>
      <c r="AF344" s="466"/>
      <c r="AG344" s="466"/>
      <c r="AH344" s="466"/>
      <c r="AI344" s="466"/>
      <c r="AJ344" s="466"/>
    </row>
    <row r="345" spans="1:36" ht="12.75" customHeight="1">
      <c r="A345" s="466"/>
      <c r="B345" s="466"/>
      <c r="C345" s="466"/>
      <c r="D345" s="466"/>
      <c r="E345" s="466"/>
      <c r="F345" s="466"/>
      <c r="G345" s="466"/>
      <c r="H345" s="466"/>
      <c r="I345" s="466"/>
      <c r="J345" s="466"/>
      <c r="K345" s="466"/>
      <c r="L345" s="472"/>
      <c r="M345" s="466"/>
      <c r="N345" s="466"/>
      <c r="O345" s="466"/>
      <c r="P345" s="436"/>
      <c r="Q345" s="180"/>
      <c r="R345" s="466"/>
      <c r="S345" s="466"/>
      <c r="T345" s="466"/>
      <c r="U345" s="466"/>
      <c r="V345" s="466"/>
      <c r="W345" s="466"/>
      <c r="X345" s="466"/>
      <c r="Y345" s="466"/>
      <c r="Z345" s="466"/>
      <c r="AA345" s="466"/>
      <c r="AB345" s="466"/>
      <c r="AC345" s="466"/>
      <c r="AD345" s="466"/>
      <c r="AE345" s="466"/>
      <c r="AF345" s="466"/>
      <c r="AG345" s="466"/>
      <c r="AH345" s="466"/>
      <c r="AI345" s="466"/>
      <c r="AJ345" s="466"/>
    </row>
    <row r="346" spans="1:36" ht="12.75" customHeight="1">
      <c r="A346" s="466"/>
      <c r="B346" s="466"/>
      <c r="C346" s="466"/>
      <c r="D346" s="466"/>
      <c r="E346" s="466"/>
      <c r="F346" s="466"/>
      <c r="G346" s="466"/>
      <c r="H346" s="466"/>
      <c r="I346" s="466"/>
      <c r="J346" s="466"/>
      <c r="K346" s="466"/>
      <c r="L346" s="472"/>
      <c r="M346" s="466"/>
      <c r="N346" s="466"/>
      <c r="O346" s="466"/>
      <c r="P346" s="436"/>
      <c r="Q346" s="180"/>
      <c r="R346" s="466"/>
      <c r="S346" s="466"/>
      <c r="T346" s="466"/>
      <c r="U346" s="466"/>
      <c r="V346" s="466"/>
      <c r="W346" s="466"/>
      <c r="X346" s="466"/>
      <c r="Y346" s="466"/>
      <c r="Z346" s="466"/>
      <c r="AA346" s="466"/>
      <c r="AB346" s="466"/>
      <c r="AC346" s="466"/>
      <c r="AD346" s="466"/>
      <c r="AE346" s="466"/>
      <c r="AF346" s="466"/>
      <c r="AG346" s="466"/>
      <c r="AH346" s="466"/>
      <c r="AI346" s="466"/>
      <c r="AJ346" s="466"/>
    </row>
    <row r="347" spans="1:36" ht="12.75" customHeight="1">
      <c r="A347" s="466"/>
      <c r="B347" s="466"/>
      <c r="C347" s="466"/>
      <c r="D347" s="466"/>
      <c r="E347" s="466"/>
      <c r="F347" s="466"/>
      <c r="G347" s="466"/>
      <c r="H347" s="466"/>
      <c r="I347" s="466"/>
      <c r="J347" s="466"/>
      <c r="K347" s="466"/>
      <c r="L347" s="472"/>
      <c r="M347" s="466"/>
      <c r="N347" s="466"/>
      <c r="O347" s="466"/>
      <c r="P347" s="436"/>
      <c r="Q347" s="180"/>
      <c r="R347" s="466"/>
      <c r="S347" s="466"/>
      <c r="T347" s="466"/>
      <c r="U347" s="466"/>
      <c r="V347" s="466"/>
      <c r="W347" s="466"/>
      <c r="X347" s="466"/>
      <c r="Y347" s="466"/>
      <c r="Z347" s="466"/>
      <c r="AA347" s="466"/>
      <c r="AB347" s="466"/>
      <c r="AC347" s="466"/>
      <c r="AD347" s="466"/>
      <c r="AE347" s="466"/>
      <c r="AF347" s="466"/>
      <c r="AG347" s="466"/>
      <c r="AH347" s="466"/>
      <c r="AI347" s="466"/>
      <c r="AJ347" s="466"/>
    </row>
    <row r="348" spans="1:36" ht="12.75" customHeight="1">
      <c r="A348" s="466"/>
      <c r="B348" s="466"/>
      <c r="C348" s="466"/>
      <c r="D348" s="466"/>
      <c r="E348" s="466"/>
      <c r="F348" s="466"/>
      <c r="G348" s="466"/>
      <c r="H348" s="466"/>
      <c r="I348" s="466"/>
      <c r="J348" s="466"/>
      <c r="K348" s="466"/>
      <c r="L348" s="472"/>
      <c r="M348" s="466"/>
      <c r="N348" s="466"/>
      <c r="O348" s="466"/>
      <c r="P348" s="436"/>
      <c r="Q348" s="180"/>
      <c r="R348" s="466"/>
      <c r="S348" s="466"/>
      <c r="T348" s="466"/>
      <c r="U348" s="466"/>
      <c r="V348" s="466"/>
      <c r="W348" s="466"/>
      <c r="X348" s="466"/>
      <c r="Y348" s="466"/>
      <c r="Z348" s="466"/>
      <c r="AA348" s="466"/>
      <c r="AB348" s="466"/>
      <c r="AC348" s="466"/>
      <c r="AD348" s="466"/>
      <c r="AE348" s="466"/>
      <c r="AF348" s="466"/>
      <c r="AG348" s="466"/>
      <c r="AH348" s="466"/>
      <c r="AI348" s="466"/>
      <c r="AJ348" s="466"/>
    </row>
    <row r="349" spans="1:36" ht="12.75" customHeight="1">
      <c r="A349" s="466"/>
      <c r="B349" s="466"/>
      <c r="C349" s="466"/>
      <c r="D349" s="466"/>
      <c r="E349" s="466"/>
      <c r="F349" s="466"/>
      <c r="G349" s="466"/>
      <c r="H349" s="466"/>
      <c r="I349" s="466"/>
      <c r="J349" s="466"/>
      <c r="K349" s="466"/>
      <c r="L349" s="472"/>
      <c r="M349" s="466"/>
      <c r="N349" s="466"/>
      <c r="O349" s="466"/>
      <c r="P349" s="436"/>
      <c r="Q349" s="180"/>
      <c r="R349" s="466"/>
      <c r="S349" s="466"/>
      <c r="T349" s="466"/>
      <c r="U349" s="466"/>
      <c r="V349" s="466"/>
      <c r="W349" s="466"/>
      <c r="X349" s="466"/>
      <c r="Y349" s="466"/>
      <c r="Z349" s="466"/>
      <c r="AA349" s="466"/>
      <c r="AB349" s="466"/>
      <c r="AC349" s="466"/>
      <c r="AD349" s="466"/>
      <c r="AE349" s="466"/>
      <c r="AF349" s="466"/>
      <c r="AG349" s="466"/>
      <c r="AH349" s="466"/>
      <c r="AI349" s="466"/>
      <c r="AJ349" s="466"/>
    </row>
    <row r="350" spans="1:36" ht="12.75" customHeight="1">
      <c r="A350" s="466"/>
      <c r="B350" s="466"/>
      <c r="C350" s="466"/>
      <c r="D350" s="466"/>
      <c r="E350" s="466"/>
      <c r="F350" s="466"/>
      <c r="G350" s="466"/>
      <c r="H350" s="466"/>
      <c r="I350" s="466"/>
      <c r="J350" s="466"/>
      <c r="K350" s="466"/>
      <c r="L350" s="472"/>
      <c r="M350" s="466"/>
      <c r="N350" s="466"/>
      <c r="O350" s="466"/>
      <c r="P350" s="436"/>
      <c r="Q350" s="180"/>
      <c r="R350" s="466"/>
      <c r="S350" s="466"/>
      <c r="T350" s="466"/>
      <c r="U350" s="466"/>
      <c r="V350" s="466"/>
      <c r="W350" s="466"/>
      <c r="X350" s="466"/>
      <c r="Y350" s="466"/>
      <c r="Z350" s="466"/>
      <c r="AA350" s="466"/>
      <c r="AB350" s="466"/>
      <c r="AC350" s="466"/>
      <c r="AD350" s="466"/>
      <c r="AE350" s="466"/>
      <c r="AF350" s="466"/>
      <c r="AG350" s="466"/>
      <c r="AH350" s="466"/>
      <c r="AI350" s="466"/>
      <c r="AJ350" s="466"/>
    </row>
    <row r="351" spans="1:36" ht="12.75" customHeight="1">
      <c r="A351" s="466"/>
      <c r="B351" s="466"/>
      <c r="C351" s="466"/>
      <c r="D351" s="466"/>
      <c r="E351" s="466"/>
      <c r="F351" s="466"/>
      <c r="G351" s="466"/>
      <c r="H351" s="466"/>
      <c r="I351" s="466"/>
      <c r="J351" s="466"/>
      <c r="K351" s="466"/>
      <c r="L351" s="472"/>
      <c r="M351" s="466"/>
      <c r="N351" s="466"/>
      <c r="O351" s="466"/>
      <c r="P351" s="436"/>
      <c r="Q351" s="180"/>
      <c r="R351" s="466"/>
      <c r="S351" s="466"/>
      <c r="T351" s="466"/>
      <c r="U351" s="466"/>
      <c r="V351" s="466"/>
      <c r="W351" s="466"/>
      <c r="X351" s="466"/>
      <c r="Y351" s="466"/>
      <c r="Z351" s="466"/>
      <c r="AA351" s="466"/>
      <c r="AB351" s="466"/>
      <c r="AC351" s="466"/>
      <c r="AD351" s="466"/>
      <c r="AE351" s="466"/>
      <c r="AF351" s="466"/>
      <c r="AG351" s="466"/>
      <c r="AH351" s="466"/>
      <c r="AI351" s="466"/>
      <c r="AJ351" s="466"/>
    </row>
    <row r="352" spans="1:36" ht="12.75" customHeight="1">
      <c r="A352" s="466"/>
      <c r="B352" s="466"/>
      <c r="C352" s="466"/>
      <c r="D352" s="466"/>
      <c r="E352" s="466"/>
      <c r="F352" s="466"/>
      <c r="G352" s="466"/>
      <c r="H352" s="466"/>
      <c r="I352" s="466"/>
      <c r="J352" s="466"/>
      <c r="K352" s="466"/>
      <c r="L352" s="472"/>
      <c r="M352" s="466"/>
      <c r="N352" s="466"/>
      <c r="O352" s="466"/>
      <c r="P352" s="436"/>
      <c r="Q352" s="180"/>
      <c r="R352" s="466"/>
      <c r="S352" s="466"/>
      <c r="T352" s="466"/>
      <c r="U352" s="466"/>
      <c r="V352" s="466"/>
      <c r="W352" s="466"/>
      <c r="X352" s="466"/>
      <c r="Y352" s="466"/>
      <c r="Z352" s="466"/>
      <c r="AA352" s="466"/>
      <c r="AB352" s="466"/>
      <c r="AC352" s="466"/>
      <c r="AD352" s="466"/>
      <c r="AE352" s="466"/>
      <c r="AF352" s="466"/>
      <c r="AG352" s="466"/>
      <c r="AH352" s="466"/>
      <c r="AI352" s="466"/>
      <c r="AJ352" s="466"/>
    </row>
    <row r="353" spans="1:36" ht="12.75" customHeight="1">
      <c r="A353" s="466"/>
      <c r="B353" s="466"/>
      <c r="C353" s="466"/>
      <c r="D353" s="466"/>
      <c r="E353" s="466"/>
      <c r="F353" s="466"/>
      <c r="G353" s="466"/>
      <c r="H353" s="466"/>
      <c r="I353" s="466"/>
      <c r="J353" s="466"/>
      <c r="K353" s="466"/>
      <c r="L353" s="472"/>
      <c r="M353" s="466"/>
      <c r="N353" s="466"/>
      <c r="O353" s="466"/>
      <c r="P353" s="436"/>
      <c r="Q353" s="180"/>
      <c r="R353" s="466"/>
      <c r="S353" s="466"/>
      <c r="T353" s="466"/>
      <c r="U353" s="466"/>
      <c r="V353" s="466"/>
      <c r="W353" s="466"/>
      <c r="X353" s="466"/>
      <c r="Y353" s="466"/>
      <c r="Z353" s="466"/>
      <c r="AA353" s="466"/>
      <c r="AB353" s="466"/>
      <c r="AC353" s="466"/>
      <c r="AD353" s="466"/>
      <c r="AE353" s="466"/>
      <c r="AF353" s="466"/>
      <c r="AG353" s="466"/>
      <c r="AH353" s="466"/>
      <c r="AI353" s="466"/>
      <c r="AJ353" s="466"/>
    </row>
    <row r="354" spans="1:36" ht="12.75" customHeight="1">
      <c r="A354" s="466"/>
      <c r="B354" s="466"/>
      <c r="C354" s="466"/>
      <c r="D354" s="466"/>
      <c r="E354" s="466"/>
      <c r="F354" s="466"/>
      <c r="G354" s="466"/>
      <c r="H354" s="466"/>
      <c r="I354" s="466"/>
      <c r="J354" s="466"/>
      <c r="K354" s="466"/>
      <c r="L354" s="472"/>
      <c r="M354" s="466"/>
      <c r="N354" s="466"/>
      <c r="O354" s="466"/>
      <c r="P354" s="436"/>
      <c r="Q354" s="180"/>
      <c r="R354" s="466"/>
      <c r="S354" s="466"/>
      <c r="T354" s="466"/>
      <c r="U354" s="466"/>
      <c r="V354" s="466"/>
      <c r="W354" s="466"/>
      <c r="X354" s="466"/>
      <c r="Y354" s="466"/>
      <c r="Z354" s="466"/>
      <c r="AA354" s="466"/>
      <c r="AB354" s="466"/>
      <c r="AC354" s="466"/>
      <c r="AD354" s="466"/>
      <c r="AE354" s="466"/>
      <c r="AF354" s="466"/>
      <c r="AG354" s="466"/>
      <c r="AH354" s="466"/>
      <c r="AI354" s="466"/>
      <c r="AJ354" s="466"/>
    </row>
    <row r="355" spans="1:36" ht="12.75" customHeight="1">
      <c r="A355" s="466"/>
      <c r="B355" s="466"/>
      <c r="C355" s="466"/>
      <c r="D355" s="466"/>
      <c r="E355" s="466"/>
      <c r="F355" s="466"/>
      <c r="G355" s="466"/>
      <c r="H355" s="466"/>
      <c r="I355" s="466"/>
      <c r="J355" s="466"/>
      <c r="K355" s="466"/>
      <c r="L355" s="472"/>
      <c r="M355" s="466"/>
      <c r="N355" s="466"/>
      <c r="O355" s="466"/>
      <c r="P355" s="436"/>
      <c r="Q355" s="180"/>
      <c r="R355" s="466"/>
      <c r="S355" s="466"/>
      <c r="T355" s="466"/>
      <c r="U355" s="466"/>
      <c r="V355" s="466"/>
      <c r="W355" s="466"/>
      <c r="X355" s="466"/>
      <c r="Y355" s="466"/>
      <c r="Z355" s="466"/>
      <c r="AA355" s="466"/>
      <c r="AB355" s="466"/>
      <c r="AC355" s="466"/>
      <c r="AD355" s="466"/>
      <c r="AE355" s="466"/>
      <c r="AF355" s="466"/>
      <c r="AG355" s="466"/>
      <c r="AH355" s="466"/>
      <c r="AI355" s="466"/>
      <c r="AJ355" s="466"/>
    </row>
    <row r="356" spans="1:36" ht="12.75" customHeight="1">
      <c r="A356" s="466"/>
      <c r="B356" s="466"/>
      <c r="C356" s="466"/>
      <c r="D356" s="466"/>
      <c r="E356" s="466"/>
      <c r="F356" s="466"/>
      <c r="G356" s="466"/>
      <c r="H356" s="466"/>
      <c r="I356" s="466"/>
      <c r="J356" s="466"/>
      <c r="K356" s="466"/>
      <c r="L356" s="472"/>
      <c r="M356" s="466"/>
      <c r="N356" s="466"/>
      <c r="O356" s="466"/>
      <c r="P356" s="436"/>
      <c r="Q356" s="180"/>
      <c r="R356" s="466"/>
      <c r="S356" s="466"/>
      <c r="T356" s="466"/>
      <c r="U356" s="466"/>
      <c r="V356" s="466"/>
      <c r="W356" s="466"/>
      <c r="X356" s="466"/>
      <c r="Y356" s="466"/>
      <c r="Z356" s="466"/>
      <c r="AA356" s="466"/>
      <c r="AB356" s="466"/>
      <c r="AC356" s="466"/>
      <c r="AD356" s="466"/>
      <c r="AE356" s="466"/>
      <c r="AF356" s="466"/>
      <c r="AG356" s="466"/>
      <c r="AH356" s="466"/>
      <c r="AI356" s="466"/>
      <c r="AJ356" s="466"/>
    </row>
    <row r="357" spans="1:36" ht="12.75" customHeight="1">
      <c r="A357" s="466"/>
      <c r="B357" s="466"/>
      <c r="C357" s="466"/>
      <c r="D357" s="466"/>
      <c r="E357" s="466"/>
      <c r="F357" s="466"/>
      <c r="G357" s="466"/>
      <c r="H357" s="466"/>
      <c r="I357" s="466"/>
      <c r="J357" s="466"/>
      <c r="K357" s="466"/>
      <c r="L357" s="472"/>
      <c r="M357" s="466"/>
      <c r="N357" s="466"/>
      <c r="O357" s="466"/>
      <c r="P357" s="436"/>
      <c r="Q357" s="180"/>
      <c r="R357" s="466"/>
      <c r="S357" s="466"/>
      <c r="T357" s="466"/>
      <c r="U357" s="466"/>
      <c r="V357" s="466"/>
      <c r="W357" s="466"/>
      <c r="X357" s="466"/>
      <c r="Y357" s="466"/>
      <c r="Z357" s="466"/>
      <c r="AA357" s="466"/>
      <c r="AB357" s="466"/>
      <c r="AC357" s="466"/>
      <c r="AD357" s="466"/>
      <c r="AE357" s="466"/>
      <c r="AF357" s="466"/>
      <c r="AG357" s="466"/>
      <c r="AH357" s="466"/>
      <c r="AI357" s="466"/>
      <c r="AJ357" s="466"/>
    </row>
    <row r="358" spans="1:36" ht="12.75" customHeight="1">
      <c r="A358" s="466"/>
      <c r="B358" s="466"/>
      <c r="C358" s="466"/>
      <c r="D358" s="466"/>
      <c r="E358" s="466"/>
      <c r="F358" s="466"/>
      <c r="G358" s="466"/>
      <c r="H358" s="466"/>
      <c r="I358" s="466"/>
      <c r="J358" s="466"/>
      <c r="K358" s="466"/>
      <c r="L358" s="472"/>
      <c r="M358" s="466"/>
      <c r="N358" s="466"/>
      <c r="O358" s="466"/>
      <c r="P358" s="436"/>
      <c r="Q358" s="180"/>
      <c r="R358" s="466"/>
      <c r="S358" s="466"/>
      <c r="T358" s="466"/>
      <c r="U358" s="466"/>
      <c r="V358" s="466"/>
      <c r="W358" s="466"/>
      <c r="X358" s="466"/>
      <c r="Y358" s="466"/>
      <c r="Z358" s="466"/>
      <c r="AA358" s="466"/>
      <c r="AB358" s="466"/>
      <c r="AC358" s="466"/>
      <c r="AD358" s="466"/>
      <c r="AE358" s="466"/>
      <c r="AF358" s="466"/>
      <c r="AG358" s="466"/>
      <c r="AH358" s="466"/>
      <c r="AI358" s="466"/>
      <c r="AJ358" s="466"/>
    </row>
    <row r="359" spans="1:36" ht="12.75" customHeight="1">
      <c r="A359" s="466"/>
      <c r="B359" s="466"/>
      <c r="C359" s="466"/>
      <c r="D359" s="466"/>
      <c r="E359" s="466"/>
      <c r="F359" s="466"/>
      <c r="G359" s="466"/>
      <c r="H359" s="466"/>
      <c r="I359" s="466"/>
      <c r="J359" s="466"/>
      <c r="K359" s="466"/>
      <c r="L359" s="472"/>
      <c r="M359" s="466"/>
      <c r="N359" s="466"/>
      <c r="O359" s="466"/>
      <c r="P359" s="436"/>
      <c r="Q359" s="180"/>
      <c r="R359" s="466"/>
      <c r="S359" s="466"/>
      <c r="T359" s="466"/>
      <c r="U359" s="466"/>
      <c r="V359" s="466"/>
      <c r="W359" s="466"/>
      <c r="X359" s="466"/>
      <c r="Y359" s="466"/>
      <c r="Z359" s="466"/>
      <c r="AA359" s="466"/>
      <c r="AB359" s="466"/>
      <c r="AC359" s="466"/>
      <c r="AD359" s="466"/>
      <c r="AE359" s="466"/>
      <c r="AF359" s="466"/>
      <c r="AG359" s="466"/>
      <c r="AH359" s="466"/>
      <c r="AI359" s="466"/>
      <c r="AJ359" s="466"/>
    </row>
    <row r="360" spans="1:36" ht="12.75" customHeight="1">
      <c r="A360" s="466"/>
      <c r="B360" s="466"/>
      <c r="C360" s="466"/>
      <c r="D360" s="466"/>
      <c r="E360" s="466"/>
      <c r="F360" s="466"/>
      <c r="G360" s="466"/>
      <c r="H360" s="466"/>
      <c r="I360" s="466"/>
      <c r="J360" s="466"/>
      <c r="K360" s="466"/>
      <c r="L360" s="472"/>
      <c r="M360" s="466"/>
      <c r="N360" s="466"/>
      <c r="O360" s="466"/>
      <c r="P360" s="436"/>
      <c r="Q360" s="180"/>
      <c r="R360" s="466"/>
      <c r="S360" s="466"/>
      <c r="T360" s="466"/>
      <c r="U360" s="466"/>
      <c r="V360" s="466"/>
      <c r="W360" s="466"/>
      <c r="X360" s="466"/>
      <c r="Y360" s="466"/>
      <c r="Z360" s="466"/>
      <c r="AA360" s="466"/>
      <c r="AB360" s="466"/>
      <c r="AC360" s="466"/>
      <c r="AD360" s="466"/>
      <c r="AE360" s="466"/>
      <c r="AF360" s="466"/>
      <c r="AG360" s="466"/>
      <c r="AH360" s="466"/>
      <c r="AI360" s="466"/>
      <c r="AJ360" s="466"/>
    </row>
    <row r="361" spans="1:36" ht="12.75" customHeight="1">
      <c r="A361" s="466"/>
      <c r="B361" s="466"/>
      <c r="C361" s="466"/>
      <c r="D361" s="466"/>
      <c r="E361" s="466"/>
      <c r="F361" s="466"/>
      <c r="G361" s="466"/>
      <c r="H361" s="466"/>
      <c r="I361" s="466"/>
      <c r="J361" s="466"/>
      <c r="K361" s="466"/>
      <c r="L361" s="472"/>
      <c r="M361" s="466"/>
      <c r="N361" s="466"/>
      <c r="O361" s="466"/>
      <c r="P361" s="436"/>
      <c r="Q361" s="180"/>
      <c r="R361" s="466"/>
      <c r="S361" s="466"/>
      <c r="T361" s="466"/>
      <c r="U361" s="466"/>
      <c r="V361" s="466"/>
      <c r="W361" s="466"/>
      <c r="X361" s="466"/>
      <c r="Y361" s="466"/>
      <c r="Z361" s="466"/>
      <c r="AA361" s="466"/>
      <c r="AB361" s="466"/>
      <c r="AC361" s="466"/>
      <c r="AD361" s="466"/>
      <c r="AE361" s="466"/>
      <c r="AF361" s="466"/>
      <c r="AG361" s="466"/>
      <c r="AH361" s="466"/>
      <c r="AI361" s="466"/>
      <c r="AJ361" s="466"/>
    </row>
    <row r="362" spans="1:36" ht="12.75" customHeight="1">
      <c r="A362" s="466"/>
      <c r="B362" s="466"/>
      <c r="C362" s="466"/>
      <c r="D362" s="466"/>
      <c r="E362" s="466"/>
      <c r="F362" s="466"/>
      <c r="G362" s="466"/>
      <c r="H362" s="466"/>
      <c r="I362" s="466"/>
      <c r="J362" s="466"/>
      <c r="K362" s="466"/>
      <c r="L362" s="472"/>
      <c r="M362" s="466"/>
      <c r="N362" s="466"/>
      <c r="O362" s="466"/>
      <c r="P362" s="436"/>
      <c r="Q362" s="180"/>
      <c r="R362" s="466"/>
      <c r="S362" s="466"/>
      <c r="T362" s="466"/>
      <c r="U362" s="466"/>
      <c r="V362" s="466"/>
      <c r="W362" s="466"/>
      <c r="X362" s="466"/>
      <c r="Y362" s="466"/>
      <c r="Z362" s="466"/>
      <c r="AA362" s="466"/>
      <c r="AB362" s="466"/>
      <c r="AC362" s="466"/>
      <c r="AD362" s="466"/>
      <c r="AE362" s="466"/>
      <c r="AF362" s="466"/>
      <c r="AG362" s="466"/>
      <c r="AH362" s="466"/>
      <c r="AI362" s="466"/>
      <c r="AJ362" s="466"/>
    </row>
    <row r="363" spans="1:36" ht="12.75" customHeight="1">
      <c r="A363" s="466"/>
      <c r="B363" s="466"/>
      <c r="C363" s="466"/>
      <c r="D363" s="466"/>
      <c r="E363" s="466"/>
      <c r="F363" s="466"/>
      <c r="G363" s="466"/>
      <c r="H363" s="466"/>
      <c r="I363" s="466"/>
      <c r="J363" s="466"/>
      <c r="K363" s="466"/>
      <c r="L363" s="472"/>
      <c r="M363" s="466"/>
      <c r="N363" s="466"/>
      <c r="O363" s="466"/>
      <c r="P363" s="436"/>
      <c r="Q363" s="180"/>
      <c r="R363" s="466"/>
      <c r="S363" s="466"/>
      <c r="T363" s="466"/>
      <c r="U363" s="466"/>
      <c r="V363" s="466"/>
      <c r="W363" s="466"/>
      <c r="X363" s="466"/>
      <c r="Y363" s="466"/>
      <c r="Z363" s="466"/>
      <c r="AA363" s="466"/>
      <c r="AB363" s="466"/>
      <c r="AC363" s="466"/>
      <c r="AD363" s="466"/>
      <c r="AE363" s="466"/>
      <c r="AF363" s="466"/>
      <c r="AG363" s="466"/>
      <c r="AH363" s="466"/>
      <c r="AI363" s="466"/>
      <c r="AJ363" s="466"/>
    </row>
    <row r="364" spans="1:36" ht="12.75" customHeight="1">
      <c r="A364" s="466"/>
      <c r="B364" s="466"/>
      <c r="C364" s="466"/>
      <c r="D364" s="466"/>
      <c r="E364" s="466"/>
      <c r="F364" s="466"/>
      <c r="G364" s="466"/>
      <c r="H364" s="466"/>
      <c r="I364" s="466"/>
      <c r="J364" s="466"/>
      <c r="K364" s="466"/>
      <c r="L364" s="472"/>
      <c r="M364" s="466"/>
      <c r="N364" s="466"/>
      <c r="O364" s="466"/>
      <c r="P364" s="436"/>
      <c r="Q364" s="180"/>
      <c r="R364" s="466"/>
      <c r="S364" s="466"/>
      <c r="T364" s="466"/>
      <c r="U364" s="466"/>
      <c r="V364" s="466"/>
      <c r="W364" s="466"/>
      <c r="X364" s="466"/>
      <c r="Y364" s="466"/>
      <c r="Z364" s="466"/>
      <c r="AA364" s="466"/>
      <c r="AB364" s="466"/>
      <c r="AC364" s="466"/>
      <c r="AD364" s="466"/>
      <c r="AE364" s="466"/>
      <c r="AF364" s="466"/>
      <c r="AG364" s="466"/>
      <c r="AH364" s="466"/>
      <c r="AI364" s="466"/>
      <c r="AJ364" s="466"/>
    </row>
    <row r="365" spans="1:36" ht="12.75" customHeight="1">
      <c r="A365" s="466"/>
      <c r="B365" s="466"/>
      <c r="C365" s="466"/>
      <c r="D365" s="466"/>
      <c r="E365" s="466"/>
      <c r="F365" s="466"/>
      <c r="G365" s="466"/>
      <c r="H365" s="466"/>
      <c r="I365" s="466"/>
      <c r="J365" s="466"/>
      <c r="K365" s="466"/>
      <c r="L365" s="472"/>
      <c r="M365" s="466"/>
      <c r="N365" s="466"/>
      <c r="O365" s="466"/>
      <c r="P365" s="436"/>
      <c r="Q365" s="180"/>
      <c r="R365" s="466"/>
      <c r="S365" s="466"/>
      <c r="T365" s="466"/>
      <c r="U365" s="466"/>
      <c r="V365" s="466"/>
      <c r="W365" s="466"/>
      <c r="X365" s="466"/>
      <c r="Y365" s="466"/>
      <c r="Z365" s="466"/>
      <c r="AA365" s="466"/>
      <c r="AB365" s="466"/>
      <c r="AC365" s="466"/>
      <c r="AD365" s="466"/>
      <c r="AE365" s="466"/>
      <c r="AF365" s="466"/>
      <c r="AG365" s="466"/>
      <c r="AH365" s="466"/>
      <c r="AI365" s="466"/>
      <c r="AJ365" s="466"/>
    </row>
    <row r="366" spans="1:36" ht="12.75" customHeight="1">
      <c r="A366" s="466"/>
      <c r="B366" s="466"/>
      <c r="C366" s="466"/>
      <c r="D366" s="466"/>
      <c r="E366" s="466"/>
      <c r="F366" s="466"/>
      <c r="G366" s="466"/>
      <c r="H366" s="466"/>
      <c r="I366" s="466"/>
      <c r="J366" s="466"/>
      <c r="K366" s="466"/>
      <c r="L366" s="472"/>
      <c r="M366" s="466"/>
      <c r="N366" s="466"/>
      <c r="O366" s="466"/>
      <c r="P366" s="436"/>
      <c r="Q366" s="180"/>
      <c r="R366" s="466"/>
      <c r="S366" s="466"/>
      <c r="T366" s="466"/>
      <c r="U366" s="466"/>
      <c r="V366" s="466"/>
      <c r="W366" s="466"/>
      <c r="X366" s="466"/>
      <c r="Y366" s="466"/>
      <c r="Z366" s="466"/>
      <c r="AA366" s="466"/>
      <c r="AB366" s="466"/>
      <c r="AC366" s="466"/>
      <c r="AD366" s="466"/>
      <c r="AE366" s="466"/>
      <c r="AF366" s="466"/>
      <c r="AG366" s="466"/>
      <c r="AH366" s="466"/>
      <c r="AI366" s="466"/>
      <c r="AJ366" s="466"/>
    </row>
    <row r="367" spans="1:36" ht="12.75" customHeight="1">
      <c r="A367" s="466"/>
      <c r="B367" s="466"/>
      <c r="C367" s="466"/>
      <c r="D367" s="466"/>
      <c r="E367" s="466"/>
      <c r="F367" s="466"/>
      <c r="G367" s="466"/>
      <c r="H367" s="466"/>
      <c r="I367" s="466"/>
      <c r="J367" s="466"/>
      <c r="K367" s="466"/>
      <c r="L367" s="472"/>
      <c r="M367" s="466"/>
      <c r="N367" s="466"/>
      <c r="O367" s="466"/>
      <c r="P367" s="436"/>
      <c r="Q367" s="180"/>
      <c r="R367" s="466"/>
      <c r="S367" s="466"/>
      <c r="T367" s="466"/>
      <c r="U367" s="466"/>
      <c r="V367" s="466"/>
      <c r="W367" s="466"/>
      <c r="X367" s="466"/>
      <c r="Y367" s="466"/>
      <c r="Z367" s="466"/>
      <c r="AA367" s="466"/>
      <c r="AB367" s="466"/>
      <c r="AC367" s="466"/>
      <c r="AD367" s="466"/>
      <c r="AE367" s="466"/>
      <c r="AF367" s="466"/>
      <c r="AG367" s="466"/>
      <c r="AH367" s="466"/>
      <c r="AI367" s="466"/>
      <c r="AJ367" s="466"/>
    </row>
    <row r="368" spans="1:36" ht="12.75" customHeight="1">
      <c r="A368" s="466"/>
      <c r="B368" s="466"/>
      <c r="C368" s="466"/>
      <c r="D368" s="466"/>
      <c r="E368" s="466"/>
      <c r="F368" s="466"/>
      <c r="G368" s="466"/>
      <c r="H368" s="466"/>
      <c r="I368" s="466"/>
      <c r="J368" s="466"/>
      <c r="K368" s="466"/>
      <c r="L368" s="472"/>
      <c r="M368" s="466"/>
      <c r="N368" s="466"/>
      <c r="O368" s="466"/>
      <c r="P368" s="436"/>
      <c r="Q368" s="180"/>
      <c r="R368" s="466"/>
      <c r="S368" s="466"/>
      <c r="T368" s="466"/>
      <c r="U368" s="466"/>
      <c r="V368" s="466"/>
      <c r="W368" s="466"/>
      <c r="X368" s="466"/>
      <c r="Y368" s="466"/>
      <c r="Z368" s="466"/>
      <c r="AA368" s="466"/>
      <c r="AB368" s="466"/>
      <c r="AC368" s="466"/>
      <c r="AD368" s="466"/>
      <c r="AE368" s="466"/>
      <c r="AF368" s="466"/>
      <c r="AG368" s="466"/>
      <c r="AH368" s="466"/>
      <c r="AI368" s="466"/>
      <c r="AJ368" s="466"/>
    </row>
    <row r="369" spans="1:36" ht="12.75" customHeight="1">
      <c r="A369" s="466"/>
      <c r="B369" s="466"/>
      <c r="C369" s="466"/>
      <c r="D369" s="466"/>
      <c r="E369" s="466"/>
      <c r="F369" s="466"/>
      <c r="G369" s="466"/>
      <c r="H369" s="466"/>
      <c r="I369" s="466"/>
      <c r="J369" s="466"/>
      <c r="K369" s="466"/>
      <c r="L369" s="472"/>
      <c r="M369" s="466"/>
      <c r="N369" s="466"/>
      <c r="O369" s="466"/>
      <c r="P369" s="436"/>
      <c r="Q369" s="180"/>
      <c r="R369" s="466"/>
      <c r="S369" s="466"/>
      <c r="T369" s="466"/>
      <c r="U369" s="466"/>
      <c r="V369" s="466"/>
      <c r="W369" s="466"/>
      <c r="X369" s="466"/>
      <c r="Y369" s="466"/>
      <c r="Z369" s="466"/>
      <c r="AA369" s="466"/>
      <c r="AB369" s="466"/>
      <c r="AC369" s="466"/>
      <c r="AD369" s="466"/>
      <c r="AE369" s="466"/>
      <c r="AF369" s="466"/>
      <c r="AG369" s="466"/>
      <c r="AH369" s="466"/>
      <c r="AI369" s="466"/>
      <c r="AJ369" s="466"/>
    </row>
    <row r="370" spans="1:36" ht="12.75" customHeight="1">
      <c r="A370" s="466"/>
      <c r="B370" s="466"/>
      <c r="C370" s="466"/>
      <c r="D370" s="466"/>
      <c r="E370" s="466"/>
      <c r="F370" s="466"/>
      <c r="G370" s="466"/>
      <c r="H370" s="466"/>
      <c r="I370" s="466"/>
      <c r="J370" s="466"/>
      <c r="K370" s="466"/>
      <c r="L370" s="472"/>
      <c r="M370" s="466"/>
      <c r="N370" s="466"/>
      <c r="O370" s="466"/>
      <c r="P370" s="436"/>
      <c r="Q370" s="180"/>
      <c r="R370" s="466"/>
      <c r="S370" s="466"/>
      <c r="T370" s="466"/>
      <c r="U370" s="466"/>
      <c r="V370" s="466"/>
      <c r="W370" s="466"/>
      <c r="X370" s="466"/>
      <c r="Y370" s="466"/>
      <c r="Z370" s="466"/>
      <c r="AA370" s="466"/>
      <c r="AB370" s="466"/>
      <c r="AC370" s="466"/>
      <c r="AD370" s="466"/>
      <c r="AE370" s="466"/>
      <c r="AF370" s="466"/>
      <c r="AG370" s="466"/>
      <c r="AH370" s="466"/>
      <c r="AI370" s="466"/>
      <c r="AJ370" s="466"/>
    </row>
    <row r="371" spans="1:36" ht="12.75" customHeight="1">
      <c r="A371" s="466"/>
      <c r="B371" s="466"/>
      <c r="C371" s="466"/>
      <c r="D371" s="466"/>
      <c r="E371" s="466"/>
      <c r="F371" s="466"/>
      <c r="G371" s="466"/>
      <c r="H371" s="466"/>
      <c r="I371" s="466"/>
      <c r="J371" s="466"/>
      <c r="K371" s="466"/>
      <c r="L371" s="472"/>
      <c r="M371" s="466"/>
      <c r="N371" s="466"/>
      <c r="O371" s="466"/>
      <c r="P371" s="436"/>
      <c r="Q371" s="180"/>
      <c r="R371" s="466"/>
      <c r="S371" s="466"/>
      <c r="T371" s="466"/>
      <c r="U371" s="466"/>
      <c r="V371" s="466"/>
      <c r="W371" s="466"/>
      <c r="X371" s="466"/>
      <c r="Y371" s="466"/>
      <c r="Z371" s="466"/>
      <c r="AA371" s="466"/>
      <c r="AB371" s="466"/>
      <c r="AC371" s="466"/>
      <c r="AD371" s="466"/>
      <c r="AE371" s="466"/>
      <c r="AF371" s="466"/>
      <c r="AG371" s="466"/>
      <c r="AH371" s="466"/>
      <c r="AI371" s="466"/>
      <c r="AJ371" s="466"/>
    </row>
    <row r="372" spans="1:36" ht="12.75" customHeight="1">
      <c r="A372" s="466"/>
      <c r="B372" s="466"/>
      <c r="C372" s="466"/>
      <c r="D372" s="466"/>
      <c r="E372" s="466"/>
      <c r="F372" s="466"/>
      <c r="G372" s="466"/>
      <c r="H372" s="466"/>
      <c r="I372" s="466"/>
      <c r="J372" s="466"/>
      <c r="K372" s="466"/>
      <c r="L372" s="472"/>
      <c r="M372" s="466"/>
      <c r="N372" s="466"/>
      <c r="O372" s="466"/>
      <c r="P372" s="436"/>
      <c r="Q372" s="180"/>
      <c r="R372" s="466"/>
      <c r="S372" s="466"/>
      <c r="T372" s="466"/>
      <c r="U372" s="466"/>
      <c r="V372" s="466"/>
      <c r="W372" s="466"/>
      <c r="X372" s="466"/>
      <c r="Y372" s="466"/>
      <c r="Z372" s="466"/>
      <c r="AA372" s="466"/>
      <c r="AB372" s="466"/>
      <c r="AC372" s="466"/>
      <c r="AD372" s="466"/>
      <c r="AE372" s="466"/>
      <c r="AF372" s="466"/>
      <c r="AG372" s="466"/>
      <c r="AH372" s="466"/>
      <c r="AI372" s="466"/>
      <c r="AJ372" s="466"/>
    </row>
    <row r="373" spans="1:36" ht="12.75" customHeight="1">
      <c r="A373" s="466"/>
      <c r="B373" s="466"/>
      <c r="C373" s="466"/>
      <c r="D373" s="466"/>
      <c r="E373" s="466"/>
      <c r="F373" s="466"/>
      <c r="G373" s="466"/>
      <c r="H373" s="466"/>
      <c r="I373" s="466"/>
      <c r="J373" s="466"/>
      <c r="K373" s="466"/>
      <c r="L373" s="472"/>
      <c r="M373" s="466"/>
      <c r="N373" s="466"/>
      <c r="O373" s="466"/>
      <c r="P373" s="436"/>
      <c r="Q373" s="180"/>
      <c r="R373" s="466"/>
      <c r="S373" s="466"/>
      <c r="T373" s="466"/>
      <c r="U373" s="466"/>
      <c r="V373" s="466"/>
      <c r="W373" s="466"/>
      <c r="X373" s="466"/>
      <c r="Y373" s="466"/>
      <c r="Z373" s="466"/>
      <c r="AA373" s="466"/>
      <c r="AB373" s="466"/>
      <c r="AC373" s="466"/>
      <c r="AD373" s="466"/>
      <c r="AE373" s="466"/>
      <c r="AF373" s="466"/>
      <c r="AG373" s="466"/>
      <c r="AH373" s="466"/>
      <c r="AI373" s="466"/>
      <c r="AJ373" s="466"/>
    </row>
    <row r="374" spans="1:36" ht="12.75" customHeight="1">
      <c r="A374" s="466"/>
      <c r="B374" s="466"/>
      <c r="C374" s="466"/>
      <c r="D374" s="466"/>
      <c r="E374" s="466"/>
      <c r="F374" s="466"/>
      <c r="G374" s="466"/>
      <c r="H374" s="466"/>
      <c r="I374" s="466"/>
      <c r="J374" s="466"/>
      <c r="K374" s="466"/>
      <c r="L374" s="472"/>
      <c r="M374" s="466"/>
      <c r="N374" s="466"/>
      <c r="O374" s="466"/>
      <c r="P374" s="436"/>
      <c r="Q374" s="180"/>
      <c r="R374" s="466"/>
      <c r="S374" s="466"/>
      <c r="T374" s="466"/>
      <c r="U374" s="466"/>
      <c r="V374" s="466"/>
      <c r="W374" s="466"/>
      <c r="X374" s="466"/>
      <c r="Y374" s="466"/>
      <c r="Z374" s="466"/>
      <c r="AA374" s="466"/>
      <c r="AB374" s="466"/>
      <c r="AC374" s="466"/>
      <c r="AD374" s="466"/>
      <c r="AE374" s="466"/>
      <c r="AF374" s="466"/>
      <c r="AG374" s="466"/>
      <c r="AH374" s="466"/>
      <c r="AI374" s="466"/>
      <c r="AJ374" s="466"/>
    </row>
    <row r="375" spans="1:36" ht="12.75" customHeight="1">
      <c r="A375" s="466"/>
      <c r="B375" s="466"/>
      <c r="C375" s="466"/>
      <c r="D375" s="466"/>
      <c r="E375" s="466"/>
      <c r="F375" s="466"/>
      <c r="G375" s="466"/>
      <c r="H375" s="466"/>
      <c r="I375" s="466"/>
      <c r="J375" s="466"/>
      <c r="K375" s="466"/>
      <c r="L375" s="472"/>
      <c r="M375" s="466"/>
      <c r="N375" s="466"/>
      <c r="O375" s="466"/>
      <c r="P375" s="436"/>
      <c r="Q375" s="180"/>
      <c r="R375" s="466"/>
      <c r="S375" s="466"/>
      <c r="T375" s="466"/>
      <c r="U375" s="466"/>
      <c r="V375" s="466"/>
      <c r="W375" s="466"/>
      <c r="X375" s="466"/>
      <c r="Y375" s="466"/>
      <c r="Z375" s="466"/>
      <c r="AA375" s="466"/>
      <c r="AB375" s="466"/>
      <c r="AC375" s="466"/>
      <c r="AD375" s="466"/>
      <c r="AE375" s="466"/>
      <c r="AF375" s="466"/>
      <c r="AG375" s="466"/>
      <c r="AH375" s="466"/>
      <c r="AI375" s="466"/>
      <c r="AJ375" s="466"/>
    </row>
    <row r="376" spans="1:36" ht="12.75" customHeight="1">
      <c r="A376" s="466"/>
      <c r="B376" s="466"/>
      <c r="C376" s="466"/>
      <c r="D376" s="466"/>
      <c r="E376" s="466"/>
      <c r="F376" s="466"/>
      <c r="G376" s="466"/>
      <c r="H376" s="466"/>
      <c r="I376" s="466"/>
      <c r="J376" s="466"/>
      <c r="K376" s="466"/>
      <c r="L376" s="472"/>
      <c r="M376" s="466"/>
      <c r="N376" s="466"/>
      <c r="O376" s="466"/>
      <c r="P376" s="436"/>
      <c r="Q376" s="180"/>
      <c r="R376" s="466"/>
      <c r="S376" s="466"/>
      <c r="T376" s="466"/>
      <c r="U376" s="466"/>
      <c r="V376" s="466"/>
      <c r="W376" s="466"/>
      <c r="X376" s="466"/>
      <c r="Y376" s="466"/>
      <c r="Z376" s="466"/>
      <c r="AA376" s="466"/>
      <c r="AB376" s="466"/>
      <c r="AC376" s="466"/>
      <c r="AD376" s="466"/>
      <c r="AE376" s="466"/>
      <c r="AF376" s="466"/>
      <c r="AG376" s="466"/>
      <c r="AH376" s="466"/>
      <c r="AI376" s="466"/>
      <c r="AJ376" s="466"/>
    </row>
    <row r="377" spans="1:36" ht="12.75" customHeight="1">
      <c r="A377" s="466"/>
      <c r="B377" s="466"/>
      <c r="C377" s="466"/>
      <c r="D377" s="466"/>
      <c r="E377" s="466"/>
      <c r="F377" s="466"/>
      <c r="G377" s="466"/>
      <c r="H377" s="466"/>
      <c r="I377" s="466"/>
      <c r="J377" s="466"/>
      <c r="K377" s="466"/>
      <c r="L377" s="472"/>
      <c r="M377" s="466"/>
      <c r="N377" s="466"/>
      <c r="O377" s="466"/>
      <c r="P377" s="436"/>
      <c r="Q377" s="180"/>
      <c r="R377" s="466"/>
      <c r="S377" s="466"/>
      <c r="T377" s="466"/>
      <c r="U377" s="466"/>
      <c r="V377" s="466"/>
      <c r="W377" s="466"/>
      <c r="X377" s="466"/>
      <c r="Y377" s="466"/>
      <c r="Z377" s="466"/>
      <c r="AA377" s="466"/>
      <c r="AB377" s="466"/>
      <c r="AC377" s="466"/>
      <c r="AD377" s="466"/>
      <c r="AE377" s="466"/>
      <c r="AF377" s="466"/>
      <c r="AG377" s="466"/>
      <c r="AH377" s="466"/>
      <c r="AI377" s="466"/>
      <c r="AJ377" s="466"/>
    </row>
    <row r="378" spans="1:36" ht="12.75" customHeight="1">
      <c r="A378" s="466"/>
      <c r="B378" s="466"/>
      <c r="C378" s="466"/>
      <c r="D378" s="466"/>
      <c r="E378" s="466"/>
      <c r="F378" s="466"/>
      <c r="G378" s="466"/>
      <c r="H378" s="466"/>
      <c r="I378" s="466"/>
      <c r="J378" s="466"/>
      <c r="K378" s="466"/>
      <c r="L378" s="472"/>
      <c r="M378" s="466"/>
      <c r="N378" s="466"/>
      <c r="O378" s="466"/>
      <c r="P378" s="436"/>
      <c r="Q378" s="180"/>
      <c r="R378" s="466"/>
      <c r="S378" s="466"/>
      <c r="T378" s="466"/>
      <c r="U378" s="466"/>
      <c r="V378" s="466"/>
      <c r="W378" s="466"/>
      <c r="X378" s="466"/>
      <c r="Y378" s="466"/>
      <c r="Z378" s="466"/>
      <c r="AA378" s="466"/>
      <c r="AB378" s="466"/>
      <c r="AC378" s="466"/>
      <c r="AD378" s="466"/>
      <c r="AE378" s="466"/>
      <c r="AF378" s="466"/>
      <c r="AG378" s="466"/>
      <c r="AH378" s="466"/>
      <c r="AI378" s="466"/>
      <c r="AJ378" s="466"/>
    </row>
    <row r="379" spans="1:36" ht="12.75" customHeight="1">
      <c r="A379" s="466"/>
      <c r="B379" s="466"/>
      <c r="C379" s="466"/>
      <c r="D379" s="466"/>
      <c r="E379" s="466"/>
      <c r="F379" s="466"/>
      <c r="G379" s="466"/>
      <c r="H379" s="466"/>
      <c r="I379" s="466"/>
      <c r="J379" s="466"/>
      <c r="K379" s="466"/>
      <c r="L379" s="472"/>
      <c r="M379" s="466"/>
      <c r="N379" s="466"/>
      <c r="O379" s="466"/>
      <c r="P379" s="436"/>
      <c r="Q379" s="180"/>
      <c r="R379" s="466"/>
      <c r="S379" s="466"/>
      <c r="T379" s="466"/>
      <c r="U379" s="466"/>
      <c r="V379" s="466"/>
      <c r="W379" s="466"/>
      <c r="X379" s="466"/>
      <c r="Y379" s="466"/>
      <c r="Z379" s="466"/>
      <c r="AA379" s="466"/>
      <c r="AB379" s="466"/>
      <c r="AC379" s="466"/>
      <c r="AD379" s="466"/>
      <c r="AE379" s="466"/>
      <c r="AF379" s="466"/>
      <c r="AG379" s="466"/>
      <c r="AH379" s="466"/>
      <c r="AI379" s="466"/>
      <c r="AJ379" s="466"/>
    </row>
    <row r="380" spans="1:36" ht="12.75" customHeight="1">
      <c r="A380" s="466"/>
      <c r="B380" s="466"/>
      <c r="C380" s="466"/>
      <c r="D380" s="466"/>
      <c r="E380" s="466"/>
      <c r="F380" s="466"/>
      <c r="G380" s="466"/>
      <c r="H380" s="466"/>
      <c r="I380" s="466"/>
      <c r="J380" s="466"/>
      <c r="K380" s="466"/>
      <c r="L380" s="472"/>
      <c r="M380" s="466"/>
      <c r="N380" s="466"/>
      <c r="O380" s="466"/>
      <c r="P380" s="436"/>
      <c r="Q380" s="180"/>
      <c r="R380" s="466"/>
      <c r="S380" s="466"/>
      <c r="T380" s="466"/>
      <c r="U380" s="466"/>
      <c r="V380" s="466"/>
      <c r="W380" s="466"/>
      <c r="X380" s="466"/>
      <c r="Y380" s="466"/>
      <c r="Z380" s="466"/>
      <c r="AA380" s="466"/>
      <c r="AB380" s="466"/>
      <c r="AC380" s="466"/>
      <c r="AD380" s="466"/>
      <c r="AE380" s="466"/>
      <c r="AF380" s="466"/>
      <c r="AG380" s="466"/>
      <c r="AH380" s="466"/>
      <c r="AI380" s="466"/>
      <c r="AJ380" s="466"/>
    </row>
    <row r="381" spans="1:36" ht="12.75" customHeight="1">
      <c r="A381" s="466"/>
      <c r="B381" s="466"/>
      <c r="C381" s="466"/>
      <c r="D381" s="466"/>
      <c r="E381" s="466"/>
      <c r="F381" s="466"/>
      <c r="G381" s="466"/>
      <c r="H381" s="466"/>
      <c r="I381" s="466"/>
      <c r="J381" s="466"/>
      <c r="K381" s="466"/>
      <c r="L381" s="472"/>
      <c r="M381" s="466"/>
      <c r="N381" s="466"/>
      <c r="O381" s="466"/>
      <c r="P381" s="436"/>
      <c r="Q381" s="180"/>
      <c r="R381" s="466"/>
      <c r="S381" s="466"/>
      <c r="T381" s="466"/>
      <c r="U381" s="466"/>
      <c r="V381" s="466"/>
      <c r="W381" s="466"/>
      <c r="X381" s="466"/>
      <c r="Y381" s="466"/>
      <c r="Z381" s="466"/>
      <c r="AA381" s="466"/>
      <c r="AB381" s="466"/>
      <c r="AC381" s="466"/>
      <c r="AD381" s="466"/>
      <c r="AE381" s="466"/>
      <c r="AF381" s="466"/>
      <c r="AG381" s="466"/>
      <c r="AH381" s="466"/>
      <c r="AI381" s="466"/>
      <c r="AJ381" s="466"/>
    </row>
    <row r="382" spans="1:36" ht="12.75" customHeight="1">
      <c r="A382" s="466"/>
      <c r="B382" s="466"/>
      <c r="C382" s="466"/>
      <c r="D382" s="466"/>
      <c r="E382" s="466"/>
      <c r="F382" s="466"/>
      <c r="G382" s="466"/>
      <c r="H382" s="466"/>
      <c r="I382" s="466"/>
      <c r="J382" s="466"/>
      <c r="K382" s="466"/>
      <c r="L382" s="472"/>
      <c r="M382" s="466"/>
      <c r="N382" s="466"/>
      <c r="O382" s="466"/>
      <c r="P382" s="436"/>
      <c r="Q382" s="180"/>
      <c r="R382" s="466"/>
      <c r="S382" s="466"/>
      <c r="T382" s="466"/>
      <c r="U382" s="466"/>
      <c r="V382" s="466"/>
      <c r="W382" s="466"/>
      <c r="X382" s="466"/>
      <c r="Y382" s="466"/>
      <c r="Z382" s="466"/>
      <c r="AA382" s="466"/>
      <c r="AB382" s="466"/>
      <c r="AC382" s="466"/>
      <c r="AD382" s="466"/>
      <c r="AE382" s="466"/>
      <c r="AF382" s="466"/>
      <c r="AG382" s="466"/>
      <c r="AH382" s="466"/>
      <c r="AI382" s="466"/>
      <c r="AJ382" s="466"/>
    </row>
    <row r="383" spans="1:36" ht="12.75" customHeight="1">
      <c r="A383" s="466"/>
      <c r="B383" s="466"/>
      <c r="C383" s="466"/>
      <c r="D383" s="466"/>
      <c r="E383" s="466"/>
      <c r="F383" s="466"/>
      <c r="G383" s="466"/>
      <c r="H383" s="466"/>
      <c r="I383" s="466"/>
      <c r="J383" s="466"/>
      <c r="K383" s="466"/>
      <c r="L383" s="472"/>
      <c r="M383" s="466"/>
      <c r="N383" s="466"/>
      <c r="O383" s="466"/>
      <c r="P383" s="436"/>
      <c r="Q383" s="180"/>
      <c r="R383" s="466"/>
      <c r="S383" s="466"/>
      <c r="T383" s="466"/>
      <c r="U383" s="466"/>
      <c r="V383" s="466"/>
      <c r="W383" s="466"/>
      <c r="X383" s="466"/>
      <c r="Y383" s="466"/>
      <c r="Z383" s="466"/>
      <c r="AA383" s="466"/>
      <c r="AB383" s="466"/>
      <c r="AC383" s="466"/>
      <c r="AD383" s="466"/>
      <c r="AE383" s="466"/>
      <c r="AF383" s="466"/>
      <c r="AG383" s="466"/>
      <c r="AH383" s="466"/>
      <c r="AI383" s="466"/>
      <c r="AJ383" s="466"/>
    </row>
    <row r="384" spans="1:36" ht="12.75" customHeight="1">
      <c r="A384" s="466"/>
      <c r="B384" s="466"/>
      <c r="C384" s="466"/>
      <c r="D384" s="466"/>
      <c r="E384" s="466"/>
      <c r="F384" s="466"/>
      <c r="G384" s="466"/>
      <c r="H384" s="466"/>
      <c r="I384" s="466"/>
      <c r="J384" s="466"/>
      <c r="K384" s="466"/>
      <c r="L384" s="472"/>
      <c r="M384" s="466"/>
      <c r="N384" s="466"/>
      <c r="O384" s="466"/>
      <c r="P384" s="436"/>
      <c r="Q384" s="180"/>
      <c r="R384" s="466"/>
      <c r="S384" s="466"/>
      <c r="T384" s="466"/>
      <c r="U384" s="466"/>
      <c r="V384" s="466"/>
      <c r="W384" s="466"/>
      <c r="X384" s="466"/>
      <c r="Y384" s="466"/>
      <c r="Z384" s="466"/>
      <c r="AA384" s="466"/>
      <c r="AB384" s="466"/>
      <c r="AC384" s="466"/>
      <c r="AD384" s="466"/>
      <c r="AE384" s="466"/>
      <c r="AF384" s="466"/>
      <c r="AG384" s="466"/>
      <c r="AH384" s="466"/>
      <c r="AI384" s="466"/>
      <c r="AJ384" s="466"/>
    </row>
    <row r="385" spans="1:36" ht="12.75" customHeight="1">
      <c r="A385" s="466"/>
      <c r="B385" s="466"/>
      <c r="C385" s="466"/>
      <c r="D385" s="466"/>
      <c r="E385" s="466"/>
      <c r="F385" s="466"/>
      <c r="G385" s="466"/>
      <c r="H385" s="466"/>
      <c r="I385" s="466"/>
      <c r="J385" s="466"/>
      <c r="K385" s="466"/>
      <c r="L385" s="472"/>
      <c r="M385" s="466"/>
      <c r="N385" s="466"/>
      <c r="O385" s="466"/>
      <c r="P385" s="436"/>
      <c r="Q385" s="180"/>
      <c r="R385" s="466"/>
      <c r="S385" s="466"/>
      <c r="T385" s="466"/>
      <c r="U385" s="466"/>
      <c r="V385" s="466"/>
      <c r="W385" s="466"/>
      <c r="X385" s="466"/>
      <c r="Y385" s="466"/>
      <c r="Z385" s="466"/>
      <c r="AA385" s="466"/>
      <c r="AB385" s="466"/>
      <c r="AC385" s="466"/>
      <c r="AD385" s="466"/>
      <c r="AE385" s="466"/>
      <c r="AF385" s="466"/>
      <c r="AG385" s="466"/>
      <c r="AH385" s="466"/>
      <c r="AI385" s="466"/>
      <c r="AJ385" s="466"/>
    </row>
    <row r="386" spans="1:36" ht="12.75" customHeight="1">
      <c r="A386" s="466"/>
      <c r="B386" s="466"/>
      <c r="C386" s="466"/>
      <c r="D386" s="466"/>
      <c r="E386" s="466"/>
      <c r="F386" s="466"/>
      <c r="G386" s="466"/>
      <c r="H386" s="466"/>
      <c r="I386" s="466"/>
      <c r="J386" s="466"/>
      <c r="K386" s="466"/>
      <c r="L386" s="472"/>
      <c r="M386" s="466"/>
      <c r="N386" s="466"/>
      <c r="O386" s="466"/>
      <c r="P386" s="436"/>
      <c r="Q386" s="180"/>
      <c r="R386" s="466"/>
      <c r="S386" s="466"/>
      <c r="T386" s="466"/>
      <c r="U386" s="466"/>
      <c r="V386" s="466"/>
      <c r="W386" s="466"/>
      <c r="X386" s="466"/>
      <c r="Y386" s="466"/>
      <c r="Z386" s="466"/>
      <c r="AA386" s="466"/>
      <c r="AB386" s="466"/>
      <c r="AC386" s="466"/>
      <c r="AD386" s="466"/>
      <c r="AE386" s="466"/>
      <c r="AF386" s="466"/>
      <c r="AG386" s="466"/>
      <c r="AH386" s="466"/>
      <c r="AI386" s="466"/>
      <c r="AJ386" s="466"/>
    </row>
    <row r="387" spans="1:36" ht="12.75" customHeight="1">
      <c r="A387" s="466"/>
      <c r="B387" s="466"/>
      <c r="C387" s="466"/>
      <c r="D387" s="466"/>
      <c r="E387" s="466"/>
      <c r="F387" s="466"/>
      <c r="G387" s="466"/>
      <c r="H387" s="466"/>
      <c r="I387" s="466"/>
      <c r="J387" s="466"/>
      <c r="K387" s="466"/>
      <c r="L387" s="472"/>
      <c r="M387" s="466"/>
      <c r="N387" s="466"/>
      <c r="O387" s="466"/>
      <c r="P387" s="436"/>
      <c r="Q387" s="180"/>
      <c r="R387" s="466"/>
      <c r="S387" s="466"/>
      <c r="T387" s="466"/>
      <c r="U387" s="466"/>
      <c r="V387" s="466"/>
      <c r="W387" s="466"/>
      <c r="X387" s="466"/>
      <c r="Y387" s="466"/>
      <c r="Z387" s="466"/>
      <c r="AA387" s="466"/>
      <c r="AB387" s="466"/>
      <c r="AC387" s="466"/>
      <c r="AD387" s="466"/>
      <c r="AE387" s="466"/>
      <c r="AF387" s="466"/>
      <c r="AG387" s="466"/>
      <c r="AH387" s="466"/>
      <c r="AI387" s="466"/>
      <c r="AJ387" s="466"/>
    </row>
    <row r="388" spans="1:36" ht="12.75" customHeight="1">
      <c r="A388" s="466"/>
      <c r="B388" s="466"/>
      <c r="C388" s="466"/>
      <c r="D388" s="466"/>
      <c r="E388" s="466"/>
      <c r="F388" s="466"/>
      <c r="G388" s="466"/>
      <c r="H388" s="466"/>
      <c r="I388" s="466"/>
      <c r="J388" s="466"/>
      <c r="K388" s="466"/>
      <c r="L388" s="472"/>
      <c r="M388" s="466"/>
      <c r="N388" s="466"/>
      <c r="O388" s="466"/>
      <c r="P388" s="436"/>
      <c r="Q388" s="180"/>
      <c r="R388" s="466"/>
      <c r="S388" s="466"/>
      <c r="T388" s="466"/>
      <c r="U388" s="466"/>
      <c r="V388" s="466"/>
      <c r="W388" s="466"/>
      <c r="X388" s="466"/>
      <c r="Y388" s="466"/>
      <c r="Z388" s="466"/>
      <c r="AA388" s="466"/>
      <c r="AB388" s="466"/>
      <c r="AC388" s="466"/>
      <c r="AD388" s="466"/>
      <c r="AE388" s="466"/>
      <c r="AF388" s="466"/>
      <c r="AG388" s="466"/>
      <c r="AH388" s="466"/>
      <c r="AI388" s="466"/>
      <c r="AJ388" s="466"/>
    </row>
    <row r="389" spans="1:36" ht="12.75" customHeight="1">
      <c r="A389" s="466"/>
      <c r="B389" s="466"/>
      <c r="C389" s="466"/>
      <c r="D389" s="466"/>
      <c r="E389" s="466"/>
      <c r="F389" s="466"/>
      <c r="G389" s="466"/>
      <c r="H389" s="466"/>
      <c r="I389" s="466"/>
      <c r="J389" s="466"/>
      <c r="K389" s="466"/>
      <c r="L389" s="472"/>
      <c r="M389" s="466"/>
      <c r="N389" s="466"/>
      <c r="O389" s="466"/>
      <c r="P389" s="436"/>
      <c r="Q389" s="180"/>
      <c r="R389" s="466"/>
      <c r="S389" s="466"/>
      <c r="T389" s="466"/>
      <c r="U389" s="466"/>
      <c r="V389" s="466"/>
      <c r="W389" s="466"/>
      <c r="X389" s="466"/>
      <c r="Y389" s="466"/>
      <c r="Z389" s="466"/>
      <c r="AA389" s="466"/>
      <c r="AB389" s="466"/>
      <c r="AC389" s="466"/>
      <c r="AD389" s="466"/>
      <c r="AE389" s="466"/>
      <c r="AF389" s="466"/>
      <c r="AG389" s="466"/>
      <c r="AH389" s="466"/>
      <c r="AI389" s="466"/>
      <c r="AJ389" s="466"/>
    </row>
    <row r="390" spans="1:36" ht="12.75" customHeight="1">
      <c r="A390" s="466"/>
      <c r="B390" s="466"/>
      <c r="C390" s="466"/>
      <c r="D390" s="466"/>
      <c r="E390" s="466"/>
      <c r="F390" s="466"/>
      <c r="G390" s="466"/>
      <c r="H390" s="466"/>
      <c r="I390" s="466"/>
      <c r="J390" s="466"/>
      <c r="K390" s="466"/>
      <c r="L390" s="472"/>
      <c r="M390" s="466"/>
      <c r="N390" s="466"/>
      <c r="O390" s="466"/>
      <c r="P390" s="436"/>
      <c r="Q390" s="180"/>
      <c r="R390" s="466"/>
      <c r="S390" s="466"/>
      <c r="T390" s="466"/>
      <c r="U390" s="466"/>
      <c r="V390" s="466"/>
      <c r="W390" s="466"/>
      <c r="X390" s="466"/>
      <c r="Y390" s="466"/>
      <c r="Z390" s="466"/>
      <c r="AA390" s="466"/>
      <c r="AB390" s="466"/>
      <c r="AC390" s="466"/>
      <c r="AD390" s="466"/>
      <c r="AE390" s="466"/>
      <c r="AF390" s="466"/>
      <c r="AG390" s="466"/>
      <c r="AH390" s="466"/>
      <c r="AI390" s="466"/>
      <c r="AJ390" s="466"/>
    </row>
    <row r="391" spans="1:36" ht="12.75" customHeight="1">
      <c r="A391" s="466"/>
      <c r="B391" s="466"/>
      <c r="C391" s="466"/>
      <c r="D391" s="466"/>
      <c r="E391" s="466"/>
      <c r="F391" s="466"/>
      <c r="G391" s="466"/>
      <c r="H391" s="466"/>
      <c r="I391" s="466"/>
      <c r="J391" s="466"/>
      <c r="K391" s="466"/>
      <c r="L391" s="472"/>
      <c r="M391" s="466"/>
      <c r="N391" s="466"/>
      <c r="O391" s="466"/>
      <c r="P391" s="436"/>
      <c r="Q391" s="180"/>
      <c r="R391" s="466"/>
      <c r="S391" s="466"/>
      <c r="T391" s="466"/>
      <c r="U391" s="466"/>
      <c r="V391" s="466"/>
      <c r="W391" s="466"/>
      <c r="X391" s="466"/>
      <c r="Y391" s="466"/>
      <c r="Z391" s="466"/>
      <c r="AA391" s="466"/>
      <c r="AB391" s="466"/>
      <c r="AC391" s="466"/>
      <c r="AD391" s="466"/>
      <c r="AE391" s="466"/>
      <c r="AF391" s="466"/>
      <c r="AG391" s="466"/>
      <c r="AH391" s="466"/>
      <c r="AI391" s="466"/>
      <c r="AJ391" s="466"/>
    </row>
    <row r="392" spans="1:36" ht="12.75" customHeight="1">
      <c r="A392" s="466"/>
      <c r="B392" s="466"/>
      <c r="C392" s="466"/>
      <c r="D392" s="466"/>
      <c r="E392" s="466"/>
      <c r="F392" s="466"/>
      <c r="G392" s="466"/>
      <c r="H392" s="466"/>
      <c r="I392" s="466"/>
      <c r="J392" s="466"/>
      <c r="K392" s="466"/>
      <c r="L392" s="472"/>
      <c r="M392" s="466"/>
      <c r="N392" s="466"/>
      <c r="O392" s="466"/>
      <c r="P392" s="436"/>
      <c r="Q392" s="180"/>
      <c r="R392" s="466"/>
      <c r="S392" s="466"/>
      <c r="T392" s="466"/>
      <c r="U392" s="466"/>
      <c r="V392" s="466"/>
      <c r="W392" s="466"/>
      <c r="X392" s="466"/>
      <c r="Y392" s="466"/>
      <c r="Z392" s="466"/>
      <c r="AA392" s="466"/>
      <c r="AB392" s="466"/>
      <c r="AC392" s="466"/>
      <c r="AD392" s="466"/>
      <c r="AE392" s="466"/>
      <c r="AF392" s="466"/>
      <c r="AG392" s="466"/>
      <c r="AH392" s="466"/>
      <c r="AI392" s="466"/>
      <c r="AJ392" s="466"/>
    </row>
    <row r="393" spans="1:36" ht="12.75" customHeight="1">
      <c r="A393" s="466"/>
      <c r="B393" s="466"/>
      <c r="C393" s="466"/>
      <c r="D393" s="466"/>
      <c r="E393" s="466"/>
      <c r="F393" s="466"/>
      <c r="G393" s="466"/>
      <c r="H393" s="466"/>
      <c r="I393" s="466"/>
      <c r="J393" s="466"/>
      <c r="K393" s="466"/>
      <c r="L393" s="472"/>
      <c r="M393" s="466"/>
      <c r="N393" s="466"/>
      <c r="O393" s="466"/>
      <c r="P393" s="436"/>
      <c r="Q393" s="180"/>
      <c r="R393" s="466"/>
      <c r="S393" s="466"/>
      <c r="T393" s="466"/>
      <c r="U393" s="466"/>
      <c r="V393" s="466"/>
      <c r="W393" s="466"/>
      <c r="X393" s="466"/>
      <c r="Y393" s="466"/>
      <c r="Z393" s="466"/>
      <c r="AA393" s="466"/>
      <c r="AB393" s="466"/>
      <c r="AC393" s="466"/>
      <c r="AD393" s="466"/>
      <c r="AE393" s="466"/>
      <c r="AF393" s="466"/>
      <c r="AG393" s="466"/>
      <c r="AH393" s="466"/>
      <c r="AI393" s="466"/>
      <c r="AJ393" s="466"/>
    </row>
    <row r="394" spans="1:36" ht="12.75" customHeight="1">
      <c r="A394" s="466"/>
      <c r="B394" s="466"/>
      <c r="C394" s="466"/>
      <c r="D394" s="466"/>
      <c r="E394" s="466"/>
      <c r="F394" s="466"/>
      <c r="G394" s="466"/>
      <c r="H394" s="466"/>
      <c r="I394" s="466"/>
      <c r="J394" s="466"/>
      <c r="K394" s="466"/>
      <c r="L394" s="472"/>
      <c r="M394" s="466"/>
      <c r="N394" s="466"/>
      <c r="O394" s="466"/>
      <c r="P394" s="436"/>
      <c r="Q394" s="180"/>
      <c r="R394" s="466"/>
      <c r="S394" s="466"/>
      <c r="T394" s="466"/>
      <c r="U394" s="466"/>
      <c r="V394" s="466"/>
      <c r="W394" s="466"/>
      <c r="X394" s="466"/>
      <c r="Y394" s="466"/>
      <c r="Z394" s="466"/>
      <c r="AA394" s="466"/>
      <c r="AB394" s="466"/>
      <c r="AC394" s="466"/>
      <c r="AD394" s="466"/>
      <c r="AE394" s="466"/>
      <c r="AF394" s="466"/>
      <c r="AG394" s="466"/>
      <c r="AH394" s="466"/>
      <c r="AI394" s="466"/>
      <c r="AJ394" s="466"/>
    </row>
    <row r="395" spans="1:36" ht="12.75" customHeight="1">
      <c r="A395" s="466"/>
      <c r="B395" s="466"/>
      <c r="C395" s="466"/>
      <c r="D395" s="466"/>
      <c r="E395" s="466"/>
      <c r="F395" s="466"/>
      <c r="G395" s="466"/>
      <c r="H395" s="466"/>
      <c r="I395" s="466"/>
      <c r="J395" s="466"/>
      <c r="K395" s="466"/>
      <c r="L395" s="472"/>
      <c r="M395" s="466"/>
      <c r="N395" s="466"/>
      <c r="O395" s="466"/>
      <c r="P395" s="436"/>
      <c r="Q395" s="180"/>
      <c r="R395" s="466"/>
      <c r="S395" s="466"/>
      <c r="T395" s="466"/>
      <c r="U395" s="466"/>
      <c r="V395" s="466"/>
      <c r="W395" s="466"/>
      <c r="X395" s="466"/>
      <c r="Y395" s="466"/>
      <c r="Z395" s="466"/>
      <c r="AA395" s="466"/>
      <c r="AB395" s="466"/>
      <c r="AC395" s="466"/>
      <c r="AD395" s="466"/>
      <c r="AE395" s="466"/>
      <c r="AF395" s="466"/>
      <c r="AG395" s="466"/>
      <c r="AH395" s="466"/>
      <c r="AI395" s="466"/>
      <c r="AJ395" s="466"/>
    </row>
    <row r="396" spans="1:36" ht="12.75" customHeight="1">
      <c r="A396" s="466"/>
      <c r="B396" s="466"/>
      <c r="C396" s="466"/>
      <c r="D396" s="466"/>
      <c r="E396" s="466"/>
      <c r="F396" s="466"/>
      <c r="G396" s="466"/>
      <c r="H396" s="466"/>
      <c r="I396" s="466"/>
      <c r="J396" s="466"/>
      <c r="K396" s="466"/>
      <c r="L396" s="472"/>
      <c r="M396" s="466"/>
      <c r="N396" s="466"/>
      <c r="O396" s="466"/>
      <c r="P396" s="436"/>
      <c r="Q396" s="180"/>
      <c r="R396" s="466"/>
      <c r="S396" s="466"/>
      <c r="T396" s="466"/>
      <c r="U396" s="466"/>
      <c r="V396" s="466"/>
      <c r="W396" s="466"/>
      <c r="X396" s="466"/>
      <c r="Y396" s="466"/>
      <c r="Z396" s="466"/>
      <c r="AA396" s="466"/>
      <c r="AB396" s="466"/>
      <c r="AC396" s="466"/>
      <c r="AD396" s="466"/>
      <c r="AE396" s="466"/>
      <c r="AF396" s="466"/>
      <c r="AG396" s="466"/>
      <c r="AH396" s="466"/>
      <c r="AI396" s="466"/>
      <c r="AJ396" s="466"/>
    </row>
    <row r="397" spans="1:36" ht="12.75" customHeight="1">
      <c r="A397" s="466"/>
      <c r="B397" s="466"/>
      <c r="C397" s="466"/>
      <c r="D397" s="466"/>
      <c r="E397" s="466"/>
      <c r="F397" s="466"/>
      <c r="G397" s="466"/>
      <c r="H397" s="466"/>
      <c r="I397" s="466"/>
      <c r="J397" s="466"/>
      <c r="K397" s="466"/>
      <c r="L397" s="472"/>
      <c r="M397" s="466"/>
      <c r="N397" s="466"/>
      <c r="O397" s="466"/>
      <c r="P397" s="436"/>
      <c r="Q397" s="180"/>
      <c r="R397" s="466"/>
      <c r="S397" s="466"/>
      <c r="T397" s="466"/>
      <c r="U397" s="466"/>
      <c r="V397" s="466"/>
      <c r="W397" s="466"/>
      <c r="X397" s="466"/>
      <c r="Y397" s="466"/>
      <c r="Z397" s="466"/>
      <c r="AA397" s="466"/>
      <c r="AB397" s="466"/>
      <c r="AC397" s="466"/>
      <c r="AD397" s="466"/>
      <c r="AE397" s="466"/>
      <c r="AF397" s="466"/>
      <c r="AG397" s="466"/>
      <c r="AH397" s="466"/>
      <c r="AI397" s="466"/>
      <c r="AJ397" s="466"/>
    </row>
    <row r="398" spans="1:36" ht="12.75" customHeight="1">
      <c r="A398" s="466"/>
      <c r="B398" s="466"/>
      <c r="C398" s="466"/>
      <c r="D398" s="466"/>
      <c r="E398" s="466"/>
      <c r="F398" s="466"/>
      <c r="G398" s="466"/>
      <c r="H398" s="466"/>
      <c r="I398" s="466"/>
      <c r="J398" s="466"/>
      <c r="K398" s="466"/>
      <c r="L398" s="472"/>
      <c r="M398" s="466"/>
      <c r="N398" s="466"/>
      <c r="O398" s="466"/>
      <c r="P398" s="436"/>
      <c r="Q398" s="180"/>
      <c r="R398" s="466"/>
      <c r="S398" s="466"/>
      <c r="T398" s="466"/>
      <c r="U398" s="466"/>
      <c r="V398" s="466"/>
      <c r="W398" s="466"/>
      <c r="X398" s="466"/>
      <c r="Y398" s="466"/>
      <c r="Z398" s="466"/>
      <c r="AA398" s="466"/>
      <c r="AB398" s="466"/>
      <c r="AC398" s="466"/>
      <c r="AD398" s="466"/>
      <c r="AE398" s="466"/>
      <c r="AF398" s="466"/>
      <c r="AG398" s="466"/>
      <c r="AH398" s="466"/>
      <c r="AI398" s="466"/>
      <c r="AJ398" s="466"/>
    </row>
    <row r="399" spans="1:36" ht="12.75" customHeight="1">
      <c r="A399" s="466"/>
      <c r="B399" s="466"/>
      <c r="C399" s="466"/>
      <c r="D399" s="466"/>
      <c r="E399" s="466"/>
      <c r="F399" s="466"/>
      <c r="G399" s="466"/>
      <c r="H399" s="466"/>
      <c r="I399" s="466"/>
      <c r="J399" s="466"/>
      <c r="K399" s="466"/>
      <c r="L399" s="472"/>
      <c r="M399" s="466"/>
      <c r="N399" s="466"/>
      <c r="O399" s="466"/>
      <c r="P399" s="436"/>
      <c r="Q399" s="180"/>
      <c r="R399" s="466"/>
      <c r="S399" s="466"/>
      <c r="T399" s="466"/>
      <c r="U399" s="466"/>
      <c r="V399" s="466"/>
      <c r="W399" s="466"/>
      <c r="X399" s="466"/>
      <c r="Y399" s="466"/>
      <c r="Z399" s="466"/>
      <c r="AA399" s="466"/>
      <c r="AB399" s="466"/>
      <c r="AC399" s="466"/>
      <c r="AD399" s="466"/>
      <c r="AE399" s="466"/>
      <c r="AF399" s="466"/>
      <c r="AG399" s="466"/>
      <c r="AH399" s="466"/>
      <c r="AI399" s="466"/>
      <c r="AJ399" s="466"/>
    </row>
    <row r="400" spans="1:36" ht="12.75" customHeight="1">
      <c r="A400" s="466"/>
      <c r="B400" s="466"/>
      <c r="C400" s="466"/>
      <c r="D400" s="466"/>
      <c r="E400" s="466"/>
      <c r="F400" s="466"/>
      <c r="G400" s="466"/>
      <c r="H400" s="466"/>
      <c r="I400" s="466"/>
      <c r="J400" s="466"/>
      <c r="K400" s="466"/>
      <c r="L400" s="472"/>
      <c r="M400" s="466"/>
      <c r="N400" s="466"/>
      <c r="O400" s="466"/>
      <c r="P400" s="436"/>
      <c r="Q400" s="180"/>
      <c r="R400" s="466"/>
      <c r="S400" s="466"/>
      <c r="T400" s="466"/>
      <c r="U400" s="466"/>
      <c r="V400" s="466"/>
      <c r="W400" s="466"/>
      <c r="X400" s="466"/>
      <c r="Y400" s="466"/>
      <c r="Z400" s="466"/>
      <c r="AA400" s="466"/>
      <c r="AB400" s="466"/>
      <c r="AC400" s="466"/>
      <c r="AD400" s="466"/>
      <c r="AE400" s="466"/>
      <c r="AF400" s="466"/>
      <c r="AG400" s="466"/>
      <c r="AH400" s="466"/>
      <c r="AI400" s="466"/>
      <c r="AJ400" s="466"/>
    </row>
    <row r="401" spans="1:36" ht="12.75" customHeight="1">
      <c r="A401" s="466"/>
      <c r="B401" s="466"/>
      <c r="C401" s="466"/>
      <c r="D401" s="466"/>
      <c r="E401" s="466"/>
      <c r="F401" s="466"/>
      <c r="G401" s="466"/>
      <c r="H401" s="466"/>
      <c r="I401" s="466"/>
      <c r="J401" s="466"/>
      <c r="K401" s="466"/>
      <c r="L401" s="472"/>
      <c r="M401" s="466"/>
      <c r="N401" s="466"/>
      <c r="O401" s="466"/>
      <c r="P401" s="436"/>
      <c r="Q401" s="180"/>
      <c r="R401" s="466"/>
      <c r="S401" s="466"/>
      <c r="T401" s="466"/>
      <c r="U401" s="466"/>
      <c r="V401" s="466"/>
      <c r="W401" s="466"/>
      <c r="X401" s="466"/>
      <c r="Y401" s="466"/>
      <c r="Z401" s="466"/>
      <c r="AA401" s="466"/>
      <c r="AB401" s="466"/>
      <c r="AC401" s="466"/>
      <c r="AD401" s="466"/>
      <c r="AE401" s="466"/>
      <c r="AF401" s="466"/>
      <c r="AG401" s="466"/>
      <c r="AH401" s="466"/>
      <c r="AI401" s="466"/>
      <c r="AJ401" s="466"/>
    </row>
    <row r="402" spans="1:36" ht="12.75" customHeight="1">
      <c r="A402" s="466"/>
      <c r="B402" s="466"/>
      <c r="C402" s="466"/>
      <c r="D402" s="466"/>
      <c r="E402" s="466"/>
      <c r="F402" s="466"/>
      <c r="G402" s="466"/>
      <c r="H402" s="466"/>
      <c r="I402" s="466"/>
      <c r="J402" s="466"/>
      <c r="K402" s="466"/>
      <c r="L402" s="472"/>
      <c r="M402" s="466"/>
      <c r="N402" s="466"/>
      <c r="O402" s="466"/>
      <c r="P402" s="436"/>
      <c r="Q402" s="180"/>
      <c r="R402" s="466"/>
      <c r="S402" s="466"/>
      <c r="T402" s="466"/>
      <c r="U402" s="466"/>
      <c r="V402" s="466"/>
      <c r="W402" s="466"/>
      <c r="X402" s="466"/>
      <c r="Y402" s="466"/>
      <c r="Z402" s="466"/>
      <c r="AA402" s="466"/>
      <c r="AB402" s="466"/>
      <c r="AC402" s="466"/>
      <c r="AD402" s="466"/>
      <c r="AE402" s="466"/>
      <c r="AF402" s="466"/>
      <c r="AG402" s="466"/>
      <c r="AH402" s="466"/>
      <c r="AI402" s="466"/>
      <c r="AJ402" s="466"/>
    </row>
    <row r="403" spans="1:36" ht="12.75" customHeight="1">
      <c r="A403" s="466"/>
      <c r="B403" s="466"/>
      <c r="C403" s="466"/>
      <c r="D403" s="466"/>
      <c r="E403" s="466"/>
      <c r="F403" s="466"/>
      <c r="G403" s="466"/>
      <c r="H403" s="466"/>
      <c r="I403" s="466"/>
      <c r="J403" s="466"/>
      <c r="K403" s="466"/>
      <c r="L403" s="472"/>
      <c r="M403" s="466"/>
      <c r="N403" s="466"/>
      <c r="O403" s="466"/>
      <c r="P403" s="436"/>
      <c r="Q403" s="180"/>
      <c r="R403" s="466"/>
      <c r="S403" s="466"/>
      <c r="T403" s="466"/>
      <c r="U403" s="466"/>
      <c r="V403" s="466"/>
      <c r="W403" s="466"/>
      <c r="X403" s="466"/>
      <c r="Y403" s="466"/>
      <c r="Z403" s="466"/>
      <c r="AA403" s="466"/>
      <c r="AB403" s="466"/>
      <c r="AC403" s="466"/>
      <c r="AD403" s="466"/>
      <c r="AE403" s="466"/>
      <c r="AF403" s="466"/>
      <c r="AG403" s="466"/>
      <c r="AH403" s="466"/>
      <c r="AI403" s="466"/>
      <c r="AJ403" s="466"/>
    </row>
    <row r="404" spans="1:36" ht="12.75" customHeight="1">
      <c r="A404" s="466"/>
      <c r="B404" s="466"/>
      <c r="C404" s="466"/>
      <c r="D404" s="466"/>
      <c r="E404" s="466"/>
      <c r="F404" s="466"/>
      <c r="G404" s="466"/>
      <c r="H404" s="466"/>
      <c r="I404" s="466"/>
      <c r="J404" s="466"/>
      <c r="K404" s="466"/>
      <c r="L404" s="472"/>
      <c r="M404" s="466"/>
      <c r="N404" s="466"/>
      <c r="O404" s="466"/>
      <c r="P404" s="436"/>
      <c r="Q404" s="180"/>
      <c r="R404" s="466"/>
      <c r="S404" s="466"/>
      <c r="T404" s="466"/>
      <c r="U404" s="466"/>
      <c r="V404" s="466"/>
      <c r="W404" s="466"/>
      <c r="X404" s="466"/>
      <c r="Y404" s="466"/>
      <c r="Z404" s="466"/>
      <c r="AA404" s="466"/>
      <c r="AB404" s="466"/>
      <c r="AC404" s="466"/>
      <c r="AD404" s="466"/>
      <c r="AE404" s="466"/>
      <c r="AF404" s="466"/>
      <c r="AG404" s="466"/>
      <c r="AH404" s="466"/>
      <c r="AI404" s="466"/>
      <c r="AJ404" s="466"/>
    </row>
    <row r="405" spans="1:36" ht="12.75" customHeight="1">
      <c r="A405" s="466"/>
      <c r="B405" s="466"/>
      <c r="C405" s="466"/>
      <c r="D405" s="466"/>
      <c r="E405" s="466"/>
      <c r="F405" s="466"/>
      <c r="G405" s="466"/>
      <c r="H405" s="466"/>
      <c r="I405" s="466"/>
      <c r="J405" s="466"/>
      <c r="K405" s="466"/>
      <c r="L405" s="472"/>
      <c r="M405" s="466"/>
      <c r="N405" s="466"/>
      <c r="O405" s="466"/>
      <c r="P405" s="436"/>
      <c r="Q405" s="180"/>
      <c r="R405" s="466"/>
      <c r="S405" s="466"/>
      <c r="T405" s="466"/>
      <c r="U405" s="466"/>
      <c r="V405" s="466"/>
      <c r="W405" s="466"/>
      <c r="X405" s="466"/>
      <c r="Y405" s="466"/>
      <c r="Z405" s="466"/>
      <c r="AA405" s="466"/>
      <c r="AB405" s="466"/>
      <c r="AC405" s="466"/>
      <c r="AD405" s="466"/>
      <c r="AE405" s="466"/>
      <c r="AF405" s="466"/>
      <c r="AG405" s="466"/>
      <c r="AH405" s="466"/>
      <c r="AI405" s="466"/>
      <c r="AJ405" s="466"/>
    </row>
    <row r="406" spans="1:36" ht="12.75" customHeight="1">
      <c r="A406" s="466"/>
      <c r="B406" s="466"/>
      <c r="C406" s="466"/>
      <c r="D406" s="466"/>
      <c r="E406" s="466"/>
      <c r="F406" s="466"/>
      <c r="G406" s="466"/>
      <c r="H406" s="466"/>
      <c r="I406" s="466"/>
      <c r="J406" s="466"/>
      <c r="K406" s="466"/>
      <c r="L406" s="472"/>
      <c r="M406" s="466"/>
      <c r="N406" s="466"/>
      <c r="O406" s="466"/>
      <c r="P406" s="436"/>
      <c r="Q406" s="180"/>
      <c r="R406" s="466"/>
      <c r="S406" s="466"/>
      <c r="T406" s="466"/>
      <c r="U406" s="466"/>
      <c r="V406" s="466"/>
      <c r="W406" s="466"/>
      <c r="X406" s="466"/>
      <c r="Y406" s="466"/>
      <c r="Z406" s="466"/>
      <c r="AA406" s="466"/>
      <c r="AB406" s="466"/>
      <c r="AC406" s="466"/>
      <c r="AD406" s="466"/>
      <c r="AE406" s="466"/>
      <c r="AF406" s="466"/>
      <c r="AG406" s="466"/>
      <c r="AH406" s="466"/>
      <c r="AI406" s="466"/>
      <c r="AJ406" s="466"/>
    </row>
    <row r="407" spans="1:36" ht="12.75" customHeight="1">
      <c r="A407" s="466"/>
      <c r="B407" s="466"/>
      <c r="C407" s="466"/>
      <c r="D407" s="466"/>
      <c r="E407" s="466"/>
      <c r="F407" s="466"/>
      <c r="G407" s="466"/>
      <c r="H407" s="466"/>
      <c r="I407" s="466"/>
      <c r="J407" s="466"/>
      <c r="K407" s="466"/>
      <c r="L407" s="472"/>
      <c r="M407" s="466"/>
      <c r="N407" s="466"/>
      <c r="O407" s="466"/>
      <c r="P407" s="436"/>
      <c r="Q407" s="180"/>
      <c r="R407" s="466"/>
      <c r="S407" s="466"/>
      <c r="T407" s="466"/>
      <c r="U407" s="466"/>
      <c r="V407" s="466"/>
      <c r="W407" s="466"/>
      <c r="X407" s="466"/>
      <c r="Y407" s="466"/>
      <c r="Z407" s="466"/>
      <c r="AA407" s="466"/>
      <c r="AB407" s="466"/>
      <c r="AC407" s="466"/>
      <c r="AD407" s="466"/>
      <c r="AE407" s="466"/>
      <c r="AF407" s="466"/>
      <c r="AG407" s="466"/>
      <c r="AH407" s="466"/>
      <c r="AI407" s="466"/>
      <c r="AJ407" s="466"/>
    </row>
    <row r="408" spans="1:36" ht="12.75" customHeight="1">
      <c r="A408" s="466"/>
      <c r="B408" s="466"/>
      <c r="C408" s="466"/>
      <c r="D408" s="466"/>
      <c r="E408" s="466"/>
      <c r="F408" s="466"/>
      <c r="G408" s="466"/>
      <c r="H408" s="466"/>
      <c r="I408" s="466"/>
      <c r="J408" s="466"/>
      <c r="K408" s="466"/>
      <c r="L408" s="472"/>
      <c r="M408" s="466"/>
      <c r="N408" s="466"/>
      <c r="O408" s="466"/>
      <c r="P408" s="436"/>
      <c r="Q408" s="180"/>
      <c r="R408" s="466"/>
      <c r="S408" s="466"/>
      <c r="T408" s="466"/>
      <c r="U408" s="466"/>
      <c r="V408" s="466"/>
      <c r="W408" s="466"/>
      <c r="X408" s="466"/>
      <c r="Y408" s="466"/>
      <c r="Z408" s="466"/>
      <c r="AA408" s="466"/>
      <c r="AB408" s="466"/>
      <c r="AC408" s="466"/>
      <c r="AD408" s="466"/>
      <c r="AE408" s="466"/>
      <c r="AF408" s="466"/>
      <c r="AG408" s="466"/>
      <c r="AH408" s="466"/>
      <c r="AI408" s="466"/>
      <c r="AJ408" s="466"/>
    </row>
    <row r="409" spans="1:36" ht="12.75" customHeight="1">
      <c r="A409" s="466"/>
      <c r="B409" s="466"/>
      <c r="C409" s="466"/>
      <c r="D409" s="466"/>
      <c r="E409" s="466"/>
      <c r="F409" s="466"/>
      <c r="G409" s="466"/>
      <c r="H409" s="466"/>
      <c r="I409" s="466"/>
      <c r="J409" s="466"/>
      <c r="K409" s="466"/>
      <c r="L409" s="472"/>
      <c r="M409" s="466"/>
      <c r="N409" s="466"/>
      <c r="O409" s="466"/>
      <c r="P409" s="436"/>
      <c r="Q409" s="180"/>
      <c r="R409" s="466"/>
      <c r="S409" s="466"/>
      <c r="T409" s="466"/>
      <c r="U409" s="466"/>
      <c r="V409" s="466"/>
      <c r="W409" s="466"/>
      <c r="X409" s="466"/>
      <c r="Y409" s="466"/>
      <c r="Z409" s="466"/>
      <c r="AA409" s="466"/>
      <c r="AB409" s="466"/>
      <c r="AC409" s="466"/>
      <c r="AD409" s="466"/>
      <c r="AE409" s="466"/>
      <c r="AF409" s="466"/>
      <c r="AG409" s="466"/>
      <c r="AH409" s="466"/>
      <c r="AI409" s="466"/>
      <c r="AJ409" s="466"/>
    </row>
    <row r="410" spans="1:36" ht="12.75" customHeight="1">
      <c r="A410" s="466"/>
      <c r="B410" s="466"/>
      <c r="C410" s="466"/>
      <c r="D410" s="466"/>
      <c r="E410" s="466"/>
      <c r="F410" s="466"/>
      <c r="G410" s="466"/>
      <c r="H410" s="466"/>
      <c r="I410" s="466"/>
      <c r="J410" s="466"/>
      <c r="K410" s="466"/>
      <c r="L410" s="472"/>
      <c r="M410" s="466"/>
      <c r="N410" s="466"/>
      <c r="O410" s="466"/>
      <c r="P410" s="436"/>
      <c r="Q410" s="180"/>
      <c r="R410" s="466"/>
      <c r="S410" s="466"/>
      <c r="T410" s="466"/>
      <c r="U410" s="466"/>
      <c r="V410" s="466"/>
      <c r="W410" s="466"/>
      <c r="X410" s="466"/>
      <c r="Y410" s="466"/>
      <c r="Z410" s="466"/>
      <c r="AA410" s="466"/>
      <c r="AB410" s="466"/>
      <c r="AC410" s="466"/>
      <c r="AD410" s="466"/>
      <c r="AE410" s="466"/>
      <c r="AF410" s="466"/>
      <c r="AG410" s="466"/>
      <c r="AH410" s="466"/>
      <c r="AI410" s="466"/>
      <c r="AJ410" s="466"/>
    </row>
    <row r="411" spans="1:36" ht="12.75" customHeight="1">
      <c r="A411" s="466"/>
      <c r="B411" s="466"/>
      <c r="C411" s="466"/>
      <c r="D411" s="466"/>
      <c r="E411" s="466"/>
      <c r="F411" s="466"/>
      <c r="G411" s="466"/>
      <c r="H411" s="466"/>
      <c r="I411" s="466"/>
      <c r="J411" s="466"/>
      <c r="K411" s="466"/>
      <c r="L411" s="472"/>
      <c r="M411" s="466"/>
      <c r="N411" s="466"/>
      <c r="O411" s="466"/>
      <c r="P411" s="436"/>
      <c r="Q411" s="180"/>
      <c r="R411" s="466"/>
      <c r="S411" s="466"/>
      <c r="T411" s="466"/>
      <c r="U411" s="466"/>
      <c r="V411" s="466"/>
      <c r="W411" s="466"/>
      <c r="X411" s="466"/>
      <c r="Y411" s="466"/>
      <c r="Z411" s="466"/>
      <c r="AA411" s="466"/>
      <c r="AB411" s="466"/>
      <c r="AC411" s="466"/>
      <c r="AD411" s="466"/>
      <c r="AE411" s="466"/>
      <c r="AF411" s="466"/>
      <c r="AG411" s="466"/>
      <c r="AH411" s="466"/>
      <c r="AI411" s="466"/>
      <c r="AJ411" s="466"/>
    </row>
    <row r="412" spans="1:36" ht="12.75" customHeight="1">
      <c r="A412" s="466"/>
      <c r="B412" s="466"/>
      <c r="C412" s="466"/>
      <c r="D412" s="466"/>
      <c r="E412" s="466"/>
      <c r="F412" s="466"/>
      <c r="G412" s="466"/>
      <c r="H412" s="466"/>
      <c r="I412" s="466"/>
      <c r="J412" s="466"/>
      <c r="K412" s="466"/>
      <c r="L412" s="472"/>
      <c r="M412" s="466"/>
      <c r="N412" s="466"/>
      <c r="O412" s="466"/>
      <c r="P412" s="436"/>
      <c r="Q412" s="180"/>
      <c r="R412" s="466"/>
      <c r="S412" s="466"/>
      <c r="T412" s="466"/>
      <c r="U412" s="466"/>
      <c r="V412" s="466"/>
      <c r="W412" s="466"/>
      <c r="X412" s="466"/>
      <c r="Y412" s="466"/>
      <c r="Z412" s="466"/>
      <c r="AA412" s="466"/>
      <c r="AB412" s="466"/>
      <c r="AC412" s="466"/>
      <c r="AD412" s="466"/>
      <c r="AE412" s="466"/>
      <c r="AF412" s="466"/>
      <c r="AG412" s="466"/>
      <c r="AH412" s="466"/>
      <c r="AI412" s="466"/>
      <c r="AJ412" s="466"/>
    </row>
    <row r="413" spans="1:36" ht="12.75" customHeight="1">
      <c r="A413" s="466"/>
      <c r="B413" s="466"/>
      <c r="C413" s="466"/>
      <c r="D413" s="466"/>
      <c r="E413" s="466"/>
      <c r="F413" s="466"/>
      <c r="G413" s="466"/>
      <c r="H413" s="466"/>
      <c r="I413" s="466"/>
      <c r="J413" s="466"/>
      <c r="K413" s="466"/>
      <c r="L413" s="472"/>
      <c r="M413" s="466"/>
      <c r="N413" s="466"/>
      <c r="O413" s="466"/>
      <c r="P413" s="436"/>
      <c r="Q413" s="180"/>
      <c r="R413" s="466"/>
      <c r="S413" s="466"/>
      <c r="T413" s="466"/>
      <c r="U413" s="466"/>
      <c r="V413" s="466"/>
      <c r="W413" s="466"/>
      <c r="X413" s="466"/>
      <c r="Y413" s="466"/>
      <c r="Z413" s="466"/>
      <c r="AA413" s="466"/>
      <c r="AB413" s="466"/>
      <c r="AC413" s="466"/>
      <c r="AD413" s="466"/>
      <c r="AE413" s="466"/>
      <c r="AF413" s="466"/>
      <c r="AG413" s="466"/>
      <c r="AH413" s="466"/>
      <c r="AI413" s="466"/>
      <c r="AJ413" s="466"/>
    </row>
    <row r="414" spans="1:36" ht="12.75" customHeight="1">
      <c r="A414" s="466"/>
      <c r="B414" s="466"/>
      <c r="C414" s="466"/>
      <c r="D414" s="466"/>
      <c r="E414" s="466"/>
      <c r="F414" s="466"/>
      <c r="G414" s="466"/>
      <c r="H414" s="466"/>
      <c r="I414" s="466"/>
      <c r="J414" s="466"/>
      <c r="K414" s="466"/>
      <c r="L414" s="472"/>
      <c r="M414" s="466"/>
      <c r="N414" s="466"/>
      <c r="O414" s="466"/>
      <c r="P414" s="436"/>
      <c r="Q414" s="180"/>
      <c r="R414" s="466"/>
      <c r="S414" s="466"/>
      <c r="T414" s="466"/>
      <c r="U414" s="466"/>
      <c r="V414" s="466"/>
      <c r="W414" s="466"/>
      <c r="X414" s="466"/>
      <c r="Y414" s="466"/>
      <c r="Z414" s="466"/>
      <c r="AA414" s="466"/>
      <c r="AB414" s="466"/>
      <c r="AC414" s="466"/>
      <c r="AD414" s="466"/>
      <c r="AE414" s="466"/>
      <c r="AF414" s="466"/>
      <c r="AG414" s="466"/>
      <c r="AH414" s="466"/>
      <c r="AI414" s="466"/>
      <c r="AJ414" s="466"/>
    </row>
    <row r="415" spans="1:36" ht="12.75" customHeight="1">
      <c r="A415" s="466"/>
      <c r="B415" s="466"/>
      <c r="C415" s="466"/>
      <c r="D415" s="466"/>
      <c r="E415" s="466"/>
      <c r="F415" s="466"/>
      <c r="G415" s="466"/>
      <c r="H415" s="466"/>
      <c r="I415" s="466"/>
      <c r="J415" s="466"/>
      <c r="K415" s="466"/>
      <c r="L415" s="472"/>
      <c r="M415" s="466"/>
      <c r="N415" s="466"/>
      <c r="O415" s="466"/>
      <c r="P415" s="436"/>
      <c r="Q415" s="180"/>
      <c r="R415" s="466"/>
      <c r="S415" s="466"/>
      <c r="T415" s="466"/>
      <c r="U415" s="466"/>
      <c r="V415" s="466"/>
      <c r="W415" s="466"/>
      <c r="X415" s="466"/>
      <c r="Y415" s="466"/>
      <c r="Z415" s="466"/>
      <c r="AA415" s="466"/>
      <c r="AB415" s="466"/>
      <c r="AC415" s="466"/>
      <c r="AD415" s="466"/>
      <c r="AE415" s="466"/>
      <c r="AF415" s="466"/>
      <c r="AG415" s="466"/>
      <c r="AH415" s="466"/>
      <c r="AI415" s="466"/>
      <c r="AJ415" s="466"/>
    </row>
    <row r="416" spans="1:36" ht="12.75" customHeight="1">
      <c r="A416" s="466"/>
      <c r="B416" s="466"/>
      <c r="C416" s="466"/>
      <c r="D416" s="466"/>
      <c r="E416" s="466"/>
      <c r="F416" s="466"/>
      <c r="G416" s="466"/>
      <c r="H416" s="466"/>
      <c r="I416" s="466"/>
      <c r="J416" s="466"/>
      <c r="K416" s="466"/>
      <c r="L416" s="472"/>
      <c r="M416" s="466"/>
      <c r="N416" s="466"/>
      <c r="O416" s="466"/>
      <c r="P416" s="436"/>
      <c r="Q416" s="180"/>
      <c r="R416" s="466"/>
      <c r="S416" s="466"/>
      <c r="T416" s="466"/>
      <c r="U416" s="466"/>
      <c r="V416" s="466"/>
      <c r="W416" s="466"/>
      <c r="X416" s="466"/>
      <c r="Y416" s="466"/>
      <c r="Z416" s="466"/>
      <c r="AA416" s="466"/>
      <c r="AB416" s="466"/>
      <c r="AC416" s="466"/>
      <c r="AD416" s="466"/>
      <c r="AE416" s="466"/>
      <c r="AF416" s="466"/>
      <c r="AG416" s="466"/>
      <c r="AH416" s="466"/>
      <c r="AI416" s="466"/>
      <c r="AJ416" s="466"/>
    </row>
    <row r="417" spans="1:36" ht="12.75" customHeight="1">
      <c r="A417" s="466"/>
      <c r="B417" s="466"/>
      <c r="C417" s="466"/>
      <c r="D417" s="466"/>
      <c r="E417" s="466"/>
      <c r="F417" s="466"/>
      <c r="G417" s="466"/>
      <c r="H417" s="466"/>
      <c r="I417" s="466"/>
      <c r="J417" s="466"/>
      <c r="K417" s="466"/>
      <c r="L417" s="472"/>
      <c r="M417" s="466"/>
      <c r="N417" s="466"/>
      <c r="O417" s="466"/>
      <c r="P417" s="436"/>
      <c r="Q417" s="180"/>
      <c r="R417" s="466"/>
      <c r="S417" s="466"/>
      <c r="T417" s="466"/>
      <c r="U417" s="466"/>
      <c r="V417" s="466"/>
      <c r="W417" s="466"/>
      <c r="X417" s="466"/>
      <c r="Y417" s="466"/>
      <c r="Z417" s="466"/>
      <c r="AA417" s="466"/>
      <c r="AB417" s="466"/>
      <c r="AC417" s="466"/>
      <c r="AD417" s="466"/>
      <c r="AE417" s="466"/>
      <c r="AF417" s="466"/>
      <c r="AG417" s="466"/>
      <c r="AH417" s="466"/>
      <c r="AI417" s="466"/>
      <c r="AJ417" s="466"/>
    </row>
    <row r="418" spans="1:36" ht="12.75" customHeight="1">
      <c r="A418" s="466"/>
      <c r="B418" s="466"/>
      <c r="C418" s="466"/>
      <c r="D418" s="466"/>
      <c r="E418" s="466"/>
      <c r="F418" s="466"/>
      <c r="G418" s="466"/>
      <c r="H418" s="466"/>
      <c r="I418" s="466"/>
      <c r="J418" s="466"/>
      <c r="K418" s="466"/>
      <c r="L418" s="472"/>
      <c r="M418" s="466"/>
      <c r="N418" s="466"/>
      <c r="O418" s="466"/>
      <c r="P418" s="436"/>
      <c r="Q418" s="180"/>
      <c r="R418" s="466"/>
      <c r="S418" s="466"/>
      <c r="T418" s="466"/>
      <c r="U418" s="466"/>
      <c r="V418" s="466"/>
      <c r="W418" s="466"/>
      <c r="X418" s="466"/>
      <c r="Y418" s="466"/>
      <c r="Z418" s="466"/>
      <c r="AA418" s="466"/>
      <c r="AB418" s="466"/>
      <c r="AC418" s="466"/>
      <c r="AD418" s="466"/>
      <c r="AE418" s="466"/>
      <c r="AF418" s="466"/>
      <c r="AG418" s="466"/>
      <c r="AH418" s="466"/>
      <c r="AI418" s="466"/>
      <c r="AJ418" s="466"/>
    </row>
    <row r="419" spans="1:36" ht="12.75" customHeight="1">
      <c r="A419" s="466"/>
      <c r="B419" s="466"/>
      <c r="C419" s="466"/>
      <c r="D419" s="466"/>
      <c r="E419" s="466"/>
      <c r="F419" s="466"/>
      <c r="G419" s="466"/>
      <c r="H419" s="466"/>
      <c r="I419" s="466"/>
      <c r="J419" s="466"/>
      <c r="K419" s="466"/>
      <c r="L419" s="472"/>
      <c r="M419" s="466"/>
      <c r="N419" s="466"/>
      <c r="O419" s="466"/>
      <c r="P419" s="436"/>
      <c r="Q419" s="180"/>
      <c r="R419" s="466"/>
      <c r="S419" s="466"/>
      <c r="T419" s="466"/>
      <c r="U419" s="466"/>
      <c r="V419" s="466"/>
      <c r="W419" s="466"/>
      <c r="X419" s="466"/>
      <c r="Y419" s="466"/>
      <c r="Z419" s="466"/>
      <c r="AA419" s="466"/>
      <c r="AB419" s="466"/>
      <c r="AC419" s="466"/>
      <c r="AD419" s="466"/>
      <c r="AE419" s="466"/>
      <c r="AF419" s="466"/>
      <c r="AG419" s="466"/>
      <c r="AH419" s="466"/>
      <c r="AI419" s="466"/>
      <c r="AJ419" s="466"/>
    </row>
    <row r="420" spans="1:36" ht="12.75" customHeight="1">
      <c r="A420" s="466"/>
      <c r="B420" s="466"/>
      <c r="C420" s="466"/>
      <c r="D420" s="466"/>
      <c r="E420" s="466"/>
      <c r="F420" s="466"/>
      <c r="G420" s="466"/>
      <c r="H420" s="466"/>
      <c r="I420" s="466"/>
      <c r="J420" s="466"/>
      <c r="K420" s="466"/>
      <c r="L420" s="472"/>
      <c r="M420" s="466"/>
      <c r="N420" s="466"/>
      <c r="O420" s="466"/>
      <c r="P420" s="436"/>
      <c r="Q420" s="180"/>
      <c r="R420" s="466"/>
      <c r="S420" s="466"/>
      <c r="T420" s="466"/>
      <c r="U420" s="466"/>
      <c r="V420" s="466"/>
      <c r="W420" s="466"/>
      <c r="X420" s="466"/>
      <c r="Y420" s="466"/>
      <c r="Z420" s="466"/>
      <c r="AA420" s="466"/>
      <c r="AB420" s="466"/>
      <c r="AC420" s="466"/>
      <c r="AD420" s="466"/>
      <c r="AE420" s="466"/>
      <c r="AF420" s="466"/>
      <c r="AG420" s="466"/>
      <c r="AH420" s="466"/>
      <c r="AI420" s="466"/>
      <c r="AJ420" s="466"/>
    </row>
    <row r="421" spans="1:36" ht="12.75" customHeight="1">
      <c r="A421" s="466"/>
      <c r="B421" s="466"/>
      <c r="C421" s="466"/>
      <c r="D421" s="466"/>
      <c r="E421" s="466"/>
      <c r="F421" s="466"/>
      <c r="G421" s="466"/>
      <c r="H421" s="466"/>
      <c r="I421" s="466"/>
      <c r="J421" s="466"/>
      <c r="K421" s="466"/>
      <c r="L421" s="472"/>
      <c r="M421" s="466"/>
      <c r="N421" s="466"/>
      <c r="O421" s="466"/>
      <c r="P421" s="436"/>
      <c r="Q421" s="180"/>
      <c r="R421" s="466"/>
      <c r="S421" s="466"/>
      <c r="T421" s="466"/>
      <c r="U421" s="466"/>
      <c r="V421" s="466"/>
      <c r="W421" s="466"/>
      <c r="X421" s="466"/>
      <c r="Y421" s="466"/>
      <c r="Z421" s="466"/>
      <c r="AA421" s="466"/>
      <c r="AB421" s="466"/>
      <c r="AC421" s="466"/>
      <c r="AD421" s="466"/>
      <c r="AE421" s="466"/>
      <c r="AF421" s="466"/>
      <c r="AG421" s="466"/>
      <c r="AH421" s="466"/>
      <c r="AI421" s="466"/>
      <c r="AJ421" s="466"/>
    </row>
    <row r="422" spans="1:36" ht="12.75" customHeight="1">
      <c r="A422" s="466"/>
      <c r="B422" s="466"/>
      <c r="C422" s="466"/>
      <c r="D422" s="466"/>
      <c r="E422" s="466"/>
      <c r="F422" s="466"/>
      <c r="G422" s="466"/>
      <c r="H422" s="466"/>
      <c r="I422" s="466"/>
      <c r="J422" s="466"/>
      <c r="K422" s="466"/>
      <c r="L422" s="472"/>
      <c r="M422" s="466"/>
      <c r="N422" s="466"/>
      <c r="O422" s="466"/>
      <c r="P422" s="436"/>
      <c r="Q422" s="180"/>
      <c r="R422" s="466"/>
      <c r="S422" s="466"/>
      <c r="T422" s="466"/>
      <c r="U422" s="466"/>
      <c r="V422" s="466"/>
      <c r="W422" s="466"/>
      <c r="X422" s="466"/>
      <c r="Y422" s="466"/>
      <c r="Z422" s="466"/>
      <c r="AA422" s="466"/>
      <c r="AB422" s="466"/>
      <c r="AC422" s="466"/>
      <c r="AD422" s="466"/>
      <c r="AE422" s="466"/>
      <c r="AF422" s="466"/>
      <c r="AG422" s="466"/>
      <c r="AH422" s="466"/>
      <c r="AI422" s="466"/>
      <c r="AJ422" s="466"/>
    </row>
    <row r="423" spans="1:36" ht="12.75" customHeight="1">
      <c r="A423" s="466"/>
      <c r="B423" s="466"/>
      <c r="C423" s="466"/>
      <c r="D423" s="466"/>
      <c r="E423" s="466"/>
      <c r="F423" s="466"/>
      <c r="G423" s="466"/>
      <c r="H423" s="466"/>
      <c r="I423" s="466"/>
      <c r="J423" s="466"/>
      <c r="K423" s="466"/>
      <c r="L423" s="472"/>
      <c r="M423" s="466"/>
      <c r="N423" s="466"/>
      <c r="O423" s="466"/>
      <c r="P423" s="436"/>
      <c r="Q423" s="180"/>
      <c r="R423" s="466"/>
      <c r="S423" s="466"/>
      <c r="T423" s="466"/>
      <c r="U423" s="466"/>
      <c r="V423" s="466"/>
      <c r="W423" s="466"/>
      <c r="X423" s="466"/>
      <c r="Y423" s="466"/>
      <c r="Z423" s="466"/>
      <c r="AA423" s="466"/>
      <c r="AB423" s="466"/>
      <c r="AC423" s="466"/>
      <c r="AD423" s="466"/>
      <c r="AE423" s="466"/>
      <c r="AF423" s="466"/>
      <c r="AG423" s="466"/>
      <c r="AH423" s="466"/>
      <c r="AI423" s="466"/>
      <c r="AJ423" s="466"/>
    </row>
    <row r="424" spans="1:36" ht="12.75" customHeight="1">
      <c r="A424" s="466"/>
      <c r="B424" s="466"/>
      <c r="C424" s="466"/>
      <c r="D424" s="466"/>
      <c r="E424" s="466"/>
      <c r="F424" s="466"/>
      <c r="G424" s="466"/>
      <c r="H424" s="466"/>
      <c r="I424" s="466"/>
      <c r="J424" s="466"/>
      <c r="K424" s="466"/>
      <c r="L424" s="472"/>
      <c r="M424" s="466"/>
      <c r="N424" s="466"/>
      <c r="O424" s="466"/>
      <c r="P424" s="436"/>
      <c r="Q424" s="180"/>
      <c r="R424" s="466"/>
      <c r="S424" s="466"/>
      <c r="T424" s="466"/>
      <c r="U424" s="466"/>
      <c r="V424" s="466"/>
      <c r="W424" s="466"/>
      <c r="X424" s="466"/>
      <c r="Y424" s="466"/>
      <c r="Z424" s="466"/>
      <c r="AA424" s="466"/>
      <c r="AB424" s="466"/>
      <c r="AC424" s="466"/>
      <c r="AD424" s="466"/>
      <c r="AE424" s="466"/>
      <c r="AF424" s="466"/>
      <c r="AG424" s="466"/>
      <c r="AH424" s="466"/>
      <c r="AI424" s="466"/>
      <c r="AJ424" s="466"/>
    </row>
    <row r="425" spans="1:36" ht="12.75" customHeight="1">
      <c r="A425" s="466"/>
      <c r="B425" s="466"/>
      <c r="C425" s="466"/>
      <c r="D425" s="466"/>
      <c r="E425" s="466"/>
      <c r="F425" s="466"/>
      <c r="G425" s="466"/>
      <c r="H425" s="466"/>
      <c r="I425" s="466"/>
      <c r="J425" s="466"/>
      <c r="K425" s="466"/>
      <c r="L425" s="472"/>
      <c r="M425" s="466"/>
      <c r="N425" s="466"/>
      <c r="O425" s="466"/>
      <c r="P425" s="436"/>
      <c r="Q425" s="180"/>
      <c r="R425" s="466"/>
      <c r="S425" s="466"/>
      <c r="T425" s="466"/>
      <c r="U425" s="466"/>
      <c r="V425" s="466"/>
      <c r="W425" s="466"/>
      <c r="X425" s="466"/>
      <c r="Y425" s="466"/>
      <c r="Z425" s="466"/>
      <c r="AA425" s="466"/>
      <c r="AB425" s="466"/>
      <c r="AC425" s="466"/>
      <c r="AD425" s="466"/>
      <c r="AE425" s="466"/>
      <c r="AF425" s="466"/>
      <c r="AG425" s="466"/>
      <c r="AH425" s="466"/>
      <c r="AI425" s="466"/>
      <c r="AJ425" s="466"/>
    </row>
    <row r="426" spans="1:36" ht="12.75" customHeight="1">
      <c r="A426" s="466"/>
      <c r="B426" s="466"/>
      <c r="C426" s="466"/>
      <c r="D426" s="466"/>
      <c r="E426" s="466"/>
      <c r="F426" s="466"/>
      <c r="G426" s="466"/>
      <c r="H426" s="466"/>
      <c r="I426" s="466"/>
      <c r="J426" s="466"/>
      <c r="K426" s="466"/>
      <c r="L426" s="472"/>
      <c r="M426" s="466"/>
      <c r="N426" s="466"/>
      <c r="O426" s="466"/>
      <c r="P426" s="436"/>
      <c r="Q426" s="180"/>
      <c r="R426" s="466"/>
      <c r="S426" s="466"/>
      <c r="T426" s="466"/>
      <c r="U426" s="466"/>
      <c r="V426" s="466"/>
      <c r="W426" s="466"/>
      <c r="X426" s="466"/>
      <c r="Y426" s="466"/>
      <c r="Z426" s="466"/>
      <c r="AA426" s="466"/>
      <c r="AB426" s="466"/>
      <c r="AC426" s="466"/>
      <c r="AD426" s="466"/>
      <c r="AE426" s="466"/>
      <c r="AF426" s="466"/>
      <c r="AG426" s="466"/>
      <c r="AH426" s="466"/>
      <c r="AI426" s="466"/>
      <c r="AJ426" s="466"/>
    </row>
    <row r="427" spans="1:36" ht="12.75" customHeight="1">
      <c r="A427" s="466"/>
      <c r="B427" s="466"/>
      <c r="C427" s="466"/>
      <c r="D427" s="466"/>
      <c r="E427" s="466"/>
      <c r="F427" s="466"/>
      <c r="G427" s="466"/>
      <c r="H427" s="466"/>
      <c r="I427" s="466"/>
      <c r="J427" s="466"/>
      <c r="K427" s="466"/>
      <c r="L427" s="472"/>
      <c r="M427" s="466"/>
      <c r="N427" s="466"/>
      <c r="O427" s="466"/>
      <c r="P427" s="436"/>
      <c r="Q427" s="180"/>
      <c r="R427" s="466"/>
      <c r="S427" s="466"/>
      <c r="T427" s="466"/>
      <c r="U427" s="466"/>
      <c r="V427" s="466"/>
      <c r="W427" s="466"/>
      <c r="X427" s="466"/>
      <c r="Y427" s="466"/>
      <c r="Z427" s="466"/>
      <c r="AA427" s="466"/>
      <c r="AB427" s="466"/>
      <c r="AC427" s="466"/>
      <c r="AD427" s="466"/>
      <c r="AE427" s="466"/>
      <c r="AF427" s="466"/>
      <c r="AG427" s="466"/>
      <c r="AH427" s="466"/>
      <c r="AI427" s="466"/>
      <c r="AJ427" s="466"/>
    </row>
    <row r="428" spans="1:36" ht="12.75" customHeight="1">
      <c r="A428" s="466"/>
      <c r="B428" s="466"/>
      <c r="C428" s="466"/>
      <c r="D428" s="466"/>
      <c r="E428" s="466"/>
      <c r="F428" s="466"/>
      <c r="G428" s="466"/>
      <c r="H428" s="466"/>
      <c r="I428" s="466"/>
      <c r="J428" s="466"/>
      <c r="K428" s="466"/>
      <c r="L428" s="472"/>
      <c r="M428" s="466"/>
      <c r="N428" s="466"/>
      <c r="O428" s="466"/>
      <c r="P428" s="436"/>
      <c r="Q428" s="180"/>
      <c r="R428" s="466"/>
      <c r="S428" s="466"/>
      <c r="T428" s="466"/>
      <c r="U428" s="466"/>
      <c r="V428" s="466"/>
      <c r="W428" s="466"/>
      <c r="X428" s="466"/>
      <c r="Y428" s="466"/>
      <c r="Z428" s="466"/>
      <c r="AA428" s="466"/>
      <c r="AB428" s="466"/>
      <c r="AC428" s="466"/>
      <c r="AD428" s="466"/>
      <c r="AE428" s="466"/>
      <c r="AF428" s="466"/>
      <c r="AG428" s="466"/>
      <c r="AH428" s="466"/>
      <c r="AI428" s="466"/>
      <c r="AJ428" s="466"/>
    </row>
    <row r="429" spans="1:36" ht="12.75" customHeight="1">
      <c r="A429" s="466"/>
      <c r="B429" s="466"/>
      <c r="C429" s="466"/>
      <c r="D429" s="466"/>
      <c r="E429" s="466"/>
      <c r="F429" s="466"/>
      <c r="G429" s="466"/>
      <c r="H429" s="466"/>
      <c r="I429" s="466"/>
      <c r="J429" s="466"/>
      <c r="K429" s="466"/>
      <c r="L429" s="472"/>
      <c r="M429" s="466"/>
      <c r="N429" s="466"/>
      <c r="O429" s="466"/>
      <c r="P429" s="436"/>
      <c r="Q429" s="180"/>
      <c r="R429" s="466"/>
      <c r="S429" s="466"/>
      <c r="T429" s="466"/>
      <c r="U429" s="466"/>
      <c r="V429" s="466"/>
      <c r="W429" s="466"/>
      <c r="X429" s="466"/>
      <c r="Y429" s="466"/>
      <c r="Z429" s="466"/>
      <c r="AA429" s="466"/>
      <c r="AB429" s="466"/>
      <c r="AC429" s="466"/>
      <c r="AD429" s="466"/>
      <c r="AE429" s="466"/>
      <c r="AF429" s="466"/>
      <c r="AG429" s="466"/>
      <c r="AH429" s="466"/>
      <c r="AI429" s="466"/>
      <c r="AJ429" s="466"/>
    </row>
    <row r="430" spans="1:36" ht="12.75" customHeight="1">
      <c r="A430" s="466"/>
      <c r="B430" s="466"/>
      <c r="C430" s="466"/>
      <c r="D430" s="466"/>
      <c r="E430" s="466"/>
      <c r="F430" s="466"/>
      <c r="G430" s="466"/>
      <c r="H430" s="466"/>
      <c r="I430" s="466"/>
      <c r="J430" s="466"/>
      <c r="K430" s="466"/>
      <c r="L430" s="472"/>
      <c r="M430" s="466"/>
      <c r="N430" s="466"/>
      <c r="O430" s="466"/>
      <c r="P430" s="436"/>
      <c r="Q430" s="180"/>
      <c r="R430" s="466"/>
      <c r="S430" s="466"/>
      <c r="T430" s="466"/>
      <c r="U430" s="466"/>
      <c r="V430" s="466"/>
      <c r="W430" s="466"/>
      <c r="X430" s="466"/>
      <c r="Y430" s="466"/>
      <c r="Z430" s="466"/>
      <c r="AA430" s="466"/>
      <c r="AB430" s="466"/>
      <c r="AC430" s="466"/>
      <c r="AD430" s="466"/>
      <c r="AE430" s="466"/>
      <c r="AF430" s="466"/>
      <c r="AG430" s="466"/>
      <c r="AH430" s="466"/>
      <c r="AI430" s="466"/>
      <c r="AJ430" s="466"/>
    </row>
    <row r="431" spans="1:36" ht="12.75" customHeight="1">
      <c r="A431" s="466"/>
      <c r="B431" s="466"/>
      <c r="C431" s="466"/>
      <c r="D431" s="466"/>
      <c r="E431" s="466"/>
      <c r="F431" s="466"/>
      <c r="G431" s="466"/>
      <c r="H431" s="466"/>
      <c r="I431" s="466"/>
      <c r="J431" s="466"/>
      <c r="K431" s="466"/>
      <c r="L431" s="472"/>
      <c r="M431" s="466"/>
      <c r="N431" s="466"/>
      <c r="O431" s="466"/>
      <c r="P431" s="436"/>
      <c r="Q431" s="180"/>
      <c r="R431" s="466"/>
      <c r="S431" s="466"/>
      <c r="T431" s="466"/>
      <c r="U431" s="466"/>
      <c r="V431" s="466"/>
      <c r="W431" s="466"/>
      <c r="X431" s="466"/>
      <c r="Y431" s="466"/>
      <c r="Z431" s="466"/>
      <c r="AA431" s="466"/>
      <c r="AB431" s="466"/>
      <c r="AC431" s="466"/>
      <c r="AD431" s="466"/>
      <c r="AE431" s="466"/>
      <c r="AF431" s="466"/>
      <c r="AG431" s="466"/>
      <c r="AH431" s="466"/>
      <c r="AI431" s="466"/>
      <c r="AJ431" s="466"/>
    </row>
    <row r="432" spans="1:36" ht="12.75" customHeight="1">
      <c r="A432" s="466"/>
      <c r="B432" s="466"/>
      <c r="C432" s="466"/>
      <c r="D432" s="466"/>
      <c r="E432" s="466"/>
      <c r="F432" s="466"/>
      <c r="G432" s="466"/>
      <c r="H432" s="466"/>
      <c r="I432" s="466"/>
      <c r="J432" s="466"/>
      <c r="K432" s="466"/>
      <c r="L432" s="472"/>
      <c r="M432" s="466"/>
      <c r="N432" s="466"/>
      <c r="O432" s="466"/>
      <c r="P432" s="436"/>
      <c r="Q432" s="180"/>
      <c r="R432" s="466"/>
      <c r="S432" s="466"/>
      <c r="T432" s="466"/>
      <c r="U432" s="466"/>
      <c r="V432" s="466"/>
      <c r="W432" s="466"/>
      <c r="X432" s="466"/>
      <c r="Y432" s="466"/>
      <c r="Z432" s="466"/>
      <c r="AA432" s="466"/>
      <c r="AB432" s="466"/>
      <c r="AC432" s="466"/>
      <c r="AD432" s="466"/>
      <c r="AE432" s="466"/>
      <c r="AF432" s="466"/>
      <c r="AG432" s="466"/>
      <c r="AH432" s="466"/>
      <c r="AI432" s="466"/>
      <c r="AJ432" s="466"/>
    </row>
    <row r="433" spans="1:36" ht="12.75" customHeight="1">
      <c r="A433" s="466"/>
      <c r="B433" s="466"/>
      <c r="C433" s="466"/>
      <c r="D433" s="466"/>
      <c r="E433" s="466"/>
      <c r="F433" s="466"/>
      <c r="G433" s="466"/>
      <c r="H433" s="466"/>
      <c r="I433" s="466"/>
      <c r="J433" s="466"/>
      <c r="K433" s="466"/>
      <c r="L433" s="472"/>
      <c r="M433" s="466"/>
      <c r="N433" s="466"/>
      <c r="O433" s="466"/>
      <c r="P433" s="436"/>
      <c r="Q433" s="180"/>
      <c r="R433" s="466"/>
      <c r="S433" s="466"/>
      <c r="T433" s="466"/>
      <c r="U433" s="466"/>
      <c r="V433" s="466"/>
      <c r="W433" s="466"/>
      <c r="X433" s="466"/>
      <c r="Y433" s="466"/>
      <c r="Z433" s="466"/>
      <c r="AA433" s="466"/>
      <c r="AB433" s="466"/>
      <c r="AC433" s="466"/>
      <c r="AD433" s="466"/>
      <c r="AE433" s="466"/>
      <c r="AF433" s="466"/>
      <c r="AG433" s="466"/>
      <c r="AH433" s="466"/>
      <c r="AI433" s="466"/>
      <c r="AJ433" s="466"/>
    </row>
    <row r="434" spans="1:36" ht="12.75" customHeight="1">
      <c r="A434" s="466"/>
      <c r="B434" s="466"/>
      <c r="C434" s="466"/>
      <c r="D434" s="466"/>
      <c r="E434" s="466"/>
      <c r="F434" s="466"/>
      <c r="G434" s="466"/>
      <c r="H434" s="466"/>
      <c r="I434" s="466"/>
      <c r="J434" s="466"/>
      <c r="K434" s="466"/>
      <c r="L434" s="472"/>
      <c r="M434" s="466"/>
      <c r="N434" s="466"/>
      <c r="O434" s="466"/>
      <c r="P434" s="436"/>
      <c r="Q434" s="180"/>
      <c r="R434" s="466"/>
      <c r="S434" s="466"/>
      <c r="T434" s="466"/>
      <c r="U434" s="466"/>
      <c r="V434" s="466"/>
      <c r="W434" s="466"/>
      <c r="X434" s="466"/>
      <c r="Y434" s="466"/>
      <c r="Z434" s="466"/>
      <c r="AA434" s="466"/>
      <c r="AB434" s="466"/>
      <c r="AC434" s="466"/>
      <c r="AD434" s="466"/>
      <c r="AE434" s="466"/>
      <c r="AF434" s="466"/>
      <c r="AG434" s="466"/>
      <c r="AH434" s="466"/>
      <c r="AI434" s="466"/>
      <c r="AJ434" s="466"/>
    </row>
    <row r="435" spans="1:36" ht="12.75" customHeight="1">
      <c r="A435" s="466"/>
      <c r="B435" s="466"/>
      <c r="C435" s="466"/>
      <c r="D435" s="466"/>
      <c r="E435" s="466"/>
      <c r="F435" s="466"/>
      <c r="G435" s="466"/>
      <c r="H435" s="466"/>
      <c r="I435" s="466"/>
      <c r="J435" s="466"/>
      <c r="K435" s="466"/>
      <c r="L435" s="472"/>
      <c r="M435" s="466"/>
      <c r="N435" s="466"/>
      <c r="O435" s="466"/>
      <c r="P435" s="436"/>
      <c r="Q435" s="180"/>
      <c r="R435" s="466"/>
      <c r="S435" s="466"/>
      <c r="T435" s="466"/>
      <c r="U435" s="466"/>
      <c r="V435" s="466"/>
      <c r="W435" s="466"/>
      <c r="X435" s="466"/>
      <c r="Y435" s="466"/>
      <c r="Z435" s="466"/>
      <c r="AA435" s="466"/>
      <c r="AB435" s="466"/>
      <c r="AC435" s="466"/>
      <c r="AD435" s="466"/>
      <c r="AE435" s="466"/>
      <c r="AF435" s="466"/>
      <c r="AG435" s="466"/>
      <c r="AH435" s="466"/>
      <c r="AI435" s="466"/>
      <c r="AJ435" s="466"/>
    </row>
    <row r="436" spans="1:36" ht="12.75" customHeight="1">
      <c r="A436" s="466"/>
      <c r="B436" s="466"/>
      <c r="C436" s="466"/>
      <c r="D436" s="466"/>
      <c r="E436" s="466"/>
      <c r="F436" s="466"/>
      <c r="G436" s="466"/>
      <c r="H436" s="466"/>
      <c r="I436" s="466"/>
      <c r="J436" s="466"/>
      <c r="K436" s="466"/>
      <c r="L436" s="472"/>
      <c r="M436" s="466"/>
      <c r="N436" s="466"/>
      <c r="O436" s="466"/>
      <c r="P436" s="436"/>
      <c r="Q436" s="180"/>
      <c r="R436" s="466"/>
      <c r="S436" s="466"/>
      <c r="T436" s="466"/>
      <c r="U436" s="466"/>
      <c r="V436" s="466"/>
      <c r="W436" s="466"/>
      <c r="X436" s="466"/>
      <c r="Y436" s="466"/>
      <c r="Z436" s="466"/>
      <c r="AA436" s="466"/>
      <c r="AB436" s="466"/>
      <c r="AC436" s="466"/>
      <c r="AD436" s="466"/>
      <c r="AE436" s="466"/>
      <c r="AF436" s="466"/>
      <c r="AG436" s="466"/>
      <c r="AH436" s="466"/>
      <c r="AI436" s="466"/>
      <c r="AJ436" s="466"/>
    </row>
    <row r="437" spans="1:36" ht="12.75" customHeight="1">
      <c r="A437" s="466"/>
      <c r="B437" s="466"/>
      <c r="C437" s="466"/>
      <c r="D437" s="466"/>
      <c r="E437" s="466"/>
      <c r="F437" s="466"/>
      <c r="G437" s="466"/>
      <c r="H437" s="466"/>
      <c r="I437" s="466"/>
      <c r="J437" s="466"/>
      <c r="K437" s="466"/>
      <c r="L437" s="472"/>
      <c r="M437" s="466"/>
      <c r="N437" s="466"/>
      <c r="O437" s="466"/>
      <c r="P437" s="436"/>
      <c r="Q437" s="180"/>
      <c r="R437" s="466"/>
      <c r="S437" s="466"/>
      <c r="T437" s="466"/>
      <c r="U437" s="466"/>
      <c r="V437" s="466"/>
      <c r="W437" s="466"/>
      <c r="X437" s="466"/>
      <c r="Y437" s="466"/>
      <c r="Z437" s="466"/>
      <c r="AA437" s="466"/>
      <c r="AB437" s="466"/>
      <c r="AC437" s="466"/>
      <c r="AD437" s="466"/>
      <c r="AE437" s="466"/>
      <c r="AF437" s="466"/>
      <c r="AG437" s="466"/>
      <c r="AH437" s="466"/>
      <c r="AI437" s="466"/>
      <c r="AJ437" s="466"/>
    </row>
    <row r="438" spans="1:36" ht="12.75" customHeight="1">
      <c r="A438" s="466"/>
      <c r="B438" s="466"/>
      <c r="C438" s="466"/>
      <c r="D438" s="466"/>
      <c r="E438" s="466"/>
      <c r="F438" s="466"/>
      <c r="G438" s="466"/>
      <c r="H438" s="466"/>
      <c r="I438" s="466"/>
      <c r="J438" s="466"/>
      <c r="K438" s="466"/>
      <c r="L438" s="472"/>
      <c r="M438" s="466"/>
      <c r="N438" s="466"/>
      <c r="O438" s="466"/>
      <c r="P438" s="436"/>
      <c r="Q438" s="180"/>
      <c r="R438" s="466"/>
      <c r="S438" s="466"/>
      <c r="T438" s="466"/>
      <c r="U438" s="466"/>
      <c r="V438" s="466"/>
      <c r="W438" s="466"/>
      <c r="X438" s="466"/>
      <c r="Y438" s="466"/>
      <c r="Z438" s="466"/>
      <c r="AA438" s="466"/>
      <c r="AB438" s="466"/>
      <c r="AC438" s="466"/>
      <c r="AD438" s="466"/>
      <c r="AE438" s="466"/>
      <c r="AF438" s="466"/>
      <c r="AG438" s="466"/>
      <c r="AH438" s="466"/>
      <c r="AI438" s="466"/>
      <c r="AJ438" s="466"/>
    </row>
    <row r="439" spans="1:36" ht="12.75" customHeight="1">
      <c r="A439" s="466"/>
      <c r="B439" s="466"/>
      <c r="C439" s="466"/>
      <c r="D439" s="466"/>
      <c r="E439" s="466"/>
      <c r="F439" s="466"/>
      <c r="G439" s="466"/>
      <c r="H439" s="466"/>
      <c r="I439" s="466"/>
      <c r="J439" s="466"/>
      <c r="K439" s="466"/>
      <c r="L439" s="472"/>
      <c r="M439" s="466"/>
      <c r="N439" s="466"/>
      <c r="O439" s="466"/>
      <c r="P439" s="436"/>
      <c r="Q439" s="180"/>
      <c r="R439" s="466"/>
      <c r="S439" s="466"/>
      <c r="T439" s="466"/>
      <c r="U439" s="466"/>
      <c r="V439" s="466"/>
      <c r="W439" s="466"/>
      <c r="X439" s="466"/>
      <c r="Y439" s="466"/>
      <c r="Z439" s="466"/>
      <c r="AA439" s="466"/>
      <c r="AB439" s="466"/>
      <c r="AC439" s="466"/>
      <c r="AD439" s="466"/>
      <c r="AE439" s="466"/>
      <c r="AF439" s="466"/>
      <c r="AG439" s="466"/>
      <c r="AH439" s="466"/>
      <c r="AI439" s="466"/>
      <c r="AJ439" s="466"/>
    </row>
    <row r="440" spans="1:36" ht="12.75" customHeight="1">
      <c r="A440" s="466"/>
      <c r="B440" s="466"/>
      <c r="C440" s="466"/>
      <c r="D440" s="466"/>
      <c r="E440" s="466"/>
      <c r="F440" s="466"/>
      <c r="G440" s="466"/>
      <c r="H440" s="466"/>
      <c r="I440" s="466"/>
      <c r="J440" s="466"/>
      <c r="K440" s="466"/>
      <c r="L440" s="472"/>
      <c r="M440" s="466"/>
      <c r="N440" s="466"/>
      <c r="O440" s="466"/>
      <c r="P440" s="436"/>
      <c r="Q440" s="180"/>
      <c r="R440" s="466"/>
      <c r="S440" s="466"/>
      <c r="T440" s="466"/>
      <c r="U440" s="466"/>
      <c r="V440" s="466"/>
      <c r="W440" s="466"/>
      <c r="X440" s="466"/>
      <c r="Y440" s="466"/>
      <c r="Z440" s="466"/>
      <c r="AA440" s="466"/>
      <c r="AB440" s="466"/>
      <c r="AC440" s="466"/>
      <c r="AD440" s="466"/>
      <c r="AE440" s="466"/>
      <c r="AF440" s="466"/>
      <c r="AG440" s="466"/>
      <c r="AH440" s="466"/>
      <c r="AI440" s="466"/>
      <c r="AJ440" s="466"/>
    </row>
    <row r="441" spans="1:36" ht="12.75" customHeight="1">
      <c r="A441" s="466"/>
      <c r="B441" s="466"/>
      <c r="C441" s="466"/>
      <c r="D441" s="466"/>
      <c r="E441" s="466"/>
      <c r="F441" s="466"/>
      <c r="G441" s="466"/>
      <c r="H441" s="466"/>
      <c r="I441" s="466"/>
      <c r="J441" s="466"/>
      <c r="K441" s="466"/>
      <c r="L441" s="472"/>
      <c r="M441" s="466"/>
      <c r="N441" s="466"/>
      <c r="O441" s="466"/>
      <c r="P441" s="436"/>
      <c r="Q441" s="180"/>
      <c r="R441" s="466"/>
      <c r="S441" s="466"/>
      <c r="T441" s="466"/>
      <c r="U441" s="466"/>
      <c r="V441" s="466"/>
      <c r="W441" s="466"/>
      <c r="X441" s="466"/>
      <c r="Y441" s="466"/>
      <c r="Z441" s="466"/>
      <c r="AA441" s="466"/>
      <c r="AB441" s="466"/>
      <c r="AC441" s="466"/>
      <c r="AD441" s="466"/>
      <c r="AE441" s="466"/>
      <c r="AF441" s="466"/>
      <c r="AG441" s="466"/>
      <c r="AH441" s="466"/>
      <c r="AI441" s="466"/>
      <c r="AJ441" s="466"/>
    </row>
    <row r="442" spans="1:36" ht="12.75" customHeight="1">
      <c r="A442" s="466"/>
      <c r="B442" s="466"/>
      <c r="C442" s="466"/>
      <c r="D442" s="466"/>
      <c r="E442" s="466"/>
      <c r="F442" s="466"/>
      <c r="G442" s="466"/>
      <c r="H442" s="466"/>
      <c r="I442" s="466"/>
      <c r="J442" s="466"/>
      <c r="K442" s="466"/>
      <c r="L442" s="472"/>
      <c r="M442" s="466"/>
      <c r="N442" s="466"/>
      <c r="O442" s="466"/>
      <c r="P442" s="436"/>
      <c r="Q442" s="180"/>
      <c r="R442" s="466"/>
      <c r="S442" s="466"/>
      <c r="T442" s="466"/>
      <c r="U442" s="466"/>
      <c r="V442" s="466"/>
      <c r="W442" s="466"/>
      <c r="X442" s="466"/>
      <c r="Y442" s="466"/>
      <c r="Z442" s="466"/>
      <c r="AA442" s="466"/>
      <c r="AB442" s="466"/>
      <c r="AC442" s="466"/>
      <c r="AD442" s="466"/>
      <c r="AE442" s="466"/>
      <c r="AF442" s="466"/>
      <c r="AG442" s="466"/>
      <c r="AH442" s="466"/>
      <c r="AI442" s="466"/>
      <c r="AJ442" s="466"/>
    </row>
    <row r="443" spans="1:36" ht="12.75" customHeight="1">
      <c r="A443" s="466"/>
      <c r="B443" s="466"/>
      <c r="C443" s="466"/>
      <c r="D443" s="466"/>
      <c r="E443" s="466"/>
      <c r="F443" s="466"/>
      <c r="G443" s="466"/>
      <c r="H443" s="466"/>
      <c r="I443" s="466"/>
      <c r="J443" s="466"/>
      <c r="K443" s="466"/>
      <c r="L443" s="472"/>
      <c r="M443" s="466"/>
      <c r="N443" s="466"/>
      <c r="O443" s="466"/>
      <c r="P443" s="436"/>
      <c r="Q443" s="180"/>
      <c r="R443" s="466"/>
      <c r="S443" s="466"/>
      <c r="T443" s="466"/>
      <c r="U443" s="466"/>
      <c r="V443" s="466"/>
      <c r="W443" s="466"/>
      <c r="X443" s="466"/>
      <c r="Y443" s="466"/>
      <c r="Z443" s="466"/>
      <c r="AA443" s="466"/>
      <c r="AB443" s="466"/>
      <c r="AC443" s="466"/>
      <c r="AD443" s="466"/>
      <c r="AE443" s="466"/>
      <c r="AF443" s="466"/>
      <c r="AG443" s="466"/>
      <c r="AH443" s="466"/>
      <c r="AI443" s="466"/>
      <c r="AJ443" s="466"/>
    </row>
    <row r="444" spans="1:36" ht="12.75" customHeight="1">
      <c r="A444" s="466"/>
      <c r="B444" s="466"/>
      <c r="C444" s="466"/>
      <c r="D444" s="466"/>
      <c r="E444" s="466"/>
      <c r="F444" s="466"/>
      <c r="G444" s="466"/>
      <c r="H444" s="466"/>
      <c r="I444" s="466"/>
      <c r="J444" s="466"/>
      <c r="K444" s="466"/>
      <c r="L444" s="472"/>
      <c r="M444" s="466"/>
      <c r="N444" s="466"/>
      <c r="O444" s="466"/>
      <c r="P444" s="436"/>
      <c r="Q444" s="180"/>
      <c r="R444" s="466"/>
      <c r="S444" s="466"/>
      <c r="T444" s="466"/>
      <c r="U444" s="466"/>
      <c r="V444" s="466"/>
      <c r="W444" s="466"/>
      <c r="X444" s="466"/>
      <c r="Y444" s="466"/>
      <c r="Z444" s="466"/>
      <c r="AA444" s="466"/>
      <c r="AB444" s="466"/>
      <c r="AC444" s="466"/>
      <c r="AD444" s="466"/>
      <c r="AE444" s="466"/>
      <c r="AF444" s="466"/>
      <c r="AG444" s="466"/>
      <c r="AH444" s="466"/>
      <c r="AI444" s="466"/>
      <c r="AJ444" s="466"/>
    </row>
    <row r="445" spans="1:36" ht="12.75" customHeight="1">
      <c r="A445" s="466"/>
      <c r="B445" s="466"/>
      <c r="C445" s="466"/>
      <c r="D445" s="466"/>
      <c r="E445" s="466"/>
      <c r="F445" s="466"/>
      <c r="G445" s="466"/>
      <c r="H445" s="466"/>
      <c r="I445" s="466"/>
      <c r="J445" s="466"/>
      <c r="K445" s="466"/>
      <c r="L445" s="472"/>
      <c r="M445" s="466"/>
      <c r="N445" s="466"/>
      <c r="O445" s="466"/>
      <c r="P445" s="436"/>
      <c r="Q445" s="180"/>
      <c r="R445" s="466"/>
      <c r="S445" s="466"/>
      <c r="T445" s="466"/>
      <c r="U445" s="466"/>
      <c r="V445" s="466"/>
      <c r="W445" s="466"/>
      <c r="X445" s="466"/>
      <c r="Y445" s="466"/>
      <c r="Z445" s="466"/>
      <c r="AA445" s="466"/>
      <c r="AB445" s="466"/>
      <c r="AC445" s="466"/>
      <c r="AD445" s="466"/>
      <c r="AE445" s="466"/>
      <c r="AF445" s="466"/>
      <c r="AG445" s="466"/>
      <c r="AH445" s="466"/>
      <c r="AI445" s="466"/>
      <c r="AJ445" s="466"/>
    </row>
    <row r="446" spans="1:36" ht="12.75" customHeight="1">
      <c r="A446" s="466"/>
      <c r="B446" s="466"/>
      <c r="C446" s="466"/>
      <c r="D446" s="466"/>
      <c r="E446" s="466"/>
      <c r="F446" s="466"/>
      <c r="G446" s="466"/>
      <c r="H446" s="466"/>
      <c r="I446" s="466"/>
      <c r="J446" s="466"/>
      <c r="K446" s="466"/>
      <c r="L446" s="472"/>
      <c r="M446" s="466"/>
      <c r="N446" s="466"/>
      <c r="O446" s="466"/>
      <c r="P446" s="436"/>
      <c r="Q446" s="180"/>
      <c r="R446" s="466"/>
      <c r="S446" s="466"/>
      <c r="T446" s="466"/>
      <c r="U446" s="466"/>
      <c r="V446" s="466"/>
      <c r="W446" s="466"/>
      <c r="X446" s="466"/>
      <c r="Y446" s="466"/>
      <c r="Z446" s="466"/>
      <c r="AA446" s="466"/>
      <c r="AB446" s="466"/>
      <c r="AC446" s="466"/>
      <c r="AD446" s="466"/>
      <c r="AE446" s="466"/>
      <c r="AF446" s="466"/>
      <c r="AG446" s="466"/>
      <c r="AH446" s="466"/>
      <c r="AI446" s="466"/>
      <c r="AJ446" s="466"/>
    </row>
    <row r="447" spans="1:36" ht="12.75" customHeight="1">
      <c r="A447" s="466"/>
      <c r="B447" s="466"/>
      <c r="C447" s="466"/>
      <c r="D447" s="466"/>
      <c r="E447" s="466"/>
      <c r="F447" s="466"/>
      <c r="G447" s="466"/>
      <c r="H447" s="466"/>
      <c r="I447" s="466"/>
      <c r="J447" s="466"/>
      <c r="K447" s="466"/>
      <c r="L447" s="472"/>
      <c r="M447" s="466"/>
      <c r="N447" s="466"/>
      <c r="O447" s="466"/>
      <c r="P447" s="436"/>
      <c r="Q447" s="180"/>
      <c r="R447" s="466"/>
      <c r="S447" s="466"/>
      <c r="T447" s="466"/>
      <c r="U447" s="466"/>
      <c r="V447" s="466"/>
      <c r="W447" s="466"/>
      <c r="X447" s="466"/>
      <c r="Y447" s="466"/>
      <c r="Z447" s="466"/>
      <c r="AA447" s="466"/>
      <c r="AB447" s="466"/>
      <c r="AC447" s="466"/>
      <c r="AD447" s="466"/>
      <c r="AE447" s="466"/>
      <c r="AF447" s="466"/>
      <c r="AG447" s="466"/>
      <c r="AH447" s="466"/>
      <c r="AI447" s="466"/>
      <c r="AJ447" s="466"/>
    </row>
    <row r="448" spans="1:36" ht="12.75" customHeight="1">
      <c r="A448" s="466"/>
      <c r="B448" s="466"/>
      <c r="C448" s="466"/>
      <c r="D448" s="466"/>
      <c r="E448" s="466"/>
      <c r="F448" s="466"/>
      <c r="G448" s="466"/>
      <c r="H448" s="466"/>
      <c r="I448" s="466"/>
      <c r="J448" s="466"/>
      <c r="K448" s="466"/>
      <c r="L448" s="472"/>
      <c r="M448" s="466"/>
      <c r="N448" s="466"/>
      <c r="O448" s="466"/>
      <c r="P448" s="436"/>
      <c r="Q448" s="180"/>
      <c r="R448" s="466"/>
      <c r="S448" s="466"/>
      <c r="T448" s="466"/>
      <c r="U448" s="466"/>
      <c r="V448" s="466"/>
      <c r="W448" s="466"/>
      <c r="X448" s="466"/>
      <c r="Y448" s="466"/>
      <c r="Z448" s="466"/>
      <c r="AA448" s="466"/>
      <c r="AB448" s="466"/>
      <c r="AC448" s="466"/>
      <c r="AD448" s="466"/>
      <c r="AE448" s="466"/>
      <c r="AF448" s="466"/>
      <c r="AG448" s="466"/>
      <c r="AH448" s="466"/>
      <c r="AI448" s="466"/>
      <c r="AJ448" s="466"/>
    </row>
    <row r="449" spans="1:36" ht="12.75" customHeight="1">
      <c r="A449" s="466"/>
      <c r="B449" s="466"/>
      <c r="C449" s="466"/>
      <c r="D449" s="466"/>
      <c r="E449" s="466"/>
      <c r="F449" s="466"/>
      <c r="G449" s="466"/>
      <c r="H449" s="466"/>
      <c r="I449" s="466"/>
      <c r="J449" s="466"/>
      <c r="K449" s="466"/>
      <c r="L449" s="472"/>
      <c r="M449" s="466"/>
      <c r="N449" s="466"/>
      <c r="O449" s="466"/>
      <c r="P449" s="436"/>
      <c r="Q449" s="180"/>
      <c r="R449" s="466"/>
      <c r="S449" s="466"/>
      <c r="T449" s="466"/>
      <c r="U449" s="466"/>
      <c r="V449" s="466"/>
      <c r="W449" s="466"/>
      <c r="X449" s="466"/>
      <c r="Y449" s="466"/>
      <c r="Z449" s="466"/>
      <c r="AA449" s="466"/>
      <c r="AB449" s="466"/>
      <c r="AC449" s="466"/>
      <c r="AD449" s="466"/>
      <c r="AE449" s="466"/>
      <c r="AF449" s="466"/>
      <c r="AG449" s="466"/>
      <c r="AH449" s="466"/>
      <c r="AI449" s="466"/>
      <c r="AJ449" s="466"/>
    </row>
    <row r="450" spans="1:36" ht="12.75" customHeight="1">
      <c r="A450" s="466"/>
      <c r="B450" s="466"/>
      <c r="C450" s="466"/>
      <c r="D450" s="466"/>
      <c r="E450" s="466"/>
      <c r="F450" s="466"/>
      <c r="G450" s="466"/>
      <c r="H450" s="466"/>
      <c r="I450" s="466"/>
      <c r="J450" s="466"/>
      <c r="K450" s="466"/>
      <c r="L450" s="472"/>
      <c r="M450" s="466"/>
      <c r="N450" s="466"/>
      <c r="O450" s="466"/>
      <c r="P450" s="436"/>
      <c r="Q450" s="180"/>
      <c r="R450" s="466"/>
      <c r="S450" s="466"/>
      <c r="T450" s="466"/>
      <c r="U450" s="466"/>
      <c r="V450" s="466"/>
      <c r="W450" s="466"/>
      <c r="X450" s="466"/>
      <c r="Y450" s="466"/>
      <c r="Z450" s="466"/>
      <c r="AA450" s="466"/>
      <c r="AB450" s="466"/>
      <c r="AC450" s="466"/>
      <c r="AD450" s="466"/>
      <c r="AE450" s="466"/>
      <c r="AF450" s="466"/>
      <c r="AG450" s="466"/>
      <c r="AH450" s="466"/>
      <c r="AI450" s="466"/>
      <c r="AJ450" s="466"/>
    </row>
    <row r="451" spans="1:36" ht="12.75" customHeight="1">
      <c r="A451" s="466"/>
      <c r="B451" s="466"/>
      <c r="C451" s="466"/>
      <c r="D451" s="466"/>
      <c r="E451" s="466"/>
      <c r="F451" s="466"/>
      <c r="G451" s="466"/>
      <c r="H451" s="466"/>
      <c r="I451" s="466"/>
      <c r="J451" s="466"/>
      <c r="K451" s="466"/>
      <c r="L451" s="472"/>
      <c r="M451" s="466"/>
      <c r="N451" s="466"/>
      <c r="O451" s="466"/>
      <c r="P451" s="436"/>
      <c r="Q451" s="180"/>
      <c r="R451" s="466"/>
      <c r="S451" s="466"/>
      <c r="T451" s="466"/>
      <c r="U451" s="466"/>
      <c r="V451" s="466"/>
      <c r="W451" s="466"/>
      <c r="X451" s="466"/>
      <c r="Y451" s="466"/>
      <c r="Z451" s="466"/>
      <c r="AA451" s="466"/>
      <c r="AB451" s="466"/>
      <c r="AC451" s="466"/>
      <c r="AD451" s="466"/>
      <c r="AE451" s="466"/>
      <c r="AF451" s="466"/>
      <c r="AG451" s="466"/>
      <c r="AH451" s="466"/>
      <c r="AI451" s="466"/>
      <c r="AJ451" s="466"/>
    </row>
    <row r="452" spans="1:36" ht="12.75" customHeight="1">
      <c r="A452" s="466"/>
      <c r="B452" s="466"/>
      <c r="C452" s="466"/>
      <c r="D452" s="466"/>
      <c r="E452" s="466"/>
      <c r="F452" s="466"/>
      <c r="G452" s="466"/>
      <c r="H452" s="466"/>
      <c r="I452" s="466"/>
      <c r="J452" s="466"/>
      <c r="K452" s="466"/>
      <c r="L452" s="472"/>
      <c r="M452" s="466"/>
      <c r="N452" s="466"/>
      <c r="O452" s="466"/>
      <c r="P452" s="436"/>
      <c r="Q452" s="180"/>
      <c r="R452" s="466"/>
      <c r="S452" s="466"/>
      <c r="T452" s="466"/>
      <c r="U452" s="466"/>
      <c r="V452" s="466"/>
      <c r="W452" s="466"/>
      <c r="X452" s="466"/>
      <c r="Y452" s="466"/>
      <c r="Z452" s="466"/>
      <c r="AA452" s="466"/>
      <c r="AB452" s="466"/>
      <c r="AC452" s="466"/>
      <c r="AD452" s="466"/>
      <c r="AE452" s="466"/>
      <c r="AF452" s="466"/>
      <c r="AG452" s="466"/>
      <c r="AH452" s="466"/>
      <c r="AI452" s="466"/>
      <c r="AJ452" s="466"/>
    </row>
    <row r="453" spans="1:36" ht="12.75" customHeight="1">
      <c r="A453" s="466"/>
      <c r="B453" s="466"/>
      <c r="C453" s="466"/>
      <c r="D453" s="466"/>
      <c r="E453" s="466"/>
      <c r="F453" s="466"/>
      <c r="G453" s="466"/>
      <c r="H453" s="466"/>
      <c r="I453" s="466"/>
      <c r="J453" s="466"/>
      <c r="K453" s="466"/>
      <c r="L453" s="472"/>
      <c r="M453" s="466"/>
      <c r="N453" s="466"/>
      <c r="O453" s="466"/>
      <c r="P453" s="436"/>
      <c r="Q453" s="180"/>
      <c r="R453" s="466"/>
      <c r="S453" s="466"/>
      <c r="T453" s="466"/>
      <c r="U453" s="466"/>
      <c r="V453" s="466"/>
      <c r="W453" s="466"/>
      <c r="X453" s="466"/>
      <c r="Y453" s="466"/>
      <c r="Z453" s="466"/>
      <c r="AA453" s="466"/>
      <c r="AB453" s="466"/>
      <c r="AC453" s="466"/>
      <c r="AD453" s="466"/>
      <c r="AE453" s="466"/>
      <c r="AF453" s="466"/>
      <c r="AG453" s="466"/>
      <c r="AH453" s="466"/>
      <c r="AI453" s="466"/>
      <c r="AJ453" s="466"/>
    </row>
    <row r="454" spans="1:36" ht="12.75" customHeight="1">
      <c r="A454" s="466"/>
      <c r="B454" s="466"/>
      <c r="C454" s="466"/>
      <c r="D454" s="466"/>
      <c r="E454" s="466"/>
      <c r="F454" s="466"/>
      <c r="G454" s="466"/>
      <c r="H454" s="466"/>
      <c r="I454" s="466"/>
      <c r="J454" s="466"/>
      <c r="K454" s="466"/>
      <c r="L454" s="472"/>
      <c r="M454" s="466"/>
      <c r="N454" s="466"/>
      <c r="O454" s="466"/>
      <c r="P454" s="436"/>
      <c r="Q454" s="180"/>
      <c r="R454" s="466"/>
      <c r="S454" s="466"/>
      <c r="T454" s="466"/>
      <c r="U454" s="466"/>
      <c r="V454" s="466"/>
      <c r="W454" s="466"/>
      <c r="X454" s="466"/>
      <c r="Y454" s="466"/>
      <c r="Z454" s="466"/>
      <c r="AA454" s="466"/>
      <c r="AB454" s="466"/>
      <c r="AC454" s="466"/>
      <c r="AD454" s="466"/>
      <c r="AE454" s="466"/>
      <c r="AF454" s="466"/>
      <c r="AG454" s="466"/>
      <c r="AH454" s="466"/>
      <c r="AI454" s="466"/>
      <c r="AJ454" s="466"/>
    </row>
    <row r="455" spans="1:36" ht="12.75" customHeight="1">
      <c r="A455" s="466"/>
      <c r="B455" s="466"/>
      <c r="C455" s="466"/>
      <c r="D455" s="466"/>
      <c r="E455" s="466"/>
      <c r="F455" s="466"/>
      <c r="G455" s="466"/>
      <c r="H455" s="466"/>
      <c r="I455" s="466"/>
      <c r="J455" s="466"/>
      <c r="K455" s="466"/>
      <c r="L455" s="472"/>
      <c r="M455" s="466"/>
      <c r="N455" s="466"/>
      <c r="O455" s="466"/>
      <c r="P455" s="436"/>
      <c r="Q455" s="180"/>
      <c r="R455" s="466"/>
      <c r="S455" s="466"/>
      <c r="T455" s="466"/>
      <c r="U455" s="466"/>
      <c r="V455" s="466"/>
      <c r="W455" s="466"/>
      <c r="X455" s="466"/>
      <c r="Y455" s="466"/>
      <c r="Z455" s="466"/>
      <c r="AA455" s="466"/>
      <c r="AB455" s="466"/>
      <c r="AC455" s="466"/>
      <c r="AD455" s="466"/>
      <c r="AE455" s="466"/>
      <c r="AF455" s="466"/>
      <c r="AG455" s="466"/>
      <c r="AH455" s="466"/>
      <c r="AI455" s="466"/>
      <c r="AJ455" s="466"/>
    </row>
    <row r="456" spans="1:36" ht="12.75" customHeight="1">
      <c r="A456" s="466"/>
      <c r="B456" s="466"/>
      <c r="C456" s="466"/>
      <c r="D456" s="466"/>
      <c r="E456" s="466"/>
      <c r="F456" s="466"/>
      <c r="G456" s="466"/>
      <c r="H456" s="466"/>
      <c r="I456" s="466"/>
      <c r="J456" s="466"/>
      <c r="K456" s="466"/>
      <c r="L456" s="472"/>
      <c r="M456" s="466"/>
      <c r="N456" s="466"/>
      <c r="O456" s="466"/>
      <c r="P456" s="436"/>
      <c r="Q456" s="180"/>
      <c r="R456" s="466"/>
      <c r="S456" s="466"/>
      <c r="T456" s="466"/>
      <c r="U456" s="466"/>
      <c r="V456" s="466"/>
      <c r="W456" s="466"/>
      <c r="X456" s="466"/>
      <c r="Y456" s="466"/>
      <c r="Z456" s="466"/>
      <c r="AA456" s="466"/>
      <c r="AB456" s="466"/>
      <c r="AC456" s="466"/>
      <c r="AD456" s="466"/>
      <c r="AE456" s="466"/>
      <c r="AF456" s="466"/>
      <c r="AG456" s="466"/>
      <c r="AH456" s="466"/>
      <c r="AI456" s="466"/>
      <c r="AJ456" s="466"/>
    </row>
    <row r="457" spans="1:36" ht="12.75" customHeight="1">
      <c r="A457" s="466"/>
      <c r="B457" s="466"/>
      <c r="C457" s="466"/>
      <c r="D457" s="466"/>
      <c r="E457" s="466"/>
      <c r="F457" s="466"/>
      <c r="G457" s="466"/>
      <c r="H457" s="466"/>
      <c r="I457" s="466"/>
      <c r="J457" s="466"/>
      <c r="K457" s="466"/>
      <c r="L457" s="472"/>
      <c r="M457" s="466"/>
      <c r="N457" s="466"/>
      <c r="O457" s="466"/>
      <c r="P457" s="436"/>
      <c r="Q457" s="180"/>
      <c r="R457" s="466"/>
      <c r="S457" s="466"/>
      <c r="T457" s="466"/>
      <c r="U457" s="466"/>
      <c r="V457" s="466"/>
      <c r="W457" s="466"/>
      <c r="X457" s="466"/>
      <c r="Y457" s="466"/>
      <c r="Z457" s="466"/>
      <c r="AA457" s="466"/>
      <c r="AB457" s="466"/>
      <c r="AC457" s="466"/>
      <c r="AD457" s="466"/>
      <c r="AE457" s="466"/>
      <c r="AF457" s="466"/>
      <c r="AG457" s="466"/>
      <c r="AH457" s="466"/>
      <c r="AI457" s="466"/>
      <c r="AJ457" s="466"/>
    </row>
    <row r="458" spans="1:36" ht="12.75" customHeight="1">
      <c r="A458" s="466"/>
      <c r="B458" s="466"/>
      <c r="C458" s="466"/>
      <c r="D458" s="466"/>
      <c r="E458" s="466"/>
      <c r="F458" s="466"/>
      <c r="G458" s="466"/>
      <c r="H458" s="466"/>
      <c r="I458" s="466"/>
      <c r="J458" s="466"/>
      <c r="K458" s="466"/>
      <c r="L458" s="472"/>
      <c r="M458" s="466"/>
      <c r="N458" s="466"/>
      <c r="O458" s="466"/>
      <c r="P458" s="436"/>
      <c r="Q458" s="180"/>
      <c r="R458" s="466"/>
      <c r="S458" s="466"/>
      <c r="T458" s="466"/>
      <c r="U458" s="466"/>
      <c r="V458" s="466"/>
      <c r="W458" s="466"/>
      <c r="X458" s="466"/>
      <c r="Y458" s="466"/>
      <c r="Z458" s="466"/>
      <c r="AA458" s="466"/>
      <c r="AB458" s="466"/>
      <c r="AC458" s="466"/>
      <c r="AD458" s="466"/>
      <c r="AE458" s="466"/>
      <c r="AF458" s="466"/>
      <c r="AG458" s="466"/>
      <c r="AH458" s="466"/>
      <c r="AI458" s="466"/>
      <c r="AJ458" s="466"/>
    </row>
    <row r="459" spans="1:36" ht="12.75" customHeight="1">
      <c r="A459" s="466"/>
      <c r="B459" s="466"/>
      <c r="C459" s="466"/>
      <c r="D459" s="466"/>
      <c r="E459" s="466"/>
      <c r="F459" s="466"/>
      <c r="G459" s="466"/>
      <c r="H459" s="466"/>
      <c r="I459" s="466"/>
      <c r="J459" s="466"/>
      <c r="K459" s="466"/>
      <c r="L459" s="472"/>
      <c r="M459" s="466"/>
      <c r="N459" s="466"/>
      <c r="O459" s="466"/>
      <c r="P459" s="436"/>
      <c r="Q459" s="180"/>
      <c r="R459" s="466"/>
      <c r="S459" s="466"/>
      <c r="T459" s="466"/>
      <c r="U459" s="466"/>
      <c r="V459" s="466"/>
      <c r="W459" s="466"/>
      <c r="X459" s="466"/>
      <c r="Y459" s="466"/>
      <c r="Z459" s="466"/>
      <c r="AA459" s="466"/>
      <c r="AB459" s="466"/>
      <c r="AC459" s="466"/>
      <c r="AD459" s="466"/>
      <c r="AE459" s="466"/>
      <c r="AF459" s="466"/>
      <c r="AG459" s="466"/>
      <c r="AH459" s="466"/>
      <c r="AI459" s="466"/>
      <c r="AJ459" s="466"/>
    </row>
    <row r="460" spans="1:36" ht="12.75" customHeight="1">
      <c r="A460" s="466"/>
      <c r="B460" s="466"/>
      <c r="C460" s="466"/>
      <c r="D460" s="466"/>
      <c r="E460" s="466"/>
      <c r="F460" s="466"/>
      <c r="G460" s="466"/>
      <c r="H460" s="466"/>
      <c r="I460" s="466"/>
      <c r="J460" s="466"/>
      <c r="K460" s="466"/>
      <c r="L460" s="472"/>
      <c r="M460" s="466"/>
      <c r="N460" s="466"/>
      <c r="O460" s="466"/>
      <c r="P460" s="436"/>
      <c r="Q460" s="180"/>
      <c r="R460" s="466"/>
      <c r="S460" s="466"/>
      <c r="T460" s="466"/>
      <c r="U460" s="466"/>
      <c r="V460" s="466"/>
      <c r="W460" s="466"/>
      <c r="X460" s="466"/>
      <c r="Y460" s="466"/>
      <c r="Z460" s="466"/>
      <c r="AA460" s="466"/>
      <c r="AB460" s="466"/>
      <c r="AC460" s="466"/>
      <c r="AD460" s="466"/>
      <c r="AE460" s="466"/>
      <c r="AF460" s="466"/>
      <c r="AG460" s="466"/>
      <c r="AH460" s="466"/>
      <c r="AI460" s="466"/>
      <c r="AJ460" s="466"/>
    </row>
    <row r="461" spans="1:36" ht="12.75" customHeight="1">
      <c r="A461" s="466"/>
      <c r="B461" s="466"/>
      <c r="C461" s="466"/>
      <c r="D461" s="466"/>
      <c r="E461" s="466"/>
      <c r="F461" s="466"/>
      <c r="G461" s="466"/>
      <c r="H461" s="466"/>
      <c r="I461" s="466"/>
      <c r="J461" s="466"/>
      <c r="K461" s="466"/>
      <c r="L461" s="472"/>
      <c r="M461" s="466"/>
      <c r="N461" s="466"/>
      <c r="O461" s="466"/>
      <c r="P461" s="436"/>
      <c r="Q461" s="180"/>
      <c r="R461" s="466"/>
      <c r="S461" s="466"/>
      <c r="T461" s="466"/>
      <c r="U461" s="466"/>
      <c r="V461" s="466"/>
      <c r="W461" s="466"/>
      <c r="X461" s="466"/>
      <c r="Y461" s="466"/>
      <c r="Z461" s="466"/>
      <c r="AA461" s="466"/>
      <c r="AB461" s="466"/>
      <c r="AC461" s="466"/>
      <c r="AD461" s="466"/>
      <c r="AE461" s="466"/>
      <c r="AF461" s="466"/>
      <c r="AG461" s="466"/>
      <c r="AH461" s="466"/>
      <c r="AI461" s="466"/>
      <c r="AJ461" s="466"/>
    </row>
    <row r="462" spans="1:36" ht="12.75" customHeight="1">
      <c r="A462" s="466"/>
      <c r="B462" s="466"/>
      <c r="C462" s="466"/>
      <c r="D462" s="466"/>
      <c r="E462" s="466"/>
      <c r="F462" s="466"/>
      <c r="G462" s="466"/>
      <c r="H462" s="466"/>
      <c r="I462" s="466"/>
      <c r="J462" s="466"/>
      <c r="K462" s="466"/>
      <c r="L462" s="472"/>
      <c r="M462" s="466"/>
      <c r="N462" s="466"/>
      <c r="O462" s="466"/>
      <c r="P462" s="436"/>
      <c r="Q462" s="180"/>
      <c r="R462" s="466"/>
      <c r="S462" s="466"/>
      <c r="T462" s="466"/>
      <c r="U462" s="466"/>
      <c r="V462" s="466"/>
      <c r="W462" s="466"/>
      <c r="X462" s="466"/>
      <c r="Y462" s="466"/>
      <c r="Z462" s="466"/>
      <c r="AA462" s="466"/>
      <c r="AB462" s="466"/>
      <c r="AC462" s="466"/>
      <c r="AD462" s="466"/>
      <c r="AE462" s="466"/>
      <c r="AF462" s="466"/>
      <c r="AG462" s="466"/>
      <c r="AH462" s="466"/>
      <c r="AI462" s="466"/>
      <c r="AJ462" s="466"/>
    </row>
    <row r="463" spans="1:36" ht="12.75" customHeight="1">
      <c r="A463" s="466"/>
      <c r="B463" s="466"/>
      <c r="C463" s="466"/>
      <c r="D463" s="466"/>
      <c r="E463" s="466"/>
      <c r="F463" s="466"/>
      <c r="G463" s="466"/>
      <c r="H463" s="466"/>
      <c r="I463" s="466"/>
      <c r="J463" s="466"/>
      <c r="K463" s="466"/>
      <c r="L463" s="472"/>
      <c r="M463" s="466"/>
      <c r="N463" s="466"/>
      <c r="O463" s="466"/>
      <c r="P463" s="436"/>
      <c r="Q463" s="180"/>
      <c r="R463" s="466"/>
      <c r="S463" s="466"/>
      <c r="T463" s="466"/>
      <c r="U463" s="466"/>
      <c r="V463" s="466"/>
      <c r="W463" s="466"/>
      <c r="X463" s="466"/>
      <c r="Y463" s="466"/>
      <c r="Z463" s="466"/>
      <c r="AA463" s="466"/>
      <c r="AB463" s="466"/>
      <c r="AC463" s="466"/>
      <c r="AD463" s="466"/>
      <c r="AE463" s="466"/>
      <c r="AF463" s="466"/>
      <c r="AG463" s="466"/>
      <c r="AH463" s="466"/>
      <c r="AI463" s="466"/>
      <c r="AJ463" s="466"/>
    </row>
    <row r="464" spans="1:36" ht="12.75" customHeight="1">
      <c r="A464" s="466"/>
      <c r="B464" s="466"/>
      <c r="C464" s="466"/>
      <c r="D464" s="466"/>
      <c r="E464" s="466"/>
      <c r="F464" s="466"/>
      <c r="G464" s="466"/>
      <c r="H464" s="466"/>
      <c r="I464" s="466"/>
      <c r="J464" s="466"/>
      <c r="K464" s="466"/>
      <c r="L464" s="472"/>
      <c r="M464" s="466"/>
      <c r="N464" s="466"/>
      <c r="O464" s="466"/>
      <c r="P464" s="436"/>
      <c r="Q464" s="180"/>
      <c r="R464" s="466"/>
      <c r="S464" s="466"/>
      <c r="T464" s="466"/>
      <c r="U464" s="466"/>
      <c r="V464" s="466"/>
      <c r="W464" s="466"/>
      <c r="X464" s="466"/>
      <c r="Y464" s="466"/>
      <c r="Z464" s="466"/>
      <c r="AA464" s="466"/>
      <c r="AB464" s="466"/>
      <c r="AC464" s="466"/>
      <c r="AD464" s="466"/>
      <c r="AE464" s="466"/>
      <c r="AF464" s="466"/>
      <c r="AG464" s="466"/>
      <c r="AH464" s="466"/>
      <c r="AI464" s="466"/>
      <c r="AJ464" s="466"/>
    </row>
    <row r="465" spans="1:36" ht="12.75" customHeight="1">
      <c r="A465" s="466"/>
      <c r="B465" s="466"/>
      <c r="C465" s="466"/>
      <c r="D465" s="466"/>
      <c r="E465" s="466"/>
      <c r="F465" s="466"/>
      <c r="G465" s="466"/>
      <c r="H465" s="466"/>
      <c r="I465" s="466"/>
      <c r="J465" s="466"/>
      <c r="K465" s="466"/>
      <c r="L465" s="472"/>
      <c r="M465" s="466"/>
      <c r="N465" s="466"/>
      <c r="O465" s="466"/>
      <c r="P465" s="436"/>
      <c r="Q465" s="180"/>
      <c r="R465" s="466"/>
      <c r="S465" s="466"/>
      <c r="T465" s="466"/>
      <c r="U465" s="466"/>
      <c r="V465" s="466"/>
      <c r="W465" s="466"/>
      <c r="X465" s="466"/>
      <c r="Y465" s="466"/>
      <c r="Z465" s="466"/>
      <c r="AA465" s="466"/>
      <c r="AB465" s="466"/>
      <c r="AC465" s="466"/>
      <c r="AD465" s="466"/>
      <c r="AE465" s="466"/>
      <c r="AF465" s="466"/>
      <c r="AG465" s="466"/>
      <c r="AH465" s="466"/>
      <c r="AI465" s="466"/>
      <c r="AJ465" s="466"/>
    </row>
    <row r="466" spans="1:36" ht="12.75" customHeight="1">
      <c r="A466" s="466"/>
      <c r="B466" s="466"/>
      <c r="C466" s="466"/>
      <c r="D466" s="466"/>
      <c r="E466" s="466"/>
      <c r="F466" s="466"/>
      <c r="G466" s="466"/>
      <c r="H466" s="466"/>
      <c r="I466" s="466"/>
      <c r="J466" s="466"/>
      <c r="K466" s="466"/>
      <c r="L466" s="472"/>
      <c r="M466" s="466"/>
      <c r="N466" s="466"/>
      <c r="O466" s="466"/>
      <c r="P466" s="436"/>
      <c r="Q466" s="180"/>
      <c r="R466" s="466"/>
      <c r="S466" s="466"/>
      <c r="T466" s="466"/>
      <c r="U466" s="466"/>
      <c r="V466" s="466"/>
      <c r="W466" s="466"/>
      <c r="X466" s="466"/>
      <c r="Y466" s="466"/>
      <c r="Z466" s="466"/>
      <c r="AA466" s="466"/>
      <c r="AB466" s="466"/>
      <c r="AC466" s="466"/>
      <c r="AD466" s="466"/>
      <c r="AE466" s="466"/>
      <c r="AF466" s="466"/>
      <c r="AG466" s="466"/>
      <c r="AH466" s="466"/>
      <c r="AI466" s="466"/>
      <c r="AJ466" s="466"/>
    </row>
    <row r="467" spans="1:36" ht="12.75" customHeight="1">
      <c r="A467" s="466"/>
      <c r="B467" s="466"/>
      <c r="C467" s="466"/>
      <c r="D467" s="466"/>
      <c r="E467" s="466"/>
      <c r="F467" s="466"/>
      <c r="G467" s="466"/>
      <c r="H467" s="466"/>
      <c r="I467" s="466"/>
      <c r="J467" s="466"/>
      <c r="K467" s="466"/>
      <c r="L467" s="472"/>
      <c r="M467" s="466"/>
      <c r="N467" s="466"/>
      <c r="O467" s="466"/>
      <c r="P467" s="436"/>
      <c r="Q467" s="180"/>
      <c r="R467" s="466"/>
      <c r="S467" s="466"/>
      <c r="T467" s="466"/>
      <c r="U467" s="466"/>
      <c r="V467" s="466"/>
      <c r="W467" s="466"/>
      <c r="X467" s="466"/>
      <c r="Y467" s="466"/>
      <c r="Z467" s="466"/>
      <c r="AA467" s="466"/>
      <c r="AB467" s="466"/>
      <c r="AC467" s="466"/>
      <c r="AD467" s="466"/>
      <c r="AE467" s="466"/>
      <c r="AF467" s="466"/>
      <c r="AG467" s="466"/>
      <c r="AH467" s="466"/>
      <c r="AI467" s="466"/>
      <c r="AJ467" s="466"/>
    </row>
    <row r="468" spans="1:36" ht="12.75" customHeight="1">
      <c r="A468" s="466"/>
      <c r="B468" s="466"/>
      <c r="C468" s="466"/>
      <c r="D468" s="466"/>
      <c r="E468" s="466"/>
      <c r="F468" s="466"/>
      <c r="G468" s="466"/>
      <c r="H468" s="466"/>
      <c r="I468" s="466"/>
      <c r="J468" s="466"/>
      <c r="K468" s="466"/>
      <c r="L468" s="472"/>
      <c r="M468" s="466"/>
      <c r="N468" s="466"/>
      <c r="O468" s="466"/>
      <c r="P468" s="436"/>
      <c r="Q468" s="180"/>
      <c r="R468" s="466"/>
      <c r="S468" s="466"/>
      <c r="T468" s="466"/>
      <c r="U468" s="466"/>
      <c r="V468" s="466"/>
      <c r="W468" s="466"/>
      <c r="X468" s="466"/>
      <c r="Y468" s="466"/>
      <c r="Z468" s="466"/>
      <c r="AA468" s="466"/>
      <c r="AB468" s="466"/>
      <c r="AC468" s="466"/>
      <c r="AD468" s="466"/>
      <c r="AE468" s="466"/>
      <c r="AF468" s="466"/>
      <c r="AG468" s="466"/>
      <c r="AH468" s="466"/>
      <c r="AI468" s="466"/>
      <c r="AJ468" s="466"/>
    </row>
    <row r="469" spans="1:36" ht="12.75" customHeight="1">
      <c r="A469" s="466"/>
      <c r="B469" s="466"/>
      <c r="C469" s="466"/>
      <c r="D469" s="466"/>
      <c r="E469" s="466"/>
      <c r="F469" s="466"/>
      <c r="G469" s="466"/>
      <c r="H469" s="466"/>
      <c r="I469" s="466"/>
      <c r="J469" s="466"/>
      <c r="K469" s="466"/>
      <c r="L469" s="472"/>
      <c r="M469" s="466"/>
      <c r="N469" s="466"/>
      <c r="O469" s="466"/>
      <c r="P469" s="436"/>
      <c r="Q469" s="180"/>
      <c r="R469" s="466"/>
      <c r="S469" s="466"/>
      <c r="T469" s="466"/>
      <c r="U469" s="466"/>
      <c r="V469" s="466"/>
      <c r="W469" s="466"/>
      <c r="X469" s="466"/>
      <c r="Y469" s="466"/>
      <c r="Z469" s="466"/>
      <c r="AA469" s="466"/>
      <c r="AB469" s="466"/>
      <c r="AC469" s="466"/>
      <c r="AD469" s="466"/>
      <c r="AE469" s="466"/>
      <c r="AF469" s="466"/>
      <c r="AG469" s="466"/>
      <c r="AH469" s="466"/>
      <c r="AI469" s="466"/>
      <c r="AJ469" s="466"/>
    </row>
    <row r="470" spans="1:36" ht="12.75" customHeight="1">
      <c r="A470" s="466"/>
      <c r="B470" s="466"/>
      <c r="C470" s="466"/>
      <c r="D470" s="466"/>
      <c r="E470" s="466"/>
      <c r="F470" s="466"/>
      <c r="G470" s="466"/>
      <c r="H470" s="466"/>
      <c r="I470" s="466"/>
      <c r="J470" s="466"/>
      <c r="K470" s="466"/>
      <c r="L470" s="472"/>
      <c r="M470" s="466"/>
      <c r="N470" s="466"/>
      <c r="O470" s="466"/>
      <c r="P470" s="436"/>
      <c r="Q470" s="180"/>
      <c r="R470" s="466"/>
      <c r="S470" s="466"/>
      <c r="T470" s="466"/>
      <c r="U470" s="466"/>
      <c r="V470" s="466"/>
      <c r="W470" s="466"/>
      <c r="X470" s="466"/>
      <c r="Y470" s="466"/>
      <c r="Z470" s="466"/>
      <c r="AA470" s="466"/>
      <c r="AB470" s="466"/>
      <c r="AC470" s="466"/>
      <c r="AD470" s="466"/>
      <c r="AE470" s="466"/>
      <c r="AF470" s="466"/>
      <c r="AG470" s="466"/>
      <c r="AH470" s="466"/>
      <c r="AI470" s="466"/>
      <c r="AJ470" s="466"/>
    </row>
    <row r="471" spans="1:36" ht="12.75" customHeight="1">
      <c r="A471" s="466"/>
      <c r="B471" s="466"/>
      <c r="C471" s="466"/>
      <c r="D471" s="466"/>
      <c r="E471" s="466"/>
      <c r="F471" s="466"/>
      <c r="G471" s="466"/>
      <c r="H471" s="466"/>
      <c r="I471" s="466"/>
      <c r="J471" s="466"/>
      <c r="K471" s="466"/>
      <c r="L471" s="472"/>
      <c r="M471" s="466"/>
      <c r="N471" s="466"/>
      <c r="O471" s="466"/>
      <c r="P471" s="436"/>
      <c r="Q471" s="180"/>
      <c r="R471" s="466"/>
      <c r="S471" s="466"/>
      <c r="T471" s="466"/>
      <c r="U471" s="466"/>
      <c r="V471" s="466"/>
      <c r="W471" s="466"/>
      <c r="X471" s="466"/>
      <c r="Y471" s="466"/>
      <c r="Z471" s="466"/>
      <c r="AA471" s="466"/>
      <c r="AB471" s="466"/>
      <c r="AC471" s="466"/>
      <c r="AD471" s="466"/>
      <c r="AE471" s="466"/>
      <c r="AF471" s="466"/>
      <c r="AG471" s="466"/>
      <c r="AH471" s="466"/>
      <c r="AI471" s="466"/>
      <c r="AJ471" s="466"/>
    </row>
    <row r="472" spans="1:36" ht="12.75" customHeight="1">
      <c r="A472" s="466"/>
      <c r="B472" s="466"/>
      <c r="C472" s="466"/>
      <c r="D472" s="466"/>
      <c r="E472" s="466"/>
      <c r="F472" s="466"/>
      <c r="G472" s="466"/>
      <c r="H472" s="466"/>
      <c r="I472" s="466"/>
      <c r="J472" s="466"/>
      <c r="K472" s="466"/>
      <c r="L472" s="472"/>
      <c r="M472" s="466"/>
      <c r="N472" s="466"/>
      <c r="O472" s="466"/>
      <c r="P472" s="436"/>
      <c r="Q472" s="180"/>
      <c r="R472" s="466"/>
      <c r="S472" s="466"/>
      <c r="T472" s="466"/>
      <c r="U472" s="466"/>
      <c r="V472" s="466"/>
      <c r="W472" s="466"/>
      <c r="X472" s="466"/>
      <c r="Y472" s="466"/>
      <c r="Z472" s="466"/>
      <c r="AA472" s="466"/>
      <c r="AB472" s="466"/>
      <c r="AC472" s="466"/>
      <c r="AD472" s="466"/>
      <c r="AE472" s="466"/>
      <c r="AF472" s="466"/>
      <c r="AG472" s="466"/>
      <c r="AH472" s="466"/>
      <c r="AI472" s="466"/>
      <c r="AJ472" s="466"/>
    </row>
    <row r="473" spans="1:36" ht="12.75" customHeight="1">
      <c r="A473" s="466"/>
      <c r="B473" s="466"/>
      <c r="C473" s="466"/>
      <c r="D473" s="466"/>
      <c r="E473" s="466"/>
      <c r="F473" s="466"/>
      <c r="G473" s="466"/>
      <c r="H473" s="466"/>
      <c r="I473" s="466"/>
      <c r="J473" s="466"/>
      <c r="K473" s="466"/>
      <c r="L473" s="472"/>
      <c r="M473" s="466"/>
      <c r="N473" s="466"/>
      <c r="O473" s="466"/>
      <c r="P473" s="436"/>
      <c r="Q473" s="180"/>
      <c r="R473" s="466"/>
      <c r="S473" s="466"/>
      <c r="T473" s="466"/>
      <c r="U473" s="466"/>
      <c r="V473" s="466"/>
      <c r="W473" s="466"/>
      <c r="X473" s="466"/>
      <c r="Y473" s="466"/>
      <c r="Z473" s="466"/>
      <c r="AA473" s="466"/>
      <c r="AB473" s="466"/>
      <c r="AC473" s="466"/>
      <c r="AD473" s="466"/>
      <c r="AE473" s="466"/>
      <c r="AF473" s="466"/>
      <c r="AG473" s="466"/>
      <c r="AH473" s="466"/>
      <c r="AI473" s="466"/>
      <c r="AJ473" s="466"/>
    </row>
    <row r="474" spans="1:36" ht="12.75" customHeight="1">
      <c r="A474" s="466"/>
      <c r="B474" s="466"/>
      <c r="C474" s="466"/>
      <c r="D474" s="466"/>
      <c r="E474" s="466"/>
      <c r="F474" s="466"/>
      <c r="G474" s="466"/>
      <c r="H474" s="466"/>
      <c r="I474" s="466"/>
      <c r="J474" s="466"/>
      <c r="K474" s="466"/>
      <c r="L474" s="472"/>
      <c r="M474" s="466"/>
      <c r="N474" s="466"/>
      <c r="O474" s="466"/>
      <c r="P474" s="436"/>
      <c r="Q474" s="180"/>
      <c r="R474" s="466"/>
      <c r="S474" s="466"/>
      <c r="T474" s="466"/>
      <c r="U474" s="466"/>
      <c r="V474" s="466"/>
      <c r="W474" s="466"/>
      <c r="X474" s="466"/>
      <c r="Y474" s="466"/>
      <c r="Z474" s="466"/>
      <c r="AA474" s="466"/>
      <c r="AB474" s="466"/>
      <c r="AC474" s="466"/>
      <c r="AD474" s="466"/>
      <c r="AE474" s="466"/>
      <c r="AF474" s="466"/>
      <c r="AG474" s="466"/>
      <c r="AH474" s="466"/>
      <c r="AI474" s="466"/>
      <c r="AJ474" s="466"/>
    </row>
    <row r="475" spans="1:36" ht="12.75" customHeight="1">
      <c r="A475" s="466"/>
      <c r="B475" s="466"/>
      <c r="C475" s="466"/>
      <c r="D475" s="466"/>
      <c r="E475" s="466"/>
      <c r="F475" s="466"/>
      <c r="G475" s="466"/>
      <c r="H475" s="466"/>
      <c r="I475" s="466"/>
      <c r="J475" s="466"/>
      <c r="K475" s="466"/>
      <c r="L475" s="472"/>
      <c r="M475" s="466"/>
      <c r="N475" s="466"/>
      <c r="O475" s="466"/>
      <c r="P475" s="436"/>
      <c r="Q475" s="180"/>
      <c r="R475" s="466"/>
      <c r="S475" s="466"/>
      <c r="T475" s="466"/>
      <c r="U475" s="466"/>
      <c r="V475" s="466"/>
      <c r="W475" s="466"/>
      <c r="X475" s="466"/>
      <c r="Y475" s="466"/>
      <c r="Z475" s="466"/>
      <c r="AA475" s="466"/>
      <c r="AB475" s="466"/>
      <c r="AC475" s="466"/>
      <c r="AD475" s="466"/>
      <c r="AE475" s="466"/>
      <c r="AF475" s="466"/>
      <c r="AG475" s="466"/>
      <c r="AH475" s="466"/>
      <c r="AI475" s="466"/>
      <c r="AJ475" s="466"/>
    </row>
    <row r="476" spans="1:36" ht="12.75" customHeight="1">
      <c r="A476" s="466"/>
      <c r="B476" s="466"/>
      <c r="C476" s="466"/>
      <c r="D476" s="466"/>
      <c r="E476" s="466"/>
      <c r="F476" s="466"/>
      <c r="G476" s="466"/>
      <c r="H476" s="466"/>
      <c r="I476" s="466"/>
      <c r="J476" s="466"/>
      <c r="K476" s="466"/>
      <c r="L476" s="472"/>
      <c r="M476" s="466"/>
      <c r="N476" s="466"/>
      <c r="O476" s="466"/>
      <c r="P476" s="436"/>
      <c r="Q476" s="180"/>
      <c r="R476" s="466"/>
      <c r="S476" s="466"/>
      <c r="T476" s="466"/>
      <c r="U476" s="466"/>
      <c r="V476" s="466"/>
      <c r="W476" s="466"/>
      <c r="X476" s="466"/>
      <c r="Y476" s="466"/>
      <c r="Z476" s="466"/>
      <c r="AA476" s="466"/>
      <c r="AB476" s="466"/>
      <c r="AC476" s="466"/>
      <c r="AD476" s="466"/>
      <c r="AE476" s="466"/>
      <c r="AF476" s="466"/>
      <c r="AG476" s="466"/>
      <c r="AH476" s="466"/>
      <c r="AI476" s="466"/>
      <c r="AJ476" s="466"/>
    </row>
    <row r="477" spans="1:36" ht="12.75" customHeight="1">
      <c r="A477" s="466"/>
      <c r="B477" s="466"/>
      <c r="C477" s="466"/>
      <c r="D477" s="466"/>
      <c r="E477" s="466"/>
      <c r="F477" s="466"/>
      <c r="G477" s="466"/>
      <c r="H477" s="466"/>
      <c r="I477" s="466"/>
      <c r="J477" s="466"/>
      <c r="K477" s="466"/>
      <c r="L477" s="472"/>
      <c r="M477" s="466"/>
      <c r="N477" s="466"/>
      <c r="O477" s="466"/>
      <c r="P477" s="436"/>
      <c r="Q477" s="180"/>
      <c r="R477" s="466"/>
      <c r="S477" s="466"/>
      <c r="T477" s="466"/>
      <c r="U477" s="466"/>
      <c r="V477" s="466"/>
      <c r="W477" s="466"/>
      <c r="X477" s="466"/>
      <c r="Y477" s="466"/>
      <c r="Z477" s="466"/>
      <c r="AA477" s="466"/>
      <c r="AB477" s="466"/>
      <c r="AC477" s="466"/>
      <c r="AD477" s="466"/>
      <c r="AE477" s="466"/>
      <c r="AF477" s="466"/>
      <c r="AG477" s="466"/>
      <c r="AH477" s="466"/>
      <c r="AI477" s="466"/>
      <c r="AJ477" s="466"/>
    </row>
    <row r="478" spans="1:36" ht="12.75" customHeight="1">
      <c r="A478" s="466"/>
      <c r="B478" s="466"/>
      <c r="C478" s="466"/>
      <c r="D478" s="466"/>
      <c r="E478" s="466"/>
      <c r="F478" s="466"/>
      <c r="G478" s="466"/>
      <c r="H478" s="466"/>
      <c r="I478" s="466"/>
      <c r="J478" s="466"/>
      <c r="K478" s="466"/>
      <c r="L478" s="472"/>
      <c r="M478" s="466"/>
      <c r="N478" s="466"/>
      <c r="O478" s="466"/>
      <c r="P478" s="436"/>
      <c r="Q478" s="180"/>
      <c r="R478" s="466"/>
      <c r="S478" s="466"/>
      <c r="T478" s="466"/>
      <c r="U478" s="466"/>
      <c r="V478" s="466"/>
      <c r="W478" s="466"/>
      <c r="X478" s="466"/>
      <c r="Y478" s="466"/>
      <c r="Z478" s="466"/>
      <c r="AA478" s="466"/>
      <c r="AB478" s="466"/>
      <c r="AC478" s="466"/>
      <c r="AD478" s="466"/>
      <c r="AE478" s="466"/>
      <c r="AF478" s="466"/>
      <c r="AG478" s="466"/>
      <c r="AH478" s="466"/>
      <c r="AI478" s="466"/>
      <c r="AJ478" s="466"/>
    </row>
    <row r="479" spans="1:36" ht="12.75" customHeight="1">
      <c r="A479" s="466"/>
      <c r="B479" s="466"/>
      <c r="C479" s="466"/>
      <c r="D479" s="466"/>
      <c r="E479" s="466"/>
      <c r="F479" s="466"/>
      <c r="G479" s="466"/>
      <c r="H479" s="466"/>
      <c r="I479" s="466"/>
      <c r="J479" s="466"/>
      <c r="K479" s="466"/>
      <c r="L479" s="472"/>
      <c r="M479" s="466"/>
      <c r="N479" s="466"/>
      <c r="O479" s="466"/>
      <c r="P479" s="436"/>
      <c r="Q479" s="180"/>
      <c r="R479" s="466"/>
      <c r="S479" s="466"/>
      <c r="T479" s="466"/>
      <c r="U479" s="466"/>
      <c r="V479" s="466"/>
      <c r="W479" s="466"/>
      <c r="X479" s="466"/>
      <c r="Y479" s="466"/>
      <c r="Z479" s="466"/>
      <c r="AA479" s="466"/>
      <c r="AB479" s="466"/>
      <c r="AC479" s="466"/>
      <c r="AD479" s="466"/>
      <c r="AE479" s="466"/>
      <c r="AF479" s="466"/>
      <c r="AG479" s="466"/>
      <c r="AH479" s="466"/>
      <c r="AI479" s="466"/>
      <c r="AJ479" s="466"/>
    </row>
    <row r="480" spans="1:36" ht="12.75" customHeight="1">
      <c r="A480" s="466"/>
      <c r="B480" s="466"/>
      <c r="C480" s="466"/>
      <c r="D480" s="466"/>
      <c r="E480" s="466"/>
      <c r="F480" s="466"/>
      <c r="G480" s="466"/>
      <c r="H480" s="466"/>
      <c r="I480" s="466"/>
      <c r="J480" s="466"/>
      <c r="K480" s="466"/>
      <c r="L480" s="472"/>
      <c r="M480" s="466"/>
      <c r="N480" s="466"/>
      <c r="O480" s="466"/>
      <c r="P480" s="436"/>
      <c r="Q480" s="180"/>
      <c r="R480" s="466"/>
      <c r="S480" s="466"/>
      <c r="T480" s="466"/>
      <c r="U480" s="466"/>
      <c r="V480" s="466"/>
      <c r="W480" s="466"/>
      <c r="X480" s="466"/>
      <c r="Y480" s="466"/>
      <c r="Z480" s="466"/>
      <c r="AA480" s="466"/>
      <c r="AB480" s="466"/>
      <c r="AC480" s="466"/>
      <c r="AD480" s="466"/>
      <c r="AE480" s="466"/>
      <c r="AF480" s="466"/>
      <c r="AG480" s="466"/>
      <c r="AH480" s="466"/>
      <c r="AI480" s="466"/>
      <c r="AJ480" s="466"/>
    </row>
    <row r="481" spans="1:36" ht="12.75" customHeight="1">
      <c r="A481" s="466"/>
      <c r="B481" s="466"/>
      <c r="C481" s="466"/>
      <c r="D481" s="466"/>
      <c r="E481" s="466"/>
      <c r="F481" s="466"/>
      <c r="G481" s="466"/>
      <c r="H481" s="466"/>
      <c r="I481" s="466"/>
      <c r="J481" s="466"/>
      <c r="K481" s="466"/>
      <c r="L481" s="472"/>
      <c r="M481" s="466"/>
      <c r="N481" s="466"/>
      <c r="O481" s="466"/>
      <c r="P481" s="436"/>
      <c r="Q481" s="180"/>
      <c r="R481" s="466"/>
      <c r="S481" s="466"/>
      <c r="T481" s="466"/>
      <c r="U481" s="466"/>
      <c r="V481" s="466"/>
      <c r="W481" s="466"/>
      <c r="X481" s="466"/>
      <c r="Y481" s="466"/>
      <c r="Z481" s="466"/>
      <c r="AA481" s="466"/>
      <c r="AB481" s="466"/>
      <c r="AC481" s="466"/>
      <c r="AD481" s="466"/>
      <c r="AE481" s="466"/>
      <c r="AF481" s="466"/>
      <c r="AG481" s="466"/>
      <c r="AH481" s="466"/>
      <c r="AI481" s="466"/>
      <c r="AJ481" s="466"/>
    </row>
    <row r="482" spans="1:36" ht="12.75" customHeight="1">
      <c r="A482" s="466"/>
      <c r="B482" s="466"/>
      <c r="C482" s="466"/>
      <c r="D482" s="466"/>
      <c r="E482" s="466"/>
      <c r="F482" s="466"/>
      <c r="G482" s="466"/>
      <c r="H482" s="466"/>
      <c r="I482" s="466"/>
      <c r="J482" s="466"/>
      <c r="K482" s="466"/>
      <c r="L482" s="472"/>
      <c r="M482" s="466"/>
      <c r="N482" s="466"/>
      <c r="O482" s="466"/>
      <c r="P482" s="436"/>
      <c r="Q482" s="180"/>
      <c r="R482" s="466"/>
      <c r="S482" s="466"/>
      <c r="T482" s="466"/>
      <c r="U482" s="466"/>
      <c r="V482" s="466"/>
      <c r="W482" s="466"/>
      <c r="X482" s="466"/>
      <c r="Y482" s="466"/>
      <c r="Z482" s="466"/>
      <c r="AA482" s="466"/>
      <c r="AB482" s="466"/>
      <c r="AC482" s="466"/>
      <c r="AD482" s="466"/>
      <c r="AE482" s="466"/>
      <c r="AF482" s="466"/>
      <c r="AG482" s="466"/>
      <c r="AH482" s="466"/>
      <c r="AI482" s="466"/>
      <c r="AJ482" s="466"/>
    </row>
    <row r="483" spans="1:36" ht="12.75" customHeight="1">
      <c r="A483" s="466"/>
      <c r="B483" s="466"/>
      <c r="C483" s="466"/>
      <c r="D483" s="466"/>
      <c r="E483" s="466"/>
      <c r="F483" s="466"/>
      <c r="G483" s="466"/>
      <c r="H483" s="466"/>
      <c r="I483" s="466"/>
      <c r="J483" s="466"/>
      <c r="K483" s="466"/>
      <c r="L483" s="472"/>
      <c r="M483" s="466"/>
      <c r="N483" s="466"/>
      <c r="O483" s="466"/>
      <c r="P483" s="436"/>
      <c r="Q483" s="180"/>
      <c r="R483" s="466"/>
      <c r="S483" s="466"/>
      <c r="T483" s="466"/>
      <c r="U483" s="466"/>
      <c r="V483" s="466"/>
      <c r="W483" s="466"/>
      <c r="X483" s="466"/>
      <c r="Y483" s="466"/>
      <c r="Z483" s="466"/>
      <c r="AA483" s="466"/>
      <c r="AB483" s="466"/>
      <c r="AC483" s="466"/>
      <c r="AD483" s="466"/>
      <c r="AE483" s="466"/>
      <c r="AF483" s="466"/>
      <c r="AG483" s="466"/>
      <c r="AH483" s="466"/>
      <c r="AI483" s="466"/>
      <c r="AJ483" s="466"/>
    </row>
    <row r="484" spans="1:36" ht="12.75" customHeight="1">
      <c r="A484" s="466"/>
      <c r="B484" s="466"/>
      <c r="C484" s="466"/>
      <c r="D484" s="466"/>
      <c r="E484" s="466"/>
      <c r="F484" s="466"/>
      <c r="G484" s="466"/>
      <c r="H484" s="466"/>
      <c r="I484" s="466"/>
      <c r="J484" s="466"/>
      <c r="K484" s="466"/>
      <c r="L484" s="472"/>
      <c r="M484" s="466"/>
      <c r="N484" s="466"/>
      <c r="O484" s="466"/>
      <c r="P484" s="436"/>
      <c r="Q484" s="180"/>
      <c r="R484" s="466"/>
      <c r="S484" s="466"/>
      <c r="T484" s="466"/>
      <c r="U484" s="466"/>
      <c r="V484" s="466"/>
      <c r="W484" s="466"/>
      <c r="X484" s="466"/>
      <c r="Y484" s="466"/>
      <c r="Z484" s="466"/>
      <c r="AA484" s="466"/>
      <c r="AB484" s="466"/>
      <c r="AC484" s="466"/>
      <c r="AD484" s="466"/>
      <c r="AE484" s="466"/>
      <c r="AF484" s="466"/>
      <c r="AG484" s="466"/>
      <c r="AH484" s="466"/>
      <c r="AI484" s="466"/>
      <c r="AJ484" s="466"/>
    </row>
    <row r="485" spans="1:36" ht="12.75" customHeight="1">
      <c r="A485" s="466"/>
      <c r="B485" s="466"/>
      <c r="C485" s="466"/>
      <c r="D485" s="466"/>
      <c r="E485" s="466"/>
      <c r="F485" s="466"/>
      <c r="G485" s="466"/>
      <c r="H485" s="466"/>
      <c r="I485" s="466"/>
      <c r="J485" s="466"/>
      <c r="K485" s="466"/>
      <c r="L485" s="472"/>
      <c r="M485" s="466"/>
      <c r="N485" s="466"/>
      <c r="O485" s="466"/>
      <c r="P485" s="436"/>
      <c r="Q485" s="180"/>
      <c r="R485" s="466"/>
      <c r="S485" s="466"/>
      <c r="T485" s="466"/>
      <c r="U485" s="466"/>
      <c r="V485" s="466"/>
      <c r="W485" s="466"/>
      <c r="X485" s="466"/>
      <c r="Y485" s="466"/>
      <c r="Z485" s="466"/>
      <c r="AA485" s="466"/>
      <c r="AB485" s="466"/>
      <c r="AC485" s="466"/>
      <c r="AD485" s="466"/>
      <c r="AE485" s="466"/>
      <c r="AF485" s="466"/>
      <c r="AG485" s="466"/>
      <c r="AH485" s="466"/>
      <c r="AI485" s="466"/>
      <c r="AJ485" s="466"/>
    </row>
    <row r="486" spans="1:36" ht="12.75" customHeight="1">
      <c r="A486" s="466"/>
      <c r="B486" s="466"/>
      <c r="C486" s="466"/>
      <c r="D486" s="466"/>
      <c r="E486" s="466"/>
      <c r="F486" s="466"/>
      <c r="G486" s="466"/>
      <c r="H486" s="466"/>
      <c r="I486" s="466"/>
      <c r="J486" s="466"/>
      <c r="K486" s="466"/>
      <c r="L486" s="472"/>
      <c r="M486" s="466"/>
      <c r="N486" s="466"/>
      <c r="O486" s="466"/>
      <c r="P486" s="436"/>
      <c r="Q486" s="180"/>
      <c r="R486" s="466"/>
      <c r="S486" s="466"/>
      <c r="T486" s="466"/>
      <c r="U486" s="466"/>
      <c r="V486" s="466"/>
      <c r="W486" s="466"/>
      <c r="X486" s="466"/>
      <c r="Y486" s="466"/>
      <c r="Z486" s="466"/>
      <c r="AA486" s="466"/>
      <c r="AB486" s="466"/>
      <c r="AC486" s="466"/>
      <c r="AD486" s="466"/>
      <c r="AE486" s="466"/>
      <c r="AF486" s="466"/>
      <c r="AG486" s="466"/>
      <c r="AH486" s="466"/>
      <c r="AI486" s="466"/>
      <c r="AJ486" s="466"/>
    </row>
    <row r="487" spans="1:36" ht="12.75" customHeight="1">
      <c r="A487" s="466"/>
      <c r="B487" s="466"/>
      <c r="C487" s="466"/>
      <c r="D487" s="466"/>
      <c r="E487" s="466"/>
      <c r="F487" s="466"/>
      <c r="G487" s="466"/>
      <c r="H487" s="466"/>
      <c r="I487" s="466"/>
      <c r="J487" s="466"/>
      <c r="K487" s="466"/>
      <c r="L487" s="472"/>
      <c r="M487" s="466"/>
      <c r="N487" s="466"/>
      <c r="O487" s="466"/>
      <c r="P487" s="436"/>
      <c r="Q487" s="180"/>
      <c r="R487" s="466"/>
      <c r="S487" s="466"/>
      <c r="T487" s="466"/>
      <c r="U487" s="466"/>
      <c r="V487" s="466"/>
      <c r="W487" s="466"/>
      <c r="X487" s="466"/>
      <c r="Y487" s="466"/>
      <c r="Z487" s="466"/>
      <c r="AA487" s="466"/>
      <c r="AB487" s="466"/>
      <c r="AC487" s="466"/>
      <c r="AD487" s="466"/>
      <c r="AE487" s="466"/>
      <c r="AF487" s="466"/>
      <c r="AG487" s="466"/>
      <c r="AH487" s="466"/>
      <c r="AI487" s="466"/>
      <c r="AJ487" s="466"/>
    </row>
    <row r="488" spans="1:36" ht="12.75" customHeight="1">
      <c r="A488" s="466"/>
      <c r="B488" s="466"/>
      <c r="C488" s="466"/>
      <c r="D488" s="466"/>
      <c r="E488" s="466"/>
      <c r="F488" s="466"/>
      <c r="G488" s="466"/>
      <c r="H488" s="466"/>
      <c r="I488" s="466"/>
      <c r="J488" s="466"/>
      <c r="K488" s="466"/>
      <c r="L488" s="472"/>
      <c r="M488" s="466"/>
      <c r="N488" s="466"/>
      <c r="O488" s="466"/>
      <c r="P488" s="436"/>
      <c r="Q488" s="180"/>
      <c r="R488" s="466"/>
      <c r="S488" s="466"/>
      <c r="T488" s="466"/>
      <c r="U488" s="466"/>
      <c r="V488" s="466"/>
      <c r="W488" s="466"/>
      <c r="X488" s="466"/>
      <c r="Y488" s="466"/>
      <c r="Z488" s="466"/>
      <c r="AA488" s="466"/>
      <c r="AB488" s="466"/>
      <c r="AC488" s="466"/>
      <c r="AD488" s="466"/>
      <c r="AE488" s="466"/>
      <c r="AF488" s="466"/>
      <c r="AG488" s="466"/>
      <c r="AH488" s="466"/>
      <c r="AI488" s="466"/>
      <c r="AJ488" s="466"/>
    </row>
    <row r="489" spans="1:36" ht="12.75" customHeight="1">
      <c r="A489" s="466"/>
      <c r="B489" s="466"/>
      <c r="C489" s="466"/>
      <c r="D489" s="466"/>
      <c r="E489" s="466"/>
      <c r="F489" s="466"/>
      <c r="G489" s="466"/>
      <c r="H489" s="466"/>
      <c r="I489" s="466"/>
      <c r="J489" s="466"/>
      <c r="K489" s="466"/>
      <c r="L489" s="472"/>
      <c r="M489" s="466"/>
      <c r="N489" s="466"/>
      <c r="O489" s="466"/>
      <c r="P489" s="436"/>
      <c r="Q489" s="180"/>
      <c r="R489" s="466"/>
      <c r="S489" s="466"/>
      <c r="T489" s="466"/>
      <c r="U489" s="466"/>
      <c r="V489" s="466"/>
      <c r="W489" s="466"/>
      <c r="X489" s="466"/>
      <c r="Y489" s="466"/>
      <c r="Z489" s="466"/>
      <c r="AA489" s="466"/>
      <c r="AB489" s="466"/>
      <c r="AC489" s="466"/>
      <c r="AD489" s="466"/>
      <c r="AE489" s="466"/>
      <c r="AF489" s="466"/>
      <c r="AG489" s="466"/>
      <c r="AH489" s="466"/>
      <c r="AI489" s="466"/>
      <c r="AJ489" s="466"/>
    </row>
    <row r="490" spans="1:36" ht="12.75" customHeight="1">
      <c r="A490" s="466"/>
      <c r="B490" s="466"/>
      <c r="C490" s="466"/>
      <c r="D490" s="466"/>
      <c r="E490" s="466"/>
      <c r="F490" s="466"/>
      <c r="G490" s="466"/>
      <c r="H490" s="466"/>
      <c r="I490" s="466"/>
      <c r="J490" s="466"/>
      <c r="K490" s="466"/>
      <c r="L490" s="472"/>
      <c r="M490" s="466"/>
      <c r="N490" s="466"/>
      <c r="O490" s="466"/>
      <c r="P490" s="436"/>
      <c r="Q490" s="180"/>
      <c r="R490" s="466"/>
      <c r="S490" s="466"/>
      <c r="T490" s="466"/>
      <c r="U490" s="466"/>
      <c r="V490" s="466"/>
      <c r="W490" s="466"/>
      <c r="X490" s="466"/>
      <c r="Y490" s="466"/>
      <c r="Z490" s="466"/>
      <c r="AA490" s="466"/>
      <c r="AB490" s="466"/>
      <c r="AC490" s="466"/>
      <c r="AD490" s="466"/>
      <c r="AE490" s="466"/>
      <c r="AF490" s="466"/>
      <c r="AG490" s="466"/>
      <c r="AH490" s="466"/>
      <c r="AI490" s="466"/>
      <c r="AJ490" s="466"/>
    </row>
    <row r="491" spans="1:36" ht="12.75" customHeight="1">
      <c r="A491" s="466"/>
      <c r="B491" s="466"/>
      <c r="C491" s="466"/>
      <c r="D491" s="466"/>
      <c r="E491" s="466"/>
      <c r="F491" s="466"/>
      <c r="G491" s="466"/>
      <c r="H491" s="466"/>
      <c r="I491" s="466"/>
      <c r="J491" s="466"/>
      <c r="K491" s="466"/>
      <c r="L491" s="472"/>
      <c r="M491" s="466"/>
      <c r="N491" s="466"/>
      <c r="O491" s="466"/>
      <c r="P491" s="436"/>
      <c r="Q491" s="180"/>
      <c r="R491" s="466"/>
      <c r="S491" s="466"/>
      <c r="T491" s="466"/>
      <c r="U491" s="466"/>
      <c r="V491" s="466"/>
      <c r="W491" s="466"/>
      <c r="X491" s="466"/>
      <c r="Y491" s="466"/>
      <c r="Z491" s="466"/>
      <c r="AA491" s="466"/>
      <c r="AB491" s="466"/>
      <c r="AC491" s="466"/>
      <c r="AD491" s="466"/>
      <c r="AE491" s="466"/>
      <c r="AF491" s="466"/>
      <c r="AG491" s="466"/>
      <c r="AH491" s="466"/>
      <c r="AI491" s="466"/>
      <c r="AJ491" s="466"/>
    </row>
    <row r="492" spans="1:36" ht="12.75" customHeight="1">
      <c r="A492" s="466"/>
      <c r="B492" s="466"/>
      <c r="C492" s="466"/>
      <c r="D492" s="466"/>
      <c r="E492" s="466"/>
      <c r="F492" s="466"/>
      <c r="G492" s="466"/>
      <c r="H492" s="466"/>
      <c r="I492" s="466"/>
      <c r="J492" s="466"/>
      <c r="K492" s="466"/>
      <c r="L492" s="472"/>
      <c r="M492" s="466"/>
      <c r="N492" s="466"/>
      <c r="O492" s="466"/>
      <c r="P492" s="436"/>
      <c r="Q492" s="180"/>
      <c r="R492" s="466"/>
      <c r="S492" s="466"/>
      <c r="T492" s="466"/>
      <c r="U492" s="466"/>
      <c r="V492" s="466"/>
      <c r="W492" s="466"/>
      <c r="X492" s="466"/>
      <c r="Y492" s="466"/>
      <c r="Z492" s="466"/>
      <c r="AA492" s="466"/>
      <c r="AB492" s="466"/>
      <c r="AC492" s="466"/>
      <c r="AD492" s="466"/>
      <c r="AE492" s="466"/>
      <c r="AF492" s="466"/>
      <c r="AG492" s="466"/>
      <c r="AH492" s="466"/>
      <c r="AI492" s="466"/>
      <c r="AJ492" s="466"/>
    </row>
    <row r="493" spans="1:36" ht="12.75" customHeight="1">
      <c r="A493" s="466"/>
      <c r="B493" s="466"/>
      <c r="C493" s="466"/>
      <c r="D493" s="466"/>
      <c r="E493" s="466"/>
      <c r="F493" s="466"/>
      <c r="G493" s="466"/>
      <c r="H493" s="466"/>
      <c r="I493" s="466"/>
      <c r="J493" s="466"/>
      <c r="K493" s="466"/>
      <c r="L493" s="472"/>
      <c r="M493" s="466"/>
      <c r="N493" s="466"/>
      <c r="O493" s="466"/>
      <c r="P493" s="436"/>
      <c r="Q493" s="180"/>
      <c r="R493" s="466"/>
      <c r="S493" s="466"/>
      <c r="T493" s="466"/>
      <c r="U493" s="466"/>
      <c r="V493" s="466"/>
      <c r="W493" s="466"/>
      <c r="X493" s="466"/>
      <c r="Y493" s="466"/>
      <c r="Z493" s="466"/>
      <c r="AA493" s="466"/>
      <c r="AB493" s="466"/>
      <c r="AC493" s="466"/>
      <c r="AD493" s="466"/>
      <c r="AE493" s="466"/>
      <c r="AF493" s="466"/>
      <c r="AG493" s="466"/>
      <c r="AH493" s="466"/>
      <c r="AI493" s="466"/>
      <c r="AJ493" s="466"/>
    </row>
    <row r="494" spans="1:36" ht="12.75" customHeight="1">
      <c r="A494" s="466"/>
      <c r="B494" s="466"/>
      <c r="C494" s="466"/>
      <c r="D494" s="466"/>
      <c r="E494" s="466"/>
      <c r="F494" s="466"/>
      <c r="G494" s="466"/>
      <c r="H494" s="466"/>
      <c r="I494" s="466"/>
      <c r="J494" s="466"/>
      <c r="K494" s="466"/>
      <c r="L494" s="472"/>
      <c r="M494" s="466"/>
      <c r="N494" s="466"/>
      <c r="O494" s="466"/>
      <c r="P494" s="436"/>
      <c r="Q494" s="180"/>
      <c r="R494" s="466"/>
      <c r="S494" s="466"/>
      <c r="T494" s="466"/>
      <c r="U494" s="466"/>
      <c r="V494" s="466"/>
      <c r="W494" s="466"/>
      <c r="X494" s="466"/>
      <c r="Y494" s="466"/>
      <c r="Z494" s="466"/>
      <c r="AA494" s="466"/>
      <c r="AB494" s="466"/>
      <c r="AC494" s="466"/>
      <c r="AD494" s="466"/>
      <c r="AE494" s="466"/>
      <c r="AF494" s="466"/>
      <c r="AG494" s="466"/>
      <c r="AH494" s="466"/>
      <c r="AI494" s="466"/>
      <c r="AJ494" s="466"/>
    </row>
    <row r="495" spans="1:36" ht="12.75" customHeight="1">
      <c r="A495" s="466"/>
      <c r="B495" s="466"/>
      <c r="C495" s="466"/>
      <c r="D495" s="466"/>
      <c r="E495" s="466"/>
      <c r="F495" s="466"/>
      <c r="G495" s="466"/>
      <c r="H495" s="466"/>
      <c r="I495" s="466"/>
      <c r="J495" s="466"/>
      <c r="K495" s="466"/>
      <c r="L495" s="472"/>
      <c r="M495" s="466"/>
      <c r="N495" s="466"/>
      <c r="O495" s="466"/>
      <c r="P495" s="436"/>
      <c r="Q495" s="180"/>
      <c r="R495" s="466"/>
      <c r="S495" s="466"/>
      <c r="T495" s="466"/>
      <c r="U495" s="466"/>
      <c r="V495" s="466"/>
      <c r="W495" s="466"/>
      <c r="X495" s="466"/>
      <c r="Y495" s="466"/>
      <c r="Z495" s="466"/>
      <c r="AA495" s="466"/>
      <c r="AB495" s="466"/>
      <c r="AC495" s="466"/>
      <c r="AD495" s="466"/>
      <c r="AE495" s="466"/>
      <c r="AF495" s="466"/>
      <c r="AG495" s="466"/>
      <c r="AH495" s="466"/>
      <c r="AI495" s="466"/>
      <c r="AJ495" s="466"/>
    </row>
    <row r="496" spans="1:36" ht="12.75" customHeight="1">
      <c r="A496" s="466"/>
      <c r="B496" s="466"/>
      <c r="C496" s="466"/>
      <c r="D496" s="466"/>
      <c r="E496" s="466"/>
      <c r="F496" s="466"/>
      <c r="G496" s="466"/>
      <c r="H496" s="466"/>
      <c r="I496" s="466"/>
      <c r="J496" s="466"/>
      <c r="K496" s="466"/>
      <c r="L496" s="472"/>
      <c r="M496" s="466"/>
      <c r="N496" s="466"/>
      <c r="O496" s="466"/>
      <c r="P496" s="436"/>
      <c r="Q496" s="180"/>
      <c r="R496" s="466"/>
      <c r="S496" s="466"/>
      <c r="T496" s="466"/>
      <c r="U496" s="466"/>
      <c r="V496" s="466"/>
      <c r="W496" s="466"/>
      <c r="X496" s="466"/>
      <c r="Y496" s="466"/>
      <c r="Z496" s="466"/>
      <c r="AA496" s="466"/>
      <c r="AB496" s="466"/>
      <c r="AC496" s="466"/>
      <c r="AD496" s="466"/>
      <c r="AE496" s="466"/>
      <c r="AF496" s="466"/>
      <c r="AG496" s="466"/>
      <c r="AH496" s="466"/>
      <c r="AI496" s="466"/>
      <c r="AJ496" s="466"/>
    </row>
    <row r="497" spans="1:36" ht="12.75" customHeight="1">
      <c r="A497" s="466"/>
      <c r="B497" s="466"/>
      <c r="C497" s="466"/>
      <c r="D497" s="466"/>
      <c r="E497" s="466"/>
      <c r="F497" s="466"/>
      <c r="G497" s="466"/>
      <c r="H497" s="466"/>
      <c r="I497" s="466"/>
      <c r="J497" s="466"/>
      <c r="K497" s="466"/>
      <c r="L497" s="472"/>
      <c r="M497" s="466"/>
      <c r="N497" s="466"/>
      <c r="O497" s="466"/>
      <c r="P497" s="436"/>
      <c r="Q497" s="180"/>
      <c r="R497" s="466"/>
      <c r="S497" s="466"/>
      <c r="T497" s="466"/>
      <c r="U497" s="466"/>
      <c r="V497" s="466"/>
      <c r="W497" s="466"/>
      <c r="X497" s="466"/>
      <c r="Y497" s="466"/>
      <c r="Z497" s="466"/>
      <c r="AA497" s="466"/>
      <c r="AB497" s="466"/>
      <c r="AC497" s="466"/>
      <c r="AD497" s="466"/>
      <c r="AE497" s="466"/>
      <c r="AF497" s="466"/>
      <c r="AG497" s="466"/>
      <c r="AH497" s="466"/>
      <c r="AI497" s="466"/>
      <c r="AJ497" s="466"/>
    </row>
    <row r="498" spans="1:36" ht="12.75" customHeight="1">
      <c r="A498" s="466"/>
      <c r="B498" s="466"/>
      <c r="C498" s="466"/>
      <c r="D498" s="466"/>
      <c r="E498" s="466"/>
      <c r="F498" s="466"/>
      <c r="G498" s="466"/>
      <c r="H498" s="466"/>
      <c r="I498" s="466"/>
      <c r="J498" s="466"/>
      <c r="K498" s="466"/>
      <c r="L498" s="472"/>
      <c r="M498" s="466"/>
      <c r="N498" s="466"/>
      <c r="O498" s="466"/>
      <c r="P498" s="436"/>
      <c r="Q498" s="180"/>
      <c r="R498" s="466"/>
      <c r="S498" s="466"/>
      <c r="T498" s="466"/>
      <c r="U498" s="466"/>
      <c r="V498" s="466"/>
      <c r="W498" s="466"/>
      <c r="X498" s="466"/>
      <c r="Y498" s="466"/>
      <c r="Z498" s="466"/>
      <c r="AA498" s="466"/>
      <c r="AB498" s="466"/>
      <c r="AC498" s="466"/>
      <c r="AD498" s="466"/>
      <c r="AE498" s="466"/>
      <c r="AF498" s="466"/>
      <c r="AG498" s="466"/>
      <c r="AH498" s="466"/>
      <c r="AI498" s="466"/>
      <c r="AJ498" s="466"/>
    </row>
    <row r="499" spans="1:36" ht="12.75" customHeight="1">
      <c r="A499" s="466"/>
      <c r="B499" s="466"/>
      <c r="C499" s="466"/>
      <c r="D499" s="466"/>
      <c r="E499" s="466"/>
      <c r="F499" s="466"/>
      <c r="G499" s="466"/>
      <c r="H499" s="466"/>
      <c r="I499" s="466"/>
      <c r="J499" s="466"/>
      <c r="K499" s="466"/>
      <c r="L499" s="472"/>
      <c r="M499" s="466"/>
      <c r="N499" s="466"/>
      <c r="O499" s="466"/>
      <c r="P499" s="436"/>
      <c r="Q499" s="180"/>
      <c r="R499" s="466"/>
      <c r="S499" s="466"/>
      <c r="T499" s="466"/>
      <c r="U499" s="466"/>
      <c r="V499" s="466"/>
      <c r="W499" s="466"/>
      <c r="X499" s="466"/>
      <c r="Y499" s="466"/>
      <c r="Z499" s="466"/>
      <c r="AA499" s="466"/>
      <c r="AB499" s="466"/>
      <c r="AC499" s="466"/>
      <c r="AD499" s="466"/>
      <c r="AE499" s="466"/>
      <c r="AF499" s="466"/>
      <c r="AG499" s="466"/>
      <c r="AH499" s="466"/>
      <c r="AI499" s="466"/>
      <c r="AJ499" s="466"/>
    </row>
    <row r="500" spans="1:36" ht="12.75" customHeight="1">
      <c r="A500" s="466"/>
      <c r="B500" s="466"/>
      <c r="C500" s="466"/>
      <c r="D500" s="466"/>
      <c r="E500" s="466"/>
      <c r="F500" s="466"/>
      <c r="G500" s="466"/>
      <c r="H500" s="466"/>
      <c r="I500" s="466"/>
      <c r="J500" s="466"/>
      <c r="K500" s="466"/>
      <c r="L500" s="472"/>
      <c r="M500" s="466"/>
      <c r="N500" s="466"/>
      <c r="O500" s="466"/>
      <c r="P500" s="436"/>
      <c r="Q500" s="180"/>
      <c r="R500" s="466"/>
      <c r="S500" s="466"/>
      <c r="T500" s="466"/>
      <c r="U500" s="466"/>
      <c r="V500" s="466"/>
      <c r="W500" s="466"/>
      <c r="X500" s="466"/>
      <c r="Y500" s="466"/>
      <c r="Z500" s="466"/>
      <c r="AA500" s="466"/>
      <c r="AB500" s="466"/>
      <c r="AC500" s="466"/>
      <c r="AD500" s="466"/>
      <c r="AE500" s="466"/>
      <c r="AF500" s="466"/>
      <c r="AG500" s="466"/>
      <c r="AH500" s="466"/>
      <c r="AI500" s="466"/>
      <c r="AJ500" s="466"/>
    </row>
    <row r="501" spans="1:36" ht="12.75" customHeight="1">
      <c r="A501" s="466"/>
      <c r="B501" s="466"/>
      <c r="C501" s="466"/>
      <c r="D501" s="466"/>
      <c r="E501" s="466"/>
      <c r="F501" s="466"/>
      <c r="G501" s="466"/>
      <c r="H501" s="466"/>
      <c r="I501" s="466"/>
      <c r="J501" s="466"/>
      <c r="K501" s="466"/>
      <c r="L501" s="472"/>
      <c r="M501" s="466"/>
      <c r="N501" s="466"/>
      <c r="O501" s="466"/>
      <c r="P501" s="436"/>
      <c r="Q501" s="180"/>
      <c r="R501" s="466"/>
      <c r="S501" s="466"/>
      <c r="T501" s="466"/>
      <c r="U501" s="466"/>
      <c r="V501" s="466"/>
      <c r="W501" s="466"/>
      <c r="X501" s="466"/>
      <c r="Y501" s="466"/>
      <c r="Z501" s="466"/>
      <c r="AA501" s="466"/>
      <c r="AB501" s="466"/>
      <c r="AC501" s="466"/>
      <c r="AD501" s="466"/>
      <c r="AE501" s="466"/>
      <c r="AF501" s="466"/>
      <c r="AG501" s="466"/>
      <c r="AH501" s="466"/>
      <c r="AI501" s="466"/>
      <c r="AJ501" s="466"/>
    </row>
    <row r="502" spans="1:36" ht="12.75" customHeight="1">
      <c r="A502" s="466"/>
      <c r="B502" s="466"/>
      <c r="C502" s="466"/>
      <c r="D502" s="466"/>
      <c r="E502" s="466"/>
      <c r="F502" s="466"/>
      <c r="G502" s="466"/>
      <c r="H502" s="466"/>
      <c r="I502" s="466"/>
      <c r="J502" s="466"/>
      <c r="K502" s="466"/>
      <c r="L502" s="472"/>
      <c r="M502" s="466"/>
      <c r="N502" s="466"/>
      <c r="O502" s="466"/>
      <c r="P502" s="436"/>
      <c r="Q502" s="180"/>
      <c r="R502" s="466"/>
      <c r="S502" s="466"/>
      <c r="T502" s="466"/>
      <c r="U502" s="466"/>
      <c r="V502" s="466"/>
      <c r="W502" s="466"/>
      <c r="X502" s="466"/>
      <c r="Y502" s="466"/>
      <c r="Z502" s="466"/>
      <c r="AA502" s="466"/>
      <c r="AB502" s="466"/>
      <c r="AC502" s="466"/>
      <c r="AD502" s="466"/>
      <c r="AE502" s="466"/>
      <c r="AF502" s="466"/>
      <c r="AG502" s="466"/>
      <c r="AH502" s="466"/>
      <c r="AI502" s="466"/>
      <c r="AJ502" s="466"/>
    </row>
    <row r="503" spans="1:36" ht="12.75" customHeight="1">
      <c r="A503" s="466"/>
      <c r="B503" s="466"/>
      <c r="C503" s="466"/>
      <c r="D503" s="466"/>
      <c r="E503" s="466"/>
      <c r="F503" s="466"/>
      <c r="G503" s="466"/>
      <c r="H503" s="466"/>
      <c r="I503" s="466"/>
      <c r="J503" s="466"/>
      <c r="K503" s="466"/>
      <c r="L503" s="472"/>
      <c r="M503" s="466"/>
      <c r="N503" s="466"/>
      <c r="O503" s="466"/>
      <c r="P503" s="436"/>
      <c r="Q503" s="180"/>
      <c r="R503" s="466"/>
      <c r="S503" s="466"/>
      <c r="T503" s="466"/>
      <c r="U503" s="466"/>
      <c r="V503" s="466"/>
      <c r="W503" s="466"/>
      <c r="X503" s="466"/>
      <c r="Y503" s="466"/>
      <c r="Z503" s="466"/>
      <c r="AA503" s="466"/>
      <c r="AB503" s="466"/>
      <c r="AC503" s="466"/>
      <c r="AD503" s="466"/>
      <c r="AE503" s="466"/>
      <c r="AF503" s="466"/>
      <c r="AG503" s="466"/>
      <c r="AH503" s="466"/>
      <c r="AI503" s="466"/>
      <c r="AJ503" s="466"/>
    </row>
    <row r="504" spans="1:36" ht="12.75" customHeight="1">
      <c r="A504" s="466"/>
      <c r="B504" s="466"/>
      <c r="C504" s="466"/>
      <c r="D504" s="466"/>
      <c r="E504" s="466"/>
      <c r="F504" s="466"/>
      <c r="G504" s="466"/>
      <c r="H504" s="466"/>
      <c r="I504" s="466"/>
      <c r="J504" s="466"/>
      <c r="K504" s="466"/>
      <c r="L504" s="472"/>
      <c r="M504" s="466"/>
      <c r="N504" s="466"/>
      <c r="O504" s="466"/>
      <c r="P504" s="436"/>
      <c r="Q504" s="180"/>
      <c r="R504" s="466"/>
      <c r="S504" s="466"/>
      <c r="T504" s="466"/>
      <c r="U504" s="466"/>
      <c r="V504" s="466"/>
      <c r="W504" s="466"/>
      <c r="X504" s="466"/>
      <c r="Y504" s="466"/>
      <c r="Z504" s="466"/>
      <c r="AA504" s="466"/>
      <c r="AB504" s="466"/>
      <c r="AC504" s="466"/>
      <c r="AD504" s="466"/>
      <c r="AE504" s="466"/>
      <c r="AF504" s="466"/>
      <c r="AG504" s="466"/>
      <c r="AH504" s="466"/>
      <c r="AI504" s="466"/>
      <c r="AJ504" s="466"/>
    </row>
    <row r="505" spans="1:36" ht="12.75" customHeight="1">
      <c r="A505" s="466"/>
      <c r="B505" s="466"/>
      <c r="C505" s="466"/>
      <c r="D505" s="466"/>
      <c r="E505" s="466"/>
      <c r="F505" s="466"/>
      <c r="G505" s="466"/>
      <c r="H505" s="466"/>
      <c r="I505" s="466"/>
      <c r="J505" s="466"/>
      <c r="K505" s="466"/>
      <c r="L505" s="472"/>
      <c r="M505" s="466"/>
      <c r="N505" s="466"/>
      <c r="O505" s="466"/>
      <c r="P505" s="436"/>
      <c r="Q505" s="180"/>
      <c r="R505" s="466"/>
      <c r="S505" s="466"/>
      <c r="T505" s="466"/>
      <c r="U505" s="466"/>
      <c r="V505" s="466"/>
      <c r="W505" s="466"/>
      <c r="X505" s="466"/>
      <c r="Y505" s="466"/>
      <c r="Z505" s="466"/>
      <c r="AA505" s="466"/>
      <c r="AB505" s="466"/>
      <c r="AC505" s="466"/>
      <c r="AD505" s="466"/>
      <c r="AE505" s="466"/>
      <c r="AF505" s="466"/>
      <c r="AG505" s="466"/>
      <c r="AH505" s="466"/>
      <c r="AI505" s="466"/>
      <c r="AJ505" s="466"/>
    </row>
    <row r="506" spans="1:36" ht="12.75" customHeight="1">
      <c r="A506" s="466"/>
      <c r="B506" s="466"/>
      <c r="C506" s="466"/>
      <c r="D506" s="466"/>
      <c r="E506" s="466"/>
      <c r="F506" s="466"/>
      <c r="G506" s="466"/>
      <c r="H506" s="466"/>
      <c r="I506" s="466"/>
      <c r="J506" s="466"/>
      <c r="K506" s="466"/>
      <c r="L506" s="472"/>
      <c r="M506" s="466"/>
      <c r="N506" s="466"/>
      <c r="O506" s="466"/>
      <c r="P506" s="436"/>
      <c r="Q506" s="180"/>
      <c r="R506" s="466"/>
      <c r="S506" s="466"/>
      <c r="T506" s="466"/>
      <c r="U506" s="466"/>
      <c r="V506" s="466"/>
      <c r="W506" s="466"/>
      <c r="X506" s="466"/>
      <c r="Y506" s="466"/>
      <c r="Z506" s="466"/>
      <c r="AA506" s="466"/>
      <c r="AB506" s="466"/>
      <c r="AC506" s="466"/>
      <c r="AD506" s="466"/>
      <c r="AE506" s="466"/>
      <c r="AF506" s="466"/>
      <c r="AG506" s="466"/>
      <c r="AH506" s="466"/>
      <c r="AI506" s="466"/>
      <c r="AJ506" s="466"/>
    </row>
    <row r="507" spans="1:36" ht="12.75" customHeight="1">
      <c r="A507" s="466"/>
      <c r="B507" s="466"/>
      <c r="C507" s="466"/>
      <c r="D507" s="466"/>
      <c r="E507" s="466"/>
      <c r="F507" s="466"/>
      <c r="G507" s="466"/>
      <c r="H507" s="466"/>
      <c r="I507" s="466"/>
      <c r="J507" s="466"/>
      <c r="K507" s="466"/>
      <c r="L507" s="472"/>
      <c r="M507" s="466"/>
      <c r="N507" s="466"/>
      <c r="O507" s="466"/>
      <c r="P507" s="436"/>
      <c r="Q507" s="180"/>
      <c r="R507" s="466"/>
      <c r="S507" s="466"/>
      <c r="T507" s="466"/>
      <c r="U507" s="466"/>
      <c r="V507" s="466"/>
      <c r="W507" s="466"/>
      <c r="X507" s="466"/>
      <c r="Y507" s="466"/>
      <c r="Z507" s="466"/>
      <c r="AA507" s="466"/>
      <c r="AB507" s="466"/>
      <c r="AC507" s="466"/>
      <c r="AD507" s="466"/>
      <c r="AE507" s="466"/>
      <c r="AF507" s="466"/>
      <c r="AG507" s="466"/>
      <c r="AH507" s="466"/>
      <c r="AI507" s="466"/>
      <c r="AJ507" s="466"/>
    </row>
    <row r="508" spans="1:36" ht="12.75" customHeight="1">
      <c r="A508" s="466"/>
      <c r="B508" s="466"/>
      <c r="C508" s="466"/>
      <c r="D508" s="466"/>
      <c r="E508" s="466"/>
      <c r="F508" s="466"/>
      <c r="G508" s="466"/>
      <c r="H508" s="466"/>
      <c r="I508" s="466"/>
      <c r="J508" s="466"/>
      <c r="K508" s="466"/>
      <c r="L508" s="472"/>
      <c r="M508" s="466"/>
      <c r="N508" s="466"/>
      <c r="O508" s="466"/>
      <c r="P508" s="436"/>
      <c r="Q508" s="180"/>
      <c r="R508" s="466"/>
      <c r="S508" s="466"/>
      <c r="T508" s="466"/>
      <c r="U508" s="466"/>
      <c r="V508" s="466"/>
      <c r="W508" s="466"/>
      <c r="X508" s="466"/>
      <c r="Y508" s="466"/>
      <c r="Z508" s="466"/>
      <c r="AA508" s="466"/>
      <c r="AB508" s="466"/>
      <c r="AC508" s="466"/>
      <c r="AD508" s="466"/>
      <c r="AE508" s="466"/>
      <c r="AF508" s="466"/>
      <c r="AG508" s="466"/>
      <c r="AH508" s="466"/>
      <c r="AI508" s="466"/>
      <c r="AJ508" s="466"/>
    </row>
    <row r="509" spans="1:36" ht="12.75" customHeight="1">
      <c r="A509" s="466"/>
      <c r="B509" s="466"/>
      <c r="C509" s="466"/>
      <c r="D509" s="466"/>
      <c r="E509" s="466"/>
      <c r="F509" s="466"/>
      <c r="G509" s="466"/>
      <c r="H509" s="466"/>
      <c r="I509" s="466"/>
      <c r="J509" s="466"/>
      <c r="K509" s="466"/>
      <c r="L509" s="472"/>
      <c r="M509" s="466"/>
      <c r="N509" s="466"/>
      <c r="O509" s="466"/>
      <c r="P509" s="436"/>
      <c r="Q509" s="180"/>
      <c r="R509" s="466"/>
      <c r="S509" s="466"/>
      <c r="T509" s="466"/>
      <c r="U509" s="466"/>
      <c r="V509" s="466"/>
      <c r="W509" s="466"/>
      <c r="X509" s="466"/>
      <c r="Y509" s="466"/>
      <c r="Z509" s="466"/>
      <c r="AA509" s="466"/>
      <c r="AB509" s="466"/>
      <c r="AC509" s="466"/>
      <c r="AD509" s="466"/>
      <c r="AE509" s="466"/>
      <c r="AF509" s="466"/>
      <c r="AG509" s="466"/>
      <c r="AH509" s="466"/>
      <c r="AI509" s="466"/>
      <c r="AJ509" s="466"/>
    </row>
    <row r="510" spans="1:36" ht="12.75" customHeight="1">
      <c r="A510" s="466"/>
      <c r="B510" s="466"/>
      <c r="C510" s="466"/>
      <c r="D510" s="466"/>
      <c r="E510" s="466"/>
      <c r="F510" s="466"/>
      <c r="G510" s="466"/>
      <c r="H510" s="466"/>
      <c r="I510" s="466"/>
      <c r="J510" s="466"/>
      <c r="K510" s="466"/>
      <c r="L510" s="472"/>
      <c r="M510" s="466"/>
      <c r="N510" s="466"/>
      <c r="O510" s="466"/>
      <c r="P510" s="436"/>
      <c r="Q510" s="180"/>
      <c r="R510" s="466"/>
      <c r="S510" s="466"/>
      <c r="T510" s="466"/>
      <c r="U510" s="466"/>
      <c r="V510" s="466"/>
      <c r="W510" s="466"/>
      <c r="X510" s="466"/>
      <c r="Y510" s="466"/>
      <c r="Z510" s="466"/>
      <c r="AA510" s="466"/>
      <c r="AB510" s="466"/>
      <c r="AC510" s="466"/>
      <c r="AD510" s="466"/>
      <c r="AE510" s="466"/>
      <c r="AF510" s="466"/>
      <c r="AG510" s="466"/>
      <c r="AH510" s="466"/>
      <c r="AI510" s="466"/>
      <c r="AJ510" s="466"/>
    </row>
    <row r="511" spans="1:36" ht="12.75" customHeight="1">
      <c r="A511" s="466"/>
      <c r="B511" s="466"/>
      <c r="C511" s="466"/>
      <c r="D511" s="466"/>
      <c r="E511" s="466"/>
      <c r="F511" s="466"/>
      <c r="G511" s="466"/>
      <c r="H511" s="466"/>
      <c r="I511" s="466"/>
      <c r="J511" s="466"/>
      <c r="K511" s="466"/>
      <c r="L511" s="472"/>
      <c r="M511" s="466"/>
      <c r="N511" s="466"/>
      <c r="O511" s="466"/>
      <c r="P511" s="436"/>
      <c r="Q511" s="180"/>
      <c r="R511" s="466"/>
      <c r="S511" s="466"/>
      <c r="T511" s="466"/>
      <c r="U511" s="466"/>
      <c r="V511" s="466"/>
      <c r="W511" s="466"/>
      <c r="X511" s="466"/>
      <c r="Y511" s="466"/>
      <c r="Z511" s="466"/>
      <c r="AA511" s="466"/>
      <c r="AB511" s="466"/>
      <c r="AC511" s="466"/>
      <c r="AD511" s="466"/>
      <c r="AE511" s="466"/>
      <c r="AF511" s="466"/>
      <c r="AG511" s="466"/>
      <c r="AH511" s="466"/>
      <c r="AI511" s="466"/>
      <c r="AJ511" s="466"/>
    </row>
    <row r="512" spans="1:36" ht="12.75" customHeight="1">
      <c r="A512" s="466"/>
      <c r="B512" s="466"/>
      <c r="C512" s="466"/>
      <c r="D512" s="466"/>
      <c r="E512" s="466"/>
      <c r="F512" s="466"/>
      <c r="G512" s="466"/>
      <c r="H512" s="466"/>
      <c r="I512" s="466"/>
      <c r="J512" s="466"/>
      <c r="K512" s="466"/>
      <c r="L512" s="472"/>
      <c r="M512" s="466"/>
      <c r="N512" s="466"/>
      <c r="O512" s="466"/>
      <c r="P512" s="436"/>
      <c r="Q512" s="180"/>
      <c r="R512" s="466"/>
      <c r="S512" s="466"/>
      <c r="T512" s="466"/>
      <c r="U512" s="466"/>
      <c r="V512" s="466"/>
      <c r="W512" s="466"/>
      <c r="X512" s="466"/>
      <c r="Y512" s="466"/>
      <c r="Z512" s="466"/>
      <c r="AA512" s="466"/>
      <c r="AB512" s="466"/>
      <c r="AC512" s="466"/>
      <c r="AD512" s="466"/>
      <c r="AE512" s="466"/>
      <c r="AF512" s="466"/>
      <c r="AG512" s="466"/>
      <c r="AH512" s="466"/>
      <c r="AI512" s="466"/>
      <c r="AJ512" s="466"/>
    </row>
    <row r="513" spans="1:36" ht="12.75" customHeight="1">
      <c r="A513" s="466"/>
      <c r="B513" s="466"/>
      <c r="C513" s="466"/>
      <c r="D513" s="466"/>
      <c r="E513" s="466"/>
      <c r="F513" s="466"/>
      <c r="G513" s="466"/>
      <c r="H513" s="466"/>
      <c r="I513" s="466"/>
      <c r="J513" s="466"/>
      <c r="K513" s="466"/>
      <c r="L513" s="472"/>
      <c r="M513" s="466"/>
      <c r="N513" s="466"/>
      <c r="O513" s="466"/>
      <c r="P513" s="436"/>
      <c r="Q513" s="180"/>
      <c r="R513" s="466"/>
      <c r="S513" s="466"/>
      <c r="T513" s="466"/>
      <c r="U513" s="466"/>
      <c r="V513" s="466"/>
      <c r="W513" s="466"/>
      <c r="X513" s="466"/>
      <c r="Y513" s="466"/>
      <c r="Z513" s="466"/>
      <c r="AA513" s="466"/>
      <c r="AB513" s="466"/>
      <c r="AC513" s="466"/>
      <c r="AD513" s="466"/>
      <c r="AE513" s="466"/>
      <c r="AF513" s="466"/>
      <c r="AG513" s="466"/>
      <c r="AH513" s="466"/>
      <c r="AI513" s="466"/>
      <c r="AJ513" s="466"/>
    </row>
    <row r="514" spans="1:36" ht="12.75" customHeight="1">
      <c r="A514" s="466"/>
      <c r="B514" s="466"/>
      <c r="C514" s="466"/>
      <c r="D514" s="466"/>
      <c r="E514" s="466"/>
      <c r="F514" s="466"/>
      <c r="G514" s="466"/>
      <c r="H514" s="466"/>
      <c r="I514" s="466"/>
      <c r="J514" s="466"/>
      <c r="K514" s="466"/>
      <c r="L514" s="472"/>
      <c r="M514" s="466"/>
      <c r="N514" s="466"/>
      <c r="O514" s="466"/>
      <c r="P514" s="436"/>
      <c r="Q514" s="180"/>
      <c r="R514" s="466"/>
      <c r="S514" s="466"/>
      <c r="T514" s="466"/>
      <c r="U514" s="466"/>
      <c r="V514" s="466"/>
      <c r="W514" s="466"/>
      <c r="X514" s="466"/>
      <c r="Y514" s="466"/>
      <c r="Z514" s="466"/>
      <c r="AA514" s="466"/>
      <c r="AB514" s="466"/>
      <c r="AC514" s="466"/>
      <c r="AD514" s="466"/>
      <c r="AE514" s="466"/>
      <c r="AF514" s="466"/>
      <c r="AG514" s="466"/>
      <c r="AH514" s="466"/>
      <c r="AI514" s="466"/>
      <c r="AJ514" s="466"/>
    </row>
    <row r="515" spans="1:36" ht="12.75" customHeight="1">
      <c r="A515" s="466"/>
      <c r="B515" s="466"/>
      <c r="C515" s="466"/>
      <c r="D515" s="466"/>
      <c r="E515" s="466"/>
      <c r="F515" s="466"/>
      <c r="G515" s="466"/>
      <c r="H515" s="466"/>
      <c r="I515" s="466"/>
      <c r="J515" s="466"/>
      <c r="K515" s="466"/>
      <c r="L515" s="472"/>
      <c r="M515" s="466"/>
      <c r="N515" s="466"/>
      <c r="O515" s="466"/>
      <c r="P515" s="436"/>
      <c r="Q515" s="180"/>
      <c r="R515" s="466"/>
      <c r="S515" s="466"/>
      <c r="T515" s="466"/>
      <c r="U515" s="466"/>
      <c r="V515" s="466"/>
      <c r="W515" s="466"/>
      <c r="X515" s="466"/>
      <c r="Y515" s="466"/>
      <c r="Z515" s="466"/>
      <c r="AA515" s="466"/>
      <c r="AB515" s="466"/>
      <c r="AC515" s="466"/>
      <c r="AD515" s="466"/>
      <c r="AE515" s="466"/>
      <c r="AF515" s="466"/>
      <c r="AG515" s="466"/>
      <c r="AH515" s="466"/>
      <c r="AI515" s="466"/>
      <c r="AJ515" s="466"/>
    </row>
    <row r="516" spans="1:36" ht="12.75" customHeight="1">
      <c r="A516" s="466"/>
      <c r="B516" s="466"/>
      <c r="C516" s="466"/>
      <c r="D516" s="466"/>
      <c r="E516" s="466"/>
      <c r="F516" s="466"/>
      <c r="G516" s="466"/>
      <c r="H516" s="466"/>
      <c r="I516" s="466"/>
      <c r="J516" s="466"/>
      <c r="K516" s="466"/>
      <c r="L516" s="472"/>
      <c r="M516" s="466"/>
      <c r="N516" s="466"/>
      <c r="O516" s="466"/>
      <c r="P516" s="436"/>
      <c r="Q516" s="180"/>
      <c r="R516" s="466"/>
      <c r="S516" s="466"/>
      <c r="T516" s="466"/>
      <c r="U516" s="466"/>
      <c r="V516" s="466"/>
      <c r="W516" s="466"/>
      <c r="X516" s="466"/>
      <c r="Y516" s="466"/>
      <c r="Z516" s="466"/>
      <c r="AA516" s="466"/>
      <c r="AB516" s="466"/>
      <c r="AC516" s="466"/>
      <c r="AD516" s="466"/>
      <c r="AE516" s="466"/>
      <c r="AF516" s="466"/>
      <c r="AG516" s="466"/>
      <c r="AH516" s="466"/>
      <c r="AI516" s="466"/>
      <c r="AJ516" s="466"/>
    </row>
    <row r="517" spans="1:36" ht="12.75" customHeight="1">
      <c r="A517" s="466"/>
      <c r="B517" s="466"/>
      <c r="C517" s="466"/>
      <c r="D517" s="466"/>
      <c r="E517" s="466"/>
      <c r="F517" s="466"/>
      <c r="G517" s="466"/>
      <c r="H517" s="466"/>
      <c r="I517" s="466"/>
      <c r="J517" s="466"/>
      <c r="K517" s="466"/>
      <c r="L517" s="472"/>
      <c r="M517" s="466"/>
      <c r="N517" s="466"/>
      <c r="O517" s="466"/>
      <c r="P517" s="436"/>
      <c r="Q517" s="180"/>
      <c r="R517" s="466"/>
      <c r="S517" s="466"/>
      <c r="T517" s="466"/>
      <c r="U517" s="466"/>
      <c r="V517" s="466"/>
      <c r="W517" s="466"/>
      <c r="X517" s="466"/>
      <c r="Y517" s="466"/>
      <c r="Z517" s="466"/>
      <c r="AA517" s="466"/>
      <c r="AB517" s="466"/>
      <c r="AC517" s="466"/>
      <c r="AD517" s="466"/>
      <c r="AE517" s="466"/>
      <c r="AF517" s="466"/>
      <c r="AG517" s="466"/>
      <c r="AH517" s="466"/>
      <c r="AI517" s="466"/>
      <c r="AJ517" s="466"/>
    </row>
    <row r="518" spans="1:36" ht="12.75" customHeight="1">
      <c r="A518" s="466"/>
      <c r="B518" s="466"/>
      <c r="C518" s="466"/>
      <c r="D518" s="466"/>
      <c r="E518" s="466"/>
      <c r="F518" s="466"/>
      <c r="G518" s="466"/>
      <c r="H518" s="466"/>
      <c r="I518" s="466"/>
      <c r="J518" s="466"/>
      <c r="K518" s="466"/>
      <c r="L518" s="472"/>
      <c r="M518" s="466"/>
      <c r="N518" s="466"/>
      <c r="O518" s="466"/>
      <c r="P518" s="436"/>
      <c r="Q518" s="180"/>
      <c r="R518" s="466"/>
      <c r="S518" s="466"/>
      <c r="T518" s="466"/>
      <c r="U518" s="466"/>
      <c r="V518" s="466"/>
      <c r="W518" s="466"/>
      <c r="X518" s="466"/>
      <c r="Y518" s="466"/>
      <c r="Z518" s="466"/>
      <c r="AA518" s="466"/>
      <c r="AB518" s="466"/>
      <c r="AC518" s="466"/>
      <c r="AD518" s="466"/>
      <c r="AE518" s="466"/>
      <c r="AF518" s="466"/>
      <c r="AG518" s="466"/>
      <c r="AH518" s="466"/>
      <c r="AI518" s="466"/>
      <c r="AJ518" s="466"/>
    </row>
    <row r="519" spans="1:36" ht="12.75" customHeight="1">
      <c r="A519" s="466"/>
      <c r="B519" s="466"/>
      <c r="C519" s="466"/>
      <c r="D519" s="466"/>
      <c r="E519" s="466"/>
      <c r="F519" s="466"/>
      <c r="G519" s="466"/>
      <c r="H519" s="466"/>
      <c r="I519" s="466"/>
      <c r="J519" s="466"/>
      <c r="K519" s="466"/>
      <c r="L519" s="472"/>
      <c r="M519" s="466"/>
      <c r="N519" s="466"/>
      <c r="O519" s="466"/>
      <c r="P519" s="436"/>
      <c r="Q519" s="180"/>
      <c r="R519" s="466"/>
      <c r="S519" s="466"/>
      <c r="T519" s="466"/>
      <c r="U519" s="466"/>
      <c r="V519" s="466"/>
      <c r="W519" s="466"/>
      <c r="X519" s="466"/>
      <c r="Y519" s="466"/>
      <c r="Z519" s="466"/>
      <c r="AA519" s="466"/>
      <c r="AB519" s="466"/>
      <c r="AC519" s="466"/>
      <c r="AD519" s="466"/>
      <c r="AE519" s="466"/>
      <c r="AF519" s="466"/>
      <c r="AG519" s="466"/>
      <c r="AH519" s="466"/>
      <c r="AI519" s="466"/>
      <c r="AJ519" s="466"/>
    </row>
    <row r="520" spans="1:36" ht="12.75" customHeight="1">
      <c r="A520" s="466"/>
      <c r="B520" s="466"/>
      <c r="C520" s="466"/>
      <c r="D520" s="466"/>
      <c r="E520" s="466"/>
      <c r="F520" s="466"/>
      <c r="G520" s="466"/>
      <c r="H520" s="466"/>
      <c r="I520" s="466"/>
      <c r="J520" s="466"/>
      <c r="K520" s="466"/>
      <c r="L520" s="472"/>
      <c r="M520" s="466"/>
      <c r="N520" s="466"/>
      <c r="O520" s="466"/>
      <c r="P520" s="436"/>
      <c r="Q520" s="180"/>
      <c r="R520" s="466"/>
      <c r="S520" s="466"/>
      <c r="T520" s="466"/>
      <c r="U520" s="466"/>
      <c r="V520" s="466"/>
      <c r="W520" s="466"/>
      <c r="X520" s="466"/>
      <c r="Y520" s="466"/>
      <c r="Z520" s="466"/>
      <c r="AA520" s="466"/>
      <c r="AB520" s="466"/>
      <c r="AC520" s="466"/>
      <c r="AD520" s="466"/>
      <c r="AE520" s="466"/>
      <c r="AF520" s="466"/>
      <c r="AG520" s="466"/>
      <c r="AH520" s="466"/>
      <c r="AI520" s="466"/>
      <c r="AJ520" s="466"/>
    </row>
    <row r="521" spans="1:36" ht="12.75" customHeight="1">
      <c r="A521" s="466"/>
      <c r="B521" s="466"/>
      <c r="C521" s="466"/>
      <c r="D521" s="466"/>
      <c r="E521" s="466"/>
      <c r="F521" s="466"/>
      <c r="G521" s="466"/>
      <c r="H521" s="466"/>
      <c r="I521" s="466"/>
      <c r="J521" s="466"/>
      <c r="K521" s="466"/>
      <c r="L521" s="472"/>
      <c r="M521" s="466"/>
      <c r="N521" s="466"/>
      <c r="O521" s="466"/>
      <c r="P521" s="436"/>
      <c r="Q521" s="180"/>
      <c r="R521" s="466"/>
      <c r="S521" s="466"/>
      <c r="T521" s="466"/>
      <c r="U521" s="466"/>
      <c r="V521" s="466"/>
      <c r="W521" s="466"/>
      <c r="X521" s="466"/>
      <c r="Y521" s="466"/>
      <c r="Z521" s="466"/>
      <c r="AA521" s="466"/>
      <c r="AB521" s="466"/>
      <c r="AC521" s="466"/>
      <c r="AD521" s="466"/>
      <c r="AE521" s="466"/>
      <c r="AF521" s="466"/>
      <c r="AG521" s="466"/>
      <c r="AH521" s="466"/>
      <c r="AI521" s="466"/>
      <c r="AJ521" s="466"/>
    </row>
    <row r="522" spans="1:36" ht="12.75" customHeight="1">
      <c r="A522" s="466"/>
      <c r="B522" s="466"/>
      <c r="C522" s="466"/>
      <c r="D522" s="466"/>
      <c r="E522" s="466"/>
      <c r="F522" s="466"/>
      <c r="G522" s="466"/>
      <c r="H522" s="466"/>
      <c r="I522" s="466"/>
      <c r="J522" s="466"/>
      <c r="K522" s="466"/>
      <c r="L522" s="472"/>
      <c r="M522" s="466"/>
      <c r="N522" s="466"/>
      <c r="O522" s="466"/>
      <c r="P522" s="436"/>
      <c r="Q522" s="180"/>
      <c r="R522" s="466"/>
      <c r="S522" s="466"/>
      <c r="T522" s="466"/>
      <c r="U522" s="466"/>
      <c r="V522" s="466"/>
      <c r="W522" s="466"/>
      <c r="X522" s="466"/>
      <c r="Y522" s="466"/>
      <c r="Z522" s="466"/>
      <c r="AA522" s="466"/>
      <c r="AB522" s="466"/>
      <c r="AC522" s="466"/>
      <c r="AD522" s="466"/>
      <c r="AE522" s="466"/>
      <c r="AF522" s="466"/>
      <c r="AG522" s="466"/>
      <c r="AH522" s="466"/>
      <c r="AI522" s="466"/>
      <c r="AJ522" s="466"/>
    </row>
    <row r="523" spans="1:36" ht="12.75" customHeight="1">
      <c r="A523" s="466"/>
      <c r="B523" s="466"/>
      <c r="C523" s="466"/>
      <c r="D523" s="466"/>
      <c r="E523" s="466"/>
      <c r="F523" s="466"/>
      <c r="G523" s="466"/>
      <c r="H523" s="466"/>
      <c r="I523" s="466"/>
      <c r="J523" s="466"/>
      <c r="K523" s="466"/>
      <c r="L523" s="472"/>
      <c r="M523" s="466"/>
      <c r="N523" s="466"/>
      <c r="O523" s="466"/>
      <c r="P523" s="436"/>
      <c r="Q523" s="180"/>
      <c r="R523" s="466"/>
      <c r="S523" s="466"/>
      <c r="T523" s="466"/>
      <c r="U523" s="466"/>
      <c r="V523" s="466"/>
      <c r="W523" s="466"/>
      <c r="X523" s="466"/>
      <c r="Y523" s="466"/>
      <c r="Z523" s="466"/>
      <c r="AA523" s="466"/>
      <c r="AB523" s="466"/>
      <c r="AC523" s="466"/>
      <c r="AD523" s="466"/>
      <c r="AE523" s="466"/>
      <c r="AF523" s="466"/>
      <c r="AG523" s="466"/>
      <c r="AH523" s="466"/>
      <c r="AI523" s="466"/>
      <c r="AJ523" s="466"/>
    </row>
    <row r="524" spans="1:36" ht="12.75" customHeight="1">
      <c r="A524" s="466"/>
      <c r="B524" s="466"/>
      <c r="C524" s="466"/>
      <c r="D524" s="466"/>
      <c r="E524" s="466"/>
      <c r="F524" s="466"/>
      <c r="G524" s="466"/>
      <c r="H524" s="466"/>
      <c r="I524" s="466"/>
      <c r="J524" s="466"/>
      <c r="K524" s="466"/>
      <c r="L524" s="472"/>
      <c r="M524" s="466"/>
      <c r="N524" s="466"/>
      <c r="O524" s="466"/>
      <c r="P524" s="436"/>
      <c r="Q524" s="180"/>
      <c r="R524" s="466"/>
      <c r="S524" s="466"/>
      <c r="T524" s="466"/>
      <c r="U524" s="466"/>
      <c r="V524" s="466"/>
      <c r="W524" s="466"/>
      <c r="X524" s="466"/>
      <c r="Y524" s="466"/>
      <c r="Z524" s="466"/>
      <c r="AA524" s="466"/>
      <c r="AB524" s="466"/>
      <c r="AC524" s="466"/>
      <c r="AD524" s="466"/>
      <c r="AE524" s="466"/>
      <c r="AF524" s="466"/>
      <c r="AG524" s="466"/>
      <c r="AH524" s="466"/>
      <c r="AI524" s="466"/>
      <c r="AJ524" s="466"/>
    </row>
    <row r="525" spans="1:36" ht="12.75" customHeight="1">
      <c r="A525" s="466"/>
      <c r="B525" s="466"/>
      <c r="C525" s="466"/>
      <c r="D525" s="466"/>
      <c r="E525" s="466"/>
      <c r="F525" s="466"/>
      <c r="G525" s="466"/>
      <c r="H525" s="466"/>
      <c r="I525" s="466"/>
      <c r="J525" s="466"/>
      <c r="K525" s="466"/>
      <c r="L525" s="472"/>
      <c r="M525" s="466"/>
      <c r="N525" s="466"/>
      <c r="O525" s="466"/>
      <c r="P525" s="436"/>
      <c r="Q525" s="180"/>
      <c r="R525" s="466"/>
      <c r="S525" s="466"/>
      <c r="T525" s="466"/>
      <c r="U525" s="466"/>
      <c r="V525" s="466"/>
      <c r="W525" s="466"/>
      <c r="X525" s="466"/>
      <c r="Y525" s="466"/>
      <c r="Z525" s="466"/>
      <c r="AA525" s="466"/>
      <c r="AB525" s="466"/>
      <c r="AC525" s="466"/>
      <c r="AD525" s="466"/>
      <c r="AE525" s="466"/>
      <c r="AF525" s="466"/>
      <c r="AG525" s="466"/>
      <c r="AH525" s="466"/>
      <c r="AI525" s="466"/>
      <c r="AJ525" s="466"/>
    </row>
    <row r="526" spans="1:36" ht="12.75" customHeight="1">
      <c r="A526" s="466"/>
      <c r="B526" s="466"/>
      <c r="C526" s="466"/>
      <c r="D526" s="466"/>
      <c r="E526" s="466"/>
      <c r="F526" s="466"/>
      <c r="G526" s="466"/>
      <c r="H526" s="466"/>
      <c r="I526" s="466"/>
      <c r="J526" s="466"/>
      <c r="K526" s="466"/>
      <c r="L526" s="472"/>
      <c r="M526" s="466"/>
      <c r="N526" s="466"/>
      <c r="O526" s="466"/>
      <c r="P526" s="436"/>
      <c r="Q526" s="180"/>
      <c r="R526" s="466"/>
      <c r="S526" s="466"/>
      <c r="T526" s="466"/>
      <c r="U526" s="466"/>
      <c r="V526" s="466"/>
      <c r="W526" s="466"/>
      <c r="X526" s="466"/>
      <c r="Y526" s="466"/>
      <c r="Z526" s="466"/>
      <c r="AA526" s="466"/>
      <c r="AB526" s="466"/>
      <c r="AC526" s="466"/>
      <c r="AD526" s="466"/>
      <c r="AE526" s="466"/>
      <c r="AF526" s="466"/>
      <c r="AG526" s="466"/>
      <c r="AH526" s="466"/>
      <c r="AI526" s="466"/>
      <c r="AJ526" s="466"/>
    </row>
    <row r="527" spans="1:36" ht="12.75" customHeight="1">
      <c r="A527" s="466"/>
      <c r="B527" s="466"/>
      <c r="C527" s="466"/>
      <c r="D527" s="466"/>
      <c r="E527" s="466"/>
      <c r="F527" s="466"/>
      <c r="G527" s="466"/>
      <c r="H527" s="466"/>
      <c r="I527" s="466"/>
      <c r="J527" s="466"/>
      <c r="K527" s="466"/>
      <c r="L527" s="472"/>
      <c r="M527" s="466"/>
      <c r="N527" s="466"/>
      <c r="O527" s="466"/>
      <c r="P527" s="436"/>
      <c r="Q527" s="180"/>
      <c r="R527" s="466"/>
      <c r="S527" s="466"/>
      <c r="T527" s="466"/>
      <c r="U527" s="466"/>
      <c r="V527" s="466"/>
      <c r="W527" s="466"/>
      <c r="X527" s="466"/>
      <c r="Y527" s="466"/>
      <c r="Z527" s="466"/>
      <c r="AA527" s="466"/>
      <c r="AB527" s="466"/>
      <c r="AC527" s="466"/>
      <c r="AD527" s="466"/>
      <c r="AE527" s="466"/>
      <c r="AF527" s="466"/>
      <c r="AG527" s="466"/>
      <c r="AH527" s="466"/>
      <c r="AI527" s="466"/>
      <c r="AJ527" s="466"/>
    </row>
    <row r="528" spans="1:36" ht="12.75" customHeight="1">
      <c r="A528" s="466"/>
      <c r="B528" s="466"/>
      <c r="C528" s="466"/>
      <c r="D528" s="466"/>
      <c r="E528" s="466"/>
      <c r="F528" s="466"/>
      <c r="G528" s="466"/>
      <c r="H528" s="466"/>
      <c r="I528" s="466"/>
      <c r="J528" s="466"/>
      <c r="K528" s="466"/>
      <c r="L528" s="472"/>
      <c r="M528" s="466"/>
      <c r="N528" s="466"/>
      <c r="O528" s="466"/>
      <c r="P528" s="436"/>
      <c r="Q528" s="180"/>
      <c r="R528" s="466"/>
      <c r="S528" s="466"/>
      <c r="T528" s="466"/>
      <c r="U528" s="466"/>
      <c r="V528" s="466"/>
      <c r="W528" s="466"/>
      <c r="X528" s="466"/>
      <c r="Y528" s="466"/>
      <c r="Z528" s="466"/>
      <c r="AA528" s="466"/>
      <c r="AB528" s="466"/>
      <c r="AC528" s="466"/>
      <c r="AD528" s="466"/>
      <c r="AE528" s="466"/>
      <c r="AF528" s="466"/>
      <c r="AG528" s="466"/>
      <c r="AH528" s="466"/>
      <c r="AI528" s="466"/>
      <c r="AJ528" s="466"/>
    </row>
    <row r="529" spans="1:36" ht="12.75" customHeight="1">
      <c r="A529" s="466"/>
      <c r="B529" s="466"/>
      <c r="C529" s="466"/>
      <c r="D529" s="466"/>
      <c r="E529" s="466"/>
      <c r="F529" s="466"/>
      <c r="G529" s="466"/>
      <c r="H529" s="466"/>
      <c r="I529" s="466"/>
      <c r="J529" s="466"/>
      <c r="K529" s="466"/>
      <c r="L529" s="472"/>
      <c r="M529" s="466"/>
      <c r="N529" s="466"/>
      <c r="O529" s="466"/>
      <c r="P529" s="436"/>
      <c r="Q529" s="180"/>
      <c r="R529" s="466"/>
      <c r="S529" s="466"/>
      <c r="T529" s="466"/>
      <c r="U529" s="466"/>
      <c r="V529" s="466"/>
      <c r="W529" s="466"/>
      <c r="X529" s="466"/>
      <c r="Y529" s="466"/>
      <c r="Z529" s="466"/>
      <c r="AA529" s="466"/>
      <c r="AB529" s="466"/>
      <c r="AC529" s="466"/>
      <c r="AD529" s="466"/>
      <c r="AE529" s="466"/>
      <c r="AF529" s="466"/>
      <c r="AG529" s="466"/>
      <c r="AH529" s="466"/>
      <c r="AI529" s="466"/>
      <c r="AJ529" s="466"/>
    </row>
    <row r="530" spans="1:36" ht="12.75" customHeight="1">
      <c r="A530" s="466"/>
      <c r="B530" s="466"/>
      <c r="C530" s="466"/>
      <c r="D530" s="466"/>
      <c r="E530" s="466"/>
      <c r="F530" s="466"/>
      <c r="G530" s="466"/>
      <c r="H530" s="466"/>
      <c r="I530" s="466"/>
      <c r="J530" s="466"/>
      <c r="K530" s="466"/>
      <c r="L530" s="472"/>
      <c r="M530" s="466"/>
      <c r="N530" s="466"/>
      <c r="O530" s="466"/>
      <c r="P530" s="436"/>
      <c r="Q530" s="180"/>
      <c r="R530" s="466"/>
      <c r="S530" s="466"/>
      <c r="T530" s="466"/>
      <c r="U530" s="466"/>
      <c r="V530" s="466"/>
      <c r="W530" s="466"/>
      <c r="X530" s="466"/>
      <c r="Y530" s="466"/>
      <c r="Z530" s="466"/>
      <c r="AA530" s="466"/>
      <c r="AB530" s="466"/>
      <c r="AC530" s="466"/>
      <c r="AD530" s="466"/>
      <c r="AE530" s="466"/>
      <c r="AF530" s="466"/>
      <c r="AG530" s="466"/>
      <c r="AH530" s="466"/>
      <c r="AI530" s="466"/>
      <c r="AJ530" s="466"/>
    </row>
    <row r="531" spans="1:36" ht="12.75" customHeight="1">
      <c r="A531" s="466"/>
      <c r="B531" s="466"/>
      <c r="C531" s="466"/>
      <c r="D531" s="466"/>
      <c r="E531" s="466"/>
      <c r="F531" s="466"/>
      <c r="G531" s="466"/>
      <c r="H531" s="466"/>
      <c r="I531" s="466"/>
      <c r="J531" s="466"/>
      <c r="K531" s="466"/>
      <c r="L531" s="472"/>
      <c r="M531" s="466"/>
      <c r="N531" s="466"/>
      <c r="O531" s="466"/>
      <c r="P531" s="436"/>
      <c r="Q531" s="180"/>
      <c r="R531" s="466"/>
      <c r="S531" s="466"/>
      <c r="T531" s="466"/>
      <c r="U531" s="466"/>
      <c r="V531" s="466"/>
      <c r="W531" s="466"/>
      <c r="X531" s="466"/>
      <c r="Y531" s="466"/>
      <c r="Z531" s="466"/>
      <c r="AA531" s="466"/>
      <c r="AB531" s="466"/>
      <c r="AC531" s="466"/>
      <c r="AD531" s="466"/>
      <c r="AE531" s="466"/>
      <c r="AF531" s="466"/>
      <c r="AG531" s="466"/>
      <c r="AH531" s="466"/>
      <c r="AI531" s="466"/>
      <c r="AJ531" s="466"/>
    </row>
    <row r="532" spans="1:36" ht="12.75" customHeight="1">
      <c r="A532" s="466"/>
      <c r="B532" s="466"/>
      <c r="C532" s="466"/>
      <c r="D532" s="466"/>
      <c r="E532" s="466"/>
      <c r="F532" s="466"/>
      <c r="G532" s="466"/>
      <c r="H532" s="466"/>
      <c r="I532" s="466"/>
      <c r="J532" s="466"/>
      <c r="K532" s="466"/>
      <c r="L532" s="472"/>
      <c r="M532" s="466"/>
      <c r="N532" s="466"/>
      <c r="O532" s="466"/>
      <c r="P532" s="436"/>
      <c r="Q532" s="180"/>
      <c r="R532" s="466"/>
      <c r="S532" s="466"/>
      <c r="T532" s="466"/>
      <c r="U532" s="466"/>
      <c r="V532" s="466"/>
      <c r="W532" s="466"/>
      <c r="X532" s="466"/>
      <c r="Y532" s="466"/>
      <c r="Z532" s="466"/>
      <c r="AA532" s="466"/>
      <c r="AB532" s="466"/>
      <c r="AC532" s="466"/>
      <c r="AD532" s="466"/>
      <c r="AE532" s="466"/>
      <c r="AF532" s="466"/>
      <c r="AG532" s="466"/>
      <c r="AH532" s="466"/>
      <c r="AI532" s="466"/>
      <c r="AJ532" s="466"/>
    </row>
    <row r="533" spans="1:36" ht="12.75" customHeight="1">
      <c r="A533" s="466"/>
      <c r="B533" s="466"/>
      <c r="C533" s="466"/>
      <c r="D533" s="466"/>
      <c r="E533" s="466"/>
      <c r="F533" s="466"/>
      <c r="G533" s="466"/>
      <c r="H533" s="466"/>
      <c r="I533" s="466"/>
      <c r="J533" s="466"/>
      <c r="K533" s="466"/>
      <c r="L533" s="472"/>
      <c r="M533" s="466"/>
      <c r="N533" s="466"/>
      <c r="O533" s="466"/>
      <c r="P533" s="436"/>
      <c r="Q533" s="180"/>
      <c r="R533" s="466"/>
      <c r="S533" s="466"/>
      <c r="T533" s="466"/>
      <c r="U533" s="466"/>
      <c r="V533" s="466"/>
      <c r="W533" s="466"/>
      <c r="X533" s="466"/>
      <c r="Y533" s="466"/>
      <c r="Z533" s="466"/>
      <c r="AA533" s="466"/>
      <c r="AB533" s="466"/>
      <c r="AC533" s="466"/>
      <c r="AD533" s="466"/>
      <c r="AE533" s="466"/>
      <c r="AF533" s="466"/>
      <c r="AG533" s="466"/>
      <c r="AH533" s="466"/>
      <c r="AI533" s="466"/>
      <c r="AJ533" s="466"/>
    </row>
    <row r="534" spans="1:36" ht="12.75" customHeight="1">
      <c r="A534" s="466"/>
      <c r="B534" s="466"/>
      <c r="C534" s="466"/>
      <c r="D534" s="466"/>
      <c r="E534" s="466"/>
      <c r="F534" s="466"/>
      <c r="G534" s="466"/>
      <c r="H534" s="466"/>
      <c r="I534" s="466"/>
      <c r="J534" s="466"/>
      <c r="K534" s="466"/>
      <c r="L534" s="472"/>
      <c r="M534" s="466"/>
      <c r="N534" s="466"/>
      <c r="O534" s="466"/>
      <c r="P534" s="436"/>
      <c r="Q534" s="180"/>
      <c r="R534" s="466"/>
      <c r="S534" s="466"/>
      <c r="T534" s="466"/>
      <c r="U534" s="466"/>
      <c r="V534" s="466"/>
      <c r="W534" s="466"/>
      <c r="X534" s="466"/>
      <c r="Y534" s="466"/>
      <c r="Z534" s="466"/>
      <c r="AA534" s="466"/>
      <c r="AB534" s="466"/>
      <c r="AC534" s="466"/>
      <c r="AD534" s="466"/>
      <c r="AE534" s="466"/>
      <c r="AF534" s="466"/>
      <c r="AG534" s="466"/>
      <c r="AH534" s="466"/>
      <c r="AI534" s="466"/>
      <c r="AJ534" s="466"/>
    </row>
    <row r="535" spans="1:36" ht="12.75" customHeight="1">
      <c r="A535" s="466"/>
      <c r="B535" s="466"/>
      <c r="C535" s="466"/>
      <c r="D535" s="466"/>
      <c r="E535" s="466"/>
      <c r="F535" s="466"/>
      <c r="G535" s="466"/>
      <c r="H535" s="466"/>
      <c r="I535" s="466"/>
      <c r="J535" s="466"/>
      <c r="K535" s="466"/>
      <c r="L535" s="472"/>
      <c r="M535" s="466"/>
      <c r="N535" s="466"/>
      <c r="O535" s="466"/>
      <c r="P535" s="436"/>
      <c r="Q535" s="180"/>
      <c r="R535" s="466"/>
      <c r="S535" s="466"/>
      <c r="T535" s="466"/>
      <c r="U535" s="466"/>
      <c r="V535" s="466"/>
      <c r="W535" s="466"/>
      <c r="X535" s="466"/>
      <c r="Y535" s="466"/>
      <c r="Z535" s="466"/>
      <c r="AA535" s="466"/>
      <c r="AB535" s="466"/>
      <c r="AC535" s="466"/>
      <c r="AD535" s="466"/>
      <c r="AE535" s="466"/>
      <c r="AF535" s="466"/>
      <c r="AG535" s="466"/>
      <c r="AH535" s="466"/>
      <c r="AI535" s="466"/>
      <c r="AJ535" s="466"/>
    </row>
    <row r="536" spans="1:36" ht="12.75" customHeight="1">
      <c r="A536" s="466"/>
      <c r="B536" s="466"/>
      <c r="C536" s="466"/>
      <c r="D536" s="466"/>
      <c r="E536" s="466"/>
      <c r="F536" s="466"/>
      <c r="G536" s="466"/>
      <c r="H536" s="466"/>
      <c r="I536" s="466"/>
      <c r="J536" s="466"/>
      <c r="K536" s="466"/>
      <c r="L536" s="472"/>
      <c r="M536" s="466"/>
      <c r="N536" s="466"/>
      <c r="O536" s="466"/>
      <c r="P536" s="436"/>
      <c r="Q536" s="180"/>
      <c r="R536" s="466"/>
      <c r="S536" s="466"/>
      <c r="T536" s="466"/>
      <c r="U536" s="466"/>
      <c r="V536" s="466"/>
      <c r="W536" s="466"/>
      <c r="X536" s="466"/>
      <c r="Y536" s="466"/>
      <c r="Z536" s="466"/>
      <c r="AA536" s="466"/>
      <c r="AB536" s="466"/>
      <c r="AC536" s="466"/>
      <c r="AD536" s="466"/>
      <c r="AE536" s="466"/>
      <c r="AF536" s="466"/>
      <c r="AG536" s="466"/>
      <c r="AH536" s="466"/>
      <c r="AI536" s="466"/>
      <c r="AJ536" s="466"/>
    </row>
    <row r="537" spans="1:36" ht="12.75" customHeight="1">
      <c r="A537" s="466"/>
      <c r="B537" s="466"/>
      <c r="C537" s="466"/>
      <c r="D537" s="466"/>
      <c r="E537" s="466"/>
      <c r="F537" s="466"/>
      <c r="G537" s="466"/>
      <c r="H537" s="466"/>
      <c r="I537" s="466"/>
      <c r="J537" s="466"/>
      <c r="K537" s="466"/>
      <c r="L537" s="472"/>
      <c r="M537" s="466"/>
      <c r="N537" s="466"/>
      <c r="O537" s="466"/>
      <c r="P537" s="436"/>
      <c r="Q537" s="180"/>
      <c r="R537" s="466"/>
      <c r="S537" s="466"/>
      <c r="T537" s="466"/>
      <c r="U537" s="466"/>
      <c r="V537" s="466"/>
      <c r="W537" s="466"/>
      <c r="X537" s="466"/>
      <c r="Y537" s="466"/>
      <c r="Z537" s="466"/>
      <c r="AA537" s="466"/>
      <c r="AB537" s="466"/>
      <c r="AC537" s="466"/>
      <c r="AD537" s="466"/>
      <c r="AE537" s="466"/>
      <c r="AF537" s="466"/>
      <c r="AG537" s="466"/>
      <c r="AH537" s="466"/>
      <c r="AI537" s="466"/>
      <c r="AJ537" s="466"/>
    </row>
    <row r="538" spans="1:36" ht="12.75" customHeight="1">
      <c r="A538" s="466"/>
      <c r="B538" s="466"/>
      <c r="C538" s="466"/>
      <c r="D538" s="466"/>
      <c r="E538" s="466"/>
      <c r="F538" s="466"/>
      <c r="G538" s="466"/>
      <c r="H538" s="466"/>
      <c r="I538" s="466"/>
      <c r="J538" s="466"/>
      <c r="K538" s="466"/>
      <c r="L538" s="472"/>
      <c r="M538" s="466"/>
      <c r="N538" s="466"/>
      <c r="O538" s="466"/>
      <c r="P538" s="436"/>
      <c r="Q538" s="180"/>
      <c r="R538" s="466"/>
      <c r="S538" s="466"/>
      <c r="T538" s="466"/>
      <c r="U538" s="466"/>
      <c r="V538" s="466"/>
      <c r="W538" s="466"/>
      <c r="X538" s="466"/>
      <c r="Y538" s="466"/>
      <c r="Z538" s="466"/>
      <c r="AA538" s="466"/>
      <c r="AB538" s="466"/>
      <c r="AC538" s="466"/>
      <c r="AD538" s="466"/>
      <c r="AE538" s="466"/>
      <c r="AF538" s="466"/>
      <c r="AG538" s="466"/>
      <c r="AH538" s="466"/>
      <c r="AI538" s="466"/>
      <c r="AJ538" s="466"/>
    </row>
    <row r="539" spans="1:36" ht="12.75" customHeight="1">
      <c r="A539" s="466"/>
      <c r="B539" s="466"/>
      <c r="C539" s="466"/>
      <c r="D539" s="466"/>
      <c r="E539" s="466"/>
      <c r="F539" s="466"/>
      <c r="G539" s="466"/>
      <c r="H539" s="466"/>
      <c r="I539" s="466"/>
      <c r="J539" s="466"/>
      <c r="K539" s="466"/>
      <c r="L539" s="472"/>
      <c r="M539" s="466"/>
      <c r="N539" s="466"/>
      <c r="O539" s="466"/>
      <c r="P539" s="436"/>
      <c r="Q539" s="180"/>
      <c r="R539" s="466"/>
      <c r="S539" s="466"/>
      <c r="T539" s="466"/>
      <c r="U539" s="466"/>
      <c r="V539" s="466"/>
      <c r="W539" s="466"/>
      <c r="X539" s="466"/>
      <c r="Y539" s="466"/>
      <c r="Z539" s="466"/>
      <c r="AA539" s="466"/>
      <c r="AB539" s="466"/>
      <c r="AC539" s="466"/>
      <c r="AD539" s="466"/>
      <c r="AE539" s="466"/>
      <c r="AF539" s="466"/>
      <c r="AG539" s="466"/>
      <c r="AH539" s="466"/>
      <c r="AI539" s="466"/>
      <c r="AJ539" s="466"/>
    </row>
    <row r="540" spans="1:36" ht="12.75" customHeight="1">
      <c r="A540" s="466"/>
      <c r="B540" s="466"/>
      <c r="C540" s="466"/>
      <c r="D540" s="466"/>
      <c r="E540" s="466"/>
      <c r="F540" s="466"/>
      <c r="G540" s="466"/>
      <c r="H540" s="466"/>
      <c r="I540" s="466"/>
      <c r="J540" s="466"/>
      <c r="K540" s="466"/>
      <c r="L540" s="472"/>
      <c r="M540" s="466"/>
      <c r="N540" s="466"/>
      <c r="O540" s="466"/>
      <c r="P540" s="436"/>
      <c r="Q540" s="180"/>
      <c r="R540" s="466"/>
      <c r="S540" s="466"/>
      <c r="T540" s="466"/>
      <c r="U540" s="466"/>
      <c r="V540" s="466"/>
      <c r="W540" s="466"/>
      <c r="X540" s="466"/>
      <c r="Y540" s="466"/>
      <c r="Z540" s="466"/>
      <c r="AA540" s="466"/>
      <c r="AB540" s="466"/>
      <c r="AC540" s="466"/>
      <c r="AD540" s="466"/>
      <c r="AE540" s="466"/>
      <c r="AF540" s="466"/>
      <c r="AG540" s="466"/>
      <c r="AH540" s="466"/>
      <c r="AI540" s="466"/>
      <c r="AJ540" s="466"/>
    </row>
    <row r="541" spans="1:36" ht="12.75" customHeight="1">
      <c r="A541" s="466"/>
      <c r="B541" s="466"/>
      <c r="C541" s="466"/>
      <c r="D541" s="466"/>
      <c r="E541" s="466"/>
      <c r="F541" s="466"/>
      <c r="G541" s="466"/>
      <c r="H541" s="466"/>
      <c r="I541" s="466"/>
      <c r="J541" s="466"/>
      <c r="K541" s="466"/>
      <c r="L541" s="472"/>
      <c r="M541" s="466"/>
      <c r="N541" s="466"/>
      <c r="O541" s="466"/>
      <c r="P541" s="436"/>
      <c r="Q541" s="180"/>
      <c r="R541" s="466"/>
      <c r="S541" s="466"/>
      <c r="T541" s="466"/>
      <c r="U541" s="466"/>
      <c r="V541" s="466"/>
      <c r="W541" s="466"/>
      <c r="X541" s="466"/>
      <c r="Y541" s="466"/>
      <c r="Z541" s="466"/>
      <c r="AA541" s="466"/>
      <c r="AB541" s="466"/>
      <c r="AC541" s="466"/>
      <c r="AD541" s="466"/>
      <c r="AE541" s="466"/>
      <c r="AF541" s="466"/>
      <c r="AG541" s="466"/>
      <c r="AH541" s="466"/>
      <c r="AI541" s="466"/>
      <c r="AJ541" s="466"/>
    </row>
    <row r="542" spans="1:36" ht="12.75" customHeight="1">
      <c r="A542" s="466"/>
      <c r="B542" s="466"/>
      <c r="C542" s="466"/>
      <c r="D542" s="466"/>
      <c r="E542" s="466"/>
      <c r="F542" s="466"/>
      <c r="G542" s="466"/>
      <c r="H542" s="466"/>
      <c r="I542" s="466"/>
      <c r="J542" s="466"/>
      <c r="K542" s="466"/>
      <c r="L542" s="472"/>
      <c r="M542" s="466"/>
      <c r="N542" s="466"/>
      <c r="O542" s="466"/>
      <c r="P542" s="436"/>
      <c r="Q542" s="180"/>
      <c r="R542" s="466"/>
      <c r="S542" s="466"/>
      <c r="T542" s="466"/>
      <c r="U542" s="466"/>
      <c r="V542" s="466"/>
      <c r="W542" s="466"/>
      <c r="X542" s="466"/>
      <c r="Y542" s="466"/>
      <c r="Z542" s="466"/>
      <c r="AA542" s="466"/>
      <c r="AB542" s="466"/>
      <c r="AC542" s="466"/>
      <c r="AD542" s="466"/>
      <c r="AE542" s="466"/>
      <c r="AF542" s="466"/>
      <c r="AG542" s="466"/>
      <c r="AH542" s="466"/>
      <c r="AI542" s="466"/>
      <c r="AJ542" s="466"/>
    </row>
    <row r="543" spans="1:36" ht="12.75" customHeight="1">
      <c r="A543" s="466"/>
      <c r="B543" s="466"/>
      <c r="C543" s="466"/>
      <c r="D543" s="466"/>
      <c r="E543" s="466"/>
      <c r="F543" s="466"/>
      <c r="G543" s="466"/>
      <c r="H543" s="466"/>
      <c r="I543" s="466"/>
      <c r="J543" s="466"/>
      <c r="K543" s="466"/>
      <c r="L543" s="472"/>
      <c r="M543" s="466"/>
      <c r="N543" s="466"/>
      <c r="O543" s="466"/>
      <c r="P543" s="436"/>
      <c r="Q543" s="180"/>
      <c r="R543" s="466"/>
      <c r="S543" s="466"/>
      <c r="T543" s="466"/>
      <c r="U543" s="466"/>
      <c r="V543" s="466"/>
      <c r="W543" s="466"/>
      <c r="X543" s="466"/>
      <c r="Y543" s="466"/>
      <c r="Z543" s="466"/>
      <c r="AA543" s="466"/>
      <c r="AB543" s="466"/>
      <c r="AC543" s="466"/>
      <c r="AD543" s="466"/>
      <c r="AE543" s="466"/>
      <c r="AF543" s="466"/>
      <c r="AG543" s="466"/>
      <c r="AH543" s="466"/>
      <c r="AI543" s="466"/>
      <c r="AJ543" s="466"/>
    </row>
    <row r="544" spans="1:36" ht="12.75" customHeight="1">
      <c r="A544" s="466"/>
      <c r="B544" s="466"/>
      <c r="C544" s="466"/>
      <c r="D544" s="466"/>
      <c r="E544" s="466"/>
      <c r="F544" s="466"/>
      <c r="G544" s="466"/>
      <c r="H544" s="466"/>
      <c r="I544" s="466"/>
      <c r="J544" s="466"/>
      <c r="K544" s="466"/>
      <c r="L544" s="472"/>
      <c r="M544" s="466"/>
      <c r="N544" s="466"/>
      <c r="O544" s="466"/>
      <c r="P544" s="436"/>
      <c r="Q544" s="180"/>
      <c r="R544" s="466"/>
      <c r="S544" s="466"/>
      <c r="T544" s="466"/>
      <c r="U544" s="466"/>
      <c r="V544" s="466"/>
      <c r="W544" s="466"/>
      <c r="X544" s="466"/>
      <c r="Y544" s="466"/>
      <c r="Z544" s="466"/>
      <c r="AA544" s="466"/>
      <c r="AB544" s="466"/>
      <c r="AC544" s="466"/>
      <c r="AD544" s="466"/>
      <c r="AE544" s="466"/>
      <c r="AF544" s="466"/>
      <c r="AG544" s="466"/>
      <c r="AH544" s="466"/>
      <c r="AI544" s="466"/>
      <c r="AJ544" s="466"/>
    </row>
    <row r="545" spans="1:36" ht="12.75" customHeight="1">
      <c r="A545" s="466"/>
      <c r="B545" s="466"/>
      <c r="C545" s="466"/>
      <c r="D545" s="466"/>
      <c r="E545" s="466"/>
      <c r="F545" s="466"/>
      <c r="G545" s="466"/>
      <c r="H545" s="466"/>
      <c r="I545" s="466"/>
      <c r="J545" s="466"/>
      <c r="K545" s="466"/>
      <c r="L545" s="472"/>
      <c r="M545" s="466"/>
      <c r="N545" s="466"/>
      <c r="O545" s="466"/>
      <c r="P545" s="436"/>
      <c r="Q545" s="180"/>
      <c r="R545" s="466"/>
      <c r="S545" s="466"/>
      <c r="T545" s="466"/>
      <c r="U545" s="466"/>
      <c r="V545" s="466"/>
      <c r="W545" s="466"/>
      <c r="X545" s="466"/>
      <c r="Y545" s="466"/>
      <c r="Z545" s="466"/>
      <c r="AA545" s="466"/>
      <c r="AB545" s="466"/>
      <c r="AC545" s="466"/>
      <c r="AD545" s="466"/>
      <c r="AE545" s="466"/>
      <c r="AF545" s="466"/>
      <c r="AG545" s="466"/>
      <c r="AH545" s="466"/>
      <c r="AI545" s="466"/>
      <c r="AJ545" s="466"/>
    </row>
    <row r="546" spans="1:36" ht="12.75" customHeight="1">
      <c r="A546" s="466"/>
      <c r="B546" s="466"/>
      <c r="C546" s="466"/>
      <c r="D546" s="466"/>
      <c r="E546" s="466"/>
      <c r="F546" s="466"/>
      <c r="G546" s="466"/>
      <c r="H546" s="466"/>
      <c r="I546" s="466"/>
      <c r="J546" s="466"/>
      <c r="K546" s="466"/>
      <c r="L546" s="472"/>
      <c r="M546" s="466"/>
      <c r="N546" s="466"/>
      <c r="O546" s="466"/>
      <c r="P546" s="436"/>
      <c r="Q546" s="180"/>
      <c r="R546" s="466"/>
      <c r="S546" s="466"/>
      <c r="T546" s="466"/>
      <c r="U546" s="466"/>
      <c r="V546" s="466"/>
      <c r="W546" s="466"/>
      <c r="X546" s="466"/>
      <c r="Y546" s="466"/>
      <c r="Z546" s="466"/>
      <c r="AA546" s="466"/>
      <c r="AB546" s="466"/>
      <c r="AC546" s="466"/>
      <c r="AD546" s="466"/>
      <c r="AE546" s="466"/>
      <c r="AF546" s="466"/>
      <c r="AG546" s="466"/>
      <c r="AH546" s="466"/>
      <c r="AI546" s="466"/>
      <c r="AJ546" s="466"/>
    </row>
    <row r="547" spans="1:36" ht="12.75" customHeight="1">
      <c r="A547" s="466"/>
      <c r="B547" s="466"/>
      <c r="C547" s="466"/>
      <c r="D547" s="466"/>
      <c r="E547" s="466"/>
      <c r="F547" s="466"/>
      <c r="G547" s="466"/>
      <c r="H547" s="466"/>
      <c r="I547" s="466"/>
      <c r="J547" s="466"/>
      <c r="K547" s="466"/>
      <c r="L547" s="472"/>
      <c r="M547" s="466"/>
      <c r="N547" s="466"/>
      <c r="O547" s="466"/>
      <c r="P547" s="436"/>
      <c r="Q547" s="180"/>
      <c r="R547" s="466"/>
      <c r="S547" s="466"/>
      <c r="T547" s="466"/>
      <c r="U547" s="466"/>
      <c r="V547" s="466"/>
      <c r="W547" s="466"/>
      <c r="X547" s="466"/>
      <c r="Y547" s="466"/>
      <c r="Z547" s="466"/>
      <c r="AA547" s="466"/>
      <c r="AB547" s="466"/>
      <c r="AC547" s="466"/>
      <c r="AD547" s="466"/>
      <c r="AE547" s="466"/>
      <c r="AF547" s="466"/>
      <c r="AG547" s="466"/>
      <c r="AH547" s="466"/>
      <c r="AI547" s="466"/>
      <c r="AJ547" s="466"/>
    </row>
    <row r="548" spans="1:36" ht="12.75" customHeight="1">
      <c r="A548" s="466"/>
      <c r="B548" s="466"/>
      <c r="C548" s="466"/>
      <c r="D548" s="466"/>
      <c r="E548" s="466"/>
      <c r="F548" s="466"/>
      <c r="G548" s="466"/>
      <c r="H548" s="466"/>
      <c r="I548" s="466"/>
      <c r="J548" s="466"/>
      <c r="K548" s="466"/>
      <c r="L548" s="472"/>
      <c r="M548" s="466"/>
      <c r="N548" s="466"/>
      <c r="O548" s="466"/>
      <c r="P548" s="436"/>
      <c r="Q548" s="180"/>
      <c r="R548" s="466"/>
      <c r="S548" s="466"/>
      <c r="T548" s="466"/>
      <c r="U548" s="466"/>
      <c r="V548" s="466"/>
      <c r="W548" s="466"/>
      <c r="X548" s="466"/>
      <c r="Y548" s="466"/>
      <c r="Z548" s="466"/>
      <c r="AA548" s="466"/>
      <c r="AB548" s="466"/>
      <c r="AC548" s="466"/>
      <c r="AD548" s="466"/>
      <c r="AE548" s="466"/>
      <c r="AF548" s="466"/>
      <c r="AG548" s="466"/>
      <c r="AH548" s="466"/>
      <c r="AI548" s="466"/>
      <c r="AJ548" s="466"/>
    </row>
    <row r="549" spans="1:36" ht="12.75" customHeight="1">
      <c r="A549" s="466"/>
      <c r="B549" s="466"/>
      <c r="C549" s="466"/>
      <c r="D549" s="466"/>
      <c r="E549" s="466"/>
      <c r="F549" s="466"/>
      <c r="G549" s="466"/>
      <c r="H549" s="466"/>
      <c r="I549" s="466"/>
      <c r="J549" s="466"/>
      <c r="K549" s="466"/>
      <c r="L549" s="472"/>
      <c r="M549" s="466"/>
      <c r="N549" s="466"/>
      <c r="O549" s="466"/>
      <c r="P549" s="436"/>
      <c r="Q549" s="180"/>
      <c r="R549" s="466"/>
      <c r="S549" s="466"/>
      <c r="T549" s="466"/>
      <c r="U549" s="466"/>
      <c r="V549" s="466"/>
      <c r="W549" s="466"/>
      <c r="X549" s="466"/>
      <c r="Y549" s="466"/>
      <c r="Z549" s="466"/>
      <c r="AA549" s="466"/>
      <c r="AB549" s="466"/>
      <c r="AC549" s="466"/>
      <c r="AD549" s="466"/>
      <c r="AE549" s="466"/>
      <c r="AF549" s="466"/>
      <c r="AG549" s="466"/>
      <c r="AH549" s="466"/>
      <c r="AI549" s="466"/>
      <c r="AJ549" s="466"/>
    </row>
    <row r="550" spans="1:36" ht="12.75" customHeight="1">
      <c r="A550" s="466"/>
      <c r="B550" s="466"/>
      <c r="C550" s="466"/>
      <c r="D550" s="466"/>
      <c r="E550" s="466"/>
      <c r="F550" s="466"/>
      <c r="G550" s="466"/>
      <c r="H550" s="466"/>
      <c r="I550" s="466"/>
      <c r="J550" s="466"/>
      <c r="K550" s="466"/>
      <c r="L550" s="472"/>
      <c r="M550" s="466"/>
      <c r="N550" s="466"/>
      <c r="O550" s="466"/>
      <c r="P550" s="436"/>
      <c r="Q550" s="180"/>
      <c r="R550" s="466"/>
      <c r="S550" s="466"/>
      <c r="T550" s="466"/>
      <c r="U550" s="466"/>
      <c r="V550" s="466"/>
      <c r="W550" s="466"/>
      <c r="X550" s="466"/>
      <c r="Y550" s="466"/>
      <c r="Z550" s="466"/>
      <c r="AA550" s="466"/>
      <c r="AB550" s="466"/>
      <c r="AC550" s="466"/>
      <c r="AD550" s="466"/>
      <c r="AE550" s="466"/>
      <c r="AF550" s="466"/>
      <c r="AG550" s="466"/>
      <c r="AH550" s="466"/>
      <c r="AI550" s="466"/>
      <c r="AJ550" s="466"/>
    </row>
    <row r="551" spans="1:36" ht="12.75" customHeight="1">
      <c r="A551" s="466"/>
      <c r="B551" s="466"/>
      <c r="C551" s="466"/>
      <c r="D551" s="466"/>
      <c r="E551" s="466"/>
      <c r="F551" s="466"/>
      <c r="G551" s="466"/>
      <c r="H551" s="466"/>
      <c r="I551" s="466"/>
      <c r="J551" s="466"/>
      <c r="K551" s="466"/>
      <c r="L551" s="472"/>
      <c r="M551" s="466"/>
      <c r="N551" s="466"/>
      <c r="O551" s="466"/>
      <c r="P551" s="436"/>
      <c r="Q551" s="180"/>
      <c r="R551" s="466"/>
      <c r="S551" s="466"/>
      <c r="T551" s="466"/>
      <c r="U551" s="466"/>
      <c r="V551" s="466"/>
      <c r="W551" s="466"/>
      <c r="X551" s="466"/>
      <c r="Y551" s="466"/>
      <c r="Z551" s="466"/>
      <c r="AA551" s="466"/>
      <c r="AB551" s="466"/>
      <c r="AC551" s="466"/>
      <c r="AD551" s="466"/>
      <c r="AE551" s="466"/>
      <c r="AF551" s="466"/>
      <c r="AG551" s="466"/>
      <c r="AH551" s="466"/>
      <c r="AI551" s="466"/>
      <c r="AJ551" s="466"/>
    </row>
    <row r="552" spans="1:36" ht="12.75" customHeight="1">
      <c r="A552" s="466"/>
      <c r="B552" s="466"/>
      <c r="C552" s="466"/>
      <c r="D552" s="466"/>
      <c r="E552" s="466"/>
      <c r="F552" s="466"/>
      <c r="G552" s="466"/>
      <c r="H552" s="466"/>
      <c r="I552" s="466"/>
      <c r="J552" s="466"/>
      <c r="K552" s="466"/>
      <c r="L552" s="472"/>
      <c r="M552" s="466"/>
      <c r="N552" s="466"/>
      <c r="O552" s="466"/>
      <c r="P552" s="436"/>
      <c r="Q552" s="180"/>
      <c r="R552" s="466"/>
      <c r="S552" s="466"/>
      <c r="T552" s="466"/>
      <c r="U552" s="466"/>
      <c r="V552" s="466"/>
      <c r="W552" s="466"/>
      <c r="X552" s="466"/>
      <c r="Y552" s="466"/>
      <c r="Z552" s="466"/>
      <c r="AA552" s="466"/>
      <c r="AB552" s="466"/>
      <c r="AC552" s="466"/>
      <c r="AD552" s="466"/>
      <c r="AE552" s="466"/>
      <c r="AF552" s="466"/>
      <c r="AG552" s="466"/>
      <c r="AH552" s="466"/>
      <c r="AI552" s="466"/>
      <c r="AJ552" s="466"/>
    </row>
    <row r="553" spans="1:36" ht="12.75" customHeight="1">
      <c r="A553" s="466"/>
      <c r="B553" s="466"/>
      <c r="C553" s="466"/>
      <c r="D553" s="466"/>
      <c r="E553" s="466"/>
      <c r="F553" s="466"/>
      <c r="G553" s="466"/>
      <c r="H553" s="466"/>
      <c r="I553" s="466"/>
      <c r="J553" s="466"/>
      <c r="K553" s="466"/>
      <c r="L553" s="472"/>
      <c r="M553" s="466"/>
      <c r="N553" s="466"/>
      <c r="O553" s="466"/>
      <c r="P553" s="436"/>
      <c r="Q553" s="180"/>
      <c r="R553" s="466"/>
      <c r="S553" s="466"/>
      <c r="T553" s="466"/>
      <c r="U553" s="466"/>
      <c r="V553" s="466"/>
      <c r="W553" s="466"/>
      <c r="X553" s="466"/>
      <c r="Y553" s="466"/>
      <c r="Z553" s="466"/>
      <c r="AA553" s="466"/>
      <c r="AB553" s="466"/>
      <c r="AC553" s="466"/>
      <c r="AD553" s="466"/>
      <c r="AE553" s="466"/>
      <c r="AF553" s="466"/>
      <c r="AG553" s="466"/>
      <c r="AH553" s="466"/>
      <c r="AI553" s="466"/>
      <c r="AJ553" s="466"/>
    </row>
    <row r="554" spans="1:36" ht="12.75" customHeight="1">
      <c r="A554" s="466"/>
      <c r="B554" s="466"/>
      <c r="C554" s="466"/>
      <c r="D554" s="466"/>
      <c r="E554" s="466"/>
      <c r="F554" s="466"/>
      <c r="G554" s="466"/>
      <c r="H554" s="466"/>
      <c r="I554" s="466"/>
      <c r="J554" s="466"/>
      <c r="K554" s="466"/>
      <c r="L554" s="472"/>
      <c r="M554" s="466"/>
      <c r="N554" s="466"/>
      <c r="O554" s="466"/>
      <c r="P554" s="436"/>
      <c r="Q554" s="180"/>
      <c r="R554" s="466"/>
      <c r="S554" s="466"/>
      <c r="T554" s="466"/>
      <c r="U554" s="466"/>
      <c r="V554" s="466"/>
      <c r="W554" s="466"/>
      <c r="X554" s="466"/>
      <c r="Y554" s="466"/>
      <c r="Z554" s="466"/>
      <c r="AA554" s="466"/>
      <c r="AB554" s="466"/>
      <c r="AC554" s="466"/>
      <c r="AD554" s="466"/>
      <c r="AE554" s="466"/>
      <c r="AF554" s="466"/>
      <c r="AG554" s="466"/>
      <c r="AH554" s="466"/>
      <c r="AI554" s="466"/>
      <c r="AJ554" s="466"/>
    </row>
    <row r="555" spans="1:36" ht="12.75" customHeight="1">
      <c r="A555" s="466"/>
      <c r="B555" s="466"/>
      <c r="C555" s="466"/>
      <c r="D555" s="466"/>
      <c r="E555" s="466"/>
      <c r="F555" s="466"/>
      <c r="G555" s="466"/>
      <c r="H555" s="466"/>
      <c r="I555" s="466"/>
      <c r="J555" s="466"/>
      <c r="K555" s="466"/>
      <c r="L555" s="472"/>
      <c r="M555" s="466"/>
      <c r="N555" s="466"/>
      <c r="O555" s="466"/>
      <c r="P555" s="436"/>
      <c r="Q555" s="180"/>
      <c r="R555" s="466"/>
      <c r="S555" s="466"/>
      <c r="T555" s="466"/>
      <c r="U555" s="466"/>
      <c r="V555" s="466"/>
      <c r="W555" s="466"/>
      <c r="X555" s="466"/>
      <c r="Y555" s="466"/>
      <c r="Z555" s="466"/>
      <c r="AA555" s="466"/>
      <c r="AB555" s="466"/>
      <c r="AC555" s="466"/>
      <c r="AD555" s="466"/>
      <c r="AE555" s="466"/>
      <c r="AF555" s="466"/>
      <c r="AG555" s="466"/>
      <c r="AH555" s="466"/>
      <c r="AI555" s="466"/>
      <c r="AJ555" s="466"/>
    </row>
    <row r="556" spans="1:36" ht="12.75" customHeight="1">
      <c r="A556" s="466"/>
      <c r="B556" s="466"/>
      <c r="C556" s="466"/>
      <c r="D556" s="466"/>
      <c r="E556" s="466"/>
      <c r="F556" s="466"/>
      <c r="G556" s="466"/>
      <c r="H556" s="466"/>
      <c r="I556" s="466"/>
      <c r="J556" s="466"/>
      <c r="K556" s="466"/>
      <c r="L556" s="472"/>
      <c r="M556" s="466"/>
      <c r="N556" s="466"/>
      <c r="O556" s="466"/>
      <c r="P556" s="436"/>
      <c r="Q556" s="180"/>
      <c r="R556" s="466"/>
      <c r="S556" s="466"/>
      <c r="T556" s="466"/>
      <c r="U556" s="466"/>
      <c r="V556" s="466"/>
      <c r="W556" s="466"/>
      <c r="X556" s="466"/>
      <c r="Y556" s="466"/>
      <c r="Z556" s="466"/>
      <c r="AA556" s="466"/>
      <c r="AB556" s="466"/>
      <c r="AC556" s="466"/>
      <c r="AD556" s="466"/>
      <c r="AE556" s="466"/>
      <c r="AF556" s="466"/>
      <c r="AG556" s="466"/>
      <c r="AH556" s="466"/>
      <c r="AI556" s="466"/>
      <c r="AJ556" s="466"/>
    </row>
    <row r="557" spans="1:36" ht="12.75" customHeight="1">
      <c r="A557" s="466"/>
      <c r="B557" s="466"/>
      <c r="C557" s="466"/>
      <c r="D557" s="466"/>
      <c r="E557" s="466"/>
      <c r="F557" s="466"/>
      <c r="G557" s="466"/>
      <c r="H557" s="466"/>
      <c r="I557" s="466"/>
      <c r="J557" s="466"/>
      <c r="K557" s="466"/>
      <c r="L557" s="472"/>
      <c r="M557" s="466"/>
      <c r="N557" s="466"/>
      <c r="O557" s="466"/>
      <c r="P557" s="436"/>
      <c r="Q557" s="180"/>
      <c r="R557" s="466"/>
      <c r="S557" s="466"/>
      <c r="T557" s="466"/>
      <c r="U557" s="466"/>
      <c r="V557" s="466"/>
      <c r="W557" s="466"/>
      <c r="X557" s="466"/>
      <c r="Y557" s="466"/>
      <c r="Z557" s="466"/>
      <c r="AA557" s="466"/>
      <c r="AB557" s="466"/>
      <c r="AC557" s="466"/>
      <c r="AD557" s="466"/>
      <c r="AE557" s="466"/>
      <c r="AF557" s="466"/>
      <c r="AG557" s="466"/>
      <c r="AH557" s="466"/>
      <c r="AI557" s="466"/>
      <c r="AJ557" s="466"/>
    </row>
    <row r="558" spans="1:36" ht="12.75" customHeight="1">
      <c r="A558" s="466"/>
      <c r="B558" s="466"/>
      <c r="C558" s="466"/>
      <c r="D558" s="466"/>
      <c r="E558" s="466"/>
      <c r="F558" s="466"/>
      <c r="G558" s="466"/>
      <c r="H558" s="466"/>
      <c r="I558" s="466"/>
      <c r="J558" s="466"/>
      <c r="K558" s="466"/>
      <c r="L558" s="472"/>
      <c r="M558" s="466"/>
      <c r="N558" s="466"/>
      <c r="O558" s="466"/>
      <c r="P558" s="436"/>
      <c r="Q558" s="180"/>
      <c r="R558" s="466"/>
      <c r="S558" s="466"/>
      <c r="T558" s="466"/>
      <c r="U558" s="466"/>
      <c r="V558" s="466"/>
      <c r="W558" s="466"/>
      <c r="X558" s="466"/>
      <c r="Y558" s="466"/>
      <c r="Z558" s="466"/>
      <c r="AA558" s="466"/>
      <c r="AB558" s="466"/>
      <c r="AC558" s="466"/>
      <c r="AD558" s="466"/>
      <c r="AE558" s="466"/>
      <c r="AF558" s="466"/>
      <c r="AG558" s="466"/>
      <c r="AH558" s="466"/>
      <c r="AI558" s="466"/>
      <c r="AJ558" s="466"/>
    </row>
    <row r="559" spans="1:36" ht="12.75" customHeight="1">
      <c r="A559" s="466"/>
      <c r="B559" s="466"/>
      <c r="C559" s="466"/>
      <c r="D559" s="466"/>
      <c r="E559" s="466"/>
      <c r="F559" s="466"/>
      <c r="G559" s="466"/>
      <c r="H559" s="466"/>
      <c r="I559" s="466"/>
      <c r="J559" s="466"/>
      <c r="K559" s="466"/>
      <c r="L559" s="472"/>
      <c r="M559" s="466"/>
      <c r="N559" s="466"/>
      <c r="O559" s="466"/>
      <c r="P559" s="436"/>
      <c r="Q559" s="180"/>
      <c r="R559" s="466"/>
      <c r="S559" s="466"/>
      <c r="T559" s="466"/>
      <c r="U559" s="466"/>
      <c r="V559" s="466"/>
      <c r="W559" s="466"/>
      <c r="X559" s="466"/>
      <c r="Y559" s="466"/>
      <c r="Z559" s="466"/>
      <c r="AA559" s="466"/>
      <c r="AB559" s="466"/>
      <c r="AC559" s="466"/>
      <c r="AD559" s="466"/>
      <c r="AE559" s="466"/>
      <c r="AF559" s="466"/>
      <c r="AG559" s="466"/>
      <c r="AH559" s="466"/>
      <c r="AI559" s="466"/>
      <c r="AJ559" s="466"/>
    </row>
    <row r="560" spans="1:36" ht="12.75" customHeight="1">
      <c r="A560" s="466"/>
      <c r="B560" s="466"/>
      <c r="C560" s="466"/>
      <c r="D560" s="466"/>
      <c r="E560" s="466"/>
      <c r="F560" s="466"/>
      <c r="G560" s="466"/>
      <c r="H560" s="466"/>
      <c r="I560" s="466"/>
      <c r="J560" s="466"/>
      <c r="K560" s="466"/>
      <c r="L560" s="472"/>
      <c r="M560" s="466"/>
      <c r="N560" s="466"/>
      <c r="O560" s="466"/>
      <c r="P560" s="436"/>
      <c r="Q560" s="180"/>
      <c r="R560" s="466"/>
      <c r="S560" s="466"/>
      <c r="T560" s="466"/>
      <c r="U560" s="466"/>
      <c r="V560" s="466"/>
      <c r="W560" s="466"/>
      <c r="X560" s="466"/>
      <c r="Y560" s="466"/>
      <c r="Z560" s="466"/>
      <c r="AA560" s="466"/>
      <c r="AB560" s="466"/>
      <c r="AC560" s="466"/>
      <c r="AD560" s="466"/>
      <c r="AE560" s="466"/>
      <c r="AF560" s="466"/>
      <c r="AG560" s="466"/>
      <c r="AH560" s="466"/>
      <c r="AI560" s="466"/>
      <c r="AJ560" s="466"/>
    </row>
    <row r="561" spans="1:36" ht="12.75" customHeight="1">
      <c r="A561" s="466"/>
      <c r="B561" s="466"/>
      <c r="C561" s="466"/>
      <c r="D561" s="466"/>
      <c r="E561" s="466"/>
      <c r="F561" s="466"/>
      <c r="G561" s="466"/>
      <c r="H561" s="466"/>
      <c r="I561" s="466"/>
      <c r="J561" s="466"/>
      <c r="K561" s="466"/>
      <c r="L561" s="472"/>
      <c r="M561" s="466"/>
      <c r="N561" s="466"/>
      <c r="O561" s="466"/>
      <c r="P561" s="436"/>
      <c r="Q561" s="180"/>
      <c r="R561" s="466"/>
      <c r="S561" s="466"/>
      <c r="T561" s="466"/>
      <c r="U561" s="466"/>
      <c r="V561" s="466"/>
      <c r="W561" s="466"/>
      <c r="X561" s="466"/>
      <c r="Y561" s="466"/>
      <c r="Z561" s="466"/>
      <c r="AA561" s="466"/>
      <c r="AB561" s="466"/>
      <c r="AC561" s="466"/>
      <c r="AD561" s="466"/>
      <c r="AE561" s="466"/>
      <c r="AF561" s="466"/>
      <c r="AG561" s="466"/>
      <c r="AH561" s="466"/>
      <c r="AI561" s="466"/>
      <c r="AJ561" s="466"/>
    </row>
    <row r="562" spans="1:36" ht="12.75" customHeight="1">
      <c r="A562" s="466"/>
      <c r="B562" s="466"/>
      <c r="C562" s="466"/>
      <c r="D562" s="466"/>
      <c r="E562" s="466"/>
      <c r="F562" s="466"/>
      <c r="G562" s="466"/>
      <c r="H562" s="466"/>
      <c r="I562" s="466"/>
      <c r="J562" s="466"/>
      <c r="K562" s="466"/>
      <c r="L562" s="472"/>
      <c r="M562" s="466"/>
      <c r="N562" s="466"/>
      <c r="O562" s="466"/>
      <c r="P562" s="436"/>
      <c r="Q562" s="180"/>
      <c r="R562" s="466"/>
      <c r="S562" s="466"/>
      <c r="T562" s="466"/>
      <c r="U562" s="466"/>
      <c r="V562" s="466"/>
      <c r="W562" s="466"/>
      <c r="X562" s="466"/>
      <c r="Y562" s="466"/>
      <c r="Z562" s="466"/>
      <c r="AA562" s="466"/>
      <c r="AB562" s="466"/>
      <c r="AC562" s="466"/>
      <c r="AD562" s="466"/>
      <c r="AE562" s="466"/>
      <c r="AF562" s="466"/>
      <c r="AG562" s="466"/>
      <c r="AH562" s="466"/>
      <c r="AI562" s="466"/>
      <c r="AJ562" s="466"/>
    </row>
    <row r="563" spans="1:36" ht="12.75" customHeight="1">
      <c r="A563" s="466"/>
      <c r="B563" s="466"/>
      <c r="C563" s="466"/>
      <c r="D563" s="466"/>
      <c r="E563" s="466"/>
      <c r="F563" s="466"/>
      <c r="G563" s="466"/>
      <c r="H563" s="466"/>
      <c r="I563" s="466"/>
      <c r="J563" s="466"/>
      <c r="K563" s="466"/>
      <c r="L563" s="472"/>
      <c r="M563" s="466"/>
      <c r="N563" s="466"/>
      <c r="O563" s="466"/>
      <c r="P563" s="436"/>
      <c r="Q563" s="180"/>
      <c r="R563" s="466"/>
      <c r="S563" s="466"/>
      <c r="T563" s="466"/>
      <c r="U563" s="466"/>
      <c r="V563" s="466"/>
      <c r="W563" s="466"/>
      <c r="X563" s="466"/>
      <c r="Y563" s="466"/>
      <c r="Z563" s="466"/>
      <c r="AA563" s="466"/>
      <c r="AB563" s="466"/>
      <c r="AC563" s="466"/>
      <c r="AD563" s="466"/>
      <c r="AE563" s="466"/>
      <c r="AF563" s="466"/>
      <c r="AG563" s="466"/>
      <c r="AH563" s="466"/>
      <c r="AI563" s="466"/>
      <c r="AJ563" s="466"/>
    </row>
    <row r="564" spans="1:36" ht="12.75" customHeight="1">
      <c r="A564" s="466"/>
      <c r="B564" s="466"/>
      <c r="C564" s="466"/>
      <c r="D564" s="466"/>
      <c r="E564" s="466"/>
      <c r="F564" s="466"/>
      <c r="G564" s="466"/>
      <c r="H564" s="466"/>
      <c r="I564" s="466"/>
      <c r="J564" s="466"/>
      <c r="K564" s="466"/>
      <c r="L564" s="472"/>
      <c r="M564" s="466"/>
      <c r="N564" s="466"/>
      <c r="O564" s="466"/>
      <c r="P564" s="436"/>
      <c r="Q564" s="180"/>
      <c r="R564" s="466"/>
      <c r="S564" s="466"/>
      <c r="T564" s="466"/>
      <c r="U564" s="466"/>
      <c r="V564" s="466"/>
      <c r="W564" s="466"/>
      <c r="X564" s="466"/>
      <c r="Y564" s="466"/>
      <c r="Z564" s="466"/>
      <c r="AA564" s="466"/>
      <c r="AB564" s="466"/>
      <c r="AC564" s="466"/>
      <c r="AD564" s="466"/>
      <c r="AE564" s="466"/>
      <c r="AF564" s="466"/>
      <c r="AG564" s="466"/>
      <c r="AH564" s="466"/>
      <c r="AI564" s="466"/>
      <c r="AJ564" s="466"/>
    </row>
    <row r="565" spans="1:36" ht="12.75" customHeight="1">
      <c r="A565" s="466"/>
      <c r="B565" s="466"/>
      <c r="C565" s="466"/>
      <c r="D565" s="466"/>
      <c r="E565" s="466"/>
      <c r="F565" s="466"/>
      <c r="G565" s="466"/>
      <c r="H565" s="466"/>
      <c r="I565" s="466"/>
      <c r="J565" s="466"/>
      <c r="K565" s="466"/>
      <c r="L565" s="472"/>
      <c r="M565" s="466"/>
      <c r="N565" s="466"/>
      <c r="O565" s="466"/>
      <c r="P565" s="436"/>
      <c r="Q565" s="180"/>
      <c r="R565" s="466"/>
      <c r="S565" s="466"/>
      <c r="T565" s="466"/>
      <c r="U565" s="466"/>
      <c r="V565" s="466"/>
      <c r="W565" s="466"/>
      <c r="X565" s="466"/>
      <c r="Y565" s="466"/>
      <c r="Z565" s="466"/>
      <c r="AA565" s="466"/>
      <c r="AB565" s="466"/>
      <c r="AC565" s="466"/>
      <c r="AD565" s="466"/>
      <c r="AE565" s="466"/>
      <c r="AF565" s="466"/>
      <c r="AG565" s="466"/>
      <c r="AH565" s="466"/>
      <c r="AI565" s="466"/>
      <c r="AJ565" s="466"/>
    </row>
    <row r="566" spans="1:36" ht="12.75" customHeight="1">
      <c r="A566" s="466"/>
      <c r="B566" s="466"/>
      <c r="C566" s="466"/>
      <c r="D566" s="466"/>
      <c r="E566" s="466"/>
      <c r="F566" s="466"/>
      <c r="G566" s="466"/>
      <c r="H566" s="466"/>
      <c r="I566" s="466"/>
      <c r="J566" s="466"/>
      <c r="K566" s="466"/>
      <c r="L566" s="472"/>
      <c r="M566" s="466"/>
      <c r="N566" s="466"/>
      <c r="O566" s="466"/>
      <c r="P566" s="436"/>
      <c r="Q566" s="180"/>
      <c r="R566" s="466"/>
      <c r="S566" s="466"/>
      <c r="T566" s="466"/>
      <c r="U566" s="466"/>
      <c r="V566" s="466"/>
      <c r="W566" s="466"/>
      <c r="X566" s="466"/>
      <c r="Y566" s="466"/>
      <c r="Z566" s="466"/>
      <c r="AA566" s="466"/>
      <c r="AB566" s="466"/>
      <c r="AC566" s="466"/>
      <c r="AD566" s="466"/>
      <c r="AE566" s="466"/>
      <c r="AF566" s="466"/>
      <c r="AG566" s="466"/>
      <c r="AH566" s="466"/>
      <c r="AI566" s="466"/>
      <c r="AJ566" s="466"/>
    </row>
    <row r="567" spans="1:36" ht="12.75" customHeight="1">
      <c r="A567" s="466"/>
      <c r="B567" s="466"/>
      <c r="C567" s="466"/>
      <c r="D567" s="466"/>
      <c r="E567" s="466"/>
      <c r="F567" s="466"/>
      <c r="G567" s="466"/>
      <c r="H567" s="466"/>
      <c r="I567" s="466"/>
      <c r="J567" s="466"/>
      <c r="K567" s="466"/>
      <c r="L567" s="472"/>
      <c r="M567" s="466"/>
      <c r="N567" s="466"/>
      <c r="O567" s="466"/>
      <c r="P567" s="436"/>
      <c r="Q567" s="180"/>
      <c r="R567" s="466"/>
      <c r="S567" s="466"/>
      <c r="T567" s="466"/>
      <c r="U567" s="466"/>
      <c r="V567" s="466"/>
      <c r="W567" s="466"/>
      <c r="X567" s="466"/>
      <c r="Y567" s="466"/>
      <c r="Z567" s="466"/>
      <c r="AA567" s="466"/>
      <c r="AB567" s="466"/>
      <c r="AC567" s="466"/>
      <c r="AD567" s="466"/>
      <c r="AE567" s="466"/>
      <c r="AF567" s="466"/>
      <c r="AG567" s="466"/>
      <c r="AH567" s="466"/>
      <c r="AI567" s="466"/>
      <c r="AJ567" s="466"/>
    </row>
    <row r="568" spans="1:36" ht="12.75" customHeight="1">
      <c r="A568" s="466"/>
      <c r="B568" s="466"/>
      <c r="C568" s="466"/>
      <c r="D568" s="466"/>
      <c r="E568" s="466"/>
      <c r="F568" s="466"/>
      <c r="G568" s="466"/>
      <c r="H568" s="466"/>
      <c r="I568" s="466"/>
      <c r="J568" s="466"/>
      <c r="K568" s="466"/>
      <c r="L568" s="472"/>
      <c r="M568" s="466"/>
      <c r="N568" s="466"/>
      <c r="O568" s="466"/>
      <c r="P568" s="436"/>
      <c r="Q568" s="180"/>
      <c r="R568" s="466"/>
      <c r="S568" s="466"/>
      <c r="T568" s="466"/>
      <c r="U568" s="466"/>
      <c r="V568" s="466"/>
      <c r="W568" s="466"/>
      <c r="X568" s="466"/>
      <c r="Y568" s="466"/>
      <c r="Z568" s="466"/>
      <c r="AA568" s="466"/>
      <c r="AB568" s="466"/>
      <c r="AC568" s="466"/>
      <c r="AD568" s="466"/>
      <c r="AE568" s="466"/>
      <c r="AF568" s="466"/>
      <c r="AG568" s="466"/>
      <c r="AH568" s="466"/>
      <c r="AI568" s="466"/>
      <c r="AJ568" s="466"/>
    </row>
    <row r="569" spans="1:36" ht="12.75" customHeight="1">
      <c r="A569" s="466"/>
      <c r="B569" s="466"/>
      <c r="C569" s="466"/>
      <c r="D569" s="466"/>
      <c r="E569" s="466"/>
      <c r="F569" s="466"/>
      <c r="G569" s="466"/>
      <c r="H569" s="466"/>
      <c r="I569" s="466"/>
      <c r="J569" s="466"/>
      <c r="K569" s="466"/>
      <c r="L569" s="472"/>
      <c r="M569" s="466"/>
      <c r="N569" s="466"/>
      <c r="O569" s="466"/>
      <c r="P569" s="436"/>
      <c r="Q569" s="180"/>
      <c r="R569" s="466"/>
      <c r="S569" s="466"/>
      <c r="T569" s="466"/>
      <c r="U569" s="466"/>
      <c r="V569" s="466"/>
      <c r="W569" s="466"/>
      <c r="X569" s="466"/>
      <c r="Y569" s="466"/>
      <c r="Z569" s="466"/>
      <c r="AA569" s="466"/>
      <c r="AB569" s="466"/>
      <c r="AC569" s="466"/>
      <c r="AD569" s="466"/>
      <c r="AE569" s="466"/>
      <c r="AF569" s="466"/>
      <c r="AG569" s="466"/>
      <c r="AH569" s="466"/>
      <c r="AI569" s="466"/>
      <c r="AJ569" s="466"/>
    </row>
    <row r="570" spans="1:36" ht="12.75" customHeight="1">
      <c r="A570" s="466"/>
      <c r="B570" s="466"/>
      <c r="C570" s="466"/>
      <c r="D570" s="466"/>
      <c r="E570" s="466"/>
      <c r="F570" s="466"/>
      <c r="G570" s="466"/>
      <c r="H570" s="466"/>
      <c r="I570" s="466"/>
      <c r="J570" s="466"/>
      <c r="K570" s="466"/>
      <c r="L570" s="472"/>
      <c r="M570" s="466"/>
      <c r="N570" s="466"/>
      <c r="O570" s="466"/>
      <c r="P570" s="436"/>
      <c r="Q570" s="180"/>
      <c r="R570" s="466"/>
      <c r="S570" s="466"/>
      <c r="T570" s="466"/>
      <c r="U570" s="466"/>
      <c r="V570" s="466"/>
      <c r="W570" s="466"/>
      <c r="X570" s="466"/>
      <c r="Y570" s="466"/>
      <c r="Z570" s="466"/>
      <c r="AA570" s="466"/>
      <c r="AB570" s="466"/>
      <c r="AC570" s="466"/>
      <c r="AD570" s="466"/>
      <c r="AE570" s="466"/>
      <c r="AF570" s="466"/>
      <c r="AG570" s="466"/>
      <c r="AH570" s="466"/>
      <c r="AI570" s="466"/>
      <c r="AJ570" s="466"/>
    </row>
    <row r="571" spans="1:36" ht="12.75" customHeight="1">
      <c r="A571" s="466"/>
      <c r="B571" s="466"/>
      <c r="C571" s="466"/>
      <c r="D571" s="466"/>
      <c r="E571" s="466"/>
      <c r="F571" s="466"/>
      <c r="G571" s="466"/>
      <c r="H571" s="466"/>
      <c r="I571" s="466"/>
      <c r="J571" s="466"/>
      <c r="K571" s="466"/>
      <c r="L571" s="472"/>
      <c r="M571" s="466"/>
      <c r="N571" s="466"/>
      <c r="O571" s="466"/>
      <c r="P571" s="436"/>
      <c r="Q571" s="180"/>
      <c r="R571" s="466"/>
      <c r="S571" s="466"/>
      <c r="T571" s="466"/>
      <c r="U571" s="466"/>
      <c r="V571" s="466"/>
      <c r="W571" s="466"/>
      <c r="X571" s="466"/>
      <c r="Y571" s="466"/>
      <c r="Z571" s="466"/>
      <c r="AA571" s="466"/>
      <c r="AB571" s="466"/>
      <c r="AC571" s="466"/>
      <c r="AD571" s="466"/>
      <c r="AE571" s="466"/>
      <c r="AF571" s="466"/>
      <c r="AG571" s="466"/>
      <c r="AH571" s="466"/>
      <c r="AI571" s="466"/>
      <c r="AJ571" s="466"/>
    </row>
    <row r="572" spans="1:36" ht="12.75" customHeight="1">
      <c r="A572" s="466"/>
      <c r="B572" s="466"/>
      <c r="C572" s="466"/>
      <c r="D572" s="466"/>
      <c r="E572" s="466"/>
      <c r="F572" s="466"/>
      <c r="G572" s="466"/>
      <c r="H572" s="466"/>
      <c r="I572" s="466"/>
      <c r="J572" s="466"/>
      <c r="K572" s="466"/>
      <c r="L572" s="472"/>
      <c r="M572" s="466"/>
      <c r="N572" s="466"/>
      <c r="O572" s="466"/>
      <c r="P572" s="436"/>
      <c r="Q572" s="180"/>
      <c r="R572" s="466"/>
      <c r="S572" s="466"/>
      <c r="T572" s="466"/>
      <c r="U572" s="466"/>
      <c r="V572" s="466"/>
      <c r="W572" s="466"/>
      <c r="X572" s="466"/>
      <c r="Y572" s="466"/>
      <c r="Z572" s="466"/>
      <c r="AA572" s="466"/>
      <c r="AB572" s="466"/>
      <c r="AC572" s="466"/>
      <c r="AD572" s="466"/>
      <c r="AE572" s="466"/>
      <c r="AF572" s="466"/>
      <c r="AG572" s="466"/>
      <c r="AH572" s="466"/>
      <c r="AI572" s="466"/>
      <c r="AJ572" s="466"/>
    </row>
    <row r="573" spans="1:36" ht="12.75" customHeight="1">
      <c r="A573" s="466"/>
      <c r="B573" s="466"/>
      <c r="C573" s="466"/>
      <c r="D573" s="466"/>
      <c r="E573" s="466"/>
      <c r="F573" s="466"/>
      <c r="G573" s="466"/>
      <c r="H573" s="466"/>
      <c r="I573" s="466"/>
      <c r="J573" s="466"/>
      <c r="K573" s="466"/>
      <c r="L573" s="472"/>
      <c r="M573" s="466"/>
      <c r="N573" s="466"/>
      <c r="O573" s="466"/>
      <c r="P573" s="436"/>
      <c r="Q573" s="180"/>
      <c r="R573" s="466"/>
      <c r="S573" s="466"/>
      <c r="T573" s="466"/>
      <c r="U573" s="466"/>
      <c r="V573" s="466"/>
      <c r="W573" s="466"/>
      <c r="X573" s="466"/>
      <c r="Y573" s="466"/>
      <c r="Z573" s="466"/>
      <c r="AA573" s="466"/>
      <c r="AB573" s="466"/>
      <c r="AC573" s="466"/>
      <c r="AD573" s="466"/>
      <c r="AE573" s="466"/>
      <c r="AF573" s="466"/>
      <c r="AG573" s="466"/>
      <c r="AH573" s="466"/>
      <c r="AI573" s="466"/>
      <c r="AJ573" s="466"/>
    </row>
    <row r="574" spans="1:36" ht="12.75" customHeight="1">
      <c r="A574" s="466"/>
      <c r="B574" s="466"/>
      <c r="C574" s="466"/>
      <c r="D574" s="466"/>
      <c r="E574" s="466"/>
      <c r="F574" s="466"/>
      <c r="G574" s="466"/>
      <c r="H574" s="466"/>
      <c r="I574" s="466"/>
      <c r="J574" s="466"/>
      <c r="K574" s="466"/>
      <c r="L574" s="472"/>
      <c r="M574" s="466"/>
      <c r="N574" s="466"/>
      <c r="O574" s="466"/>
      <c r="P574" s="436"/>
      <c r="Q574" s="180"/>
      <c r="R574" s="466"/>
      <c r="S574" s="466"/>
      <c r="T574" s="466"/>
      <c r="U574" s="466"/>
      <c r="V574" s="466"/>
      <c r="W574" s="466"/>
      <c r="X574" s="466"/>
      <c r="Y574" s="466"/>
      <c r="Z574" s="466"/>
      <c r="AA574" s="466"/>
      <c r="AB574" s="466"/>
      <c r="AC574" s="466"/>
      <c r="AD574" s="466"/>
      <c r="AE574" s="466"/>
      <c r="AF574" s="466"/>
      <c r="AG574" s="466"/>
      <c r="AH574" s="466"/>
      <c r="AI574" s="466"/>
      <c r="AJ574" s="466"/>
    </row>
    <row r="575" spans="1:36" ht="12.75" customHeight="1">
      <c r="A575" s="466"/>
      <c r="B575" s="466"/>
      <c r="C575" s="466"/>
      <c r="D575" s="466"/>
      <c r="E575" s="466"/>
      <c r="F575" s="466"/>
      <c r="G575" s="466"/>
      <c r="H575" s="466"/>
      <c r="I575" s="466"/>
      <c r="J575" s="466"/>
      <c r="K575" s="466"/>
      <c r="L575" s="472"/>
      <c r="M575" s="466"/>
      <c r="N575" s="466"/>
      <c r="O575" s="466"/>
      <c r="P575" s="436"/>
      <c r="Q575" s="180"/>
      <c r="R575" s="466"/>
      <c r="S575" s="466"/>
      <c r="T575" s="466"/>
      <c r="U575" s="466"/>
      <c r="V575" s="466"/>
      <c r="W575" s="466"/>
      <c r="X575" s="466"/>
      <c r="Y575" s="466"/>
      <c r="Z575" s="466"/>
      <c r="AA575" s="466"/>
      <c r="AB575" s="466"/>
      <c r="AC575" s="466"/>
      <c r="AD575" s="466"/>
      <c r="AE575" s="466"/>
      <c r="AF575" s="466"/>
      <c r="AG575" s="466"/>
      <c r="AH575" s="466"/>
      <c r="AI575" s="466"/>
      <c r="AJ575" s="466"/>
    </row>
    <row r="576" spans="1:36" ht="12.75" customHeight="1">
      <c r="A576" s="466"/>
      <c r="B576" s="466"/>
      <c r="C576" s="466"/>
      <c r="D576" s="466"/>
      <c r="E576" s="466"/>
      <c r="F576" s="466"/>
      <c r="G576" s="466"/>
      <c r="H576" s="466"/>
      <c r="I576" s="466"/>
      <c r="J576" s="466"/>
      <c r="K576" s="466"/>
      <c r="L576" s="472"/>
      <c r="M576" s="466"/>
      <c r="N576" s="466"/>
      <c r="O576" s="466"/>
      <c r="P576" s="436"/>
      <c r="Q576" s="180"/>
      <c r="R576" s="466"/>
      <c r="S576" s="466"/>
      <c r="T576" s="466"/>
      <c r="U576" s="466"/>
      <c r="V576" s="466"/>
      <c r="W576" s="466"/>
      <c r="X576" s="466"/>
      <c r="Y576" s="466"/>
      <c r="Z576" s="466"/>
      <c r="AA576" s="466"/>
      <c r="AB576" s="466"/>
      <c r="AC576" s="466"/>
      <c r="AD576" s="466"/>
      <c r="AE576" s="466"/>
      <c r="AF576" s="466"/>
      <c r="AG576" s="466"/>
      <c r="AH576" s="466"/>
      <c r="AI576" s="466"/>
      <c r="AJ576" s="466"/>
    </row>
    <row r="577" spans="1:36" ht="12.75" customHeight="1">
      <c r="A577" s="466"/>
      <c r="B577" s="466"/>
      <c r="C577" s="466"/>
      <c r="D577" s="466"/>
      <c r="E577" s="466"/>
      <c r="F577" s="466"/>
      <c r="G577" s="466"/>
      <c r="H577" s="466"/>
      <c r="I577" s="466"/>
      <c r="J577" s="466"/>
      <c r="K577" s="466"/>
      <c r="L577" s="472"/>
      <c r="M577" s="466"/>
      <c r="N577" s="466"/>
      <c r="O577" s="466"/>
      <c r="P577" s="436"/>
      <c r="Q577" s="180"/>
      <c r="R577" s="466"/>
      <c r="S577" s="466"/>
      <c r="T577" s="466"/>
      <c r="U577" s="466"/>
      <c r="V577" s="466"/>
      <c r="W577" s="466"/>
      <c r="X577" s="466"/>
      <c r="Y577" s="466"/>
      <c r="Z577" s="466"/>
      <c r="AA577" s="466"/>
      <c r="AB577" s="466"/>
      <c r="AC577" s="466"/>
      <c r="AD577" s="466"/>
      <c r="AE577" s="466"/>
      <c r="AF577" s="466"/>
      <c r="AG577" s="466"/>
      <c r="AH577" s="466"/>
      <c r="AI577" s="466"/>
      <c r="AJ577" s="466"/>
    </row>
    <row r="578" spans="1:36" ht="12.75" customHeight="1">
      <c r="A578" s="466"/>
      <c r="B578" s="466"/>
      <c r="C578" s="466"/>
      <c r="D578" s="466"/>
      <c r="E578" s="466"/>
      <c r="F578" s="466"/>
      <c r="G578" s="466"/>
      <c r="H578" s="466"/>
      <c r="I578" s="466"/>
      <c r="J578" s="466"/>
      <c r="K578" s="466"/>
      <c r="L578" s="472"/>
      <c r="M578" s="466"/>
      <c r="N578" s="466"/>
      <c r="O578" s="466"/>
      <c r="P578" s="436"/>
      <c r="Q578" s="180"/>
      <c r="R578" s="466"/>
      <c r="S578" s="466"/>
      <c r="T578" s="466"/>
      <c r="U578" s="466"/>
      <c r="V578" s="466"/>
      <c r="W578" s="466"/>
      <c r="X578" s="466"/>
      <c r="Y578" s="466"/>
      <c r="Z578" s="466"/>
      <c r="AA578" s="466"/>
      <c r="AB578" s="466"/>
      <c r="AC578" s="466"/>
      <c r="AD578" s="466"/>
      <c r="AE578" s="466"/>
      <c r="AF578" s="466"/>
      <c r="AG578" s="466"/>
      <c r="AH578" s="466"/>
      <c r="AI578" s="466"/>
      <c r="AJ578" s="466"/>
    </row>
    <row r="579" spans="1:36" ht="12.75" customHeight="1">
      <c r="A579" s="466"/>
      <c r="B579" s="466"/>
      <c r="C579" s="466"/>
      <c r="D579" s="466"/>
      <c r="E579" s="466"/>
      <c r="F579" s="466"/>
      <c r="G579" s="466"/>
      <c r="H579" s="466"/>
      <c r="I579" s="466"/>
      <c r="J579" s="466"/>
      <c r="K579" s="466"/>
      <c r="L579" s="472"/>
      <c r="M579" s="466"/>
      <c r="N579" s="466"/>
      <c r="O579" s="466"/>
      <c r="P579" s="436"/>
      <c r="Q579" s="180"/>
      <c r="R579" s="466"/>
      <c r="S579" s="466"/>
      <c r="T579" s="466"/>
      <c r="U579" s="466"/>
      <c r="V579" s="466"/>
      <c r="W579" s="466"/>
      <c r="X579" s="466"/>
      <c r="Y579" s="466"/>
      <c r="Z579" s="466"/>
      <c r="AA579" s="466"/>
      <c r="AB579" s="466"/>
      <c r="AC579" s="466"/>
      <c r="AD579" s="466"/>
      <c r="AE579" s="466"/>
      <c r="AF579" s="466"/>
      <c r="AG579" s="466"/>
      <c r="AH579" s="466"/>
      <c r="AI579" s="466"/>
      <c r="AJ579" s="466"/>
    </row>
    <row r="580" spans="1:36" ht="12.75" customHeight="1">
      <c r="A580" s="466"/>
      <c r="B580" s="466"/>
      <c r="C580" s="466"/>
      <c r="D580" s="466"/>
      <c r="E580" s="466"/>
      <c r="F580" s="466"/>
      <c r="G580" s="466"/>
      <c r="H580" s="466"/>
      <c r="I580" s="466"/>
      <c r="J580" s="466"/>
      <c r="K580" s="466"/>
      <c r="L580" s="472"/>
      <c r="M580" s="466"/>
      <c r="N580" s="466"/>
      <c r="O580" s="466"/>
      <c r="P580" s="436"/>
      <c r="Q580" s="180"/>
      <c r="R580" s="466"/>
      <c r="S580" s="466"/>
      <c r="T580" s="466"/>
      <c r="U580" s="466"/>
      <c r="V580" s="466"/>
      <c r="W580" s="466"/>
      <c r="X580" s="466"/>
      <c r="Y580" s="466"/>
      <c r="Z580" s="466"/>
      <c r="AA580" s="466"/>
      <c r="AB580" s="466"/>
      <c r="AC580" s="466"/>
      <c r="AD580" s="466"/>
      <c r="AE580" s="466"/>
      <c r="AF580" s="466"/>
      <c r="AG580" s="466"/>
      <c r="AH580" s="466"/>
      <c r="AI580" s="466"/>
      <c r="AJ580" s="466"/>
    </row>
    <row r="581" spans="1:36" ht="12.75" customHeight="1">
      <c r="A581" s="466"/>
      <c r="B581" s="466"/>
      <c r="C581" s="466"/>
      <c r="D581" s="466"/>
      <c r="E581" s="466"/>
      <c r="F581" s="466"/>
      <c r="G581" s="466"/>
      <c r="H581" s="466"/>
      <c r="I581" s="466"/>
      <c r="J581" s="466"/>
      <c r="K581" s="466"/>
      <c r="L581" s="472"/>
      <c r="M581" s="466"/>
      <c r="N581" s="466"/>
      <c r="O581" s="466"/>
      <c r="P581" s="436"/>
      <c r="Q581" s="180"/>
      <c r="R581" s="466"/>
      <c r="S581" s="466"/>
      <c r="T581" s="466"/>
      <c r="U581" s="466"/>
      <c r="V581" s="466"/>
      <c r="W581" s="466"/>
      <c r="X581" s="466"/>
      <c r="Y581" s="466"/>
      <c r="Z581" s="466"/>
      <c r="AA581" s="466"/>
      <c r="AB581" s="466"/>
      <c r="AC581" s="466"/>
      <c r="AD581" s="466"/>
      <c r="AE581" s="466"/>
      <c r="AF581" s="466"/>
      <c r="AG581" s="466"/>
      <c r="AH581" s="466"/>
      <c r="AI581" s="466"/>
      <c r="AJ581" s="466"/>
    </row>
    <row r="582" spans="1:36" ht="12.75" customHeight="1">
      <c r="A582" s="466"/>
      <c r="B582" s="466"/>
      <c r="C582" s="466"/>
      <c r="D582" s="466"/>
      <c r="E582" s="466"/>
      <c r="F582" s="466"/>
      <c r="G582" s="466"/>
      <c r="H582" s="466"/>
      <c r="I582" s="466"/>
      <c r="J582" s="466"/>
      <c r="K582" s="466"/>
      <c r="L582" s="472"/>
      <c r="M582" s="466"/>
      <c r="N582" s="466"/>
      <c r="O582" s="466"/>
      <c r="P582" s="436"/>
      <c r="Q582" s="180"/>
      <c r="R582" s="466"/>
      <c r="S582" s="466"/>
      <c r="T582" s="466"/>
      <c r="U582" s="466"/>
      <c r="V582" s="466"/>
      <c r="W582" s="466"/>
      <c r="X582" s="466"/>
      <c r="Y582" s="466"/>
      <c r="Z582" s="466"/>
      <c r="AA582" s="466"/>
      <c r="AB582" s="466"/>
      <c r="AC582" s="466"/>
      <c r="AD582" s="466"/>
      <c r="AE582" s="466"/>
      <c r="AF582" s="466"/>
      <c r="AG582" s="466"/>
      <c r="AH582" s="466"/>
      <c r="AI582" s="466"/>
      <c r="AJ582" s="466"/>
    </row>
    <row r="583" spans="1:36" ht="12.75" customHeight="1">
      <c r="A583" s="466"/>
      <c r="B583" s="466"/>
      <c r="C583" s="466"/>
      <c r="D583" s="466"/>
      <c r="E583" s="466"/>
      <c r="F583" s="466"/>
      <c r="G583" s="466"/>
      <c r="H583" s="466"/>
      <c r="I583" s="466"/>
      <c r="J583" s="466"/>
      <c r="K583" s="466"/>
      <c r="L583" s="472"/>
      <c r="M583" s="466"/>
      <c r="N583" s="466"/>
      <c r="O583" s="466"/>
      <c r="P583" s="436"/>
      <c r="Q583" s="180"/>
      <c r="R583" s="466"/>
      <c r="S583" s="466"/>
      <c r="T583" s="466"/>
      <c r="U583" s="466"/>
      <c r="V583" s="466"/>
      <c r="W583" s="466"/>
      <c r="X583" s="466"/>
      <c r="Y583" s="466"/>
      <c r="Z583" s="466"/>
      <c r="AA583" s="466"/>
      <c r="AB583" s="466"/>
      <c r="AC583" s="466"/>
      <c r="AD583" s="466"/>
      <c r="AE583" s="466"/>
      <c r="AF583" s="466"/>
      <c r="AG583" s="466"/>
      <c r="AH583" s="466"/>
      <c r="AI583" s="466"/>
      <c r="AJ583" s="466"/>
    </row>
    <row r="584" spans="1:36" ht="12.75" customHeight="1">
      <c r="A584" s="466"/>
      <c r="B584" s="466"/>
      <c r="C584" s="466"/>
      <c r="D584" s="466"/>
      <c r="E584" s="466"/>
      <c r="F584" s="466"/>
      <c r="G584" s="466"/>
      <c r="H584" s="466"/>
      <c r="I584" s="466"/>
      <c r="J584" s="466"/>
      <c r="K584" s="466"/>
      <c r="L584" s="472"/>
      <c r="M584" s="466"/>
      <c r="N584" s="466"/>
      <c r="O584" s="466"/>
      <c r="P584" s="436"/>
      <c r="Q584" s="180"/>
      <c r="R584" s="466"/>
      <c r="S584" s="466"/>
      <c r="T584" s="466"/>
      <c r="U584" s="466"/>
      <c r="V584" s="466"/>
      <c r="W584" s="466"/>
      <c r="X584" s="466"/>
      <c r="Y584" s="466"/>
      <c r="Z584" s="466"/>
      <c r="AA584" s="466"/>
      <c r="AB584" s="466"/>
      <c r="AC584" s="466"/>
      <c r="AD584" s="466"/>
      <c r="AE584" s="466"/>
      <c r="AF584" s="466"/>
      <c r="AG584" s="466"/>
      <c r="AH584" s="466"/>
      <c r="AI584" s="466"/>
      <c r="AJ584" s="466"/>
    </row>
    <row r="585" spans="1:36" ht="12.75" customHeight="1">
      <c r="A585" s="466"/>
      <c r="B585" s="466"/>
      <c r="C585" s="466"/>
      <c r="D585" s="466"/>
      <c r="E585" s="466"/>
      <c r="F585" s="466"/>
      <c r="G585" s="466"/>
      <c r="H585" s="466"/>
      <c r="I585" s="466"/>
      <c r="J585" s="466"/>
      <c r="K585" s="466"/>
      <c r="L585" s="472"/>
      <c r="M585" s="466"/>
      <c r="N585" s="466"/>
      <c r="O585" s="466"/>
      <c r="P585" s="436"/>
      <c r="Q585" s="180"/>
      <c r="R585" s="466"/>
      <c r="S585" s="466"/>
      <c r="T585" s="466"/>
      <c r="U585" s="466"/>
      <c r="V585" s="466"/>
      <c r="W585" s="466"/>
      <c r="X585" s="466"/>
      <c r="Y585" s="466"/>
      <c r="Z585" s="466"/>
      <c r="AA585" s="466"/>
      <c r="AB585" s="466"/>
      <c r="AC585" s="466"/>
      <c r="AD585" s="466"/>
      <c r="AE585" s="466"/>
      <c r="AF585" s="466"/>
      <c r="AG585" s="466"/>
      <c r="AH585" s="466"/>
      <c r="AI585" s="466"/>
      <c r="AJ585" s="466"/>
    </row>
    <row r="586" spans="1:36" ht="12.75" customHeight="1">
      <c r="A586" s="466"/>
      <c r="B586" s="466"/>
      <c r="C586" s="466"/>
      <c r="D586" s="466"/>
      <c r="E586" s="466"/>
      <c r="F586" s="466"/>
      <c r="G586" s="466"/>
      <c r="H586" s="466"/>
      <c r="I586" s="466"/>
      <c r="J586" s="466"/>
      <c r="K586" s="466"/>
      <c r="L586" s="472"/>
      <c r="M586" s="466"/>
      <c r="N586" s="466"/>
      <c r="O586" s="466"/>
      <c r="P586" s="436"/>
      <c r="Q586" s="180"/>
      <c r="R586" s="466"/>
      <c r="S586" s="466"/>
      <c r="T586" s="466"/>
      <c r="U586" s="466"/>
      <c r="V586" s="466"/>
      <c r="W586" s="466"/>
      <c r="X586" s="466"/>
      <c r="Y586" s="466"/>
      <c r="Z586" s="466"/>
      <c r="AA586" s="466"/>
      <c r="AB586" s="466"/>
      <c r="AC586" s="466"/>
      <c r="AD586" s="466"/>
      <c r="AE586" s="466"/>
      <c r="AF586" s="466"/>
      <c r="AG586" s="466"/>
      <c r="AH586" s="466"/>
      <c r="AI586" s="466"/>
      <c r="AJ586" s="466"/>
    </row>
    <row r="587" spans="1:36" ht="12.75" customHeight="1">
      <c r="A587" s="466"/>
      <c r="B587" s="466"/>
      <c r="C587" s="466"/>
      <c r="D587" s="466"/>
      <c r="E587" s="466"/>
      <c r="F587" s="466"/>
      <c r="G587" s="466"/>
      <c r="H587" s="466"/>
      <c r="I587" s="466"/>
      <c r="J587" s="466"/>
      <c r="K587" s="466"/>
      <c r="L587" s="472"/>
      <c r="M587" s="466"/>
      <c r="N587" s="466"/>
      <c r="O587" s="466"/>
      <c r="P587" s="436"/>
      <c r="Q587" s="180"/>
      <c r="R587" s="466"/>
      <c r="S587" s="466"/>
      <c r="T587" s="466"/>
      <c r="U587" s="466"/>
      <c r="V587" s="466"/>
      <c r="W587" s="466"/>
      <c r="X587" s="466"/>
      <c r="Y587" s="466"/>
      <c r="Z587" s="466"/>
      <c r="AA587" s="466"/>
      <c r="AB587" s="466"/>
      <c r="AC587" s="466"/>
      <c r="AD587" s="466"/>
      <c r="AE587" s="466"/>
      <c r="AF587" s="466"/>
      <c r="AG587" s="466"/>
      <c r="AH587" s="466"/>
      <c r="AI587" s="466"/>
      <c r="AJ587" s="466"/>
    </row>
    <row r="588" spans="1:36" ht="12.75" customHeight="1">
      <c r="A588" s="466"/>
      <c r="B588" s="466"/>
      <c r="C588" s="466"/>
      <c r="D588" s="466"/>
      <c r="E588" s="466"/>
      <c r="F588" s="466"/>
      <c r="G588" s="466"/>
      <c r="H588" s="466"/>
      <c r="I588" s="466"/>
      <c r="J588" s="466"/>
      <c r="K588" s="466"/>
      <c r="L588" s="472"/>
      <c r="M588" s="466"/>
      <c r="N588" s="466"/>
      <c r="O588" s="466"/>
      <c r="P588" s="436"/>
      <c r="Q588" s="180"/>
      <c r="R588" s="466"/>
      <c r="S588" s="466"/>
      <c r="T588" s="466"/>
      <c r="U588" s="466"/>
      <c r="V588" s="466"/>
      <c r="W588" s="466"/>
      <c r="X588" s="466"/>
      <c r="Y588" s="466"/>
      <c r="Z588" s="466"/>
      <c r="AA588" s="466"/>
      <c r="AB588" s="466"/>
      <c r="AC588" s="466"/>
      <c r="AD588" s="466"/>
      <c r="AE588" s="466"/>
      <c r="AF588" s="466"/>
      <c r="AG588" s="466"/>
      <c r="AH588" s="466"/>
      <c r="AI588" s="466"/>
      <c r="AJ588" s="466"/>
    </row>
    <row r="589" spans="1:36" ht="12.75" customHeight="1">
      <c r="A589" s="466"/>
      <c r="B589" s="466"/>
      <c r="C589" s="466"/>
      <c r="D589" s="466"/>
      <c r="E589" s="466"/>
      <c r="F589" s="466"/>
      <c r="G589" s="466"/>
      <c r="H589" s="466"/>
      <c r="I589" s="466"/>
      <c r="J589" s="466"/>
      <c r="K589" s="466"/>
      <c r="L589" s="472"/>
      <c r="M589" s="466"/>
      <c r="N589" s="466"/>
      <c r="O589" s="466"/>
      <c r="P589" s="436"/>
      <c r="Q589" s="180"/>
      <c r="R589" s="466"/>
      <c r="S589" s="466"/>
      <c r="T589" s="466"/>
      <c r="U589" s="466"/>
      <c r="V589" s="466"/>
      <c r="W589" s="466"/>
      <c r="X589" s="466"/>
      <c r="Y589" s="466"/>
      <c r="Z589" s="466"/>
      <c r="AA589" s="466"/>
      <c r="AB589" s="466"/>
      <c r="AC589" s="466"/>
      <c r="AD589" s="466"/>
      <c r="AE589" s="466"/>
      <c r="AF589" s="466"/>
      <c r="AG589" s="466"/>
      <c r="AH589" s="466"/>
      <c r="AI589" s="466"/>
      <c r="AJ589" s="466"/>
    </row>
    <row r="590" spans="1:36" ht="12.75" customHeight="1">
      <c r="A590" s="466"/>
      <c r="B590" s="466"/>
      <c r="C590" s="466"/>
      <c r="D590" s="466"/>
      <c r="E590" s="466"/>
      <c r="F590" s="466"/>
      <c r="G590" s="466"/>
      <c r="H590" s="466"/>
      <c r="I590" s="466"/>
      <c r="J590" s="466"/>
      <c r="K590" s="466"/>
      <c r="L590" s="472"/>
      <c r="M590" s="466"/>
      <c r="N590" s="466"/>
      <c r="O590" s="466"/>
      <c r="P590" s="436"/>
      <c r="Q590" s="180"/>
      <c r="R590" s="466"/>
      <c r="S590" s="466"/>
      <c r="T590" s="466"/>
      <c r="U590" s="466"/>
      <c r="V590" s="466"/>
      <c r="W590" s="466"/>
      <c r="X590" s="466"/>
      <c r="Y590" s="466"/>
      <c r="Z590" s="466"/>
      <c r="AA590" s="466"/>
      <c r="AB590" s="466"/>
      <c r="AC590" s="466"/>
      <c r="AD590" s="466"/>
      <c r="AE590" s="466"/>
      <c r="AF590" s="466"/>
      <c r="AG590" s="466"/>
      <c r="AH590" s="466"/>
      <c r="AI590" s="466"/>
      <c r="AJ590" s="466"/>
    </row>
    <row r="591" spans="1:36" ht="12.75" customHeight="1">
      <c r="A591" s="466"/>
      <c r="B591" s="466"/>
      <c r="C591" s="466"/>
      <c r="D591" s="466"/>
      <c r="E591" s="466"/>
      <c r="F591" s="466"/>
      <c r="G591" s="466"/>
      <c r="H591" s="466"/>
      <c r="I591" s="466"/>
      <c r="J591" s="466"/>
      <c r="K591" s="466"/>
      <c r="L591" s="472"/>
      <c r="M591" s="466"/>
      <c r="N591" s="466"/>
      <c r="O591" s="466"/>
      <c r="P591" s="436"/>
      <c r="Q591" s="180"/>
      <c r="R591" s="466"/>
      <c r="S591" s="466"/>
      <c r="T591" s="466"/>
      <c r="U591" s="466"/>
      <c r="V591" s="466"/>
      <c r="W591" s="466"/>
      <c r="X591" s="466"/>
      <c r="Y591" s="466"/>
      <c r="Z591" s="466"/>
      <c r="AA591" s="466"/>
      <c r="AB591" s="466"/>
      <c r="AC591" s="466"/>
      <c r="AD591" s="466"/>
      <c r="AE591" s="466"/>
      <c r="AF591" s="466"/>
      <c r="AG591" s="466"/>
      <c r="AH591" s="466"/>
      <c r="AI591" s="466"/>
      <c r="AJ591" s="466"/>
    </row>
    <row r="592" spans="1:36" ht="12.75" customHeight="1">
      <c r="A592" s="466"/>
      <c r="B592" s="466"/>
      <c r="C592" s="466"/>
      <c r="D592" s="466"/>
      <c r="E592" s="466"/>
      <c r="F592" s="466"/>
      <c r="G592" s="466"/>
      <c r="H592" s="466"/>
      <c r="I592" s="466"/>
      <c r="J592" s="466"/>
      <c r="K592" s="466"/>
      <c r="L592" s="472"/>
      <c r="M592" s="466"/>
      <c r="N592" s="466"/>
      <c r="O592" s="466"/>
      <c r="P592" s="436"/>
      <c r="Q592" s="180"/>
      <c r="R592" s="466"/>
      <c r="S592" s="466"/>
      <c r="T592" s="466"/>
      <c r="U592" s="466"/>
      <c r="V592" s="466"/>
      <c r="W592" s="466"/>
      <c r="X592" s="466"/>
      <c r="Y592" s="466"/>
      <c r="Z592" s="466"/>
      <c r="AA592" s="466"/>
      <c r="AB592" s="466"/>
      <c r="AC592" s="466"/>
      <c r="AD592" s="466"/>
      <c r="AE592" s="466"/>
      <c r="AF592" s="466"/>
      <c r="AG592" s="466"/>
      <c r="AH592" s="466"/>
      <c r="AI592" s="466"/>
      <c r="AJ592" s="466"/>
    </row>
    <row r="593" spans="1:36" ht="12.75" customHeight="1">
      <c r="A593" s="466"/>
      <c r="B593" s="466"/>
      <c r="C593" s="466"/>
      <c r="D593" s="466"/>
      <c r="E593" s="466"/>
      <c r="F593" s="466"/>
      <c r="G593" s="466"/>
      <c r="H593" s="466"/>
      <c r="I593" s="466"/>
      <c r="J593" s="466"/>
      <c r="K593" s="466"/>
      <c r="L593" s="472"/>
      <c r="M593" s="466"/>
      <c r="N593" s="466"/>
      <c r="O593" s="466"/>
      <c r="P593" s="436"/>
      <c r="Q593" s="180"/>
      <c r="R593" s="466"/>
      <c r="S593" s="466"/>
      <c r="T593" s="466"/>
      <c r="U593" s="466"/>
      <c r="V593" s="466"/>
      <c r="W593" s="466"/>
      <c r="X593" s="466"/>
      <c r="Y593" s="466"/>
      <c r="Z593" s="466"/>
      <c r="AA593" s="466"/>
      <c r="AB593" s="466"/>
      <c r="AC593" s="466"/>
      <c r="AD593" s="466"/>
      <c r="AE593" s="466"/>
      <c r="AF593" s="466"/>
      <c r="AG593" s="466"/>
      <c r="AH593" s="466"/>
      <c r="AI593" s="466"/>
      <c r="AJ593" s="466"/>
    </row>
    <row r="594" spans="1:36" ht="12.75" customHeight="1">
      <c r="A594" s="466"/>
      <c r="B594" s="466"/>
      <c r="C594" s="466"/>
      <c r="D594" s="466"/>
      <c r="E594" s="466"/>
      <c r="F594" s="466"/>
      <c r="G594" s="466"/>
      <c r="H594" s="466"/>
      <c r="I594" s="466"/>
      <c r="J594" s="466"/>
      <c r="K594" s="466"/>
      <c r="L594" s="472"/>
      <c r="M594" s="466"/>
      <c r="N594" s="466"/>
      <c r="O594" s="466"/>
      <c r="P594" s="436"/>
      <c r="Q594" s="180"/>
      <c r="R594" s="466"/>
      <c r="S594" s="466"/>
      <c r="T594" s="466"/>
      <c r="U594" s="466"/>
      <c r="V594" s="466"/>
      <c r="W594" s="466"/>
      <c r="X594" s="466"/>
      <c r="Y594" s="466"/>
      <c r="Z594" s="466"/>
      <c r="AA594" s="466"/>
      <c r="AB594" s="466"/>
      <c r="AC594" s="466"/>
      <c r="AD594" s="466"/>
      <c r="AE594" s="466"/>
      <c r="AF594" s="466"/>
      <c r="AG594" s="466"/>
      <c r="AH594" s="466"/>
      <c r="AI594" s="466"/>
      <c r="AJ594" s="466"/>
    </row>
    <row r="595" spans="1:36" ht="12.75" customHeight="1">
      <c r="A595" s="466"/>
      <c r="B595" s="466"/>
      <c r="C595" s="466"/>
      <c r="D595" s="466"/>
      <c r="E595" s="466"/>
      <c r="F595" s="466"/>
      <c r="G595" s="466"/>
      <c r="H595" s="466"/>
      <c r="I595" s="466"/>
      <c r="J595" s="466"/>
      <c r="K595" s="466"/>
      <c r="L595" s="472"/>
      <c r="M595" s="466"/>
      <c r="N595" s="466"/>
      <c r="O595" s="466"/>
      <c r="P595" s="436"/>
      <c r="Q595" s="180"/>
      <c r="R595" s="466"/>
      <c r="S595" s="466"/>
      <c r="T595" s="466"/>
      <c r="U595" s="466"/>
      <c r="V595" s="466"/>
      <c r="W595" s="466"/>
      <c r="X595" s="466"/>
      <c r="Y595" s="466"/>
      <c r="Z595" s="466"/>
      <c r="AA595" s="466"/>
      <c r="AB595" s="466"/>
      <c r="AC595" s="466"/>
      <c r="AD595" s="466"/>
      <c r="AE595" s="466"/>
      <c r="AF595" s="466"/>
      <c r="AG595" s="466"/>
      <c r="AH595" s="466"/>
      <c r="AI595" s="466"/>
      <c r="AJ595" s="466"/>
    </row>
    <row r="596" spans="1:36" ht="12.75" customHeight="1">
      <c r="A596" s="466"/>
      <c r="B596" s="466"/>
      <c r="C596" s="466"/>
      <c r="D596" s="466"/>
      <c r="E596" s="466"/>
      <c r="F596" s="466"/>
      <c r="G596" s="466"/>
      <c r="H596" s="466"/>
      <c r="I596" s="466"/>
      <c r="J596" s="466"/>
      <c r="K596" s="466"/>
      <c r="L596" s="472"/>
      <c r="M596" s="466"/>
      <c r="N596" s="466"/>
      <c r="O596" s="466"/>
      <c r="P596" s="436"/>
      <c r="Q596" s="180"/>
      <c r="R596" s="466"/>
      <c r="S596" s="466"/>
      <c r="T596" s="466"/>
      <c r="U596" s="466"/>
      <c r="V596" s="466"/>
      <c r="W596" s="466"/>
      <c r="X596" s="466"/>
      <c r="Y596" s="466"/>
      <c r="Z596" s="466"/>
      <c r="AA596" s="466"/>
      <c r="AB596" s="466"/>
      <c r="AC596" s="466"/>
      <c r="AD596" s="466"/>
      <c r="AE596" s="466"/>
      <c r="AF596" s="466"/>
      <c r="AG596" s="466"/>
      <c r="AH596" s="466"/>
      <c r="AI596" s="466"/>
      <c r="AJ596" s="466"/>
    </row>
    <row r="597" spans="1:36" ht="12.75" customHeight="1">
      <c r="A597" s="466"/>
      <c r="B597" s="466"/>
      <c r="C597" s="466"/>
      <c r="D597" s="466"/>
      <c r="E597" s="466"/>
      <c r="F597" s="466"/>
      <c r="G597" s="466"/>
      <c r="H597" s="466"/>
      <c r="I597" s="466"/>
      <c r="J597" s="466"/>
      <c r="K597" s="466"/>
      <c r="L597" s="472"/>
      <c r="M597" s="466"/>
      <c r="N597" s="466"/>
      <c r="O597" s="466"/>
      <c r="P597" s="436"/>
      <c r="Q597" s="180"/>
      <c r="R597" s="466"/>
      <c r="S597" s="466"/>
      <c r="T597" s="466"/>
      <c r="U597" s="466"/>
      <c r="V597" s="466"/>
      <c r="W597" s="466"/>
      <c r="X597" s="466"/>
      <c r="Y597" s="466"/>
      <c r="Z597" s="466"/>
      <c r="AA597" s="466"/>
      <c r="AB597" s="466"/>
      <c r="AC597" s="466"/>
      <c r="AD597" s="466"/>
      <c r="AE597" s="466"/>
      <c r="AF597" s="466"/>
      <c r="AG597" s="466"/>
      <c r="AH597" s="466"/>
      <c r="AI597" s="466"/>
      <c r="AJ597" s="466"/>
    </row>
    <row r="598" spans="1:36" ht="12.75" customHeight="1">
      <c r="A598" s="466"/>
      <c r="B598" s="466"/>
      <c r="C598" s="466"/>
      <c r="D598" s="466"/>
      <c r="E598" s="466"/>
      <c r="F598" s="466"/>
      <c r="G598" s="466"/>
      <c r="H598" s="466"/>
      <c r="I598" s="466"/>
      <c r="J598" s="466"/>
      <c r="K598" s="466"/>
      <c r="L598" s="472"/>
      <c r="M598" s="466"/>
      <c r="N598" s="466"/>
      <c r="O598" s="466"/>
      <c r="P598" s="436"/>
      <c r="Q598" s="180"/>
      <c r="R598" s="466"/>
      <c r="S598" s="466"/>
      <c r="T598" s="466"/>
      <c r="U598" s="466"/>
      <c r="V598" s="466"/>
      <c r="W598" s="466"/>
      <c r="X598" s="466"/>
      <c r="Y598" s="466"/>
      <c r="Z598" s="466"/>
      <c r="AA598" s="466"/>
      <c r="AB598" s="466"/>
      <c r="AC598" s="466"/>
      <c r="AD598" s="466"/>
      <c r="AE598" s="466"/>
      <c r="AF598" s="466"/>
      <c r="AG598" s="466"/>
      <c r="AH598" s="466"/>
      <c r="AI598" s="466"/>
      <c r="AJ598" s="466"/>
    </row>
    <row r="599" spans="1:36" ht="12.75" customHeight="1">
      <c r="A599" s="466"/>
      <c r="B599" s="466"/>
      <c r="C599" s="466"/>
      <c r="D599" s="466"/>
      <c r="E599" s="466"/>
      <c r="F599" s="466"/>
      <c r="G599" s="466"/>
      <c r="H599" s="466"/>
      <c r="I599" s="466"/>
      <c r="J599" s="466"/>
      <c r="K599" s="466"/>
      <c r="L599" s="472"/>
      <c r="M599" s="466"/>
      <c r="N599" s="466"/>
      <c r="O599" s="466"/>
      <c r="P599" s="436"/>
      <c r="Q599" s="180"/>
      <c r="R599" s="466"/>
      <c r="S599" s="466"/>
      <c r="T599" s="466"/>
      <c r="U599" s="466"/>
      <c r="V599" s="466"/>
      <c r="W599" s="466"/>
      <c r="X599" s="466"/>
      <c r="Y599" s="466"/>
      <c r="Z599" s="466"/>
      <c r="AA599" s="466"/>
      <c r="AB599" s="466"/>
      <c r="AC599" s="466"/>
      <c r="AD599" s="466"/>
      <c r="AE599" s="466"/>
      <c r="AF599" s="466"/>
      <c r="AG599" s="466"/>
      <c r="AH599" s="466"/>
      <c r="AI599" s="466"/>
      <c r="AJ599" s="466"/>
    </row>
    <row r="600" spans="1:36" ht="12.75" customHeight="1">
      <c r="A600" s="466"/>
      <c r="B600" s="466"/>
      <c r="C600" s="466"/>
      <c r="D600" s="466"/>
      <c r="E600" s="466"/>
      <c r="F600" s="466"/>
      <c r="G600" s="466"/>
      <c r="H600" s="466"/>
      <c r="I600" s="466"/>
      <c r="J600" s="466"/>
      <c r="K600" s="466"/>
      <c r="L600" s="472"/>
      <c r="M600" s="466"/>
      <c r="N600" s="466"/>
      <c r="O600" s="466"/>
      <c r="P600" s="436"/>
      <c r="Q600" s="180"/>
      <c r="R600" s="466"/>
      <c r="S600" s="466"/>
      <c r="T600" s="466"/>
      <c r="U600" s="466"/>
      <c r="V600" s="466"/>
      <c r="W600" s="466"/>
      <c r="X600" s="466"/>
      <c r="Y600" s="466"/>
      <c r="Z600" s="466"/>
      <c r="AA600" s="466"/>
      <c r="AB600" s="466"/>
      <c r="AC600" s="466"/>
      <c r="AD600" s="466"/>
      <c r="AE600" s="466"/>
      <c r="AF600" s="466"/>
      <c r="AG600" s="466"/>
      <c r="AH600" s="466"/>
      <c r="AI600" s="466"/>
      <c r="AJ600" s="466"/>
    </row>
    <row r="601" spans="1:36" ht="12.75" customHeight="1">
      <c r="A601" s="466"/>
      <c r="B601" s="466"/>
      <c r="C601" s="466"/>
      <c r="D601" s="466"/>
      <c r="E601" s="466"/>
      <c r="F601" s="466"/>
      <c r="G601" s="466"/>
      <c r="H601" s="466"/>
      <c r="I601" s="466"/>
      <c r="J601" s="466"/>
      <c r="K601" s="466"/>
      <c r="L601" s="472"/>
      <c r="M601" s="466"/>
      <c r="N601" s="466"/>
      <c r="O601" s="466"/>
      <c r="P601" s="436"/>
      <c r="Q601" s="180"/>
      <c r="R601" s="466"/>
      <c r="S601" s="466"/>
      <c r="T601" s="466"/>
      <c r="U601" s="466"/>
      <c r="V601" s="466"/>
      <c r="W601" s="466"/>
      <c r="X601" s="466"/>
      <c r="Y601" s="466"/>
      <c r="Z601" s="466"/>
      <c r="AA601" s="466"/>
      <c r="AB601" s="466"/>
      <c r="AC601" s="466"/>
      <c r="AD601" s="466"/>
      <c r="AE601" s="466"/>
      <c r="AF601" s="466"/>
      <c r="AG601" s="466"/>
      <c r="AH601" s="466"/>
      <c r="AI601" s="466"/>
      <c r="AJ601" s="466"/>
    </row>
    <row r="602" spans="1:36" ht="12.75" customHeight="1">
      <c r="A602" s="466"/>
      <c r="B602" s="466"/>
      <c r="C602" s="466"/>
      <c r="D602" s="466"/>
      <c r="E602" s="466"/>
      <c r="F602" s="466"/>
      <c r="G602" s="466"/>
      <c r="H602" s="466"/>
      <c r="I602" s="466"/>
      <c r="J602" s="466"/>
      <c r="K602" s="466"/>
      <c r="L602" s="472"/>
      <c r="M602" s="466"/>
      <c r="N602" s="466"/>
      <c r="O602" s="466"/>
      <c r="P602" s="436"/>
      <c r="Q602" s="180"/>
      <c r="R602" s="466"/>
      <c r="S602" s="466"/>
      <c r="T602" s="466"/>
      <c r="U602" s="466"/>
      <c r="V602" s="466"/>
      <c r="W602" s="466"/>
      <c r="X602" s="466"/>
      <c r="Y602" s="466"/>
      <c r="Z602" s="466"/>
      <c r="AA602" s="466"/>
      <c r="AB602" s="466"/>
      <c r="AC602" s="466"/>
      <c r="AD602" s="466"/>
      <c r="AE602" s="466"/>
      <c r="AF602" s="466"/>
      <c r="AG602" s="466"/>
      <c r="AH602" s="466"/>
      <c r="AI602" s="466"/>
      <c r="AJ602" s="466"/>
    </row>
    <row r="603" spans="1:36" ht="12.75" customHeight="1">
      <c r="A603" s="466"/>
      <c r="B603" s="466"/>
      <c r="C603" s="466"/>
      <c r="D603" s="466"/>
      <c r="E603" s="466"/>
      <c r="F603" s="466"/>
      <c r="G603" s="466"/>
      <c r="H603" s="466"/>
      <c r="I603" s="466"/>
      <c r="J603" s="466"/>
      <c r="K603" s="466"/>
      <c r="L603" s="472"/>
      <c r="M603" s="466"/>
      <c r="N603" s="466"/>
      <c r="O603" s="466"/>
      <c r="P603" s="436"/>
      <c r="Q603" s="180"/>
      <c r="R603" s="466"/>
      <c r="S603" s="466"/>
      <c r="T603" s="466"/>
      <c r="U603" s="466"/>
      <c r="V603" s="466"/>
      <c r="W603" s="466"/>
      <c r="X603" s="466"/>
      <c r="Y603" s="466"/>
      <c r="Z603" s="466"/>
      <c r="AA603" s="466"/>
      <c r="AB603" s="466"/>
      <c r="AC603" s="466"/>
      <c r="AD603" s="466"/>
      <c r="AE603" s="466"/>
      <c r="AF603" s="466"/>
      <c r="AG603" s="466"/>
      <c r="AH603" s="466"/>
      <c r="AI603" s="466"/>
      <c r="AJ603" s="466"/>
    </row>
    <row r="604" spans="1:36" ht="12.75" customHeight="1">
      <c r="A604" s="466"/>
      <c r="B604" s="466"/>
      <c r="C604" s="466"/>
      <c r="D604" s="466"/>
      <c r="E604" s="466"/>
      <c r="F604" s="466"/>
      <c r="G604" s="466"/>
      <c r="H604" s="466"/>
      <c r="I604" s="466"/>
      <c r="J604" s="466"/>
      <c r="K604" s="466"/>
      <c r="L604" s="472"/>
      <c r="M604" s="466"/>
      <c r="N604" s="466"/>
      <c r="O604" s="466"/>
      <c r="P604" s="436"/>
      <c r="Q604" s="180"/>
      <c r="R604" s="466"/>
      <c r="S604" s="466"/>
      <c r="T604" s="466"/>
      <c r="U604" s="466"/>
      <c r="V604" s="466"/>
      <c r="W604" s="466"/>
      <c r="X604" s="466"/>
      <c r="Y604" s="466"/>
      <c r="Z604" s="466"/>
      <c r="AA604" s="466"/>
      <c r="AB604" s="466"/>
      <c r="AC604" s="466"/>
      <c r="AD604" s="466"/>
      <c r="AE604" s="466"/>
      <c r="AF604" s="466"/>
      <c r="AG604" s="466"/>
      <c r="AH604" s="466"/>
      <c r="AI604" s="466"/>
      <c r="AJ604" s="466"/>
    </row>
    <row r="605" spans="1:36" ht="12.75" customHeight="1">
      <c r="A605" s="466"/>
      <c r="B605" s="466"/>
      <c r="C605" s="466"/>
      <c r="D605" s="466"/>
      <c r="E605" s="466"/>
      <c r="F605" s="466"/>
      <c r="G605" s="466"/>
      <c r="H605" s="466"/>
      <c r="I605" s="466"/>
      <c r="J605" s="466"/>
      <c r="K605" s="466"/>
      <c r="L605" s="472"/>
      <c r="M605" s="466"/>
      <c r="N605" s="466"/>
      <c r="O605" s="466"/>
      <c r="P605" s="436"/>
      <c r="Q605" s="180"/>
      <c r="R605" s="466"/>
      <c r="S605" s="466"/>
      <c r="T605" s="466"/>
      <c r="U605" s="466"/>
      <c r="V605" s="466"/>
      <c r="W605" s="466"/>
      <c r="X605" s="466"/>
      <c r="Y605" s="466"/>
      <c r="Z605" s="466"/>
      <c r="AA605" s="466"/>
      <c r="AB605" s="466"/>
      <c r="AC605" s="466"/>
      <c r="AD605" s="466"/>
      <c r="AE605" s="466"/>
      <c r="AF605" s="466"/>
      <c r="AG605" s="466"/>
      <c r="AH605" s="466"/>
      <c r="AI605" s="466"/>
      <c r="AJ605" s="466"/>
    </row>
    <row r="606" spans="1:36" ht="12.75" customHeight="1">
      <c r="A606" s="466"/>
      <c r="B606" s="466"/>
      <c r="C606" s="466"/>
      <c r="D606" s="466"/>
      <c r="E606" s="466"/>
      <c r="F606" s="466"/>
      <c r="G606" s="466"/>
      <c r="H606" s="466"/>
      <c r="I606" s="466"/>
      <c r="J606" s="466"/>
      <c r="K606" s="466"/>
      <c r="L606" s="472"/>
      <c r="M606" s="466"/>
      <c r="N606" s="466"/>
      <c r="O606" s="466"/>
      <c r="P606" s="436"/>
      <c r="Q606" s="180"/>
      <c r="R606" s="466"/>
      <c r="S606" s="466"/>
      <c r="T606" s="466"/>
      <c r="U606" s="466"/>
      <c r="V606" s="466"/>
      <c r="W606" s="466"/>
      <c r="X606" s="466"/>
      <c r="Y606" s="466"/>
      <c r="Z606" s="466"/>
      <c r="AA606" s="466"/>
      <c r="AB606" s="466"/>
      <c r="AC606" s="466"/>
      <c r="AD606" s="466"/>
      <c r="AE606" s="466"/>
      <c r="AF606" s="466"/>
      <c r="AG606" s="466"/>
      <c r="AH606" s="466"/>
      <c r="AI606" s="466"/>
      <c r="AJ606" s="466"/>
    </row>
    <row r="607" spans="1:36" ht="12.75" customHeight="1">
      <c r="A607" s="466"/>
      <c r="B607" s="466"/>
      <c r="C607" s="466"/>
      <c r="D607" s="466"/>
      <c r="E607" s="466"/>
      <c r="F607" s="466"/>
      <c r="G607" s="466"/>
      <c r="H607" s="466"/>
      <c r="I607" s="466"/>
      <c r="J607" s="466"/>
      <c r="K607" s="466"/>
      <c r="L607" s="472"/>
      <c r="M607" s="466"/>
      <c r="N607" s="466"/>
      <c r="O607" s="466"/>
      <c r="P607" s="436"/>
      <c r="Q607" s="180"/>
      <c r="R607" s="466"/>
      <c r="S607" s="466"/>
      <c r="T607" s="466"/>
      <c r="U607" s="466"/>
      <c r="V607" s="466"/>
      <c r="W607" s="466"/>
      <c r="X607" s="466"/>
      <c r="Y607" s="466"/>
      <c r="Z607" s="466"/>
      <c r="AA607" s="466"/>
      <c r="AB607" s="466"/>
      <c r="AC607" s="466"/>
      <c r="AD607" s="466"/>
      <c r="AE607" s="466"/>
      <c r="AF607" s="466"/>
      <c r="AG607" s="466"/>
      <c r="AH607" s="466"/>
      <c r="AI607" s="466"/>
      <c r="AJ607" s="466"/>
    </row>
    <row r="608" spans="1:36" ht="12.75" customHeight="1">
      <c r="A608" s="466"/>
      <c r="B608" s="466"/>
      <c r="C608" s="466"/>
      <c r="D608" s="466"/>
      <c r="E608" s="466"/>
      <c r="F608" s="466"/>
      <c r="G608" s="466"/>
      <c r="H608" s="466"/>
      <c r="I608" s="466"/>
      <c r="J608" s="466"/>
      <c r="K608" s="466"/>
      <c r="L608" s="472"/>
      <c r="M608" s="466"/>
      <c r="N608" s="466"/>
      <c r="O608" s="466"/>
      <c r="P608" s="436"/>
      <c r="Q608" s="180"/>
      <c r="R608" s="466"/>
      <c r="S608" s="466"/>
      <c r="T608" s="466"/>
      <c r="U608" s="466"/>
      <c r="V608" s="466"/>
      <c r="W608" s="466"/>
      <c r="X608" s="466"/>
      <c r="Y608" s="466"/>
      <c r="Z608" s="466"/>
      <c r="AA608" s="466"/>
      <c r="AB608" s="466"/>
      <c r="AC608" s="466"/>
      <c r="AD608" s="466"/>
      <c r="AE608" s="466"/>
      <c r="AF608" s="466"/>
      <c r="AG608" s="466"/>
      <c r="AH608" s="466"/>
      <c r="AI608" s="466"/>
      <c r="AJ608" s="466"/>
    </row>
    <row r="609" spans="1:36" ht="12.75" customHeight="1">
      <c r="A609" s="466"/>
      <c r="B609" s="466"/>
      <c r="C609" s="466"/>
      <c r="D609" s="466"/>
      <c r="E609" s="466"/>
      <c r="F609" s="466"/>
      <c r="G609" s="466"/>
      <c r="H609" s="466"/>
      <c r="I609" s="466"/>
      <c r="J609" s="466"/>
      <c r="K609" s="466"/>
      <c r="L609" s="472"/>
      <c r="M609" s="466"/>
      <c r="N609" s="466"/>
      <c r="O609" s="466"/>
      <c r="P609" s="436"/>
      <c r="Q609" s="180"/>
      <c r="R609" s="466"/>
      <c r="S609" s="466"/>
      <c r="T609" s="466"/>
      <c r="U609" s="466"/>
      <c r="V609" s="466"/>
      <c r="W609" s="466"/>
      <c r="X609" s="466"/>
      <c r="Y609" s="466"/>
      <c r="Z609" s="466"/>
      <c r="AA609" s="466"/>
      <c r="AB609" s="466"/>
      <c r="AC609" s="466"/>
      <c r="AD609" s="466"/>
      <c r="AE609" s="466"/>
      <c r="AF609" s="466"/>
      <c r="AG609" s="466"/>
      <c r="AH609" s="466"/>
      <c r="AI609" s="466"/>
      <c r="AJ609" s="466"/>
    </row>
    <row r="610" spans="1:36" ht="12.75" customHeight="1">
      <c r="A610" s="466"/>
      <c r="B610" s="466"/>
      <c r="C610" s="466"/>
      <c r="D610" s="466"/>
      <c r="E610" s="466"/>
      <c r="F610" s="466"/>
      <c r="G610" s="466"/>
      <c r="H610" s="466"/>
      <c r="I610" s="466"/>
      <c r="J610" s="466"/>
      <c r="K610" s="466"/>
      <c r="L610" s="472"/>
      <c r="M610" s="466"/>
      <c r="N610" s="466"/>
      <c r="O610" s="466"/>
      <c r="P610" s="436"/>
      <c r="Q610" s="180"/>
      <c r="R610" s="466"/>
      <c r="S610" s="466"/>
      <c r="T610" s="466"/>
      <c r="U610" s="466"/>
      <c r="V610" s="466"/>
      <c r="W610" s="466"/>
      <c r="X610" s="466"/>
      <c r="Y610" s="466"/>
      <c r="Z610" s="466"/>
      <c r="AA610" s="466"/>
      <c r="AB610" s="466"/>
      <c r="AC610" s="466"/>
      <c r="AD610" s="466"/>
      <c r="AE610" s="466"/>
      <c r="AF610" s="466"/>
      <c r="AG610" s="466"/>
      <c r="AH610" s="466"/>
      <c r="AI610" s="466"/>
      <c r="AJ610" s="466"/>
    </row>
    <row r="611" spans="1:36" ht="12.75" customHeight="1">
      <c r="A611" s="466"/>
      <c r="B611" s="466"/>
      <c r="C611" s="466"/>
      <c r="D611" s="466"/>
      <c r="E611" s="466"/>
      <c r="F611" s="466"/>
      <c r="G611" s="466"/>
      <c r="H611" s="466"/>
      <c r="I611" s="466"/>
      <c r="J611" s="466"/>
      <c r="K611" s="466"/>
      <c r="L611" s="472"/>
      <c r="M611" s="466"/>
      <c r="N611" s="466"/>
      <c r="O611" s="466"/>
      <c r="P611" s="436"/>
      <c r="Q611" s="180"/>
      <c r="R611" s="466"/>
      <c r="S611" s="466"/>
      <c r="T611" s="466"/>
      <c r="U611" s="466"/>
      <c r="V611" s="466"/>
      <c r="W611" s="466"/>
      <c r="X611" s="466"/>
      <c r="Y611" s="466"/>
      <c r="Z611" s="466"/>
      <c r="AA611" s="466"/>
      <c r="AB611" s="466"/>
      <c r="AC611" s="466"/>
      <c r="AD611" s="466"/>
      <c r="AE611" s="466"/>
      <c r="AF611" s="466"/>
      <c r="AG611" s="466"/>
      <c r="AH611" s="466"/>
      <c r="AI611" s="466"/>
      <c r="AJ611" s="466"/>
    </row>
    <row r="612" spans="1:36" ht="12.75" customHeight="1">
      <c r="A612" s="466"/>
      <c r="B612" s="466"/>
      <c r="C612" s="466"/>
      <c r="D612" s="466"/>
      <c r="E612" s="466"/>
      <c r="F612" s="466"/>
      <c r="G612" s="466"/>
      <c r="H612" s="466"/>
      <c r="I612" s="466"/>
      <c r="J612" s="466"/>
      <c r="K612" s="466"/>
      <c r="L612" s="472"/>
      <c r="M612" s="466"/>
      <c r="N612" s="466"/>
      <c r="O612" s="466"/>
      <c r="P612" s="436"/>
      <c r="Q612" s="180"/>
      <c r="R612" s="466"/>
      <c r="S612" s="466"/>
      <c r="T612" s="466"/>
      <c r="U612" s="466"/>
      <c r="V612" s="466"/>
      <c r="W612" s="466"/>
      <c r="X612" s="466"/>
      <c r="Y612" s="466"/>
      <c r="Z612" s="466"/>
      <c r="AA612" s="466"/>
      <c r="AB612" s="466"/>
      <c r="AC612" s="466"/>
      <c r="AD612" s="466"/>
      <c r="AE612" s="466"/>
      <c r="AF612" s="466"/>
      <c r="AG612" s="466"/>
      <c r="AH612" s="466"/>
      <c r="AI612" s="466"/>
      <c r="AJ612" s="466"/>
    </row>
    <row r="613" spans="1:36" ht="12.75" customHeight="1">
      <c r="A613" s="466"/>
      <c r="B613" s="466"/>
      <c r="C613" s="466"/>
      <c r="D613" s="466"/>
      <c r="E613" s="466"/>
      <c r="F613" s="466"/>
      <c r="G613" s="466"/>
      <c r="H613" s="466"/>
      <c r="I613" s="466"/>
      <c r="J613" s="466"/>
      <c r="K613" s="466"/>
      <c r="L613" s="472"/>
      <c r="M613" s="466"/>
      <c r="N613" s="466"/>
      <c r="O613" s="466"/>
      <c r="P613" s="436"/>
      <c r="Q613" s="180"/>
      <c r="R613" s="466"/>
      <c r="S613" s="466"/>
      <c r="T613" s="466"/>
      <c r="U613" s="466"/>
      <c r="V613" s="466"/>
      <c r="W613" s="466"/>
      <c r="X613" s="466"/>
      <c r="Y613" s="466"/>
      <c r="Z613" s="466"/>
      <c r="AA613" s="466"/>
      <c r="AB613" s="466"/>
      <c r="AC613" s="466"/>
      <c r="AD613" s="466"/>
      <c r="AE613" s="466"/>
      <c r="AF613" s="466"/>
      <c r="AG613" s="466"/>
      <c r="AH613" s="466"/>
      <c r="AI613" s="466"/>
      <c r="AJ613" s="466"/>
    </row>
    <row r="614" spans="1:36" ht="12.75" customHeight="1">
      <c r="A614" s="466"/>
      <c r="B614" s="466"/>
      <c r="C614" s="466"/>
      <c r="D614" s="466"/>
      <c r="E614" s="466"/>
      <c r="F614" s="466"/>
      <c r="G614" s="466"/>
      <c r="H614" s="466"/>
      <c r="I614" s="466"/>
      <c r="J614" s="466"/>
      <c r="K614" s="466"/>
      <c r="L614" s="472"/>
      <c r="M614" s="466"/>
      <c r="N614" s="466"/>
      <c r="O614" s="466"/>
      <c r="P614" s="436"/>
      <c r="Q614" s="180"/>
      <c r="R614" s="466"/>
      <c r="S614" s="466"/>
      <c r="T614" s="466"/>
      <c r="U614" s="466"/>
      <c r="V614" s="466"/>
      <c r="W614" s="466"/>
      <c r="X614" s="466"/>
      <c r="Y614" s="466"/>
      <c r="Z614" s="466"/>
      <c r="AA614" s="466"/>
      <c r="AB614" s="466"/>
      <c r="AC614" s="466"/>
      <c r="AD614" s="466"/>
      <c r="AE614" s="466"/>
      <c r="AF614" s="466"/>
      <c r="AG614" s="466"/>
      <c r="AH614" s="466"/>
      <c r="AI614" s="466"/>
      <c r="AJ614" s="466"/>
    </row>
    <row r="615" spans="1:36" ht="12.75" customHeight="1">
      <c r="A615" s="466"/>
      <c r="B615" s="466"/>
      <c r="C615" s="466"/>
      <c r="D615" s="466"/>
      <c r="E615" s="466"/>
      <c r="F615" s="466"/>
      <c r="G615" s="466"/>
      <c r="H615" s="466"/>
      <c r="I615" s="466"/>
      <c r="J615" s="466"/>
      <c r="K615" s="466"/>
      <c r="L615" s="472"/>
      <c r="M615" s="466"/>
      <c r="N615" s="466"/>
      <c r="O615" s="466"/>
      <c r="P615" s="436"/>
      <c r="Q615" s="180"/>
      <c r="R615" s="466"/>
      <c r="S615" s="466"/>
      <c r="T615" s="466"/>
      <c r="U615" s="466"/>
      <c r="V615" s="466"/>
      <c r="W615" s="466"/>
      <c r="X615" s="466"/>
      <c r="Y615" s="466"/>
      <c r="Z615" s="466"/>
      <c r="AA615" s="466"/>
      <c r="AB615" s="466"/>
      <c r="AC615" s="466"/>
      <c r="AD615" s="466"/>
      <c r="AE615" s="466"/>
      <c r="AF615" s="466"/>
      <c r="AG615" s="466"/>
      <c r="AH615" s="466"/>
      <c r="AI615" s="466"/>
      <c r="AJ615" s="466"/>
    </row>
    <row r="616" spans="1:36" ht="12.75" customHeight="1">
      <c r="A616" s="466"/>
      <c r="B616" s="466"/>
      <c r="C616" s="466"/>
      <c r="D616" s="466"/>
      <c r="E616" s="466"/>
      <c r="F616" s="466"/>
      <c r="G616" s="466"/>
      <c r="H616" s="466"/>
      <c r="I616" s="466"/>
      <c r="J616" s="466"/>
      <c r="K616" s="466"/>
      <c r="L616" s="472"/>
      <c r="M616" s="466"/>
      <c r="N616" s="466"/>
      <c r="O616" s="466"/>
      <c r="P616" s="436"/>
      <c r="Q616" s="180"/>
      <c r="R616" s="466"/>
      <c r="S616" s="466"/>
      <c r="T616" s="466"/>
      <c r="U616" s="466"/>
      <c r="V616" s="466"/>
      <c r="W616" s="466"/>
      <c r="X616" s="466"/>
      <c r="Y616" s="466"/>
      <c r="Z616" s="466"/>
      <c r="AA616" s="466"/>
      <c r="AB616" s="466"/>
      <c r="AC616" s="466"/>
      <c r="AD616" s="466"/>
      <c r="AE616" s="466"/>
      <c r="AF616" s="466"/>
      <c r="AG616" s="466"/>
      <c r="AH616" s="466"/>
      <c r="AI616" s="466"/>
      <c r="AJ616" s="466"/>
    </row>
    <row r="617" spans="1:36" ht="12.75" customHeight="1">
      <c r="A617" s="466"/>
      <c r="B617" s="466"/>
      <c r="C617" s="466"/>
      <c r="D617" s="466"/>
      <c r="E617" s="466"/>
      <c r="F617" s="466"/>
      <c r="G617" s="466"/>
      <c r="H617" s="466"/>
      <c r="I617" s="466"/>
      <c r="J617" s="466"/>
      <c r="K617" s="466"/>
      <c r="L617" s="472"/>
      <c r="M617" s="466"/>
      <c r="N617" s="466"/>
      <c r="O617" s="466"/>
      <c r="P617" s="436"/>
      <c r="Q617" s="180"/>
      <c r="R617" s="466"/>
      <c r="S617" s="466"/>
      <c r="T617" s="466"/>
      <c r="U617" s="466"/>
      <c r="V617" s="466"/>
      <c r="W617" s="466"/>
      <c r="X617" s="466"/>
      <c r="Y617" s="466"/>
      <c r="Z617" s="466"/>
      <c r="AA617" s="466"/>
      <c r="AB617" s="466"/>
      <c r="AC617" s="466"/>
      <c r="AD617" s="466"/>
      <c r="AE617" s="466"/>
      <c r="AF617" s="466"/>
      <c r="AG617" s="466"/>
      <c r="AH617" s="466"/>
      <c r="AI617" s="466"/>
      <c r="AJ617" s="466"/>
    </row>
    <row r="618" spans="1:36" ht="12.75" customHeight="1">
      <c r="A618" s="466"/>
      <c r="B618" s="466"/>
      <c r="C618" s="466"/>
      <c r="D618" s="466"/>
      <c r="E618" s="466"/>
      <c r="F618" s="466"/>
      <c r="G618" s="466"/>
      <c r="H618" s="466"/>
      <c r="I618" s="466"/>
      <c r="J618" s="466"/>
      <c r="K618" s="466"/>
      <c r="L618" s="472"/>
      <c r="M618" s="466"/>
      <c r="N618" s="466"/>
      <c r="O618" s="466"/>
      <c r="P618" s="436"/>
      <c r="Q618" s="180"/>
      <c r="R618" s="466"/>
      <c r="S618" s="466"/>
      <c r="T618" s="466"/>
      <c r="U618" s="466"/>
      <c r="V618" s="466"/>
      <c r="W618" s="466"/>
      <c r="X618" s="466"/>
      <c r="Y618" s="466"/>
      <c r="Z618" s="466"/>
      <c r="AA618" s="466"/>
      <c r="AB618" s="466"/>
      <c r="AC618" s="466"/>
      <c r="AD618" s="466"/>
      <c r="AE618" s="466"/>
      <c r="AF618" s="466"/>
      <c r="AG618" s="466"/>
      <c r="AH618" s="466"/>
      <c r="AI618" s="466"/>
      <c r="AJ618" s="466"/>
    </row>
    <row r="619" spans="1:36" ht="12.75" customHeight="1">
      <c r="A619" s="466"/>
      <c r="B619" s="466"/>
      <c r="C619" s="466"/>
      <c r="D619" s="466"/>
      <c r="E619" s="466"/>
      <c r="F619" s="466"/>
      <c r="G619" s="466"/>
      <c r="H619" s="466"/>
      <c r="I619" s="466"/>
      <c r="J619" s="466"/>
      <c r="K619" s="466"/>
      <c r="L619" s="472"/>
      <c r="M619" s="466"/>
      <c r="N619" s="466"/>
      <c r="O619" s="466"/>
      <c r="P619" s="436"/>
      <c r="Q619" s="180"/>
      <c r="R619" s="466"/>
      <c r="S619" s="466"/>
      <c r="T619" s="466"/>
      <c r="U619" s="466"/>
      <c r="V619" s="466"/>
      <c r="W619" s="466"/>
      <c r="X619" s="466"/>
      <c r="Y619" s="466"/>
      <c r="Z619" s="466"/>
      <c r="AA619" s="466"/>
      <c r="AB619" s="466"/>
      <c r="AC619" s="466"/>
      <c r="AD619" s="466"/>
      <c r="AE619" s="466"/>
      <c r="AF619" s="466"/>
      <c r="AG619" s="466"/>
      <c r="AH619" s="466"/>
      <c r="AI619" s="466"/>
      <c r="AJ619" s="466"/>
    </row>
    <row r="620" spans="1:36" ht="12.75" customHeight="1">
      <c r="A620" s="466"/>
      <c r="B620" s="466"/>
      <c r="C620" s="466"/>
      <c r="D620" s="466"/>
      <c r="E620" s="466"/>
      <c r="F620" s="466"/>
      <c r="G620" s="466"/>
      <c r="H620" s="466"/>
      <c r="I620" s="466"/>
      <c r="J620" s="466"/>
      <c r="K620" s="466"/>
      <c r="L620" s="472"/>
      <c r="M620" s="466"/>
      <c r="N620" s="466"/>
      <c r="O620" s="466"/>
      <c r="P620" s="436"/>
      <c r="Q620" s="180"/>
      <c r="R620" s="466"/>
      <c r="S620" s="466"/>
      <c r="T620" s="466"/>
      <c r="U620" s="466"/>
      <c r="V620" s="466"/>
      <c r="W620" s="466"/>
      <c r="X620" s="466"/>
      <c r="Y620" s="466"/>
      <c r="Z620" s="466"/>
      <c r="AA620" s="466"/>
      <c r="AB620" s="466"/>
      <c r="AC620" s="466"/>
      <c r="AD620" s="466"/>
      <c r="AE620" s="466"/>
      <c r="AF620" s="466"/>
      <c r="AG620" s="466"/>
      <c r="AH620" s="466"/>
      <c r="AI620" s="466"/>
      <c r="AJ620" s="466"/>
    </row>
    <row r="621" spans="1:36" ht="12.75" customHeight="1">
      <c r="A621" s="466"/>
      <c r="B621" s="466"/>
      <c r="C621" s="466"/>
      <c r="D621" s="466"/>
      <c r="E621" s="466"/>
      <c r="F621" s="466"/>
      <c r="G621" s="466"/>
      <c r="H621" s="466"/>
      <c r="I621" s="466"/>
      <c r="J621" s="466"/>
      <c r="K621" s="466"/>
      <c r="L621" s="472"/>
      <c r="M621" s="466"/>
      <c r="N621" s="466"/>
      <c r="O621" s="466"/>
      <c r="P621" s="436"/>
      <c r="Q621" s="180"/>
      <c r="R621" s="466"/>
      <c r="S621" s="466"/>
      <c r="T621" s="466"/>
      <c r="U621" s="466"/>
      <c r="V621" s="466"/>
      <c r="W621" s="466"/>
      <c r="X621" s="466"/>
      <c r="Y621" s="466"/>
      <c r="Z621" s="466"/>
      <c r="AA621" s="466"/>
      <c r="AB621" s="466"/>
      <c r="AC621" s="466"/>
      <c r="AD621" s="466"/>
      <c r="AE621" s="466"/>
      <c r="AF621" s="466"/>
      <c r="AG621" s="466"/>
      <c r="AH621" s="466"/>
      <c r="AI621" s="466"/>
      <c r="AJ621" s="466"/>
    </row>
    <row r="622" spans="1:36" ht="12.75" customHeight="1">
      <c r="A622" s="466"/>
      <c r="B622" s="466"/>
      <c r="C622" s="466"/>
      <c r="D622" s="466"/>
      <c r="E622" s="466"/>
      <c r="F622" s="466"/>
      <c r="G622" s="466"/>
      <c r="H622" s="466"/>
      <c r="I622" s="466"/>
      <c r="J622" s="466"/>
      <c r="K622" s="466"/>
      <c r="L622" s="472"/>
      <c r="M622" s="466"/>
      <c r="N622" s="466"/>
      <c r="O622" s="466"/>
      <c r="P622" s="436"/>
      <c r="Q622" s="180"/>
      <c r="R622" s="466"/>
      <c r="S622" s="466"/>
      <c r="T622" s="466"/>
      <c r="U622" s="466"/>
      <c r="V622" s="466"/>
      <c r="W622" s="466"/>
      <c r="X622" s="466"/>
      <c r="Y622" s="466"/>
      <c r="Z622" s="466"/>
      <c r="AA622" s="466"/>
      <c r="AB622" s="466"/>
      <c r="AC622" s="466"/>
      <c r="AD622" s="466"/>
      <c r="AE622" s="466"/>
      <c r="AF622" s="466"/>
      <c r="AG622" s="466"/>
      <c r="AH622" s="466"/>
      <c r="AI622" s="466"/>
      <c r="AJ622" s="466"/>
    </row>
    <row r="623" spans="1:36" ht="12.75" customHeight="1">
      <c r="A623" s="466"/>
      <c r="B623" s="466"/>
      <c r="C623" s="466"/>
      <c r="D623" s="466"/>
      <c r="E623" s="466"/>
      <c r="F623" s="466"/>
      <c r="G623" s="466"/>
      <c r="H623" s="466"/>
      <c r="I623" s="466"/>
      <c r="J623" s="466"/>
      <c r="K623" s="466"/>
      <c r="L623" s="472"/>
      <c r="M623" s="466"/>
      <c r="N623" s="466"/>
      <c r="O623" s="466"/>
      <c r="P623" s="436"/>
      <c r="Q623" s="180"/>
      <c r="R623" s="466"/>
      <c r="S623" s="466"/>
      <c r="T623" s="466"/>
      <c r="U623" s="466"/>
      <c r="V623" s="466"/>
      <c r="W623" s="466"/>
      <c r="X623" s="466"/>
      <c r="Y623" s="466"/>
      <c r="Z623" s="466"/>
      <c r="AA623" s="466"/>
      <c r="AB623" s="466"/>
      <c r="AC623" s="466"/>
      <c r="AD623" s="466"/>
      <c r="AE623" s="466"/>
      <c r="AF623" s="466"/>
      <c r="AG623" s="466"/>
      <c r="AH623" s="466"/>
      <c r="AI623" s="466"/>
      <c r="AJ623" s="466"/>
    </row>
    <row r="624" spans="1:36" ht="12.75" customHeight="1">
      <c r="A624" s="466"/>
      <c r="B624" s="466"/>
      <c r="C624" s="466"/>
      <c r="D624" s="466"/>
      <c r="E624" s="466"/>
      <c r="F624" s="466"/>
      <c r="G624" s="466"/>
      <c r="H624" s="466"/>
      <c r="I624" s="466"/>
      <c r="J624" s="466"/>
      <c r="K624" s="466"/>
      <c r="L624" s="472"/>
      <c r="M624" s="466"/>
      <c r="N624" s="466"/>
      <c r="O624" s="466"/>
      <c r="P624" s="436"/>
      <c r="Q624" s="180"/>
      <c r="R624" s="466"/>
      <c r="S624" s="466"/>
      <c r="T624" s="466"/>
      <c r="U624" s="466"/>
      <c r="V624" s="466"/>
      <c r="W624" s="466"/>
      <c r="X624" s="466"/>
      <c r="Y624" s="466"/>
      <c r="Z624" s="466"/>
      <c r="AA624" s="466"/>
      <c r="AB624" s="466"/>
      <c r="AC624" s="466"/>
      <c r="AD624" s="466"/>
      <c r="AE624" s="466"/>
      <c r="AF624" s="466"/>
      <c r="AG624" s="466"/>
      <c r="AH624" s="466"/>
      <c r="AI624" s="466"/>
      <c r="AJ624" s="466"/>
    </row>
    <row r="625" spans="1:36" ht="12.75" customHeight="1">
      <c r="A625" s="466"/>
      <c r="B625" s="466"/>
      <c r="C625" s="466"/>
      <c r="D625" s="466"/>
      <c r="E625" s="466"/>
      <c r="F625" s="466"/>
      <c r="G625" s="466"/>
      <c r="H625" s="466"/>
      <c r="I625" s="466"/>
      <c r="J625" s="466"/>
      <c r="K625" s="466"/>
      <c r="L625" s="472"/>
      <c r="M625" s="466"/>
      <c r="N625" s="466"/>
      <c r="O625" s="466"/>
      <c r="P625" s="436"/>
      <c r="Q625" s="180"/>
      <c r="R625" s="466"/>
      <c r="S625" s="466"/>
      <c r="T625" s="466"/>
      <c r="U625" s="466"/>
      <c r="V625" s="466"/>
      <c r="W625" s="466"/>
      <c r="X625" s="466"/>
      <c r="Y625" s="466"/>
      <c r="Z625" s="466"/>
      <c r="AA625" s="466"/>
      <c r="AB625" s="466"/>
      <c r="AC625" s="466"/>
      <c r="AD625" s="466"/>
      <c r="AE625" s="466"/>
      <c r="AF625" s="466"/>
      <c r="AG625" s="466"/>
      <c r="AH625" s="466"/>
      <c r="AI625" s="466"/>
      <c r="AJ625" s="466"/>
    </row>
    <row r="626" spans="1:36" ht="12.75" customHeight="1">
      <c r="A626" s="466"/>
      <c r="B626" s="466"/>
      <c r="C626" s="466"/>
      <c r="D626" s="466"/>
      <c r="E626" s="466"/>
      <c r="F626" s="466"/>
      <c r="G626" s="466"/>
      <c r="H626" s="466"/>
      <c r="I626" s="466"/>
      <c r="J626" s="466"/>
      <c r="K626" s="466"/>
      <c r="L626" s="472"/>
      <c r="M626" s="466"/>
      <c r="N626" s="466"/>
      <c r="O626" s="466"/>
      <c r="P626" s="436"/>
      <c r="Q626" s="180"/>
      <c r="R626" s="466"/>
      <c r="S626" s="466"/>
      <c r="T626" s="466"/>
      <c r="U626" s="466"/>
      <c r="V626" s="466"/>
      <c r="W626" s="466"/>
      <c r="X626" s="466"/>
      <c r="Y626" s="466"/>
      <c r="Z626" s="466"/>
      <c r="AA626" s="466"/>
      <c r="AB626" s="466"/>
      <c r="AC626" s="466"/>
      <c r="AD626" s="466"/>
      <c r="AE626" s="466"/>
      <c r="AF626" s="466"/>
      <c r="AG626" s="466"/>
      <c r="AH626" s="466"/>
      <c r="AI626" s="466"/>
      <c r="AJ626" s="466"/>
    </row>
    <row r="627" spans="1:36" ht="12.75" customHeight="1">
      <c r="A627" s="466"/>
      <c r="B627" s="466"/>
      <c r="C627" s="466"/>
      <c r="D627" s="466"/>
      <c r="E627" s="466"/>
      <c r="F627" s="466"/>
      <c r="G627" s="466"/>
      <c r="H627" s="466"/>
      <c r="I627" s="466"/>
      <c r="J627" s="466"/>
      <c r="K627" s="466"/>
      <c r="L627" s="472"/>
      <c r="M627" s="466"/>
      <c r="N627" s="466"/>
      <c r="O627" s="466"/>
      <c r="P627" s="436"/>
      <c r="Q627" s="180"/>
      <c r="R627" s="466"/>
      <c r="S627" s="466"/>
      <c r="T627" s="466"/>
      <c r="U627" s="466"/>
      <c r="V627" s="466"/>
      <c r="W627" s="466"/>
      <c r="X627" s="466"/>
      <c r="Y627" s="466"/>
      <c r="Z627" s="466"/>
      <c r="AA627" s="466"/>
      <c r="AB627" s="466"/>
      <c r="AC627" s="466"/>
      <c r="AD627" s="466"/>
      <c r="AE627" s="466"/>
      <c r="AF627" s="466"/>
      <c r="AG627" s="466"/>
      <c r="AH627" s="466"/>
      <c r="AI627" s="466"/>
      <c r="AJ627" s="466"/>
    </row>
    <row r="628" spans="1:36" ht="12.75" customHeight="1">
      <c r="A628" s="466"/>
      <c r="B628" s="466"/>
      <c r="C628" s="466"/>
      <c r="D628" s="466"/>
      <c r="E628" s="466"/>
      <c r="F628" s="466"/>
      <c r="G628" s="466"/>
      <c r="H628" s="466"/>
      <c r="I628" s="466"/>
      <c r="J628" s="466"/>
      <c r="K628" s="466"/>
      <c r="L628" s="472"/>
      <c r="M628" s="466"/>
      <c r="N628" s="466"/>
      <c r="O628" s="466"/>
      <c r="P628" s="436"/>
      <c r="Q628" s="180"/>
      <c r="R628" s="466"/>
      <c r="S628" s="466"/>
      <c r="T628" s="466"/>
      <c r="U628" s="466"/>
      <c r="V628" s="466"/>
      <c r="W628" s="466"/>
      <c r="X628" s="466"/>
      <c r="Y628" s="466"/>
      <c r="Z628" s="466"/>
      <c r="AA628" s="466"/>
      <c r="AB628" s="466"/>
      <c r="AC628" s="466"/>
      <c r="AD628" s="466"/>
      <c r="AE628" s="466"/>
      <c r="AF628" s="466"/>
      <c r="AG628" s="466"/>
      <c r="AH628" s="466"/>
      <c r="AI628" s="466"/>
      <c r="AJ628" s="466"/>
    </row>
    <row r="629" spans="1:36" ht="12.75" customHeight="1">
      <c r="A629" s="466"/>
      <c r="B629" s="466"/>
      <c r="C629" s="466"/>
      <c r="D629" s="466"/>
      <c r="E629" s="466"/>
      <c r="F629" s="466"/>
      <c r="G629" s="466"/>
      <c r="H629" s="466"/>
      <c r="I629" s="466"/>
      <c r="J629" s="466"/>
      <c r="K629" s="466"/>
      <c r="L629" s="472"/>
      <c r="M629" s="466"/>
      <c r="N629" s="466"/>
      <c r="O629" s="466"/>
      <c r="P629" s="436"/>
      <c r="Q629" s="180"/>
      <c r="R629" s="466"/>
      <c r="S629" s="466"/>
      <c r="T629" s="466"/>
      <c r="U629" s="466"/>
      <c r="V629" s="466"/>
      <c r="W629" s="466"/>
      <c r="X629" s="466"/>
      <c r="Y629" s="466"/>
      <c r="Z629" s="466"/>
      <c r="AA629" s="466"/>
      <c r="AB629" s="466"/>
      <c r="AC629" s="466"/>
      <c r="AD629" s="466"/>
      <c r="AE629" s="466"/>
      <c r="AF629" s="466"/>
      <c r="AG629" s="466"/>
      <c r="AH629" s="466"/>
      <c r="AI629" s="466"/>
      <c r="AJ629" s="466"/>
    </row>
    <row r="630" spans="1:36" ht="12.75" customHeight="1">
      <c r="A630" s="466"/>
      <c r="B630" s="466"/>
      <c r="C630" s="466"/>
      <c r="D630" s="466"/>
      <c r="E630" s="466"/>
      <c r="F630" s="466"/>
      <c r="G630" s="466"/>
      <c r="H630" s="466"/>
      <c r="I630" s="466"/>
      <c r="J630" s="466"/>
      <c r="K630" s="466"/>
      <c r="L630" s="472"/>
      <c r="M630" s="466"/>
      <c r="N630" s="466"/>
      <c r="O630" s="466"/>
      <c r="P630" s="436"/>
      <c r="Q630" s="180"/>
      <c r="R630" s="466"/>
      <c r="S630" s="466"/>
      <c r="T630" s="466"/>
      <c r="U630" s="466"/>
      <c r="V630" s="466"/>
      <c r="W630" s="466"/>
      <c r="X630" s="466"/>
      <c r="Y630" s="466"/>
      <c r="Z630" s="466"/>
      <c r="AA630" s="466"/>
      <c r="AB630" s="466"/>
      <c r="AC630" s="466"/>
      <c r="AD630" s="466"/>
      <c r="AE630" s="466"/>
      <c r="AF630" s="466"/>
      <c r="AG630" s="466"/>
      <c r="AH630" s="466"/>
      <c r="AI630" s="466"/>
      <c r="AJ630" s="466"/>
    </row>
    <row r="631" spans="1:36" ht="12.75" customHeight="1">
      <c r="A631" s="466"/>
      <c r="B631" s="466"/>
      <c r="C631" s="466"/>
      <c r="D631" s="466"/>
      <c r="E631" s="466"/>
      <c r="F631" s="466"/>
      <c r="G631" s="466"/>
      <c r="H631" s="466"/>
      <c r="I631" s="466"/>
      <c r="J631" s="466"/>
      <c r="K631" s="466"/>
      <c r="L631" s="472"/>
      <c r="M631" s="466"/>
      <c r="N631" s="466"/>
      <c r="O631" s="466"/>
      <c r="P631" s="436"/>
      <c r="Q631" s="180"/>
      <c r="R631" s="466"/>
      <c r="S631" s="466"/>
      <c r="T631" s="466"/>
      <c r="U631" s="466"/>
      <c r="V631" s="466"/>
      <c r="W631" s="466"/>
      <c r="X631" s="466"/>
      <c r="Y631" s="466"/>
      <c r="Z631" s="466"/>
      <c r="AA631" s="466"/>
      <c r="AB631" s="466"/>
      <c r="AC631" s="466"/>
      <c r="AD631" s="466"/>
      <c r="AE631" s="466"/>
      <c r="AF631" s="466"/>
      <c r="AG631" s="466"/>
      <c r="AH631" s="466"/>
      <c r="AI631" s="466"/>
      <c r="AJ631" s="466"/>
    </row>
    <row r="632" spans="1:36" ht="12.75" customHeight="1">
      <c r="A632" s="466"/>
      <c r="B632" s="466"/>
      <c r="C632" s="466"/>
      <c r="D632" s="466"/>
      <c r="E632" s="466"/>
      <c r="F632" s="466"/>
      <c r="G632" s="466"/>
      <c r="H632" s="466"/>
      <c r="I632" s="466"/>
      <c r="J632" s="466"/>
      <c r="K632" s="466"/>
      <c r="L632" s="472"/>
      <c r="M632" s="466"/>
      <c r="N632" s="466"/>
      <c r="O632" s="466"/>
      <c r="P632" s="436"/>
      <c r="Q632" s="180"/>
      <c r="R632" s="466"/>
      <c r="S632" s="466"/>
      <c r="T632" s="466"/>
      <c r="U632" s="466"/>
      <c r="V632" s="466"/>
      <c r="W632" s="466"/>
      <c r="X632" s="466"/>
      <c r="Y632" s="466"/>
      <c r="Z632" s="466"/>
      <c r="AA632" s="466"/>
      <c r="AB632" s="466"/>
      <c r="AC632" s="466"/>
      <c r="AD632" s="466"/>
      <c r="AE632" s="466"/>
      <c r="AF632" s="466"/>
      <c r="AG632" s="466"/>
      <c r="AH632" s="466"/>
      <c r="AI632" s="466"/>
      <c r="AJ632" s="466"/>
    </row>
    <row r="633" spans="1:36" ht="12.75" customHeight="1">
      <c r="A633" s="466"/>
      <c r="B633" s="466"/>
      <c r="C633" s="466"/>
      <c r="D633" s="466"/>
      <c r="E633" s="466"/>
      <c r="F633" s="466"/>
      <c r="G633" s="466"/>
      <c r="H633" s="466"/>
      <c r="I633" s="466"/>
      <c r="J633" s="466"/>
      <c r="K633" s="466"/>
      <c r="L633" s="472"/>
      <c r="M633" s="466"/>
      <c r="N633" s="466"/>
      <c r="O633" s="466"/>
      <c r="P633" s="436"/>
      <c r="Q633" s="180"/>
      <c r="R633" s="466"/>
      <c r="S633" s="466"/>
      <c r="T633" s="466"/>
      <c r="U633" s="466"/>
      <c r="V633" s="466"/>
      <c r="W633" s="466"/>
      <c r="X633" s="466"/>
      <c r="Y633" s="466"/>
      <c r="Z633" s="466"/>
      <c r="AA633" s="466"/>
      <c r="AB633" s="466"/>
      <c r="AC633" s="466"/>
      <c r="AD633" s="466"/>
      <c r="AE633" s="466"/>
      <c r="AF633" s="466"/>
      <c r="AG633" s="466"/>
      <c r="AH633" s="466"/>
      <c r="AI633" s="466"/>
      <c r="AJ633" s="466"/>
    </row>
    <row r="634" spans="1:36" ht="12.75" customHeight="1">
      <c r="A634" s="466"/>
      <c r="B634" s="466"/>
      <c r="C634" s="466"/>
      <c r="D634" s="466"/>
      <c r="E634" s="466"/>
      <c r="F634" s="466"/>
      <c r="G634" s="466"/>
      <c r="H634" s="466"/>
      <c r="I634" s="466"/>
      <c r="J634" s="466"/>
      <c r="K634" s="466"/>
      <c r="L634" s="472"/>
      <c r="M634" s="466"/>
      <c r="N634" s="466"/>
      <c r="O634" s="466"/>
      <c r="P634" s="436"/>
      <c r="Q634" s="180"/>
      <c r="R634" s="466"/>
      <c r="S634" s="466"/>
      <c r="T634" s="466"/>
      <c r="U634" s="466"/>
      <c r="V634" s="466"/>
      <c r="W634" s="466"/>
      <c r="X634" s="466"/>
      <c r="Y634" s="466"/>
      <c r="Z634" s="466"/>
      <c r="AA634" s="466"/>
      <c r="AB634" s="466"/>
      <c r="AC634" s="466"/>
      <c r="AD634" s="466"/>
      <c r="AE634" s="466"/>
      <c r="AF634" s="466"/>
      <c r="AG634" s="466"/>
      <c r="AH634" s="466"/>
      <c r="AI634" s="466"/>
      <c r="AJ634" s="466"/>
    </row>
    <row r="635" spans="1:36" ht="12.75" customHeight="1">
      <c r="A635" s="466"/>
      <c r="B635" s="466"/>
      <c r="C635" s="466"/>
      <c r="D635" s="466"/>
      <c r="E635" s="466"/>
      <c r="F635" s="466"/>
      <c r="G635" s="466"/>
      <c r="H635" s="466"/>
      <c r="I635" s="466"/>
      <c r="J635" s="466"/>
      <c r="K635" s="466"/>
      <c r="L635" s="472"/>
      <c r="M635" s="466"/>
      <c r="N635" s="466"/>
      <c r="O635" s="466"/>
      <c r="P635" s="436"/>
      <c r="Q635" s="180"/>
      <c r="R635" s="466"/>
      <c r="S635" s="466"/>
      <c r="T635" s="466"/>
      <c r="U635" s="466"/>
      <c r="V635" s="466"/>
      <c r="W635" s="466"/>
      <c r="X635" s="466"/>
      <c r="Y635" s="466"/>
      <c r="Z635" s="466"/>
      <c r="AA635" s="466"/>
      <c r="AB635" s="466"/>
      <c r="AC635" s="466"/>
      <c r="AD635" s="466"/>
      <c r="AE635" s="466"/>
      <c r="AF635" s="466"/>
      <c r="AG635" s="466"/>
      <c r="AH635" s="466"/>
      <c r="AI635" s="466"/>
      <c r="AJ635" s="466"/>
    </row>
    <row r="636" spans="1:36" ht="12.75" customHeight="1">
      <c r="A636" s="466"/>
      <c r="B636" s="466"/>
      <c r="C636" s="466"/>
      <c r="D636" s="466"/>
      <c r="E636" s="466"/>
      <c r="F636" s="466"/>
      <c r="G636" s="466"/>
      <c r="H636" s="466"/>
      <c r="I636" s="466"/>
      <c r="J636" s="466"/>
      <c r="K636" s="466"/>
      <c r="L636" s="472"/>
      <c r="M636" s="466"/>
      <c r="N636" s="466"/>
      <c r="O636" s="466"/>
      <c r="P636" s="436"/>
      <c r="Q636" s="180"/>
      <c r="R636" s="466"/>
      <c r="S636" s="466"/>
      <c r="T636" s="466"/>
      <c r="U636" s="466"/>
      <c r="V636" s="466"/>
      <c r="W636" s="466"/>
      <c r="X636" s="466"/>
      <c r="Y636" s="466"/>
      <c r="Z636" s="466"/>
      <c r="AA636" s="466"/>
      <c r="AB636" s="466"/>
      <c r="AC636" s="466"/>
      <c r="AD636" s="466"/>
      <c r="AE636" s="466"/>
      <c r="AF636" s="466"/>
      <c r="AG636" s="466"/>
      <c r="AH636" s="466"/>
      <c r="AI636" s="466"/>
      <c r="AJ636" s="466"/>
    </row>
    <row r="637" spans="1:36" ht="12.75" customHeight="1">
      <c r="A637" s="466"/>
      <c r="B637" s="466"/>
      <c r="C637" s="466"/>
      <c r="D637" s="466"/>
      <c r="E637" s="466"/>
      <c r="F637" s="466"/>
      <c r="G637" s="466"/>
      <c r="H637" s="466"/>
      <c r="I637" s="466"/>
      <c r="J637" s="466"/>
      <c r="K637" s="466"/>
      <c r="L637" s="472"/>
      <c r="M637" s="466"/>
      <c r="N637" s="466"/>
      <c r="O637" s="466"/>
      <c r="P637" s="436"/>
      <c r="Q637" s="180"/>
      <c r="R637" s="466"/>
      <c r="S637" s="466"/>
      <c r="T637" s="466"/>
      <c r="U637" s="466"/>
      <c r="V637" s="466"/>
      <c r="W637" s="466"/>
      <c r="X637" s="466"/>
      <c r="Y637" s="466"/>
      <c r="Z637" s="466"/>
      <c r="AA637" s="466"/>
      <c r="AB637" s="466"/>
      <c r="AC637" s="466"/>
      <c r="AD637" s="466"/>
      <c r="AE637" s="466"/>
      <c r="AF637" s="466"/>
      <c r="AG637" s="466"/>
      <c r="AH637" s="466"/>
      <c r="AI637" s="466"/>
      <c r="AJ637" s="466"/>
    </row>
    <row r="638" spans="1:36" ht="12.75" customHeight="1">
      <c r="A638" s="466"/>
      <c r="B638" s="466"/>
      <c r="C638" s="466"/>
      <c r="D638" s="466"/>
      <c r="E638" s="466"/>
      <c r="F638" s="466"/>
      <c r="G638" s="466"/>
      <c r="H638" s="466"/>
      <c r="I638" s="466"/>
      <c r="J638" s="466"/>
      <c r="K638" s="466"/>
      <c r="L638" s="472"/>
      <c r="M638" s="466"/>
      <c r="N638" s="466"/>
      <c r="O638" s="466"/>
      <c r="P638" s="436"/>
      <c r="Q638" s="180"/>
      <c r="R638" s="466"/>
      <c r="S638" s="466"/>
      <c r="T638" s="466"/>
      <c r="U638" s="466"/>
      <c r="V638" s="466"/>
      <c r="W638" s="466"/>
      <c r="X638" s="466"/>
      <c r="Y638" s="466"/>
      <c r="Z638" s="466"/>
      <c r="AA638" s="466"/>
      <c r="AB638" s="466"/>
      <c r="AC638" s="466"/>
      <c r="AD638" s="466"/>
      <c r="AE638" s="466"/>
      <c r="AF638" s="466"/>
      <c r="AG638" s="466"/>
      <c r="AH638" s="466"/>
      <c r="AI638" s="466"/>
      <c r="AJ638" s="466"/>
    </row>
    <row r="639" spans="1:36" ht="12.75" customHeight="1">
      <c r="A639" s="466"/>
      <c r="B639" s="466"/>
      <c r="C639" s="466"/>
      <c r="D639" s="466"/>
      <c r="E639" s="466"/>
      <c r="F639" s="466"/>
      <c r="G639" s="466"/>
      <c r="H639" s="466"/>
      <c r="I639" s="466"/>
      <c r="J639" s="466"/>
      <c r="K639" s="466"/>
      <c r="L639" s="472"/>
      <c r="M639" s="466"/>
      <c r="N639" s="466"/>
      <c r="O639" s="466"/>
      <c r="P639" s="436"/>
      <c r="Q639" s="180"/>
      <c r="R639" s="466"/>
      <c r="S639" s="466"/>
      <c r="T639" s="466"/>
      <c r="U639" s="466"/>
      <c r="V639" s="466"/>
      <c r="W639" s="466"/>
      <c r="X639" s="466"/>
      <c r="Y639" s="466"/>
      <c r="Z639" s="466"/>
      <c r="AA639" s="466"/>
      <c r="AB639" s="466"/>
      <c r="AC639" s="466"/>
      <c r="AD639" s="466"/>
      <c r="AE639" s="466"/>
      <c r="AF639" s="466"/>
      <c r="AG639" s="466"/>
      <c r="AH639" s="466"/>
      <c r="AI639" s="466"/>
      <c r="AJ639" s="466"/>
    </row>
    <row r="640" spans="1:36" ht="12.75" customHeight="1">
      <c r="A640" s="466"/>
      <c r="B640" s="466"/>
      <c r="C640" s="466"/>
      <c r="D640" s="466"/>
      <c r="E640" s="466"/>
      <c r="F640" s="466"/>
      <c r="G640" s="466"/>
      <c r="H640" s="466"/>
      <c r="I640" s="466"/>
      <c r="J640" s="466"/>
      <c r="K640" s="466"/>
      <c r="L640" s="472"/>
      <c r="M640" s="466"/>
      <c r="N640" s="466"/>
      <c r="O640" s="466"/>
      <c r="P640" s="436"/>
      <c r="Q640" s="180"/>
      <c r="R640" s="466"/>
      <c r="S640" s="466"/>
      <c r="T640" s="466"/>
      <c r="U640" s="466"/>
      <c r="V640" s="466"/>
      <c r="W640" s="466"/>
      <c r="X640" s="466"/>
      <c r="Y640" s="466"/>
      <c r="Z640" s="466"/>
      <c r="AA640" s="466"/>
      <c r="AB640" s="466"/>
      <c r="AC640" s="466"/>
      <c r="AD640" s="466"/>
      <c r="AE640" s="466"/>
      <c r="AF640" s="466"/>
      <c r="AG640" s="466"/>
      <c r="AH640" s="466"/>
      <c r="AI640" s="466"/>
      <c r="AJ640" s="466"/>
    </row>
    <row r="641" spans="1:36" ht="12.75" customHeight="1">
      <c r="A641" s="466"/>
      <c r="B641" s="466"/>
      <c r="C641" s="466"/>
      <c r="D641" s="466"/>
      <c r="E641" s="466"/>
      <c r="F641" s="466"/>
      <c r="G641" s="466"/>
      <c r="H641" s="466"/>
      <c r="I641" s="466"/>
      <c r="J641" s="466"/>
      <c r="K641" s="466"/>
      <c r="L641" s="472"/>
      <c r="M641" s="466"/>
      <c r="N641" s="466"/>
      <c r="O641" s="466"/>
      <c r="P641" s="436"/>
      <c r="Q641" s="180"/>
      <c r="R641" s="466"/>
      <c r="S641" s="466"/>
      <c r="T641" s="466"/>
      <c r="U641" s="466"/>
      <c r="V641" s="466"/>
      <c r="W641" s="466"/>
      <c r="X641" s="466"/>
      <c r="Y641" s="466"/>
      <c r="Z641" s="466"/>
      <c r="AA641" s="466"/>
      <c r="AB641" s="466"/>
      <c r="AC641" s="466"/>
      <c r="AD641" s="466"/>
      <c r="AE641" s="466"/>
      <c r="AF641" s="466"/>
      <c r="AG641" s="466"/>
      <c r="AH641" s="466"/>
      <c r="AI641" s="466"/>
      <c r="AJ641" s="466"/>
    </row>
    <row r="642" spans="1:36" ht="12.75" customHeight="1">
      <c r="A642" s="466"/>
      <c r="B642" s="466"/>
      <c r="C642" s="466"/>
      <c r="D642" s="466"/>
      <c r="E642" s="466"/>
      <c r="F642" s="466"/>
      <c r="G642" s="466"/>
      <c r="H642" s="466"/>
      <c r="I642" s="466"/>
      <c r="J642" s="466"/>
      <c r="K642" s="466"/>
      <c r="L642" s="472"/>
      <c r="M642" s="466"/>
      <c r="N642" s="466"/>
      <c r="O642" s="466"/>
      <c r="P642" s="436"/>
      <c r="Q642" s="180"/>
      <c r="R642" s="466"/>
      <c r="S642" s="466"/>
      <c r="T642" s="466"/>
      <c r="U642" s="466"/>
      <c r="V642" s="466"/>
      <c r="W642" s="466"/>
      <c r="X642" s="466"/>
      <c r="Y642" s="466"/>
      <c r="Z642" s="466"/>
      <c r="AA642" s="466"/>
      <c r="AB642" s="466"/>
      <c r="AC642" s="466"/>
      <c r="AD642" s="466"/>
      <c r="AE642" s="466"/>
      <c r="AF642" s="466"/>
      <c r="AG642" s="466"/>
      <c r="AH642" s="466"/>
      <c r="AI642" s="466"/>
      <c r="AJ642" s="466"/>
    </row>
    <row r="643" spans="1:36" ht="12.75" customHeight="1">
      <c r="A643" s="466"/>
      <c r="B643" s="466"/>
      <c r="C643" s="466"/>
      <c r="D643" s="466"/>
      <c r="E643" s="466"/>
      <c r="F643" s="466"/>
      <c r="G643" s="466"/>
      <c r="H643" s="466"/>
      <c r="I643" s="466"/>
      <c r="J643" s="466"/>
      <c r="K643" s="466"/>
      <c r="L643" s="472"/>
      <c r="M643" s="466"/>
      <c r="N643" s="466"/>
      <c r="O643" s="466"/>
      <c r="P643" s="436"/>
      <c r="Q643" s="180"/>
      <c r="R643" s="466"/>
      <c r="S643" s="466"/>
      <c r="T643" s="466"/>
      <c r="U643" s="466"/>
      <c r="V643" s="466"/>
      <c r="W643" s="466"/>
      <c r="X643" s="466"/>
      <c r="Y643" s="466"/>
      <c r="Z643" s="466"/>
      <c r="AA643" s="466"/>
      <c r="AB643" s="466"/>
      <c r="AC643" s="466"/>
      <c r="AD643" s="466"/>
      <c r="AE643" s="466"/>
      <c r="AF643" s="466"/>
      <c r="AG643" s="466"/>
      <c r="AH643" s="466"/>
      <c r="AI643" s="466"/>
      <c r="AJ643" s="466"/>
    </row>
    <row r="644" spans="1:36" ht="12.75" customHeight="1">
      <c r="A644" s="466"/>
      <c r="B644" s="466"/>
      <c r="C644" s="466"/>
      <c r="D644" s="466"/>
      <c r="E644" s="466"/>
      <c r="F644" s="466"/>
      <c r="G644" s="466"/>
      <c r="H644" s="466"/>
      <c r="I644" s="466"/>
      <c r="J644" s="466"/>
      <c r="K644" s="466"/>
      <c r="L644" s="472"/>
      <c r="M644" s="466"/>
      <c r="N644" s="466"/>
      <c r="O644" s="466"/>
      <c r="P644" s="436"/>
      <c r="Q644" s="180"/>
      <c r="R644" s="466"/>
      <c r="S644" s="466"/>
      <c r="T644" s="466"/>
      <c r="U644" s="466"/>
      <c r="V644" s="466"/>
      <c r="W644" s="466"/>
      <c r="X644" s="466"/>
      <c r="Y644" s="466"/>
      <c r="Z644" s="466"/>
      <c r="AA644" s="466"/>
      <c r="AB644" s="466"/>
      <c r="AC644" s="466"/>
      <c r="AD644" s="466"/>
      <c r="AE644" s="466"/>
      <c r="AF644" s="466"/>
      <c r="AG644" s="466"/>
      <c r="AH644" s="466"/>
      <c r="AI644" s="466"/>
      <c r="AJ644" s="466"/>
    </row>
    <row r="645" spans="1:36" ht="12.75" customHeight="1">
      <c r="A645" s="466"/>
      <c r="B645" s="466"/>
      <c r="C645" s="466"/>
      <c r="D645" s="466"/>
      <c r="E645" s="466"/>
      <c r="F645" s="466"/>
      <c r="G645" s="466"/>
      <c r="H645" s="466"/>
      <c r="I645" s="466"/>
      <c r="J645" s="466"/>
      <c r="K645" s="466"/>
      <c r="L645" s="472"/>
      <c r="M645" s="466"/>
      <c r="N645" s="466"/>
      <c r="O645" s="466"/>
      <c r="P645" s="436"/>
      <c r="Q645" s="180"/>
      <c r="R645" s="466"/>
      <c r="S645" s="466"/>
      <c r="T645" s="466"/>
      <c r="U645" s="466"/>
      <c r="V645" s="466"/>
      <c r="W645" s="466"/>
      <c r="X645" s="466"/>
      <c r="Y645" s="466"/>
      <c r="Z645" s="466"/>
      <c r="AA645" s="466"/>
      <c r="AB645" s="466"/>
      <c r="AC645" s="466"/>
      <c r="AD645" s="466"/>
      <c r="AE645" s="466"/>
      <c r="AF645" s="466"/>
      <c r="AG645" s="466"/>
      <c r="AH645" s="466"/>
      <c r="AI645" s="466"/>
      <c r="AJ645" s="466"/>
    </row>
    <row r="646" spans="1:36" ht="12.75" customHeight="1">
      <c r="A646" s="466"/>
      <c r="B646" s="466"/>
      <c r="C646" s="466"/>
      <c r="D646" s="466"/>
      <c r="E646" s="466"/>
      <c r="F646" s="466"/>
      <c r="G646" s="466"/>
      <c r="H646" s="466"/>
      <c r="I646" s="466"/>
      <c r="J646" s="466"/>
      <c r="K646" s="466"/>
      <c r="L646" s="472"/>
      <c r="M646" s="466"/>
      <c r="N646" s="466"/>
      <c r="O646" s="466"/>
      <c r="P646" s="436"/>
      <c r="Q646" s="180"/>
      <c r="R646" s="466"/>
      <c r="S646" s="466"/>
      <c r="T646" s="466"/>
      <c r="U646" s="466"/>
      <c r="V646" s="466"/>
      <c r="W646" s="466"/>
      <c r="X646" s="466"/>
      <c r="Y646" s="466"/>
      <c r="Z646" s="466"/>
      <c r="AA646" s="466"/>
      <c r="AB646" s="466"/>
      <c r="AC646" s="466"/>
      <c r="AD646" s="466"/>
      <c r="AE646" s="466"/>
      <c r="AF646" s="466"/>
      <c r="AG646" s="466"/>
      <c r="AH646" s="466"/>
      <c r="AI646" s="466"/>
      <c r="AJ646" s="466"/>
    </row>
    <row r="647" spans="1:36" ht="12.75" customHeight="1">
      <c r="A647" s="466"/>
      <c r="B647" s="466"/>
      <c r="C647" s="466"/>
      <c r="D647" s="466"/>
      <c r="E647" s="466"/>
      <c r="F647" s="466"/>
      <c r="G647" s="466"/>
      <c r="H647" s="466"/>
      <c r="I647" s="466"/>
      <c r="J647" s="466"/>
      <c r="K647" s="466"/>
      <c r="L647" s="472"/>
      <c r="M647" s="466"/>
      <c r="N647" s="466"/>
      <c r="O647" s="466"/>
      <c r="P647" s="436"/>
      <c r="Q647" s="180"/>
      <c r="R647" s="466"/>
      <c r="S647" s="466"/>
      <c r="T647" s="466"/>
      <c r="U647" s="466"/>
      <c r="V647" s="466"/>
      <c r="W647" s="466"/>
      <c r="X647" s="466"/>
      <c r="Y647" s="466"/>
      <c r="Z647" s="466"/>
      <c r="AA647" s="466"/>
      <c r="AB647" s="466"/>
      <c r="AC647" s="466"/>
      <c r="AD647" s="466"/>
      <c r="AE647" s="466"/>
      <c r="AF647" s="466"/>
      <c r="AG647" s="466"/>
      <c r="AH647" s="466"/>
      <c r="AI647" s="466"/>
      <c r="AJ647" s="466"/>
    </row>
    <row r="648" spans="1:36" ht="12.75" customHeight="1">
      <c r="A648" s="466"/>
      <c r="B648" s="466"/>
      <c r="C648" s="466"/>
      <c r="D648" s="466"/>
      <c r="E648" s="466"/>
      <c r="F648" s="466"/>
      <c r="G648" s="466"/>
      <c r="H648" s="466"/>
      <c r="I648" s="466"/>
      <c r="J648" s="466"/>
      <c r="K648" s="466"/>
      <c r="L648" s="472"/>
      <c r="M648" s="466"/>
      <c r="N648" s="466"/>
      <c r="O648" s="466"/>
      <c r="P648" s="436"/>
      <c r="Q648" s="180"/>
      <c r="R648" s="466"/>
      <c r="S648" s="466"/>
      <c r="T648" s="466"/>
      <c r="U648" s="466"/>
      <c r="V648" s="466"/>
      <c r="W648" s="466"/>
      <c r="X648" s="466"/>
      <c r="Y648" s="466"/>
      <c r="Z648" s="466"/>
      <c r="AA648" s="466"/>
      <c r="AB648" s="466"/>
      <c r="AC648" s="466"/>
      <c r="AD648" s="466"/>
      <c r="AE648" s="466"/>
      <c r="AF648" s="466"/>
      <c r="AG648" s="466"/>
      <c r="AH648" s="466"/>
      <c r="AI648" s="466"/>
      <c r="AJ648" s="466"/>
    </row>
    <row r="649" spans="1:36" ht="12.75" customHeight="1">
      <c r="A649" s="466"/>
      <c r="B649" s="466"/>
      <c r="C649" s="466"/>
      <c r="D649" s="466"/>
      <c r="E649" s="466"/>
      <c r="F649" s="466"/>
      <c r="G649" s="466"/>
      <c r="H649" s="466"/>
      <c r="I649" s="466"/>
      <c r="J649" s="466"/>
      <c r="K649" s="466"/>
      <c r="L649" s="472"/>
      <c r="M649" s="466"/>
      <c r="N649" s="466"/>
      <c r="O649" s="466"/>
      <c r="P649" s="436"/>
      <c r="Q649" s="180"/>
      <c r="R649" s="466"/>
      <c r="S649" s="466"/>
      <c r="T649" s="466"/>
      <c r="U649" s="466"/>
      <c r="V649" s="466"/>
      <c r="W649" s="466"/>
      <c r="X649" s="466"/>
      <c r="Y649" s="466"/>
      <c r="Z649" s="466"/>
      <c r="AA649" s="466"/>
      <c r="AB649" s="466"/>
      <c r="AC649" s="466"/>
      <c r="AD649" s="466"/>
      <c r="AE649" s="466"/>
      <c r="AF649" s="466"/>
      <c r="AG649" s="466"/>
      <c r="AH649" s="466"/>
      <c r="AI649" s="466"/>
      <c r="AJ649" s="466"/>
    </row>
    <row r="650" spans="1:36" ht="12.75" customHeight="1">
      <c r="A650" s="466"/>
      <c r="B650" s="466"/>
      <c r="C650" s="466"/>
      <c r="D650" s="466"/>
      <c r="E650" s="466"/>
      <c r="F650" s="466"/>
      <c r="G650" s="466"/>
      <c r="H650" s="466"/>
      <c r="I650" s="466"/>
      <c r="J650" s="466"/>
      <c r="K650" s="466"/>
      <c r="L650" s="472"/>
      <c r="M650" s="466"/>
      <c r="N650" s="466"/>
      <c r="O650" s="466"/>
      <c r="P650" s="436"/>
      <c r="Q650" s="180"/>
      <c r="R650" s="466"/>
      <c r="S650" s="466"/>
      <c r="T650" s="466"/>
      <c r="U650" s="466"/>
      <c r="V650" s="466"/>
      <c r="W650" s="466"/>
      <c r="X650" s="466"/>
      <c r="Y650" s="466"/>
      <c r="Z650" s="466"/>
      <c r="AA650" s="466"/>
      <c r="AB650" s="466"/>
      <c r="AC650" s="466"/>
      <c r="AD650" s="466"/>
      <c r="AE650" s="466"/>
      <c r="AF650" s="466"/>
      <c r="AG650" s="466"/>
      <c r="AH650" s="466"/>
      <c r="AI650" s="466"/>
      <c r="AJ650" s="466"/>
    </row>
    <row r="651" spans="1:36" ht="12.75" customHeight="1">
      <c r="A651" s="466"/>
      <c r="B651" s="466"/>
      <c r="C651" s="466"/>
      <c r="D651" s="466"/>
      <c r="E651" s="466"/>
      <c r="F651" s="466"/>
      <c r="G651" s="466"/>
      <c r="H651" s="466"/>
      <c r="I651" s="466"/>
      <c r="J651" s="466"/>
      <c r="K651" s="466"/>
      <c r="L651" s="472"/>
      <c r="M651" s="466"/>
      <c r="N651" s="466"/>
      <c r="O651" s="466"/>
      <c r="P651" s="436"/>
      <c r="Q651" s="180"/>
      <c r="R651" s="466"/>
      <c r="S651" s="466"/>
      <c r="T651" s="466"/>
      <c r="U651" s="466"/>
      <c r="V651" s="466"/>
      <c r="W651" s="466"/>
      <c r="X651" s="466"/>
      <c r="Y651" s="466"/>
      <c r="Z651" s="466"/>
      <c r="AA651" s="466"/>
      <c r="AB651" s="466"/>
      <c r="AC651" s="466"/>
      <c r="AD651" s="466"/>
      <c r="AE651" s="466"/>
      <c r="AF651" s="466"/>
      <c r="AG651" s="466"/>
      <c r="AH651" s="466"/>
      <c r="AI651" s="466"/>
      <c r="AJ651" s="466"/>
    </row>
    <row r="652" spans="1:36" ht="12.75" customHeight="1">
      <c r="A652" s="466"/>
      <c r="B652" s="466"/>
      <c r="C652" s="466"/>
      <c r="D652" s="466"/>
      <c r="E652" s="466"/>
      <c r="F652" s="466"/>
      <c r="G652" s="466"/>
      <c r="H652" s="466"/>
      <c r="I652" s="466"/>
      <c r="J652" s="466"/>
      <c r="K652" s="466"/>
      <c r="L652" s="472"/>
      <c r="M652" s="466"/>
      <c r="N652" s="466"/>
      <c r="O652" s="466"/>
      <c r="P652" s="436"/>
      <c r="Q652" s="180"/>
      <c r="R652" s="466"/>
      <c r="S652" s="466"/>
      <c r="T652" s="466"/>
      <c r="U652" s="466"/>
      <c r="V652" s="466"/>
      <c r="W652" s="466"/>
      <c r="X652" s="466"/>
      <c r="Y652" s="466"/>
      <c r="Z652" s="466"/>
      <c r="AA652" s="466"/>
      <c r="AB652" s="466"/>
      <c r="AC652" s="466"/>
      <c r="AD652" s="466"/>
      <c r="AE652" s="466"/>
      <c r="AF652" s="466"/>
      <c r="AG652" s="466"/>
      <c r="AH652" s="466"/>
      <c r="AI652" s="466"/>
      <c r="AJ652" s="466"/>
    </row>
    <row r="653" spans="1:36" ht="12.75" customHeight="1">
      <c r="A653" s="466"/>
      <c r="B653" s="466"/>
      <c r="C653" s="466"/>
      <c r="D653" s="466"/>
      <c r="E653" s="466"/>
      <c r="F653" s="466"/>
      <c r="G653" s="466"/>
      <c r="H653" s="466"/>
      <c r="I653" s="466"/>
      <c r="J653" s="466"/>
      <c r="K653" s="466"/>
      <c r="L653" s="472"/>
      <c r="M653" s="466"/>
      <c r="N653" s="466"/>
      <c r="O653" s="466"/>
      <c r="P653" s="436"/>
      <c r="Q653" s="180"/>
      <c r="R653" s="466"/>
      <c r="S653" s="466"/>
      <c r="T653" s="466"/>
      <c r="U653" s="466"/>
      <c r="V653" s="466"/>
      <c r="W653" s="466"/>
      <c r="X653" s="466"/>
      <c r="Y653" s="466"/>
      <c r="Z653" s="466"/>
      <c r="AA653" s="466"/>
      <c r="AB653" s="466"/>
      <c r="AC653" s="466"/>
      <c r="AD653" s="466"/>
      <c r="AE653" s="466"/>
      <c r="AF653" s="466"/>
      <c r="AG653" s="466"/>
      <c r="AH653" s="466"/>
      <c r="AI653" s="466"/>
      <c r="AJ653" s="466"/>
    </row>
    <row r="654" spans="1:36" ht="12.75" customHeight="1">
      <c r="A654" s="466"/>
      <c r="B654" s="466"/>
      <c r="C654" s="466"/>
      <c r="D654" s="466"/>
      <c r="E654" s="466"/>
      <c r="F654" s="466"/>
      <c r="G654" s="466"/>
      <c r="H654" s="466"/>
      <c r="I654" s="466"/>
      <c r="J654" s="466"/>
      <c r="K654" s="466"/>
      <c r="L654" s="472"/>
      <c r="M654" s="466"/>
      <c r="N654" s="466"/>
      <c r="O654" s="466"/>
      <c r="P654" s="436"/>
      <c r="Q654" s="180"/>
      <c r="R654" s="466"/>
      <c r="S654" s="466"/>
      <c r="T654" s="466"/>
      <c r="U654" s="466"/>
      <c r="V654" s="466"/>
      <c r="W654" s="466"/>
      <c r="X654" s="466"/>
      <c r="Y654" s="466"/>
      <c r="Z654" s="466"/>
      <c r="AA654" s="466"/>
      <c r="AB654" s="466"/>
      <c r="AC654" s="466"/>
      <c r="AD654" s="466"/>
      <c r="AE654" s="466"/>
      <c r="AF654" s="466"/>
      <c r="AG654" s="466"/>
      <c r="AH654" s="466"/>
      <c r="AI654" s="466"/>
      <c r="AJ654" s="466"/>
    </row>
    <row r="655" spans="1:36" ht="12.75" customHeight="1">
      <c r="A655" s="466"/>
      <c r="B655" s="466"/>
      <c r="C655" s="466"/>
      <c r="D655" s="466"/>
      <c r="E655" s="466"/>
      <c r="F655" s="466"/>
      <c r="G655" s="466"/>
      <c r="H655" s="466"/>
      <c r="I655" s="466"/>
      <c r="J655" s="466"/>
      <c r="K655" s="466"/>
      <c r="L655" s="472"/>
      <c r="M655" s="466"/>
      <c r="N655" s="466"/>
      <c r="O655" s="466"/>
      <c r="P655" s="436"/>
      <c r="Q655" s="180"/>
      <c r="R655" s="466"/>
      <c r="S655" s="466"/>
      <c r="T655" s="466"/>
      <c r="U655" s="466"/>
      <c r="V655" s="466"/>
      <c r="W655" s="466"/>
      <c r="X655" s="466"/>
      <c r="Y655" s="466"/>
      <c r="Z655" s="466"/>
      <c r="AA655" s="466"/>
      <c r="AB655" s="466"/>
      <c r="AC655" s="466"/>
      <c r="AD655" s="466"/>
      <c r="AE655" s="466"/>
      <c r="AF655" s="466"/>
      <c r="AG655" s="466"/>
      <c r="AH655" s="466"/>
      <c r="AI655" s="466"/>
      <c r="AJ655" s="466"/>
    </row>
    <row r="656" spans="1:36" ht="12.75" customHeight="1">
      <c r="A656" s="466"/>
      <c r="B656" s="466"/>
      <c r="C656" s="466"/>
      <c r="D656" s="466"/>
      <c r="E656" s="466"/>
      <c r="F656" s="466"/>
      <c r="G656" s="466"/>
      <c r="H656" s="466"/>
      <c r="I656" s="466"/>
      <c r="J656" s="466"/>
      <c r="K656" s="466"/>
      <c r="L656" s="472"/>
      <c r="M656" s="466"/>
      <c r="N656" s="466"/>
      <c r="O656" s="466"/>
      <c r="P656" s="436"/>
      <c r="Q656" s="180"/>
      <c r="R656" s="466"/>
      <c r="S656" s="466"/>
      <c r="T656" s="466"/>
      <c r="U656" s="466"/>
      <c r="V656" s="466"/>
      <c r="W656" s="466"/>
      <c r="X656" s="466"/>
      <c r="Y656" s="466"/>
      <c r="Z656" s="466"/>
      <c r="AA656" s="466"/>
      <c r="AB656" s="466"/>
      <c r="AC656" s="466"/>
      <c r="AD656" s="466"/>
      <c r="AE656" s="466"/>
      <c r="AF656" s="466"/>
      <c r="AG656" s="466"/>
      <c r="AH656" s="466"/>
      <c r="AI656" s="466"/>
      <c r="AJ656" s="466"/>
    </row>
    <row r="657" spans="1:36" ht="12.75" customHeight="1">
      <c r="A657" s="466"/>
      <c r="B657" s="466"/>
      <c r="C657" s="466"/>
      <c r="D657" s="466"/>
      <c r="E657" s="466"/>
      <c r="F657" s="466"/>
      <c r="G657" s="466"/>
      <c r="H657" s="466"/>
      <c r="I657" s="466"/>
      <c r="J657" s="466"/>
      <c r="K657" s="466"/>
      <c r="L657" s="472"/>
      <c r="M657" s="466"/>
      <c r="N657" s="466"/>
      <c r="O657" s="466"/>
      <c r="P657" s="436"/>
      <c r="Q657" s="180"/>
      <c r="R657" s="466"/>
      <c r="S657" s="466"/>
      <c r="T657" s="466"/>
      <c r="U657" s="466"/>
      <c r="V657" s="466"/>
      <c r="W657" s="466"/>
      <c r="X657" s="466"/>
      <c r="Y657" s="466"/>
      <c r="Z657" s="466"/>
      <c r="AA657" s="466"/>
      <c r="AB657" s="466"/>
      <c r="AC657" s="466"/>
      <c r="AD657" s="466"/>
      <c r="AE657" s="466"/>
      <c r="AF657" s="466"/>
      <c r="AG657" s="466"/>
      <c r="AH657" s="466"/>
      <c r="AI657" s="466"/>
      <c r="AJ657" s="466"/>
    </row>
    <row r="658" spans="1:36" ht="12.75" customHeight="1">
      <c r="A658" s="466"/>
      <c r="B658" s="466"/>
      <c r="C658" s="466"/>
      <c r="D658" s="466"/>
      <c r="E658" s="466"/>
      <c r="F658" s="466"/>
      <c r="G658" s="466"/>
      <c r="H658" s="466"/>
      <c r="I658" s="466"/>
      <c r="J658" s="466"/>
      <c r="K658" s="466"/>
      <c r="L658" s="472"/>
      <c r="M658" s="466"/>
      <c r="N658" s="466"/>
      <c r="O658" s="466"/>
      <c r="P658" s="436"/>
      <c r="Q658" s="180"/>
      <c r="R658" s="466"/>
      <c r="S658" s="466"/>
      <c r="T658" s="466"/>
      <c r="U658" s="466"/>
      <c r="V658" s="466"/>
      <c r="W658" s="466"/>
      <c r="X658" s="466"/>
      <c r="Y658" s="466"/>
      <c r="Z658" s="466"/>
      <c r="AA658" s="466"/>
      <c r="AB658" s="466"/>
      <c r="AC658" s="466"/>
      <c r="AD658" s="466"/>
      <c r="AE658" s="466"/>
      <c r="AF658" s="466"/>
      <c r="AG658" s="466"/>
      <c r="AH658" s="466"/>
      <c r="AI658" s="466"/>
      <c r="AJ658" s="466"/>
    </row>
    <row r="659" spans="1:36" ht="12.75" customHeight="1">
      <c r="A659" s="466"/>
      <c r="B659" s="466"/>
      <c r="C659" s="466"/>
      <c r="D659" s="466"/>
      <c r="E659" s="466"/>
      <c r="F659" s="466"/>
      <c r="G659" s="466"/>
      <c r="H659" s="466"/>
      <c r="I659" s="466"/>
      <c r="J659" s="466"/>
      <c r="K659" s="466"/>
      <c r="L659" s="472"/>
      <c r="M659" s="466"/>
      <c r="N659" s="466"/>
      <c r="O659" s="466"/>
      <c r="P659" s="436"/>
      <c r="Q659" s="180"/>
      <c r="R659" s="466"/>
      <c r="S659" s="466"/>
      <c r="T659" s="466"/>
      <c r="U659" s="466"/>
      <c r="V659" s="466"/>
      <c r="W659" s="466"/>
      <c r="X659" s="466"/>
      <c r="Y659" s="466"/>
      <c r="Z659" s="466"/>
      <c r="AA659" s="466"/>
      <c r="AB659" s="466"/>
      <c r="AC659" s="466"/>
      <c r="AD659" s="466"/>
      <c r="AE659" s="466"/>
      <c r="AF659" s="466"/>
      <c r="AG659" s="466"/>
      <c r="AH659" s="466"/>
      <c r="AI659" s="466"/>
      <c r="AJ659" s="466"/>
    </row>
    <row r="660" spans="1:36" ht="12.75" customHeight="1">
      <c r="A660" s="466"/>
      <c r="B660" s="466"/>
      <c r="C660" s="466"/>
      <c r="D660" s="466"/>
      <c r="E660" s="466"/>
      <c r="F660" s="466"/>
      <c r="G660" s="466"/>
      <c r="H660" s="466"/>
      <c r="I660" s="466"/>
      <c r="J660" s="466"/>
      <c r="K660" s="466"/>
      <c r="L660" s="472"/>
      <c r="M660" s="466"/>
      <c r="N660" s="466"/>
      <c r="O660" s="466"/>
      <c r="P660" s="436"/>
      <c r="Q660" s="180"/>
      <c r="R660" s="466"/>
      <c r="S660" s="466"/>
      <c r="T660" s="466"/>
      <c r="U660" s="466"/>
      <c r="V660" s="466"/>
      <c r="W660" s="466"/>
      <c r="X660" s="466"/>
      <c r="Y660" s="466"/>
      <c r="Z660" s="466"/>
      <c r="AA660" s="466"/>
      <c r="AB660" s="466"/>
      <c r="AC660" s="466"/>
      <c r="AD660" s="466"/>
      <c r="AE660" s="466"/>
      <c r="AF660" s="466"/>
      <c r="AG660" s="466"/>
      <c r="AH660" s="466"/>
      <c r="AI660" s="466"/>
      <c r="AJ660" s="466"/>
    </row>
    <row r="661" spans="1:36" ht="12.75" customHeight="1">
      <c r="A661" s="466"/>
      <c r="B661" s="466"/>
      <c r="C661" s="466"/>
      <c r="D661" s="466"/>
      <c r="E661" s="466"/>
      <c r="F661" s="466"/>
      <c r="G661" s="466"/>
      <c r="H661" s="466"/>
      <c r="I661" s="466"/>
      <c r="J661" s="466"/>
      <c r="K661" s="466"/>
      <c r="L661" s="472"/>
      <c r="M661" s="466"/>
      <c r="N661" s="466"/>
      <c r="O661" s="466"/>
      <c r="P661" s="436"/>
      <c r="Q661" s="180"/>
      <c r="R661" s="466"/>
      <c r="S661" s="466"/>
      <c r="T661" s="466"/>
      <c r="U661" s="466"/>
      <c r="V661" s="466"/>
      <c r="W661" s="466"/>
      <c r="X661" s="466"/>
      <c r="Y661" s="466"/>
      <c r="Z661" s="466"/>
      <c r="AA661" s="466"/>
      <c r="AB661" s="466"/>
      <c r="AC661" s="466"/>
      <c r="AD661" s="466"/>
      <c r="AE661" s="466"/>
      <c r="AF661" s="466"/>
      <c r="AG661" s="466"/>
      <c r="AH661" s="466"/>
      <c r="AI661" s="466"/>
      <c r="AJ661" s="466"/>
    </row>
    <row r="662" spans="1:36" ht="12.75" customHeight="1">
      <c r="A662" s="466"/>
      <c r="B662" s="466"/>
      <c r="C662" s="466"/>
      <c r="D662" s="466"/>
      <c r="E662" s="466"/>
      <c r="F662" s="466"/>
      <c r="G662" s="466"/>
      <c r="H662" s="466"/>
      <c r="I662" s="466"/>
      <c r="J662" s="466"/>
      <c r="K662" s="466"/>
      <c r="L662" s="472"/>
      <c r="M662" s="466"/>
      <c r="N662" s="466"/>
      <c r="O662" s="466"/>
      <c r="P662" s="436"/>
      <c r="Q662" s="180"/>
      <c r="R662" s="466"/>
      <c r="S662" s="466"/>
      <c r="T662" s="466"/>
      <c r="U662" s="466"/>
      <c r="V662" s="466"/>
      <c r="W662" s="466"/>
      <c r="X662" s="466"/>
      <c r="Y662" s="466"/>
      <c r="Z662" s="466"/>
      <c r="AA662" s="466"/>
      <c r="AB662" s="466"/>
      <c r="AC662" s="466"/>
      <c r="AD662" s="466"/>
      <c r="AE662" s="466"/>
      <c r="AF662" s="466"/>
      <c r="AG662" s="466"/>
      <c r="AH662" s="466"/>
      <c r="AI662" s="466"/>
      <c r="AJ662" s="466"/>
    </row>
    <row r="663" spans="1:36" ht="12.75" customHeight="1">
      <c r="A663" s="466"/>
      <c r="B663" s="466"/>
      <c r="C663" s="466"/>
      <c r="D663" s="466"/>
      <c r="E663" s="466"/>
      <c r="F663" s="466"/>
      <c r="G663" s="466"/>
      <c r="H663" s="466"/>
      <c r="I663" s="466"/>
      <c r="J663" s="466"/>
      <c r="K663" s="466"/>
      <c r="L663" s="472"/>
      <c r="M663" s="466"/>
      <c r="N663" s="466"/>
      <c r="O663" s="466"/>
      <c r="P663" s="436"/>
      <c r="Q663" s="180"/>
      <c r="R663" s="466"/>
      <c r="S663" s="466"/>
      <c r="T663" s="466"/>
      <c r="U663" s="466"/>
      <c r="V663" s="466"/>
      <c r="W663" s="466"/>
      <c r="X663" s="466"/>
      <c r="Y663" s="466"/>
      <c r="Z663" s="466"/>
      <c r="AA663" s="466"/>
      <c r="AB663" s="466"/>
      <c r="AC663" s="466"/>
      <c r="AD663" s="466"/>
      <c r="AE663" s="466"/>
      <c r="AF663" s="466"/>
      <c r="AG663" s="466"/>
      <c r="AH663" s="466"/>
      <c r="AI663" s="466"/>
      <c r="AJ663" s="466"/>
    </row>
    <row r="664" spans="1:36" ht="12.75" customHeight="1">
      <c r="A664" s="466"/>
      <c r="B664" s="466"/>
      <c r="C664" s="466"/>
      <c r="D664" s="466"/>
      <c r="E664" s="466"/>
      <c r="F664" s="466"/>
      <c r="G664" s="466"/>
      <c r="H664" s="466"/>
      <c r="I664" s="466"/>
      <c r="J664" s="466"/>
      <c r="K664" s="466"/>
      <c r="L664" s="472"/>
      <c r="M664" s="466"/>
      <c r="N664" s="466"/>
      <c r="O664" s="466"/>
      <c r="P664" s="436"/>
      <c r="Q664" s="180"/>
      <c r="R664" s="466"/>
      <c r="S664" s="466"/>
      <c r="T664" s="466"/>
      <c r="U664" s="466"/>
      <c r="V664" s="466"/>
      <c r="W664" s="466"/>
      <c r="X664" s="466"/>
      <c r="Y664" s="466"/>
      <c r="Z664" s="466"/>
      <c r="AA664" s="466"/>
      <c r="AB664" s="466"/>
      <c r="AC664" s="466"/>
      <c r="AD664" s="466"/>
      <c r="AE664" s="466"/>
      <c r="AF664" s="466"/>
      <c r="AG664" s="466"/>
      <c r="AH664" s="466"/>
      <c r="AI664" s="466"/>
      <c r="AJ664" s="466"/>
    </row>
    <row r="665" spans="1:36" ht="12.75" customHeight="1">
      <c r="A665" s="466"/>
      <c r="B665" s="466"/>
      <c r="C665" s="466"/>
      <c r="D665" s="466"/>
      <c r="E665" s="466"/>
      <c r="F665" s="466"/>
      <c r="G665" s="466"/>
      <c r="H665" s="466"/>
      <c r="I665" s="466"/>
      <c r="J665" s="466"/>
      <c r="K665" s="466"/>
      <c r="L665" s="472"/>
      <c r="M665" s="466"/>
      <c r="N665" s="466"/>
      <c r="O665" s="466"/>
      <c r="P665" s="436"/>
      <c r="Q665" s="180"/>
      <c r="R665" s="466"/>
      <c r="S665" s="466"/>
      <c r="T665" s="466"/>
      <c r="U665" s="466"/>
      <c r="V665" s="466"/>
      <c r="W665" s="466"/>
      <c r="X665" s="466"/>
      <c r="Y665" s="466"/>
      <c r="Z665" s="466"/>
      <c r="AA665" s="466"/>
      <c r="AB665" s="466"/>
      <c r="AC665" s="466"/>
      <c r="AD665" s="466"/>
      <c r="AE665" s="466"/>
      <c r="AF665" s="466"/>
      <c r="AG665" s="466"/>
      <c r="AH665" s="466"/>
      <c r="AI665" s="466"/>
      <c r="AJ665" s="466"/>
    </row>
    <row r="666" spans="1:36" ht="12.75" customHeight="1">
      <c r="A666" s="466"/>
      <c r="B666" s="466"/>
      <c r="C666" s="466"/>
      <c r="D666" s="466"/>
      <c r="E666" s="466"/>
      <c r="F666" s="466"/>
      <c r="G666" s="466"/>
      <c r="H666" s="466"/>
      <c r="I666" s="466"/>
      <c r="J666" s="466"/>
      <c r="K666" s="466"/>
      <c r="L666" s="472"/>
      <c r="M666" s="466"/>
      <c r="N666" s="466"/>
      <c r="O666" s="466"/>
      <c r="P666" s="436"/>
      <c r="Q666" s="180"/>
      <c r="R666" s="466"/>
      <c r="S666" s="466"/>
      <c r="T666" s="466"/>
      <c r="U666" s="466"/>
      <c r="V666" s="466"/>
      <c r="W666" s="466"/>
      <c r="X666" s="466"/>
      <c r="Y666" s="466"/>
      <c r="Z666" s="466"/>
      <c r="AA666" s="466"/>
      <c r="AB666" s="466"/>
      <c r="AC666" s="466"/>
      <c r="AD666" s="466"/>
      <c r="AE666" s="466"/>
      <c r="AF666" s="466"/>
      <c r="AG666" s="466"/>
      <c r="AH666" s="466"/>
      <c r="AI666" s="466"/>
      <c r="AJ666" s="466"/>
    </row>
    <row r="667" spans="1:36" ht="12.75" customHeight="1">
      <c r="A667" s="466"/>
      <c r="B667" s="466"/>
      <c r="C667" s="466"/>
      <c r="D667" s="466"/>
      <c r="E667" s="466"/>
      <c r="F667" s="466"/>
      <c r="G667" s="466"/>
      <c r="H667" s="466"/>
      <c r="I667" s="466"/>
      <c r="J667" s="466"/>
      <c r="K667" s="466"/>
      <c r="L667" s="472"/>
      <c r="M667" s="466"/>
      <c r="N667" s="466"/>
      <c r="O667" s="466"/>
      <c r="P667" s="436"/>
      <c r="Q667" s="180"/>
      <c r="R667" s="466"/>
      <c r="S667" s="466"/>
      <c r="T667" s="466"/>
      <c r="U667" s="466"/>
      <c r="V667" s="466"/>
      <c r="W667" s="466"/>
      <c r="X667" s="466"/>
      <c r="Y667" s="466"/>
      <c r="Z667" s="466"/>
      <c r="AA667" s="466"/>
      <c r="AB667" s="466"/>
      <c r="AC667" s="466"/>
      <c r="AD667" s="466"/>
      <c r="AE667" s="466"/>
      <c r="AF667" s="466"/>
      <c r="AG667" s="466"/>
      <c r="AH667" s="466"/>
      <c r="AI667" s="466"/>
      <c r="AJ667" s="466"/>
    </row>
    <row r="668" spans="1:36" ht="12.75" customHeight="1">
      <c r="A668" s="466"/>
      <c r="B668" s="466"/>
      <c r="C668" s="466"/>
      <c r="D668" s="466"/>
      <c r="E668" s="466"/>
      <c r="F668" s="466"/>
      <c r="G668" s="466"/>
      <c r="H668" s="466"/>
      <c r="I668" s="466"/>
      <c r="J668" s="466"/>
      <c r="K668" s="466"/>
      <c r="L668" s="472"/>
      <c r="M668" s="466"/>
      <c r="N668" s="466"/>
      <c r="O668" s="466"/>
      <c r="P668" s="436"/>
      <c r="Q668" s="180"/>
      <c r="R668" s="466"/>
      <c r="S668" s="466"/>
      <c r="T668" s="466"/>
      <c r="U668" s="466"/>
      <c r="V668" s="466"/>
      <c r="W668" s="466"/>
      <c r="X668" s="466"/>
      <c r="Y668" s="466"/>
      <c r="Z668" s="466"/>
      <c r="AA668" s="466"/>
      <c r="AB668" s="466"/>
      <c r="AC668" s="466"/>
      <c r="AD668" s="466"/>
      <c r="AE668" s="466"/>
      <c r="AF668" s="466"/>
      <c r="AG668" s="466"/>
      <c r="AH668" s="466"/>
      <c r="AI668" s="466"/>
      <c r="AJ668" s="466"/>
    </row>
    <row r="669" spans="1:36" ht="12.75" customHeight="1">
      <c r="A669" s="466"/>
      <c r="B669" s="466"/>
      <c r="C669" s="466"/>
      <c r="D669" s="466"/>
      <c r="E669" s="466"/>
      <c r="F669" s="466"/>
      <c r="G669" s="466"/>
      <c r="H669" s="466"/>
      <c r="I669" s="466"/>
      <c r="J669" s="466"/>
      <c r="K669" s="466"/>
      <c r="L669" s="472"/>
      <c r="M669" s="466"/>
      <c r="N669" s="466"/>
      <c r="O669" s="466"/>
      <c r="P669" s="436"/>
      <c r="Q669" s="180"/>
      <c r="R669" s="466"/>
      <c r="S669" s="466"/>
      <c r="T669" s="466"/>
      <c r="U669" s="466"/>
      <c r="V669" s="466"/>
      <c r="W669" s="466"/>
      <c r="X669" s="466"/>
      <c r="Y669" s="466"/>
      <c r="Z669" s="466"/>
      <c r="AA669" s="466"/>
      <c r="AB669" s="466"/>
      <c r="AC669" s="466"/>
      <c r="AD669" s="466"/>
      <c r="AE669" s="466"/>
      <c r="AF669" s="466"/>
      <c r="AG669" s="466"/>
      <c r="AH669" s="466"/>
      <c r="AI669" s="466"/>
      <c r="AJ669" s="466"/>
    </row>
    <row r="670" spans="1:36" ht="12.75" customHeight="1">
      <c r="A670" s="466"/>
      <c r="B670" s="466"/>
      <c r="C670" s="466"/>
      <c r="D670" s="466"/>
      <c r="E670" s="466"/>
      <c r="F670" s="466"/>
      <c r="G670" s="466"/>
      <c r="H670" s="466"/>
      <c r="I670" s="466"/>
      <c r="J670" s="466"/>
      <c r="K670" s="466"/>
      <c r="L670" s="472"/>
      <c r="M670" s="466"/>
      <c r="N670" s="466"/>
      <c r="O670" s="466"/>
      <c r="P670" s="436"/>
      <c r="Q670" s="180"/>
      <c r="R670" s="466"/>
      <c r="S670" s="466"/>
      <c r="T670" s="466"/>
      <c r="U670" s="466"/>
      <c r="V670" s="466"/>
      <c r="W670" s="466"/>
      <c r="X670" s="466"/>
      <c r="Y670" s="466"/>
      <c r="Z670" s="466"/>
      <c r="AA670" s="466"/>
      <c r="AB670" s="466"/>
      <c r="AC670" s="466"/>
      <c r="AD670" s="466"/>
      <c r="AE670" s="466"/>
      <c r="AF670" s="466"/>
      <c r="AG670" s="466"/>
      <c r="AH670" s="466"/>
      <c r="AI670" s="466"/>
      <c r="AJ670" s="466"/>
    </row>
    <row r="671" spans="1:36" ht="12.75" customHeight="1">
      <c r="A671" s="466"/>
      <c r="B671" s="466"/>
      <c r="C671" s="466"/>
      <c r="D671" s="466"/>
      <c r="E671" s="466"/>
      <c r="F671" s="466"/>
      <c r="G671" s="466"/>
      <c r="H671" s="466"/>
      <c r="I671" s="466"/>
      <c r="J671" s="466"/>
      <c r="K671" s="466"/>
      <c r="L671" s="472"/>
      <c r="M671" s="466"/>
      <c r="N671" s="466"/>
      <c r="O671" s="466"/>
      <c r="P671" s="436"/>
      <c r="Q671" s="180"/>
      <c r="R671" s="466"/>
      <c r="S671" s="466"/>
      <c r="T671" s="466"/>
      <c r="U671" s="466"/>
      <c r="V671" s="466"/>
      <c r="W671" s="466"/>
      <c r="X671" s="466"/>
      <c r="Y671" s="466"/>
      <c r="Z671" s="466"/>
      <c r="AA671" s="466"/>
      <c r="AB671" s="466"/>
      <c r="AC671" s="466"/>
      <c r="AD671" s="466"/>
      <c r="AE671" s="466"/>
      <c r="AF671" s="466"/>
      <c r="AG671" s="466"/>
      <c r="AH671" s="466"/>
      <c r="AI671" s="466"/>
      <c r="AJ671" s="466"/>
    </row>
    <row r="672" spans="1:36" ht="12.75" customHeight="1">
      <c r="A672" s="466"/>
      <c r="B672" s="466"/>
      <c r="C672" s="466"/>
      <c r="D672" s="466"/>
      <c r="E672" s="466"/>
      <c r="F672" s="466"/>
      <c r="G672" s="466"/>
      <c r="H672" s="466"/>
      <c r="I672" s="466"/>
      <c r="J672" s="466"/>
      <c r="K672" s="466"/>
      <c r="L672" s="472"/>
      <c r="M672" s="466"/>
      <c r="N672" s="466"/>
      <c r="O672" s="466"/>
      <c r="P672" s="436"/>
      <c r="Q672" s="180"/>
      <c r="R672" s="466"/>
      <c r="S672" s="466"/>
      <c r="T672" s="466"/>
      <c r="U672" s="466"/>
      <c r="V672" s="466"/>
      <c r="W672" s="466"/>
      <c r="X672" s="466"/>
      <c r="Y672" s="466"/>
      <c r="Z672" s="466"/>
      <c r="AA672" s="466"/>
      <c r="AB672" s="466"/>
      <c r="AC672" s="466"/>
      <c r="AD672" s="466"/>
      <c r="AE672" s="466"/>
      <c r="AF672" s="466"/>
      <c r="AG672" s="466"/>
      <c r="AH672" s="466"/>
      <c r="AI672" s="466"/>
      <c r="AJ672" s="466"/>
    </row>
    <row r="673" spans="1:36" ht="12.75" customHeight="1">
      <c r="A673" s="466"/>
      <c r="B673" s="466"/>
      <c r="C673" s="466"/>
      <c r="D673" s="466"/>
      <c r="E673" s="466"/>
      <c r="F673" s="466"/>
      <c r="G673" s="466"/>
      <c r="H673" s="466"/>
      <c r="I673" s="466"/>
      <c r="J673" s="466"/>
      <c r="K673" s="466"/>
      <c r="L673" s="472"/>
      <c r="M673" s="466"/>
      <c r="N673" s="466"/>
      <c r="O673" s="466"/>
      <c r="P673" s="436"/>
      <c r="Q673" s="180"/>
      <c r="R673" s="466"/>
      <c r="S673" s="466"/>
      <c r="T673" s="466"/>
      <c r="U673" s="466"/>
      <c r="V673" s="466"/>
      <c r="W673" s="466"/>
      <c r="X673" s="466"/>
      <c r="Y673" s="466"/>
      <c r="Z673" s="466"/>
      <c r="AA673" s="466"/>
      <c r="AB673" s="466"/>
      <c r="AC673" s="466"/>
      <c r="AD673" s="466"/>
      <c r="AE673" s="466"/>
      <c r="AF673" s="466"/>
      <c r="AG673" s="466"/>
      <c r="AH673" s="466"/>
      <c r="AI673" s="466"/>
      <c r="AJ673" s="466"/>
    </row>
    <row r="674" spans="1:36" ht="12.75" customHeight="1">
      <c r="A674" s="466"/>
      <c r="B674" s="466"/>
      <c r="C674" s="466"/>
      <c r="D674" s="466"/>
      <c r="E674" s="466"/>
      <c r="F674" s="466"/>
      <c r="G674" s="466"/>
      <c r="H674" s="466"/>
      <c r="I674" s="466"/>
      <c r="J674" s="466"/>
      <c r="K674" s="466"/>
      <c r="L674" s="472"/>
      <c r="M674" s="466"/>
      <c r="N674" s="466"/>
      <c r="O674" s="466"/>
      <c r="P674" s="436"/>
      <c r="Q674" s="180"/>
      <c r="R674" s="466"/>
      <c r="S674" s="466"/>
      <c r="T674" s="466"/>
      <c r="U674" s="466"/>
      <c r="V674" s="466"/>
      <c r="W674" s="466"/>
      <c r="X674" s="466"/>
      <c r="Y674" s="466"/>
      <c r="Z674" s="466"/>
      <c r="AA674" s="466"/>
      <c r="AB674" s="466"/>
      <c r="AC674" s="466"/>
      <c r="AD674" s="466"/>
      <c r="AE674" s="466"/>
      <c r="AF674" s="466"/>
      <c r="AG674" s="466"/>
      <c r="AH674" s="466"/>
      <c r="AI674" s="466"/>
      <c r="AJ674" s="466"/>
    </row>
    <row r="675" spans="1:36" ht="12.75" customHeight="1">
      <c r="A675" s="466"/>
      <c r="B675" s="466"/>
      <c r="C675" s="466"/>
      <c r="D675" s="466"/>
      <c r="E675" s="466"/>
      <c r="F675" s="466"/>
      <c r="G675" s="466"/>
      <c r="H675" s="466"/>
      <c r="I675" s="466"/>
      <c r="J675" s="466"/>
      <c r="K675" s="466"/>
      <c r="L675" s="472"/>
      <c r="M675" s="466"/>
      <c r="N675" s="466"/>
      <c r="O675" s="466"/>
      <c r="P675" s="436"/>
      <c r="Q675" s="180"/>
      <c r="R675" s="466"/>
      <c r="S675" s="466"/>
      <c r="T675" s="466"/>
      <c r="U675" s="466"/>
      <c r="V675" s="466"/>
      <c r="W675" s="466"/>
      <c r="X675" s="466"/>
      <c r="Y675" s="466"/>
      <c r="Z675" s="466"/>
      <c r="AA675" s="466"/>
      <c r="AB675" s="466"/>
      <c r="AC675" s="466"/>
      <c r="AD675" s="466"/>
      <c r="AE675" s="466"/>
      <c r="AF675" s="466"/>
      <c r="AG675" s="466"/>
      <c r="AH675" s="466"/>
      <c r="AI675" s="466"/>
      <c r="AJ675" s="466"/>
    </row>
    <row r="676" spans="1:36" ht="12.75" customHeight="1">
      <c r="A676" s="466"/>
      <c r="B676" s="466"/>
      <c r="C676" s="466"/>
      <c r="D676" s="466"/>
      <c r="E676" s="466"/>
      <c r="F676" s="466"/>
      <c r="G676" s="466"/>
      <c r="H676" s="466"/>
      <c r="I676" s="466"/>
      <c r="J676" s="466"/>
      <c r="K676" s="466"/>
      <c r="L676" s="472"/>
      <c r="M676" s="466"/>
      <c r="N676" s="466"/>
      <c r="O676" s="466"/>
      <c r="P676" s="436"/>
      <c r="Q676" s="180"/>
      <c r="R676" s="466"/>
      <c r="S676" s="466"/>
      <c r="T676" s="466"/>
      <c r="U676" s="466"/>
      <c r="V676" s="466"/>
      <c r="W676" s="466"/>
      <c r="X676" s="466"/>
      <c r="Y676" s="466"/>
      <c r="Z676" s="466"/>
      <c r="AA676" s="466"/>
      <c r="AB676" s="466"/>
      <c r="AC676" s="466"/>
      <c r="AD676" s="466"/>
      <c r="AE676" s="466"/>
      <c r="AF676" s="466"/>
      <c r="AG676" s="466"/>
      <c r="AH676" s="466"/>
      <c r="AI676" s="466"/>
      <c r="AJ676" s="466"/>
    </row>
    <row r="677" spans="1:36" ht="12.75" customHeight="1">
      <c r="A677" s="466"/>
      <c r="B677" s="466"/>
      <c r="C677" s="466"/>
      <c r="D677" s="466"/>
      <c r="E677" s="466"/>
      <c r="F677" s="466"/>
      <c r="G677" s="466"/>
      <c r="H677" s="466"/>
      <c r="I677" s="466"/>
      <c r="J677" s="466"/>
      <c r="K677" s="466"/>
      <c r="L677" s="472"/>
      <c r="M677" s="466"/>
      <c r="N677" s="466"/>
      <c r="O677" s="466"/>
      <c r="P677" s="436"/>
      <c r="Q677" s="180"/>
      <c r="R677" s="466"/>
      <c r="S677" s="466"/>
      <c r="T677" s="466"/>
      <c r="U677" s="466"/>
      <c r="V677" s="466"/>
      <c r="W677" s="466"/>
      <c r="X677" s="466"/>
      <c r="Y677" s="466"/>
      <c r="Z677" s="466"/>
      <c r="AA677" s="466"/>
      <c r="AB677" s="466"/>
      <c r="AC677" s="466"/>
      <c r="AD677" s="466"/>
      <c r="AE677" s="466"/>
      <c r="AF677" s="466"/>
      <c r="AG677" s="466"/>
      <c r="AH677" s="466"/>
      <c r="AI677" s="466"/>
      <c r="AJ677" s="466"/>
    </row>
    <row r="678" spans="1:36" ht="12.75" customHeight="1">
      <c r="A678" s="466"/>
      <c r="B678" s="466"/>
      <c r="C678" s="466"/>
      <c r="D678" s="466"/>
      <c r="E678" s="466"/>
      <c r="F678" s="466"/>
      <c r="G678" s="466"/>
      <c r="H678" s="466"/>
      <c r="I678" s="466"/>
      <c r="J678" s="466"/>
      <c r="K678" s="466"/>
      <c r="L678" s="472"/>
      <c r="M678" s="466"/>
      <c r="N678" s="466"/>
      <c r="O678" s="466"/>
      <c r="P678" s="436"/>
      <c r="Q678" s="180"/>
      <c r="R678" s="466"/>
      <c r="S678" s="466"/>
      <c r="T678" s="466"/>
      <c r="U678" s="466"/>
      <c r="V678" s="466"/>
      <c r="W678" s="466"/>
      <c r="X678" s="466"/>
      <c r="Y678" s="466"/>
      <c r="Z678" s="466"/>
      <c r="AA678" s="466"/>
      <c r="AB678" s="466"/>
      <c r="AC678" s="466"/>
      <c r="AD678" s="466"/>
      <c r="AE678" s="466"/>
      <c r="AF678" s="466"/>
      <c r="AG678" s="466"/>
      <c r="AH678" s="466"/>
      <c r="AI678" s="466"/>
      <c r="AJ678" s="466"/>
    </row>
    <row r="679" spans="1:36" ht="12.75" customHeight="1">
      <c r="A679" s="466"/>
      <c r="B679" s="466"/>
      <c r="C679" s="466"/>
      <c r="D679" s="466"/>
      <c r="E679" s="466"/>
      <c r="F679" s="466"/>
      <c r="G679" s="466"/>
      <c r="H679" s="466"/>
      <c r="I679" s="466"/>
      <c r="J679" s="466"/>
      <c r="K679" s="466"/>
      <c r="L679" s="472"/>
      <c r="M679" s="466"/>
      <c r="N679" s="466"/>
      <c r="O679" s="466"/>
      <c r="P679" s="436"/>
      <c r="Q679" s="180"/>
      <c r="R679" s="466"/>
      <c r="S679" s="466"/>
      <c r="T679" s="466"/>
      <c r="U679" s="466"/>
      <c r="V679" s="466"/>
      <c r="W679" s="466"/>
      <c r="X679" s="466"/>
      <c r="Y679" s="466"/>
      <c r="Z679" s="466"/>
      <c r="AA679" s="466"/>
      <c r="AB679" s="466"/>
      <c r="AC679" s="466"/>
      <c r="AD679" s="466"/>
      <c r="AE679" s="466"/>
      <c r="AF679" s="466"/>
      <c r="AG679" s="466"/>
      <c r="AH679" s="466"/>
      <c r="AI679" s="466"/>
      <c r="AJ679" s="466"/>
    </row>
    <row r="680" spans="1:36" ht="12.75" customHeight="1">
      <c r="A680" s="466"/>
      <c r="B680" s="466"/>
      <c r="C680" s="466"/>
      <c r="D680" s="466"/>
      <c r="E680" s="466"/>
      <c r="F680" s="466"/>
      <c r="G680" s="466"/>
      <c r="H680" s="466"/>
      <c r="I680" s="466"/>
      <c r="J680" s="466"/>
      <c r="K680" s="466"/>
      <c r="L680" s="472"/>
      <c r="M680" s="466"/>
      <c r="N680" s="466"/>
      <c r="O680" s="466"/>
      <c r="P680" s="436"/>
      <c r="Q680" s="180"/>
      <c r="R680" s="466"/>
      <c r="S680" s="466"/>
      <c r="T680" s="466"/>
      <c r="U680" s="466"/>
      <c r="V680" s="466"/>
      <c r="W680" s="466"/>
      <c r="X680" s="466"/>
      <c r="Y680" s="466"/>
      <c r="Z680" s="466"/>
      <c r="AA680" s="466"/>
      <c r="AB680" s="466"/>
      <c r="AC680" s="466"/>
      <c r="AD680" s="466"/>
      <c r="AE680" s="466"/>
      <c r="AF680" s="466"/>
      <c r="AG680" s="466"/>
      <c r="AH680" s="466"/>
      <c r="AI680" s="466"/>
      <c r="AJ680" s="466"/>
    </row>
    <row r="681" spans="1:36" ht="12.75" customHeight="1">
      <c r="A681" s="466"/>
      <c r="B681" s="466"/>
      <c r="C681" s="466"/>
      <c r="D681" s="466"/>
      <c r="E681" s="466"/>
      <c r="F681" s="466"/>
      <c r="G681" s="466"/>
      <c r="H681" s="466"/>
      <c r="I681" s="466"/>
      <c r="J681" s="466"/>
      <c r="K681" s="466"/>
      <c r="L681" s="472"/>
      <c r="M681" s="466"/>
      <c r="N681" s="466"/>
      <c r="O681" s="466"/>
      <c r="P681" s="436"/>
      <c r="Q681" s="180"/>
      <c r="R681" s="466"/>
      <c r="S681" s="466"/>
      <c r="T681" s="466"/>
      <c r="U681" s="466"/>
      <c r="V681" s="466"/>
      <c r="W681" s="466"/>
      <c r="X681" s="466"/>
      <c r="Y681" s="466"/>
      <c r="Z681" s="466"/>
      <c r="AA681" s="466"/>
      <c r="AB681" s="466"/>
      <c r="AC681" s="466"/>
      <c r="AD681" s="466"/>
      <c r="AE681" s="466"/>
      <c r="AF681" s="466"/>
      <c r="AG681" s="466"/>
      <c r="AH681" s="466"/>
      <c r="AI681" s="466"/>
      <c r="AJ681" s="466"/>
    </row>
    <row r="682" spans="1:36" ht="12.75" customHeight="1">
      <c r="A682" s="466"/>
      <c r="B682" s="466"/>
      <c r="C682" s="466"/>
      <c r="D682" s="466"/>
      <c r="E682" s="466"/>
      <c r="F682" s="466"/>
      <c r="G682" s="466"/>
      <c r="H682" s="466"/>
      <c r="I682" s="466"/>
      <c r="J682" s="466"/>
      <c r="K682" s="466"/>
      <c r="L682" s="472"/>
      <c r="M682" s="466"/>
      <c r="N682" s="466"/>
      <c r="O682" s="466"/>
      <c r="P682" s="436"/>
      <c r="Q682" s="180"/>
      <c r="R682" s="466"/>
      <c r="S682" s="466"/>
      <c r="T682" s="466"/>
      <c r="U682" s="466"/>
      <c r="V682" s="466"/>
      <c r="W682" s="466"/>
      <c r="X682" s="466"/>
      <c r="Y682" s="466"/>
      <c r="Z682" s="466"/>
      <c r="AA682" s="466"/>
      <c r="AB682" s="466"/>
      <c r="AC682" s="466"/>
      <c r="AD682" s="466"/>
      <c r="AE682" s="466"/>
      <c r="AF682" s="466"/>
      <c r="AG682" s="466"/>
      <c r="AH682" s="466"/>
      <c r="AI682" s="466"/>
      <c r="AJ682" s="466"/>
    </row>
    <row r="683" spans="1:36" ht="12.75" customHeight="1">
      <c r="A683" s="466"/>
      <c r="B683" s="466"/>
      <c r="C683" s="466"/>
      <c r="D683" s="466"/>
      <c r="E683" s="466"/>
      <c r="F683" s="466"/>
      <c r="G683" s="466"/>
      <c r="H683" s="466"/>
      <c r="I683" s="466"/>
      <c r="J683" s="466"/>
      <c r="K683" s="466"/>
      <c r="L683" s="472"/>
      <c r="M683" s="466"/>
      <c r="N683" s="466"/>
      <c r="O683" s="466"/>
      <c r="P683" s="436"/>
      <c r="Q683" s="180"/>
      <c r="R683" s="466"/>
      <c r="S683" s="466"/>
      <c r="T683" s="466"/>
      <c r="U683" s="466"/>
      <c r="V683" s="466"/>
      <c r="W683" s="466"/>
      <c r="X683" s="466"/>
      <c r="Y683" s="466"/>
      <c r="Z683" s="466"/>
      <c r="AA683" s="466"/>
      <c r="AB683" s="466"/>
      <c r="AC683" s="466"/>
      <c r="AD683" s="466"/>
      <c r="AE683" s="466"/>
      <c r="AF683" s="466"/>
      <c r="AG683" s="466"/>
      <c r="AH683" s="466"/>
      <c r="AI683" s="466"/>
      <c r="AJ683" s="466"/>
    </row>
    <row r="684" spans="1:36" ht="12.75" customHeight="1">
      <c r="A684" s="466"/>
      <c r="B684" s="466"/>
      <c r="C684" s="466"/>
      <c r="D684" s="466"/>
      <c r="E684" s="466"/>
      <c r="F684" s="466"/>
      <c r="G684" s="466"/>
      <c r="H684" s="466"/>
      <c r="I684" s="466"/>
      <c r="J684" s="466"/>
      <c r="K684" s="466"/>
      <c r="L684" s="472"/>
      <c r="M684" s="466"/>
      <c r="N684" s="466"/>
      <c r="O684" s="466"/>
      <c r="P684" s="436"/>
      <c r="Q684" s="180"/>
      <c r="R684" s="466"/>
      <c r="S684" s="466"/>
      <c r="T684" s="466"/>
      <c r="U684" s="466"/>
      <c r="V684" s="466"/>
      <c r="W684" s="466"/>
      <c r="X684" s="466"/>
      <c r="Y684" s="466"/>
      <c r="Z684" s="466"/>
      <c r="AA684" s="466"/>
      <c r="AB684" s="466"/>
      <c r="AC684" s="466"/>
      <c r="AD684" s="466"/>
      <c r="AE684" s="466"/>
      <c r="AF684" s="466"/>
      <c r="AG684" s="466"/>
      <c r="AH684" s="466"/>
      <c r="AI684" s="466"/>
      <c r="AJ684" s="466"/>
    </row>
    <row r="685" spans="1:36" ht="12.75" customHeight="1">
      <c r="A685" s="466"/>
      <c r="B685" s="466"/>
      <c r="C685" s="466"/>
      <c r="D685" s="466"/>
      <c r="E685" s="466"/>
      <c r="F685" s="466"/>
      <c r="G685" s="466"/>
      <c r="H685" s="466"/>
      <c r="I685" s="466"/>
      <c r="J685" s="466"/>
      <c r="K685" s="466"/>
      <c r="L685" s="472"/>
      <c r="M685" s="466"/>
      <c r="N685" s="466"/>
      <c r="O685" s="466"/>
      <c r="P685" s="436"/>
      <c r="Q685" s="180"/>
      <c r="R685" s="466"/>
      <c r="S685" s="466"/>
      <c r="T685" s="466"/>
      <c r="U685" s="466"/>
      <c r="V685" s="466"/>
      <c r="W685" s="466"/>
      <c r="X685" s="466"/>
      <c r="Y685" s="466"/>
      <c r="Z685" s="466"/>
      <c r="AA685" s="466"/>
      <c r="AB685" s="466"/>
      <c r="AC685" s="466"/>
      <c r="AD685" s="466"/>
      <c r="AE685" s="466"/>
      <c r="AF685" s="466"/>
      <c r="AG685" s="466"/>
      <c r="AH685" s="466"/>
      <c r="AI685" s="466"/>
      <c r="AJ685" s="466"/>
    </row>
  </sheetData>
  <autoFilter ref="A9:AJ13" xr:uid="{00000000-0009-0000-0000-000006000000}"/>
  <mergeCells count="17">
    <mergeCell ref="A4:L4"/>
    <mergeCell ref="B5:C5"/>
    <mergeCell ref="A1:B2"/>
    <mergeCell ref="C1:J1"/>
    <mergeCell ref="K1:K2"/>
    <mergeCell ref="C2:J2"/>
    <mergeCell ref="A3:L3"/>
    <mergeCell ref="G5:H5"/>
    <mergeCell ref="K5:L5"/>
    <mergeCell ref="A6:L6"/>
    <mergeCell ref="A7:L7"/>
    <mergeCell ref="A8:K8"/>
    <mergeCell ref="A14:K14"/>
    <mergeCell ref="A15:B15"/>
    <mergeCell ref="C15:D15"/>
    <mergeCell ref="E15:G15"/>
    <mergeCell ref="H15:I15"/>
  </mergeCells>
  <dataValidations count="1">
    <dataValidation type="list" allowBlank="1" showErrorMessage="1" sqref="A10:A13" xr:uid="{00000000-0002-0000-0600-000000000000}">
      <formula1>#REF!</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AJ687"/>
  <sheetViews>
    <sheetView workbookViewId="0">
      <selection sqref="A1:B2"/>
    </sheetView>
  </sheetViews>
  <sheetFormatPr baseColWidth="10" defaultColWidth="12.7109375" defaultRowHeight="15" customHeight="1"/>
  <cols>
    <col min="1" max="1" width="20" customWidth="1"/>
    <col min="2" max="2" width="31.42578125" customWidth="1"/>
    <col min="3" max="3" width="14" customWidth="1"/>
    <col min="4" max="4" width="42.7109375" customWidth="1"/>
    <col min="5" max="5" width="22.42578125" customWidth="1"/>
    <col min="6" max="6" width="25.42578125" customWidth="1"/>
    <col min="7" max="7" width="16.42578125" customWidth="1"/>
    <col min="8" max="8" width="24.42578125" customWidth="1"/>
    <col min="9" max="9" width="26.42578125" customWidth="1"/>
    <col min="10" max="10" width="21.140625" customWidth="1"/>
    <col min="11" max="11" width="26" customWidth="1"/>
    <col min="12" max="12" width="22.42578125" customWidth="1"/>
    <col min="13" max="13" width="20.42578125" customWidth="1"/>
    <col min="14" max="14" width="19.42578125" customWidth="1"/>
    <col min="15" max="15" width="32.140625" customWidth="1"/>
    <col min="16" max="16" width="56.42578125" customWidth="1"/>
    <col min="17" max="17" width="28.140625" customWidth="1"/>
    <col min="18" max="18" width="16.42578125" customWidth="1"/>
    <col min="19" max="19" width="17" customWidth="1"/>
    <col min="20" max="22" width="16.42578125" customWidth="1"/>
    <col min="23" max="36" width="11.42578125" customWidth="1"/>
  </cols>
  <sheetData>
    <row r="1" spans="1:36" ht="47.25" customHeight="1">
      <c r="A1" s="531"/>
      <c r="B1" s="525"/>
      <c r="C1" s="538" t="s">
        <v>1365</v>
      </c>
      <c r="D1" s="514"/>
      <c r="E1" s="514"/>
      <c r="F1" s="514"/>
      <c r="G1" s="514"/>
      <c r="H1" s="514"/>
      <c r="I1" s="514"/>
      <c r="J1" s="515"/>
      <c r="K1" s="539" t="s">
        <v>1617</v>
      </c>
      <c r="L1" s="179"/>
      <c r="M1" s="466"/>
      <c r="N1" s="466"/>
      <c r="O1" s="466"/>
      <c r="P1" s="436"/>
      <c r="Q1" s="180"/>
      <c r="R1" s="466"/>
      <c r="S1" s="466"/>
      <c r="T1" s="466"/>
      <c r="U1" s="466"/>
      <c r="V1" s="466"/>
      <c r="W1" s="466"/>
      <c r="X1" s="466"/>
      <c r="Y1" s="466"/>
      <c r="Z1" s="466"/>
      <c r="AA1" s="466"/>
      <c r="AB1" s="466"/>
      <c r="AC1" s="466"/>
      <c r="AD1" s="466"/>
      <c r="AE1" s="466"/>
      <c r="AF1" s="466"/>
      <c r="AG1" s="466"/>
      <c r="AH1" s="466"/>
      <c r="AI1" s="466"/>
      <c r="AJ1" s="466"/>
    </row>
    <row r="2" spans="1:36" ht="47.25" customHeight="1">
      <c r="A2" s="526"/>
      <c r="B2" s="518"/>
      <c r="C2" s="538" t="s">
        <v>1618</v>
      </c>
      <c r="D2" s="514"/>
      <c r="E2" s="514"/>
      <c r="F2" s="514"/>
      <c r="G2" s="514"/>
      <c r="H2" s="514"/>
      <c r="I2" s="514"/>
      <c r="J2" s="515"/>
      <c r="K2" s="529"/>
      <c r="L2" s="179"/>
      <c r="M2" s="466"/>
      <c r="N2" s="466"/>
      <c r="O2" s="466"/>
      <c r="P2" s="436"/>
      <c r="Q2" s="180"/>
      <c r="R2" s="466"/>
      <c r="S2" s="466"/>
      <c r="T2" s="466"/>
      <c r="U2" s="466"/>
      <c r="V2" s="466"/>
      <c r="W2" s="466"/>
      <c r="X2" s="466"/>
      <c r="Y2" s="466"/>
      <c r="Z2" s="466"/>
      <c r="AA2" s="466"/>
      <c r="AB2" s="466"/>
      <c r="AC2" s="466"/>
      <c r="AD2" s="466"/>
      <c r="AE2" s="466"/>
      <c r="AF2" s="466"/>
      <c r="AG2" s="466"/>
      <c r="AH2" s="466"/>
      <c r="AI2" s="466"/>
      <c r="AJ2" s="466"/>
    </row>
    <row r="3" spans="1:36" ht="12.75" customHeight="1">
      <c r="A3" s="536"/>
      <c r="B3" s="514"/>
      <c r="C3" s="514"/>
      <c r="D3" s="514"/>
      <c r="E3" s="514"/>
      <c r="F3" s="514"/>
      <c r="G3" s="514"/>
      <c r="H3" s="514"/>
      <c r="I3" s="514"/>
      <c r="J3" s="514"/>
      <c r="K3" s="514"/>
      <c r="L3" s="515"/>
      <c r="M3" s="466"/>
      <c r="N3" s="466"/>
      <c r="O3" s="466"/>
      <c r="P3" s="436"/>
      <c r="Q3" s="180"/>
      <c r="R3" s="466"/>
      <c r="S3" s="466"/>
      <c r="T3" s="466"/>
      <c r="U3" s="466"/>
      <c r="V3" s="466"/>
      <c r="W3" s="466"/>
      <c r="X3" s="466"/>
      <c r="Y3" s="466"/>
      <c r="Z3" s="466"/>
      <c r="AA3" s="466"/>
      <c r="AB3" s="466"/>
      <c r="AC3" s="466"/>
      <c r="AD3" s="466"/>
      <c r="AE3" s="466"/>
      <c r="AF3" s="466"/>
      <c r="AG3" s="466"/>
      <c r="AH3" s="466"/>
      <c r="AI3" s="466"/>
      <c r="AJ3" s="466"/>
    </row>
    <row r="4" spans="1:36" ht="12.75" customHeight="1">
      <c r="A4" s="532" t="s">
        <v>1619</v>
      </c>
      <c r="B4" s="514"/>
      <c r="C4" s="514"/>
      <c r="D4" s="514"/>
      <c r="E4" s="514"/>
      <c r="F4" s="514"/>
      <c r="G4" s="514"/>
      <c r="H4" s="514"/>
      <c r="I4" s="514"/>
      <c r="J4" s="514"/>
      <c r="K4" s="514"/>
      <c r="L4" s="515"/>
      <c r="M4" s="466"/>
      <c r="N4" s="466"/>
      <c r="O4" s="466"/>
      <c r="P4" s="436"/>
      <c r="Q4" s="180"/>
      <c r="R4" s="466"/>
      <c r="S4" s="466"/>
      <c r="T4" s="466"/>
      <c r="U4" s="466"/>
      <c r="V4" s="466"/>
      <c r="W4" s="466"/>
      <c r="X4" s="466"/>
      <c r="Y4" s="466"/>
      <c r="Z4" s="466"/>
      <c r="AA4" s="466"/>
      <c r="AB4" s="466"/>
      <c r="AC4" s="466"/>
      <c r="AD4" s="466"/>
      <c r="AE4" s="466"/>
      <c r="AF4" s="466"/>
      <c r="AG4" s="466"/>
      <c r="AH4" s="466"/>
      <c r="AI4" s="466"/>
      <c r="AJ4" s="466"/>
    </row>
    <row r="5" spans="1:36" ht="12.75" customHeight="1">
      <c r="A5" s="467" t="s">
        <v>1620</v>
      </c>
      <c r="B5" s="538" t="s">
        <v>1621</v>
      </c>
      <c r="C5" s="515"/>
      <c r="D5" s="467" t="s">
        <v>1622</v>
      </c>
      <c r="E5" s="467" t="s">
        <v>1623</v>
      </c>
      <c r="F5" s="467" t="s">
        <v>141</v>
      </c>
      <c r="G5" s="536"/>
      <c r="H5" s="515"/>
      <c r="I5" s="181"/>
      <c r="J5" s="468" t="s">
        <v>1624</v>
      </c>
      <c r="K5" s="536"/>
      <c r="L5" s="515"/>
      <c r="M5" s="466"/>
      <c r="N5" s="466"/>
      <c r="O5" s="466"/>
      <c r="P5" s="436"/>
      <c r="Q5" s="180"/>
      <c r="R5" s="466"/>
      <c r="S5" s="466"/>
      <c r="T5" s="466"/>
      <c r="U5" s="466"/>
      <c r="V5" s="466"/>
      <c r="W5" s="466"/>
      <c r="X5" s="466"/>
      <c r="Y5" s="466"/>
      <c r="Z5" s="466"/>
      <c r="AA5" s="466"/>
      <c r="AB5" s="466"/>
      <c r="AC5" s="466"/>
      <c r="AD5" s="466"/>
      <c r="AE5" s="466"/>
      <c r="AF5" s="466"/>
      <c r="AG5" s="466"/>
      <c r="AH5" s="466"/>
      <c r="AI5" s="466"/>
      <c r="AJ5" s="466"/>
    </row>
    <row r="6" spans="1:36" ht="12.75" customHeight="1">
      <c r="A6" s="531"/>
      <c r="B6" s="521"/>
      <c r="C6" s="521"/>
      <c r="D6" s="521"/>
      <c r="E6" s="521"/>
      <c r="F6" s="521"/>
      <c r="G6" s="521"/>
      <c r="H6" s="521"/>
      <c r="I6" s="521"/>
      <c r="J6" s="521"/>
      <c r="K6" s="521"/>
      <c r="L6" s="521"/>
      <c r="M6" s="466"/>
      <c r="N6" s="466"/>
      <c r="O6" s="466"/>
      <c r="P6" s="436"/>
      <c r="Q6" s="180"/>
      <c r="R6" s="466"/>
      <c r="S6" s="466"/>
      <c r="T6" s="466"/>
      <c r="U6" s="466"/>
      <c r="V6" s="466"/>
      <c r="W6" s="466"/>
      <c r="X6" s="466"/>
      <c r="Y6" s="466"/>
      <c r="Z6" s="466"/>
      <c r="AA6" s="466"/>
      <c r="AB6" s="466"/>
      <c r="AC6" s="466"/>
      <c r="AD6" s="466"/>
      <c r="AE6" s="466"/>
      <c r="AF6" s="466"/>
      <c r="AG6" s="466"/>
      <c r="AH6" s="466"/>
      <c r="AI6" s="466"/>
      <c r="AJ6" s="466"/>
    </row>
    <row r="7" spans="1:36" ht="12.75" customHeight="1">
      <c r="A7" s="532" t="s">
        <v>1625</v>
      </c>
      <c r="B7" s="514"/>
      <c r="C7" s="514"/>
      <c r="D7" s="514"/>
      <c r="E7" s="514"/>
      <c r="F7" s="514"/>
      <c r="G7" s="514"/>
      <c r="H7" s="514"/>
      <c r="I7" s="514"/>
      <c r="J7" s="514"/>
      <c r="K7" s="514"/>
      <c r="L7" s="515"/>
      <c r="M7" s="466"/>
      <c r="N7" s="466"/>
      <c r="O7" s="466"/>
      <c r="P7" s="436"/>
      <c r="Q7" s="180"/>
      <c r="R7" s="466"/>
      <c r="S7" s="466"/>
      <c r="T7" s="466"/>
      <c r="U7" s="466"/>
      <c r="V7" s="466"/>
      <c r="W7" s="466"/>
      <c r="X7" s="466"/>
      <c r="Y7" s="466"/>
      <c r="Z7" s="466"/>
      <c r="AA7" s="466"/>
      <c r="AB7" s="466"/>
      <c r="AC7" s="466"/>
      <c r="AD7" s="466"/>
      <c r="AE7" s="466"/>
      <c r="AF7" s="466"/>
      <c r="AG7" s="466"/>
      <c r="AH7" s="466"/>
      <c r="AI7" s="466"/>
      <c r="AJ7" s="466"/>
    </row>
    <row r="8" spans="1:36" ht="12.75" customHeight="1">
      <c r="A8" s="533" t="s">
        <v>1626</v>
      </c>
      <c r="B8" s="514"/>
      <c r="C8" s="514"/>
      <c r="D8" s="514"/>
      <c r="E8" s="514"/>
      <c r="F8" s="514"/>
      <c r="G8" s="514"/>
      <c r="H8" s="514"/>
      <c r="I8" s="514"/>
      <c r="J8" s="514"/>
      <c r="K8" s="514"/>
      <c r="L8" s="469"/>
      <c r="M8" s="466"/>
      <c r="N8" s="466"/>
      <c r="O8" s="466"/>
      <c r="P8" s="436"/>
      <c r="Q8" s="180"/>
      <c r="R8" s="466"/>
      <c r="S8" s="466"/>
      <c r="T8" s="466"/>
      <c r="U8" s="466"/>
      <c r="V8" s="466"/>
      <c r="W8" s="466"/>
      <c r="X8" s="466"/>
      <c r="Y8" s="466"/>
      <c r="Z8" s="466"/>
      <c r="AA8" s="466"/>
      <c r="AB8" s="466"/>
      <c r="AC8" s="466"/>
      <c r="AD8" s="466"/>
      <c r="AE8" s="466"/>
      <c r="AF8" s="466"/>
      <c r="AG8" s="466"/>
      <c r="AH8" s="466"/>
      <c r="AI8" s="466"/>
      <c r="AJ8" s="466"/>
    </row>
    <row r="9" spans="1:36" ht="12.75" customHeight="1">
      <c r="A9" s="182" t="s">
        <v>1627</v>
      </c>
      <c r="B9" s="182" t="s">
        <v>1628</v>
      </c>
      <c r="C9" s="182" t="s">
        <v>1629</v>
      </c>
      <c r="D9" s="182" t="s">
        <v>1630</v>
      </c>
      <c r="E9" s="182" t="s">
        <v>1631</v>
      </c>
      <c r="F9" s="182" t="s">
        <v>1632</v>
      </c>
      <c r="G9" s="183" t="s">
        <v>1633</v>
      </c>
      <c r="H9" s="182" t="s">
        <v>1634</v>
      </c>
      <c r="I9" s="184" t="s">
        <v>1635</v>
      </c>
      <c r="J9" s="184" t="s">
        <v>1636</v>
      </c>
      <c r="K9" s="182" t="s">
        <v>1637</v>
      </c>
      <c r="L9" s="470" t="s">
        <v>1638</v>
      </c>
      <c r="M9" s="466"/>
      <c r="N9" s="466"/>
      <c r="O9" s="466"/>
      <c r="P9" s="436"/>
      <c r="Q9" s="180"/>
      <c r="R9" s="466"/>
      <c r="S9" s="466"/>
      <c r="T9" s="466"/>
      <c r="U9" s="466"/>
      <c r="V9" s="466"/>
      <c r="W9" s="466"/>
      <c r="X9" s="466"/>
      <c r="Y9" s="466"/>
      <c r="Z9" s="466"/>
      <c r="AA9" s="466"/>
      <c r="AB9" s="466"/>
      <c r="AC9" s="466"/>
      <c r="AD9" s="466"/>
      <c r="AE9" s="466"/>
      <c r="AF9" s="466"/>
      <c r="AG9" s="466"/>
      <c r="AH9" s="466"/>
      <c r="AI9" s="466"/>
      <c r="AJ9" s="466"/>
    </row>
    <row r="10" spans="1:36" ht="12.75" customHeight="1">
      <c r="A10" s="197" t="s">
        <v>1655</v>
      </c>
      <c r="B10" s="197" t="s">
        <v>1639</v>
      </c>
      <c r="C10" s="198">
        <v>84131501</v>
      </c>
      <c r="D10" s="198" t="s">
        <v>1645</v>
      </c>
      <c r="E10" s="197" t="s">
        <v>1646</v>
      </c>
      <c r="F10" s="197" t="s">
        <v>232</v>
      </c>
      <c r="G10" s="199">
        <v>12</v>
      </c>
      <c r="H10" s="200" t="s">
        <v>1641</v>
      </c>
      <c r="I10" s="201">
        <v>35155000</v>
      </c>
      <c r="J10" s="201">
        <v>-35155000</v>
      </c>
      <c r="K10" s="202"/>
      <c r="L10" s="203" t="s">
        <v>1643</v>
      </c>
      <c r="M10" s="466"/>
      <c r="N10" s="466"/>
      <c r="O10" s="466"/>
      <c r="P10" s="436"/>
      <c r="Q10" s="180"/>
      <c r="R10" s="466"/>
      <c r="S10" s="466"/>
      <c r="T10" s="466"/>
      <c r="U10" s="466"/>
      <c r="V10" s="466"/>
      <c r="W10" s="466"/>
      <c r="X10" s="466"/>
      <c r="Y10" s="466"/>
      <c r="Z10" s="466"/>
      <c r="AA10" s="466"/>
      <c r="AB10" s="466"/>
      <c r="AC10" s="466"/>
      <c r="AD10" s="466"/>
      <c r="AE10" s="466"/>
      <c r="AF10" s="466"/>
      <c r="AG10" s="466"/>
      <c r="AH10" s="466"/>
      <c r="AI10" s="466"/>
      <c r="AJ10" s="466"/>
    </row>
    <row r="11" spans="1:36" ht="12.75" hidden="1" customHeight="1">
      <c r="A11" s="185" t="s">
        <v>1384</v>
      </c>
      <c r="B11" s="185" t="s">
        <v>1639</v>
      </c>
      <c r="C11" s="185">
        <v>84131501</v>
      </c>
      <c r="D11" s="186" t="s">
        <v>1640</v>
      </c>
      <c r="E11" s="185" t="s">
        <v>90</v>
      </c>
      <c r="F11" s="185" t="s">
        <v>90</v>
      </c>
      <c r="G11" s="187">
        <v>0</v>
      </c>
      <c r="H11" s="186" t="s">
        <v>1641</v>
      </c>
      <c r="I11" s="188">
        <v>5017047</v>
      </c>
      <c r="J11" s="188">
        <v>5017047</v>
      </c>
      <c r="K11" s="189" t="s">
        <v>1642</v>
      </c>
      <c r="L11" s="190" t="s">
        <v>1643</v>
      </c>
      <c r="M11" s="466"/>
      <c r="N11" s="466"/>
      <c r="O11" s="466"/>
      <c r="P11" s="436"/>
      <c r="Q11" s="180"/>
      <c r="R11" s="466"/>
      <c r="S11" s="466"/>
      <c r="T11" s="466"/>
      <c r="U11" s="466"/>
      <c r="V11" s="466"/>
      <c r="W11" s="466"/>
      <c r="X11" s="466"/>
      <c r="Y11" s="466"/>
      <c r="Z11" s="466"/>
      <c r="AA11" s="466"/>
      <c r="AB11" s="466"/>
      <c r="AC11" s="466"/>
      <c r="AD11" s="466"/>
      <c r="AE11" s="466"/>
      <c r="AF11" s="466"/>
      <c r="AG11" s="466"/>
      <c r="AH11" s="466"/>
      <c r="AI11" s="466"/>
      <c r="AJ11" s="466"/>
    </row>
    <row r="12" spans="1:36" ht="12.75" hidden="1" customHeight="1">
      <c r="A12" s="186" t="s">
        <v>1510</v>
      </c>
      <c r="B12" s="185" t="s">
        <v>1644</v>
      </c>
      <c r="C12" s="186">
        <v>84131501</v>
      </c>
      <c r="D12" s="186" t="s">
        <v>1645</v>
      </c>
      <c r="E12" s="185" t="s">
        <v>1646</v>
      </c>
      <c r="F12" s="185" t="s">
        <v>232</v>
      </c>
      <c r="G12" s="186">
        <v>12</v>
      </c>
      <c r="H12" s="191" t="s">
        <v>1641</v>
      </c>
      <c r="I12" s="192">
        <v>30137953</v>
      </c>
      <c r="J12" s="192">
        <v>30137953</v>
      </c>
      <c r="K12" s="193" t="s">
        <v>1647</v>
      </c>
      <c r="L12" s="190" t="s">
        <v>1643</v>
      </c>
      <c r="M12" s="466"/>
      <c r="N12" s="466"/>
      <c r="O12" s="466"/>
      <c r="P12" s="436"/>
      <c r="Q12" s="180"/>
      <c r="R12" s="466"/>
      <c r="S12" s="466"/>
      <c r="T12" s="466"/>
      <c r="U12" s="466"/>
      <c r="V12" s="466"/>
      <c r="W12" s="466"/>
      <c r="X12" s="466"/>
      <c r="Y12" s="466"/>
      <c r="Z12" s="466"/>
      <c r="AA12" s="466"/>
      <c r="AB12" s="466"/>
      <c r="AC12" s="466"/>
      <c r="AD12" s="466"/>
      <c r="AE12" s="466"/>
      <c r="AF12" s="466"/>
      <c r="AG12" s="466"/>
      <c r="AH12" s="466"/>
      <c r="AI12" s="466"/>
      <c r="AJ12" s="466"/>
    </row>
    <row r="13" spans="1:36" ht="12.75" customHeight="1">
      <c r="A13" s="200" t="s">
        <v>1655</v>
      </c>
      <c r="B13" s="197" t="s">
        <v>1648</v>
      </c>
      <c r="C13" s="200">
        <v>80131500</v>
      </c>
      <c r="D13" s="200" t="s">
        <v>1653</v>
      </c>
      <c r="E13" s="197" t="s">
        <v>96</v>
      </c>
      <c r="F13" s="197" t="s">
        <v>1656</v>
      </c>
      <c r="G13" s="200">
        <v>12</v>
      </c>
      <c r="H13" s="200" t="s">
        <v>1650</v>
      </c>
      <c r="I13" s="204">
        <v>248695000</v>
      </c>
      <c r="J13" s="204">
        <v>-248695000</v>
      </c>
      <c r="K13" s="205"/>
      <c r="L13" s="203" t="s">
        <v>1651</v>
      </c>
      <c r="M13" s="466"/>
      <c r="N13" s="466"/>
      <c r="O13" s="466"/>
      <c r="P13" s="436"/>
      <c r="Q13" s="180"/>
      <c r="R13" s="466"/>
      <c r="S13" s="466"/>
      <c r="T13" s="466"/>
      <c r="U13" s="466"/>
      <c r="V13" s="466"/>
      <c r="W13" s="466"/>
      <c r="X13" s="466"/>
      <c r="Y13" s="466"/>
      <c r="Z13" s="466"/>
      <c r="AA13" s="466"/>
      <c r="AB13" s="466"/>
      <c r="AC13" s="466"/>
      <c r="AD13" s="466"/>
      <c r="AE13" s="466"/>
      <c r="AF13" s="466"/>
      <c r="AG13" s="466"/>
      <c r="AH13" s="466"/>
      <c r="AI13" s="466"/>
      <c r="AJ13" s="466"/>
    </row>
    <row r="14" spans="1:36" ht="12.75" hidden="1" customHeight="1">
      <c r="A14" s="186" t="s">
        <v>1384</v>
      </c>
      <c r="B14" s="185" t="s">
        <v>1648</v>
      </c>
      <c r="C14" s="186">
        <v>80131500</v>
      </c>
      <c r="D14" s="186" t="s">
        <v>1649</v>
      </c>
      <c r="E14" s="186" t="s">
        <v>90</v>
      </c>
      <c r="F14" s="186" t="s">
        <v>90</v>
      </c>
      <c r="G14" s="194">
        <v>1</v>
      </c>
      <c r="H14" s="186" t="s">
        <v>1650</v>
      </c>
      <c r="I14" s="195">
        <v>20076133</v>
      </c>
      <c r="J14" s="195">
        <v>20076133</v>
      </c>
      <c r="K14" s="189" t="s">
        <v>1642</v>
      </c>
      <c r="L14" s="190" t="s">
        <v>1651</v>
      </c>
      <c r="M14" s="466"/>
      <c r="N14" s="466"/>
      <c r="O14" s="466"/>
      <c r="P14" s="436"/>
      <c r="Q14" s="180"/>
      <c r="R14" s="466"/>
      <c r="S14" s="466"/>
      <c r="T14" s="466"/>
      <c r="U14" s="466"/>
      <c r="V14" s="466"/>
      <c r="W14" s="466"/>
      <c r="X14" s="466"/>
      <c r="Y14" s="466"/>
      <c r="Z14" s="466"/>
      <c r="AA14" s="466"/>
      <c r="AB14" s="466"/>
      <c r="AC14" s="466"/>
      <c r="AD14" s="466"/>
      <c r="AE14" s="466"/>
      <c r="AF14" s="466"/>
      <c r="AG14" s="466"/>
      <c r="AH14" s="466"/>
      <c r="AI14" s="466"/>
      <c r="AJ14" s="466"/>
    </row>
    <row r="15" spans="1:36" ht="12.75" hidden="1" customHeight="1">
      <c r="A15" s="186" t="s">
        <v>1510</v>
      </c>
      <c r="B15" s="186" t="s">
        <v>1652</v>
      </c>
      <c r="C15" s="186">
        <v>80131500</v>
      </c>
      <c r="D15" s="186" t="s">
        <v>1653</v>
      </c>
      <c r="E15" s="185" t="s">
        <v>90</v>
      </c>
      <c r="F15" s="185" t="s">
        <v>150</v>
      </c>
      <c r="G15" s="186">
        <v>11</v>
      </c>
      <c r="H15" s="186" t="s">
        <v>1650</v>
      </c>
      <c r="I15" s="195">
        <v>0</v>
      </c>
      <c r="J15" s="195">
        <v>228618867</v>
      </c>
      <c r="K15" s="189" t="s">
        <v>1647</v>
      </c>
      <c r="L15" s="190" t="s">
        <v>1651</v>
      </c>
      <c r="M15" s="466"/>
      <c r="N15" s="466"/>
      <c r="O15" s="466"/>
      <c r="P15" s="436"/>
      <c r="Q15" s="180"/>
      <c r="R15" s="466"/>
      <c r="S15" s="466"/>
      <c r="T15" s="466"/>
      <c r="U15" s="466"/>
      <c r="V15" s="466"/>
      <c r="W15" s="466"/>
      <c r="X15" s="466"/>
      <c r="Y15" s="466"/>
      <c r="Z15" s="466"/>
      <c r="AA15" s="466"/>
      <c r="AB15" s="466"/>
      <c r="AC15" s="466"/>
      <c r="AD15" s="466"/>
      <c r="AE15" s="466"/>
      <c r="AF15" s="466"/>
      <c r="AG15" s="466"/>
      <c r="AH15" s="466"/>
      <c r="AI15" s="466"/>
      <c r="AJ15" s="466"/>
    </row>
    <row r="16" spans="1:36" ht="12.75" customHeight="1">
      <c r="A16" s="534"/>
      <c r="B16" s="514"/>
      <c r="C16" s="514"/>
      <c r="D16" s="514"/>
      <c r="E16" s="514"/>
      <c r="F16" s="514"/>
      <c r="G16" s="514"/>
      <c r="H16" s="514"/>
      <c r="I16" s="514"/>
      <c r="J16" s="514"/>
      <c r="K16" s="514"/>
      <c r="L16" s="179"/>
      <c r="M16" s="466"/>
      <c r="N16" s="466"/>
      <c r="O16" s="466"/>
      <c r="P16" s="436"/>
      <c r="Q16" s="180"/>
      <c r="R16" s="466"/>
      <c r="S16" s="466"/>
      <c r="T16" s="466"/>
      <c r="U16" s="466"/>
      <c r="V16" s="466"/>
      <c r="W16" s="466"/>
      <c r="X16" s="466"/>
      <c r="Y16" s="466"/>
      <c r="Z16" s="466"/>
      <c r="AA16" s="466"/>
      <c r="AB16" s="466"/>
      <c r="AC16" s="466"/>
      <c r="AD16" s="466"/>
      <c r="AE16" s="466"/>
      <c r="AF16" s="466"/>
      <c r="AG16" s="466"/>
      <c r="AH16" s="466"/>
      <c r="AI16" s="466"/>
      <c r="AJ16" s="466"/>
    </row>
    <row r="17" spans="1:36" ht="66" customHeight="1">
      <c r="A17" s="535" t="s">
        <v>1614</v>
      </c>
      <c r="B17" s="515"/>
      <c r="C17" s="536"/>
      <c r="D17" s="515"/>
      <c r="E17" s="535" t="s">
        <v>1615</v>
      </c>
      <c r="F17" s="514"/>
      <c r="G17" s="515"/>
      <c r="H17" s="537">
        <v>2</v>
      </c>
      <c r="I17" s="515"/>
      <c r="J17" s="196" t="s">
        <v>1654</v>
      </c>
      <c r="K17" s="471">
        <v>45702</v>
      </c>
      <c r="L17" s="179"/>
      <c r="M17" s="466"/>
      <c r="N17" s="466"/>
      <c r="O17" s="466"/>
      <c r="P17" s="436"/>
      <c r="Q17" s="180"/>
      <c r="R17" s="466"/>
      <c r="S17" s="466"/>
      <c r="T17" s="466"/>
      <c r="U17" s="466"/>
      <c r="V17" s="466"/>
      <c r="W17" s="466"/>
      <c r="X17" s="466"/>
      <c r="Y17" s="466"/>
      <c r="Z17" s="466"/>
      <c r="AA17" s="466"/>
      <c r="AB17" s="466"/>
      <c r="AC17" s="466"/>
      <c r="AD17" s="466"/>
      <c r="AE17" s="466"/>
      <c r="AF17" s="466"/>
      <c r="AG17" s="466"/>
      <c r="AH17" s="466"/>
      <c r="AI17" s="466"/>
      <c r="AJ17" s="466"/>
    </row>
    <row r="18" spans="1:36" ht="12.75" customHeight="1">
      <c r="A18" s="466"/>
      <c r="B18" s="466"/>
      <c r="C18" s="466"/>
      <c r="D18" s="466"/>
      <c r="E18" s="466"/>
      <c r="F18" s="466"/>
      <c r="G18" s="466"/>
      <c r="H18" s="466"/>
      <c r="I18" s="466"/>
      <c r="J18" s="466"/>
      <c r="K18" s="466"/>
      <c r="L18" s="472"/>
      <c r="M18" s="466"/>
      <c r="N18" s="466"/>
      <c r="O18" s="466"/>
      <c r="P18" s="436"/>
      <c r="Q18" s="180"/>
      <c r="R18" s="466"/>
      <c r="S18" s="466"/>
      <c r="T18" s="466"/>
      <c r="U18" s="466"/>
      <c r="V18" s="466"/>
      <c r="W18" s="466"/>
      <c r="X18" s="466"/>
      <c r="Y18" s="466"/>
      <c r="Z18" s="466"/>
      <c r="AA18" s="466"/>
      <c r="AB18" s="466"/>
      <c r="AC18" s="466"/>
      <c r="AD18" s="466"/>
      <c r="AE18" s="466"/>
      <c r="AF18" s="466"/>
      <c r="AG18" s="466"/>
      <c r="AH18" s="466"/>
      <c r="AI18" s="466"/>
      <c r="AJ18" s="466"/>
    </row>
    <row r="19" spans="1:36" ht="12.75" customHeight="1">
      <c r="A19" s="466"/>
      <c r="B19" s="466"/>
      <c r="C19" s="466"/>
      <c r="D19" s="466"/>
      <c r="E19" s="466"/>
      <c r="F19" s="466"/>
      <c r="G19" s="466"/>
      <c r="H19" s="466"/>
      <c r="I19" s="466"/>
      <c r="J19" s="466"/>
      <c r="K19" s="466"/>
      <c r="L19" s="472"/>
      <c r="M19" s="466"/>
      <c r="N19" s="466"/>
      <c r="O19" s="466"/>
      <c r="P19" s="436"/>
      <c r="Q19" s="180"/>
      <c r="R19" s="466"/>
      <c r="S19" s="466"/>
      <c r="T19" s="466"/>
      <c r="U19" s="466"/>
      <c r="V19" s="466"/>
      <c r="W19" s="466"/>
      <c r="X19" s="466"/>
      <c r="Y19" s="466"/>
      <c r="Z19" s="466"/>
      <c r="AA19" s="466"/>
      <c r="AB19" s="466"/>
      <c r="AC19" s="466"/>
      <c r="AD19" s="466"/>
      <c r="AE19" s="466"/>
      <c r="AF19" s="466"/>
      <c r="AG19" s="466"/>
      <c r="AH19" s="466"/>
      <c r="AI19" s="466"/>
      <c r="AJ19" s="466"/>
    </row>
    <row r="20" spans="1:36" ht="12.75" customHeight="1">
      <c r="A20" s="466"/>
      <c r="B20" s="466"/>
      <c r="C20" s="466"/>
      <c r="D20" s="466"/>
      <c r="E20" s="466"/>
      <c r="F20" s="466"/>
      <c r="G20" s="466"/>
      <c r="H20" s="466"/>
      <c r="I20" s="466"/>
      <c r="J20" s="466"/>
      <c r="K20" s="466"/>
      <c r="L20" s="472"/>
      <c r="M20" s="466"/>
      <c r="N20" s="466"/>
      <c r="O20" s="466"/>
      <c r="P20" s="436"/>
      <c r="Q20" s="180"/>
      <c r="R20" s="466"/>
      <c r="S20" s="466"/>
      <c r="T20" s="466"/>
      <c r="U20" s="466"/>
      <c r="V20" s="466"/>
      <c r="W20" s="466"/>
      <c r="X20" s="466"/>
      <c r="Y20" s="466"/>
      <c r="Z20" s="466"/>
      <c r="AA20" s="466"/>
      <c r="AB20" s="466"/>
      <c r="AC20" s="466"/>
      <c r="AD20" s="466"/>
      <c r="AE20" s="466"/>
      <c r="AF20" s="466"/>
      <c r="AG20" s="466"/>
      <c r="AH20" s="466"/>
      <c r="AI20" s="466"/>
      <c r="AJ20" s="466"/>
    </row>
    <row r="21" spans="1:36" ht="12.75" customHeight="1">
      <c r="A21" s="466"/>
      <c r="B21" s="466"/>
      <c r="C21" s="466"/>
      <c r="D21" s="466"/>
      <c r="E21" s="466"/>
      <c r="F21" s="466"/>
      <c r="G21" s="466"/>
      <c r="H21" s="466"/>
      <c r="I21" s="466"/>
      <c r="J21" s="466"/>
      <c r="K21" s="466"/>
      <c r="L21" s="472"/>
      <c r="M21" s="466"/>
      <c r="N21" s="466"/>
      <c r="O21" s="466"/>
      <c r="P21" s="436"/>
      <c r="Q21" s="180"/>
      <c r="R21" s="466"/>
      <c r="S21" s="466"/>
      <c r="T21" s="466"/>
      <c r="U21" s="466"/>
      <c r="V21" s="466"/>
      <c r="W21" s="466"/>
      <c r="X21" s="466"/>
      <c r="Y21" s="466"/>
      <c r="Z21" s="466"/>
      <c r="AA21" s="466"/>
      <c r="AB21" s="466"/>
      <c r="AC21" s="466"/>
      <c r="AD21" s="466"/>
      <c r="AE21" s="466"/>
      <c r="AF21" s="466"/>
      <c r="AG21" s="466"/>
      <c r="AH21" s="466"/>
      <c r="AI21" s="466"/>
      <c r="AJ21" s="466"/>
    </row>
    <row r="22" spans="1:36" ht="12.75" customHeight="1">
      <c r="A22" s="466"/>
      <c r="B22" s="466"/>
      <c r="C22" s="466"/>
      <c r="D22" s="466"/>
      <c r="E22" s="466"/>
      <c r="F22" s="466"/>
      <c r="G22" s="466"/>
      <c r="H22" s="466"/>
      <c r="I22" s="466"/>
      <c r="J22" s="466"/>
      <c r="K22" s="466"/>
      <c r="L22" s="472"/>
      <c r="M22" s="466"/>
      <c r="N22" s="466"/>
      <c r="O22" s="466"/>
      <c r="P22" s="436"/>
      <c r="Q22" s="180"/>
      <c r="R22" s="466"/>
      <c r="S22" s="466"/>
      <c r="T22" s="466"/>
      <c r="U22" s="466"/>
      <c r="V22" s="466"/>
      <c r="W22" s="466"/>
      <c r="X22" s="466"/>
      <c r="Y22" s="466"/>
      <c r="Z22" s="466"/>
      <c r="AA22" s="466"/>
      <c r="AB22" s="466"/>
      <c r="AC22" s="466"/>
      <c r="AD22" s="466"/>
      <c r="AE22" s="466"/>
      <c r="AF22" s="466"/>
      <c r="AG22" s="466"/>
      <c r="AH22" s="466"/>
      <c r="AI22" s="466"/>
      <c r="AJ22" s="466"/>
    </row>
    <row r="23" spans="1:36" ht="12.75" customHeight="1">
      <c r="A23" s="466"/>
      <c r="B23" s="466"/>
      <c r="C23" s="466"/>
      <c r="D23" s="466"/>
      <c r="E23" s="466"/>
      <c r="F23" s="466"/>
      <c r="G23" s="466"/>
      <c r="H23" s="466"/>
      <c r="I23" s="466"/>
      <c r="J23" s="466"/>
      <c r="K23" s="466"/>
      <c r="L23" s="472"/>
      <c r="M23" s="466"/>
      <c r="N23" s="466"/>
      <c r="O23" s="466"/>
      <c r="P23" s="436"/>
      <c r="Q23" s="180"/>
      <c r="R23" s="466"/>
      <c r="S23" s="466"/>
      <c r="T23" s="466"/>
      <c r="U23" s="466"/>
      <c r="V23" s="466"/>
      <c r="W23" s="466"/>
      <c r="X23" s="466"/>
      <c r="Y23" s="466"/>
      <c r="Z23" s="466"/>
      <c r="AA23" s="466"/>
      <c r="AB23" s="466"/>
      <c r="AC23" s="466"/>
      <c r="AD23" s="466"/>
      <c r="AE23" s="466"/>
      <c r="AF23" s="466"/>
      <c r="AG23" s="466"/>
      <c r="AH23" s="466"/>
      <c r="AI23" s="466"/>
      <c r="AJ23" s="466"/>
    </row>
    <row r="24" spans="1:36" ht="12.75" customHeight="1">
      <c r="A24" s="466"/>
      <c r="B24" s="466"/>
      <c r="C24" s="466"/>
      <c r="D24" s="466"/>
      <c r="E24" s="466"/>
      <c r="F24" s="466"/>
      <c r="G24" s="466"/>
      <c r="H24" s="466"/>
      <c r="I24" s="466"/>
      <c r="J24" s="466"/>
      <c r="K24" s="466"/>
      <c r="L24" s="472"/>
      <c r="M24" s="466"/>
      <c r="N24" s="466"/>
      <c r="O24" s="466"/>
      <c r="P24" s="436"/>
      <c r="Q24" s="180"/>
      <c r="R24" s="466"/>
      <c r="S24" s="466"/>
      <c r="T24" s="466"/>
      <c r="U24" s="466"/>
      <c r="V24" s="466"/>
      <c r="W24" s="466"/>
      <c r="X24" s="466"/>
      <c r="Y24" s="466"/>
      <c r="Z24" s="466"/>
      <c r="AA24" s="466"/>
      <c r="AB24" s="466"/>
      <c r="AC24" s="466"/>
      <c r="AD24" s="466"/>
      <c r="AE24" s="466"/>
      <c r="AF24" s="466"/>
      <c r="AG24" s="466"/>
      <c r="AH24" s="466"/>
      <c r="AI24" s="466"/>
      <c r="AJ24" s="466"/>
    </row>
    <row r="25" spans="1:36" ht="12.75" customHeight="1">
      <c r="A25" s="466"/>
      <c r="B25" s="466"/>
      <c r="C25" s="466"/>
      <c r="D25" s="466"/>
      <c r="E25" s="466"/>
      <c r="F25" s="466"/>
      <c r="G25" s="466"/>
      <c r="H25" s="466"/>
      <c r="I25" s="466"/>
      <c r="J25" s="466"/>
      <c r="K25" s="466"/>
      <c r="L25" s="472"/>
      <c r="M25" s="466"/>
      <c r="N25" s="466"/>
      <c r="O25" s="466"/>
      <c r="P25" s="436"/>
      <c r="Q25" s="180"/>
      <c r="R25" s="466"/>
      <c r="S25" s="466"/>
      <c r="T25" s="466"/>
      <c r="U25" s="466"/>
      <c r="V25" s="466"/>
      <c r="W25" s="466"/>
      <c r="X25" s="466"/>
      <c r="Y25" s="466"/>
      <c r="Z25" s="466"/>
      <c r="AA25" s="466"/>
      <c r="AB25" s="466"/>
      <c r="AC25" s="466"/>
      <c r="AD25" s="466"/>
      <c r="AE25" s="466"/>
      <c r="AF25" s="466"/>
      <c r="AG25" s="466"/>
      <c r="AH25" s="466"/>
      <c r="AI25" s="466"/>
      <c r="AJ25" s="466"/>
    </row>
    <row r="26" spans="1:36" ht="12.75" customHeight="1">
      <c r="A26" s="466"/>
      <c r="B26" s="466"/>
      <c r="C26" s="466"/>
      <c r="D26" s="466"/>
      <c r="E26" s="466"/>
      <c r="F26" s="466"/>
      <c r="G26" s="466"/>
      <c r="H26" s="466"/>
      <c r="I26" s="466"/>
      <c r="J26" s="466"/>
      <c r="K26" s="466"/>
      <c r="L26" s="472"/>
      <c r="M26" s="466"/>
      <c r="N26" s="466"/>
      <c r="O26" s="466"/>
      <c r="P26" s="436"/>
      <c r="Q26" s="180"/>
      <c r="R26" s="466"/>
      <c r="S26" s="466"/>
      <c r="T26" s="466"/>
      <c r="U26" s="466"/>
      <c r="V26" s="466"/>
      <c r="W26" s="466"/>
      <c r="X26" s="466"/>
      <c r="Y26" s="466"/>
      <c r="Z26" s="466"/>
      <c r="AA26" s="466"/>
      <c r="AB26" s="466"/>
      <c r="AC26" s="466"/>
      <c r="AD26" s="466"/>
      <c r="AE26" s="466"/>
      <c r="AF26" s="466"/>
      <c r="AG26" s="466"/>
      <c r="AH26" s="466"/>
      <c r="AI26" s="466"/>
      <c r="AJ26" s="466"/>
    </row>
    <row r="27" spans="1:36" ht="12.75" customHeight="1">
      <c r="A27" s="466"/>
      <c r="B27" s="466"/>
      <c r="C27" s="466"/>
      <c r="D27" s="466"/>
      <c r="E27" s="466"/>
      <c r="F27" s="466"/>
      <c r="G27" s="466"/>
      <c r="H27" s="466"/>
      <c r="I27" s="466"/>
      <c r="J27" s="466"/>
      <c r="K27" s="466"/>
      <c r="L27" s="472"/>
      <c r="M27" s="466"/>
      <c r="N27" s="466"/>
      <c r="O27" s="466"/>
      <c r="P27" s="436"/>
      <c r="Q27" s="180"/>
      <c r="R27" s="466"/>
      <c r="S27" s="466"/>
      <c r="T27" s="466"/>
      <c r="U27" s="466"/>
      <c r="V27" s="466"/>
      <c r="W27" s="466"/>
      <c r="X27" s="466"/>
      <c r="Y27" s="466"/>
      <c r="Z27" s="466"/>
      <c r="AA27" s="466"/>
      <c r="AB27" s="466"/>
      <c r="AC27" s="466"/>
      <c r="AD27" s="466"/>
      <c r="AE27" s="466"/>
      <c r="AF27" s="466"/>
      <c r="AG27" s="466"/>
      <c r="AH27" s="466"/>
      <c r="AI27" s="466"/>
      <c r="AJ27" s="466"/>
    </row>
    <row r="28" spans="1:36" ht="12.75" customHeight="1">
      <c r="A28" s="466"/>
      <c r="B28" s="466"/>
      <c r="C28" s="466"/>
      <c r="D28" s="466"/>
      <c r="E28" s="466"/>
      <c r="F28" s="466"/>
      <c r="G28" s="466"/>
      <c r="H28" s="466"/>
      <c r="I28" s="466"/>
      <c r="J28" s="466"/>
      <c r="K28" s="466"/>
      <c r="L28" s="472"/>
      <c r="M28" s="466"/>
      <c r="N28" s="466"/>
      <c r="O28" s="466"/>
      <c r="P28" s="436"/>
      <c r="Q28" s="180"/>
      <c r="R28" s="466"/>
      <c r="S28" s="466"/>
      <c r="T28" s="466"/>
      <c r="U28" s="466"/>
      <c r="V28" s="466"/>
      <c r="W28" s="466"/>
      <c r="X28" s="466"/>
      <c r="Y28" s="466"/>
      <c r="Z28" s="466"/>
      <c r="AA28" s="466"/>
      <c r="AB28" s="466"/>
      <c r="AC28" s="466"/>
      <c r="AD28" s="466"/>
      <c r="AE28" s="466"/>
      <c r="AF28" s="466"/>
      <c r="AG28" s="466"/>
      <c r="AH28" s="466"/>
      <c r="AI28" s="466"/>
      <c r="AJ28" s="466"/>
    </row>
    <row r="29" spans="1:36" ht="12.75" customHeight="1">
      <c r="A29" s="466"/>
      <c r="B29" s="466"/>
      <c r="C29" s="466"/>
      <c r="D29" s="466"/>
      <c r="E29" s="466"/>
      <c r="F29" s="466"/>
      <c r="G29" s="466"/>
      <c r="H29" s="466"/>
      <c r="I29" s="466"/>
      <c r="J29" s="466"/>
      <c r="K29" s="466"/>
      <c r="L29" s="472"/>
      <c r="M29" s="466"/>
      <c r="N29" s="466"/>
      <c r="O29" s="466"/>
      <c r="P29" s="436"/>
      <c r="Q29" s="180"/>
      <c r="R29" s="466"/>
      <c r="S29" s="466"/>
      <c r="T29" s="466"/>
      <c r="U29" s="466"/>
      <c r="V29" s="466"/>
      <c r="W29" s="466"/>
      <c r="X29" s="466"/>
      <c r="Y29" s="466"/>
      <c r="Z29" s="466"/>
      <c r="AA29" s="466"/>
      <c r="AB29" s="466"/>
      <c r="AC29" s="466"/>
      <c r="AD29" s="466"/>
      <c r="AE29" s="466"/>
      <c r="AF29" s="466"/>
      <c r="AG29" s="466"/>
      <c r="AH29" s="466"/>
      <c r="AI29" s="466"/>
      <c r="AJ29" s="466"/>
    </row>
    <row r="30" spans="1:36" ht="12.75" customHeight="1">
      <c r="A30" s="466"/>
      <c r="B30" s="466"/>
      <c r="C30" s="466"/>
      <c r="D30" s="466"/>
      <c r="E30" s="466"/>
      <c r="F30" s="466"/>
      <c r="G30" s="466"/>
      <c r="H30" s="466"/>
      <c r="I30" s="466"/>
      <c r="J30" s="466"/>
      <c r="K30" s="466"/>
      <c r="L30" s="472"/>
      <c r="M30" s="466"/>
      <c r="N30" s="466"/>
      <c r="O30" s="466"/>
      <c r="P30" s="436"/>
      <c r="Q30" s="180"/>
      <c r="R30" s="466"/>
      <c r="S30" s="466"/>
      <c r="T30" s="466"/>
      <c r="U30" s="466"/>
      <c r="V30" s="466"/>
      <c r="W30" s="466"/>
      <c r="X30" s="466"/>
      <c r="Y30" s="466"/>
      <c r="Z30" s="466"/>
      <c r="AA30" s="466"/>
      <c r="AB30" s="466"/>
      <c r="AC30" s="466"/>
      <c r="AD30" s="466"/>
      <c r="AE30" s="466"/>
      <c r="AF30" s="466"/>
      <c r="AG30" s="466"/>
      <c r="AH30" s="466"/>
      <c r="AI30" s="466"/>
      <c r="AJ30" s="466"/>
    </row>
    <row r="31" spans="1:36" ht="12.75" customHeight="1">
      <c r="A31" s="466"/>
      <c r="B31" s="466"/>
      <c r="C31" s="466"/>
      <c r="D31" s="466"/>
      <c r="E31" s="466"/>
      <c r="F31" s="466"/>
      <c r="G31" s="466"/>
      <c r="H31" s="466"/>
      <c r="I31" s="466"/>
      <c r="J31" s="466"/>
      <c r="K31" s="466"/>
      <c r="L31" s="472"/>
      <c r="M31" s="466"/>
      <c r="N31" s="466"/>
      <c r="O31" s="466"/>
      <c r="P31" s="436"/>
      <c r="Q31" s="180"/>
      <c r="R31" s="466"/>
      <c r="S31" s="466"/>
      <c r="T31" s="466"/>
      <c r="U31" s="466"/>
      <c r="V31" s="466"/>
      <c r="W31" s="466"/>
      <c r="X31" s="466"/>
      <c r="Y31" s="466"/>
      <c r="Z31" s="466"/>
      <c r="AA31" s="466"/>
      <c r="AB31" s="466"/>
      <c r="AC31" s="466"/>
      <c r="AD31" s="466"/>
      <c r="AE31" s="466"/>
      <c r="AF31" s="466"/>
      <c r="AG31" s="466"/>
      <c r="AH31" s="466"/>
      <c r="AI31" s="466"/>
      <c r="AJ31" s="466"/>
    </row>
    <row r="32" spans="1:36" ht="12.75" customHeight="1">
      <c r="A32" s="466"/>
      <c r="B32" s="466"/>
      <c r="C32" s="466"/>
      <c r="D32" s="466"/>
      <c r="E32" s="466"/>
      <c r="F32" s="466"/>
      <c r="G32" s="466"/>
      <c r="H32" s="466"/>
      <c r="I32" s="466"/>
      <c r="J32" s="466"/>
      <c r="K32" s="466"/>
      <c r="L32" s="472"/>
      <c r="M32" s="466"/>
      <c r="N32" s="466"/>
      <c r="O32" s="466"/>
      <c r="P32" s="436"/>
      <c r="Q32" s="180"/>
      <c r="R32" s="466"/>
      <c r="S32" s="466"/>
      <c r="T32" s="466"/>
      <c r="U32" s="466"/>
      <c r="V32" s="466"/>
      <c r="W32" s="466"/>
      <c r="X32" s="466"/>
      <c r="Y32" s="466"/>
      <c r="Z32" s="466"/>
      <c r="AA32" s="466"/>
      <c r="AB32" s="466"/>
      <c r="AC32" s="466"/>
      <c r="AD32" s="466"/>
      <c r="AE32" s="466"/>
      <c r="AF32" s="466"/>
      <c r="AG32" s="466"/>
      <c r="AH32" s="466"/>
      <c r="AI32" s="466"/>
      <c r="AJ32" s="466"/>
    </row>
    <row r="33" spans="1:36" ht="12.75" customHeight="1">
      <c r="A33" s="466"/>
      <c r="B33" s="466"/>
      <c r="C33" s="466"/>
      <c r="D33" s="466"/>
      <c r="E33" s="466"/>
      <c r="F33" s="466"/>
      <c r="G33" s="466"/>
      <c r="H33" s="466"/>
      <c r="I33" s="466"/>
      <c r="J33" s="466"/>
      <c r="K33" s="466"/>
      <c r="L33" s="472"/>
      <c r="M33" s="466"/>
      <c r="N33" s="466"/>
      <c r="O33" s="466"/>
      <c r="P33" s="436"/>
      <c r="Q33" s="180"/>
      <c r="R33" s="466"/>
      <c r="S33" s="466"/>
      <c r="T33" s="466"/>
      <c r="U33" s="466"/>
      <c r="V33" s="466"/>
      <c r="W33" s="466"/>
      <c r="X33" s="466"/>
      <c r="Y33" s="466"/>
      <c r="Z33" s="466"/>
      <c r="AA33" s="466"/>
      <c r="AB33" s="466"/>
      <c r="AC33" s="466"/>
      <c r="AD33" s="466"/>
      <c r="AE33" s="466"/>
      <c r="AF33" s="466"/>
      <c r="AG33" s="466"/>
      <c r="AH33" s="466"/>
      <c r="AI33" s="466"/>
      <c r="AJ33" s="466"/>
    </row>
    <row r="34" spans="1:36" ht="12.75" customHeight="1">
      <c r="A34" s="466"/>
      <c r="B34" s="466"/>
      <c r="C34" s="466"/>
      <c r="D34" s="466"/>
      <c r="E34" s="466"/>
      <c r="F34" s="466"/>
      <c r="G34" s="466"/>
      <c r="H34" s="466"/>
      <c r="I34" s="466"/>
      <c r="J34" s="466"/>
      <c r="K34" s="466"/>
      <c r="L34" s="472"/>
      <c r="M34" s="466"/>
      <c r="N34" s="466"/>
      <c r="O34" s="466"/>
      <c r="P34" s="436"/>
      <c r="Q34" s="180"/>
      <c r="R34" s="466"/>
      <c r="S34" s="466"/>
      <c r="T34" s="466"/>
      <c r="U34" s="466"/>
      <c r="V34" s="466"/>
      <c r="W34" s="466"/>
      <c r="X34" s="466"/>
      <c r="Y34" s="466"/>
      <c r="Z34" s="466"/>
      <c r="AA34" s="466"/>
      <c r="AB34" s="466"/>
      <c r="AC34" s="466"/>
      <c r="AD34" s="466"/>
      <c r="AE34" s="466"/>
      <c r="AF34" s="466"/>
      <c r="AG34" s="466"/>
      <c r="AH34" s="466"/>
      <c r="AI34" s="466"/>
      <c r="AJ34" s="466"/>
    </row>
    <row r="35" spans="1:36" ht="12.75" customHeight="1">
      <c r="A35" s="466"/>
      <c r="B35" s="466"/>
      <c r="C35" s="466"/>
      <c r="D35" s="466"/>
      <c r="E35" s="466"/>
      <c r="F35" s="466"/>
      <c r="G35" s="466"/>
      <c r="H35" s="466"/>
      <c r="I35" s="466"/>
      <c r="J35" s="466"/>
      <c r="K35" s="466"/>
      <c r="L35" s="472"/>
      <c r="M35" s="466"/>
      <c r="N35" s="466"/>
      <c r="O35" s="466"/>
      <c r="P35" s="436"/>
      <c r="Q35" s="180"/>
      <c r="R35" s="466"/>
      <c r="S35" s="466"/>
      <c r="T35" s="466"/>
      <c r="U35" s="466"/>
      <c r="V35" s="466"/>
      <c r="W35" s="466"/>
      <c r="X35" s="466"/>
      <c r="Y35" s="466"/>
      <c r="Z35" s="466"/>
      <c r="AA35" s="466"/>
      <c r="AB35" s="466"/>
      <c r="AC35" s="466"/>
      <c r="AD35" s="466"/>
      <c r="AE35" s="466"/>
      <c r="AF35" s="466"/>
      <c r="AG35" s="466"/>
      <c r="AH35" s="466"/>
      <c r="AI35" s="466"/>
      <c r="AJ35" s="466"/>
    </row>
    <row r="36" spans="1:36" ht="12.75" customHeight="1">
      <c r="A36" s="466"/>
      <c r="B36" s="466"/>
      <c r="C36" s="466"/>
      <c r="D36" s="466"/>
      <c r="E36" s="466"/>
      <c r="F36" s="466"/>
      <c r="G36" s="466"/>
      <c r="H36" s="466"/>
      <c r="I36" s="466"/>
      <c r="J36" s="466"/>
      <c r="K36" s="466"/>
      <c r="L36" s="472"/>
      <c r="M36" s="466"/>
      <c r="N36" s="466"/>
      <c r="O36" s="466"/>
      <c r="P36" s="436"/>
      <c r="Q36" s="180"/>
      <c r="R36" s="466"/>
      <c r="S36" s="466"/>
      <c r="T36" s="466"/>
      <c r="U36" s="466"/>
      <c r="V36" s="466"/>
      <c r="W36" s="466"/>
      <c r="X36" s="466"/>
      <c r="Y36" s="466"/>
      <c r="Z36" s="466"/>
      <c r="AA36" s="466"/>
      <c r="AB36" s="466"/>
      <c r="AC36" s="466"/>
      <c r="AD36" s="466"/>
      <c r="AE36" s="466"/>
      <c r="AF36" s="466"/>
      <c r="AG36" s="466"/>
      <c r="AH36" s="466"/>
      <c r="AI36" s="466"/>
      <c r="AJ36" s="466"/>
    </row>
    <row r="37" spans="1:36" ht="12.75" customHeight="1">
      <c r="A37" s="466"/>
      <c r="B37" s="466"/>
      <c r="C37" s="466"/>
      <c r="D37" s="466"/>
      <c r="E37" s="466"/>
      <c r="F37" s="466"/>
      <c r="G37" s="466"/>
      <c r="H37" s="466"/>
      <c r="I37" s="466"/>
      <c r="J37" s="466"/>
      <c r="K37" s="466"/>
      <c r="L37" s="472"/>
      <c r="M37" s="466"/>
      <c r="N37" s="466"/>
      <c r="O37" s="466"/>
      <c r="P37" s="436"/>
      <c r="Q37" s="180"/>
      <c r="R37" s="466"/>
      <c r="S37" s="466"/>
      <c r="T37" s="466"/>
      <c r="U37" s="466"/>
      <c r="V37" s="466"/>
      <c r="W37" s="466"/>
      <c r="X37" s="466"/>
      <c r="Y37" s="466"/>
      <c r="Z37" s="466"/>
      <c r="AA37" s="466"/>
      <c r="AB37" s="466"/>
      <c r="AC37" s="466"/>
      <c r="AD37" s="466"/>
      <c r="AE37" s="466"/>
      <c r="AF37" s="466"/>
      <c r="AG37" s="466"/>
      <c r="AH37" s="466"/>
      <c r="AI37" s="466"/>
      <c r="AJ37" s="466"/>
    </row>
    <row r="38" spans="1:36" ht="12.75" customHeight="1">
      <c r="A38" s="466"/>
      <c r="B38" s="466"/>
      <c r="C38" s="466"/>
      <c r="D38" s="466"/>
      <c r="E38" s="466"/>
      <c r="F38" s="466"/>
      <c r="G38" s="466"/>
      <c r="H38" s="466"/>
      <c r="I38" s="466"/>
      <c r="J38" s="466"/>
      <c r="K38" s="466"/>
      <c r="L38" s="472"/>
      <c r="M38" s="466"/>
      <c r="N38" s="466"/>
      <c r="O38" s="466"/>
      <c r="P38" s="436"/>
      <c r="Q38" s="180"/>
      <c r="R38" s="466"/>
      <c r="S38" s="466"/>
      <c r="T38" s="466"/>
      <c r="U38" s="466"/>
      <c r="V38" s="466"/>
      <c r="W38" s="466"/>
      <c r="X38" s="466"/>
      <c r="Y38" s="466"/>
      <c r="Z38" s="466"/>
      <c r="AA38" s="466"/>
      <c r="AB38" s="466"/>
      <c r="AC38" s="466"/>
      <c r="AD38" s="466"/>
      <c r="AE38" s="466"/>
      <c r="AF38" s="466"/>
      <c r="AG38" s="466"/>
      <c r="AH38" s="466"/>
      <c r="AI38" s="466"/>
      <c r="AJ38" s="466"/>
    </row>
    <row r="39" spans="1:36" ht="12.75" customHeight="1">
      <c r="A39" s="466"/>
      <c r="B39" s="466"/>
      <c r="C39" s="466"/>
      <c r="D39" s="466"/>
      <c r="E39" s="466"/>
      <c r="F39" s="466"/>
      <c r="G39" s="466"/>
      <c r="H39" s="466"/>
      <c r="I39" s="466"/>
      <c r="J39" s="466"/>
      <c r="K39" s="466"/>
      <c r="L39" s="472"/>
      <c r="M39" s="466"/>
      <c r="N39" s="466"/>
      <c r="O39" s="466"/>
      <c r="P39" s="436"/>
      <c r="Q39" s="180"/>
      <c r="R39" s="466"/>
      <c r="S39" s="466"/>
      <c r="T39" s="466"/>
      <c r="U39" s="466"/>
      <c r="V39" s="466"/>
      <c r="W39" s="466"/>
      <c r="X39" s="466"/>
      <c r="Y39" s="466"/>
      <c r="Z39" s="466"/>
      <c r="AA39" s="466"/>
      <c r="AB39" s="466"/>
      <c r="AC39" s="466"/>
      <c r="AD39" s="466"/>
      <c r="AE39" s="466"/>
      <c r="AF39" s="466"/>
      <c r="AG39" s="466"/>
      <c r="AH39" s="466"/>
      <c r="AI39" s="466"/>
      <c r="AJ39" s="466"/>
    </row>
    <row r="40" spans="1:36" ht="12.75" customHeight="1">
      <c r="A40" s="466"/>
      <c r="B40" s="466"/>
      <c r="C40" s="466"/>
      <c r="D40" s="466"/>
      <c r="E40" s="466"/>
      <c r="F40" s="466"/>
      <c r="G40" s="466"/>
      <c r="H40" s="466"/>
      <c r="I40" s="466"/>
      <c r="J40" s="466"/>
      <c r="K40" s="466"/>
      <c r="L40" s="472"/>
      <c r="M40" s="466"/>
      <c r="N40" s="466"/>
      <c r="O40" s="466"/>
      <c r="P40" s="436"/>
      <c r="Q40" s="180"/>
      <c r="R40" s="466"/>
      <c r="S40" s="466"/>
      <c r="T40" s="466"/>
      <c r="U40" s="466"/>
      <c r="V40" s="466"/>
      <c r="W40" s="466"/>
      <c r="X40" s="466"/>
      <c r="Y40" s="466"/>
      <c r="Z40" s="466"/>
      <c r="AA40" s="466"/>
      <c r="AB40" s="466"/>
      <c r="AC40" s="466"/>
      <c r="AD40" s="466"/>
      <c r="AE40" s="466"/>
      <c r="AF40" s="466"/>
      <c r="AG40" s="466"/>
      <c r="AH40" s="466"/>
      <c r="AI40" s="466"/>
      <c r="AJ40" s="466"/>
    </row>
    <row r="41" spans="1:36" ht="12.75" customHeight="1">
      <c r="A41" s="466"/>
      <c r="B41" s="466"/>
      <c r="C41" s="466"/>
      <c r="D41" s="466"/>
      <c r="E41" s="466"/>
      <c r="F41" s="466"/>
      <c r="G41" s="466"/>
      <c r="H41" s="466"/>
      <c r="I41" s="466"/>
      <c r="J41" s="466"/>
      <c r="K41" s="466"/>
      <c r="L41" s="472"/>
      <c r="M41" s="466"/>
      <c r="N41" s="466"/>
      <c r="O41" s="466"/>
      <c r="P41" s="436"/>
      <c r="Q41" s="180"/>
      <c r="R41" s="466"/>
      <c r="S41" s="466"/>
      <c r="T41" s="466"/>
      <c r="U41" s="466"/>
      <c r="V41" s="466"/>
      <c r="W41" s="466"/>
      <c r="X41" s="466"/>
      <c r="Y41" s="466"/>
      <c r="Z41" s="466"/>
      <c r="AA41" s="466"/>
      <c r="AB41" s="466"/>
      <c r="AC41" s="466"/>
      <c r="AD41" s="466"/>
      <c r="AE41" s="466"/>
      <c r="AF41" s="466"/>
      <c r="AG41" s="466"/>
      <c r="AH41" s="466"/>
      <c r="AI41" s="466"/>
      <c r="AJ41" s="466"/>
    </row>
    <row r="42" spans="1:36" ht="12.75" customHeight="1">
      <c r="A42" s="466"/>
      <c r="B42" s="466"/>
      <c r="C42" s="466"/>
      <c r="D42" s="466"/>
      <c r="E42" s="466"/>
      <c r="F42" s="466"/>
      <c r="G42" s="466"/>
      <c r="H42" s="466"/>
      <c r="I42" s="466"/>
      <c r="J42" s="466"/>
      <c r="K42" s="466"/>
      <c r="L42" s="472"/>
      <c r="M42" s="466"/>
      <c r="N42" s="466"/>
      <c r="O42" s="466"/>
      <c r="P42" s="436"/>
      <c r="Q42" s="180"/>
      <c r="R42" s="466"/>
      <c r="S42" s="466"/>
      <c r="T42" s="466"/>
      <c r="U42" s="466"/>
      <c r="V42" s="466"/>
      <c r="W42" s="466"/>
      <c r="X42" s="466"/>
      <c r="Y42" s="466"/>
      <c r="Z42" s="466"/>
      <c r="AA42" s="466"/>
      <c r="AB42" s="466"/>
      <c r="AC42" s="466"/>
      <c r="AD42" s="466"/>
      <c r="AE42" s="466"/>
      <c r="AF42" s="466"/>
      <c r="AG42" s="466"/>
      <c r="AH42" s="466"/>
      <c r="AI42" s="466"/>
      <c r="AJ42" s="466"/>
    </row>
    <row r="43" spans="1:36" ht="12.75" customHeight="1">
      <c r="A43" s="466"/>
      <c r="B43" s="466"/>
      <c r="C43" s="466"/>
      <c r="D43" s="466"/>
      <c r="E43" s="466"/>
      <c r="F43" s="466"/>
      <c r="G43" s="466"/>
      <c r="H43" s="466"/>
      <c r="I43" s="466"/>
      <c r="J43" s="466"/>
      <c r="K43" s="466"/>
      <c r="L43" s="472"/>
      <c r="M43" s="466"/>
      <c r="N43" s="466"/>
      <c r="O43" s="466"/>
      <c r="P43" s="436"/>
      <c r="Q43" s="180"/>
      <c r="R43" s="466"/>
      <c r="S43" s="466"/>
      <c r="T43" s="466"/>
      <c r="U43" s="466"/>
      <c r="V43" s="466"/>
      <c r="W43" s="466"/>
      <c r="X43" s="466"/>
      <c r="Y43" s="466"/>
      <c r="Z43" s="466"/>
      <c r="AA43" s="466"/>
      <c r="AB43" s="466"/>
      <c r="AC43" s="466"/>
      <c r="AD43" s="466"/>
      <c r="AE43" s="466"/>
      <c r="AF43" s="466"/>
      <c r="AG43" s="466"/>
      <c r="AH43" s="466"/>
      <c r="AI43" s="466"/>
      <c r="AJ43" s="466"/>
    </row>
    <row r="44" spans="1:36" ht="12.75" customHeight="1">
      <c r="A44" s="466"/>
      <c r="B44" s="466"/>
      <c r="C44" s="466"/>
      <c r="D44" s="466"/>
      <c r="E44" s="466"/>
      <c r="F44" s="466"/>
      <c r="G44" s="466"/>
      <c r="H44" s="466"/>
      <c r="I44" s="466"/>
      <c r="J44" s="466"/>
      <c r="K44" s="466"/>
      <c r="L44" s="472"/>
      <c r="M44" s="466"/>
      <c r="N44" s="466"/>
      <c r="O44" s="466"/>
      <c r="P44" s="436"/>
      <c r="Q44" s="180"/>
      <c r="R44" s="466"/>
      <c r="S44" s="466"/>
      <c r="T44" s="466"/>
      <c r="U44" s="466"/>
      <c r="V44" s="466"/>
      <c r="W44" s="466"/>
      <c r="X44" s="466"/>
      <c r="Y44" s="466"/>
      <c r="Z44" s="466"/>
      <c r="AA44" s="466"/>
      <c r="AB44" s="466"/>
      <c r="AC44" s="466"/>
      <c r="AD44" s="466"/>
      <c r="AE44" s="466"/>
      <c r="AF44" s="466"/>
      <c r="AG44" s="466"/>
      <c r="AH44" s="466"/>
      <c r="AI44" s="466"/>
      <c r="AJ44" s="466"/>
    </row>
    <row r="45" spans="1:36" ht="12.75" customHeight="1">
      <c r="A45" s="466"/>
      <c r="B45" s="466"/>
      <c r="C45" s="466"/>
      <c r="D45" s="466"/>
      <c r="E45" s="466"/>
      <c r="F45" s="466"/>
      <c r="G45" s="466"/>
      <c r="H45" s="466"/>
      <c r="I45" s="466"/>
      <c r="J45" s="466"/>
      <c r="K45" s="466"/>
      <c r="L45" s="472"/>
      <c r="M45" s="466"/>
      <c r="N45" s="466"/>
      <c r="O45" s="466"/>
      <c r="P45" s="436"/>
      <c r="Q45" s="180"/>
      <c r="R45" s="466"/>
      <c r="S45" s="466"/>
      <c r="T45" s="466"/>
      <c r="U45" s="466"/>
      <c r="V45" s="466"/>
      <c r="W45" s="466"/>
      <c r="X45" s="466"/>
      <c r="Y45" s="466"/>
      <c r="Z45" s="466"/>
      <c r="AA45" s="466"/>
      <c r="AB45" s="466"/>
      <c r="AC45" s="466"/>
      <c r="AD45" s="466"/>
      <c r="AE45" s="466"/>
      <c r="AF45" s="466"/>
      <c r="AG45" s="466"/>
      <c r="AH45" s="466"/>
      <c r="AI45" s="466"/>
      <c r="AJ45" s="466"/>
    </row>
    <row r="46" spans="1:36" ht="12.75" customHeight="1">
      <c r="A46" s="466"/>
      <c r="B46" s="466"/>
      <c r="C46" s="466"/>
      <c r="D46" s="466"/>
      <c r="E46" s="466"/>
      <c r="F46" s="466"/>
      <c r="G46" s="466"/>
      <c r="H46" s="466"/>
      <c r="I46" s="466"/>
      <c r="J46" s="466"/>
      <c r="K46" s="466"/>
      <c r="L46" s="472"/>
      <c r="M46" s="466"/>
      <c r="N46" s="466"/>
      <c r="O46" s="466"/>
      <c r="P46" s="436"/>
      <c r="Q46" s="180"/>
      <c r="R46" s="466"/>
      <c r="S46" s="466"/>
      <c r="T46" s="466"/>
      <c r="U46" s="466"/>
      <c r="V46" s="466"/>
      <c r="W46" s="466"/>
      <c r="X46" s="466"/>
      <c r="Y46" s="466"/>
      <c r="Z46" s="466"/>
      <c r="AA46" s="466"/>
      <c r="AB46" s="466"/>
      <c r="AC46" s="466"/>
      <c r="AD46" s="466"/>
      <c r="AE46" s="466"/>
      <c r="AF46" s="466"/>
      <c r="AG46" s="466"/>
      <c r="AH46" s="466"/>
      <c r="AI46" s="466"/>
      <c r="AJ46" s="466"/>
    </row>
    <row r="47" spans="1:36" ht="12.75" customHeight="1">
      <c r="A47" s="466"/>
      <c r="B47" s="466"/>
      <c r="C47" s="466"/>
      <c r="D47" s="466"/>
      <c r="E47" s="466"/>
      <c r="F47" s="466"/>
      <c r="G47" s="466"/>
      <c r="H47" s="466"/>
      <c r="I47" s="466"/>
      <c r="J47" s="466"/>
      <c r="K47" s="466"/>
      <c r="L47" s="472"/>
      <c r="M47" s="466"/>
      <c r="N47" s="466"/>
      <c r="O47" s="466"/>
      <c r="P47" s="436"/>
      <c r="Q47" s="180"/>
      <c r="R47" s="466"/>
      <c r="S47" s="466"/>
      <c r="T47" s="466"/>
      <c r="U47" s="466"/>
      <c r="V47" s="466"/>
      <c r="W47" s="466"/>
      <c r="X47" s="466"/>
      <c r="Y47" s="466"/>
      <c r="Z47" s="466"/>
      <c r="AA47" s="466"/>
      <c r="AB47" s="466"/>
      <c r="AC47" s="466"/>
      <c r="AD47" s="466"/>
      <c r="AE47" s="466"/>
      <c r="AF47" s="466"/>
      <c r="AG47" s="466"/>
      <c r="AH47" s="466"/>
      <c r="AI47" s="466"/>
      <c r="AJ47" s="466"/>
    </row>
    <row r="48" spans="1:36" ht="12.75" customHeight="1">
      <c r="A48" s="466"/>
      <c r="B48" s="466"/>
      <c r="C48" s="466"/>
      <c r="D48" s="466"/>
      <c r="E48" s="466"/>
      <c r="F48" s="466"/>
      <c r="G48" s="466"/>
      <c r="H48" s="466"/>
      <c r="I48" s="466"/>
      <c r="J48" s="466"/>
      <c r="K48" s="466"/>
      <c r="L48" s="472"/>
      <c r="M48" s="466"/>
      <c r="N48" s="466"/>
      <c r="O48" s="466"/>
      <c r="P48" s="436"/>
      <c r="Q48" s="180"/>
      <c r="R48" s="466"/>
      <c r="S48" s="466"/>
      <c r="T48" s="466"/>
      <c r="U48" s="466"/>
      <c r="V48" s="466"/>
      <c r="W48" s="466"/>
      <c r="X48" s="466"/>
      <c r="Y48" s="466"/>
      <c r="Z48" s="466"/>
      <c r="AA48" s="466"/>
      <c r="AB48" s="466"/>
      <c r="AC48" s="466"/>
      <c r="AD48" s="466"/>
      <c r="AE48" s="466"/>
      <c r="AF48" s="466"/>
      <c r="AG48" s="466"/>
      <c r="AH48" s="466"/>
      <c r="AI48" s="466"/>
      <c r="AJ48" s="466"/>
    </row>
    <row r="49" spans="1:36" ht="12.75" customHeight="1">
      <c r="A49" s="466"/>
      <c r="B49" s="466"/>
      <c r="C49" s="466"/>
      <c r="D49" s="466"/>
      <c r="E49" s="466"/>
      <c r="F49" s="466"/>
      <c r="G49" s="466"/>
      <c r="H49" s="466"/>
      <c r="I49" s="466"/>
      <c r="J49" s="466"/>
      <c r="K49" s="466"/>
      <c r="L49" s="472"/>
      <c r="M49" s="466"/>
      <c r="N49" s="466"/>
      <c r="O49" s="466"/>
      <c r="P49" s="436"/>
      <c r="Q49" s="180"/>
      <c r="R49" s="466"/>
      <c r="S49" s="466"/>
      <c r="T49" s="466"/>
      <c r="U49" s="466"/>
      <c r="V49" s="466"/>
      <c r="W49" s="466"/>
      <c r="X49" s="466"/>
      <c r="Y49" s="466"/>
      <c r="Z49" s="466"/>
      <c r="AA49" s="466"/>
      <c r="AB49" s="466"/>
      <c r="AC49" s="466"/>
      <c r="AD49" s="466"/>
      <c r="AE49" s="466"/>
      <c r="AF49" s="466"/>
      <c r="AG49" s="466"/>
      <c r="AH49" s="466"/>
      <c r="AI49" s="466"/>
      <c r="AJ49" s="466"/>
    </row>
    <row r="50" spans="1:36" ht="12.75" customHeight="1">
      <c r="A50" s="466"/>
      <c r="B50" s="466"/>
      <c r="C50" s="466"/>
      <c r="D50" s="466"/>
      <c r="E50" s="466"/>
      <c r="F50" s="466"/>
      <c r="G50" s="466"/>
      <c r="H50" s="466"/>
      <c r="I50" s="466"/>
      <c r="J50" s="466"/>
      <c r="K50" s="466"/>
      <c r="L50" s="472"/>
      <c r="M50" s="466"/>
      <c r="N50" s="466"/>
      <c r="O50" s="466"/>
      <c r="P50" s="436"/>
      <c r="Q50" s="180"/>
      <c r="R50" s="466"/>
      <c r="S50" s="466"/>
      <c r="T50" s="466"/>
      <c r="U50" s="466"/>
      <c r="V50" s="466"/>
      <c r="W50" s="466"/>
      <c r="X50" s="466"/>
      <c r="Y50" s="466"/>
      <c r="Z50" s="466"/>
      <c r="AA50" s="466"/>
      <c r="AB50" s="466"/>
      <c r="AC50" s="466"/>
      <c r="AD50" s="466"/>
      <c r="AE50" s="466"/>
      <c r="AF50" s="466"/>
      <c r="AG50" s="466"/>
      <c r="AH50" s="466"/>
      <c r="AI50" s="466"/>
      <c r="AJ50" s="466"/>
    </row>
    <row r="51" spans="1:36" ht="12.75" customHeight="1">
      <c r="A51" s="466"/>
      <c r="B51" s="466"/>
      <c r="C51" s="466"/>
      <c r="D51" s="466"/>
      <c r="E51" s="466"/>
      <c r="F51" s="466"/>
      <c r="G51" s="466"/>
      <c r="H51" s="466"/>
      <c r="I51" s="466"/>
      <c r="J51" s="466"/>
      <c r="K51" s="466"/>
      <c r="L51" s="472"/>
      <c r="M51" s="466"/>
      <c r="N51" s="466"/>
      <c r="O51" s="466"/>
      <c r="P51" s="436"/>
      <c r="Q51" s="180"/>
      <c r="R51" s="466"/>
      <c r="S51" s="466"/>
      <c r="T51" s="466"/>
      <c r="U51" s="466"/>
      <c r="V51" s="466"/>
      <c r="W51" s="466"/>
      <c r="X51" s="466"/>
      <c r="Y51" s="466"/>
      <c r="Z51" s="466"/>
      <c r="AA51" s="466"/>
      <c r="AB51" s="466"/>
      <c r="AC51" s="466"/>
      <c r="AD51" s="466"/>
      <c r="AE51" s="466"/>
      <c r="AF51" s="466"/>
      <c r="AG51" s="466"/>
      <c r="AH51" s="466"/>
      <c r="AI51" s="466"/>
      <c r="AJ51" s="466"/>
    </row>
    <row r="52" spans="1:36" ht="12.75" customHeight="1">
      <c r="A52" s="466"/>
      <c r="B52" s="466"/>
      <c r="C52" s="466"/>
      <c r="D52" s="466"/>
      <c r="E52" s="466"/>
      <c r="F52" s="466"/>
      <c r="G52" s="466"/>
      <c r="H52" s="466"/>
      <c r="I52" s="466"/>
      <c r="J52" s="466"/>
      <c r="K52" s="466"/>
      <c r="L52" s="472"/>
      <c r="M52" s="466"/>
      <c r="N52" s="466"/>
      <c r="O52" s="466"/>
      <c r="P52" s="436"/>
      <c r="Q52" s="180"/>
      <c r="R52" s="466"/>
      <c r="S52" s="466"/>
      <c r="T52" s="466"/>
      <c r="U52" s="466"/>
      <c r="V52" s="466"/>
      <c r="W52" s="466"/>
      <c r="X52" s="466"/>
      <c r="Y52" s="466"/>
      <c r="Z52" s="466"/>
      <c r="AA52" s="466"/>
      <c r="AB52" s="466"/>
      <c r="AC52" s="466"/>
      <c r="AD52" s="466"/>
      <c r="AE52" s="466"/>
      <c r="AF52" s="466"/>
      <c r="AG52" s="466"/>
      <c r="AH52" s="466"/>
      <c r="AI52" s="466"/>
      <c r="AJ52" s="466"/>
    </row>
    <row r="53" spans="1:36" ht="12.75" customHeight="1">
      <c r="A53" s="466"/>
      <c r="B53" s="466"/>
      <c r="C53" s="466"/>
      <c r="D53" s="466"/>
      <c r="E53" s="466"/>
      <c r="F53" s="466"/>
      <c r="G53" s="466"/>
      <c r="H53" s="466"/>
      <c r="I53" s="466"/>
      <c r="J53" s="466"/>
      <c r="K53" s="466"/>
      <c r="L53" s="472"/>
      <c r="M53" s="466"/>
      <c r="N53" s="466"/>
      <c r="O53" s="466"/>
      <c r="P53" s="436"/>
      <c r="Q53" s="180"/>
      <c r="R53" s="466"/>
      <c r="S53" s="466"/>
      <c r="T53" s="466"/>
      <c r="U53" s="466"/>
      <c r="V53" s="466"/>
      <c r="W53" s="466"/>
      <c r="X53" s="466"/>
      <c r="Y53" s="466"/>
      <c r="Z53" s="466"/>
      <c r="AA53" s="466"/>
      <c r="AB53" s="466"/>
      <c r="AC53" s="466"/>
      <c r="AD53" s="466"/>
      <c r="AE53" s="466"/>
      <c r="AF53" s="466"/>
      <c r="AG53" s="466"/>
      <c r="AH53" s="466"/>
      <c r="AI53" s="466"/>
      <c r="AJ53" s="466"/>
    </row>
    <row r="54" spans="1:36" ht="12.75" customHeight="1">
      <c r="A54" s="466"/>
      <c r="B54" s="466"/>
      <c r="C54" s="466"/>
      <c r="D54" s="466"/>
      <c r="E54" s="466"/>
      <c r="F54" s="466"/>
      <c r="G54" s="466"/>
      <c r="H54" s="466"/>
      <c r="I54" s="466"/>
      <c r="J54" s="466"/>
      <c r="K54" s="466"/>
      <c r="L54" s="472"/>
      <c r="M54" s="466"/>
      <c r="N54" s="466"/>
      <c r="O54" s="466"/>
      <c r="P54" s="436"/>
      <c r="Q54" s="180"/>
      <c r="R54" s="466"/>
      <c r="S54" s="466"/>
      <c r="T54" s="466"/>
      <c r="U54" s="466"/>
      <c r="V54" s="466"/>
      <c r="W54" s="466"/>
      <c r="X54" s="466"/>
      <c r="Y54" s="466"/>
      <c r="Z54" s="466"/>
      <c r="AA54" s="466"/>
      <c r="AB54" s="466"/>
      <c r="AC54" s="466"/>
      <c r="AD54" s="466"/>
      <c r="AE54" s="466"/>
      <c r="AF54" s="466"/>
      <c r="AG54" s="466"/>
      <c r="AH54" s="466"/>
      <c r="AI54" s="466"/>
      <c r="AJ54" s="466"/>
    </row>
    <row r="55" spans="1:36" ht="12.75" customHeight="1">
      <c r="A55" s="466"/>
      <c r="B55" s="466"/>
      <c r="C55" s="466"/>
      <c r="D55" s="466"/>
      <c r="E55" s="466"/>
      <c r="F55" s="466"/>
      <c r="G55" s="466"/>
      <c r="H55" s="466"/>
      <c r="I55" s="466"/>
      <c r="J55" s="466"/>
      <c r="K55" s="466"/>
      <c r="L55" s="472"/>
      <c r="M55" s="466"/>
      <c r="N55" s="466"/>
      <c r="O55" s="466"/>
      <c r="P55" s="436"/>
      <c r="Q55" s="180"/>
      <c r="R55" s="466"/>
      <c r="S55" s="466"/>
      <c r="T55" s="466"/>
      <c r="U55" s="466"/>
      <c r="V55" s="466"/>
      <c r="W55" s="466"/>
      <c r="X55" s="466"/>
      <c r="Y55" s="466"/>
      <c r="Z55" s="466"/>
      <c r="AA55" s="466"/>
      <c r="AB55" s="466"/>
      <c r="AC55" s="466"/>
      <c r="AD55" s="466"/>
      <c r="AE55" s="466"/>
      <c r="AF55" s="466"/>
      <c r="AG55" s="466"/>
      <c r="AH55" s="466"/>
      <c r="AI55" s="466"/>
      <c r="AJ55" s="466"/>
    </row>
    <row r="56" spans="1:36" ht="12.75" customHeight="1">
      <c r="A56" s="466"/>
      <c r="B56" s="466"/>
      <c r="C56" s="466"/>
      <c r="D56" s="466"/>
      <c r="E56" s="466"/>
      <c r="F56" s="466"/>
      <c r="G56" s="466"/>
      <c r="H56" s="466"/>
      <c r="I56" s="466"/>
      <c r="J56" s="466"/>
      <c r="K56" s="466"/>
      <c r="L56" s="472"/>
      <c r="M56" s="466"/>
      <c r="N56" s="466"/>
      <c r="O56" s="466"/>
      <c r="P56" s="436"/>
      <c r="Q56" s="180"/>
      <c r="R56" s="466"/>
      <c r="S56" s="466"/>
      <c r="T56" s="466"/>
      <c r="U56" s="466"/>
      <c r="V56" s="466"/>
      <c r="W56" s="466"/>
      <c r="X56" s="466"/>
      <c r="Y56" s="466"/>
      <c r="Z56" s="466"/>
      <c r="AA56" s="466"/>
      <c r="AB56" s="466"/>
      <c r="AC56" s="466"/>
      <c r="AD56" s="466"/>
      <c r="AE56" s="466"/>
      <c r="AF56" s="466"/>
      <c r="AG56" s="466"/>
      <c r="AH56" s="466"/>
      <c r="AI56" s="466"/>
      <c r="AJ56" s="466"/>
    </row>
    <row r="57" spans="1:36" ht="12.75" customHeight="1">
      <c r="A57" s="466"/>
      <c r="B57" s="466"/>
      <c r="C57" s="466"/>
      <c r="D57" s="466"/>
      <c r="E57" s="466"/>
      <c r="F57" s="466"/>
      <c r="G57" s="466"/>
      <c r="H57" s="466"/>
      <c r="I57" s="466"/>
      <c r="J57" s="466"/>
      <c r="K57" s="466"/>
      <c r="L57" s="472"/>
      <c r="M57" s="466"/>
      <c r="N57" s="466"/>
      <c r="O57" s="466"/>
      <c r="P57" s="436"/>
      <c r="Q57" s="180"/>
      <c r="R57" s="466"/>
      <c r="S57" s="466"/>
      <c r="T57" s="466"/>
      <c r="U57" s="466"/>
      <c r="V57" s="466"/>
      <c r="W57" s="466"/>
      <c r="X57" s="466"/>
      <c r="Y57" s="466"/>
      <c r="Z57" s="466"/>
      <c r="AA57" s="466"/>
      <c r="AB57" s="466"/>
      <c r="AC57" s="466"/>
      <c r="AD57" s="466"/>
      <c r="AE57" s="466"/>
      <c r="AF57" s="466"/>
      <c r="AG57" s="466"/>
      <c r="AH57" s="466"/>
      <c r="AI57" s="466"/>
      <c r="AJ57" s="466"/>
    </row>
    <row r="58" spans="1:36" ht="12.75" customHeight="1">
      <c r="A58" s="466"/>
      <c r="B58" s="466"/>
      <c r="C58" s="466"/>
      <c r="D58" s="466"/>
      <c r="E58" s="466"/>
      <c r="F58" s="466"/>
      <c r="G58" s="466"/>
      <c r="H58" s="466"/>
      <c r="I58" s="466"/>
      <c r="J58" s="466"/>
      <c r="K58" s="466"/>
      <c r="L58" s="472"/>
      <c r="M58" s="466"/>
      <c r="N58" s="466"/>
      <c r="O58" s="466"/>
      <c r="P58" s="436"/>
      <c r="Q58" s="180"/>
      <c r="R58" s="466"/>
      <c r="S58" s="466"/>
      <c r="T58" s="466"/>
      <c r="U58" s="466"/>
      <c r="V58" s="466"/>
      <c r="W58" s="466"/>
      <c r="X58" s="466"/>
      <c r="Y58" s="466"/>
      <c r="Z58" s="466"/>
      <c r="AA58" s="466"/>
      <c r="AB58" s="466"/>
      <c r="AC58" s="466"/>
      <c r="AD58" s="466"/>
      <c r="AE58" s="466"/>
      <c r="AF58" s="466"/>
      <c r="AG58" s="466"/>
      <c r="AH58" s="466"/>
      <c r="AI58" s="466"/>
      <c r="AJ58" s="466"/>
    </row>
    <row r="59" spans="1:36" ht="12.75" customHeight="1">
      <c r="A59" s="466"/>
      <c r="B59" s="466"/>
      <c r="C59" s="466"/>
      <c r="D59" s="466"/>
      <c r="E59" s="466"/>
      <c r="F59" s="466"/>
      <c r="G59" s="466"/>
      <c r="H59" s="466"/>
      <c r="I59" s="466"/>
      <c r="J59" s="466"/>
      <c r="K59" s="466"/>
      <c r="L59" s="472"/>
      <c r="M59" s="466"/>
      <c r="N59" s="466"/>
      <c r="O59" s="466"/>
      <c r="P59" s="436"/>
      <c r="Q59" s="180"/>
      <c r="R59" s="466"/>
      <c r="S59" s="466"/>
      <c r="T59" s="466"/>
      <c r="U59" s="466"/>
      <c r="V59" s="466"/>
      <c r="W59" s="466"/>
      <c r="X59" s="466"/>
      <c r="Y59" s="466"/>
      <c r="Z59" s="466"/>
      <c r="AA59" s="466"/>
      <c r="AB59" s="466"/>
      <c r="AC59" s="466"/>
      <c r="AD59" s="466"/>
      <c r="AE59" s="466"/>
      <c r="AF59" s="466"/>
      <c r="AG59" s="466"/>
      <c r="AH59" s="466"/>
      <c r="AI59" s="466"/>
      <c r="AJ59" s="466"/>
    </row>
    <row r="60" spans="1:36" ht="12.75" customHeight="1">
      <c r="A60" s="466"/>
      <c r="B60" s="466"/>
      <c r="C60" s="466"/>
      <c r="D60" s="466"/>
      <c r="E60" s="466"/>
      <c r="F60" s="466"/>
      <c r="G60" s="466"/>
      <c r="H60" s="466"/>
      <c r="I60" s="466"/>
      <c r="J60" s="466"/>
      <c r="K60" s="466"/>
      <c r="L60" s="472"/>
      <c r="M60" s="466"/>
      <c r="N60" s="466"/>
      <c r="O60" s="466"/>
      <c r="P60" s="436"/>
      <c r="Q60" s="180"/>
      <c r="R60" s="466"/>
      <c r="S60" s="466"/>
      <c r="T60" s="466"/>
      <c r="U60" s="466"/>
      <c r="V60" s="466"/>
      <c r="W60" s="466"/>
      <c r="X60" s="466"/>
      <c r="Y60" s="466"/>
      <c r="Z60" s="466"/>
      <c r="AA60" s="466"/>
      <c r="AB60" s="466"/>
      <c r="AC60" s="466"/>
      <c r="AD60" s="466"/>
      <c r="AE60" s="466"/>
      <c r="AF60" s="466"/>
      <c r="AG60" s="466"/>
      <c r="AH60" s="466"/>
      <c r="AI60" s="466"/>
      <c r="AJ60" s="466"/>
    </row>
    <row r="61" spans="1:36" ht="12.75" customHeight="1">
      <c r="A61" s="466"/>
      <c r="B61" s="466"/>
      <c r="C61" s="466"/>
      <c r="D61" s="466"/>
      <c r="E61" s="466"/>
      <c r="F61" s="466"/>
      <c r="G61" s="466"/>
      <c r="H61" s="466"/>
      <c r="I61" s="466"/>
      <c r="J61" s="466"/>
      <c r="K61" s="466"/>
      <c r="L61" s="472"/>
      <c r="M61" s="466"/>
      <c r="N61" s="466"/>
      <c r="O61" s="466"/>
      <c r="P61" s="436"/>
      <c r="Q61" s="180"/>
      <c r="R61" s="466"/>
      <c r="S61" s="466"/>
      <c r="T61" s="466"/>
      <c r="U61" s="466"/>
      <c r="V61" s="466"/>
      <c r="W61" s="466"/>
      <c r="X61" s="466"/>
      <c r="Y61" s="466"/>
      <c r="Z61" s="466"/>
      <c r="AA61" s="466"/>
      <c r="AB61" s="466"/>
      <c r="AC61" s="466"/>
      <c r="AD61" s="466"/>
      <c r="AE61" s="466"/>
      <c r="AF61" s="466"/>
      <c r="AG61" s="466"/>
      <c r="AH61" s="466"/>
      <c r="AI61" s="466"/>
      <c r="AJ61" s="466"/>
    </row>
    <row r="62" spans="1:36" ht="12.75" customHeight="1">
      <c r="A62" s="466"/>
      <c r="B62" s="466"/>
      <c r="C62" s="466"/>
      <c r="D62" s="466"/>
      <c r="E62" s="466"/>
      <c r="F62" s="466"/>
      <c r="G62" s="466"/>
      <c r="H62" s="466"/>
      <c r="I62" s="466"/>
      <c r="J62" s="466"/>
      <c r="K62" s="466"/>
      <c r="L62" s="472"/>
      <c r="M62" s="466"/>
      <c r="N62" s="466"/>
      <c r="O62" s="466"/>
      <c r="P62" s="436"/>
      <c r="Q62" s="180"/>
      <c r="R62" s="466"/>
      <c r="S62" s="466"/>
      <c r="T62" s="466"/>
      <c r="U62" s="466"/>
      <c r="V62" s="466"/>
      <c r="W62" s="466"/>
      <c r="X62" s="466"/>
      <c r="Y62" s="466"/>
      <c r="Z62" s="466"/>
      <c r="AA62" s="466"/>
      <c r="AB62" s="466"/>
      <c r="AC62" s="466"/>
      <c r="AD62" s="466"/>
      <c r="AE62" s="466"/>
      <c r="AF62" s="466"/>
      <c r="AG62" s="466"/>
      <c r="AH62" s="466"/>
      <c r="AI62" s="466"/>
      <c r="AJ62" s="466"/>
    </row>
    <row r="63" spans="1:36" ht="12.75" customHeight="1">
      <c r="A63" s="466"/>
      <c r="B63" s="466"/>
      <c r="C63" s="466"/>
      <c r="D63" s="466"/>
      <c r="E63" s="466"/>
      <c r="F63" s="466"/>
      <c r="G63" s="466"/>
      <c r="H63" s="466"/>
      <c r="I63" s="466"/>
      <c r="J63" s="466"/>
      <c r="K63" s="466"/>
      <c r="L63" s="472"/>
      <c r="M63" s="466"/>
      <c r="N63" s="466"/>
      <c r="O63" s="466"/>
      <c r="P63" s="436"/>
      <c r="Q63" s="180"/>
      <c r="R63" s="466"/>
      <c r="S63" s="466"/>
      <c r="T63" s="466"/>
      <c r="U63" s="466"/>
      <c r="V63" s="466"/>
      <c r="W63" s="466"/>
      <c r="X63" s="466"/>
      <c r="Y63" s="466"/>
      <c r="Z63" s="466"/>
      <c r="AA63" s="466"/>
      <c r="AB63" s="466"/>
      <c r="AC63" s="466"/>
      <c r="AD63" s="466"/>
      <c r="AE63" s="466"/>
      <c r="AF63" s="466"/>
      <c r="AG63" s="466"/>
      <c r="AH63" s="466"/>
      <c r="AI63" s="466"/>
      <c r="AJ63" s="466"/>
    </row>
    <row r="64" spans="1:36" ht="12.75" customHeight="1">
      <c r="A64" s="466"/>
      <c r="B64" s="466"/>
      <c r="C64" s="466"/>
      <c r="D64" s="466"/>
      <c r="E64" s="466"/>
      <c r="F64" s="466"/>
      <c r="G64" s="466"/>
      <c r="H64" s="466"/>
      <c r="I64" s="466"/>
      <c r="J64" s="466"/>
      <c r="K64" s="466"/>
      <c r="L64" s="472"/>
      <c r="M64" s="466"/>
      <c r="N64" s="466"/>
      <c r="O64" s="466"/>
      <c r="P64" s="436"/>
      <c r="Q64" s="180"/>
      <c r="R64" s="466"/>
      <c r="S64" s="466"/>
      <c r="T64" s="466"/>
      <c r="U64" s="466"/>
      <c r="V64" s="466"/>
      <c r="W64" s="466"/>
      <c r="X64" s="466"/>
      <c r="Y64" s="466"/>
      <c r="Z64" s="466"/>
      <c r="AA64" s="466"/>
      <c r="AB64" s="466"/>
      <c r="AC64" s="466"/>
      <c r="AD64" s="466"/>
      <c r="AE64" s="466"/>
      <c r="AF64" s="466"/>
      <c r="AG64" s="466"/>
      <c r="AH64" s="466"/>
      <c r="AI64" s="466"/>
      <c r="AJ64" s="466"/>
    </row>
    <row r="65" spans="1:36" ht="12.75" customHeight="1">
      <c r="A65" s="466"/>
      <c r="B65" s="466"/>
      <c r="C65" s="466"/>
      <c r="D65" s="466"/>
      <c r="E65" s="466"/>
      <c r="F65" s="466"/>
      <c r="G65" s="466"/>
      <c r="H65" s="466"/>
      <c r="I65" s="466"/>
      <c r="J65" s="466"/>
      <c r="K65" s="466"/>
      <c r="L65" s="472"/>
      <c r="M65" s="466"/>
      <c r="N65" s="466"/>
      <c r="O65" s="466"/>
      <c r="P65" s="436"/>
      <c r="Q65" s="180"/>
      <c r="R65" s="466"/>
      <c r="S65" s="466"/>
      <c r="T65" s="466"/>
      <c r="U65" s="466"/>
      <c r="V65" s="466"/>
      <c r="W65" s="466"/>
      <c r="X65" s="466"/>
      <c r="Y65" s="466"/>
      <c r="Z65" s="466"/>
      <c r="AA65" s="466"/>
      <c r="AB65" s="466"/>
      <c r="AC65" s="466"/>
      <c r="AD65" s="466"/>
      <c r="AE65" s="466"/>
      <c r="AF65" s="466"/>
      <c r="AG65" s="466"/>
      <c r="AH65" s="466"/>
      <c r="AI65" s="466"/>
      <c r="AJ65" s="466"/>
    </row>
    <row r="66" spans="1:36" ht="12.75" customHeight="1">
      <c r="A66" s="466"/>
      <c r="B66" s="466"/>
      <c r="C66" s="466"/>
      <c r="D66" s="466"/>
      <c r="E66" s="466"/>
      <c r="F66" s="466"/>
      <c r="G66" s="466"/>
      <c r="H66" s="466"/>
      <c r="I66" s="466"/>
      <c r="J66" s="466"/>
      <c r="K66" s="466"/>
      <c r="L66" s="472"/>
      <c r="M66" s="466"/>
      <c r="N66" s="466"/>
      <c r="O66" s="466"/>
      <c r="P66" s="436"/>
      <c r="Q66" s="180"/>
      <c r="R66" s="466"/>
      <c r="S66" s="466"/>
      <c r="T66" s="466"/>
      <c r="U66" s="466"/>
      <c r="V66" s="466"/>
      <c r="W66" s="466"/>
      <c r="X66" s="466"/>
      <c r="Y66" s="466"/>
      <c r="Z66" s="466"/>
      <c r="AA66" s="466"/>
      <c r="AB66" s="466"/>
      <c r="AC66" s="466"/>
      <c r="AD66" s="466"/>
      <c r="AE66" s="466"/>
      <c r="AF66" s="466"/>
      <c r="AG66" s="466"/>
      <c r="AH66" s="466"/>
      <c r="AI66" s="466"/>
      <c r="AJ66" s="466"/>
    </row>
    <row r="67" spans="1:36" ht="12.75" customHeight="1">
      <c r="A67" s="466"/>
      <c r="B67" s="466"/>
      <c r="C67" s="466"/>
      <c r="D67" s="466"/>
      <c r="E67" s="466"/>
      <c r="F67" s="466"/>
      <c r="G67" s="466"/>
      <c r="H67" s="466"/>
      <c r="I67" s="466"/>
      <c r="J67" s="466"/>
      <c r="K67" s="466"/>
      <c r="L67" s="472"/>
      <c r="M67" s="466"/>
      <c r="N67" s="466"/>
      <c r="O67" s="466"/>
      <c r="P67" s="436"/>
      <c r="Q67" s="180"/>
      <c r="R67" s="466"/>
      <c r="S67" s="466"/>
      <c r="T67" s="466"/>
      <c r="U67" s="466"/>
      <c r="V67" s="466"/>
      <c r="W67" s="466"/>
      <c r="X67" s="466"/>
      <c r="Y67" s="466"/>
      <c r="Z67" s="466"/>
      <c r="AA67" s="466"/>
      <c r="AB67" s="466"/>
      <c r="AC67" s="466"/>
      <c r="AD67" s="466"/>
      <c r="AE67" s="466"/>
      <c r="AF67" s="466"/>
      <c r="AG67" s="466"/>
      <c r="AH67" s="466"/>
      <c r="AI67" s="466"/>
      <c r="AJ67" s="466"/>
    </row>
    <row r="68" spans="1:36" ht="12.75" customHeight="1">
      <c r="A68" s="466"/>
      <c r="B68" s="466"/>
      <c r="C68" s="466"/>
      <c r="D68" s="466"/>
      <c r="E68" s="466"/>
      <c r="F68" s="466"/>
      <c r="G68" s="466"/>
      <c r="H68" s="466"/>
      <c r="I68" s="466"/>
      <c r="J68" s="466"/>
      <c r="K68" s="466"/>
      <c r="L68" s="472"/>
      <c r="M68" s="466"/>
      <c r="N68" s="466"/>
      <c r="O68" s="466"/>
      <c r="P68" s="436"/>
      <c r="Q68" s="180"/>
      <c r="R68" s="466"/>
      <c r="S68" s="466"/>
      <c r="T68" s="466"/>
      <c r="U68" s="466"/>
      <c r="V68" s="466"/>
      <c r="W68" s="466"/>
      <c r="X68" s="466"/>
      <c r="Y68" s="466"/>
      <c r="Z68" s="466"/>
      <c r="AA68" s="466"/>
      <c r="AB68" s="466"/>
      <c r="AC68" s="466"/>
      <c r="AD68" s="466"/>
      <c r="AE68" s="466"/>
      <c r="AF68" s="466"/>
      <c r="AG68" s="466"/>
      <c r="AH68" s="466"/>
      <c r="AI68" s="466"/>
      <c r="AJ68" s="466"/>
    </row>
    <row r="69" spans="1:36" ht="12.75" customHeight="1">
      <c r="A69" s="466"/>
      <c r="B69" s="466"/>
      <c r="C69" s="466"/>
      <c r="D69" s="466"/>
      <c r="E69" s="466"/>
      <c r="F69" s="466"/>
      <c r="G69" s="466"/>
      <c r="H69" s="466"/>
      <c r="I69" s="466"/>
      <c r="J69" s="466"/>
      <c r="K69" s="466"/>
      <c r="L69" s="472"/>
      <c r="M69" s="466"/>
      <c r="N69" s="466"/>
      <c r="O69" s="466"/>
      <c r="P69" s="436"/>
      <c r="Q69" s="180"/>
      <c r="R69" s="466"/>
      <c r="S69" s="466"/>
      <c r="T69" s="466"/>
      <c r="U69" s="466"/>
      <c r="V69" s="466"/>
      <c r="W69" s="466"/>
      <c r="X69" s="466"/>
      <c r="Y69" s="466"/>
      <c r="Z69" s="466"/>
      <c r="AA69" s="466"/>
      <c r="AB69" s="466"/>
      <c r="AC69" s="466"/>
      <c r="AD69" s="466"/>
      <c r="AE69" s="466"/>
      <c r="AF69" s="466"/>
      <c r="AG69" s="466"/>
      <c r="AH69" s="466"/>
      <c r="AI69" s="466"/>
      <c r="AJ69" s="466"/>
    </row>
    <row r="70" spans="1:36" ht="12.75" customHeight="1">
      <c r="A70" s="466"/>
      <c r="B70" s="466"/>
      <c r="C70" s="466"/>
      <c r="D70" s="466"/>
      <c r="E70" s="466"/>
      <c r="F70" s="466"/>
      <c r="G70" s="466"/>
      <c r="H70" s="466"/>
      <c r="I70" s="466"/>
      <c r="J70" s="466"/>
      <c r="K70" s="466"/>
      <c r="L70" s="472"/>
      <c r="M70" s="466"/>
      <c r="N70" s="466"/>
      <c r="O70" s="466"/>
      <c r="P70" s="436"/>
      <c r="Q70" s="180"/>
      <c r="R70" s="466"/>
      <c r="S70" s="466"/>
      <c r="T70" s="466"/>
      <c r="U70" s="466"/>
      <c r="V70" s="466"/>
      <c r="W70" s="466"/>
      <c r="X70" s="466"/>
      <c r="Y70" s="466"/>
      <c r="Z70" s="466"/>
      <c r="AA70" s="466"/>
      <c r="AB70" s="466"/>
      <c r="AC70" s="466"/>
      <c r="AD70" s="466"/>
      <c r="AE70" s="466"/>
      <c r="AF70" s="466"/>
      <c r="AG70" s="466"/>
      <c r="AH70" s="466"/>
      <c r="AI70" s="466"/>
      <c r="AJ70" s="466"/>
    </row>
    <row r="71" spans="1:36" ht="12.75" customHeight="1">
      <c r="A71" s="466"/>
      <c r="B71" s="466"/>
      <c r="C71" s="466"/>
      <c r="D71" s="466"/>
      <c r="E71" s="466"/>
      <c r="F71" s="466"/>
      <c r="G71" s="466"/>
      <c r="H71" s="466"/>
      <c r="I71" s="466"/>
      <c r="J71" s="466"/>
      <c r="K71" s="466"/>
      <c r="L71" s="472"/>
      <c r="M71" s="466"/>
      <c r="N71" s="466"/>
      <c r="O71" s="466"/>
      <c r="P71" s="436"/>
      <c r="Q71" s="180"/>
      <c r="R71" s="466"/>
      <c r="S71" s="466"/>
      <c r="T71" s="466"/>
      <c r="U71" s="466"/>
      <c r="V71" s="466"/>
      <c r="W71" s="466"/>
      <c r="X71" s="466"/>
      <c r="Y71" s="466"/>
      <c r="Z71" s="466"/>
      <c r="AA71" s="466"/>
      <c r="AB71" s="466"/>
      <c r="AC71" s="466"/>
      <c r="AD71" s="466"/>
      <c r="AE71" s="466"/>
      <c r="AF71" s="466"/>
      <c r="AG71" s="466"/>
      <c r="AH71" s="466"/>
      <c r="AI71" s="466"/>
      <c r="AJ71" s="466"/>
    </row>
    <row r="72" spans="1:36" ht="12.75" customHeight="1">
      <c r="A72" s="466"/>
      <c r="B72" s="466"/>
      <c r="C72" s="466"/>
      <c r="D72" s="466"/>
      <c r="E72" s="466"/>
      <c r="F72" s="466"/>
      <c r="G72" s="466"/>
      <c r="H72" s="466"/>
      <c r="I72" s="466"/>
      <c r="J72" s="466"/>
      <c r="K72" s="466"/>
      <c r="L72" s="472"/>
      <c r="M72" s="466"/>
      <c r="N72" s="466"/>
      <c r="O72" s="466"/>
      <c r="P72" s="436"/>
      <c r="Q72" s="180"/>
      <c r="R72" s="466"/>
      <c r="S72" s="466"/>
      <c r="T72" s="466"/>
      <c r="U72" s="466"/>
      <c r="V72" s="466"/>
      <c r="W72" s="466"/>
      <c r="X72" s="466"/>
      <c r="Y72" s="466"/>
      <c r="Z72" s="466"/>
      <c r="AA72" s="466"/>
      <c r="AB72" s="466"/>
      <c r="AC72" s="466"/>
      <c r="AD72" s="466"/>
      <c r="AE72" s="466"/>
      <c r="AF72" s="466"/>
      <c r="AG72" s="466"/>
      <c r="AH72" s="466"/>
      <c r="AI72" s="466"/>
      <c r="AJ72" s="466"/>
    </row>
    <row r="73" spans="1:36" ht="12.75" customHeight="1">
      <c r="A73" s="466"/>
      <c r="B73" s="466"/>
      <c r="C73" s="466"/>
      <c r="D73" s="466"/>
      <c r="E73" s="466"/>
      <c r="F73" s="466"/>
      <c r="G73" s="466"/>
      <c r="H73" s="466"/>
      <c r="I73" s="466"/>
      <c r="J73" s="466"/>
      <c r="K73" s="466"/>
      <c r="L73" s="472"/>
      <c r="M73" s="466"/>
      <c r="N73" s="466"/>
      <c r="O73" s="466"/>
      <c r="P73" s="436"/>
      <c r="Q73" s="180"/>
      <c r="R73" s="466"/>
      <c r="S73" s="466"/>
      <c r="T73" s="466"/>
      <c r="U73" s="466"/>
      <c r="V73" s="466"/>
      <c r="W73" s="466"/>
      <c r="X73" s="466"/>
      <c r="Y73" s="466"/>
      <c r="Z73" s="466"/>
      <c r="AA73" s="466"/>
      <c r="AB73" s="466"/>
      <c r="AC73" s="466"/>
      <c r="AD73" s="466"/>
      <c r="AE73" s="466"/>
      <c r="AF73" s="466"/>
      <c r="AG73" s="466"/>
      <c r="AH73" s="466"/>
      <c r="AI73" s="466"/>
      <c r="AJ73" s="466"/>
    </row>
    <row r="74" spans="1:36" ht="12.75" customHeight="1">
      <c r="A74" s="466"/>
      <c r="B74" s="466"/>
      <c r="C74" s="466"/>
      <c r="D74" s="466"/>
      <c r="E74" s="466"/>
      <c r="F74" s="466"/>
      <c r="G74" s="466"/>
      <c r="H74" s="466"/>
      <c r="I74" s="466"/>
      <c r="J74" s="466"/>
      <c r="K74" s="466"/>
      <c r="L74" s="472"/>
      <c r="M74" s="466"/>
      <c r="N74" s="466"/>
      <c r="O74" s="466"/>
      <c r="P74" s="436"/>
      <c r="Q74" s="180"/>
      <c r="R74" s="466"/>
      <c r="S74" s="466"/>
      <c r="T74" s="466"/>
      <c r="U74" s="466"/>
      <c r="V74" s="466"/>
      <c r="W74" s="466"/>
      <c r="X74" s="466"/>
      <c r="Y74" s="466"/>
      <c r="Z74" s="466"/>
      <c r="AA74" s="466"/>
      <c r="AB74" s="466"/>
      <c r="AC74" s="466"/>
      <c r="AD74" s="466"/>
      <c r="AE74" s="466"/>
      <c r="AF74" s="466"/>
      <c r="AG74" s="466"/>
      <c r="AH74" s="466"/>
      <c r="AI74" s="466"/>
      <c r="AJ74" s="466"/>
    </row>
    <row r="75" spans="1:36" ht="12.75" customHeight="1">
      <c r="A75" s="466"/>
      <c r="B75" s="466"/>
      <c r="C75" s="466"/>
      <c r="D75" s="466"/>
      <c r="E75" s="466"/>
      <c r="F75" s="466"/>
      <c r="G75" s="466"/>
      <c r="H75" s="466"/>
      <c r="I75" s="466"/>
      <c r="J75" s="466"/>
      <c r="K75" s="466"/>
      <c r="L75" s="472"/>
      <c r="M75" s="466"/>
      <c r="N75" s="466"/>
      <c r="O75" s="466"/>
      <c r="P75" s="436"/>
      <c r="Q75" s="180"/>
      <c r="R75" s="466"/>
      <c r="S75" s="466"/>
      <c r="T75" s="466"/>
      <c r="U75" s="466"/>
      <c r="V75" s="466"/>
      <c r="W75" s="466"/>
      <c r="X75" s="466"/>
      <c r="Y75" s="466"/>
      <c r="Z75" s="466"/>
      <c r="AA75" s="466"/>
      <c r="AB75" s="466"/>
      <c r="AC75" s="466"/>
      <c r="AD75" s="466"/>
      <c r="AE75" s="466"/>
      <c r="AF75" s="466"/>
      <c r="AG75" s="466"/>
      <c r="AH75" s="466"/>
      <c r="AI75" s="466"/>
      <c r="AJ75" s="466"/>
    </row>
    <row r="76" spans="1:36" ht="12.75" customHeight="1">
      <c r="A76" s="466"/>
      <c r="B76" s="466"/>
      <c r="C76" s="466"/>
      <c r="D76" s="466"/>
      <c r="E76" s="466"/>
      <c r="F76" s="466"/>
      <c r="G76" s="466"/>
      <c r="H76" s="466"/>
      <c r="I76" s="466"/>
      <c r="J76" s="466"/>
      <c r="K76" s="466"/>
      <c r="L76" s="472"/>
      <c r="M76" s="466"/>
      <c r="N76" s="466"/>
      <c r="O76" s="466"/>
      <c r="P76" s="436"/>
      <c r="Q76" s="180"/>
      <c r="R76" s="466"/>
      <c r="S76" s="466"/>
      <c r="T76" s="466"/>
      <c r="U76" s="466"/>
      <c r="V76" s="466"/>
      <c r="W76" s="466"/>
      <c r="X76" s="466"/>
      <c r="Y76" s="466"/>
      <c r="Z76" s="466"/>
      <c r="AA76" s="466"/>
      <c r="AB76" s="466"/>
      <c r="AC76" s="466"/>
      <c r="AD76" s="466"/>
      <c r="AE76" s="466"/>
      <c r="AF76" s="466"/>
      <c r="AG76" s="466"/>
      <c r="AH76" s="466"/>
      <c r="AI76" s="466"/>
      <c r="AJ76" s="466"/>
    </row>
    <row r="77" spans="1:36" ht="12.75" customHeight="1">
      <c r="A77" s="466"/>
      <c r="B77" s="466"/>
      <c r="C77" s="466"/>
      <c r="D77" s="466"/>
      <c r="E77" s="466"/>
      <c r="F77" s="466"/>
      <c r="G77" s="466"/>
      <c r="H77" s="466"/>
      <c r="I77" s="466"/>
      <c r="J77" s="466"/>
      <c r="K77" s="466"/>
      <c r="L77" s="472"/>
      <c r="M77" s="466"/>
      <c r="N77" s="466"/>
      <c r="O77" s="466"/>
      <c r="P77" s="436"/>
      <c r="Q77" s="180"/>
      <c r="R77" s="466"/>
      <c r="S77" s="466"/>
      <c r="T77" s="466"/>
      <c r="U77" s="466"/>
      <c r="V77" s="466"/>
      <c r="W77" s="466"/>
      <c r="X77" s="466"/>
      <c r="Y77" s="466"/>
      <c r="Z77" s="466"/>
      <c r="AA77" s="466"/>
      <c r="AB77" s="466"/>
      <c r="AC77" s="466"/>
      <c r="AD77" s="466"/>
      <c r="AE77" s="466"/>
      <c r="AF77" s="466"/>
      <c r="AG77" s="466"/>
      <c r="AH77" s="466"/>
      <c r="AI77" s="466"/>
      <c r="AJ77" s="466"/>
    </row>
    <row r="78" spans="1:36" ht="12.75" customHeight="1">
      <c r="A78" s="466"/>
      <c r="B78" s="466"/>
      <c r="C78" s="466"/>
      <c r="D78" s="466"/>
      <c r="E78" s="466"/>
      <c r="F78" s="466"/>
      <c r="G78" s="466"/>
      <c r="H78" s="466"/>
      <c r="I78" s="466"/>
      <c r="J78" s="466"/>
      <c r="K78" s="466"/>
      <c r="L78" s="472"/>
      <c r="M78" s="466"/>
      <c r="N78" s="466"/>
      <c r="O78" s="466"/>
      <c r="P78" s="436"/>
      <c r="Q78" s="180"/>
      <c r="R78" s="466"/>
      <c r="S78" s="466"/>
      <c r="T78" s="466"/>
      <c r="U78" s="466"/>
      <c r="V78" s="466"/>
      <c r="W78" s="466"/>
      <c r="X78" s="466"/>
      <c r="Y78" s="466"/>
      <c r="Z78" s="466"/>
      <c r="AA78" s="466"/>
      <c r="AB78" s="466"/>
      <c r="AC78" s="466"/>
      <c r="AD78" s="466"/>
      <c r="AE78" s="466"/>
      <c r="AF78" s="466"/>
      <c r="AG78" s="466"/>
      <c r="AH78" s="466"/>
      <c r="AI78" s="466"/>
      <c r="AJ78" s="466"/>
    </row>
    <row r="79" spans="1:36" ht="12.75" customHeight="1">
      <c r="A79" s="466"/>
      <c r="B79" s="466"/>
      <c r="C79" s="466"/>
      <c r="D79" s="466"/>
      <c r="E79" s="466"/>
      <c r="F79" s="466"/>
      <c r="G79" s="466"/>
      <c r="H79" s="466"/>
      <c r="I79" s="466"/>
      <c r="J79" s="466"/>
      <c r="K79" s="466"/>
      <c r="L79" s="472"/>
      <c r="M79" s="466"/>
      <c r="N79" s="466"/>
      <c r="O79" s="466"/>
      <c r="P79" s="436"/>
      <c r="Q79" s="180"/>
      <c r="R79" s="466"/>
      <c r="S79" s="466"/>
      <c r="T79" s="466"/>
      <c r="U79" s="466"/>
      <c r="V79" s="466"/>
      <c r="W79" s="466"/>
      <c r="X79" s="466"/>
      <c r="Y79" s="466"/>
      <c r="Z79" s="466"/>
      <c r="AA79" s="466"/>
      <c r="AB79" s="466"/>
      <c r="AC79" s="466"/>
      <c r="AD79" s="466"/>
      <c r="AE79" s="466"/>
      <c r="AF79" s="466"/>
      <c r="AG79" s="466"/>
      <c r="AH79" s="466"/>
      <c r="AI79" s="466"/>
      <c r="AJ79" s="466"/>
    </row>
    <row r="80" spans="1:36" ht="12.75" customHeight="1">
      <c r="A80" s="466"/>
      <c r="B80" s="466"/>
      <c r="C80" s="466"/>
      <c r="D80" s="466"/>
      <c r="E80" s="466"/>
      <c r="F80" s="466"/>
      <c r="G80" s="466"/>
      <c r="H80" s="466"/>
      <c r="I80" s="466"/>
      <c r="J80" s="466"/>
      <c r="K80" s="466"/>
      <c r="L80" s="472"/>
      <c r="M80" s="466"/>
      <c r="N80" s="466"/>
      <c r="O80" s="466"/>
      <c r="P80" s="436"/>
      <c r="Q80" s="180"/>
      <c r="R80" s="466"/>
      <c r="S80" s="466"/>
      <c r="T80" s="466"/>
      <c r="U80" s="466"/>
      <c r="V80" s="466"/>
      <c r="W80" s="466"/>
      <c r="X80" s="466"/>
      <c r="Y80" s="466"/>
      <c r="Z80" s="466"/>
      <c r="AA80" s="466"/>
      <c r="AB80" s="466"/>
      <c r="AC80" s="466"/>
      <c r="AD80" s="466"/>
      <c r="AE80" s="466"/>
      <c r="AF80" s="466"/>
      <c r="AG80" s="466"/>
      <c r="AH80" s="466"/>
      <c r="AI80" s="466"/>
      <c r="AJ80" s="466"/>
    </row>
    <row r="81" spans="1:36" ht="12.75" customHeight="1">
      <c r="A81" s="466"/>
      <c r="B81" s="466"/>
      <c r="C81" s="466"/>
      <c r="D81" s="466"/>
      <c r="E81" s="466"/>
      <c r="F81" s="466"/>
      <c r="G81" s="466"/>
      <c r="H81" s="466"/>
      <c r="I81" s="466"/>
      <c r="J81" s="466"/>
      <c r="K81" s="466"/>
      <c r="L81" s="472"/>
      <c r="M81" s="466"/>
      <c r="N81" s="466"/>
      <c r="O81" s="466"/>
      <c r="P81" s="436"/>
      <c r="Q81" s="180"/>
      <c r="R81" s="466"/>
      <c r="S81" s="466"/>
      <c r="T81" s="466"/>
      <c r="U81" s="466"/>
      <c r="V81" s="466"/>
      <c r="W81" s="466"/>
      <c r="X81" s="466"/>
      <c r="Y81" s="466"/>
      <c r="Z81" s="466"/>
      <c r="AA81" s="466"/>
      <c r="AB81" s="466"/>
      <c r="AC81" s="466"/>
      <c r="AD81" s="466"/>
      <c r="AE81" s="466"/>
      <c r="AF81" s="466"/>
      <c r="AG81" s="466"/>
      <c r="AH81" s="466"/>
      <c r="AI81" s="466"/>
      <c r="AJ81" s="466"/>
    </row>
    <row r="82" spans="1:36" ht="12.75" customHeight="1">
      <c r="A82" s="466"/>
      <c r="B82" s="466"/>
      <c r="C82" s="466"/>
      <c r="D82" s="466"/>
      <c r="E82" s="466"/>
      <c r="F82" s="466"/>
      <c r="G82" s="466"/>
      <c r="H82" s="466"/>
      <c r="I82" s="466"/>
      <c r="J82" s="466"/>
      <c r="K82" s="466"/>
      <c r="L82" s="472"/>
      <c r="M82" s="466"/>
      <c r="N82" s="466"/>
      <c r="O82" s="466"/>
      <c r="P82" s="436"/>
      <c r="Q82" s="180"/>
      <c r="R82" s="466"/>
      <c r="S82" s="466"/>
      <c r="T82" s="466"/>
      <c r="U82" s="466"/>
      <c r="V82" s="466"/>
      <c r="W82" s="466"/>
      <c r="X82" s="466"/>
      <c r="Y82" s="466"/>
      <c r="Z82" s="466"/>
      <c r="AA82" s="466"/>
      <c r="AB82" s="466"/>
      <c r="AC82" s="466"/>
      <c r="AD82" s="466"/>
      <c r="AE82" s="466"/>
      <c r="AF82" s="466"/>
      <c r="AG82" s="466"/>
      <c r="AH82" s="466"/>
      <c r="AI82" s="466"/>
      <c r="AJ82" s="466"/>
    </row>
    <row r="83" spans="1:36" ht="12.75" customHeight="1">
      <c r="A83" s="466"/>
      <c r="B83" s="466"/>
      <c r="C83" s="466"/>
      <c r="D83" s="466"/>
      <c r="E83" s="466"/>
      <c r="F83" s="466"/>
      <c r="G83" s="466"/>
      <c r="H83" s="466"/>
      <c r="I83" s="466"/>
      <c r="J83" s="466"/>
      <c r="K83" s="466"/>
      <c r="L83" s="472"/>
      <c r="M83" s="466"/>
      <c r="N83" s="466"/>
      <c r="O83" s="466"/>
      <c r="P83" s="436"/>
      <c r="Q83" s="180"/>
      <c r="R83" s="466"/>
      <c r="S83" s="466"/>
      <c r="T83" s="466"/>
      <c r="U83" s="466"/>
      <c r="V83" s="466"/>
      <c r="W83" s="466"/>
      <c r="X83" s="466"/>
      <c r="Y83" s="466"/>
      <c r="Z83" s="466"/>
      <c r="AA83" s="466"/>
      <c r="AB83" s="466"/>
      <c r="AC83" s="466"/>
      <c r="AD83" s="466"/>
      <c r="AE83" s="466"/>
      <c r="AF83" s="466"/>
      <c r="AG83" s="466"/>
      <c r="AH83" s="466"/>
      <c r="AI83" s="466"/>
      <c r="AJ83" s="466"/>
    </row>
    <row r="84" spans="1:36" ht="12.75" customHeight="1">
      <c r="A84" s="466"/>
      <c r="B84" s="466"/>
      <c r="C84" s="466"/>
      <c r="D84" s="466"/>
      <c r="E84" s="466"/>
      <c r="F84" s="466"/>
      <c r="G84" s="466"/>
      <c r="H84" s="466"/>
      <c r="I84" s="466"/>
      <c r="J84" s="466"/>
      <c r="K84" s="466"/>
      <c r="L84" s="472"/>
      <c r="M84" s="466"/>
      <c r="N84" s="466"/>
      <c r="O84" s="466"/>
      <c r="P84" s="436"/>
      <c r="Q84" s="180"/>
      <c r="R84" s="466"/>
      <c r="S84" s="466"/>
      <c r="T84" s="466"/>
      <c r="U84" s="466"/>
      <c r="V84" s="466"/>
      <c r="W84" s="466"/>
      <c r="X84" s="466"/>
      <c r="Y84" s="466"/>
      <c r="Z84" s="466"/>
      <c r="AA84" s="466"/>
      <c r="AB84" s="466"/>
      <c r="AC84" s="466"/>
      <c r="AD84" s="466"/>
      <c r="AE84" s="466"/>
      <c r="AF84" s="466"/>
      <c r="AG84" s="466"/>
      <c r="AH84" s="466"/>
      <c r="AI84" s="466"/>
      <c r="AJ84" s="466"/>
    </row>
    <row r="85" spans="1:36" ht="12.75" customHeight="1">
      <c r="A85" s="466"/>
      <c r="B85" s="466"/>
      <c r="C85" s="466"/>
      <c r="D85" s="466"/>
      <c r="E85" s="466"/>
      <c r="F85" s="466"/>
      <c r="G85" s="466"/>
      <c r="H85" s="466"/>
      <c r="I85" s="466"/>
      <c r="J85" s="466"/>
      <c r="K85" s="466"/>
      <c r="L85" s="472"/>
      <c r="M85" s="466"/>
      <c r="N85" s="466"/>
      <c r="O85" s="466"/>
      <c r="P85" s="436"/>
      <c r="Q85" s="180"/>
      <c r="R85" s="466"/>
      <c r="S85" s="466"/>
      <c r="T85" s="466"/>
      <c r="U85" s="466"/>
      <c r="V85" s="466"/>
      <c r="W85" s="466"/>
      <c r="X85" s="466"/>
      <c r="Y85" s="466"/>
      <c r="Z85" s="466"/>
      <c r="AA85" s="466"/>
      <c r="AB85" s="466"/>
      <c r="AC85" s="466"/>
      <c r="AD85" s="466"/>
      <c r="AE85" s="466"/>
      <c r="AF85" s="466"/>
      <c r="AG85" s="466"/>
      <c r="AH85" s="466"/>
      <c r="AI85" s="466"/>
      <c r="AJ85" s="466"/>
    </row>
    <row r="86" spans="1:36" ht="12.75" customHeight="1">
      <c r="A86" s="466"/>
      <c r="B86" s="466"/>
      <c r="C86" s="466"/>
      <c r="D86" s="466"/>
      <c r="E86" s="466"/>
      <c r="F86" s="466"/>
      <c r="G86" s="466"/>
      <c r="H86" s="466"/>
      <c r="I86" s="466"/>
      <c r="J86" s="466"/>
      <c r="K86" s="466"/>
      <c r="L86" s="472"/>
      <c r="M86" s="466"/>
      <c r="N86" s="466"/>
      <c r="O86" s="466"/>
      <c r="P86" s="436"/>
      <c r="Q86" s="180"/>
      <c r="R86" s="466"/>
      <c r="S86" s="466"/>
      <c r="T86" s="466"/>
      <c r="U86" s="466"/>
      <c r="V86" s="466"/>
      <c r="W86" s="466"/>
      <c r="X86" s="466"/>
      <c r="Y86" s="466"/>
      <c r="Z86" s="466"/>
      <c r="AA86" s="466"/>
      <c r="AB86" s="466"/>
      <c r="AC86" s="466"/>
      <c r="AD86" s="466"/>
      <c r="AE86" s="466"/>
      <c r="AF86" s="466"/>
      <c r="AG86" s="466"/>
      <c r="AH86" s="466"/>
      <c r="AI86" s="466"/>
      <c r="AJ86" s="466"/>
    </row>
    <row r="87" spans="1:36" ht="12.75" customHeight="1">
      <c r="A87" s="466"/>
      <c r="B87" s="466"/>
      <c r="C87" s="466"/>
      <c r="D87" s="466"/>
      <c r="E87" s="466"/>
      <c r="F87" s="466"/>
      <c r="G87" s="466"/>
      <c r="H87" s="466"/>
      <c r="I87" s="466"/>
      <c r="J87" s="466"/>
      <c r="K87" s="466"/>
      <c r="L87" s="472"/>
      <c r="M87" s="466"/>
      <c r="N87" s="466"/>
      <c r="O87" s="466"/>
      <c r="P87" s="436"/>
      <c r="Q87" s="180"/>
      <c r="R87" s="466"/>
      <c r="S87" s="466"/>
      <c r="T87" s="466"/>
      <c r="U87" s="466"/>
      <c r="V87" s="466"/>
      <c r="W87" s="466"/>
      <c r="X87" s="466"/>
      <c r="Y87" s="466"/>
      <c r="Z87" s="466"/>
      <c r="AA87" s="466"/>
      <c r="AB87" s="466"/>
      <c r="AC87" s="466"/>
      <c r="AD87" s="466"/>
      <c r="AE87" s="466"/>
      <c r="AF87" s="466"/>
      <c r="AG87" s="466"/>
      <c r="AH87" s="466"/>
      <c r="AI87" s="466"/>
      <c r="AJ87" s="466"/>
    </row>
    <row r="88" spans="1:36" ht="12.75" customHeight="1">
      <c r="A88" s="466"/>
      <c r="B88" s="466"/>
      <c r="C88" s="466"/>
      <c r="D88" s="466"/>
      <c r="E88" s="466"/>
      <c r="F88" s="466"/>
      <c r="G88" s="466"/>
      <c r="H88" s="466"/>
      <c r="I88" s="466"/>
      <c r="J88" s="466"/>
      <c r="K88" s="466"/>
      <c r="L88" s="472"/>
      <c r="M88" s="466"/>
      <c r="N88" s="466"/>
      <c r="O88" s="466"/>
      <c r="P88" s="436"/>
      <c r="Q88" s="180"/>
      <c r="R88" s="466"/>
      <c r="S88" s="466"/>
      <c r="T88" s="466"/>
      <c r="U88" s="466"/>
      <c r="V88" s="466"/>
      <c r="W88" s="466"/>
      <c r="X88" s="466"/>
      <c r="Y88" s="466"/>
      <c r="Z88" s="466"/>
      <c r="AA88" s="466"/>
      <c r="AB88" s="466"/>
      <c r="AC88" s="466"/>
      <c r="AD88" s="466"/>
      <c r="AE88" s="466"/>
      <c r="AF88" s="466"/>
      <c r="AG88" s="466"/>
      <c r="AH88" s="466"/>
      <c r="AI88" s="466"/>
      <c r="AJ88" s="466"/>
    </row>
    <row r="89" spans="1:36" ht="12.75" customHeight="1">
      <c r="A89" s="466"/>
      <c r="B89" s="466"/>
      <c r="C89" s="466"/>
      <c r="D89" s="466"/>
      <c r="E89" s="466"/>
      <c r="F89" s="466"/>
      <c r="G89" s="466"/>
      <c r="H89" s="466"/>
      <c r="I89" s="466"/>
      <c r="J89" s="466"/>
      <c r="K89" s="466"/>
      <c r="L89" s="472"/>
      <c r="M89" s="466"/>
      <c r="N89" s="466"/>
      <c r="O89" s="466"/>
      <c r="P89" s="436"/>
      <c r="Q89" s="180"/>
      <c r="R89" s="466"/>
      <c r="S89" s="466"/>
      <c r="T89" s="466"/>
      <c r="U89" s="466"/>
      <c r="V89" s="466"/>
      <c r="W89" s="466"/>
      <c r="X89" s="466"/>
      <c r="Y89" s="466"/>
      <c r="Z89" s="466"/>
      <c r="AA89" s="466"/>
      <c r="AB89" s="466"/>
      <c r="AC89" s="466"/>
      <c r="AD89" s="466"/>
      <c r="AE89" s="466"/>
      <c r="AF89" s="466"/>
      <c r="AG89" s="466"/>
      <c r="AH89" s="466"/>
      <c r="AI89" s="466"/>
      <c r="AJ89" s="466"/>
    </row>
    <row r="90" spans="1:36" ht="12.75" customHeight="1">
      <c r="A90" s="466"/>
      <c r="B90" s="466"/>
      <c r="C90" s="466"/>
      <c r="D90" s="466"/>
      <c r="E90" s="466"/>
      <c r="F90" s="466"/>
      <c r="G90" s="466"/>
      <c r="H90" s="466"/>
      <c r="I90" s="466"/>
      <c r="J90" s="466"/>
      <c r="K90" s="466"/>
      <c r="L90" s="472"/>
      <c r="M90" s="466"/>
      <c r="N90" s="466"/>
      <c r="O90" s="466"/>
      <c r="P90" s="436"/>
      <c r="Q90" s="180"/>
      <c r="R90" s="466"/>
      <c r="S90" s="466"/>
      <c r="T90" s="466"/>
      <c r="U90" s="466"/>
      <c r="V90" s="466"/>
      <c r="W90" s="466"/>
      <c r="X90" s="466"/>
      <c r="Y90" s="466"/>
      <c r="Z90" s="466"/>
      <c r="AA90" s="466"/>
      <c r="AB90" s="466"/>
      <c r="AC90" s="466"/>
      <c r="AD90" s="466"/>
      <c r="AE90" s="466"/>
      <c r="AF90" s="466"/>
      <c r="AG90" s="466"/>
      <c r="AH90" s="466"/>
      <c r="AI90" s="466"/>
      <c r="AJ90" s="466"/>
    </row>
    <row r="91" spans="1:36" ht="12.75" customHeight="1">
      <c r="A91" s="466"/>
      <c r="B91" s="466"/>
      <c r="C91" s="466"/>
      <c r="D91" s="466"/>
      <c r="E91" s="466"/>
      <c r="F91" s="466"/>
      <c r="G91" s="466"/>
      <c r="H91" s="466"/>
      <c r="I91" s="466"/>
      <c r="J91" s="466"/>
      <c r="K91" s="466"/>
      <c r="L91" s="472"/>
      <c r="M91" s="466"/>
      <c r="N91" s="466"/>
      <c r="O91" s="466"/>
      <c r="P91" s="436"/>
      <c r="Q91" s="180"/>
      <c r="R91" s="466"/>
      <c r="S91" s="466"/>
      <c r="T91" s="466"/>
      <c r="U91" s="466"/>
      <c r="V91" s="466"/>
      <c r="W91" s="466"/>
      <c r="X91" s="466"/>
      <c r="Y91" s="466"/>
      <c r="Z91" s="466"/>
      <c r="AA91" s="466"/>
      <c r="AB91" s="466"/>
      <c r="AC91" s="466"/>
      <c r="AD91" s="466"/>
      <c r="AE91" s="466"/>
      <c r="AF91" s="466"/>
      <c r="AG91" s="466"/>
      <c r="AH91" s="466"/>
      <c r="AI91" s="466"/>
      <c r="AJ91" s="466"/>
    </row>
    <row r="92" spans="1:36" ht="12.75" customHeight="1">
      <c r="A92" s="466"/>
      <c r="B92" s="466"/>
      <c r="C92" s="466"/>
      <c r="D92" s="466"/>
      <c r="E92" s="466"/>
      <c r="F92" s="466"/>
      <c r="G92" s="466"/>
      <c r="H92" s="466"/>
      <c r="I92" s="466"/>
      <c r="J92" s="466"/>
      <c r="K92" s="466"/>
      <c r="L92" s="472"/>
      <c r="M92" s="466"/>
      <c r="N92" s="466"/>
      <c r="O92" s="466"/>
      <c r="P92" s="436"/>
      <c r="Q92" s="180"/>
      <c r="R92" s="466"/>
      <c r="S92" s="466"/>
      <c r="T92" s="466"/>
      <c r="U92" s="466"/>
      <c r="V92" s="466"/>
      <c r="W92" s="466"/>
      <c r="X92" s="466"/>
      <c r="Y92" s="466"/>
      <c r="Z92" s="466"/>
      <c r="AA92" s="466"/>
      <c r="AB92" s="466"/>
      <c r="AC92" s="466"/>
      <c r="AD92" s="466"/>
      <c r="AE92" s="466"/>
      <c r="AF92" s="466"/>
      <c r="AG92" s="466"/>
      <c r="AH92" s="466"/>
      <c r="AI92" s="466"/>
      <c r="AJ92" s="466"/>
    </row>
    <row r="93" spans="1:36" ht="12.75" customHeight="1">
      <c r="A93" s="466"/>
      <c r="B93" s="466"/>
      <c r="C93" s="466"/>
      <c r="D93" s="466"/>
      <c r="E93" s="466"/>
      <c r="F93" s="466"/>
      <c r="G93" s="466"/>
      <c r="H93" s="466"/>
      <c r="I93" s="466"/>
      <c r="J93" s="466"/>
      <c r="K93" s="466"/>
      <c r="L93" s="472"/>
      <c r="M93" s="466"/>
      <c r="N93" s="466"/>
      <c r="O93" s="466"/>
      <c r="P93" s="436"/>
      <c r="Q93" s="180"/>
      <c r="R93" s="466"/>
      <c r="S93" s="466"/>
      <c r="T93" s="466"/>
      <c r="U93" s="466"/>
      <c r="V93" s="466"/>
      <c r="W93" s="466"/>
      <c r="X93" s="466"/>
      <c r="Y93" s="466"/>
      <c r="Z93" s="466"/>
      <c r="AA93" s="466"/>
      <c r="AB93" s="466"/>
      <c r="AC93" s="466"/>
      <c r="AD93" s="466"/>
      <c r="AE93" s="466"/>
      <c r="AF93" s="466"/>
      <c r="AG93" s="466"/>
      <c r="AH93" s="466"/>
      <c r="AI93" s="466"/>
      <c r="AJ93" s="466"/>
    </row>
    <row r="94" spans="1:36" ht="12.75" customHeight="1">
      <c r="A94" s="466"/>
      <c r="B94" s="466"/>
      <c r="C94" s="466"/>
      <c r="D94" s="466"/>
      <c r="E94" s="466"/>
      <c r="F94" s="466"/>
      <c r="G94" s="466"/>
      <c r="H94" s="466"/>
      <c r="I94" s="466"/>
      <c r="J94" s="466"/>
      <c r="K94" s="466"/>
      <c r="L94" s="472"/>
      <c r="M94" s="466"/>
      <c r="N94" s="466"/>
      <c r="O94" s="466"/>
      <c r="P94" s="436"/>
      <c r="Q94" s="180"/>
      <c r="R94" s="466"/>
      <c r="S94" s="466"/>
      <c r="T94" s="466"/>
      <c r="U94" s="466"/>
      <c r="V94" s="466"/>
      <c r="W94" s="466"/>
      <c r="X94" s="466"/>
      <c r="Y94" s="466"/>
      <c r="Z94" s="466"/>
      <c r="AA94" s="466"/>
      <c r="AB94" s="466"/>
      <c r="AC94" s="466"/>
      <c r="AD94" s="466"/>
      <c r="AE94" s="466"/>
      <c r="AF94" s="466"/>
      <c r="AG94" s="466"/>
      <c r="AH94" s="466"/>
      <c r="AI94" s="466"/>
      <c r="AJ94" s="466"/>
    </row>
    <row r="95" spans="1:36" ht="12.75" customHeight="1">
      <c r="A95" s="466"/>
      <c r="B95" s="466"/>
      <c r="C95" s="466"/>
      <c r="D95" s="466"/>
      <c r="E95" s="466"/>
      <c r="F95" s="466"/>
      <c r="G95" s="466"/>
      <c r="H95" s="466"/>
      <c r="I95" s="466"/>
      <c r="J95" s="466"/>
      <c r="K95" s="466"/>
      <c r="L95" s="472"/>
      <c r="M95" s="466"/>
      <c r="N95" s="466"/>
      <c r="O95" s="466"/>
      <c r="P95" s="436"/>
      <c r="Q95" s="180"/>
      <c r="R95" s="466"/>
      <c r="S95" s="466"/>
      <c r="T95" s="466"/>
      <c r="U95" s="466"/>
      <c r="V95" s="466"/>
      <c r="W95" s="466"/>
      <c r="X95" s="466"/>
      <c r="Y95" s="466"/>
      <c r="Z95" s="466"/>
      <c r="AA95" s="466"/>
      <c r="AB95" s="466"/>
      <c r="AC95" s="466"/>
      <c r="AD95" s="466"/>
      <c r="AE95" s="466"/>
      <c r="AF95" s="466"/>
      <c r="AG95" s="466"/>
      <c r="AH95" s="466"/>
      <c r="AI95" s="466"/>
      <c r="AJ95" s="466"/>
    </row>
    <row r="96" spans="1:36" ht="12.75" customHeight="1">
      <c r="A96" s="466"/>
      <c r="B96" s="466"/>
      <c r="C96" s="466"/>
      <c r="D96" s="466"/>
      <c r="E96" s="466"/>
      <c r="F96" s="466"/>
      <c r="G96" s="466"/>
      <c r="H96" s="466"/>
      <c r="I96" s="466"/>
      <c r="J96" s="466"/>
      <c r="K96" s="466"/>
      <c r="L96" s="472"/>
      <c r="M96" s="466"/>
      <c r="N96" s="466"/>
      <c r="O96" s="466"/>
      <c r="P96" s="436"/>
      <c r="Q96" s="180"/>
      <c r="R96" s="466"/>
      <c r="S96" s="466"/>
      <c r="T96" s="466"/>
      <c r="U96" s="466"/>
      <c r="V96" s="466"/>
      <c r="W96" s="466"/>
      <c r="X96" s="466"/>
      <c r="Y96" s="466"/>
      <c r="Z96" s="466"/>
      <c r="AA96" s="466"/>
      <c r="AB96" s="466"/>
      <c r="AC96" s="466"/>
      <c r="AD96" s="466"/>
      <c r="AE96" s="466"/>
      <c r="AF96" s="466"/>
      <c r="AG96" s="466"/>
      <c r="AH96" s="466"/>
      <c r="AI96" s="466"/>
      <c r="AJ96" s="466"/>
    </row>
    <row r="97" spans="1:36" ht="12.75" customHeight="1">
      <c r="A97" s="466"/>
      <c r="B97" s="466"/>
      <c r="C97" s="466"/>
      <c r="D97" s="466"/>
      <c r="E97" s="466"/>
      <c r="F97" s="466"/>
      <c r="G97" s="466"/>
      <c r="H97" s="466"/>
      <c r="I97" s="466"/>
      <c r="J97" s="466"/>
      <c r="K97" s="466"/>
      <c r="L97" s="472"/>
      <c r="M97" s="466"/>
      <c r="N97" s="466"/>
      <c r="O97" s="466"/>
      <c r="P97" s="436"/>
      <c r="Q97" s="180"/>
      <c r="R97" s="466"/>
      <c r="S97" s="466"/>
      <c r="T97" s="466"/>
      <c r="U97" s="466"/>
      <c r="V97" s="466"/>
      <c r="W97" s="466"/>
      <c r="X97" s="466"/>
      <c r="Y97" s="466"/>
      <c r="Z97" s="466"/>
      <c r="AA97" s="466"/>
      <c r="AB97" s="466"/>
      <c r="AC97" s="466"/>
      <c r="AD97" s="466"/>
      <c r="AE97" s="466"/>
      <c r="AF97" s="466"/>
      <c r="AG97" s="466"/>
      <c r="AH97" s="466"/>
      <c r="AI97" s="466"/>
      <c r="AJ97" s="466"/>
    </row>
    <row r="98" spans="1:36" ht="12.75" customHeight="1">
      <c r="A98" s="466"/>
      <c r="B98" s="466"/>
      <c r="C98" s="466"/>
      <c r="D98" s="466"/>
      <c r="E98" s="466"/>
      <c r="F98" s="466"/>
      <c r="G98" s="466"/>
      <c r="H98" s="466"/>
      <c r="I98" s="466"/>
      <c r="J98" s="466"/>
      <c r="K98" s="466"/>
      <c r="L98" s="472"/>
      <c r="M98" s="466"/>
      <c r="N98" s="466"/>
      <c r="O98" s="466"/>
      <c r="P98" s="436"/>
      <c r="Q98" s="180"/>
      <c r="R98" s="466"/>
      <c r="S98" s="466"/>
      <c r="T98" s="466"/>
      <c r="U98" s="466"/>
      <c r="V98" s="466"/>
      <c r="W98" s="466"/>
      <c r="X98" s="466"/>
      <c r="Y98" s="466"/>
      <c r="Z98" s="466"/>
      <c r="AA98" s="466"/>
      <c r="AB98" s="466"/>
      <c r="AC98" s="466"/>
      <c r="AD98" s="466"/>
      <c r="AE98" s="466"/>
      <c r="AF98" s="466"/>
      <c r="AG98" s="466"/>
      <c r="AH98" s="466"/>
      <c r="AI98" s="466"/>
      <c r="AJ98" s="466"/>
    </row>
    <row r="99" spans="1:36" ht="12.75" customHeight="1">
      <c r="A99" s="466"/>
      <c r="B99" s="466"/>
      <c r="C99" s="466"/>
      <c r="D99" s="466"/>
      <c r="E99" s="466"/>
      <c r="F99" s="466"/>
      <c r="G99" s="466"/>
      <c r="H99" s="466"/>
      <c r="I99" s="466"/>
      <c r="J99" s="466"/>
      <c r="K99" s="466"/>
      <c r="L99" s="472"/>
      <c r="M99" s="466"/>
      <c r="N99" s="466"/>
      <c r="O99" s="466"/>
      <c r="P99" s="436"/>
      <c r="Q99" s="180"/>
      <c r="R99" s="466"/>
      <c r="S99" s="466"/>
      <c r="T99" s="466"/>
      <c r="U99" s="466"/>
      <c r="V99" s="466"/>
      <c r="W99" s="466"/>
      <c r="X99" s="466"/>
      <c r="Y99" s="466"/>
      <c r="Z99" s="466"/>
      <c r="AA99" s="466"/>
      <c r="AB99" s="466"/>
      <c r="AC99" s="466"/>
      <c r="AD99" s="466"/>
      <c r="AE99" s="466"/>
      <c r="AF99" s="466"/>
      <c r="AG99" s="466"/>
      <c r="AH99" s="466"/>
      <c r="AI99" s="466"/>
      <c r="AJ99" s="466"/>
    </row>
    <row r="100" spans="1:36" ht="12.75" customHeight="1">
      <c r="A100" s="466"/>
      <c r="B100" s="466"/>
      <c r="C100" s="466"/>
      <c r="D100" s="466"/>
      <c r="E100" s="466"/>
      <c r="F100" s="466"/>
      <c r="G100" s="466"/>
      <c r="H100" s="466"/>
      <c r="I100" s="466"/>
      <c r="J100" s="466"/>
      <c r="K100" s="466"/>
      <c r="L100" s="472"/>
      <c r="M100" s="466"/>
      <c r="N100" s="466"/>
      <c r="O100" s="466"/>
      <c r="P100" s="436"/>
      <c r="Q100" s="180"/>
      <c r="R100" s="466"/>
      <c r="S100" s="466"/>
      <c r="T100" s="466"/>
      <c r="U100" s="466"/>
      <c r="V100" s="466"/>
      <c r="W100" s="466"/>
      <c r="X100" s="466"/>
      <c r="Y100" s="466"/>
      <c r="Z100" s="466"/>
      <c r="AA100" s="466"/>
      <c r="AB100" s="466"/>
      <c r="AC100" s="466"/>
      <c r="AD100" s="466"/>
      <c r="AE100" s="466"/>
      <c r="AF100" s="466"/>
      <c r="AG100" s="466"/>
      <c r="AH100" s="466"/>
      <c r="AI100" s="466"/>
      <c r="AJ100" s="466"/>
    </row>
    <row r="101" spans="1:36" ht="12.75" customHeight="1">
      <c r="A101" s="466"/>
      <c r="B101" s="466"/>
      <c r="C101" s="466"/>
      <c r="D101" s="466"/>
      <c r="E101" s="466"/>
      <c r="F101" s="466"/>
      <c r="G101" s="466"/>
      <c r="H101" s="466"/>
      <c r="I101" s="466"/>
      <c r="J101" s="466"/>
      <c r="K101" s="466"/>
      <c r="L101" s="472"/>
      <c r="M101" s="466"/>
      <c r="N101" s="466"/>
      <c r="O101" s="466"/>
      <c r="P101" s="436"/>
      <c r="Q101" s="180"/>
      <c r="R101" s="466"/>
      <c r="S101" s="466"/>
      <c r="T101" s="466"/>
      <c r="U101" s="466"/>
      <c r="V101" s="466"/>
      <c r="W101" s="466"/>
      <c r="X101" s="466"/>
      <c r="Y101" s="466"/>
      <c r="Z101" s="466"/>
      <c r="AA101" s="466"/>
      <c r="AB101" s="466"/>
      <c r="AC101" s="466"/>
      <c r="AD101" s="466"/>
      <c r="AE101" s="466"/>
      <c r="AF101" s="466"/>
      <c r="AG101" s="466"/>
      <c r="AH101" s="466"/>
      <c r="AI101" s="466"/>
      <c r="AJ101" s="466"/>
    </row>
    <row r="102" spans="1:36" ht="12.75" customHeight="1">
      <c r="A102" s="466"/>
      <c r="B102" s="466"/>
      <c r="C102" s="466"/>
      <c r="D102" s="466"/>
      <c r="E102" s="466"/>
      <c r="F102" s="466"/>
      <c r="G102" s="466"/>
      <c r="H102" s="466"/>
      <c r="I102" s="466"/>
      <c r="J102" s="466"/>
      <c r="K102" s="466"/>
      <c r="L102" s="472"/>
      <c r="M102" s="466"/>
      <c r="N102" s="466"/>
      <c r="O102" s="466"/>
      <c r="P102" s="436"/>
      <c r="Q102" s="180"/>
      <c r="R102" s="466"/>
      <c r="S102" s="466"/>
      <c r="T102" s="466"/>
      <c r="U102" s="466"/>
      <c r="V102" s="466"/>
      <c r="W102" s="466"/>
      <c r="X102" s="466"/>
      <c r="Y102" s="466"/>
      <c r="Z102" s="466"/>
      <c r="AA102" s="466"/>
      <c r="AB102" s="466"/>
      <c r="AC102" s="466"/>
      <c r="AD102" s="466"/>
      <c r="AE102" s="466"/>
      <c r="AF102" s="466"/>
      <c r="AG102" s="466"/>
      <c r="AH102" s="466"/>
      <c r="AI102" s="466"/>
      <c r="AJ102" s="466"/>
    </row>
    <row r="103" spans="1:36" ht="12.75" customHeight="1">
      <c r="A103" s="466"/>
      <c r="B103" s="466"/>
      <c r="C103" s="466"/>
      <c r="D103" s="466"/>
      <c r="E103" s="466"/>
      <c r="F103" s="466"/>
      <c r="G103" s="466"/>
      <c r="H103" s="466"/>
      <c r="I103" s="466"/>
      <c r="J103" s="466"/>
      <c r="K103" s="466"/>
      <c r="L103" s="472"/>
      <c r="M103" s="466"/>
      <c r="N103" s="466"/>
      <c r="O103" s="466"/>
      <c r="P103" s="436"/>
      <c r="Q103" s="180"/>
      <c r="R103" s="466"/>
      <c r="S103" s="466"/>
      <c r="T103" s="466"/>
      <c r="U103" s="466"/>
      <c r="V103" s="466"/>
      <c r="W103" s="466"/>
      <c r="X103" s="466"/>
      <c r="Y103" s="466"/>
      <c r="Z103" s="466"/>
      <c r="AA103" s="466"/>
      <c r="AB103" s="466"/>
      <c r="AC103" s="466"/>
      <c r="AD103" s="466"/>
      <c r="AE103" s="466"/>
      <c r="AF103" s="466"/>
      <c r="AG103" s="466"/>
      <c r="AH103" s="466"/>
      <c r="AI103" s="466"/>
      <c r="AJ103" s="466"/>
    </row>
    <row r="104" spans="1:36" ht="12.75" customHeight="1">
      <c r="A104" s="466"/>
      <c r="B104" s="466"/>
      <c r="C104" s="466"/>
      <c r="D104" s="466"/>
      <c r="E104" s="466"/>
      <c r="F104" s="466"/>
      <c r="G104" s="466"/>
      <c r="H104" s="466"/>
      <c r="I104" s="466"/>
      <c r="J104" s="466"/>
      <c r="K104" s="466"/>
      <c r="L104" s="472"/>
      <c r="M104" s="466"/>
      <c r="N104" s="466"/>
      <c r="O104" s="466"/>
      <c r="P104" s="436"/>
      <c r="Q104" s="180"/>
      <c r="R104" s="466"/>
      <c r="S104" s="466"/>
      <c r="T104" s="466"/>
      <c r="U104" s="466"/>
      <c r="V104" s="466"/>
      <c r="W104" s="466"/>
      <c r="X104" s="466"/>
      <c r="Y104" s="466"/>
      <c r="Z104" s="466"/>
      <c r="AA104" s="466"/>
      <c r="AB104" s="466"/>
      <c r="AC104" s="466"/>
      <c r="AD104" s="466"/>
      <c r="AE104" s="466"/>
      <c r="AF104" s="466"/>
      <c r="AG104" s="466"/>
      <c r="AH104" s="466"/>
      <c r="AI104" s="466"/>
      <c r="AJ104" s="466"/>
    </row>
    <row r="105" spans="1:36" ht="12.75" customHeight="1">
      <c r="A105" s="466"/>
      <c r="B105" s="466"/>
      <c r="C105" s="466"/>
      <c r="D105" s="466"/>
      <c r="E105" s="466"/>
      <c r="F105" s="466"/>
      <c r="G105" s="466"/>
      <c r="H105" s="466"/>
      <c r="I105" s="466"/>
      <c r="J105" s="466"/>
      <c r="K105" s="466"/>
      <c r="L105" s="472"/>
      <c r="M105" s="466"/>
      <c r="N105" s="466"/>
      <c r="O105" s="466"/>
      <c r="P105" s="436"/>
      <c r="Q105" s="180"/>
      <c r="R105" s="466"/>
      <c r="S105" s="466"/>
      <c r="T105" s="466"/>
      <c r="U105" s="466"/>
      <c r="V105" s="466"/>
      <c r="W105" s="466"/>
      <c r="X105" s="466"/>
      <c r="Y105" s="466"/>
      <c r="Z105" s="466"/>
      <c r="AA105" s="466"/>
      <c r="AB105" s="466"/>
      <c r="AC105" s="466"/>
      <c r="AD105" s="466"/>
      <c r="AE105" s="466"/>
      <c r="AF105" s="466"/>
      <c r="AG105" s="466"/>
      <c r="AH105" s="466"/>
      <c r="AI105" s="466"/>
      <c r="AJ105" s="466"/>
    </row>
    <row r="106" spans="1:36" ht="12.75" customHeight="1">
      <c r="A106" s="466"/>
      <c r="B106" s="466"/>
      <c r="C106" s="466"/>
      <c r="D106" s="466"/>
      <c r="E106" s="466"/>
      <c r="F106" s="466"/>
      <c r="G106" s="466"/>
      <c r="H106" s="466"/>
      <c r="I106" s="466"/>
      <c r="J106" s="466"/>
      <c r="K106" s="466"/>
      <c r="L106" s="472"/>
      <c r="M106" s="466"/>
      <c r="N106" s="466"/>
      <c r="O106" s="466"/>
      <c r="P106" s="436"/>
      <c r="Q106" s="180"/>
      <c r="R106" s="466"/>
      <c r="S106" s="466"/>
      <c r="T106" s="466"/>
      <c r="U106" s="466"/>
      <c r="V106" s="466"/>
      <c r="W106" s="466"/>
      <c r="X106" s="466"/>
      <c r="Y106" s="466"/>
      <c r="Z106" s="466"/>
      <c r="AA106" s="466"/>
      <c r="AB106" s="466"/>
      <c r="AC106" s="466"/>
      <c r="AD106" s="466"/>
      <c r="AE106" s="466"/>
      <c r="AF106" s="466"/>
      <c r="AG106" s="466"/>
      <c r="AH106" s="466"/>
      <c r="AI106" s="466"/>
      <c r="AJ106" s="466"/>
    </row>
    <row r="107" spans="1:36" ht="12.75" customHeight="1">
      <c r="A107" s="466"/>
      <c r="B107" s="466"/>
      <c r="C107" s="466"/>
      <c r="D107" s="466"/>
      <c r="E107" s="466"/>
      <c r="F107" s="466"/>
      <c r="G107" s="466"/>
      <c r="H107" s="466"/>
      <c r="I107" s="466"/>
      <c r="J107" s="466"/>
      <c r="K107" s="466"/>
      <c r="L107" s="472"/>
      <c r="M107" s="466"/>
      <c r="N107" s="466"/>
      <c r="O107" s="466"/>
      <c r="P107" s="436"/>
      <c r="Q107" s="180"/>
      <c r="R107" s="466"/>
      <c r="S107" s="466"/>
      <c r="T107" s="466"/>
      <c r="U107" s="466"/>
      <c r="V107" s="466"/>
      <c r="W107" s="466"/>
      <c r="X107" s="466"/>
      <c r="Y107" s="466"/>
      <c r="Z107" s="466"/>
      <c r="AA107" s="466"/>
      <c r="AB107" s="466"/>
      <c r="AC107" s="466"/>
      <c r="AD107" s="466"/>
      <c r="AE107" s="466"/>
      <c r="AF107" s="466"/>
      <c r="AG107" s="466"/>
      <c r="AH107" s="466"/>
      <c r="AI107" s="466"/>
      <c r="AJ107" s="466"/>
    </row>
    <row r="108" spans="1:36" ht="12.75" customHeight="1">
      <c r="A108" s="466"/>
      <c r="B108" s="466"/>
      <c r="C108" s="466"/>
      <c r="D108" s="466"/>
      <c r="E108" s="466"/>
      <c r="F108" s="466"/>
      <c r="G108" s="466"/>
      <c r="H108" s="466"/>
      <c r="I108" s="466"/>
      <c r="J108" s="466"/>
      <c r="K108" s="466"/>
      <c r="L108" s="472"/>
      <c r="M108" s="466"/>
      <c r="N108" s="466"/>
      <c r="O108" s="466"/>
      <c r="P108" s="436"/>
      <c r="Q108" s="180"/>
      <c r="R108" s="466"/>
      <c r="S108" s="466"/>
      <c r="T108" s="466"/>
      <c r="U108" s="466"/>
      <c r="V108" s="466"/>
      <c r="W108" s="466"/>
      <c r="X108" s="466"/>
      <c r="Y108" s="466"/>
      <c r="Z108" s="466"/>
      <c r="AA108" s="466"/>
      <c r="AB108" s="466"/>
      <c r="AC108" s="466"/>
      <c r="AD108" s="466"/>
      <c r="AE108" s="466"/>
      <c r="AF108" s="466"/>
      <c r="AG108" s="466"/>
      <c r="AH108" s="466"/>
      <c r="AI108" s="466"/>
      <c r="AJ108" s="466"/>
    </row>
    <row r="109" spans="1:36" ht="12.75" customHeight="1">
      <c r="A109" s="466"/>
      <c r="B109" s="466"/>
      <c r="C109" s="466"/>
      <c r="D109" s="466"/>
      <c r="E109" s="466"/>
      <c r="F109" s="466"/>
      <c r="G109" s="466"/>
      <c r="H109" s="466"/>
      <c r="I109" s="466"/>
      <c r="J109" s="466"/>
      <c r="K109" s="466"/>
      <c r="L109" s="472"/>
      <c r="M109" s="466"/>
      <c r="N109" s="466"/>
      <c r="O109" s="466"/>
      <c r="P109" s="436"/>
      <c r="Q109" s="180"/>
      <c r="R109" s="466"/>
      <c r="S109" s="466"/>
      <c r="T109" s="466"/>
      <c r="U109" s="466"/>
      <c r="V109" s="466"/>
      <c r="W109" s="466"/>
      <c r="X109" s="466"/>
      <c r="Y109" s="466"/>
      <c r="Z109" s="466"/>
      <c r="AA109" s="466"/>
      <c r="AB109" s="466"/>
      <c r="AC109" s="466"/>
      <c r="AD109" s="466"/>
      <c r="AE109" s="466"/>
      <c r="AF109" s="466"/>
      <c r="AG109" s="466"/>
      <c r="AH109" s="466"/>
      <c r="AI109" s="466"/>
      <c r="AJ109" s="466"/>
    </row>
    <row r="110" spans="1:36" ht="12.75" customHeight="1">
      <c r="A110" s="466"/>
      <c r="B110" s="466"/>
      <c r="C110" s="466"/>
      <c r="D110" s="466"/>
      <c r="E110" s="466"/>
      <c r="F110" s="466"/>
      <c r="G110" s="466"/>
      <c r="H110" s="466"/>
      <c r="I110" s="466"/>
      <c r="J110" s="466"/>
      <c r="K110" s="466"/>
      <c r="L110" s="472"/>
      <c r="M110" s="466"/>
      <c r="N110" s="466"/>
      <c r="O110" s="466"/>
      <c r="P110" s="436"/>
      <c r="Q110" s="180"/>
      <c r="R110" s="466"/>
      <c r="S110" s="466"/>
      <c r="T110" s="466"/>
      <c r="U110" s="466"/>
      <c r="V110" s="466"/>
      <c r="W110" s="466"/>
      <c r="X110" s="466"/>
      <c r="Y110" s="466"/>
      <c r="Z110" s="466"/>
      <c r="AA110" s="466"/>
      <c r="AB110" s="466"/>
      <c r="AC110" s="466"/>
      <c r="AD110" s="466"/>
      <c r="AE110" s="466"/>
      <c r="AF110" s="466"/>
      <c r="AG110" s="466"/>
      <c r="AH110" s="466"/>
      <c r="AI110" s="466"/>
      <c r="AJ110" s="466"/>
    </row>
    <row r="111" spans="1:36" ht="12.75" customHeight="1">
      <c r="A111" s="466"/>
      <c r="B111" s="466"/>
      <c r="C111" s="466"/>
      <c r="D111" s="466"/>
      <c r="E111" s="466"/>
      <c r="F111" s="466"/>
      <c r="G111" s="466"/>
      <c r="H111" s="466"/>
      <c r="I111" s="466"/>
      <c r="J111" s="466"/>
      <c r="K111" s="466"/>
      <c r="L111" s="472"/>
      <c r="M111" s="466"/>
      <c r="N111" s="466"/>
      <c r="O111" s="466"/>
      <c r="P111" s="436"/>
      <c r="Q111" s="180"/>
      <c r="R111" s="466"/>
      <c r="S111" s="466"/>
      <c r="T111" s="466"/>
      <c r="U111" s="466"/>
      <c r="V111" s="466"/>
      <c r="W111" s="466"/>
      <c r="X111" s="466"/>
      <c r="Y111" s="466"/>
      <c r="Z111" s="466"/>
      <c r="AA111" s="466"/>
      <c r="AB111" s="466"/>
      <c r="AC111" s="466"/>
      <c r="AD111" s="466"/>
      <c r="AE111" s="466"/>
      <c r="AF111" s="466"/>
      <c r="AG111" s="466"/>
      <c r="AH111" s="466"/>
      <c r="AI111" s="466"/>
      <c r="AJ111" s="466"/>
    </row>
    <row r="112" spans="1:36" ht="12.75" customHeight="1">
      <c r="A112" s="466"/>
      <c r="B112" s="466"/>
      <c r="C112" s="466"/>
      <c r="D112" s="466"/>
      <c r="E112" s="466"/>
      <c r="F112" s="466"/>
      <c r="G112" s="466"/>
      <c r="H112" s="466"/>
      <c r="I112" s="466"/>
      <c r="J112" s="466"/>
      <c r="K112" s="466"/>
      <c r="L112" s="472"/>
      <c r="M112" s="466"/>
      <c r="N112" s="466"/>
      <c r="O112" s="466"/>
      <c r="P112" s="436"/>
      <c r="Q112" s="180"/>
      <c r="R112" s="466"/>
      <c r="S112" s="466"/>
      <c r="T112" s="466"/>
      <c r="U112" s="466"/>
      <c r="V112" s="466"/>
      <c r="W112" s="466"/>
      <c r="X112" s="466"/>
      <c r="Y112" s="466"/>
      <c r="Z112" s="466"/>
      <c r="AA112" s="466"/>
      <c r="AB112" s="466"/>
      <c r="AC112" s="466"/>
      <c r="AD112" s="466"/>
      <c r="AE112" s="466"/>
      <c r="AF112" s="466"/>
      <c r="AG112" s="466"/>
      <c r="AH112" s="466"/>
      <c r="AI112" s="466"/>
      <c r="AJ112" s="466"/>
    </row>
    <row r="113" spans="1:36" ht="12.75" customHeight="1">
      <c r="A113" s="466"/>
      <c r="B113" s="466"/>
      <c r="C113" s="466"/>
      <c r="D113" s="466"/>
      <c r="E113" s="466"/>
      <c r="F113" s="466"/>
      <c r="G113" s="466"/>
      <c r="H113" s="466"/>
      <c r="I113" s="466"/>
      <c r="J113" s="466"/>
      <c r="K113" s="466"/>
      <c r="L113" s="472"/>
      <c r="M113" s="466"/>
      <c r="N113" s="466"/>
      <c r="O113" s="466"/>
      <c r="P113" s="436"/>
      <c r="Q113" s="180"/>
      <c r="R113" s="466"/>
      <c r="S113" s="466"/>
      <c r="T113" s="466"/>
      <c r="U113" s="466"/>
      <c r="V113" s="466"/>
      <c r="W113" s="466"/>
      <c r="X113" s="466"/>
      <c r="Y113" s="466"/>
      <c r="Z113" s="466"/>
      <c r="AA113" s="466"/>
      <c r="AB113" s="466"/>
      <c r="AC113" s="466"/>
      <c r="AD113" s="466"/>
      <c r="AE113" s="466"/>
      <c r="AF113" s="466"/>
      <c r="AG113" s="466"/>
      <c r="AH113" s="466"/>
      <c r="AI113" s="466"/>
      <c r="AJ113" s="466"/>
    </row>
    <row r="114" spans="1:36" ht="12.75" customHeight="1">
      <c r="A114" s="466"/>
      <c r="B114" s="466"/>
      <c r="C114" s="466"/>
      <c r="D114" s="466"/>
      <c r="E114" s="466"/>
      <c r="F114" s="466"/>
      <c r="G114" s="466"/>
      <c r="H114" s="466"/>
      <c r="I114" s="466"/>
      <c r="J114" s="466"/>
      <c r="K114" s="466"/>
      <c r="L114" s="472"/>
      <c r="M114" s="466"/>
      <c r="N114" s="466"/>
      <c r="O114" s="466"/>
      <c r="P114" s="436"/>
      <c r="Q114" s="180"/>
      <c r="R114" s="466"/>
      <c r="S114" s="466"/>
      <c r="T114" s="466"/>
      <c r="U114" s="466"/>
      <c r="V114" s="466"/>
      <c r="W114" s="466"/>
      <c r="X114" s="466"/>
      <c r="Y114" s="466"/>
      <c r="Z114" s="466"/>
      <c r="AA114" s="466"/>
      <c r="AB114" s="466"/>
      <c r="AC114" s="466"/>
      <c r="AD114" s="466"/>
      <c r="AE114" s="466"/>
      <c r="AF114" s="466"/>
      <c r="AG114" s="466"/>
      <c r="AH114" s="466"/>
      <c r="AI114" s="466"/>
      <c r="AJ114" s="466"/>
    </row>
    <row r="115" spans="1:36" ht="12.75" customHeight="1">
      <c r="A115" s="466"/>
      <c r="B115" s="466"/>
      <c r="C115" s="466"/>
      <c r="D115" s="466"/>
      <c r="E115" s="466"/>
      <c r="F115" s="466"/>
      <c r="G115" s="466"/>
      <c r="H115" s="466"/>
      <c r="I115" s="466"/>
      <c r="J115" s="466"/>
      <c r="K115" s="466"/>
      <c r="L115" s="472"/>
      <c r="M115" s="466"/>
      <c r="N115" s="466"/>
      <c r="O115" s="466"/>
      <c r="P115" s="436"/>
      <c r="Q115" s="180"/>
      <c r="R115" s="466"/>
      <c r="S115" s="466"/>
      <c r="T115" s="466"/>
      <c r="U115" s="466"/>
      <c r="V115" s="466"/>
      <c r="W115" s="466"/>
      <c r="X115" s="466"/>
      <c r="Y115" s="466"/>
      <c r="Z115" s="466"/>
      <c r="AA115" s="466"/>
      <c r="AB115" s="466"/>
      <c r="AC115" s="466"/>
      <c r="AD115" s="466"/>
      <c r="AE115" s="466"/>
      <c r="AF115" s="466"/>
      <c r="AG115" s="466"/>
      <c r="AH115" s="466"/>
      <c r="AI115" s="466"/>
      <c r="AJ115" s="466"/>
    </row>
    <row r="116" spans="1:36" ht="12.75" customHeight="1">
      <c r="A116" s="466"/>
      <c r="B116" s="466"/>
      <c r="C116" s="466"/>
      <c r="D116" s="466"/>
      <c r="E116" s="466"/>
      <c r="F116" s="466"/>
      <c r="G116" s="466"/>
      <c r="H116" s="466"/>
      <c r="I116" s="466"/>
      <c r="J116" s="466"/>
      <c r="K116" s="466"/>
      <c r="L116" s="472"/>
      <c r="M116" s="466"/>
      <c r="N116" s="466"/>
      <c r="O116" s="466"/>
      <c r="P116" s="436"/>
      <c r="Q116" s="180"/>
      <c r="R116" s="466"/>
      <c r="S116" s="466"/>
      <c r="T116" s="466"/>
      <c r="U116" s="466"/>
      <c r="V116" s="466"/>
      <c r="W116" s="466"/>
      <c r="X116" s="466"/>
      <c r="Y116" s="466"/>
      <c r="Z116" s="466"/>
      <c r="AA116" s="466"/>
      <c r="AB116" s="466"/>
      <c r="AC116" s="466"/>
      <c r="AD116" s="466"/>
      <c r="AE116" s="466"/>
      <c r="AF116" s="466"/>
      <c r="AG116" s="466"/>
      <c r="AH116" s="466"/>
      <c r="AI116" s="466"/>
      <c r="AJ116" s="466"/>
    </row>
    <row r="117" spans="1:36" ht="12.75" customHeight="1">
      <c r="A117" s="466"/>
      <c r="B117" s="466"/>
      <c r="C117" s="466"/>
      <c r="D117" s="466"/>
      <c r="E117" s="466"/>
      <c r="F117" s="466"/>
      <c r="G117" s="466"/>
      <c r="H117" s="466"/>
      <c r="I117" s="466"/>
      <c r="J117" s="466"/>
      <c r="K117" s="466"/>
      <c r="L117" s="472"/>
      <c r="M117" s="466"/>
      <c r="N117" s="466"/>
      <c r="O117" s="466"/>
      <c r="P117" s="436"/>
      <c r="Q117" s="180"/>
      <c r="R117" s="466"/>
      <c r="S117" s="466"/>
      <c r="T117" s="466"/>
      <c r="U117" s="466"/>
      <c r="V117" s="466"/>
      <c r="W117" s="466"/>
      <c r="X117" s="466"/>
      <c r="Y117" s="466"/>
      <c r="Z117" s="466"/>
      <c r="AA117" s="466"/>
      <c r="AB117" s="466"/>
      <c r="AC117" s="466"/>
      <c r="AD117" s="466"/>
      <c r="AE117" s="466"/>
      <c r="AF117" s="466"/>
      <c r="AG117" s="466"/>
      <c r="AH117" s="466"/>
      <c r="AI117" s="466"/>
      <c r="AJ117" s="466"/>
    </row>
    <row r="118" spans="1:36" ht="12.75" customHeight="1">
      <c r="A118" s="466"/>
      <c r="B118" s="466"/>
      <c r="C118" s="466"/>
      <c r="D118" s="466"/>
      <c r="E118" s="466"/>
      <c r="F118" s="466"/>
      <c r="G118" s="466"/>
      <c r="H118" s="466"/>
      <c r="I118" s="466"/>
      <c r="J118" s="466"/>
      <c r="K118" s="466"/>
      <c r="L118" s="472"/>
      <c r="M118" s="466"/>
      <c r="N118" s="466"/>
      <c r="O118" s="466"/>
      <c r="P118" s="436"/>
      <c r="Q118" s="180"/>
      <c r="R118" s="466"/>
      <c r="S118" s="466"/>
      <c r="T118" s="466"/>
      <c r="U118" s="466"/>
      <c r="V118" s="466"/>
      <c r="W118" s="466"/>
      <c r="X118" s="466"/>
      <c r="Y118" s="466"/>
      <c r="Z118" s="466"/>
      <c r="AA118" s="466"/>
      <c r="AB118" s="466"/>
      <c r="AC118" s="466"/>
      <c r="AD118" s="466"/>
      <c r="AE118" s="466"/>
      <c r="AF118" s="466"/>
      <c r="AG118" s="466"/>
      <c r="AH118" s="466"/>
      <c r="AI118" s="466"/>
      <c r="AJ118" s="466"/>
    </row>
    <row r="119" spans="1:36" ht="12.75" customHeight="1">
      <c r="A119" s="466"/>
      <c r="B119" s="466"/>
      <c r="C119" s="466"/>
      <c r="D119" s="466"/>
      <c r="E119" s="466"/>
      <c r="F119" s="466"/>
      <c r="G119" s="466"/>
      <c r="H119" s="466"/>
      <c r="I119" s="466"/>
      <c r="J119" s="466"/>
      <c r="K119" s="466"/>
      <c r="L119" s="472"/>
      <c r="M119" s="466"/>
      <c r="N119" s="466"/>
      <c r="O119" s="466"/>
      <c r="P119" s="436"/>
      <c r="Q119" s="180"/>
      <c r="R119" s="466"/>
      <c r="S119" s="466"/>
      <c r="T119" s="466"/>
      <c r="U119" s="466"/>
      <c r="V119" s="466"/>
      <c r="W119" s="466"/>
      <c r="X119" s="466"/>
      <c r="Y119" s="466"/>
      <c r="Z119" s="466"/>
      <c r="AA119" s="466"/>
      <c r="AB119" s="466"/>
      <c r="AC119" s="466"/>
      <c r="AD119" s="466"/>
      <c r="AE119" s="466"/>
      <c r="AF119" s="466"/>
      <c r="AG119" s="466"/>
      <c r="AH119" s="466"/>
      <c r="AI119" s="466"/>
      <c r="AJ119" s="466"/>
    </row>
    <row r="120" spans="1:36" ht="12.75" customHeight="1">
      <c r="A120" s="466"/>
      <c r="B120" s="466"/>
      <c r="C120" s="466"/>
      <c r="D120" s="466"/>
      <c r="E120" s="466"/>
      <c r="F120" s="466"/>
      <c r="G120" s="466"/>
      <c r="H120" s="466"/>
      <c r="I120" s="466"/>
      <c r="J120" s="466"/>
      <c r="K120" s="466"/>
      <c r="L120" s="472"/>
      <c r="M120" s="466"/>
      <c r="N120" s="466"/>
      <c r="O120" s="466"/>
      <c r="P120" s="436"/>
      <c r="Q120" s="180"/>
      <c r="R120" s="466"/>
      <c r="S120" s="466"/>
      <c r="T120" s="466"/>
      <c r="U120" s="466"/>
      <c r="V120" s="466"/>
      <c r="W120" s="466"/>
      <c r="X120" s="466"/>
      <c r="Y120" s="466"/>
      <c r="Z120" s="466"/>
      <c r="AA120" s="466"/>
      <c r="AB120" s="466"/>
      <c r="AC120" s="466"/>
      <c r="AD120" s="466"/>
      <c r="AE120" s="466"/>
      <c r="AF120" s="466"/>
      <c r="AG120" s="466"/>
      <c r="AH120" s="466"/>
      <c r="AI120" s="466"/>
      <c r="AJ120" s="466"/>
    </row>
    <row r="121" spans="1:36" ht="12.75" customHeight="1">
      <c r="A121" s="466"/>
      <c r="B121" s="466"/>
      <c r="C121" s="466"/>
      <c r="D121" s="466"/>
      <c r="E121" s="466"/>
      <c r="F121" s="466"/>
      <c r="G121" s="466"/>
      <c r="H121" s="466"/>
      <c r="I121" s="466"/>
      <c r="J121" s="466"/>
      <c r="K121" s="466"/>
      <c r="L121" s="472"/>
      <c r="M121" s="466"/>
      <c r="N121" s="466"/>
      <c r="O121" s="466"/>
      <c r="P121" s="436"/>
      <c r="Q121" s="180"/>
      <c r="R121" s="466"/>
      <c r="S121" s="466"/>
      <c r="T121" s="466"/>
      <c r="U121" s="466"/>
      <c r="V121" s="466"/>
      <c r="W121" s="466"/>
      <c r="X121" s="466"/>
      <c r="Y121" s="466"/>
      <c r="Z121" s="466"/>
      <c r="AA121" s="466"/>
      <c r="AB121" s="466"/>
      <c r="AC121" s="466"/>
      <c r="AD121" s="466"/>
      <c r="AE121" s="466"/>
      <c r="AF121" s="466"/>
      <c r="AG121" s="466"/>
      <c r="AH121" s="466"/>
      <c r="AI121" s="466"/>
      <c r="AJ121" s="466"/>
    </row>
    <row r="122" spans="1:36" ht="12.75" customHeight="1">
      <c r="A122" s="466"/>
      <c r="B122" s="466"/>
      <c r="C122" s="466"/>
      <c r="D122" s="466"/>
      <c r="E122" s="466"/>
      <c r="F122" s="466"/>
      <c r="G122" s="466"/>
      <c r="H122" s="466"/>
      <c r="I122" s="466"/>
      <c r="J122" s="466"/>
      <c r="K122" s="466"/>
      <c r="L122" s="472"/>
      <c r="M122" s="466"/>
      <c r="N122" s="466"/>
      <c r="O122" s="466"/>
      <c r="P122" s="436"/>
      <c r="Q122" s="180"/>
      <c r="R122" s="466"/>
      <c r="S122" s="466"/>
      <c r="T122" s="466"/>
      <c r="U122" s="466"/>
      <c r="V122" s="466"/>
      <c r="W122" s="466"/>
      <c r="X122" s="466"/>
      <c r="Y122" s="466"/>
      <c r="Z122" s="466"/>
      <c r="AA122" s="466"/>
      <c r="AB122" s="466"/>
      <c r="AC122" s="466"/>
      <c r="AD122" s="466"/>
      <c r="AE122" s="466"/>
      <c r="AF122" s="466"/>
      <c r="AG122" s="466"/>
      <c r="AH122" s="466"/>
      <c r="AI122" s="466"/>
      <c r="AJ122" s="466"/>
    </row>
    <row r="123" spans="1:36" ht="12.75" customHeight="1">
      <c r="A123" s="466"/>
      <c r="B123" s="466"/>
      <c r="C123" s="466"/>
      <c r="D123" s="466"/>
      <c r="E123" s="466"/>
      <c r="F123" s="466"/>
      <c r="G123" s="466"/>
      <c r="H123" s="466"/>
      <c r="I123" s="466"/>
      <c r="J123" s="466"/>
      <c r="K123" s="466"/>
      <c r="L123" s="472"/>
      <c r="M123" s="466"/>
      <c r="N123" s="466"/>
      <c r="O123" s="466"/>
      <c r="P123" s="436"/>
      <c r="Q123" s="180"/>
      <c r="R123" s="466"/>
      <c r="S123" s="466"/>
      <c r="T123" s="466"/>
      <c r="U123" s="466"/>
      <c r="V123" s="466"/>
      <c r="W123" s="466"/>
      <c r="X123" s="466"/>
      <c r="Y123" s="466"/>
      <c r="Z123" s="466"/>
      <c r="AA123" s="466"/>
      <c r="AB123" s="466"/>
      <c r="AC123" s="466"/>
      <c r="AD123" s="466"/>
      <c r="AE123" s="466"/>
      <c r="AF123" s="466"/>
      <c r="AG123" s="466"/>
      <c r="AH123" s="466"/>
      <c r="AI123" s="466"/>
      <c r="AJ123" s="466"/>
    </row>
    <row r="124" spans="1:36" ht="12.75" customHeight="1">
      <c r="A124" s="466"/>
      <c r="B124" s="466"/>
      <c r="C124" s="466"/>
      <c r="D124" s="466"/>
      <c r="E124" s="466"/>
      <c r="F124" s="466"/>
      <c r="G124" s="466"/>
      <c r="H124" s="466"/>
      <c r="I124" s="466"/>
      <c r="J124" s="466"/>
      <c r="K124" s="466"/>
      <c r="L124" s="472"/>
      <c r="M124" s="466"/>
      <c r="N124" s="466"/>
      <c r="O124" s="466"/>
      <c r="P124" s="436"/>
      <c r="Q124" s="180"/>
      <c r="R124" s="466"/>
      <c r="S124" s="466"/>
      <c r="T124" s="466"/>
      <c r="U124" s="466"/>
      <c r="V124" s="466"/>
      <c r="W124" s="466"/>
      <c r="X124" s="466"/>
      <c r="Y124" s="466"/>
      <c r="Z124" s="466"/>
      <c r="AA124" s="466"/>
      <c r="AB124" s="466"/>
      <c r="AC124" s="466"/>
      <c r="AD124" s="466"/>
      <c r="AE124" s="466"/>
      <c r="AF124" s="466"/>
      <c r="AG124" s="466"/>
      <c r="AH124" s="466"/>
      <c r="AI124" s="466"/>
      <c r="AJ124" s="466"/>
    </row>
    <row r="125" spans="1:36" ht="12.75" customHeight="1">
      <c r="A125" s="466"/>
      <c r="B125" s="466"/>
      <c r="C125" s="466"/>
      <c r="D125" s="466"/>
      <c r="E125" s="466"/>
      <c r="F125" s="466"/>
      <c r="G125" s="466"/>
      <c r="H125" s="466"/>
      <c r="I125" s="466"/>
      <c r="J125" s="466"/>
      <c r="K125" s="466"/>
      <c r="L125" s="472"/>
      <c r="M125" s="466"/>
      <c r="N125" s="466"/>
      <c r="O125" s="466"/>
      <c r="P125" s="436"/>
      <c r="Q125" s="180"/>
      <c r="R125" s="466"/>
      <c r="S125" s="466"/>
      <c r="T125" s="466"/>
      <c r="U125" s="466"/>
      <c r="V125" s="466"/>
      <c r="W125" s="466"/>
      <c r="X125" s="466"/>
      <c r="Y125" s="466"/>
      <c r="Z125" s="466"/>
      <c r="AA125" s="466"/>
      <c r="AB125" s="466"/>
      <c r="AC125" s="466"/>
      <c r="AD125" s="466"/>
      <c r="AE125" s="466"/>
      <c r="AF125" s="466"/>
      <c r="AG125" s="466"/>
      <c r="AH125" s="466"/>
      <c r="AI125" s="466"/>
      <c r="AJ125" s="466"/>
    </row>
    <row r="126" spans="1:36" ht="12.75" customHeight="1">
      <c r="A126" s="466"/>
      <c r="B126" s="466"/>
      <c r="C126" s="466"/>
      <c r="D126" s="466"/>
      <c r="E126" s="466"/>
      <c r="F126" s="466"/>
      <c r="G126" s="466"/>
      <c r="H126" s="466"/>
      <c r="I126" s="466"/>
      <c r="J126" s="466"/>
      <c r="K126" s="466"/>
      <c r="L126" s="472"/>
      <c r="M126" s="466"/>
      <c r="N126" s="466"/>
      <c r="O126" s="466"/>
      <c r="P126" s="436"/>
      <c r="Q126" s="180"/>
      <c r="R126" s="466"/>
      <c r="S126" s="466"/>
      <c r="T126" s="466"/>
      <c r="U126" s="466"/>
      <c r="V126" s="466"/>
      <c r="W126" s="466"/>
      <c r="X126" s="466"/>
      <c r="Y126" s="466"/>
      <c r="Z126" s="466"/>
      <c r="AA126" s="466"/>
      <c r="AB126" s="466"/>
      <c r="AC126" s="466"/>
      <c r="AD126" s="466"/>
      <c r="AE126" s="466"/>
      <c r="AF126" s="466"/>
      <c r="AG126" s="466"/>
      <c r="AH126" s="466"/>
      <c r="AI126" s="466"/>
      <c r="AJ126" s="466"/>
    </row>
    <row r="127" spans="1:36" ht="12.75" customHeight="1">
      <c r="A127" s="466"/>
      <c r="B127" s="466"/>
      <c r="C127" s="466"/>
      <c r="D127" s="466"/>
      <c r="E127" s="466"/>
      <c r="F127" s="466"/>
      <c r="G127" s="466"/>
      <c r="H127" s="466"/>
      <c r="I127" s="466"/>
      <c r="J127" s="466"/>
      <c r="K127" s="466"/>
      <c r="L127" s="472"/>
      <c r="M127" s="466"/>
      <c r="N127" s="466"/>
      <c r="O127" s="466"/>
      <c r="P127" s="436"/>
      <c r="Q127" s="180"/>
      <c r="R127" s="466"/>
      <c r="S127" s="466"/>
      <c r="T127" s="466"/>
      <c r="U127" s="466"/>
      <c r="V127" s="466"/>
      <c r="W127" s="466"/>
      <c r="X127" s="466"/>
      <c r="Y127" s="466"/>
      <c r="Z127" s="466"/>
      <c r="AA127" s="466"/>
      <c r="AB127" s="466"/>
      <c r="AC127" s="466"/>
      <c r="AD127" s="466"/>
      <c r="AE127" s="466"/>
      <c r="AF127" s="466"/>
      <c r="AG127" s="466"/>
      <c r="AH127" s="466"/>
      <c r="AI127" s="466"/>
      <c r="AJ127" s="466"/>
    </row>
    <row r="128" spans="1:36" ht="12.75" customHeight="1">
      <c r="A128" s="466"/>
      <c r="B128" s="466"/>
      <c r="C128" s="466"/>
      <c r="D128" s="466"/>
      <c r="E128" s="466"/>
      <c r="F128" s="466"/>
      <c r="G128" s="466"/>
      <c r="H128" s="466"/>
      <c r="I128" s="466"/>
      <c r="J128" s="466"/>
      <c r="K128" s="466"/>
      <c r="L128" s="472"/>
      <c r="M128" s="466"/>
      <c r="N128" s="466"/>
      <c r="O128" s="466"/>
      <c r="P128" s="436"/>
      <c r="Q128" s="180"/>
      <c r="R128" s="466"/>
      <c r="S128" s="466"/>
      <c r="T128" s="466"/>
      <c r="U128" s="466"/>
      <c r="V128" s="466"/>
      <c r="W128" s="466"/>
      <c r="X128" s="466"/>
      <c r="Y128" s="466"/>
      <c r="Z128" s="466"/>
      <c r="AA128" s="466"/>
      <c r="AB128" s="466"/>
      <c r="AC128" s="466"/>
      <c r="AD128" s="466"/>
      <c r="AE128" s="466"/>
      <c r="AF128" s="466"/>
      <c r="AG128" s="466"/>
      <c r="AH128" s="466"/>
      <c r="AI128" s="466"/>
      <c r="AJ128" s="466"/>
    </row>
    <row r="129" spans="1:36" ht="12.75" customHeight="1">
      <c r="A129" s="466"/>
      <c r="B129" s="466"/>
      <c r="C129" s="466"/>
      <c r="D129" s="466"/>
      <c r="E129" s="466"/>
      <c r="F129" s="466"/>
      <c r="G129" s="466"/>
      <c r="H129" s="466"/>
      <c r="I129" s="466"/>
      <c r="J129" s="466"/>
      <c r="K129" s="466"/>
      <c r="L129" s="472"/>
      <c r="M129" s="466"/>
      <c r="N129" s="466"/>
      <c r="O129" s="466"/>
      <c r="P129" s="436"/>
      <c r="Q129" s="180"/>
      <c r="R129" s="466"/>
      <c r="S129" s="466"/>
      <c r="T129" s="466"/>
      <c r="U129" s="466"/>
      <c r="V129" s="466"/>
      <c r="W129" s="466"/>
      <c r="X129" s="466"/>
      <c r="Y129" s="466"/>
      <c r="Z129" s="466"/>
      <c r="AA129" s="466"/>
      <c r="AB129" s="466"/>
      <c r="AC129" s="466"/>
      <c r="AD129" s="466"/>
      <c r="AE129" s="466"/>
      <c r="AF129" s="466"/>
      <c r="AG129" s="466"/>
      <c r="AH129" s="466"/>
      <c r="AI129" s="466"/>
      <c r="AJ129" s="466"/>
    </row>
    <row r="130" spans="1:36" ht="12.75" customHeight="1">
      <c r="A130" s="466"/>
      <c r="B130" s="466"/>
      <c r="C130" s="466"/>
      <c r="D130" s="466"/>
      <c r="E130" s="466"/>
      <c r="F130" s="466"/>
      <c r="G130" s="466"/>
      <c r="H130" s="466"/>
      <c r="I130" s="466"/>
      <c r="J130" s="466"/>
      <c r="K130" s="466"/>
      <c r="L130" s="472"/>
      <c r="M130" s="466"/>
      <c r="N130" s="466"/>
      <c r="O130" s="466"/>
      <c r="P130" s="436"/>
      <c r="Q130" s="180"/>
      <c r="R130" s="466"/>
      <c r="S130" s="466"/>
      <c r="T130" s="466"/>
      <c r="U130" s="466"/>
      <c r="V130" s="466"/>
      <c r="W130" s="466"/>
      <c r="X130" s="466"/>
      <c r="Y130" s="466"/>
      <c r="Z130" s="466"/>
      <c r="AA130" s="466"/>
      <c r="AB130" s="466"/>
      <c r="AC130" s="466"/>
      <c r="AD130" s="466"/>
      <c r="AE130" s="466"/>
      <c r="AF130" s="466"/>
      <c r="AG130" s="466"/>
      <c r="AH130" s="466"/>
      <c r="AI130" s="466"/>
      <c r="AJ130" s="466"/>
    </row>
    <row r="131" spans="1:36" ht="12.75" customHeight="1">
      <c r="A131" s="466"/>
      <c r="B131" s="466"/>
      <c r="C131" s="466"/>
      <c r="D131" s="466"/>
      <c r="E131" s="466"/>
      <c r="F131" s="466"/>
      <c r="G131" s="466"/>
      <c r="H131" s="466"/>
      <c r="I131" s="466"/>
      <c r="J131" s="466"/>
      <c r="K131" s="466"/>
      <c r="L131" s="472"/>
      <c r="M131" s="466"/>
      <c r="N131" s="466"/>
      <c r="O131" s="466"/>
      <c r="P131" s="436"/>
      <c r="Q131" s="180"/>
      <c r="R131" s="466"/>
      <c r="S131" s="466"/>
      <c r="T131" s="466"/>
      <c r="U131" s="466"/>
      <c r="V131" s="466"/>
      <c r="W131" s="466"/>
      <c r="X131" s="466"/>
      <c r="Y131" s="466"/>
      <c r="Z131" s="466"/>
      <c r="AA131" s="466"/>
      <c r="AB131" s="466"/>
      <c r="AC131" s="466"/>
      <c r="AD131" s="466"/>
      <c r="AE131" s="466"/>
      <c r="AF131" s="466"/>
      <c r="AG131" s="466"/>
      <c r="AH131" s="466"/>
      <c r="AI131" s="466"/>
      <c r="AJ131" s="466"/>
    </row>
    <row r="132" spans="1:36" ht="12.75" customHeight="1">
      <c r="A132" s="466"/>
      <c r="B132" s="466"/>
      <c r="C132" s="466"/>
      <c r="D132" s="466"/>
      <c r="E132" s="466"/>
      <c r="F132" s="466"/>
      <c r="G132" s="466"/>
      <c r="H132" s="466"/>
      <c r="I132" s="466"/>
      <c r="J132" s="466"/>
      <c r="K132" s="466"/>
      <c r="L132" s="472"/>
      <c r="M132" s="466"/>
      <c r="N132" s="466"/>
      <c r="O132" s="466"/>
      <c r="P132" s="436"/>
      <c r="Q132" s="180"/>
      <c r="R132" s="466"/>
      <c r="S132" s="466"/>
      <c r="T132" s="466"/>
      <c r="U132" s="466"/>
      <c r="V132" s="466"/>
      <c r="W132" s="466"/>
      <c r="X132" s="466"/>
      <c r="Y132" s="466"/>
      <c r="Z132" s="466"/>
      <c r="AA132" s="466"/>
      <c r="AB132" s="466"/>
      <c r="AC132" s="466"/>
      <c r="AD132" s="466"/>
      <c r="AE132" s="466"/>
      <c r="AF132" s="466"/>
      <c r="AG132" s="466"/>
      <c r="AH132" s="466"/>
      <c r="AI132" s="466"/>
      <c r="AJ132" s="466"/>
    </row>
    <row r="133" spans="1:36" ht="12.75" customHeight="1">
      <c r="A133" s="466"/>
      <c r="B133" s="466"/>
      <c r="C133" s="466"/>
      <c r="D133" s="466"/>
      <c r="E133" s="466"/>
      <c r="F133" s="466"/>
      <c r="G133" s="466"/>
      <c r="H133" s="466"/>
      <c r="I133" s="466"/>
      <c r="J133" s="466"/>
      <c r="K133" s="466"/>
      <c r="L133" s="472"/>
      <c r="M133" s="466"/>
      <c r="N133" s="466"/>
      <c r="O133" s="466"/>
      <c r="P133" s="436"/>
      <c r="Q133" s="180"/>
      <c r="R133" s="466"/>
      <c r="S133" s="466"/>
      <c r="T133" s="466"/>
      <c r="U133" s="466"/>
      <c r="V133" s="466"/>
      <c r="W133" s="466"/>
      <c r="X133" s="466"/>
      <c r="Y133" s="466"/>
      <c r="Z133" s="466"/>
      <c r="AA133" s="466"/>
      <c r="AB133" s="466"/>
      <c r="AC133" s="466"/>
      <c r="AD133" s="466"/>
      <c r="AE133" s="466"/>
      <c r="AF133" s="466"/>
      <c r="AG133" s="466"/>
      <c r="AH133" s="466"/>
      <c r="AI133" s="466"/>
      <c r="AJ133" s="466"/>
    </row>
    <row r="134" spans="1:36" ht="12.75" customHeight="1">
      <c r="A134" s="466"/>
      <c r="B134" s="466"/>
      <c r="C134" s="466"/>
      <c r="D134" s="466"/>
      <c r="E134" s="466"/>
      <c r="F134" s="466"/>
      <c r="G134" s="466"/>
      <c r="H134" s="466"/>
      <c r="I134" s="466"/>
      <c r="J134" s="466"/>
      <c r="K134" s="466"/>
      <c r="L134" s="472"/>
      <c r="M134" s="466"/>
      <c r="N134" s="466"/>
      <c r="O134" s="466"/>
      <c r="P134" s="436"/>
      <c r="Q134" s="180"/>
      <c r="R134" s="466"/>
      <c r="S134" s="466"/>
      <c r="T134" s="466"/>
      <c r="U134" s="466"/>
      <c r="V134" s="466"/>
      <c r="W134" s="466"/>
      <c r="X134" s="466"/>
      <c r="Y134" s="466"/>
      <c r="Z134" s="466"/>
      <c r="AA134" s="466"/>
      <c r="AB134" s="466"/>
      <c r="AC134" s="466"/>
      <c r="AD134" s="466"/>
      <c r="AE134" s="466"/>
      <c r="AF134" s="466"/>
      <c r="AG134" s="466"/>
      <c r="AH134" s="466"/>
      <c r="AI134" s="466"/>
      <c r="AJ134" s="466"/>
    </row>
    <row r="135" spans="1:36" ht="12.75" customHeight="1">
      <c r="A135" s="466"/>
      <c r="B135" s="466"/>
      <c r="C135" s="466"/>
      <c r="D135" s="466"/>
      <c r="E135" s="466"/>
      <c r="F135" s="466"/>
      <c r="G135" s="466"/>
      <c r="H135" s="466"/>
      <c r="I135" s="466"/>
      <c r="J135" s="466"/>
      <c r="K135" s="466"/>
      <c r="L135" s="472"/>
      <c r="M135" s="466"/>
      <c r="N135" s="466"/>
      <c r="O135" s="466"/>
      <c r="P135" s="436"/>
      <c r="Q135" s="180"/>
      <c r="R135" s="466"/>
      <c r="S135" s="466"/>
      <c r="T135" s="466"/>
      <c r="U135" s="466"/>
      <c r="V135" s="466"/>
      <c r="W135" s="466"/>
      <c r="X135" s="466"/>
      <c r="Y135" s="466"/>
      <c r="Z135" s="466"/>
      <c r="AA135" s="466"/>
      <c r="AB135" s="466"/>
      <c r="AC135" s="466"/>
      <c r="AD135" s="466"/>
      <c r="AE135" s="466"/>
      <c r="AF135" s="466"/>
      <c r="AG135" s="466"/>
      <c r="AH135" s="466"/>
      <c r="AI135" s="466"/>
      <c r="AJ135" s="466"/>
    </row>
    <row r="136" spans="1:36" ht="12.75" customHeight="1">
      <c r="A136" s="466"/>
      <c r="B136" s="466"/>
      <c r="C136" s="466"/>
      <c r="D136" s="466"/>
      <c r="E136" s="466"/>
      <c r="F136" s="466"/>
      <c r="G136" s="466"/>
      <c r="H136" s="466"/>
      <c r="I136" s="466"/>
      <c r="J136" s="466"/>
      <c r="K136" s="466"/>
      <c r="L136" s="472"/>
      <c r="M136" s="466"/>
      <c r="N136" s="466"/>
      <c r="O136" s="466"/>
      <c r="P136" s="436"/>
      <c r="Q136" s="180"/>
      <c r="R136" s="466"/>
      <c r="S136" s="466"/>
      <c r="T136" s="466"/>
      <c r="U136" s="466"/>
      <c r="V136" s="466"/>
      <c r="W136" s="466"/>
      <c r="X136" s="466"/>
      <c r="Y136" s="466"/>
      <c r="Z136" s="466"/>
      <c r="AA136" s="466"/>
      <c r="AB136" s="466"/>
      <c r="AC136" s="466"/>
      <c r="AD136" s="466"/>
      <c r="AE136" s="466"/>
      <c r="AF136" s="466"/>
      <c r="AG136" s="466"/>
      <c r="AH136" s="466"/>
      <c r="AI136" s="466"/>
      <c r="AJ136" s="466"/>
    </row>
    <row r="137" spans="1:36" ht="12.75" customHeight="1">
      <c r="A137" s="466"/>
      <c r="B137" s="466"/>
      <c r="C137" s="466"/>
      <c r="D137" s="466"/>
      <c r="E137" s="466"/>
      <c r="F137" s="466"/>
      <c r="G137" s="466"/>
      <c r="H137" s="466"/>
      <c r="I137" s="466"/>
      <c r="J137" s="466"/>
      <c r="K137" s="466"/>
      <c r="L137" s="472"/>
      <c r="M137" s="466"/>
      <c r="N137" s="466"/>
      <c r="O137" s="466"/>
      <c r="P137" s="436"/>
      <c r="Q137" s="180"/>
      <c r="R137" s="466"/>
      <c r="S137" s="466"/>
      <c r="T137" s="466"/>
      <c r="U137" s="466"/>
      <c r="V137" s="466"/>
      <c r="W137" s="466"/>
      <c r="X137" s="466"/>
      <c r="Y137" s="466"/>
      <c r="Z137" s="466"/>
      <c r="AA137" s="466"/>
      <c r="AB137" s="466"/>
      <c r="AC137" s="466"/>
      <c r="AD137" s="466"/>
      <c r="AE137" s="466"/>
      <c r="AF137" s="466"/>
      <c r="AG137" s="466"/>
      <c r="AH137" s="466"/>
      <c r="AI137" s="466"/>
      <c r="AJ137" s="466"/>
    </row>
    <row r="138" spans="1:36" ht="12.75" customHeight="1">
      <c r="A138" s="466"/>
      <c r="B138" s="466"/>
      <c r="C138" s="466"/>
      <c r="D138" s="466"/>
      <c r="E138" s="466"/>
      <c r="F138" s="466"/>
      <c r="G138" s="466"/>
      <c r="H138" s="466"/>
      <c r="I138" s="466"/>
      <c r="J138" s="466"/>
      <c r="K138" s="466"/>
      <c r="L138" s="472"/>
      <c r="M138" s="466"/>
      <c r="N138" s="466"/>
      <c r="O138" s="466"/>
      <c r="P138" s="436"/>
      <c r="Q138" s="180"/>
      <c r="R138" s="466"/>
      <c r="S138" s="466"/>
      <c r="T138" s="466"/>
      <c r="U138" s="466"/>
      <c r="V138" s="466"/>
      <c r="W138" s="466"/>
      <c r="X138" s="466"/>
      <c r="Y138" s="466"/>
      <c r="Z138" s="466"/>
      <c r="AA138" s="466"/>
      <c r="AB138" s="466"/>
      <c r="AC138" s="466"/>
      <c r="AD138" s="466"/>
      <c r="AE138" s="466"/>
      <c r="AF138" s="466"/>
      <c r="AG138" s="466"/>
      <c r="AH138" s="466"/>
      <c r="AI138" s="466"/>
      <c r="AJ138" s="466"/>
    </row>
    <row r="139" spans="1:36" ht="12.75" customHeight="1">
      <c r="A139" s="466"/>
      <c r="B139" s="466"/>
      <c r="C139" s="466"/>
      <c r="D139" s="466"/>
      <c r="E139" s="466"/>
      <c r="F139" s="466"/>
      <c r="G139" s="466"/>
      <c r="H139" s="466"/>
      <c r="I139" s="466"/>
      <c r="J139" s="466"/>
      <c r="K139" s="466"/>
      <c r="L139" s="472"/>
      <c r="M139" s="466"/>
      <c r="N139" s="466"/>
      <c r="O139" s="466"/>
      <c r="P139" s="436"/>
      <c r="Q139" s="180"/>
      <c r="R139" s="466"/>
      <c r="S139" s="466"/>
      <c r="T139" s="466"/>
      <c r="U139" s="466"/>
      <c r="V139" s="466"/>
      <c r="W139" s="466"/>
      <c r="X139" s="466"/>
      <c r="Y139" s="466"/>
      <c r="Z139" s="466"/>
      <c r="AA139" s="466"/>
      <c r="AB139" s="466"/>
      <c r="AC139" s="466"/>
      <c r="AD139" s="466"/>
      <c r="AE139" s="466"/>
      <c r="AF139" s="466"/>
      <c r="AG139" s="466"/>
      <c r="AH139" s="466"/>
      <c r="AI139" s="466"/>
      <c r="AJ139" s="466"/>
    </row>
    <row r="140" spans="1:36" ht="12.75" customHeight="1">
      <c r="A140" s="466"/>
      <c r="B140" s="466"/>
      <c r="C140" s="466"/>
      <c r="D140" s="466"/>
      <c r="E140" s="466"/>
      <c r="F140" s="466"/>
      <c r="G140" s="466"/>
      <c r="H140" s="466"/>
      <c r="I140" s="466"/>
      <c r="J140" s="466"/>
      <c r="K140" s="466"/>
      <c r="L140" s="472"/>
      <c r="M140" s="466"/>
      <c r="N140" s="466"/>
      <c r="O140" s="466"/>
      <c r="P140" s="436"/>
      <c r="Q140" s="180"/>
      <c r="R140" s="466"/>
      <c r="S140" s="466"/>
      <c r="T140" s="466"/>
      <c r="U140" s="466"/>
      <c r="V140" s="466"/>
      <c r="W140" s="466"/>
      <c r="X140" s="466"/>
      <c r="Y140" s="466"/>
      <c r="Z140" s="466"/>
      <c r="AA140" s="466"/>
      <c r="AB140" s="466"/>
      <c r="AC140" s="466"/>
      <c r="AD140" s="466"/>
      <c r="AE140" s="466"/>
      <c r="AF140" s="466"/>
      <c r="AG140" s="466"/>
      <c r="AH140" s="466"/>
      <c r="AI140" s="466"/>
      <c r="AJ140" s="466"/>
    </row>
    <row r="141" spans="1:36" ht="12.75" customHeight="1">
      <c r="A141" s="466"/>
      <c r="B141" s="466"/>
      <c r="C141" s="466"/>
      <c r="D141" s="466"/>
      <c r="E141" s="466"/>
      <c r="F141" s="466"/>
      <c r="G141" s="466"/>
      <c r="H141" s="466"/>
      <c r="I141" s="466"/>
      <c r="J141" s="466"/>
      <c r="K141" s="466"/>
      <c r="L141" s="472"/>
      <c r="M141" s="466"/>
      <c r="N141" s="466"/>
      <c r="O141" s="466"/>
      <c r="P141" s="436"/>
      <c r="Q141" s="180"/>
      <c r="R141" s="466"/>
      <c r="S141" s="466"/>
      <c r="T141" s="466"/>
      <c r="U141" s="466"/>
      <c r="V141" s="466"/>
      <c r="W141" s="466"/>
      <c r="X141" s="466"/>
      <c r="Y141" s="466"/>
      <c r="Z141" s="466"/>
      <c r="AA141" s="466"/>
      <c r="AB141" s="466"/>
      <c r="AC141" s="466"/>
      <c r="AD141" s="466"/>
      <c r="AE141" s="466"/>
      <c r="AF141" s="466"/>
      <c r="AG141" s="466"/>
      <c r="AH141" s="466"/>
      <c r="AI141" s="466"/>
      <c r="AJ141" s="466"/>
    </row>
    <row r="142" spans="1:36" ht="12.75" customHeight="1">
      <c r="A142" s="466"/>
      <c r="B142" s="466"/>
      <c r="C142" s="466"/>
      <c r="D142" s="466"/>
      <c r="E142" s="466"/>
      <c r="F142" s="466"/>
      <c r="G142" s="466"/>
      <c r="H142" s="466"/>
      <c r="I142" s="466"/>
      <c r="J142" s="466"/>
      <c r="K142" s="466"/>
      <c r="L142" s="472"/>
      <c r="M142" s="466"/>
      <c r="N142" s="466"/>
      <c r="O142" s="466"/>
      <c r="P142" s="436"/>
      <c r="Q142" s="180"/>
      <c r="R142" s="466"/>
      <c r="S142" s="466"/>
      <c r="T142" s="466"/>
      <c r="U142" s="466"/>
      <c r="V142" s="466"/>
      <c r="W142" s="466"/>
      <c r="X142" s="466"/>
      <c r="Y142" s="466"/>
      <c r="Z142" s="466"/>
      <c r="AA142" s="466"/>
      <c r="AB142" s="466"/>
      <c r="AC142" s="466"/>
      <c r="AD142" s="466"/>
      <c r="AE142" s="466"/>
      <c r="AF142" s="466"/>
      <c r="AG142" s="466"/>
      <c r="AH142" s="466"/>
      <c r="AI142" s="466"/>
      <c r="AJ142" s="466"/>
    </row>
    <row r="143" spans="1:36" ht="12.75" customHeight="1">
      <c r="A143" s="466"/>
      <c r="B143" s="466"/>
      <c r="C143" s="466"/>
      <c r="D143" s="466"/>
      <c r="E143" s="466"/>
      <c r="F143" s="466"/>
      <c r="G143" s="466"/>
      <c r="H143" s="466"/>
      <c r="I143" s="466"/>
      <c r="J143" s="466"/>
      <c r="K143" s="466"/>
      <c r="L143" s="472"/>
      <c r="M143" s="466"/>
      <c r="N143" s="466"/>
      <c r="O143" s="466"/>
      <c r="P143" s="436"/>
      <c r="Q143" s="180"/>
      <c r="R143" s="466"/>
      <c r="S143" s="466"/>
      <c r="T143" s="466"/>
      <c r="U143" s="466"/>
      <c r="V143" s="466"/>
      <c r="W143" s="466"/>
      <c r="X143" s="466"/>
      <c r="Y143" s="466"/>
      <c r="Z143" s="466"/>
      <c r="AA143" s="466"/>
      <c r="AB143" s="466"/>
      <c r="AC143" s="466"/>
      <c r="AD143" s="466"/>
      <c r="AE143" s="466"/>
      <c r="AF143" s="466"/>
      <c r="AG143" s="466"/>
      <c r="AH143" s="466"/>
      <c r="AI143" s="466"/>
      <c r="AJ143" s="466"/>
    </row>
    <row r="144" spans="1:36" ht="12.75" customHeight="1">
      <c r="A144" s="466"/>
      <c r="B144" s="466"/>
      <c r="C144" s="466"/>
      <c r="D144" s="466"/>
      <c r="E144" s="466"/>
      <c r="F144" s="466"/>
      <c r="G144" s="466"/>
      <c r="H144" s="466"/>
      <c r="I144" s="466"/>
      <c r="J144" s="466"/>
      <c r="K144" s="466"/>
      <c r="L144" s="472"/>
      <c r="M144" s="466"/>
      <c r="N144" s="466"/>
      <c r="O144" s="466"/>
      <c r="P144" s="436"/>
      <c r="Q144" s="180"/>
      <c r="R144" s="466"/>
      <c r="S144" s="466"/>
      <c r="T144" s="466"/>
      <c r="U144" s="466"/>
      <c r="V144" s="466"/>
      <c r="W144" s="466"/>
      <c r="X144" s="466"/>
      <c r="Y144" s="466"/>
      <c r="Z144" s="466"/>
      <c r="AA144" s="466"/>
      <c r="AB144" s="466"/>
      <c r="AC144" s="466"/>
      <c r="AD144" s="466"/>
      <c r="AE144" s="466"/>
      <c r="AF144" s="466"/>
      <c r="AG144" s="466"/>
      <c r="AH144" s="466"/>
      <c r="AI144" s="466"/>
      <c r="AJ144" s="466"/>
    </row>
    <row r="145" spans="1:36" ht="12.75" customHeight="1">
      <c r="A145" s="466"/>
      <c r="B145" s="466"/>
      <c r="C145" s="466"/>
      <c r="D145" s="466"/>
      <c r="E145" s="466"/>
      <c r="F145" s="466"/>
      <c r="G145" s="466"/>
      <c r="H145" s="466"/>
      <c r="I145" s="466"/>
      <c r="J145" s="466"/>
      <c r="K145" s="466"/>
      <c r="L145" s="472"/>
      <c r="M145" s="466"/>
      <c r="N145" s="466"/>
      <c r="O145" s="466"/>
      <c r="P145" s="436"/>
      <c r="Q145" s="180"/>
      <c r="R145" s="466"/>
      <c r="S145" s="466"/>
      <c r="T145" s="466"/>
      <c r="U145" s="466"/>
      <c r="V145" s="466"/>
      <c r="W145" s="466"/>
      <c r="X145" s="466"/>
      <c r="Y145" s="466"/>
      <c r="Z145" s="466"/>
      <c r="AA145" s="466"/>
      <c r="AB145" s="466"/>
      <c r="AC145" s="466"/>
      <c r="AD145" s="466"/>
      <c r="AE145" s="466"/>
      <c r="AF145" s="466"/>
      <c r="AG145" s="466"/>
      <c r="AH145" s="466"/>
      <c r="AI145" s="466"/>
      <c r="AJ145" s="466"/>
    </row>
    <row r="146" spans="1:36" ht="12.75" customHeight="1">
      <c r="A146" s="466"/>
      <c r="B146" s="466"/>
      <c r="C146" s="466"/>
      <c r="D146" s="466"/>
      <c r="E146" s="466"/>
      <c r="F146" s="466"/>
      <c r="G146" s="466"/>
      <c r="H146" s="466"/>
      <c r="I146" s="466"/>
      <c r="J146" s="466"/>
      <c r="K146" s="466"/>
      <c r="L146" s="472"/>
      <c r="M146" s="466"/>
      <c r="N146" s="466"/>
      <c r="O146" s="466"/>
      <c r="P146" s="436"/>
      <c r="Q146" s="180"/>
      <c r="R146" s="466"/>
      <c r="S146" s="466"/>
      <c r="T146" s="466"/>
      <c r="U146" s="466"/>
      <c r="V146" s="466"/>
      <c r="W146" s="466"/>
      <c r="X146" s="466"/>
      <c r="Y146" s="466"/>
      <c r="Z146" s="466"/>
      <c r="AA146" s="466"/>
      <c r="AB146" s="466"/>
      <c r="AC146" s="466"/>
      <c r="AD146" s="466"/>
      <c r="AE146" s="466"/>
      <c r="AF146" s="466"/>
      <c r="AG146" s="466"/>
      <c r="AH146" s="466"/>
      <c r="AI146" s="466"/>
      <c r="AJ146" s="466"/>
    </row>
    <row r="147" spans="1:36" ht="12.75" customHeight="1">
      <c r="A147" s="466"/>
      <c r="B147" s="466"/>
      <c r="C147" s="466"/>
      <c r="D147" s="466"/>
      <c r="E147" s="466"/>
      <c r="F147" s="466"/>
      <c r="G147" s="466"/>
      <c r="H147" s="466"/>
      <c r="I147" s="466"/>
      <c r="J147" s="466"/>
      <c r="K147" s="466"/>
      <c r="L147" s="472"/>
      <c r="M147" s="466"/>
      <c r="N147" s="466"/>
      <c r="O147" s="466"/>
      <c r="P147" s="436"/>
      <c r="Q147" s="180"/>
      <c r="R147" s="466"/>
      <c r="S147" s="466"/>
      <c r="T147" s="466"/>
      <c r="U147" s="466"/>
      <c r="V147" s="466"/>
      <c r="W147" s="466"/>
      <c r="X147" s="466"/>
      <c r="Y147" s="466"/>
      <c r="Z147" s="466"/>
      <c r="AA147" s="466"/>
      <c r="AB147" s="466"/>
      <c r="AC147" s="466"/>
      <c r="AD147" s="466"/>
      <c r="AE147" s="466"/>
      <c r="AF147" s="466"/>
      <c r="AG147" s="466"/>
      <c r="AH147" s="466"/>
      <c r="AI147" s="466"/>
      <c r="AJ147" s="466"/>
    </row>
    <row r="148" spans="1:36" ht="12.75" customHeight="1">
      <c r="A148" s="466"/>
      <c r="B148" s="466"/>
      <c r="C148" s="466"/>
      <c r="D148" s="466"/>
      <c r="E148" s="466"/>
      <c r="F148" s="466"/>
      <c r="G148" s="466"/>
      <c r="H148" s="466"/>
      <c r="I148" s="466"/>
      <c r="J148" s="466"/>
      <c r="K148" s="466"/>
      <c r="L148" s="472"/>
      <c r="M148" s="466"/>
      <c r="N148" s="466"/>
      <c r="O148" s="466"/>
      <c r="P148" s="436"/>
      <c r="Q148" s="180"/>
      <c r="R148" s="466"/>
      <c r="S148" s="466"/>
      <c r="T148" s="466"/>
      <c r="U148" s="466"/>
      <c r="V148" s="466"/>
      <c r="W148" s="466"/>
      <c r="X148" s="466"/>
      <c r="Y148" s="466"/>
      <c r="Z148" s="466"/>
      <c r="AA148" s="466"/>
      <c r="AB148" s="466"/>
      <c r="AC148" s="466"/>
      <c r="AD148" s="466"/>
      <c r="AE148" s="466"/>
      <c r="AF148" s="466"/>
      <c r="AG148" s="466"/>
      <c r="AH148" s="466"/>
      <c r="AI148" s="466"/>
      <c r="AJ148" s="466"/>
    </row>
    <row r="149" spans="1:36" ht="12.75" customHeight="1">
      <c r="A149" s="466"/>
      <c r="B149" s="466"/>
      <c r="C149" s="466"/>
      <c r="D149" s="466"/>
      <c r="E149" s="466"/>
      <c r="F149" s="466"/>
      <c r="G149" s="466"/>
      <c r="H149" s="466"/>
      <c r="I149" s="466"/>
      <c r="J149" s="466"/>
      <c r="K149" s="466"/>
      <c r="L149" s="472"/>
      <c r="M149" s="466"/>
      <c r="N149" s="466"/>
      <c r="O149" s="466"/>
      <c r="P149" s="436"/>
      <c r="Q149" s="180"/>
      <c r="R149" s="466"/>
      <c r="S149" s="466"/>
      <c r="T149" s="466"/>
      <c r="U149" s="466"/>
      <c r="V149" s="466"/>
      <c r="W149" s="466"/>
      <c r="X149" s="466"/>
      <c r="Y149" s="466"/>
      <c r="Z149" s="466"/>
      <c r="AA149" s="466"/>
      <c r="AB149" s="466"/>
      <c r="AC149" s="466"/>
      <c r="AD149" s="466"/>
      <c r="AE149" s="466"/>
      <c r="AF149" s="466"/>
      <c r="AG149" s="466"/>
      <c r="AH149" s="466"/>
      <c r="AI149" s="466"/>
      <c r="AJ149" s="466"/>
    </row>
    <row r="150" spans="1:36" ht="12.75" customHeight="1">
      <c r="A150" s="466"/>
      <c r="B150" s="466"/>
      <c r="C150" s="466"/>
      <c r="D150" s="466"/>
      <c r="E150" s="466"/>
      <c r="F150" s="466"/>
      <c r="G150" s="466"/>
      <c r="H150" s="466"/>
      <c r="I150" s="466"/>
      <c r="J150" s="466"/>
      <c r="K150" s="466"/>
      <c r="L150" s="472"/>
      <c r="M150" s="466"/>
      <c r="N150" s="466"/>
      <c r="O150" s="466"/>
      <c r="P150" s="436"/>
      <c r="Q150" s="180"/>
      <c r="R150" s="466"/>
      <c r="S150" s="466"/>
      <c r="T150" s="466"/>
      <c r="U150" s="466"/>
      <c r="V150" s="466"/>
      <c r="W150" s="466"/>
      <c r="X150" s="466"/>
      <c r="Y150" s="466"/>
      <c r="Z150" s="466"/>
      <c r="AA150" s="466"/>
      <c r="AB150" s="466"/>
      <c r="AC150" s="466"/>
      <c r="AD150" s="466"/>
      <c r="AE150" s="466"/>
      <c r="AF150" s="466"/>
      <c r="AG150" s="466"/>
      <c r="AH150" s="466"/>
      <c r="AI150" s="466"/>
      <c r="AJ150" s="466"/>
    </row>
    <row r="151" spans="1:36" ht="12.75" customHeight="1">
      <c r="A151" s="466"/>
      <c r="B151" s="466"/>
      <c r="C151" s="466"/>
      <c r="D151" s="466"/>
      <c r="E151" s="466"/>
      <c r="F151" s="466"/>
      <c r="G151" s="466"/>
      <c r="H151" s="466"/>
      <c r="I151" s="466"/>
      <c r="J151" s="466"/>
      <c r="K151" s="466"/>
      <c r="L151" s="472"/>
      <c r="M151" s="466"/>
      <c r="N151" s="466"/>
      <c r="O151" s="466"/>
      <c r="P151" s="436"/>
      <c r="Q151" s="180"/>
      <c r="R151" s="466"/>
      <c r="S151" s="466"/>
      <c r="T151" s="466"/>
      <c r="U151" s="466"/>
      <c r="V151" s="466"/>
      <c r="W151" s="466"/>
      <c r="X151" s="466"/>
      <c r="Y151" s="466"/>
      <c r="Z151" s="466"/>
      <c r="AA151" s="466"/>
      <c r="AB151" s="466"/>
      <c r="AC151" s="466"/>
      <c r="AD151" s="466"/>
      <c r="AE151" s="466"/>
      <c r="AF151" s="466"/>
      <c r="AG151" s="466"/>
      <c r="AH151" s="466"/>
      <c r="AI151" s="466"/>
      <c r="AJ151" s="466"/>
    </row>
    <row r="152" spans="1:36" ht="12.75" customHeight="1">
      <c r="A152" s="466"/>
      <c r="B152" s="466"/>
      <c r="C152" s="466"/>
      <c r="D152" s="466"/>
      <c r="E152" s="466"/>
      <c r="F152" s="466"/>
      <c r="G152" s="466"/>
      <c r="H152" s="466"/>
      <c r="I152" s="466"/>
      <c r="J152" s="466"/>
      <c r="K152" s="466"/>
      <c r="L152" s="472"/>
      <c r="M152" s="466"/>
      <c r="N152" s="466"/>
      <c r="O152" s="466"/>
      <c r="P152" s="436"/>
      <c r="Q152" s="180"/>
      <c r="R152" s="466"/>
      <c r="S152" s="466"/>
      <c r="T152" s="466"/>
      <c r="U152" s="466"/>
      <c r="V152" s="466"/>
      <c r="W152" s="466"/>
      <c r="X152" s="466"/>
      <c r="Y152" s="466"/>
      <c r="Z152" s="466"/>
      <c r="AA152" s="466"/>
      <c r="AB152" s="466"/>
      <c r="AC152" s="466"/>
      <c r="AD152" s="466"/>
      <c r="AE152" s="466"/>
      <c r="AF152" s="466"/>
      <c r="AG152" s="466"/>
      <c r="AH152" s="466"/>
      <c r="AI152" s="466"/>
      <c r="AJ152" s="466"/>
    </row>
    <row r="153" spans="1:36" ht="12.75" customHeight="1">
      <c r="A153" s="466"/>
      <c r="B153" s="466"/>
      <c r="C153" s="466"/>
      <c r="D153" s="466"/>
      <c r="E153" s="466"/>
      <c r="F153" s="466"/>
      <c r="G153" s="466"/>
      <c r="H153" s="466"/>
      <c r="I153" s="466"/>
      <c r="J153" s="466"/>
      <c r="K153" s="466"/>
      <c r="L153" s="472"/>
      <c r="M153" s="466"/>
      <c r="N153" s="466"/>
      <c r="O153" s="466"/>
      <c r="P153" s="436"/>
      <c r="Q153" s="180"/>
      <c r="R153" s="466"/>
      <c r="S153" s="466"/>
      <c r="T153" s="466"/>
      <c r="U153" s="466"/>
      <c r="V153" s="466"/>
      <c r="W153" s="466"/>
      <c r="X153" s="466"/>
      <c r="Y153" s="466"/>
      <c r="Z153" s="466"/>
      <c r="AA153" s="466"/>
      <c r="AB153" s="466"/>
      <c r="AC153" s="466"/>
      <c r="AD153" s="466"/>
      <c r="AE153" s="466"/>
      <c r="AF153" s="466"/>
      <c r="AG153" s="466"/>
      <c r="AH153" s="466"/>
      <c r="AI153" s="466"/>
      <c r="AJ153" s="466"/>
    </row>
    <row r="154" spans="1:36" ht="12.75" customHeight="1">
      <c r="A154" s="466"/>
      <c r="B154" s="466"/>
      <c r="C154" s="466"/>
      <c r="D154" s="466"/>
      <c r="E154" s="466"/>
      <c r="F154" s="466"/>
      <c r="G154" s="466"/>
      <c r="H154" s="466"/>
      <c r="I154" s="466"/>
      <c r="J154" s="466"/>
      <c r="K154" s="466"/>
      <c r="L154" s="472"/>
      <c r="M154" s="466"/>
      <c r="N154" s="466"/>
      <c r="O154" s="466"/>
      <c r="P154" s="436"/>
      <c r="Q154" s="180"/>
      <c r="R154" s="466"/>
      <c r="S154" s="466"/>
      <c r="T154" s="466"/>
      <c r="U154" s="466"/>
      <c r="V154" s="466"/>
      <c r="W154" s="466"/>
      <c r="X154" s="466"/>
      <c r="Y154" s="466"/>
      <c r="Z154" s="466"/>
      <c r="AA154" s="466"/>
      <c r="AB154" s="466"/>
      <c r="AC154" s="466"/>
      <c r="AD154" s="466"/>
      <c r="AE154" s="466"/>
      <c r="AF154" s="466"/>
      <c r="AG154" s="466"/>
      <c r="AH154" s="466"/>
      <c r="AI154" s="466"/>
      <c r="AJ154" s="466"/>
    </row>
    <row r="155" spans="1:36" ht="12.75" customHeight="1">
      <c r="A155" s="466"/>
      <c r="B155" s="466"/>
      <c r="C155" s="466"/>
      <c r="D155" s="466"/>
      <c r="E155" s="466"/>
      <c r="F155" s="466"/>
      <c r="G155" s="466"/>
      <c r="H155" s="466"/>
      <c r="I155" s="466"/>
      <c r="J155" s="466"/>
      <c r="K155" s="466"/>
      <c r="L155" s="472"/>
      <c r="M155" s="466"/>
      <c r="N155" s="466"/>
      <c r="O155" s="466"/>
      <c r="P155" s="436"/>
      <c r="Q155" s="180"/>
      <c r="R155" s="466"/>
      <c r="S155" s="466"/>
      <c r="T155" s="466"/>
      <c r="U155" s="466"/>
      <c r="V155" s="466"/>
      <c r="W155" s="466"/>
      <c r="X155" s="466"/>
      <c r="Y155" s="466"/>
      <c r="Z155" s="466"/>
      <c r="AA155" s="466"/>
      <c r="AB155" s="466"/>
      <c r="AC155" s="466"/>
      <c r="AD155" s="466"/>
      <c r="AE155" s="466"/>
      <c r="AF155" s="466"/>
      <c r="AG155" s="466"/>
      <c r="AH155" s="466"/>
      <c r="AI155" s="466"/>
      <c r="AJ155" s="466"/>
    </row>
    <row r="156" spans="1:36" ht="12.75" customHeight="1">
      <c r="A156" s="466"/>
      <c r="B156" s="466"/>
      <c r="C156" s="466"/>
      <c r="D156" s="466"/>
      <c r="E156" s="466"/>
      <c r="F156" s="466"/>
      <c r="G156" s="466"/>
      <c r="H156" s="466"/>
      <c r="I156" s="466"/>
      <c r="J156" s="466"/>
      <c r="K156" s="466"/>
      <c r="L156" s="472"/>
      <c r="M156" s="466"/>
      <c r="N156" s="466"/>
      <c r="O156" s="466"/>
      <c r="P156" s="436"/>
      <c r="Q156" s="180"/>
      <c r="R156" s="466"/>
      <c r="S156" s="466"/>
      <c r="T156" s="466"/>
      <c r="U156" s="466"/>
      <c r="V156" s="466"/>
      <c r="W156" s="466"/>
      <c r="X156" s="466"/>
      <c r="Y156" s="466"/>
      <c r="Z156" s="466"/>
      <c r="AA156" s="466"/>
      <c r="AB156" s="466"/>
      <c r="AC156" s="466"/>
      <c r="AD156" s="466"/>
      <c r="AE156" s="466"/>
      <c r="AF156" s="466"/>
      <c r="AG156" s="466"/>
      <c r="AH156" s="466"/>
      <c r="AI156" s="466"/>
      <c r="AJ156" s="466"/>
    </row>
    <row r="157" spans="1:36" ht="12.75" customHeight="1">
      <c r="A157" s="466"/>
      <c r="B157" s="466"/>
      <c r="C157" s="466"/>
      <c r="D157" s="466"/>
      <c r="E157" s="466"/>
      <c r="F157" s="466"/>
      <c r="G157" s="466"/>
      <c r="H157" s="466"/>
      <c r="I157" s="466"/>
      <c r="J157" s="466"/>
      <c r="K157" s="466"/>
      <c r="L157" s="472"/>
      <c r="M157" s="466"/>
      <c r="N157" s="466"/>
      <c r="O157" s="466"/>
      <c r="P157" s="436"/>
      <c r="Q157" s="180"/>
      <c r="R157" s="466"/>
      <c r="S157" s="466"/>
      <c r="T157" s="466"/>
      <c r="U157" s="466"/>
      <c r="V157" s="466"/>
      <c r="W157" s="466"/>
      <c r="X157" s="466"/>
      <c r="Y157" s="466"/>
      <c r="Z157" s="466"/>
      <c r="AA157" s="466"/>
      <c r="AB157" s="466"/>
      <c r="AC157" s="466"/>
      <c r="AD157" s="466"/>
      <c r="AE157" s="466"/>
      <c r="AF157" s="466"/>
      <c r="AG157" s="466"/>
      <c r="AH157" s="466"/>
      <c r="AI157" s="466"/>
      <c r="AJ157" s="466"/>
    </row>
    <row r="158" spans="1:36" ht="12.75" customHeight="1">
      <c r="A158" s="466"/>
      <c r="B158" s="466"/>
      <c r="C158" s="466"/>
      <c r="D158" s="466"/>
      <c r="E158" s="466"/>
      <c r="F158" s="466"/>
      <c r="G158" s="466"/>
      <c r="H158" s="466"/>
      <c r="I158" s="466"/>
      <c r="J158" s="466"/>
      <c r="K158" s="466"/>
      <c r="L158" s="472"/>
      <c r="M158" s="466"/>
      <c r="N158" s="466"/>
      <c r="O158" s="466"/>
      <c r="P158" s="436"/>
      <c r="Q158" s="180"/>
      <c r="R158" s="466"/>
      <c r="S158" s="466"/>
      <c r="T158" s="466"/>
      <c r="U158" s="466"/>
      <c r="V158" s="466"/>
      <c r="W158" s="466"/>
      <c r="X158" s="466"/>
      <c r="Y158" s="466"/>
      <c r="Z158" s="466"/>
      <c r="AA158" s="466"/>
      <c r="AB158" s="466"/>
      <c r="AC158" s="466"/>
      <c r="AD158" s="466"/>
      <c r="AE158" s="466"/>
      <c r="AF158" s="466"/>
      <c r="AG158" s="466"/>
      <c r="AH158" s="466"/>
      <c r="AI158" s="466"/>
      <c r="AJ158" s="466"/>
    </row>
    <row r="159" spans="1:36" ht="12.75" customHeight="1">
      <c r="A159" s="466"/>
      <c r="B159" s="466"/>
      <c r="C159" s="466"/>
      <c r="D159" s="466"/>
      <c r="E159" s="466"/>
      <c r="F159" s="466"/>
      <c r="G159" s="466"/>
      <c r="H159" s="466"/>
      <c r="I159" s="466"/>
      <c r="J159" s="466"/>
      <c r="K159" s="466"/>
      <c r="L159" s="472"/>
      <c r="M159" s="466"/>
      <c r="N159" s="466"/>
      <c r="O159" s="466"/>
      <c r="P159" s="436"/>
      <c r="Q159" s="180"/>
      <c r="R159" s="466"/>
      <c r="S159" s="466"/>
      <c r="T159" s="466"/>
      <c r="U159" s="466"/>
      <c r="V159" s="466"/>
      <c r="W159" s="466"/>
      <c r="X159" s="466"/>
      <c r="Y159" s="466"/>
      <c r="Z159" s="466"/>
      <c r="AA159" s="466"/>
      <c r="AB159" s="466"/>
      <c r="AC159" s="466"/>
      <c r="AD159" s="466"/>
      <c r="AE159" s="466"/>
      <c r="AF159" s="466"/>
      <c r="AG159" s="466"/>
      <c r="AH159" s="466"/>
      <c r="AI159" s="466"/>
      <c r="AJ159" s="466"/>
    </row>
    <row r="160" spans="1:36" ht="12.75" customHeight="1">
      <c r="A160" s="466"/>
      <c r="B160" s="466"/>
      <c r="C160" s="466"/>
      <c r="D160" s="466"/>
      <c r="E160" s="466"/>
      <c r="F160" s="466"/>
      <c r="G160" s="466"/>
      <c r="H160" s="466"/>
      <c r="I160" s="466"/>
      <c r="J160" s="466"/>
      <c r="K160" s="466"/>
      <c r="L160" s="472"/>
      <c r="M160" s="466"/>
      <c r="N160" s="466"/>
      <c r="O160" s="466"/>
      <c r="P160" s="436"/>
      <c r="Q160" s="180"/>
      <c r="R160" s="466"/>
      <c r="S160" s="466"/>
      <c r="T160" s="466"/>
      <c r="U160" s="466"/>
      <c r="V160" s="466"/>
      <c r="W160" s="466"/>
      <c r="X160" s="466"/>
      <c r="Y160" s="466"/>
      <c r="Z160" s="466"/>
      <c r="AA160" s="466"/>
      <c r="AB160" s="466"/>
      <c r="AC160" s="466"/>
      <c r="AD160" s="466"/>
      <c r="AE160" s="466"/>
      <c r="AF160" s="466"/>
      <c r="AG160" s="466"/>
      <c r="AH160" s="466"/>
      <c r="AI160" s="466"/>
      <c r="AJ160" s="466"/>
    </row>
    <row r="161" spans="1:36" ht="12.75" customHeight="1">
      <c r="A161" s="466"/>
      <c r="B161" s="466"/>
      <c r="C161" s="466"/>
      <c r="D161" s="466"/>
      <c r="E161" s="466"/>
      <c r="F161" s="466"/>
      <c r="G161" s="466"/>
      <c r="H161" s="466"/>
      <c r="I161" s="466"/>
      <c r="J161" s="466"/>
      <c r="K161" s="466"/>
      <c r="L161" s="472"/>
      <c r="M161" s="466"/>
      <c r="N161" s="466"/>
      <c r="O161" s="466"/>
      <c r="P161" s="436"/>
      <c r="Q161" s="180"/>
      <c r="R161" s="466"/>
      <c r="S161" s="466"/>
      <c r="T161" s="466"/>
      <c r="U161" s="466"/>
      <c r="V161" s="466"/>
      <c r="W161" s="466"/>
      <c r="X161" s="466"/>
      <c r="Y161" s="466"/>
      <c r="Z161" s="466"/>
      <c r="AA161" s="466"/>
      <c r="AB161" s="466"/>
      <c r="AC161" s="466"/>
      <c r="AD161" s="466"/>
      <c r="AE161" s="466"/>
      <c r="AF161" s="466"/>
      <c r="AG161" s="466"/>
      <c r="AH161" s="466"/>
      <c r="AI161" s="466"/>
      <c r="AJ161" s="466"/>
    </row>
    <row r="162" spans="1:36" ht="12.75" customHeight="1">
      <c r="A162" s="466"/>
      <c r="B162" s="466"/>
      <c r="C162" s="466"/>
      <c r="D162" s="466"/>
      <c r="E162" s="466"/>
      <c r="F162" s="466"/>
      <c r="G162" s="466"/>
      <c r="H162" s="466"/>
      <c r="I162" s="466"/>
      <c r="J162" s="466"/>
      <c r="K162" s="466"/>
      <c r="L162" s="472"/>
      <c r="M162" s="466"/>
      <c r="N162" s="466"/>
      <c r="O162" s="466"/>
      <c r="P162" s="436"/>
      <c r="Q162" s="180"/>
      <c r="R162" s="466"/>
      <c r="S162" s="466"/>
      <c r="T162" s="466"/>
      <c r="U162" s="466"/>
      <c r="V162" s="466"/>
      <c r="W162" s="466"/>
      <c r="X162" s="466"/>
      <c r="Y162" s="466"/>
      <c r="Z162" s="466"/>
      <c r="AA162" s="466"/>
      <c r="AB162" s="466"/>
      <c r="AC162" s="466"/>
      <c r="AD162" s="466"/>
      <c r="AE162" s="466"/>
      <c r="AF162" s="466"/>
      <c r="AG162" s="466"/>
      <c r="AH162" s="466"/>
      <c r="AI162" s="466"/>
      <c r="AJ162" s="466"/>
    </row>
    <row r="163" spans="1:36" ht="12.75" customHeight="1">
      <c r="A163" s="466"/>
      <c r="B163" s="466"/>
      <c r="C163" s="466"/>
      <c r="D163" s="466"/>
      <c r="E163" s="466"/>
      <c r="F163" s="466"/>
      <c r="G163" s="466"/>
      <c r="H163" s="466"/>
      <c r="I163" s="466"/>
      <c r="J163" s="466"/>
      <c r="K163" s="466"/>
      <c r="L163" s="472"/>
      <c r="M163" s="466"/>
      <c r="N163" s="466"/>
      <c r="O163" s="466"/>
      <c r="P163" s="436"/>
      <c r="Q163" s="180"/>
      <c r="R163" s="466"/>
      <c r="S163" s="466"/>
      <c r="T163" s="466"/>
      <c r="U163" s="466"/>
      <c r="V163" s="466"/>
      <c r="W163" s="466"/>
      <c r="X163" s="466"/>
      <c r="Y163" s="466"/>
      <c r="Z163" s="466"/>
      <c r="AA163" s="466"/>
      <c r="AB163" s="466"/>
      <c r="AC163" s="466"/>
      <c r="AD163" s="466"/>
      <c r="AE163" s="466"/>
      <c r="AF163" s="466"/>
      <c r="AG163" s="466"/>
      <c r="AH163" s="466"/>
      <c r="AI163" s="466"/>
      <c r="AJ163" s="466"/>
    </row>
    <row r="164" spans="1:36" ht="12.75" customHeight="1">
      <c r="A164" s="466"/>
      <c r="B164" s="466"/>
      <c r="C164" s="466"/>
      <c r="D164" s="466"/>
      <c r="E164" s="466"/>
      <c r="F164" s="466"/>
      <c r="G164" s="466"/>
      <c r="H164" s="466"/>
      <c r="I164" s="466"/>
      <c r="J164" s="466"/>
      <c r="K164" s="466"/>
      <c r="L164" s="472"/>
      <c r="M164" s="466"/>
      <c r="N164" s="466"/>
      <c r="O164" s="466"/>
      <c r="P164" s="436"/>
      <c r="Q164" s="180"/>
      <c r="R164" s="466"/>
      <c r="S164" s="466"/>
      <c r="T164" s="466"/>
      <c r="U164" s="466"/>
      <c r="V164" s="466"/>
      <c r="W164" s="466"/>
      <c r="X164" s="466"/>
      <c r="Y164" s="466"/>
      <c r="Z164" s="466"/>
      <c r="AA164" s="466"/>
      <c r="AB164" s="466"/>
      <c r="AC164" s="466"/>
      <c r="AD164" s="466"/>
      <c r="AE164" s="466"/>
      <c r="AF164" s="466"/>
      <c r="AG164" s="466"/>
      <c r="AH164" s="466"/>
      <c r="AI164" s="466"/>
      <c r="AJ164" s="466"/>
    </row>
    <row r="165" spans="1:36" ht="12.75" customHeight="1">
      <c r="A165" s="466"/>
      <c r="B165" s="466"/>
      <c r="C165" s="466"/>
      <c r="D165" s="466"/>
      <c r="E165" s="466"/>
      <c r="F165" s="466"/>
      <c r="G165" s="466"/>
      <c r="H165" s="466"/>
      <c r="I165" s="466"/>
      <c r="J165" s="466"/>
      <c r="K165" s="466"/>
      <c r="L165" s="472"/>
      <c r="M165" s="466"/>
      <c r="N165" s="466"/>
      <c r="O165" s="466"/>
      <c r="P165" s="436"/>
      <c r="Q165" s="180"/>
      <c r="R165" s="466"/>
      <c r="S165" s="466"/>
      <c r="T165" s="466"/>
      <c r="U165" s="466"/>
      <c r="V165" s="466"/>
      <c r="W165" s="466"/>
      <c r="X165" s="466"/>
      <c r="Y165" s="466"/>
      <c r="Z165" s="466"/>
      <c r="AA165" s="466"/>
      <c r="AB165" s="466"/>
      <c r="AC165" s="466"/>
      <c r="AD165" s="466"/>
      <c r="AE165" s="466"/>
      <c r="AF165" s="466"/>
      <c r="AG165" s="466"/>
      <c r="AH165" s="466"/>
      <c r="AI165" s="466"/>
      <c r="AJ165" s="466"/>
    </row>
    <row r="166" spans="1:36" ht="12.75" customHeight="1">
      <c r="A166" s="466"/>
      <c r="B166" s="466"/>
      <c r="C166" s="466"/>
      <c r="D166" s="466"/>
      <c r="E166" s="466"/>
      <c r="F166" s="466"/>
      <c r="G166" s="466"/>
      <c r="H166" s="466"/>
      <c r="I166" s="466"/>
      <c r="J166" s="466"/>
      <c r="K166" s="466"/>
      <c r="L166" s="472"/>
      <c r="M166" s="466"/>
      <c r="N166" s="466"/>
      <c r="O166" s="466"/>
      <c r="P166" s="436"/>
      <c r="Q166" s="180"/>
      <c r="R166" s="466"/>
      <c r="S166" s="466"/>
      <c r="T166" s="466"/>
      <c r="U166" s="466"/>
      <c r="V166" s="466"/>
      <c r="W166" s="466"/>
      <c r="X166" s="466"/>
      <c r="Y166" s="466"/>
      <c r="Z166" s="466"/>
      <c r="AA166" s="466"/>
      <c r="AB166" s="466"/>
      <c r="AC166" s="466"/>
      <c r="AD166" s="466"/>
      <c r="AE166" s="466"/>
      <c r="AF166" s="466"/>
      <c r="AG166" s="466"/>
      <c r="AH166" s="466"/>
      <c r="AI166" s="466"/>
      <c r="AJ166" s="466"/>
    </row>
    <row r="167" spans="1:36" ht="12.75" customHeight="1">
      <c r="A167" s="466"/>
      <c r="B167" s="466"/>
      <c r="C167" s="466"/>
      <c r="D167" s="466"/>
      <c r="E167" s="466"/>
      <c r="F167" s="466"/>
      <c r="G167" s="466"/>
      <c r="H167" s="466"/>
      <c r="I167" s="466"/>
      <c r="J167" s="466"/>
      <c r="K167" s="466"/>
      <c r="L167" s="472"/>
      <c r="M167" s="466"/>
      <c r="N167" s="466"/>
      <c r="O167" s="466"/>
      <c r="P167" s="436"/>
      <c r="Q167" s="180"/>
      <c r="R167" s="466"/>
      <c r="S167" s="466"/>
      <c r="T167" s="466"/>
      <c r="U167" s="466"/>
      <c r="V167" s="466"/>
      <c r="W167" s="466"/>
      <c r="X167" s="466"/>
      <c r="Y167" s="466"/>
      <c r="Z167" s="466"/>
      <c r="AA167" s="466"/>
      <c r="AB167" s="466"/>
      <c r="AC167" s="466"/>
      <c r="AD167" s="466"/>
      <c r="AE167" s="466"/>
      <c r="AF167" s="466"/>
      <c r="AG167" s="466"/>
      <c r="AH167" s="466"/>
      <c r="AI167" s="466"/>
      <c r="AJ167" s="466"/>
    </row>
    <row r="168" spans="1:36" ht="12.75" customHeight="1">
      <c r="A168" s="466"/>
      <c r="B168" s="466"/>
      <c r="C168" s="466"/>
      <c r="D168" s="466"/>
      <c r="E168" s="466"/>
      <c r="F168" s="466"/>
      <c r="G168" s="466"/>
      <c r="H168" s="466"/>
      <c r="I168" s="466"/>
      <c r="J168" s="466"/>
      <c r="K168" s="466"/>
      <c r="L168" s="472"/>
      <c r="M168" s="466"/>
      <c r="N168" s="466"/>
      <c r="O168" s="466"/>
      <c r="P168" s="436"/>
      <c r="Q168" s="180"/>
      <c r="R168" s="466"/>
      <c r="S168" s="466"/>
      <c r="T168" s="466"/>
      <c r="U168" s="466"/>
      <c r="V168" s="466"/>
      <c r="W168" s="466"/>
      <c r="X168" s="466"/>
      <c r="Y168" s="466"/>
      <c r="Z168" s="466"/>
      <c r="AA168" s="466"/>
      <c r="AB168" s="466"/>
      <c r="AC168" s="466"/>
      <c r="AD168" s="466"/>
      <c r="AE168" s="466"/>
      <c r="AF168" s="466"/>
      <c r="AG168" s="466"/>
      <c r="AH168" s="466"/>
      <c r="AI168" s="466"/>
      <c r="AJ168" s="466"/>
    </row>
    <row r="169" spans="1:36" ht="12.75" customHeight="1">
      <c r="A169" s="466"/>
      <c r="B169" s="466"/>
      <c r="C169" s="466"/>
      <c r="D169" s="466"/>
      <c r="E169" s="466"/>
      <c r="F169" s="466"/>
      <c r="G169" s="466"/>
      <c r="H169" s="466"/>
      <c r="I169" s="466"/>
      <c r="J169" s="466"/>
      <c r="K169" s="466"/>
      <c r="L169" s="472"/>
      <c r="M169" s="466"/>
      <c r="N169" s="466"/>
      <c r="O169" s="466"/>
      <c r="P169" s="436"/>
      <c r="Q169" s="180"/>
      <c r="R169" s="466"/>
      <c r="S169" s="466"/>
      <c r="T169" s="466"/>
      <c r="U169" s="466"/>
      <c r="V169" s="466"/>
      <c r="W169" s="466"/>
      <c r="X169" s="466"/>
      <c r="Y169" s="466"/>
      <c r="Z169" s="466"/>
      <c r="AA169" s="466"/>
      <c r="AB169" s="466"/>
      <c r="AC169" s="466"/>
      <c r="AD169" s="466"/>
      <c r="AE169" s="466"/>
      <c r="AF169" s="466"/>
      <c r="AG169" s="466"/>
      <c r="AH169" s="466"/>
      <c r="AI169" s="466"/>
      <c r="AJ169" s="466"/>
    </row>
    <row r="170" spans="1:36" ht="12.75" customHeight="1">
      <c r="A170" s="466"/>
      <c r="B170" s="466"/>
      <c r="C170" s="466"/>
      <c r="D170" s="466"/>
      <c r="E170" s="466"/>
      <c r="F170" s="466"/>
      <c r="G170" s="466"/>
      <c r="H170" s="466"/>
      <c r="I170" s="466"/>
      <c r="J170" s="466"/>
      <c r="K170" s="466"/>
      <c r="L170" s="472"/>
      <c r="M170" s="466"/>
      <c r="N170" s="466"/>
      <c r="O170" s="466"/>
      <c r="P170" s="436"/>
      <c r="Q170" s="180"/>
      <c r="R170" s="466"/>
      <c r="S170" s="466"/>
      <c r="T170" s="466"/>
      <c r="U170" s="466"/>
      <c r="V170" s="466"/>
      <c r="W170" s="466"/>
      <c r="X170" s="466"/>
      <c r="Y170" s="466"/>
      <c r="Z170" s="466"/>
      <c r="AA170" s="466"/>
      <c r="AB170" s="466"/>
      <c r="AC170" s="466"/>
      <c r="AD170" s="466"/>
      <c r="AE170" s="466"/>
      <c r="AF170" s="466"/>
      <c r="AG170" s="466"/>
      <c r="AH170" s="466"/>
      <c r="AI170" s="466"/>
      <c r="AJ170" s="466"/>
    </row>
    <row r="171" spans="1:36" ht="12.75" customHeight="1">
      <c r="A171" s="466"/>
      <c r="B171" s="466"/>
      <c r="C171" s="466"/>
      <c r="D171" s="466"/>
      <c r="E171" s="466"/>
      <c r="F171" s="466"/>
      <c r="G171" s="466"/>
      <c r="H171" s="466"/>
      <c r="I171" s="466"/>
      <c r="J171" s="466"/>
      <c r="K171" s="466"/>
      <c r="L171" s="472"/>
      <c r="M171" s="466"/>
      <c r="N171" s="466"/>
      <c r="O171" s="466"/>
      <c r="P171" s="436"/>
      <c r="Q171" s="180"/>
      <c r="R171" s="466"/>
      <c r="S171" s="466"/>
      <c r="T171" s="466"/>
      <c r="U171" s="466"/>
      <c r="V171" s="466"/>
      <c r="W171" s="466"/>
      <c r="X171" s="466"/>
      <c r="Y171" s="466"/>
      <c r="Z171" s="466"/>
      <c r="AA171" s="466"/>
      <c r="AB171" s="466"/>
      <c r="AC171" s="466"/>
      <c r="AD171" s="466"/>
      <c r="AE171" s="466"/>
      <c r="AF171" s="466"/>
      <c r="AG171" s="466"/>
      <c r="AH171" s="466"/>
      <c r="AI171" s="466"/>
      <c r="AJ171" s="466"/>
    </row>
    <row r="172" spans="1:36" ht="12.75" customHeight="1">
      <c r="A172" s="466"/>
      <c r="B172" s="466"/>
      <c r="C172" s="466"/>
      <c r="D172" s="466"/>
      <c r="E172" s="466"/>
      <c r="F172" s="466"/>
      <c r="G172" s="466"/>
      <c r="H172" s="466"/>
      <c r="I172" s="466"/>
      <c r="J172" s="466"/>
      <c r="K172" s="466"/>
      <c r="L172" s="472"/>
      <c r="M172" s="466"/>
      <c r="N172" s="466"/>
      <c r="O172" s="466"/>
      <c r="P172" s="436"/>
      <c r="Q172" s="180"/>
      <c r="R172" s="466"/>
      <c r="S172" s="466"/>
      <c r="T172" s="466"/>
      <c r="U172" s="466"/>
      <c r="V172" s="466"/>
      <c r="W172" s="466"/>
      <c r="X172" s="466"/>
      <c r="Y172" s="466"/>
      <c r="Z172" s="466"/>
      <c r="AA172" s="466"/>
      <c r="AB172" s="466"/>
      <c r="AC172" s="466"/>
      <c r="AD172" s="466"/>
      <c r="AE172" s="466"/>
      <c r="AF172" s="466"/>
      <c r="AG172" s="466"/>
      <c r="AH172" s="466"/>
      <c r="AI172" s="466"/>
      <c r="AJ172" s="466"/>
    </row>
    <row r="173" spans="1:36" ht="12.75" customHeight="1">
      <c r="A173" s="466"/>
      <c r="B173" s="466"/>
      <c r="C173" s="466"/>
      <c r="D173" s="466"/>
      <c r="E173" s="466"/>
      <c r="F173" s="466"/>
      <c r="G173" s="466"/>
      <c r="H173" s="466"/>
      <c r="I173" s="466"/>
      <c r="J173" s="466"/>
      <c r="K173" s="466"/>
      <c r="L173" s="472"/>
      <c r="M173" s="466"/>
      <c r="N173" s="466"/>
      <c r="O173" s="466"/>
      <c r="P173" s="436"/>
      <c r="Q173" s="180"/>
      <c r="R173" s="466"/>
      <c r="S173" s="466"/>
      <c r="T173" s="466"/>
      <c r="U173" s="466"/>
      <c r="V173" s="466"/>
      <c r="W173" s="466"/>
      <c r="X173" s="466"/>
      <c r="Y173" s="466"/>
      <c r="Z173" s="466"/>
      <c r="AA173" s="466"/>
      <c r="AB173" s="466"/>
      <c r="AC173" s="466"/>
      <c r="AD173" s="466"/>
      <c r="AE173" s="466"/>
      <c r="AF173" s="466"/>
      <c r="AG173" s="466"/>
      <c r="AH173" s="466"/>
      <c r="AI173" s="466"/>
      <c r="AJ173" s="466"/>
    </row>
    <row r="174" spans="1:36" ht="12.75" customHeight="1">
      <c r="A174" s="466"/>
      <c r="B174" s="466"/>
      <c r="C174" s="466"/>
      <c r="D174" s="466"/>
      <c r="E174" s="466"/>
      <c r="F174" s="466"/>
      <c r="G174" s="466"/>
      <c r="H174" s="466"/>
      <c r="I174" s="466"/>
      <c r="J174" s="466"/>
      <c r="K174" s="466"/>
      <c r="L174" s="472"/>
      <c r="M174" s="466"/>
      <c r="N174" s="466"/>
      <c r="O174" s="466"/>
      <c r="P174" s="436"/>
      <c r="Q174" s="180"/>
      <c r="R174" s="466"/>
      <c r="S174" s="466"/>
      <c r="T174" s="466"/>
      <c r="U174" s="466"/>
      <c r="V174" s="466"/>
      <c r="W174" s="466"/>
      <c r="X174" s="466"/>
      <c r="Y174" s="466"/>
      <c r="Z174" s="466"/>
      <c r="AA174" s="466"/>
      <c r="AB174" s="466"/>
      <c r="AC174" s="466"/>
      <c r="AD174" s="466"/>
      <c r="AE174" s="466"/>
      <c r="AF174" s="466"/>
      <c r="AG174" s="466"/>
      <c r="AH174" s="466"/>
      <c r="AI174" s="466"/>
      <c r="AJ174" s="466"/>
    </row>
    <row r="175" spans="1:36" ht="12.75" customHeight="1">
      <c r="A175" s="466"/>
      <c r="B175" s="466"/>
      <c r="C175" s="466"/>
      <c r="D175" s="466"/>
      <c r="E175" s="466"/>
      <c r="F175" s="466"/>
      <c r="G175" s="466"/>
      <c r="H175" s="466"/>
      <c r="I175" s="466"/>
      <c r="J175" s="466"/>
      <c r="K175" s="466"/>
      <c r="L175" s="472"/>
      <c r="M175" s="466"/>
      <c r="N175" s="466"/>
      <c r="O175" s="466"/>
      <c r="P175" s="436"/>
      <c r="Q175" s="180"/>
      <c r="R175" s="466"/>
      <c r="S175" s="466"/>
      <c r="T175" s="466"/>
      <c r="U175" s="466"/>
      <c r="V175" s="466"/>
      <c r="W175" s="466"/>
      <c r="X175" s="466"/>
      <c r="Y175" s="466"/>
      <c r="Z175" s="466"/>
      <c r="AA175" s="466"/>
      <c r="AB175" s="466"/>
      <c r="AC175" s="466"/>
      <c r="AD175" s="466"/>
      <c r="AE175" s="466"/>
      <c r="AF175" s="466"/>
      <c r="AG175" s="466"/>
      <c r="AH175" s="466"/>
      <c r="AI175" s="466"/>
      <c r="AJ175" s="466"/>
    </row>
    <row r="176" spans="1:36" ht="12.75" customHeight="1">
      <c r="A176" s="466"/>
      <c r="B176" s="466"/>
      <c r="C176" s="466"/>
      <c r="D176" s="466"/>
      <c r="E176" s="466"/>
      <c r="F176" s="466"/>
      <c r="G176" s="466"/>
      <c r="H176" s="466"/>
      <c r="I176" s="466"/>
      <c r="J176" s="466"/>
      <c r="K176" s="466"/>
      <c r="L176" s="472"/>
      <c r="M176" s="466"/>
      <c r="N176" s="466"/>
      <c r="O176" s="466"/>
      <c r="P176" s="436"/>
      <c r="Q176" s="180"/>
      <c r="R176" s="466"/>
      <c r="S176" s="466"/>
      <c r="T176" s="466"/>
      <c r="U176" s="466"/>
      <c r="V176" s="466"/>
      <c r="W176" s="466"/>
      <c r="X176" s="466"/>
      <c r="Y176" s="466"/>
      <c r="Z176" s="466"/>
      <c r="AA176" s="466"/>
      <c r="AB176" s="466"/>
      <c r="AC176" s="466"/>
      <c r="AD176" s="466"/>
      <c r="AE176" s="466"/>
      <c r="AF176" s="466"/>
      <c r="AG176" s="466"/>
      <c r="AH176" s="466"/>
      <c r="AI176" s="466"/>
      <c r="AJ176" s="466"/>
    </row>
    <row r="177" spans="1:36" ht="12.75" customHeight="1">
      <c r="A177" s="466"/>
      <c r="B177" s="466"/>
      <c r="C177" s="466"/>
      <c r="D177" s="466"/>
      <c r="E177" s="466"/>
      <c r="F177" s="466"/>
      <c r="G177" s="466"/>
      <c r="H177" s="466"/>
      <c r="I177" s="466"/>
      <c r="J177" s="466"/>
      <c r="K177" s="466"/>
      <c r="L177" s="472"/>
      <c r="M177" s="466"/>
      <c r="N177" s="466"/>
      <c r="O177" s="466"/>
      <c r="P177" s="436"/>
      <c r="Q177" s="180"/>
      <c r="R177" s="466"/>
      <c r="S177" s="466"/>
      <c r="T177" s="466"/>
      <c r="U177" s="466"/>
      <c r="V177" s="466"/>
      <c r="W177" s="466"/>
      <c r="X177" s="466"/>
      <c r="Y177" s="466"/>
      <c r="Z177" s="466"/>
      <c r="AA177" s="466"/>
      <c r="AB177" s="466"/>
      <c r="AC177" s="466"/>
      <c r="AD177" s="466"/>
      <c r="AE177" s="466"/>
      <c r="AF177" s="466"/>
      <c r="AG177" s="466"/>
      <c r="AH177" s="466"/>
      <c r="AI177" s="466"/>
      <c r="AJ177" s="466"/>
    </row>
    <row r="178" spans="1:36" ht="12.75" customHeight="1">
      <c r="A178" s="466"/>
      <c r="B178" s="466"/>
      <c r="C178" s="466"/>
      <c r="D178" s="466"/>
      <c r="E178" s="466"/>
      <c r="F178" s="466"/>
      <c r="G178" s="466"/>
      <c r="H178" s="466"/>
      <c r="I178" s="466"/>
      <c r="J178" s="466"/>
      <c r="K178" s="466"/>
      <c r="L178" s="472"/>
      <c r="M178" s="466"/>
      <c r="N178" s="466"/>
      <c r="O178" s="466"/>
      <c r="P178" s="436"/>
      <c r="Q178" s="180"/>
      <c r="R178" s="466"/>
      <c r="S178" s="466"/>
      <c r="T178" s="466"/>
      <c r="U178" s="466"/>
      <c r="V178" s="466"/>
      <c r="W178" s="466"/>
      <c r="X178" s="466"/>
      <c r="Y178" s="466"/>
      <c r="Z178" s="466"/>
      <c r="AA178" s="466"/>
      <c r="AB178" s="466"/>
      <c r="AC178" s="466"/>
      <c r="AD178" s="466"/>
      <c r="AE178" s="466"/>
      <c r="AF178" s="466"/>
      <c r="AG178" s="466"/>
      <c r="AH178" s="466"/>
      <c r="AI178" s="466"/>
      <c r="AJ178" s="466"/>
    </row>
    <row r="179" spans="1:36" ht="12.75" customHeight="1">
      <c r="A179" s="466"/>
      <c r="B179" s="466"/>
      <c r="C179" s="466"/>
      <c r="D179" s="466"/>
      <c r="E179" s="466"/>
      <c r="F179" s="466"/>
      <c r="G179" s="466"/>
      <c r="H179" s="466"/>
      <c r="I179" s="466"/>
      <c r="J179" s="466"/>
      <c r="K179" s="466"/>
      <c r="L179" s="472"/>
      <c r="M179" s="466"/>
      <c r="N179" s="466"/>
      <c r="O179" s="466"/>
      <c r="P179" s="436"/>
      <c r="Q179" s="180"/>
      <c r="R179" s="466"/>
      <c r="S179" s="466"/>
      <c r="T179" s="466"/>
      <c r="U179" s="466"/>
      <c r="V179" s="466"/>
      <c r="W179" s="466"/>
      <c r="X179" s="466"/>
      <c r="Y179" s="466"/>
      <c r="Z179" s="466"/>
      <c r="AA179" s="466"/>
      <c r="AB179" s="466"/>
      <c r="AC179" s="466"/>
      <c r="AD179" s="466"/>
      <c r="AE179" s="466"/>
      <c r="AF179" s="466"/>
      <c r="AG179" s="466"/>
      <c r="AH179" s="466"/>
      <c r="AI179" s="466"/>
      <c r="AJ179" s="466"/>
    </row>
    <row r="180" spans="1:36" ht="12.75" customHeight="1">
      <c r="A180" s="466"/>
      <c r="B180" s="466"/>
      <c r="C180" s="466"/>
      <c r="D180" s="466"/>
      <c r="E180" s="466"/>
      <c r="F180" s="466"/>
      <c r="G180" s="466"/>
      <c r="H180" s="466"/>
      <c r="I180" s="466"/>
      <c r="J180" s="466"/>
      <c r="K180" s="466"/>
      <c r="L180" s="472"/>
      <c r="M180" s="466"/>
      <c r="N180" s="466"/>
      <c r="O180" s="466"/>
      <c r="P180" s="436"/>
      <c r="Q180" s="180"/>
      <c r="R180" s="466"/>
      <c r="S180" s="466"/>
      <c r="T180" s="466"/>
      <c r="U180" s="466"/>
      <c r="V180" s="466"/>
      <c r="W180" s="466"/>
      <c r="X180" s="466"/>
      <c r="Y180" s="466"/>
      <c r="Z180" s="466"/>
      <c r="AA180" s="466"/>
      <c r="AB180" s="466"/>
      <c r="AC180" s="466"/>
      <c r="AD180" s="466"/>
      <c r="AE180" s="466"/>
      <c r="AF180" s="466"/>
      <c r="AG180" s="466"/>
      <c r="AH180" s="466"/>
      <c r="AI180" s="466"/>
      <c r="AJ180" s="466"/>
    </row>
    <row r="181" spans="1:36" ht="12.75" customHeight="1">
      <c r="A181" s="466"/>
      <c r="B181" s="466"/>
      <c r="C181" s="466"/>
      <c r="D181" s="466"/>
      <c r="E181" s="466"/>
      <c r="F181" s="466"/>
      <c r="G181" s="466"/>
      <c r="H181" s="466"/>
      <c r="I181" s="466"/>
      <c r="J181" s="466"/>
      <c r="K181" s="466"/>
      <c r="L181" s="472"/>
      <c r="M181" s="466"/>
      <c r="N181" s="466"/>
      <c r="O181" s="466"/>
      <c r="P181" s="436"/>
      <c r="Q181" s="180"/>
      <c r="R181" s="466"/>
      <c r="S181" s="466"/>
      <c r="T181" s="466"/>
      <c r="U181" s="466"/>
      <c r="V181" s="466"/>
      <c r="W181" s="466"/>
      <c r="X181" s="466"/>
      <c r="Y181" s="466"/>
      <c r="Z181" s="466"/>
      <c r="AA181" s="466"/>
      <c r="AB181" s="466"/>
      <c r="AC181" s="466"/>
      <c r="AD181" s="466"/>
      <c r="AE181" s="466"/>
      <c r="AF181" s="466"/>
      <c r="AG181" s="466"/>
      <c r="AH181" s="466"/>
      <c r="AI181" s="466"/>
      <c r="AJ181" s="466"/>
    </row>
    <row r="182" spans="1:36" ht="12.75" customHeight="1">
      <c r="A182" s="466"/>
      <c r="B182" s="466"/>
      <c r="C182" s="466"/>
      <c r="D182" s="466"/>
      <c r="E182" s="466"/>
      <c r="F182" s="466"/>
      <c r="G182" s="466"/>
      <c r="H182" s="466"/>
      <c r="I182" s="466"/>
      <c r="J182" s="466"/>
      <c r="K182" s="466"/>
      <c r="L182" s="472"/>
      <c r="M182" s="466"/>
      <c r="N182" s="466"/>
      <c r="O182" s="466"/>
      <c r="P182" s="436"/>
      <c r="Q182" s="180"/>
      <c r="R182" s="466"/>
      <c r="S182" s="466"/>
      <c r="T182" s="466"/>
      <c r="U182" s="466"/>
      <c r="V182" s="466"/>
      <c r="W182" s="466"/>
      <c r="X182" s="466"/>
      <c r="Y182" s="466"/>
      <c r="Z182" s="466"/>
      <c r="AA182" s="466"/>
      <c r="AB182" s="466"/>
      <c r="AC182" s="466"/>
      <c r="AD182" s="466"/>
      <c r="AE182" s="466"/>
      <c r="AF182" s="466"/>
      <c r="AG182" s="466"/>
      <c r="AH182" s="466"/>
      <c r="AI182" s="466"/>
      <c r="AJ182" s="466"/>
    </row>
    <row r="183" spans="1:36" ht="12.75" customHeight="1">
      <c r="A183" s="466"/>
      <c r="B183" s="466"/>
      <c r="C183" s="466"/>
      <c r="D183" s="466"/>
      <c r="E183" s="466"/>
      <c r="F183" s="466"/>
      <c r="G183" s="466"/>
      <c r="H183" s="466"/>
      <c r="I183" s="466"/>
      <c r="J183" s="466"/>
      <c r="K183" s="466"/>
      <c r="L183" s="472"/>
      <c r="M183" s="466"/>
      <c r="N183" s="466"/>
      <c r="O183" s="466"/>
      <c r="P183" s="436"/>
      <c r="Q183" s="180"/>
      <c r="R183" s="466"/>
      <c r="S183" s="466"/>
      <c r="T183" s="466"/>
      <c r="U183" s="466"/>
      <c r="V183" s="466"/>
      <c r="W183" s="466"/>
      <c r="X183" s="466"/>
      <c r="Y183" s="466"/>
      <c r="Z183" s="466"/>
      <c r="AA183" s="466"/>
      <c r="AB183" s="466"/>
      <c r="AC183" s="466"/>
      <c r="AD183" s="466"/>
      <c r="AE183" s="466"/>
      <c r="AF183" s="466"/>
      <c r="AG183" s="466"/>
      <c r="AH183" s="466"/>
      <c r="AI183" s="466"/>
      <c r="AJ183" s="466"/>
    </row>
    <row r="184" spans="1:36" ht="12.75" customHeight="1">
      <c r="A184" s="466"/>
      <c r="B184" s="466"/>
      <c r="C184" s="466"/>
      <c r="D184" s="466"/>
      <c r="E184" s="466"/>
      <c r="F184" s="466"/>
      <c r="G184" s="466"/>
      <c r="H184" s="466"/>
      <c r="I184" s="466"/>
      <c r="J184" s="466"/>
      <c r="K184" s="466"/>
      <c r="L184" s="472"/>
      <c r="M184" s="466"/>
      <c r="N184" s="466"/>
      <c r="O184" s="466"/>
      <c r="P184" s="436"/>
      <c r="Q184" s="180"/>
      <c r="R184" s="466"/>
      <c r="S184" s="466"/>
      <c r="T184" s="466"/>
      <c r="U184" s="466"/>
      <c r="V184" s="466"/>
      <c r="W184" s="466"/>
      <c r="X184" s="466"/>
      <c r="Y184" s="466"/>
      <c r="Z184" s="466"/>
      <c r="AA184" s="466"/>
      <c r="AB184" s="466"/>
      <c r="AC184" s="466"/>
      <c r="AD184" s="466"/>
      <c r="AE184" s="466"/>
      <c r="AF184" s="466"/>
      <c r="AG184" s="466"/>
      <c r="AH184" s="466"/>
      <c r="AI184" s="466"/>
      <c r="AJ184" s="466"/>
    </row>
    <row r="185" spans="1:36" ht="12.75" customHeight="1">
      <c r="A185" s="466"/>
      <c r="B185" s="466"/>
      <c r="C185" s="466"/>
      <c r="D185" s="466"/>
      <c r="E185" s="466"/>
      <c r="F185" s="466"/>
      <c r="G185" s="466"/>
      <c r="H185" s="466"/>
      <c r="I185" s="466"/>
      <c r="J185" s="466"/>
      <c r="K185" s="466"/>
      <c r="L185" s="472"/>
      <c r="M185" s="466"/>
      <c r="N185" s="466"/>
      <c r="O185" s="466"/>
      <c r="P185" s="436"/>
      <c r="Q185" s="180"/>
      <c r="R185" s="466"/>
      <c r="S185" s="466"/>
      <c r="T185" s="466"/>
      <c r="U185" s="466"/>
      <c r="V185" s="466"/>
      <c r="W185" s="466"/>
      <c r="X185" s="466"/>
      <c r="Y185" s="466"/>
      <c r="Z185" s="466"/>
      <c r="AA185" s="466"/>
      <c r="AB185" s="466"/>
      <c r="AC185" s="466"/>
      <c r="AD185" s="466"/>
      <c r="AE185" s="466"/>
      <c r="AF185" s="466"/>
      <c r="AG185" s="466"/>
      <c r="AH185" s="466"/>
      <c r="AI185" s="466"/>
      <c r="AJ185" s="466"/>
    </row>
    <row r="186" spans="1:36" ht="12.75" customHeight="1">
      <c r="A186" s="466"/>
      <c r="B186" s="466"/>
      <c r="C186" s="466"/>
      <c r="D186" s="466"/>
      <c r="E186" s="466"/>
      <c r="F186" s="466"/>
      <c r="G186" s="466"/>
      <c r="H186" s="466"/>
      <c r="I186" s="466"/>
      <c r="J186" s="466"/>
      <c r="K186" s="466"/>
      <c r="L186" s="472"/>
      <c r="M186" s="466"/>
      <c r="N186" s="466"/>
      <c r="O186" s="466"/>
      <c r="P186" s="436"/>
      <c r="Q186" s="180"/>
      <c r="R186" s="466"/>
      <c r="S186" s="466"/>
      <c r="T186" s="466"/>
      <c r="U186" s="466"/>
      <c r="V186" s="466"/>
      <c r="W186" s="466"/>
      <c r="X186" s="466"/>
      <c r="Y186" s="466"/>
      <c r="Z186" s="466"/>
      <c r="AA186" s="466"/>
      <c r="AB186" s="466"/>
      <c r="AC186" s="466"/>
      <c r="AD186" s="466"/>
      <c r="AE186" s="466"/>
      <c r="AF186" s="466"/>
      <c r="AG186" s="466"/>
      <c r="AH186" s="466"/>
      <c r="AI186" s="466"/>
      <c r="AJ186" s="466"/>
    </row>
    <row r="187" spans="1:36" ht="12.75" customHeight="1">
      <c r="A187" s="466"/>
      <c r="B187" s="466"/>
      <c r="C187" s="466"/>
      <c r="D187" s="466"/>
      <c r="E187" s="466"/>
      <c r="F187" s="466"/>
      <c r="G187" s="466"/>
      <c r="H187" s="466"/>
      <c r="I187" s="466"/>
      <c r="J187" s="466"/>
      <c r="K187" s="466"/>
      <c r="L187" s="472"/>
      <c r="M187" s="466"/>
      <c r="N187" s="466"/>
      <c r="O187" s="466"/>
      <c r="P187" s="436"/>
      <c r="Q187" s="180"/>
      <c r="R187" s="466"/>
      <c r="S187" s="466"/>
      <c r="T187" s="466"/>
      <c r="U187" s="466"/>
      <c r="V187" s="466"/>
      <c r="W187" s="466"/>
      <c r="X187" s="466"/>
      <c r="Y187" s="466"/>
      <c r="Z187" s="466"/>
      <c r="AA187" s="466"/>
      <c r="AB187" s="466"/>
      <c r="AC187" s="466"/>
      <c r="AD187" s="466"/>
      <c r="AE187" s="466"/>
      <c r="AF187" s="466"/>
      <c r="AG187" s="466"/>
      <c r="AH187" s="466"/>
      <c r="AI187" s="466"/>
      <c r="AJ187" s="466"/>
    </row>
    <row r="188" spans="1:36" ht="12.75" customHeight="1">
      <c r="A188" s="466"/>
      <c r="B188" s="466"/>
      <c r="C188" s="466"/>
      <c r="D188" s="466"/>
      <c r="E188" s="466"/>
      <c r="F188" s="466"/>
      <c r="G188" s="466"/>
      <c r="H188" s="466"/>
      <c r="I188" s="466"/>
      <c r="J188" s="466"/>
      <c r="K188" s="466"/>
      <c r="L188" s="472"/>
      <c r="M188" s="466"/>
      <c r="N188" s="466"/>
      <c r="O188" s="466"/>
      <c r="P188" s="436"/>
      <c r="Q188" s="180"/>
      <c r="R188" s="466"/>
      <c r="S188" s="466"/>
      <c r="T188" s="466"/>
      <c r="U188" s="466"/>
      <c r="V188" s="466"/>
      <c r="W188" s="466"/>
      <c r="X188" s="466"/>
      <c r="Y188" s="466"/>
      <c r="Z188" s="466"/>
      <c r="AA188" s="466"/>
      <c r="AB188" s="466"/>
      <c r="AC188" s="466"/>
      <c r="AD188" s="466"/>
      <c r="AE188" s="466"/>
      <c r="AF188" s="466"/>
      <c r="AG188" s="466"/>
      <c r="AH188" s="466"/>
      <c r="AI188" s="466"/>
      <c r="AJ188" s="466"/>
    </row>
    <row r="189" spans="1:36" ht="12.75" customHeight="1">
      <c r="A189" s="466"/>
      <c r="B189" s="466"/>
      <c r="C189" s="466"/>
      <c r="D189" s="466"/>
      <c r="E189" s="466"/>
      <c r="F189" s="466"/>
      <c r="G189" s="466"/>
      <c r="H189" s="466"/>
      <c r="I189" s="466"/>
      <c r="J189" s="466"/>
      <c r="K189" s="466"/>
      <c r="L189" s="472"/>
      <c r="M189" s="466"/>
      <c r="N189" s="466"/>
      <c r="O189" s="466"/>
      <c r="P189" s="436"/>
      <c r="Q189" s="180"/>
      <c r="R189" s="466"/>
      <c r="S189" s="466"/>
      <c r="T189" s="466"/>
      <c r="U189" s="466"/>
      <c r="V189" s="466"/>
      <c r="W189" s="466"/>
      <c r="X189" s="466"/>
      <c r="Y189" s="466"/>
      <c r="Z189" s="466"/>
      <c r="AA189" s="466"/>
      <c r="AB189" s="466"/>
      <c r="AC189" s="466"/>
      <c r="AD189" s="466"/>
      <c r="AE189" s="466"/>
      <c r="AF189" s="466"/>
      <c r="AG189" s="466"/>
      <c r="AH189" s="466"/>
      <c r="AI189" s="466"/>
      <c r="AJ189" s="466"/>
    </row>
    <row r="190" spans="1:36" ht="12.75" customHeight="1">
      <c r="A190" s="466"/>
      <c r="B190" s="466"/>
      <c r="C190" s="466"/>
      <c r="D190" s="466"/>
      <c r="E190" s="466"/>
      <c r="F190" s="466"/>
      <c r="G190" s="466"/>
      <c r="H190" s="466"/>
      <c r="I190" s="466"/>
      <c r="J190" s="466"/>
      <c r="K190" s="466"/>
      <c r="L190" s="472"/>
      <c r="M190" s="466"/>
      <c r="N190" s="466"/>
      <c r="O190" s="466"/>
      <c r="P190" s="436"/>
      <c r="Q190" s="180"/>
      <c r="R190" s="466"/>
      <c r="S190" s="466"/>
      <c r="T190" s="466"/>
      <c r="U190" s="466"/>
      <c r="V190" s="466"/>
      <c r="W190" s="466"/>
      <c r="X190" s="466"/>
      <c r="Y190" s="466"/>
      <c r="Z190" s="466"/>
      <c r="AA190" s="466"/>
      <c r="AB190" s="466"/>
      <c r="AC190" s="466"/>
      <c r="AD190" s="466"/>
      <c r="AE190" s="466"/>
      <c r="AF190" s="466"/>
      <c r="AG190" s="466"/>
      <c r="AH190" s="466"/>
      <c r="AI190" s="466"/>
      <c r="AJ190" s="466"/>
    </row>
    <row r="191" spans="1:36" ht="12.75" customHeight="1">
      <c r="A191" s="466"/>
      <c r="B191" s="466"/>
      <c r="C191" s="466"/>
      <c r="D191" s="466"/>
      <c r="E191" s="466"/>
      <c r="F191" s="466"/>
      <c r="G191" s="466"/>
      <c r="H191" s="466"/>
      <c r="I191" s="466"/>
      <c r="J191" s="466"/>
      <c r="K191" s="466"/>
      <c r="L191" s="472"/>
      <c r="M191" s="466"/>
      <c r="N191" s="466"/>
      <c r="O191" s="466"/>
      <c r="P191" s="436"/>
      <c r="Q191" s="180"/>
      <c r="R191" s="466"/>
      <c r="S191" s="466"/>
      <c r="T191" s="466"/>
      <c r="U191" s="466"/>
      <c r="V191" s="466"/>
      <c r="W191" s="466"/>
      <c r="X191" s="466"/>
      <c r="Y191" s="466"/>
      <c r="Z191" s="466"/>
      <c r="AA191" s="466"/>
      <c r="AB191" s="466"/>
      <c r="AC191" s="466"/>
      <c r="AD191" s="466"/>
      <c r="AE191" s="466"/>
      <c r="AF191" s="466"/>
      <c r="AG191" s="466"/>
      <c r="AH191" s="466"/>
      <c r="AI191" s="466"/>
      <c r="AJ191" s="466"/>
    </row>
    <row r="192" spans="1:36" ht="12.75" customHeight="1">
      <c r="A192" s="466"/>
      <c r="B192" s="466"/>
      <c r="C192" s="466"/>
      <c r="D192" s="466"/>
      <c r="E192" s="466"/>
      <c r="F192" s="466"/>
      <c r="G192" s="466"/>
      <c r="H192" s="466"/>
      <c r="I192" s="466"/>
      <c r="J192" s="466"/>
      <c r="K192" s="466"/>
      <c r="L192" s="472"/>
      <c r="M192" s="466"/>
      <c r="N192" s="466"/>
      <c r="O192" s="466"/>
      <c r="P192" s="436"/>
      <c r="Q192" s="180"/>
      <c r="R192" s="466"/>
      <c r="S192" s="466"/>
      <c r="T192" s="466"/>
      <c r="U192" s="466"/>
      <c r="V192" s="466"/>
      <c r="W192" s="466"/>
      <c r="X192" s="466"/>
      <c r="Y192" s="466"/>
      <c r="Z192" s="466"/>
      <c r="AA192" s="466"/>
      <c r="AB192" s="466"/>
      <c r="AC192" s="466"/>
      <c r="AD192" s="466"/>
      <c r="AE192" s="466"/>
      <c r="AF192" s="466"/>
      <c r="AG192" s="466"/>
      <c r="AH192" s="466"/>
      <c r="AI192" s="466"/>
      <c r="AJ192" s="466"/>
    </row>
    <row r="193" spans="1:36" ht="12.75" customHeight="1">
      <c r="A193" s="466"/>
      <c r="B193" s="466"/>
      <c r="C193" s="466"/>
      <c r="D193" s="466"/>
      <c r="E193" s="466"/>
      <c r="F193" s="466"/>
      <c r="G193" s="466"/>
      <c r="H193" s="466"/>
      <c r="I193" s="466"/>
      <c r="J193" s="466"/>
      <c r="K193" s="466"/>
      <c r="L193" s="472"/>
      <c r="M193" s="466"/>
      <c r="N193" s="466"/>
      <c r="O193" s="466"/>
      <c r="P193" s="436"/>
      <c r="Q193" s="180"/>
      <c r="R193" s="466"/>
      <c r="S193" s="466"/>
      <c r="T193" s="466"/>
      <c r="U193" s="466"/>
      <c r="V193" s="466"/>
      <c r="W193" s="466"/>
      <c r="X193" s="466"/>
      <c r="Y193" s="466"/>
      <c r="Z193" s="466"/>
      <c r="AA193" s="466"/>
      <c r="AB193" s="466"/>
      <c r="AC193" s="466"/>
      <c r="AD193" s="466"/>
      <c r="AE193" s="466"/>
      <c r="AF193" s="466"/>
      <c r="AG193" s="466"/>
      <c r="AH193" s="466"/>
      <c r="AI193" s="466"/>
      <c r="AJ193" s="466"/>
    </row>
    <row r="194" spans="1:36" ht="12.75" customHeight="1">
      <c r="A194" s="466"/>
      <c r="B194" s="466"/>
      <c r="C194" s="466"/>
      <c r="D194" s="466"/>
      <c r="E194" s="466"/>
      <c r="F194" s="466"/>
      <c r="G194" s="466"/>
      <c r="H194" s="466"/>
      <c r="I194" s="466"/>
      <c r="J194" s="466"/>
      <c r="K194" s="466"/>
      <c r="L194" s="472"/>
      <c r="M194" s="466"/>
      <c r="N194" s="466"/>
      <c r="O194" s="466"/>
      <c r="P194" s="436"/>
      <c r="Q194" s="180"/>
      <c r="R194" s="466"/>
      <c r="S194" s="466"/>
      <c r="T194" s="466"/>
      <c r="U194" s="466"/>
      <c r="V194" s="466"/>
      <c r="W194" s="466"/>
      <c r="X194" s="466"/>
      <c r="Y194" s="466"/>
      <c r="Z194" s="466"/>
      <c r="AA194" s="466"/>
      <c r="AB194" s="466"/>
      <c r="AC194" s="466"/>
      <c r="AD194" s="466"/>
      <c r="AE194" s="466"/>
      <c r="AF194" s="466"/>
      <c r="AG194" s="466"/>
      <c r="AH194" s="466"/>
      <c r="AI194" s="466"/>
      <c r="AJ194" s="466"/>
    </row>
    <row r="195" spans="1:36" ht="12.75" customHeight="1">
      <c r="A195" s="466"/>
      <c r="B195" s="466"/>
      <c r="C195" s="466"/>
      <c r="D195" s="466"/>
      <c r="E195" s="466"/>
      <c r="F195" s="466"/>
      <c r="G195" s="466"/>
      <c r="H195" s="466"/>
      <c r="I195" s="466"/>
      <c r="J195" s="466"/>
      <c r="K195" s="466"/>
      <c r="L195" s="472"/>
      <c r="M195" s="466"/>
      <c r="N195" s="466"/>
      <c r="O195" s="466"/>
      <c r="P195" s="436"/>
      <c r="Q195" s="180"/>
      <c r="R195" s="466"/>
      <c r="S195" s="466"/>
      <c r="T195" s="466"/>
      <c r="U195" s="466"/>
      <c r="V195" s="466"/>
      <c r="W195" s="466"/>
      <c r="X195" s="466"/>
      <c r="Y195" s="466"/>
      <c r="Z195" s="466"/>
      <c r="AA195" s="466"/>
      <c r="AB195" s="466"/>
      <c r="AC195" s="466"/>
      <c r="AD195" s="466"/>
      <c r="AE195" s="466"/>
      <c r="AF195" s="466"/>
      <c r="AG195" s="466"/>
      <c r="AH195" s="466"/>
      <c r="AI195" s="466"/>
      <c r="AJ195" s="466"/>
    </row>
    <row r="196" spans="1:36" ht="12.75" customHeight="1">
      <c r="A196" s="466"/>
      <c r="B196" s="466"/>
      <c r="C196" s="466"/>
      <c r="D196" s="466"/>
      <c r="E196" s="466"/>
      <c r="F196" s="466"/>
      <c r="G196" s="466"/>
      <c r="H196" s="466"/>
      <c r="I196" s="466"/>
      <c r="J196" s="466"/>
      <c r="K196" s="466"/>
      <c r="L196" s="472"/>
      <c r="M196" s="466"/>
      <c r="N196" s="466"/>
      <c r="O196" s="466"/>
      <c r="P196" s="436"/>
      <c r="Q196" s="180"/>
      <c r="R196" s="466"/>
      <c r="S196" s="466"/>
      <c r="T196" s="466"/>
      <c r="U196" s="466"/>
      <c r="V196" s="466"/>
      <c r="W196" s="466"/>
      <c r="X196" s="466"/>
      <c r="Y196" s="466"/>
      <c r="Z196" s="466"/>
      <c r="AA196" s="466"/>
      <c r="AB196" s="466"/>
      <c r="AC196" s="466"/>
      <c r="AD196" s="466"/>
      <c r="AE196" s="466"/>
      <c r="AF196" s="466"/>
      <c r="AG196" s="466"/>
      <c r="AH196" s="466"/>
      <c r="AI196" s="466"/>
      <c r="AJ196" s="466"/>
    </row>
    <row r="197" spans="1:36" ht="12.75" customHeight="1">
      <c r="A197" s="466"/>
      <c r="B197" s="466"/>
      <c r="C197" s="466"/>
      <c r="D197" s="466"/>
      <c r="E197" s="466"/>
      <c r="F197" s="466"/>
      <c r="G197" s="466"/>
      <c r="H197" s="466"/>
      <c r="I197" s="466"/>
      <c r="J197" s="466"/>
      <c r="K197" s="466"/>
      <c r="L197" s="472"/>
      <c r="M197" s="466"/>
      <c r="N197" s="466"/>
      <c r="O197" s="466"/>
      <c r="P197" s="436"/>
      <c r="Q197" s="180"/>
      <c r="R197" s="466"/>
      <c r="S197" s="466"/>
      <c r="T197" s="466"/>
      <c r="U197" s="466"/>
      <c r="V197" s="466"/>
      <c r="W197" s="466"/>
      <c r="X197" s="466"/>
      <c r="Y197" s="466"/>
      <c r="Z197" s="466"/>
      <c r="AA197" s="466"/>
      <c r="AB197" s="466"/>
      <c r="AC197" s="466"/>
      <c r="AD197" s="466"/>
      <c r="AE197" s="466"/>
      <c r="AF197" s="466"/>
      <c r="AG197" s="466"/>
      <c r="AH197" s="466"/>
      <c r="AI197" s="466"/>
      <c r="AJ197" s="466"/>
    </row>
    <row r="198" spans="1:36" ht="12.75" customHeight="1">
      <c r="A198" s="466"/>
      <c r="B198" s="466"/>
      <c r="C198" s="466"/>
      <c r="D198" s="466"/>
      <c r="E198" s="466"/>
      <c r="F198" s="466"/>
      <c r="G198" s="466"/>
      <c r="H198" s="466"/>
      <c r="I198" s="466"/>
      <c r="J198" s="466"/>
      <c r="K198" s="466"/>
      <c r="L198" s="472"/>
      <c r="M198" s="466"/>
      <c r="N198" s="466"/>
      <c r="O198" s="466"/>
      <c r="P198" s="436"/>
      <c r="Q198" s="180"/>
      <c r="R198" s="466"/>
      <c r="S198" s="466"/>
      <c r="T198" s="466"/>
      <c r="U198" s="466"/>
      <c r="V198" s="466"/>
      <c r="W198" s="466"/>
      <c r="X198" s="466"/>
      <c r="Y198" s="466"/>
      <c r="Z198" s="466"/>
      <c r="AA198" s="466"/>
      <c r="AB198" s="466"/>
      <c r="AC198" s="466"/>
      <c r="AD198" s="466"/>
      <c r="AE198" s="466"/>
      <c r="AF198" s="466"/>
      <c r="AG198" s="466"/>
      <c r="AH198" s="466"/>
      <c r="AI198" s="466"/>
      <c r="AJ198" s="466"/>
    </row>
    <row r="199" spans="1:36" ht="12.75" customHeight="1">
      <c r="A199" s="466"/>
      <c r="B199" s="466"/>
      <c r="C199" s="466"/>
      <c r="D199" s="466"/>
      <c r="E199" s="466"/>
      <c r="F199" s="466"/>
      <c r="G199" s="466"/>
      <c r="H199" s="466"/>
      <c r="I199" s="466"/>
      <c r="J199" s="466"/>
      <c r="K199" s="466"/>
      <c r="L199" s="472"/>
      <c r="M199" s="466"/>
      <c r="N199" s="466"/>
      <c r="O199" s="466"/>
      <c r="P199" s="436"/>
      <c r="Q199" s="180"/>
      <c r="R199" s="466"/>
      <c r="S199" s="466"/>
      <c r="T199" s="466"/>
      <c r="U199" s="466"/>
      <c r="V199" s="466"/>
      <c r="W199" s="466"/>
      <c r="X199" s="466"/>
      <c r="Y199" s="466"/>
      <c r="Z199" s="466"/>
      <c r="AA199" s="466"/>
      <c r="AB199" s="466"/>
      <c r="AC199" s="466"/>
      <c r="AD199" s="466"/>
      <c r="AE199" s="466"/>
      <c r="AF199" s="466"/>
      <c r="AG199" s="466"/>
      <c r="AH199" s="466"/>
      <c r="AI199" s="466"/>
      <c r="AJ199" s="466"/>
    </row>
    <row r="200" spans="1:36" ht="12.75" customHeight="1">
      <c r="A200" s="466"/>
      <c r="B200" s="466"/>
      <c r="C200" s="466"/>
      <c r="D200" s="466"/>
      <c r="E200" s="466"/>
      <c r="F200" s="466"/>
      <c r="G200" s="466"/>
      <c r="H200" s="466"/>
      <c r="I200" s="466"/>
      <c r="J200" s="466"/>
      <c r="K200" s="466"/>
      <c r="L200" s="472"/>
      <c r="M200" s="466"/>
      <c r="N200" s="466"/>
      <c r="O200" s="466"/>
      <c r="P200" s="436"/>
      <c r="Q200" s="180"/>
      <c r="R200" s="466"/>
      <c r="S200" s="466"/>
      <c r="T200" s="466"/>
      <c r="U200" s="466"/>
      <c r="V200" s="466"/>
      <c r="W200" s="466"/>
      <c r="X200" s="466"/>
      <c r="Y200" s="466"/>
      <c r="Z200" s="466"/>
      <c r="AA200" s="466"/>
      <c r="AB200" s="466"/>
      <c r="AC200" s="466"/>
      <c r="AD200" s="466"/>
      <c r="AE200" s="466"/>
      <c r="AF200" s="466"/>
      <c r="AG200" s="466"/>
      <c r="AH200" s="466"/>
      <c r="AI200" s="466"/>
      <c r="AJ200" s="466"/>
    </row>
    <row r="201" spans="1:36" ht="12.75" customHeight="1">
      <c r="A201" s="466"/>
      <c r="B201" s="466"/>
      <c r="C201" s="466"/>
      <c r="D201" s="466"/>
      <c r="E201" s="466"/>
      <c r="F201" s="466"/>
      <c r="G201" s="466"/>
      <c r="H201" s="466"/>
      <c r="I201" s="466"/>
      <c r="J201" s="466"/>
      <c r="K201" s="466"/>
      <c r="L201" s="472"/>
      <c r="M201" s="466"/>
      <c r="N201" s="466"/>
      <c r="O201" s="466"/>
      <c r="P201" s="436"/>
      <c r="Q201" s="180"/>
      <c r="R201" s="466"/>
      <c r="S201" s="466"/>
      <c r="T201" s="466"/>
      <c r="U201" s="466"/>
      <c r="V201" s="466"/>
      <c r="W201" s="466"/>
      <c r="X201" s="466"/>
      <c r="Y201" s="466"/>
      <c r="Z201" s="466"/>
      <c r="AA201" s="466"/>
      <c r="AB201" s="466"/>
      <c r="AC201" s="466"/>
      <c r="AD201" s="466"/>
      <c r="AE201" s="466"/>
      <c r="AF201" s="466"/>
      <c r="AG201" s="466"/>
      <c r="AH201" s="466"/>
      <c r="AI201" s="466"/>
      <c r="AJ201" s="466"/>
    </row>
    <row r="202" spans="1:36" ht="12.75" customHeight="1">
      <c r="A202" s="466"/>
      <c r="B202" s="466"/>
      <c r="C202" s="466"/>
      <c r="D202" s="466"/>
      <c r="E202" s="466"/>
      <c r="F202" s="466"/>
      <c r="G202" s="466"/>
      <c r="H202" s="466"/>
      <c r="I202" s="466"/>
      <c r="J202" s="466"/>
      <c r="K202" s="466"/>
      <c r="L202" s="472"/>
      <c r="M202" s="466"/>
      <c r="N202" s="466"/>
      <c r="O202" s="466"/>
      <c r="P202" s="436"/>
      <c r="Q202" s="180"/>
      <c r="R202" s="466"/>
      <c r="S202" s="466"/>
      <c r="T202" s="466"/>
      <c r="U202" s="466"/>
      <c r="V202" s="466"/>
      <c r="W202" s="466"/>
      <c r="X202" s="466"/>
      <c r="Y202" s="466"/>
      <c r="Z202" s="466"/>
      <c r="AA202" s="466"/>
      <c r="AB202" s="466"/>
      <c r="AC202" s="466"/>
      <c r="AD202" s="466"/>
      <c r="AE202" s="466"/>
      <c r="AF202" s="466"/>
      <c r="AG202" s="466"/>
      <c r="AH202" s="466"/>
      <c r="AI202" s="466"/>
      <c r="AJ202" s="466"/>
    </row>
    <row r="203" spans="1:36" ht="12.75" customHeight="1">
      <c r="A203" s="466"/>
      <c r="B203" s="466"/>
      <c r="C203" s="466"/>
      <c r="D203" s="466"/>
      <c r="E203" s="466"/>
      <c r="F203" s="466"/>
      <c r="G203" s="466"/>
      <c r="H203" s="466"/>
      <c r="I203" s="466"/>
      <c r="J203" s="466"/>
      <c r="K203" s="466"/>
      <c r="L203" s="472"/>
      <c r="M203" s="466"/>
      <c r="N203" s="466"/>
      <c r="O203" s="466"/>
      <c r="P203" s="436"/>
      <c r="Q203" s="180"/>
      <c r="R203" s="466"/>
      <c r="S203" s="466"/>
      <c r="T203" s="466"/>
      <c r="U203" s="466"/>
      <c r="V203" s="466"/>
      <c r="W203" s="466"/>
      <c r="X203" s="466"/>
      <c r="Y203" s="466"/>
      <c r="Z203" s="466"/>
      <c r="AA203" s="466"/>
      <c r="AB203" s="466"/>
      <c r="AC203" s="466"/>
      <c r="AD203" s="466"/>
      <c r="AE203" s="466"/>
      <c r="AF203" s="466"/>
      <c r="AG203" s="466"/>
      <c r="AH203" s="466"/>
      <c r="AI203" s="466"/>
      <c r="AJ203" s="466"/>
    </row>
    <row r="204" spans="1:36" ht="12.75" customHeight="1">
      <c r="A204" s="466"/>
      <c r="B204" s="466"/>
      <c r="C204" s="466"/>
      <c r="D204" s="466"/>
      <c r="E204" s="466"/>
      <c r="F204" s="466"/>
      <c r="G204" s="466"/>
      <c r="H204" s="466"/>
      <c r="I204" s="466"/>
      <c r="J204" s="466"/>
      <c r="K204" s="466"/>
      <c r="L204" s="472"/>
      <c r="M204" s="466"/>
      <c r="N204" s="466"/>
      <c r="O204" s="466"/>
      <c r="P204" s="436"/>
      <c r="Q204" s="180"/>
      <c r="R204" s="466"/>
      <c r="S204" s="466"/>
      <c r="T204" s="466"/>
      <c r="U204" s="466"/>
      <c r="V204" s="466"/>
      <c r="W204" s="466"/>
      <c r="X204" s="466"/>
      <c r="Y204" s="466"/>
      <c r="Z204" s="466"/>
      <c r="AA204" s="466"/>
      <c r="AB204" s="466"/>
      <c r="AC204" s="466"/>
      <c r="AD204" s="466"/>
      <c r="AE204" s="466"/>
      <c r="AF204" s="466"/>
      <c r="AG204" s="466"/>
      <c r="AH204" s="466"/>
      <c r="AI204" s="466"/>
      <c r="AJ204" s="466"/>
    </row>
    <row r="205" spans="1:36" ht="12.75" customHeight="1">
      <c r="A205" s="466"/>
      <c r="B205" s="466"/>
      <c r="C205" s="466"/>
      <c r="D205" s="466"/>
      <c r="E205" s="466"/>
      <c r="F205" s="466"/>
      <c r="G205" s="466"/>
      <c r="H205" s="466"/>
      <c r="I205" s="466"/>
      <c r="J205" s="466"/>
      <c r="K205" s="466"/>
      <c r="L205" s="472"/>
      <c r="M205" s="466"/>
      <c r="N205" s="466"/>
      <c r="O205" s="466"/>
      <c r="P205" s="436"/>
      <c r="Q205" s="180"/>
      <c r="R205" s="466"/>
      <c r="S205" s="466"/>
      <c r="T205" s="466"/>
      <c r="U205" s="466"/>
      <c r="V205" s="466"/>
      <c r="W205" s="466"/>
      <c r="X205" s="466"/>
      <c r="Y205" s="466"/>
      <c r="Z205" s="466"/>
      <c r="AA205" s="466"/>
      <c r="AB205" s="466"/>
      <c r="AC205" s="466"/>
      <c r="AD205" s="466"/>
      <c r="AE205" s="466"/>
      <c r="AF205" s="466"/>
      <c r="AG205" s="466"/>
      <c r="AH205" s="466"/>
      <c r="AI205" s="466"/>
      <c r="AJ205" s="466"/>
    </row>
    <row r="206" spans="1:36" ht="12.75" customHeight="1">
      <c r="A206" s="466"/>
      <c r="B206" s="466"/>
      <c r="C206" s="466"/>
      <c r="D206" s="466"/>
      <c r="E206" s="466"/>
      <c r="F206" s="466"/>
      <c r="G206" s="466"/>
      <c r="H206" s="466"/>
      <c r="I206" s="466"/>
      <c r="J206" s="466"/>
      <c r="K206" s="466"/>
      <c r="L206" s="472"/>
      <c r="M206" s="466"/>
      <c r="N206" s="466"/>
      <c r="O206" s="466"/>
      <c r="P206" s="436"/>
      <c r="Q206" s="180"/>
      <c r="R206" s="466"/>
      <c r="S206" s="466"/>
      <c r="T206" s="466"/>
      <c r="U206" s="466"/>
      <c r="V206" s="466"/>
      <c r="W206" s="466"/>
      <c r="X206" s="466"/>
      <c r="Y206" s="466"/>
      <c r="Z206" s="466"/>
      <c r="AA206" s="466"/>
      <c r="AB206" s="466"/>
      <c r="AC206" s="466"/>
      <c r="AD206" s="466"/>
      <c r="AE206" s="466"/>
      <c r="AF206" s="466"/>
      <c r="AG206" s="466"/>
      <c r="AH206" s="466"/>
      <c r="AI206" s="466"/>
      <c r="AJ206" s="466"/>
    </row>
    <row r="207" spans="1:36" ht="12.75" customHeight="1">
      <c r="A207" s="466"/>
      <c r="B207" s="466"/>
      <c r="C207" s="466"/>
      <c r="D207" s="466"/>
      <c r="E207" s="466"/>
      <c r="F207" s="466"/>
      <c r="G207" s="466"/>
      <c r="H207" s="466"/>
      <c r="I207" s="466"/>
      <c r="J207" s="466"/>
      <c r="K207" s="466"/>
      <c r="L207" s="472"/>
      <c r="M207" s="466"/>
      <c r="N207" s="466"/>
      <c r="O207" s="466"/>
      <c r="P207" s="436"/>
      <c r="Q207" s="180"/>
      <c r="R207" s="466"/>
      <c r="S207" s="466"/>
      <c r="T207" s="466"/>
      <c r="U207" s="466"/>
      <c r="V207" s="466"/>
      <c r="W207" s="466"/>
      <c r="X207" s="466"/>
      <c r="Y207" s="466"/>
      <c r="Z207" s="466"/>
      <c r="AA207" s="466"/>
      <c r="AB207" s="466"/>
      <c r="AC207" s="466"/>
      <c r="AD207" s="466"/>
      <c r="AE207" s="466"/>
      <c r="AF207" s="466"/>
      <c r="AG207" s="466"/>
      <c r="AH207" s="466"/>
      <c r="AI207" s="466"/>
      <c r="AJ207" s="466"/>
    </row>
    <row r="208" spans="1:36" ht="12.75" customHeight="1">
      <c r="A208" s="466"/>
      <c r="B208" s="466"/>
      <c r="C208" s="466"/>
      <c r="D208" s="466"/>
      <c r="E208" s="466"/>
      <c r="F208" s="466"/>
      <c r="G208" s="466"/>
      <c r="H208" s="466"/>
      <c r="I208" s="466"/>
      <c r="J208" s="466"/>
      <c r="K208" s="466"/>
      <c r="L208" s="472"/>
      <c r="M208" s="466"/>
      <c r="N208" s="466"/>
      <c r="O208" s="466"/>
      <c r="P208" s="436"/>
      <c r="Q208" s="180"/>
      <c r="R208" s="466"/>
      <c r="S208" s="466"/>
      <c r="T208" s="466"/>
      <c r="U208" s="466"/>
      <c r="V208" s="466"/>
      <c r="W208" s="466"/>
      <c r="X208" s="466"/>
      <c r="Y208" s="466"/>
      <c r="Z208" s="466"/>
      <c r="AA208" s="466"/>
      <c r="AB208" s="466"/>
      <c r="AC208" s="466"/>
      <c r="AD208" s="466"/>
      <c r="AE208" s="466"/>
      <c r="AF208" s="466"/>
      <c r="AG208" s="466"/>
      <c r="AH208" s="466"/>
      <c r="AI208" s="466"/>
      <c r="AJ208" s="466"/>
    </row>
    <row r="209" spans="1:36" ht="12.75" customHeight="1">
      <c r="A209" s="466"/>
      <c r="B209" s="466"/>
      <c r="C209" s="466"/>
      <c r="D209" s="466"/>
      <c r="E209" s="466"/>
      <c r="F209" s="466"/>
      <c r="G209" s="466"/>
      <c r="H209" s="466"/>
      <c r="I209" s="466"/>
      <c r="J209" s="466"/>
      <c r="K209" s="466"/>
      <c r="L209" s="472"/>
      <c r="M209" s="466"/>
      <c r="N209" s="466"/>
      <c r="O209" s="466"/>
      <c r="P209" s="436"/>
      <c r="Q209" s="180"/>
      <c r="R209" s="466"/>
      <c r="S209" s="466"/>
      <c r="T209" s="466"/>
      <c r="U209" s="466"/>
      <c r="V209" s="466"/>
      <c r="W209" s="466"/>
      <c r="X209" s="466"/>
      <c r="Y209" s="466"/>
      <c r="Z209" s="466"/>
      <c r="AA209" s="466"/>
      <c r="AB209" s="466"/>
      <c r="AC209" s="466"/>
      <c r="AD209" s="466"/>
      <c r="AE209" s="466"/>
      <c r="AF209" s="466"/>
      <c r="AG209" s="466"/>
      <c r="AH209" s="466"/>
      <c r="AI209" s="466"/>
      <c r="AJ209" s="466"/>
    </row>
    <row r="210" spans="1:36" ht="12.75" customHeight="1">
      <c r="A210" s="466"/>
      <c r="B210" s="466"/>
      <c r="C210" s="466"/>
      <c r="D210" s="466"/>
      <c r="E210" s="466"/>
      <c r="F210" s="466"/>
      <c r="G210" s="466"/>
      <c r="H210" s="466"/>
      <c r="I210" s="466"/>
      <c r="J210" s="466"/>
      <c r="K210" s="466"/>
      <c r="L210" s="472"/>
      <c r="M210" s="466"/>
      <c r="N210" s="466"/>
      <c r="O210" s="466"/>
      <c r="P210" s="436"/>
      <c r="Q210" s="180"/>
      <c r="R210" s="466"/>
      <c r="S210" s="466"/>
      <c r="T210" s="466"/>
      <c r="U210" s="466"/>
      <c r="V210" s="466"/>
      <c r="W210" s="466"/>
      <c r="X210" s="466"/>
      <c r="Y210" s="466"/>
      <c r="Z210" s="466"/>
      <c r="AA210" s="466"/>
      <c r="AB210" s="466"/>
      <c r="AC210" s="466"/>
      <c r="AD210" s="466"/>
      <c r="AE210" s="466"/>
      <c r="AF210" s="466"/>
      <c r="AG210" s="466"/>
      <c r="AH210" s="466"/>
      <c r="AI210" s="466"/>
      <c r="AJ210" s="466"/>
    </row>
    <row r="211" spans="1:36" ht="12.75" customHeight="1">
      <c r="A211" s="466"/>
      <c r="B211" s="466"/>
      <c r="C211" s="466"/>
      <c r="D211" s="466"/>
      <c r="E211" s="466"/>
      <c r="F211" s="466"/>
      <c r="G211" s="466"/>
      <c r="H211" s="466"/>
      <c r="I211" s="466"/>
      <c r="J211" s="466"/>
      <c r="K211" s="466"/>
      <c r="L211" s="472"/>
      <c r="M211" s="466"/>
      <c r="N211" s="466"/>
      <c r="O211" s="466"/>
      <c r="P211" s="436"/>
      <c r="Q211" s="180"/>
      <c r="R211" s="466"/>
      <c r="S211" s="466"/>
      <c r="T211" s="466"/>
      <c r="U211" s="466"/>
      <c r="V211" s="466"/>
      <c r="W211" s="466"/>
      <c r="X211" s="466"/>
      <c r="Y211" s="466"/>
      <c r="Z211" s="466"/>
      <c r="AA211" s="466"/>
      <c r="AB211" s="466"/>
      <c r="AC211" s="466"/>
      <c r="AD211" s="466"/>
      <c r="AE211" s="466"/>
      <c r="AF211" s="466"/>
      <c r="AG211" s="466"/>
      <c r="AH211" s="466"/>
      <c r="AI211" s="466"/>
      <c r="AJ211" s="466"/>
    </row>
    <row r="212" spans="1:36" ht="12.75" customHeight="1">
      <c r="A212" s="466"/>
      <c r="B212" s="466"/>
      <c r="C212" s="466"/>
      <c r="D212" s="466"/>
      <c r="E212" s="466"/>
      <c r="F212" s="466"/>
      <c r="G212" s="466"/>
      <c r="H212" s="466"/>
      <c r="I212" s="466"/>
      <c r="J212" s="466"/>
      <c r="K212" s="466"/>
      <c r="L212" s="472"/>
      <c r="M212" s="466"/>
      <c r="N212" s="466"/>
      <c r="O212" s="466"/>
      <c r="P212" s="436"/>
      <c r="Q212" s="180"/>
      <c r="R212" s="466"/>
      <c r="S212" s="466"/>
      <c r="T212" s="466"/>
      <c r="U212" s="466"/>
      <c r="V212" s="466"/>
      <c r="W212" s="466"/>
      <c r="X212" s="466"/>
      <c r="Y212" s="466"/>
      <c r="Z212" s="466"/>
      <c r="AA212" s="466"/>
      <c r="AB212" s="466"/>
      <c r="AC212" s="466"/>
      <c r="AD212" s="466"/>
      <c r="AE212" s="466"/>
      <c r="AF212" s="466"/>
      <c r="AG212" s="466"/>
      <c r="AH212" s="466"/>
      <c r="AI212" s="466"/>
      <c r="AJ212" s="466"/>
    </row>
    <row r="213" spans="1:36" ht="12.75" customHeight="1">
      <c r="A213" s="466"/>
      <c r="B213" s="466"/>
      <c r="C213" s="466"/>
      <c r="D213" s="466"/>
      <c r="E213" s="466"/>
      <c r="F213" s="466"/>
      <c r="G213" s="466"/>
      <c r="H213" s="466"/>
      <c r="I213" s="466"/>
      <c r="J213" s="466"/>
      <c r="K213" s="466"/>
      <c r="L213" s="472"/>
      <c r="M213" s="466"/>
      <c r="N213" s="466"/>
      <c r="O213" s="466"/>
      <c r="P213" s="436"/>
      <c r="Q213" s="180"/>
      <c r="R213" s="466"/>
      <c r="S213" s="466"/>
      <c r="T213" s="466"/>
      <c r="U213" s="466"/>
      <c r="V213" s="466"/>
      <c r="W213" s="466"/>
      <c r="X213" s="466"/>
      <c r="Y213" s="466"/>
      <c r="Z213" s="466"/>
      <c r="AA213" s="466"/>
      <c r="AB213" s="466"/>
      <c r="AC213" s="466"/>
      <c r="AD213" s="466"/>
      <c r="AE213" s="466"/>
      <c r="AF213" s="466"/>
      <c r="AG213" s="466"/>
      <c r="AH213" s="466"/>
      <c r="AI213" s="466"/>
      <c r="AJ213" s="466"/>
    </row>
    <row r="214" spans="1:36" ht="12.75" customHeight="1">
      <c r="A214" s="466"/>
      <c r="B214" s="466"/>
      <c r="C214" s="466"/>
      <c r="D214" s="466"/>
      <c r="E214" s="466"/>
      <c r="F214" s="466"/>
      <c r="G214" s="466"/>
      <c r="H214" s="466"/>
      <c r="I214" s="466"/>
      <c r="J214" s="466"/>
      <c r="K214" s="466"/>
      <c r="L214" s="472"/>
      <c r="M214" s="466"/>
      <c r="N214" s="466"/>
      <c r="O214" s="466"/>
      <c r="P214" s="436"/>
      <c r="Q214" s="180"/>
      <c r="R214" s="466"/>
      <c r="S214" s="466"/>
      <c r="T214" s="466"/>
      <c r="U214" s="466"/>
      <c r="V214" s="466"/>
      <c r="W214" s="466"/>
      <c r="X214" s="466"/>
      <c r="Y214" s="466"/>
      <c r="Z214" s="466"/>
      <c r="AA214" s="466"/>
      <c r="AB214" s="466"/>
      <c r="AC214" s="466"/>
      <c r="AD214" s="466"/>
      <c r="AE214" s="466"/>
      <c r="AF214" s="466"/>
      <c r="AG214" s="466"/>
      <c r="AH214" s="466"/>
      <c r="AI214" s="466"/>
      <c r="AJ214" s="466"/>
    </row>
    <row r="215" spans="1:36" ht="12.75" customHeight="1">
      <c r="A215" s="466"/>
      <c r="B215" s="466"/>
      <c r="C215" s="466"/>
      <c r="D215" s="466"/>
      <c r="E215" s="466"/>
      <c r="F215" s="466"/>
      <c r="G215" s="466"/>
      <c r="H215" s="466"/>
      <c r="I215" s="466"/>
      <c r="J215" s="466"/>
      <c r="K215" s="466"/>
      <c r="L215" s="472"/>
      <c r="M215" s="466"/>
      <c r="N215" s="466"/>
      <c r="O215" s="466"/>
      <c r="P215" s="436"/>
      <c r="Q215" s="180"/>
      <c r="R215" s="466"/>
      <c r="S215" s="466"/>
      <c r="T215" s="466"/>
      <c r="U215" s="466"/>
      <c r="V215" s="466"/>
      <c r="W215" s="466"/>
      <c r="X215" s="466"/>
      <c r="Y215" s="466"/>
      <c r="Z215" s="466"/>
      <c r="AA215" s="466"/>
      <c r="AB215" s="466"/>
      <c r="AC215" s="466"/>
      <c r="AD215" s="466"/>
      <c r="AE215" s="466"/>
      <c r="AF215" s="466"/>
      <c r="AG215" s="466"/>
      <c r="AH215" s="466"/>
      <c r="AI215" s="466"/>
      <c r="AJ215" s="466"/>
    </row>
    <row r="216" spans="1:36" ht="12.75" customHeight="1">
      <c r="A216" s="466"/>
      <c r="B216" s="466"/>
      <c r="C216" s="466"/>
      <c r="D216" s="466"/>
      <c r="E216" s="466"/>
      <c r="F216" s="466"/>
      <c r="G216" s="466"/>
      <c r="H216" s="466"/>
      <c r="I216" s="466"/>
      <c r="J216" s="466"/>
      <c r="K216" s="466"/>
      <c r="L216" s="472"/>
      <c r="M216" s="466"/>
      <c r="N216" s="466"/>
      <c r="O216" s="466"/>
      <c r="P216" s="436"/>
      <c r="Q216" s="180"/>
      <c r="R216" s="466"/>
      <c r="S216" s="466"/>
      <c r="T216" s="466"/>
      <c r="U216" s="466"/>
      <c r="V216" s="466"/>
      <c r="W216" s="466"/>
      <c r="X216" s="466"/>
      <c r="Y216" s="466"/>
      <c r="Z216" s="466"/>
      <c r="AA216" s="466"/>
      <c r="AB216" s="466"/>
      <c r="AC216" s="466"/>
      <c r="AD216" s="466"/>
      <c r="AE216" s="466"/>
      <c r="AF216" s="466"/>
      <c r="AG216" s="466"/>
      <c r="AH216" s="466"/>
      <c r="AI216" s="466"/>
      <c r="AJ216" s="466"/>
    </row>
    <row r="217" spans="1:36" ht="12.75" customHeight="1">
      <c r="A217" s="466"/>
      <c r="B217" s="466"/>
      <c r="C217" s="466"/>
      <c r="D217" s="466"/>
      <c r="E217" s="466"/>
      <c r="F217" s="466"/>
      <c r="G217" s="466"/>
      <c r="H217" s="466"/>
      <c r="I217" s="466"/>
      <c r="J217" s="466"/>
      <c r="K217" s="466"/>
      <c r="L217" s="472"/>
      <c r="M217" s="466"/>
      <c r="N217" s="466"/>
      <c r="O217" s="466"/>
      <c r="P217" s="436"/>
      <c r="Q217" s="180"/>
      <c r="R217" s="466"/>
      <c r="S217" s="466"/>
      <c r="T217" s="466"/>
      <c r="U217" s="466"/>
      <c r="V217" s="466"/>
      <c r="W217" s="466"/>
      <c r="X217" s="466"/>
      <c r="Y217" s="466"/>
      <c r="Z217" s="466"/>
      <c r="AA217" s="466"/>
      <c r="AB217" s="466"/>
      <c r="AC217" s="466"/>
      <c r="AD217" s="466"/>
      <c r="AE217" s="466"/>
      <c r="AF217" s="466"/>
      <c r="AG217" s="466"/>
      <c r="AH217" s="466"/>
      <c r="AI217" s="466"/>
      <c r="AJ217" s="466"/>
    </row>
    <row r="218" spans="1:36" ht="12.75" customHeight="1">
      <c r="A218" s="466"/>
      <c r="B218" s="466"/>
      <c r="C218" s="466"/>
      <c r="D218" s="466"/>
      <c r="E218" s="466"/>
      <c r="F218" s="466"/>
      <c r="G218" s="466"/>
      <c r="H218" s="466"/>
      <c r="I218" s="466"/>
      <c r="J218" s="466"/>
      <c r="K218" s="466"/>
      <c r="L218" s="472"/>
      <c r="M218" s="466"/>
      <c r="N218" s="466"/>
      <c r="O218" s="466"/>
      <c r="P218" s="436"/>
      <c r="Q218" s="180"/>
      <c r="R218" s="466"/>
      <c r="S218" s="466"/>
      <c r="T218" s="466"/>
      <c r="U218" s="466"/>
      <c r="V218" s="466"/>
      <c r="W218" s="466"/>
      <c r="X218" s="466"/>
      <c r="Y218" s="466"/>
      <c r="Z218" s="466"/>
      <c r="AA218" s="466"/>
      <c r="AB218" s="466"/>
      <c r="AC218" s="466"/>
      <c r="AD218" s="466"/>
      <c r="AE218" s="466"/>
      <c r="AF218" s="466"/>
      <c r="AG218" s="466"/>
      <c r="AH218" s="466"/>
      <c r="AI218" s="466"/>
      <c r="AJ218" s="466"/>
    </row>
    <row r="219" spans="1:36" ht="12.75" customHeight="1">
      <c r="A219" s="466"/>
      <c r="B219" s="466"/>
      <c r="C219" s="466"/>
      <c r="D219" s="466"/>
      <c r="E219" s="466"/>
      <c r="F219" s="466"/>
      <c r="G219" s="466"/>
      <c r="H219" s="466"/>
      <c r="I219" s="466"/>
      <c r="J219" s="466"/>
      <c r="K219" s="466"/>
      <c r="L219" s="472"/>
      <c r="M219" s="466"/>
      <c r="N219" s="466"/>
      <c r="O219" s="466"/>
      <c r="P219" s="436"/>
      <c r="Q219" s="180"/>
      <c r="R219" s="466"/>
      <c r="S219" s="466"/>
      <c r="T219" s="466"/>
      <c r="U219" s="466"/>
      <c r="V219" s="466"/>
      <c r="W219" s="466"/>
      <c r="X219" s="466"/>
      <c r="Y219" s="466"/>
      <c r="Z219" s="466"/>
      <c r="AA219" s="466"/>
      <c r="AB219" s="466"/>
      <c r="AC219" s="466"/>
      <c r="AD219" s="466"/>
      <c r="AE219" s="466"/>
      <c r="AF219" s="466"/>
      <c r="AG219" s="466"/>
      <c r="AH219" s="466"/>
      <c r="AI219" s="466"/>
      <c r="AJ219" s="466"/>
    </row>
    <row r="220" spans="1:36" ht="12.75" customHeight="1">
      <c r="A220" s="466"/>
      <c r="B220" s="466"/>
      <c r="C220" s="466"/>
      <c r="D220" s="466"/>
      <c r="E220" s="466"/>
      <c r="F220" s="466"/>
      <c r="G220" s="466"/>
      <c r="H220" s="466"/>
      <c r="I220" s="466"/>
      <c r="J220" s="466"/>
      <c r="K220" s="466"/>
      <c r="L220" s="472"/>
      <c r="M220" s="466"/>
      <c r="N220" s="466"/>
      <c r="O220" s="466"/>
      <c r="P220" s="436"/>
      <c r="Q220" s="180"/>
      <c r="R220" s="466"/>
      <c r="S220" s="466"/>
      <c r="T220" s="466"/>
      <c r="U220" s="466"/>
      <c r="V220" s="466"/>
      <c r="W220" s="466"/>
      <c r="X220" s="466"/>
      <c r="Y220" s="466"/>
      <c r="Z220" s="466"/>
      <c r="AA220" s="466"/>
      <c r="AB220" s="466"/>
      <c r="AC220" s="466"/>
      <c r="AD220" s="466"/>
      <c r="AE220" s="466"/>
      <c r="AF220" s="466"/>
      <c r="AG220" s="466"/>
      <c r="AH220" s="466"/>
      <c r="AI220" s="466"/>
      <c r="AJ220" s="466"/>
    </row>
    <row r="221" spans="1:36" ht="12.75" customHeight="1">
      <c r="A221" s="466"/>
      <c r="B221" s="466"/>
      <c r="C221" s="466"/>
      <c r="D221" s="466"/>
      <c r="E221" s="466"/>
      <c r="F221" s="466"/>
      <c r="G221" s="466"/>
      <c r="H221" s="466"/>
      <c r="I221" s="466"/>
      <c r="J221" s="466"/>
      <c r="K221" s="466"/>
      <c r="L221" s="472"/>
      <c r="M221" s="466"/>
      <c r="N221" s="466"/>
      <c r="O221" s="466"/>
      <c r="P221" s="436"/>
      <c r="Q221" s="180"/>
      <c r="R221" s="466"/>
      <c r="S221" s="466"/>
      <c r="T221" s="466"/>
      <c r="U221" s="466"/>
      <c r="V221" s="466"/>
      <c r="W221" s="466"/>
      <c r="X221" s="466"/>
      <c r="Y221" s="466"/>
      <c r="Z221" s="466"/>
      <c r="AA221" s="466"/>
      <c r="AB221" s="466"/>
      <c r="AC221" s="466"/>
      <c r="AD221" s="466"/>
      <c r="AE221" s="466"/>
      <c r="AF221" s="466"/>
      <c r="AG221" s="466"/>
      <c r="AH221" s="466"/>
      <c r="AI221" s="466"/>
      <c r="AJ221" s="466"/>
    </row>
    <row r="222" spans="1:36" ht="12.75" customHeight="1">
      <c r="A222" s="466"/>
      <c r="B222" s="466"/>
      <c r="C222" s="466"/>
      <c r="D222" s="466"/>
      <c r="E222" s="466"/>
      <c r="F222" s="466"/>
      <c r="G222" s="466"/>
      <c r="H222" s="466"/>
      <c r="I222" s="466"/>
      <c r="J222" s="466"/>
      <c r="K222" s="466"/>
      <c r="L222" s="472"/>
      <c r="M222" s="466"/>
      <c r="N222" s="466"/>
      <c r="O222" s="466"/>
      <c r="P222" s="436"/>
      <c r="Q222" s="180"/>
      <c r="R222" s="466"/>
      <c r="S222" s="466"/>
      <c r="T222" s="466"/>
      <c r="U222" s="466"/>
      <c r="V222" s="466"/>
      <c r="W222" s="466"/>
      <c r="X222" s="466"/>
      <c r="Y222" s="466"/>
      <c r="Z222" s="466"/>
      <c r="AA222" s="466"/>
      <c r="AB222" s="466"/>
      <c r="AC222" s="466"/>
      <c r="AD222" s="466"/>
      <c r="AE222" s="466"/>
      <c r="AF222" s="466"/>
      <c r="AG222" s="466"/>
      <c r="AH222" s="466"/>
      <c r="AI222" s="466"/>
      <c r="AJ222" s="466"/>
    </row>
    <row r="223" spans="1:36" ht="12.75" customHeight="1">
      <c r="A223" s="466"/>
      <c r="B223" s="466"/>
      <c r="C223" s="466"/>
      <c r="D223" s="466"/>
      <c r="E223" s="466"/>
      <c r="F223" s="466"/>
      <c r="G223" s="466"/>
      <c r="H223" s="466"/>
      <c r="I223" s="466"/>
      <c r="J223" s="466"/>
      <c r="K223" s="466"/>
      <c r="L223" s="472"/>
      <c r="M223" s="466"/>
      <c r="N223" s="466"/>
      <c r="O223" s="466"/>
      <c r="P223" s="436"/>
      <c r="Q223" s="180"/>
      <c r="R223" s="466"/>
      <c r="S223" s="466"/>
      <c r="T223" s="466"/>
      <c r="U223" s="466"/>
      <c r="V223" s="466"/>
      <c r="W223" s="466"/>
      <c r="X223" s="466"/>
      <c r="Y223" s="466"/>
      <c r="Z223" s="466"/>
      <c r="AA223" s="466"/>
      <c r="AB223" s="466"/>
      <c r="AC223" s="466"/>
      <c r="AD223" s="466"/>
      <c r="AE223" s="466"/>
      <c r="AF223" s="466"/>
      <c r="AG223" s="466"/>
      <c r="AH223" s="466"/>
      <c r="AI223" s="466"/>
      <c r="AJ223" s="466"/>
    </row>
    <row r="224" spans="1:36" ht="12.75" customHeight="1">
      <c r="A224" s="466"/>
      <c r="B224" s="466"/>
      <c r="C224" s="466"/>
      <c r="D224" s="466"/>
      <c r="E224" s="466"/>
      <c r="F224" s="466"/>
      <c r="G224" s="466"/>
      <c r="H224" s="466"/>
      <c r="I224" s="466"/>
      <c r="J224" s="466"/>
      <c r="K224" s="466"/>
      <c r="L224" s="472"/>
      <c r="M224" s="466"/>
      <c r="N224" s="466"/>
      <c r="O224" s="466"/>
      <c r="P224" s="436"/>
      <c r="Q224" s="180"/>
      <c r="R224" s="466"/>
      <c r="S224" s="466"/>
      <c r="T224" s="466"/>
      <c r="U224" s="466"/>
      <c r="V224" s="466"/>
      <c r="W224" s="466"/>
      <c r="X224" s="466"/>
      <c r="Y224" s="466"/>
      <c r="Z224" s="466"/>
      <c r="AA224" s="466"/>
      <c r="AB224" s="466"/>
      <c r="AC224" s="466"/>
      <c r="AD224" s="466"/>
      <c r="AE224" s="466"/>
      <c r="AF224" s="466"/>
      <c r="AG224" s="466"/>
      <c r="AH224" s="466"/>
      <c r="AI224" s="466"/>
      <c r="AJ224" s="466"/>
    </row>
    <row r="225" spans="1:36" ht="12.75" customHeight="1">
      <c r="A225" s="466"/>
      <c r="B225" s="466"/>
      <c r="C225" s="466"/>
      <c r="D225" s="466"/>
      <c r="E225" s="466"/>
      <c r="F225" s="466"/>
      <c r="G225" s="466"/>
      <c r="H225" s="466"/>
      <c r="I225" s="466"/>
      <c r="J225" s="466"/>
      <c r="K225" s="466"/>
      <c r="L225" s="472"/>
      <c r="M225" s="466"/>
      <c r="N225" s="466"/>
      <c r="O225" s="466"/>
      <c r="P225" s="436"/>
      <c r="Q225" s="180"/>
      <c r="R225" s="466"/>
      <c r="S225" s="466"/>
      <c r="T225" s="466"/>
      <c r="U225" s="466"/>
      <c r="V225" s="466"/>
      <c r="W225" s="466"/>
      <c r="X225" s="466"/>
      <c r="Y225" s="466"/>
      <c r="Z225" s="466"/>
      <c r="AA225" s="466"/>
      <c r="AB225" s="466"/>
      <c r="AC225" s="466"/>
      <c r="AD225" s="466"/>
      <c r="AE225" s="466"/>
      <c r="AF225" s="466"/>
      <c r="AG225" s="466"/>
      <c r="AH225" s="466"/>
      <c r="AI225" s="466"/>
      <c r="AJ225" s="466"/>
    </row>
    <row r="226" spans="1:36" ht="12.75" customHeight="1">
      <c r="A226" s="466"/>
      <c r="B226" s="466"/>
      <c r="C226" s="466"/>
      <c r="D226" s="466"/>
      <c r="E226" s="466"/>
      <c r="F226" s="466"/>
      <c r="G226" s="466"/>
      <c r="H226" s="466"/>
      <c r="I226" s="466"/>
      <c r="J226" s="466"/>
      <c r="K226" s="466"/>
      <c r="L226" s="472"/>
      <c r="M226" s="466"/>
      <c r="N226" s="466"/>
      <c r="O226" s="466"/>
      <c r="P226" s="436"/>
      <c r="Q226" s="180"/>
      <c r="R226" s="466"/>
      <c r="S226" s="466"/>
      <c r="T226" s="466"/>
      <c r="U226" s="466"/>
      <c r="V226" s="466"/>
      <c r="W226" s="466"/>
      <c r="X226" s="466"/>
      <c r="Y226" s="466"/>
      <c r="Z226" s="466"/>
      <c r="AA226" s="466"/>
      <c r="AB226" s="466"/>
      <c r="AC226" s="466"/>
      <c r="AD226" s="466"/>
      <c r="AE226" s="466"/>
      <c r="AF226" s="466"/>
      <c r="AG226" s="466"/>
      <c r="AH226" s="466"/>
      <c r="AI226" s="466"/>
      <c r="AJ226" s="466"/>
    </row>
    <row r="227" spans="1:36" ht="12.75" customHeight="1">
      <c r="A227" s="466"/>
      <c r="B227" s="466"/>
      <c r="C227" s="466"/>
      <c r="D227" s="466"/>
      <c r="E227" s="466"/>
      <c r="F227" s="466"/>
      <c r="G227" s="466"/>
      <c r="H227" s="466"/>
      <c r="I227" s="466"/>
      <c r="J227" s="466"/>
      <c r="K227" s="466"/>
      <c r="L227" s="472"/>
      <c r="M227" s="466"/>
      <c r="N227" s="466"/>
      <c r="O227" s="466"/>
      <c r="P227" s="436"/>
      <c r="Q227" s="180"/>
      <c r="R227" s="466"/>
      <c r="S227" s="466"/>
      <c r="T227" s="466"/>
      <c r="U227" s="466"/>
      <c r="V227" s="466"/>
      <c r="W227" s="466"/>
      <c r="X227" s="466"/>
      <c r="Y227" s="466"/>
      <c r="Z227" s="466"/>
      <c r="AA227" s="466"/>
      <c r="AB227" s="466"/>
      <c r="AC227" s="466"/>
      <c r="AD227" s="466"/>
      <c r="AE227" s="466"/>
      <c r="AF227" s="466"/>
      <c r="AG227" s="466"/>
      <c r="AH227" s="466"/>
      <c r="AI227" s="466"/>
      <c r="AJ227" s="466"/>
    </row>
    <row r="228" spans="1:36" ht="12.75" customHeight="1">
      <c r="A228" s="466"/>
      <c r="B228" s="466"/>
      <c r="C228" s="466"/>
      <c r="D228" s="466"/>
      <c r="E228" s="466"/>
      <c r="F228" s="466"/>
      <c r="G228" s="466"/>
      <c r="H228" s="466"/>
      <c r="I228" s="466"/>
      <c r="J228" s="466"/>
      <c r="K228" s="466"/>
      <c r="L228" s="472"/>
      <c r="M228" s="466"/>
      <c r="N228" s="466"/>
      <c r="O228" s="466"/>
      <c r="P228" s="436"/>
      <c r="Q228" s="180"/>
      <c r="R228" s="466"/>
      <c r="S228" s="466"/>
      <c r="T228" s="466"/>
      <c r="U228" s="466"/>
      <c r="V228" s="466"/>
      <c r="W228" s="466"/>
      <c r="X228" s="466"/>
      <c r="Y228" s="466"/>
      <c r="Z228" s="466"/>
      <c r="AA228" s="466"/>
      <c r="AB228" s="466"/>
      <c r="AC228" s="466"/>
      <c r="AD228" s="466"/>
      <c r="AE228" s="466"/>
      <c r="AF228" s="466"/>
      <c r="AG228" s="466"/>
      <c r="AH228" s="466"/>
      <c r="AI228" s="466"/>
      <c r="AJ228" s="466"/>
    </row>
    <row r="229" spans="1:36" ht="12.75" customHeight="1">
      <c r="A229" s="466"/>
      <c r="B229" s="466"/>
      <c r="C229" s="466"/>
      <c r="D229" s="466"/>
      <c r="E229" s="466"/>
      <c r="F229" s="466"/>
      <c r="G229" s="466"/>
      <c r="H229" s="466"/>
      <c r="I229" s="466"/>
      <c r="J229" s="466"/>
      <c r="K229" s="466"/>
      <c r="L229" s="472"/>
      <c r="M229" s="466"/>
      <c r="N229" s="466"/>
      <c r="O229" s="466"/>
      <c r="P229" s="436"/>
      <c r="Q229" s="180"/>
      <c r="R229" s="466"/>
      <c r="S229" s="466"/>
      <c r="T229" s="466"/>
      <c r="U229" s="466"/>
      <c r="V229" s="466"/>
      <c r="W229" s="466"/>
      <c r="X229" s="466"/>
      <c r="Y229" s="466"/>
      <c r="Z229" s="466"/>
      <c r="AA229" s="466"/>
      <c r="AB229" s="466"/>
      <c r="AC229" s="466"/>
      <c r="AD229" s="466"/>
      <c r="AE229" s="466"/>
      <c r="AF229" s="466"/>
      <c r="AG229" s="466"/>
      <c r="AH229" s="466"/>
      <c r="AI229" s="466"/>
      <c r="AJ229" s="466"/>
    </row>
    <row r="230" spans="1:36" ht="12.75" customHeight="1">
      <c r="A230" s="466"/>
      <c r="B230" s="466"/>
      <c r="C230" s="466"/>
      <c r="D230" s="466"/>
      <c r="E230" s="466"/>
      <c r="F230" s="466"/>
      <c r="G230" s="466"/>
      <c r="H230" s="466"/>
      <c r="I230" s="466"/>
      <c r="J230" s="466"/>
      <c r="K230" s="466"/>
      <c r="L230" s="472"/>
      <c r="M230" s="466"/>
      <c r="N230" s="466"/>
      <c r="O230" s="466"/>
      <c r="P230" s="436"/>
      <c r="Q230" s="180"/>
      <c r="R230" s="466"/>
      <c r="S230" s="466"/>
      <c r="T230" s="466"/>
      <c r="U230" s="466"/>
      <c r="V230" s="466"/>
      <c r="W230" s="466"/>
      <c r="X230" s="466"/>
      <c r="Y230" s="466"/>
      <c r="Z230" s="466"/>
      <c r="AA230" s="466"/>
      <c r="AB230" s="466"/>
      <c r="AC230" s="466"/>
      <c r="AD230" s="466"/>
      <c r="AE230" s="466"/>
      <c r="AF230" s="466"/>
      <c r="AG230" s="466"/>
      <c r="AH230" s="466"/>
      <c r="AI230" s="466"/>
      <c r="AJ230" s="466"/>
    </row>
    <row r="231" spans="1:36" ht="12.75" customHeight="1">
      <c r="A231" s="466"/>
      <c r="B231" s="466"/>
      <c r="C231" s="466"/>
      <c r="D231" s="466"/>
      <c r="E231" s="466"/>
      <c r="F231" s="466"/>
      <c r="G231" s="466"/>
      <c r="H231" s="466"/>
      <c r="I231" s="466"/>
      <c r="J231" s="466"/>
      <c r="K231" s="466"/>
      <c r="L231" s="472"/>
      <c r="M231" s="466"/>
      <c r="N231" s="466"/>
      <c r="O231" s="466"/>
      <c r="P231" s="436"/>
      <c r="Q231" s="180"/>
      <c r="R231" s="466"/>
      <c r="S231" s="466"/>
      <c r="T231" s="466"/>
      <c r="U231" s="466"/>
      <c r="V231" s="466"/>
      <c r="W231" s="466"/>
      <c r="X231" s="466"/>
      <c r="Y231" s="466"/>
      <c r="Z231" s="466"/>
      <c r="AA231" s="466"/>
      <c r="AB231" s="466"/>
      <c r="AC231" s="466"/>
      <c r="AD231" s="466"/>
      <c r="AE231" s="466"/>
      <c r="AF231" s="466"/>
      <c r="AG231" s="466"/>
      <c r="AH231" s="466"/>
      <c r="AI231" s="466"/>
      <c r="AJ231" s="466"/>
    </row>
    <row r="232" spans="1:36" ht="12.75" customHeight="1">
      <c r="A232" s="466"/>
      <c r="B232" s="466"/>
      <c r="C232" s="466"/>
      <c r="D232" s="466"/>
      <c r="E232" s="466"/>
      <c r="F232" s="466"/>
      <c r="G232" s="466"/>
      <c r="H232" s="466"/>
      <c r="I232" s="466"/>
      <c r="J232" s="466"/>
      <c r="K232" s="466"/>
      <c r="L232" s="472"/>
      <c r="M232" s="466"/>
      <c r="N232" s="466"/>
      <c r="O232" s="466"/>
      <c r="P232" s="436"/>
      <c r="Q232" s="180"/>
      <c r="R232" s="466"/>
      <c r="S232" s="466"/>
      <c r="T232" s="466"/>
      <c r="U232" s="466"/>
      <c r="V232" s="466"/>
      <c r="W232" s="466"/>
      <c r="X232" s="466"/>
      <c r="Y232" s="466"/>
      <c r="Z232" s="466"/>
      <c r="AA232" s="466"/>
      <c r="AB232" s="466"/>
      <c r="AC232" s="466"/>
      <c r="AD232" s="466"/>
      <c r="AE232" s="466"/>
      <c r="AF232" s="466"/>
      <c r="AG232" s="466"/>
      <c r="AH232" s="466"/>
      <c r="AI232" s="466"/>
      <c r="AJ232" s="466"/>
    </row>
    <row r="233" spans="1:36" ht="12.75" customHeight="1">
      <c r="A233" s="466"/>
      <c r="B233" s="466"/>
      <c r="C233" s="466"/>
      <c r="D233" s="466"/>
      <c r="E233" s="466"/>
      <c r="F233" s="466"/>
      <c r="G233" s="466"/>
      <c r="H233" s="466"/>
      <c r="I233" s="466"/>
      <c r="J233" s="466"/>
      <c r="K233" s="466"/>
      <c r="L233" s="472"/>
      <c r="M233" s="466"/>
      <c r="N233" s="466"/>
      <c r="O233" s="466"/>
      <c r="P233" s="436"/>
      <c r="Q233" s="180"/>
      <c r="R233" s="466"/>
      <c r="S233" s="466"/>
      <c r="T233" s="466"/>
      <c r="U233" s="466"/>
      <c r="V233" s="466"/>
      <c r="W233" s="466"/>
      <c r="X233" s="466"/>
      <c r="Y233" s="466"/>
      <c r="Z233" s="466"/>
      <c r="AA233" s="466"/>
      <c r="AB233" s="466"/>
      <c r="AC233" s="466"/>
      <c r="AD233" s="466"/>
      <c r="AE233" s="466"/>
      <c r="AF233" s="466"/>
      <c r="AG233" s="466"/>
      <c r="AH233" s="466"/>
      <c r="AI233" s="466"/>
      <c r="AJ233" s="466"/>
    </row>
    <row r="234" spans="1:36" ht="12.75" customHeight="1">
      <c r="A234" s="466"/>
      <c r="B234" s="466"/>
      <c r="C234" s="466"/>
      <c r="D234" s="466"/>
      <c r="E234" s="466"/>
      <c r="F234" s="466"/>
      <c r="G234" s="466"/>
      <c r="H234" s="466"/>
      <c r="I234" s="466"/>
      <c r="J234" s="466"/>
      <c r="K234" s="466"/>
      <c r="L234" s="472"/>
      <c r="M234" s="466"/>
      <c r="N234" s="466"/>
      <c r="O234" s="466"/>
      <c r="P234" s="436"/>
      <c r="Q234" s="180"/>
      <c r="R234" s="466"/>
      <c r="S234" s="466"/>
      <c r="T234" s="466"/>
      <c r="U234" s="466"/>
      <c r="V234" s="466"/>
      <c r="W234" s="466"/>
      <c r="X234" s="466"/>
      <c r="Y234" s="466"/>
      <c r="Z234" s="466"/>
      <c r="AA234" s="466"/>
      <c r="AB234" s="466"/>
      <c r="AC234" s="466"/>
      <c r="AD234" s="466"/>
      <c r="AE234" s="466"/>
      <c r="AF234" s="466"/>
      <c r="AG234" s="466"/>
      <c r="AH234" s="466"/>
      <c r="AI234" s="466"/>
      <c r="AJ234" s="466"/>
    </row>
    <row r="235" spans="1:36" ht="12.75" customHeight="1">
      <c r="A235" s="466"/>
      <c r="B235" s="466"/>
      <c r="C235" s="466"/>
      <c r="D235" s="466"/>
      <c r="E235" s="466"/>
      <c r="F235" s="466"/>
      <c r="G235" s="466"/>
      <c r="H235" s="466"/>
      <c r="I235" s="466"/>
      <c r="J235" s="466"/>
      <c r="K235" s="466"/>
      <c r="L235" s="472"/>
      <c r="M235" s="466"/>
      <c r="N235" s="466"/>
      <c r="O235" s="466"/>
      <c r="P235" s="436"/>
      <c r="Q235" s="180"/>
      <c r="R235" s="466"/>
      <c r="S235" s="466"/>
      <c r="T235" s="466"/>
      <c r="U235" s="466"/>
      <c r="V235" s="466"/>
      <c r="W235" s="466"/>
      <c r="X235" s="466"/>
      <c r="Y235" s="466"/>
      <c r="Z235" s="466"/>
      <c r="AA235" s="466"/>
      <c r="AB235" s="466"/>
      <c r="AC235" s="466"/>
      <c r="AD235" s="466"/>
      <c r="AE235" s="466"/>
      <c r="AF235" s="466"/>
      <c r="AG235" s="466"/>
      <c r="AH235" s="466"/>
      <c r="AI235" s="466"/>
      <c r="AJ235" s="466"/>
    </row>
    <row r="236" spans="1:36" ht="12.75" customHeight="1">
      <c r="A236" s="466"/>
      <c r="B236" s="466"/>
      <c r="C236" s="466"/>
      <c r="D236" s="466"/>
      <c r="E236" s="466"/>
      <c r="F236" s="466"/>
      <c r="G236" s="466"/>
      <c r="H236" s="466"/>
      <c r="I236" s="466"/>
      <c r="J236" s="466"/>
      <c r="K236" s="466"/>
      <c r="L236" s="472"/>
      <c r="M236" s="466"/>
      <c r="N236" s="466"/>
      <c r="O236" s="466"/>
      <c r="P236" s="436"/>
      <c r="Q236" s="180"/>
      <c r="R236" s="466"/>
      <c r="S236" s="466"/>
      <c r="T236" s="466"/>
      <c r="U236" s="466"/>
      <c r="V236" s="466"/>
      <c r="W236" s="466"/>
      <c r="X236" s="466"/>
      <c r="Y236" s="466"/>
      <c r="Z236" s="466"/>
      <c r="AA236" s="466"/>
      <c r="AB236" s="466"/>
      <c r="AC236" s="466"/>
      <c r="AD236" s="466"/>
      <c r="AE236" s="466"/>
      <c r="AF236" s="466"/>
      <c r="AG236" s="466"/>
      <c r="AH236" s="466"/>
      <c r="AI236" s="466"/>
      <c r="AJ236" s="466"/>
    </row>
    <row r="237" spans="1:36" ht="12.75" customHeight="1">
      <c r="A237" s="466"/>
      <c r="B237" s="466"/>
      <c r="C237" s="466"/>
      <c r="D237" s="466"/>
      <c r="E237" s="466"/>
      <c r="F237" s="466"/>
      <c r="G237" s="466"/>
      <c r="H237" s="466"/>
      <c r="I237" s="466"/>
      <c r="J237" s="466"/>
      <c r="K237" s="466"/>
      <c r="L237" s="472"/>
      <c r="M237" s="466"/>
      <c r="N237" s="466"/>
      <c r="O237" s="466"/>
      <c r="P237" s="436"/>
      <c r="Q237" s="180"/>
      <c r="R237" s="466"/>
      <c r="S237" s="466"/>
      <c r="T237" s="466"/>
      <c r="U237" s="466"/>
      <c r="V237" s="466"/>
      <c r="W237" s="466"/>
      <c r="X237" s="466"/>
      <c r="Y237" s="466"/>
      <c r="Z237" s="466"/>
      <c r="AA237" s="466"/>
      <c r="AB237" s="466"/>
      <c r="AC237" s="466"/>
      <c r="AD237" s="466"/>
      <c r="AE237" s="466"/>
      <c r="AF237" s="466"/>
      <c r="AG237" s="466"/>
      <c r="AH237" s="466"/>
      <c r="AI237" s="466"/>
      <c r="AJ237" s="466"/>
    </row>
    <row r="238" spans="1:36" ht="12.75" customHeight="1">
      <c r="A238" s="466"/>
      <c r="B238" s="466"/>
      <c r="C238" s="466"/>
      <c r="D238" s="466"/>
      <c r="E238" s="466"/>
      <c r="F238" s="466"/>
      <c r="G238" s="466"/>
      <c r="H238" s="466"/>
      <c r="I238" s="466"/>
      <c r="J238" s="466"/>
      <c r="K238" s="466"/>
      <c r="L238" s="472"/>
      <c r="M238" s="466"/>
      <c r="N238" s="466"/>
      <c r="O238" s="466"/>
      <c r="P238" s="436"/>
      <c r="Q238" s="180"/>
      <c r="R238" s="466"/>
      <c r="S238" s="466"/>
      <c r="T238" s="466"/>
      <c r="U238" s="466"/>
      <c r="V238" s="466"/>
      <c r="W238" s="466"/>
      <c r="X238" s="466"/>
      <c r="Y238" s="466"/>
      <c r="Z238" s="466"/>
      <c r="AA238" s="466"/>
      <c r="AB238" s="466"/>
      <c r="AC238" s="466"/>
      <c r="AD238" s="466"/>
      <c r="AE238" s="466"/>
      <c r="AF238" s="466"/>
      <c r="AG238" s="466"/>
      <c r="AH238" s="466"/>
      <c r="AI238" s="466"/>
      <c r="AJ238" s="466"/>
    </row>
    <row r="239" spans="1:36" ht="12.75" customHeight="1">
      <c r="A239" s="466"/>
      <c r="B239" s="466"/>
      <c r="C239" s="466"/>
      <c r="D239" s="466"/>
      <c r="E239" s="466"/>
      <c r="F239" s="466"/>
      <c r="G239" s="466"/>
      <c r="H239" s="466"/>
      <c r="I239" s="466"/>
      <c r="J239" s="466"/>
      <c r="K239" s="466"/>
      <c r="L239" s="472"/>
      <c r="M239" s="466"/>
      <c r="N239" s="466"/>
      <c r="O239" s="466"/>
      <c r="P239" s="436"/>
      <c r="Q239" s="180"/>
      <c r="R239" s="466"/>
      <c r="S239" s="466"/>
      <c r="T239" s="466"/>
      <c r="U239" s="466"/>
      <c r="V239" s="466"/>
      <c r="W239" s="466"/>
      <c r="X239" s="466"/>
      <c r="Y239" s="466"/>
      <c r="Z239" s="466"/>
      <c r="AA239" s="466"/>
      <c r="AB239" s="466"/>
      <c r="AC239" s="466"/>
      <c r="AD239" s="466"/>
      <c r="AE239" s="466"/>
      <c r="AF239" s="466"/>
      <c r="AG239" s="466"/>
      <c r="AH239" s="466"/>
      <c r="AI239" s="466"/>
      <c r="AJ239" s="466"/>
    </row>
    <row r="240" spans="1:36" ht="12.75" customHeight="1">
      <c r="A240" s="466"/>
      <c r="B240" s="466"/>
      <c r="C240" s="466"/>
      <c r="D240" s="466"/>
      <c r="E240" s="466"/>
      <c r="F240" s="466"/>
      <c r="G240" s="466"/>
      <c r="H240" s="466"/>
      <c r="I240" s="466"/>
      <c r="J240" s="466"/>
      <c r="K240" s="466"/>
      <c r="L240" s="472"/>
      <c r="M240" s="466"/>
      <c r="N240" s="466"/>
      <c r="O240" s="466"/>
      <c r="P240" s="436"/>
      <c r="Q240" s="180"/>
      <c r="R240" s="466"/>
      <c r="S240" s="466"/>
      <c r="T240" s="466"/>
      <c r="U240" s="466"/>
      <c r="V240" s="466"/>
      <c r="W240" s="466"/>
      <c r="X240" s="466"/>
      <c r="Y240" s="466"/>
      <c r="Z240" s="466"/>
      <c r="AA240" s="466"/>
      <c r="AB240" s="466"/>
      <c r="AC240" s="466"/>
      <c r="AD240" s="466"/>
      <c r="AE240" s="466"/>
      <c r="AF240" s="466"/>
      <c r="AG240" s="466"/>
      <c r="AH240" s="466"/>
      <c r="AI240" s="466"/>
      <c r="AJ240" s="466"/>
    </row>
    <row r="241" spans="1:36" ht="12.75" customHeight="1">
      <c r="A241" s="466"/>
      <c r="B241" s="466"/>
      <c r="C241" s="466"/>
      <c r="D241" s="466"/>
      <c r="E241" s="466"/>
      <c r="F241" s="466"/>
      <c r="G241" s="466"/>
      <c r="H241" s="466"/>
      <c r="I241" s="466"/>
      <c r="J241" s="466"/>
      <c r="K241" s="466"/>
      <c r="L241" s="472"/>
      <c r="M241" s="466"/>
      <c r="N241" s="466"/>
      <c r="O241" s="466"/>
      <c r="P241" s="436"/>
      <c r="Q241" s="180"/>
      <c r="R241" s="466"/>
      <c r="S241" s="466"/>
      <c r="T241" s="466"/>
      <c r="U241" s="466"/>
      <c r="V241" s="466"/>
      <c r="W241" s="466"/>
      <c r="X241" s="466"/>
      <c r="Y241" s="466"/>
      <c r="Z241" s="466"/>
      <c r="AA241" s="466"/>
      <c r="AB241" s="466"/>
      <c r="AC241" s="466"/>
      <c r="AD241" s="466"/>
      <c r="AE241" s="466"/>
      <c r="AF241" s="466"/>
      <c r="AG241" s="466"/>
      <c r="AH241" s="466"/>
      <c r="AI241" s="466"/>
      <c r="AJ241" s="466"/>
    </row>
    <row r="242" spans="1:36" ht="12.75" customHeight="1">
      <c r="A242" s="466"/>
      <c r="B242" s="466"/>
      <c r="C242" s="466"/>
      <c r="D242" s="466"/>
      <c r="E242" s="466"/>
      <c r="F242" s="466"/>
      <c r="G242" s="466"/>
      <c r="H242" s="466"/>
      <c r="I242" s="466"/>
      <c r="J242" s="466"/>
      <c r="K242" s="466"/>
      <c r="L242" s="472"/>
      <c r="M242" s="466"/>
      <c r="N242" s="466"/>
      <c r="O242" s="466"/>
      <c r="P242" s="436"/>
      <c r="Q242" s="180"/>
      <c r="R242" s="466"/>
      <c r="S242" s="466"/>
      <c r="T242" s="466"/>
      <c r="U242" s="466"/>
      <c r="V242" s="466"/>
      <c r="W242" s="466"/>
      <c r="X242" s="466"/>
      <c r="Y242" s="466"/>
      <c r="Z242" s="466"/>
      <c r="AA242" s="466"/>
      <c r="AB242" s="466"/>
      <c r="AC242" s="466"/>
      <c r="AD242" s="466"/>
      <c r="AE242" s="466"/>
      <c r="AF242" s="466"/>
      <c r="AG242" s="466"/>
      <c r="AH242" s="466"/>
      <c r="AI242" s="466"/>
      <c r="AJ242" s="466"/>
    </row>
    <row r="243" spans="1:36" ht="12.75" customHeight="1">
      <c r="A243" s="466"/>
      <c r="B243" s="466"/>
      <c r="C243" s="466"/>
      <c r="D243" s="466"/>
      <c r="E243" s="466"/>
      <c r="F243" s="466"/>
      <c r="G243" s="466"/>
      <c r="H243" s="466"/>
      <c r="I243" s="466"/>
      <c r="J243" s="466"/>
      <c r="K243" s="466"/>
      <c r="L243" s="472"/>
      <c r="M243" s="466"/>
      <c r="N243" s="466"/>
      <c r="O243" s="466"/>
      <c r="P243" s="436"/>
      <c r="Q243" s="180"/>
      <c r="R243" s="466"/>
      <c r="S243" s="466"/>
      <c r="T243" s="466"/>
      <c r="U243" s="466"/>
      <c r="V243" s="466"/>
      <c r="W243" s="466"/>
      <c r="X243" s="466"/>
      <c r="Y243" s="466"/>
      <c r="Z243" s="466"/>
      <c r="AA243" s="466"/>
      <c r="AB243" s="466"/>
      <c r="AC243" s="466"/>
      <c r="AD243" s="466"/>
      <c r="AE243" s="466"/>
      <c r="AF243" s="466"/>
      <c r="AG243" s="466"/>
      <c r="AH243" s="466"/>
      <c r="AI243" s="466"/>
      <c r="AJ243" s="466"/>
    </row>
    <row r="244" spans="1:36" ht="12.75" customHeight="1">
      <c r="A244" s="466"/>
      <c r="B244" s="466"/>
      <c r="C244" s="466"/>
      <c r="D244" s="466"/>
      <c r="E244" s="466"/>
      <c r="F244" s="466"/>
      <c r="G244" s="466"/>
      <c r="H244" s="466"/>
      <c r="I244" s="466"/>
      <c r="J244" s="466"/>
      <c r="K244" s="466"/>
      <c r="L244" s="472"/>
      <c r="M244" s="466"/>
      <c r="N244" s="466"/>
      <c r="O244" s="466"/>
      <c r="P244" s="436"/>
      <c r="Q244" s="180"/>
      <c r="R244" s="466"/>
      <c r="S244" s="466"/>
      <c r="T244" s="466"/>
      <c r="U244" s="466"/>
      <c r="V244" s="466"/>
      <c r="W244" s="466"/>
      <c r="X244" s="466"/>
      <c r="Y244" s="466"/>
      <c r="Z244" s="466"/>
      <c r="AA244" s="466"/>
      <c r="AB244" s="466"/>
      <c r="AC244" s="466"/>
      <c r="AD244" s="466"/>
      <c r="AE244" s="466"/>
      <c r="AF244" s="466"/>
      <c r="AG244" s="466"/>
      <c r="AH244" s="466"/>
      <c r="AI244" s="466"/>
      <c r="AJ244" s="466"/>
    </row>
    <row r="245" spans="1:36" ht="12.75" customHeight="1">
      <c r="A245" s="466"/>
      <c r="B245" s="466"/>
      <c r="C245" s="466"/>
      <c r="D245" s="466"/>
      <c r="E245" s="466"/>
      <c r="F245" s="466"/>
      <c r="G245" s="466"/>
      <c r="H245" s="466"/>
      <c r="I245" s="466"/>
      <c r="J245" s="466"/>
      <c r="K245" s="466"/>
      <c r="L245" s="472"/>
      <c r="M245" s="466"/>
      <c r="N245" s="466"/>
      <c r="O245" s="466"/>
      <c r="P245" s="436"/>
      <c r="Q245" s="180"/>
      <c r="R245" s="466"/>
      <c r="S245" s="466"/>
      <c r="T245" s="466"/>
      <c r="U245" s="466"/>
      <c r="V245" s="466"/>
      <c r="W245" s="466"/>
      <c r="X245" s="466"/>
      <c r="Y245" s="466"/>
      <c r="Z245" s="466"/>
      <c r="AA245" s="466"/>
      <c r="AB245" s="466"/>
      <c r="AC245" s="466"/>
      <c r="AD245" s="466"/>
      <c r="AE245" s="466"/>
      <c r="AF245" s="466"/>
      <c r="AG245" s="466"/>
      <c r="AH245" s="466"/>
      <c r="AI245" s="466"/>
      <c r="AJ245" s="466"/>
    </row>
    <row r="246" spans="1:36" ht="12.75" customHeight="1">
      <c r="A246" s="466"/>
      <c r="B246" s="466"/>
      <c r="C246" s="466"/>
      <c r="D246" s="466"/>
      <c r="E246" s="466"/>
      <c r="F246" s="466"/>
      <c r="G246" s="466"/>
      <c r="H246" s="466"/>
      <c r="I246" s="466"/>
      <c r="J246" s="466"/>
      <c r="K246" s="466"/>
      <c r="L246" s="472"/>
      <c r="M246" s="466"/>
      <c r="N246" s="466"/>
      <c r="O246" s="466"/>
      <c r="P246" s="436"/>
      <c r="Q246" s="180"/>
      <c r="R246" s="466"/>
      <c r="S246" s="466"/>
      <c r="T246" s="466"/>
      <c r="U246" s="466"/>
      <c r="V246" s="466"/>
      <c r="W246" s="466"/>
      <c r="X246" s="466"/>
      <c r="Y246" s="466"/>
      <c r="Z246" s="466"/>
      <c r="AA246" s="466"/>
      <c r="AB246" s="466"/>
      <c r="AC246" s="466"/>
      <c r="AD246" s="466"/>
      <c r="AE246" s="466"/>
      <c r="AF246" s="466"/>
      <c r="AG246" s="466"/>
      <c r="AH246" s="466"/>
      <c r="AI246" s="466"/>
      <c r="AJ246" s="466"/>
    </row>
    <row r="247" spans="1:36" ht="12.75" customHeight="1">
      <c r="A247" s="466"/>
      <c r="B247" s="466"/>
      <c r="C247" s="466"/>
      <c r="D247" s="466"/>
      <c r="E247" s="466"/>
      <c r="F247" s="466"/>
      <c r="G247" s="466"/>
      <c r="H247" s="466"/>
      <c r="I247" s="466"/>
      <c r="J247" s="466"/>
      <c r="K247" s="466"/>
      <c r="L247" s="472"/>
      <c r="M247" s="466"/>
      <c r="N247" s="466"/>
      <c r="O247" s="466"/>
      <c r="P247" s="436"/>
      <c r="Q247" s="180"/>
      <c r="R247" s="466"/>
      <c r="S247" s="466"/>
      <c r="T247" s="466"/>
      <c r="U247" s="466"/>
      <c r="V247" s="466"/>
      <c r="W247" s="466"/>
      <c r="X247" s="466"/>
      <c r="Y247" s="466"/>
      <c r="Z247" s="466"/>
      <c r="AA247" s="466"/>
      <c r="AB247" s="466"/>
      <c r="AC247" s="466"/>
      <c r="AD247" s="466"/>
      <c r="AE247" s="466"/>
      <c r="AF247" s="466"/>
      <c r="AG247" s="466"/>
      <c r="AH247" s="466"/>
      <c r="AI247" s="466"/>
      <c r="AJ247" s="466"/>
    </row>
    <row r="248" spans="1:36" ht="12.75" customHeight="1">
      <c r="A248" s="466"/>
      <c r="B248" s="466"/>
      <c r="C248" s="466"/>
      <c r="D248" s="466"/>
      <c r="E248" s="466"/>
      <c r="F248" s="466"/>
      <c r="G248" s="466"/>
      <c r="H248" s="466"/>
      <c r="I248" s="466"/>
      <c r="J248" s="466"/>
      <c r="K248" s="466"/>
      <c r="L248" s="472"/>
      <c r="M248" s="466"/>
      <c r="N248" s="466"/>
      <c r="O248" s="466"/>
      <c r="P248" s="436"/>
      <c r="Q248" s="180"/>
      <c r="R248" s="466"/>
      <c r="S248" s="466"/>
      <c r="T248" s="466"/>
      <c r="U248" s="466"/>
      <c r="V248" s="466"/>
      <c r="W248" s="466"/>
      <c r="X248" s="466"/>
      <c r="Y248" s="466"/>
      <c r="Z248" s="466"/>
      <c r="AA248" s="466"/>
      <c r="AB248" s="466"/>
      <c r="AC248" s="466"/>
      <c r="AD248" s="466"/>
      <c r="AE248" s="466"/>
      <c r="AF248" s="466"/>
      <c r="AG248" s="466"/>
      <c r="AH248" s="466"/>
      <c r="AI248" s="466"/>
      <c r="AJ248" s="466"/>
    </row>
    <row r="249" spans="1:36" ht="12.75" customHeight="1">
      <c r="A249" s="466"/>
      <c r="B249" s="466"/>
      <c r="C249" s="466"/>
      <c r="D249" s="466"/>
      <c r="E249" s="466"/>
      <c r="F249" s="466"/>
      <c r="G249" s="466"/>
      <c r="H249" s="466"/>
      <c r="I249" s="466"/>
      <c r="J249" s="466"/>
      <c r="K249" s="466"/>
      <c r="L249" s="472"/>
      <c r="M249" s="466"/>
      <c r="N249" s="466"/>
      <c r="O249" s="466"/>
      <c r="P249" s="436"/>
      <c r="Q249" s="180"/>
      <c r="R249" s="466"/>
      <c r="S249" s="466"/>
      <c r="T249" s="466"/>
      <c r="U249" s="466"/>
      <c r="V249" s="466"/>
      <c r="W249" s="466"/>
      <c r="X249" s="466"/>
      <c r="Y249" s="466"/>
      <c r="Z249" s="466"/>
      <c r="AA249" s="466"/>
      <c r="AB249" s="466"/>
      <c r="AC249" s="466"/>
      <c r="AD249" s="466"/>
      <c r="AE249" s="466"/>
      <c r="AF249" s="466"/>
      <c r="AG249" s="466"/>
      <c r="AH249" s="466"/>
      <c r="AI249" s="466"/>
      <c r="AJ249" s="466"/>
    </row>
    <row r="250" spans="1:36" ht="12.75" customHeight="1">
      <c r="A250" s="466"/>
      <c r="B250" s="466"/>
      <c r="C250" s="466"/>
      <c r="D250" s="466"/>
      <c r="E250" s="466"/>
      <c r="F250" s="466"/>
      <c r="G250" s="466"/>
      <c r="H250" s="466"/>
      <c r="I250" s="466"/>
      <c r="J250" s="466"/>
      <c r="K250" s="466"/>
      <c r="L250" s="472"/>
      <c r="M250" s="466"/>
      <c r="N250" s="466"/>
      <c r="O250" s="466"/>
      <c r="P250" s="436"/>
      <c r="Q250" s="180"/>
      <c r="R250" s="466"/>
      <c r="S250" s="466"/>
      <c r="T250" s="466"/>
      <c r="U250" s="466"/>
      <c r="V250" s="466"/>
      <c r="W250" s="466"/>
      <c r="X250" s="466"/>
      <c r="Y250" s="466"/>
      <c r="Z250" s="466"/>
      <c r="AA250" s="466"/>
      <c r="AB250" s="466"/>
      <c r="AC250" s="466"/>
      <c r="AD250" s="466"/>
      <c r="AE250" s="466"/>
      <c r="AF250" s="466"/>
      <c r="AG250" s="466"/>
      <c r="AH250" s="466"/>
      <c r="AI250" s="466"/>
      <c r="AJ250" s="466"/>
    </row>
    <row r="251" spans="1:36" ht="12.75" customHeight="1">
      <c r="A251" s="466"/>
      <c r="B251" s="466"/>
      <c r="C251" s="466"/>
      <c r="D251" s="466"/>
      <c r="E251" s="466"/>
      <c r="F251" s="466"/>
      <c r="G251" s="466"/>
      <c r="H251" s="466"/>
      <c r="I251" s="466"/>
      <c r="J251" s="466"/>
      <c r="K251" s="466"/>
      <c r="L251" s="472"/>
      <c r="M251" s="466"/>
      <c r="N251" s="466"/>
      <c r="O251" s="466"/>
      <c r="P251" s="436"/>
      <c r="Q251" s="180"/>
      <c r="R251" s="466"/>
      <c r="S251" s="466"/>
      <c r="T251" s="466"/>
      <c r="U251" s="466"/>
      <c r="V251" s="466"/>
      <c r="W251" s="466"/>
      <c r="X251" s="466"/>
      <c r="Y251" s="466"/>
      <c r="Z251" s="466"/>
      <c r="AA251" s="466"/>
      <c r="AB251" s="466"/>
      <c r="AC251" s="466"/>
      <c r="AD251" s="466"/>
      <c r="AE251" s="466"/>
      <c r="AF251" s="466"/>
      <c r="AG251" s="466"/>
      <c r="AH251" s="466"/>
      <c r="AI251" s="466"/>
      <c r="AJ251" s="466"/>
    </row>
    <row r="252" spans="1:36" ht="12.75" customHeight="1">
      <c r="A252" s="466"/>
      <c r="B252" s="466"/>
      <c r="C252" s="466"/>
      <c r="D252" s="466"/>
      <c r="E252" s="466"/>
      <c r="F252" s="466"/>
      <c r="G252" s="466"/>
      <c r="H252" s="466"/>
      <c r="I252" s="466"/>
      <c r="J252" s="466"/>
      <c r="K252" s="466"/>
      <c r="L252" s="472"/>
      <c r="M252" s="466"/>
      <c r="N252" s="466"/>
      <c r="O252" s="466"/>
      <c r="P252" s="436"/>
      <c r="Q252" s="180"/>
      <c r="R252" s="466"/>
      <c r="S252" s="466"/>
      <c r="T252" s="466"/>
      <c r="U252" s="466"/>
      <c r="V252" s="466"/>
      <c r="W252" s="466"/>
      <c r="X252" s="466"/>
      <c r="Y252" s="466"/>
      <c r="Z252" s="466"/>
      <c r="AA252" s="466"/>
      <c r="AB252" s="466"/>
      <c r="AC252" s="466"/>
      <c r="AD252" s="466"/>
      <c r="AE252" s="466"/>
      <c r="AF252" s="466"/>
      <c r="AG252" s="466"/>
      <c r="AH252" s="466"/>
      <c r="AI252" s="466"/>
      <c r="AJ252" s="466"/>
    </row>
    <row r="253" spans="1:36" ht="12.75" customHeight="1">
      <c r="A253" s="466"/>
      <c r="B253" s="466"/>
      <c r="C253" s="466"/>
      <c r="D253" s="466"/>
      <c r="E253" s="466"/>
      <c r="F253" s="466"/>
      <c r="G253" s="466"/>
      <c r="H253" s="466"/>
      <c r="I253" s="466"/>
      <c r="J253" s="466"/>
      <c r="K253" s="466"/>
      <c r="L253" s="472"/>
      <c r="M253" s="466"/>
      <c r="N253" s="466"/>
      <c r="O253" s="466"/>
      <c r="P253" s="436"/>
      <c r="Q253" s="180"/>
      <c r="R253" s="466"/>
      <c r="S253" s="466"/>
      <c r="T253" s="466"/>
      <c r="U253" s="466"/>
      <c r="V253" s="466"/>
      <c r="W253" s="466"/>
      <c r="X253" s="466"/>
      <c r="Y253" s="466"/>
      <c r="Z253" s="466"/>
      <c r="AA253" s="466"/>
      <c r="AB253" s="466"/>
      <c r="AC253" s="466"/>
      <c r="AD253" s="466"/>
      <c r="AE253" s="466"/>
      <c r="AF253" s="466"/>
      <c r="AG253" s="466"/>
      <c r="AH253" s="466"/>
      <c r="AI253" s="466"/>
      <c r="AJ253" s="466"/>
    </row>
    <row r="254" spans="1:36" ht="12.75" customHeight="1">
      <c r="A254" s="466"/>
      <c r="B254" s="466"/>
      <c r="C254" s="466"/>
      <c r="D254" s="466"/>
      <c r="E254" s="466"/>
      <c r="F254" s="466"/>
      <c r="G254" s="466"/>
      <c r="H254" s="466"/>
      <c r="I254" s="466"/>
      <c r="J254" s="466"/>
      <c r="K254" s="466"/>
      <c r="L254" s="472"/>
      <c r="M254" s="466"/>
      <c r="N254" s="466"/>
      <c r="O254" s="466"/>
      <c r="P254" s="436"/>
      <c r="Q254" s="180"/>
      <c r="R254" s="466"/>
      <c r="S254" s="466"/>
      <c r="T254" s="466"/>
      <c r="U254" s="466"/>
      <c r="V254" s="466"/>
      <c r="W254" s="466"/>
      <c r="X254" s="466"/>
      <c r="Y254" s="466"/>
      <c r="Z254" s="466"/>
      <c r="AA254" s="466"/>
      <c r="AB254" s="466"/>
      <c r="AC254" s="466"/>
      <c r="AD254" s="466"/>
      <c r="AE254" s="466"/>
      <c r="AF254" s="466"/>
      <c r="AG254" s="466"/>
      <c r="AH254" s="466"/>
      <c r="AI254" s="466"/>
      <c r="AJ254" s="466"/>
    </row>
    <row r="255" spans="1:36" ht="12.75" customHeight="1">
      <c r="A255" s="466"/>
      <c r="B255" s="466"/>
      <c r="C255" s="466"/>
      <c r="D255" s="466"/>
      <c r="E255" s="466"/>
      <c r="F255" s="466"/>
      <c r="G255" s="466"/>
      <c r="H255" s="466"/>
      <c r="I255" s="466"/>
      <c r="J255" s="466"/>
      <c r="K255" s="466"/>
      <c r="L255" s="472"/>
      <c r="M255" s="466"/>
      <c r="N255" s="466"/>
      <c r="O255" s="466"/>
      <c r="P255" s="436"/>
      <c r="Q255" s="180"/>
      <c r="R255" s="466"/>
      <c r="S255" s="466"/>
      <c r="T255" s="466"/>
      <c r="U255" s="466"/>
      <c r="V255" s="466"/>
      <c r="W255" s="466"/>
      <c r="X255" s="466"/>
      <c r="Y255" s="466"/>
      <c r="Z255" s="466"/>
      <c r="AA255" s="466"/>
      <c r="AB255" s="466"/>
      <c r="AC255" s="466"/>
      <c r="AD255" s="466"/>
      <c r="AE255" s="466"/>
      <c r="AF255" s="466"/>
      <c r="AG255" s="466"/>
      <c r="AH255" s="466"/>
      <c r="AI255" s="466"/>
      <c r="AJ255" s="466"/>
    </row>
    <row r="256" spans="1:36" ht="12.75" customHeight="1">
      <c r="A256" s="466"/>
      <c r="B256" s="466"/>
      <c r="C256" s="466"/>
      <c r="D256" s="466"/>
      <c r="E256" s="466"/>
      <c r="F256" s="466"/>
      <c r="G256" s="466"/>
      <c r="H256" s="466"/>
      <c r="I256" s="466"/>
      <c r="J256" s="466"/>
      <c r="K256" s="466"/>
      <c r="L256" s="472"/>
      <c r="M256" s="466"/>
      <c r="N256" s="466"/>
      <c r="O256" s="466"/>
      <c r="P256" s="436"/>
      <c r="Q256" s="180"/>
      <c r="R256" s="466"/>
      <c r="S256" s="466"/>
      <c r="T256" s="466"/>
      <c r="U256" s="466"/>
      <c r="V256" s="466"/>
      <c r="W256" s="466"/>
      <c r="X256" s="466"/>
      <c r="Y256" s="466"/>
      <c r="Z256" s="466"/>
      <c r="AA256" s="466"/>
      <c r="AB256" s="466"/>
      <c r="AC256" s="466"/>
      <c r="AD256" s="466"/>
      <c r="AE256" s="466"/>
      <c r="AF256" s="466"/>
      <c r="AG256" s="466"/>
      <c r="AH256" s="466"/>
      <c r="AI256" s="466"/>
      <c r="AJ256" s="466"/>
    </row>
    <row r="257" spans="1:36" ht="12.75" customHeight="1">
      <c r="A257" s="466"/>
      <c r="B257" s="466"/>
      <c r="C257" s="466"/>
      <c r="D257" s="466"/>
      <c r="E257" s="466"/>
      <c r="F257" s="466"/>
      <c r="G257" s="466"/>
      <c r="H257" s="466"/>
      <c r="I257" s="466"/>
      <c r="J257" s="466"/>
      <c r="K257" s="466"/>
      <c r="L257" s="472"/>
      <c r="M257" s="466"/>
      <c r="N257" s="466"/>
      <c r="O257" s="466"/>
      <c r="P257" s="436"/>
      <c r="Q257" s="180"/>
      <c r="R257" s="466"/>
      <c r="S257" s="466"/>
      <c r="T257" s="466"/>
      <c r="U257" s="466"/>
      <c r="V257" s="466"/>
      <c r="W257" s="466"/>
      <c r="X257" s="466"/>
      <c r="Y257" s="466"/>
      <c r="Z257" s="466"/>
      <c r="AA257" s="466"/>
      <c r="AB257" s="466"/>
      <c r="AC257" s="466"/>
      <c r="AD257" s="466"/>
      <c r="AE257" s="466"/>
      <c r="AF257" s="466"/>
      <c r="AG257" s="466"/>
      <c r="AH257" s="466"/>
      <c r="AI257" s="466"/>
      <c r="AJ257" s="466"/>
    </row>
    <row r="258" spans="1:36" ht="12.75" customHeight="1">
      <c r="A258" s="466"/>
      <c r="B258" s="466"/>
      <c r="C258" s="466"/>
      <c r="D258" s="466"/>
      <c r="E258" s="466"/>
      <c r="F258" s="466"/>
      <c r="G258" s="466"/>
      <c r="H258" s="466"/>
      <c r="I258" s="466"/>
      <c r="J258" s="466"/>
      <c r="K258" s="466"/>
      <c r="L258" s="472"/>
      <c r="M258" s="466"/>
      <c r="N258" s="466"/>
      <c r="O258" s="466"/>
      <c r="P258" s="436"/>
      <c r="Q258" s="180"/>
      <c r="R258" s="466"/>
      <c r="S258" s="466"/>
      <c r="T258" s="466"/>
      <c r="U258" s="466"/>
      <c r="V258" s="466"/>
      <c r="W258" s="466"/>
      <c r="X258" s="466"/>
      <c r="Y258" s="466"/>
      <c r="Z258" s="466"/>
      <c r="AA258" s="466"/>
      <c r="AB258" s="466"/>
      <c r="AC258" s="466"/>
      <c r="AD258" s="466"/>
      <c r="AE258" s="466"/>
      <c r="AF258" s="466"/>
      <c r="AG258" s="466"/>
      <c r="AH258" s="466"/>
      <c r="AI258" s="466"/>
      <c r="AJ258" s="466"/>
    </row>
    <row r="259" spans="1:36" ht="12.75" customHeight="1">
      <c r="A259" s="466"/>
      <c r="B259" s="466"/>
      <c r="C259" s="466"/>
      <c r="D259" s="466"/>
      <c r="E259" s="466"/>
      <c r="F259" s="466"/>
      <c r="G259" s="466"/>
      <c r="H259" s="466"/>
      <c r="I259" s="466"/>
      <c r="J259" s="466"/>
      <c r="K259" s="466"/>
      <c r="L259" s="472"/>
      <c r="M259" s="466"/>
      <c r="N259" s="466"/>
      <c r="O259" s="466"/>
      <c r="P259" s="436"/>
      <c r="Q259" s="180"/>
      <c r="R259" s="466"/>
      <c r="S259" s="466"/>
      <c r="T259" s="466"/>
      <c r="U259" s="466"/>
      <c r="V259" s="466"/>
      <c r="W259" s="466"/>
      <c r="X259" s="466"/>
      <c r="Y259" s="466"/>
      <c r="Z259" s="466"/>
      <c r="AA259" s="466"/>
      <c r="AB259" s="466"/>
      <c r="AC259" s="466"/>
      <c r="AD259" s="466"/>
      <c r="AE259" s="466"/>
      <c r="AF259" s="466"/>
      <c r="AG259" s="466"/>
      <c r="AH259" s="466"/>
      <c r="AI259" s="466"/>
      <c r="AJ259" s="466"/>
    </row>
    <row r="260" spans="1:36" ht="12.75" customHeight="1">
      <c r="A260" s="466"/>
      <c r="B260" s="466"/>
      <c r="C260" s="466"/>
      <c r="D260" s="466"/>
      <c r="E260" s="466"/>
      <c r="F260" s="466"/>
      <c r="G260" s="466"/>
      <c r="H260" s="466"/>
      <c r="I260" s="466"/>
      <c r="J260" s="466"/>
      <c r="K260" s="466"/>
      <c r="L260" s="472"/>
      <c r="M260" s="466"/>
      <c r="N260" s="466"/>
      <c r="O260" s="466"/>
      <c r="P260" s="436"/>
      <c r="Q260" s="180"/>
      <c r="R260" s="466"/>
      <c r="S260" s="466"/>
      <c r="T260" s="466"/>
      <c r="U260" s="466"/>
      <c r="V260" s="466"/>
      <c r="W260" s="466"/>
      <c r="X260" s="466"/>
      <c r="Y260" s="466"/>
      <c r="Z260" s="466"/>
      <c r="AA260" s="466"/>
      <c r="AB260" s="466"/>
      <c r="AC260" s="466"/>
      <c r="AD260" s="466"/>
      <c r="AE260" s="466"/>
      <c r="AF260" s="466"/>
      <c r="AG260" s="466"/>
      <c r="AH260" s="466"/>
      <c r="AI260" s="466"/>
      <c r="AJ260" s="466"/>
    </row>
    <row r="261" spans="1:36" ht="12.75" customHeight="1">
      <c r="A261" s="466"/>
      <c r="B261" s="466"/>
      <c r="C261" s="466"/>
      <c r="D261" s="466"/>
      <c r="E261" s="466"/>
      <c r="F261" s="466"/>
      <c r="G261" s="466"/>
      <c r="H261" s="466"/>
      <c r="I261" s="466"/>
      <c r="J261" s="466"/>
      <c r="K261" s="466"/>
      <c r="L261" s="472"/>
      <c r="M261" s="466"/>
      <c r="N261" s="466"/>
      <c r="O261" s="466"/>
      <c r="P261" s="436"/>
      <c r="Q261" s="180"/>
      <c r="R261" s="466"/>
      <c r="S261" s="466"/>
      <c r="T261" s="466"/>
      <c r="U261" s="466"/>
      <c r="V261" s="466"/>
      <c r="W261" s="466"/>
      <c r="X261" s="466"/>
      <c r="Y261" s="466"/>
      <c r="Z261" s="466"/>
      <c r="AA261" s="466"/>
      <c r="AB261" s="466"/>
      <c r="AC261" s="466"/>
      <c r="AD261" s="466"/>
      <c r="AE261" s="466"/>
      <c r="AF261" s="466"/>
      <c r="AG261" s="466"/>
      <c r="AH261" s="466"/>
      <c r="AI261" s="466"/>
      <c r="AJ261" s="466"/>
    </row>
    <row r="262" spans="1:36" ht="12.75" customHeight="1">
      <c r="A262" s="466"/>
      <c r="B262" s="466"/>
      <c r="C262" s="466"/>
      <c r="D262" s="466"/>
      <c r="E262" s="466"/>
      <c r="F262" s="466"/>
      <c r="G262" s="466"/>
      <c r="H262" s="466"/>
      <c r="I262" s="466"/>
      <c r="J262" s="466"/>
      <c r="K262" s="466"/>
      <c r="L262" s="472"/>
      <c r="M262" s="466"/>
      <c r="N262" s="466"/>
      <c r="O262" s="466"/>
      <c r="P262" s="436"/>
      <c r="Q262" s="180"/>
      <c r="R262" s="466"/>
      <c r="S262" s="466"/>
      <c r="T262" s="466"/>
      <c r="U262" s="466"/>
      <c r="V262" s="466"/>
      <c r="W262" s="466"/>
      <c r="X262" s="466"/>
      <c r="Y262" s="466"/>
      <c r="Z262" s="466"/>
      <c r="AA262" s="466"/>
      <c r="AB262" s="466"/>
      <c r="AC262" s="466"/>
      <c r="AD262" s="466"/>
      <c r="AE262" s="466"/>
      <c r="AF262" s="466"/>
      <c r="AG262" s="466"/>
      <c r="AH262" s="466"/>
      <c r="AI262" s="466"/>
      <c r="AJ262" s="466"/>
    </row>
    <row r="263" spans="1:36" ht="12.75" customHeight="1">
      <c r="A263" s="466"/>
      <c r="B263" s="466"/>
      <c r="C263" s="466"/>
      <c r="D263" s="466"/>
      <c r="E263" s="466"/>
      <c r="F263" s="466"/>
      <c r="G263" s="466"/>
      <c r="H263" s="466"/>
      <c r="I263" s="466"/>
      <c r="J263" s="466"/>
      <c r="K263" s="466"/>
      <c r="L263" s="472"/>
      <c r="M263" s="466"/>
      <c r="N263" s="466"/>
      <c r="O263" s="466"/>
      <c r="P263" s="436"/>
      <c r="Q263" s="180"/>
      <c r="R263" s="466"/>
      <c r="S263" s="466"/>
      <c r="T263" s="466"/>
      <c r="U263" s="466"/>
      <c r="V263" s="466"/>
      <c r="W263" s="466"/>
      <c r="X263" s="466"/>
      <c r="Y263" s="466"/>
      <c r="Z263" s="466"/>
      <c r="AA263" s="466"/>
      <c r="AB263" s="466"/>
      <c r="AC263" s="466"/>
      <c r="AD263" s="466"/>
      <c r="AE263" s="466"/>
      <c r="AF263" s="466"/>
      <c r="AG263" s="466"/>
      <c r="AH263" s="466"/>
      <c r="AI263" s="466"/>
      <c r="AJ263" s="466"/>
    </row>
    <row r="264" spans="1:36" ht="12.75" customHeight="1">
      <c r="A264" s="466"/>
      <c r="B264" s="466"/>
      <c r="C264" s="466"/>
      <c r="D264" s="466"/>
      <c r="E264" s="466"/>
      <c r="F264" s="466"/>
      <c r="G264" s="466"/>
      <c r="H264" s="466"/>
      <c r="I264" s="466"/>
      <c r="J264" s="466"/>
      <c r="K264" s="466"/>
      <c r="L264" s="472"/>
      <c r="M264" s="466"/>
      <c r="N264" s="466"/>
      <c r="O264" s="466"/>
      <c r="P264" s="436"/>
      <c r="Q264" s="180"/>
      <c r="R264" s="466"/>
      <c r="S264" s="466"/>
      <c r="T264" s="466"/>
      <c r="U264" s="466"/>
      <c r="V264" s="466"/>
      <c r="W264" s="466"/>
      <c r="X264" s="466"/>
      <c r="Y264" s="466"/>
      <c r="Z264" s="466"/>
      <c r="AA264" s="466"/>
      <c r="AB264" s="466"/>
      <c r="AC264" s="466"/>
      <c r="AD264" s="466"/>
      <c r="AE264" s="466"/>
      <c r="AF264" s="466"/>
      <c r="AG264" s="466"/>
      <c r="AH264" s="466"/>
      <c r="AI264" s="466"/>
      <c r="AJ264" s="466"/>
    </row>
    <row r="265" spans="1:36" ht="12.75" customHeight="1">
      <c r="A265" s="466"/>
      <c r="B265" s="466"/>
      <c r="C265" s="466"/>
      <c r="D265" s="466"/>
      <c r="E265" s="466"/>
      <c r="F265" s="466"/>
      <c r="G265" s="466"/>
      <c r="H265" s="466"/>
      <c r="I265" s="466"/>
      <c r="J265" s="466"/>
      <c r="K265" s="466"/>
      <c r="L265" s="472"/>
      <c r="M265" s="466"/>
      <c r="N265" s="466"/>
      <c r="O265" s="466"/>
      <c r="P265" s="436"/>
      <c r="Q265" s="180"/>
      <c r="R265" s="466"/>
      <c r="S265" s="466"/>
      <c r="T265" s="466"/>
      <c r="U265" s="466"/>
      <c r="V265" s="466"/>
      <c r="W265" s="466"/>
      <c r="X265" s="466"/>
      <c r="Y265" s="466"/>
      <c r="Z265" s="466"/>
      <c r="AA265" s="466"/>
      <c r="AB265" s="466"/>
      <c r="AC265" s="466"/>
      <c r="AD265" s="466"/>
      <c r="AE265" s="466"/>
      <c r="AF265" s="466"/>
      <c r="AG265" s="466"/>
      <c r="AH265" s="466"/>
      <c r="AI265" s="466"/>
      <c r="AJ265" s="466"/>
    </row>
    <row r="266" spans="1:36" ht="12.75" customHeight="1">
      <c r="A266" s="466"/>
      <c r="B266" s="466"/>
      <c r="C266" s="466"/>
      <c r="D266" s="466"/>
      <c r="E266" s="466"/>
      <c r="F266" s="466"/>
      <c r="G266" s="466"/>
      <c r="H266" s="466"/>
      <c r="I266" s="466"/>
      <c r="J266" s="466"/>
      <c r="K266" s="466"/>
      <c r="L266" s="472"/>
      <c r="M266" s="466"/>
      <c r="N266" s="466"/>
      <c r="O266" s="466"/>
      <c r="P266" s="436"/>
      <c r="Q266" s="180"/>
      <c r="R266" s="466"/>
      <c r="S266" s="466"/>
      <c r="T266" s="466"/>
      <c r="U266" s="466"/>
      <c r="V266" s="466"/>
      <c r="W266" s="466"/>
      <c r="X266" s="466"/>
      <c r="Y266" s="466"/>
      <c r="Z266" s="466"/>
      <c r="AA266" s="466"/>
      <c r="AB266" s="466"/>
      <c r="AC266" s="466"/>
      <c r="AD266" s="466"/>
      <c r="AE266" s="466"/>
      <c r="AF266" s="466"/>
      <c r="AG266" s="466"/>
      <c r="AH266" s="466"/>
      <c r="AI266" s="466"/>
      <c r="AJ266" s="466"/>
    </row>
    <row r="267" spans="1:36" ht="12.75" customHeight="1">
      <c r="A267" s="466"/>
      <c r="B267" s="466"/>
      <c r="C267" s="466"/>
      <c r="D267" s="466"/>
      <c r="E267" s="466"/>
      <c r="F267" s="466"/>
      <c r="G267" s="466"/>
      <c r="H267" s="466"/>
      <c r="I267" s="466"/>
      <c r="J267" s="466"/>
      <c r="K267" s="466"/>
      <c r="L267" s="472"/>
      <c r="M267" s="466"/>
      <c r="N267" s="466"/>
      <c r="O267" s="466"/>
      <c r="P267" s="436"/>
      <c r="Q267" s="180"/>
      <c r="R267" s="466"/>
      <c r="S267" s="466"/>
      <c r="T267" s="466"/>
      <c r="U267" s="466"/>
      <c r="V267" s="466"/>
      <c r="W267" s="466"/>
      <c r="X267" s="466"/>
      <c r="Y267" s="466"/>
      <c r="Z267" s="466"/>
      <c r="AA267" s="466"/>
      <c r="AB267" s="466"/>
      <c r="AC267" s="466"/>
      <c r="AD267" s="466"/>
      <c r="AE267" s="466"/>
      <c r="AF267" s="466"/>
      <c r="AG267" s="466"/>
      <c r="AH267" s="466"/>
      <c r="AI267" s="466"/>
      <c r="AJ267" s="466"/>
    </row>
    <row r="268" spans="1:36" ht="12.75" customHeight="1">
      <c r="A268" s="466"/>
      <c r="B268" s="466"/>
      <c r="C268" s="466"/>
      <c r="D268" s="466"/>
      <c r="E268" s="466"/>
      <c r="F268" s="466"/>
      <c r="G268" s="466"/>
      <c r="H268" s="466"/>
      <c r="I268" s="466"/>
      <c r="J268" s="466"/>
      <c r="K268" s="466"/>
      <c r="L268" s="472"/>
      <c r="M268" s="466"/>
      <c r="N268" s="466"/>
      <c r="O268" s="466"/>
      <c r="P268" s="436"/>
      <c r="Q268" s="180"/>
      <c r="R268" s="466"/>
      <c r="S268" s="466"/>
      <c r="T268" s="466"/>
      <c r="U268" s="466"/>
      <c r="V268" s="466"/>
      <c r="W268" s="466"/>
      <c r="X268" s="466"/>
      <c r="Y268" s="466"/>
      <c r="Z268" s="466"/>
      <c r="AA268" s="466"/>
      <c r="AB268" s="466"/>
      <c r="AC268" s="466"/>
      <c r="AD268" s="466"/>
      <c r="AE268" s="466"/>
      <c r="AF268" s="466"/>
      <c r="AG268" s="466"/>
      <c r="AH268" s="466"/>
      <c r="AI268" s="466"/>
      <c r="AJ268" s="466"/>
    </row>
    <row r="269" spans="1:36" ht="12.75" customHeight="1">
      <c r="A269" s="466"/>
      <c r="B269" s="466"/>
      <c r="C269" s="466"/>
      <c r="D269" s="466"/>
      <c r="E269" s="466"/>
      <c r="F269" s="466"/>
      <c r="G269" s="466"/>
      <c r="H269" s="466"/>
      <c r="I269" s="466"/>
      <c r="J269" s="466"/>
      <c r="K269" s="466"/>
      <c r="L269" s="472"/>
      <c r="M269" s="466"/>
      <c r="N269" s="466"/>
      <c r="O269" s="466"/>
      <c r="P269" s="436"/>
      <c r="Q269" s="180"/>
      <c r="R269" s="466"/>
      <c r="S269" s="466"/>
      <c r="T269" s="466"/>
      <c r="U269" s="466"/>
      <c r="V269" s="466"/>
      <c r="W269" s="466"/>
      <c r="X269" s="466"/>
      <c r="Y269" s="466"/>
      <c r="Z269" s="466"/>
      <c r="AA269" s="466"/>
      <c r="AB269" s="466"/>
      <c r="AC269" s="466"/>
      <c r="AD269" s="466"/>
      <c r="AE269" s="466"/>
      <c r="AF269" s="466"/>
      <c r="AG269" s="466"/>
      <c r="AH269" s="466"/>
      <c r="AI269" s="466"/>
      <c r="AJ269" s="466"/>
    </row>
    <row r="270" spans="1:36" ht="12.75" customHeight="1">
      <c r="A270" s="466"/>
      <c r="B270" s="466"/>
      <c r="C270" s="466"/>
      <c r="D270" s="466"/>
      <c r="E270" s="466"/>
      <c r="F270" s="466"/>
      <c r="G270" s="466"/>
      <c r="H270" s="466"/>
      <c r="I270" s="466"/>
      <c r="J270" s="466"/>
      <c r="K270" s="466"/>
      <c r="L270" s="472"/>
      <c r="M270" s="466"/>
      <c r="N270" s="466"/>
      <c r="O270" s="466"/>
      <c r="P270" s="436"/>
      <c r="Q270" s="180"/>
      <c r="R270" s="466"/>
      <c r="S270" s="466"/>
      <c r="T270" s="466"/>
      <c r="U270" s="466"/>
      <c r="V270" s="466"/>
      <c r="W270" s="466"/>
      <c r="X270" s="466"/>
      <c r="Y270" s="466"/>
      <c r="Z270" s="466"/>
      <c r="AA270" s="466"/>
      <c r="AB270" s="466"/>
      <c r="AC270" s="466"/>
      <c r="AD270" s="466"/>
      <c r="AE270" s="466"/>
      <c r="AF270" s="466"/>
      <c r="AG270" s="466"/>
      <c r="AH270" s="466"/>
      <c r="AI270" s="466"/>
      <c r="AJ270" s="466"/>
    </row>
    <row r="271" spans="1:36" ht="12.75" customHeight="1">
      <c r="A271" s="466"/>
      <c r="B271" s="466"/>
      <c r="C271" s="466"/>
      <c r="D271" s="466"/>
      <c r="E271" s="466"/>
      <c r="F271" s="466"/>
      <c r="G271" s="466"/>
      <c r="H271" s="466"/>
      <c r="I271" s="466"/>
      <c r="J271" s="466"/>
      <c r="K271" s="466"/>
      <c r="L271" s="472"/>
      <c r="M271" s="466"/>
      <c r="N271" s="466"/>
      <c r="O271" s="466"/>
      <c r="P271" s="436"/>
      <c r="Q271" s="180"/>
      <c r="R271" s="466"/>
      <c r="S271" s="466"/>
      <c r="T271" s="466"/>
      <c r="U271" s="466"/>
      <c r="V271" s="466"/>
      <c r="W271" s="466"/>
      <c r="X271" s="466"/>
      <c r="Y271" s="466"/>
      <c r="Z271" s="466"/>
      <c r="AA271" s="466"/>
      <c r="AB271" s="466"/>
      <c r="AC271" s="466"/>
      <c r="AD271" s="466"/>
      <c r="AE271" s="466"/>
      <c r="AF271" s="466"/>
      <c r="AG271" s="466"/>
      <c r="AH271" s="466"/>
      <c r="AI271" s="466"/>
      <c r="AJ271" s="466"/>
    </row>
    <row r="272" spans="1:36" ht="12.75" customHeight="1">
      <c r="A272" s="466"/>
      <c r="B272" s="466"/>
      <c r="C272" s="466"/>
      <c r="D272" s="466"/>
      <c r="E272" s="466"/>
      <c r="F272" s="466"/>
      <c r="G272" s="466"/>
      <c r="H272" s="466"/>
      <c r="I272" s="466"/>
      <c r="J272" s="466"/>
      <c r="K272" s="466"/>
      <c r="L272" s="472"/>
      <c r="M272" s="466"/>
      <c r="N272" s="466"/>
      <c r="O272" s="466"/>
      <c r="P272" s="436"/>
      <c r="Q272" s="180"/>
      <c r="R272" s="466"/>
      <c r="S272" s="466"/>
      <c r="T272" s="466"/>
      <c r="U272" s="466"/>
      <c r="V272" s="466"/>
      <c r="W272" s="466"/>
      <c r="X272" s="466"/>
      <c r="Y272" s="466"/>
      <c r="Z272" s="466"/>
      <c r="AA272" s="466"/>
      <c r="AB272" s="466"/>
      <c r="AC272" s="466"/>
      <c r="AD272" s="466"/>
      <c r="AE272" s="466"/>
      <c r="AF272" s="466"/>
      <c r="AG272" s="466"/>
      <c r="AH272" s="466"/>
      <c r="AI272" s="466"/>
      <c r="AJ272" s="466"/>
    </row>
    <row r="273" spans="1:36" ht="12.75" customHeight="1">
      <c r="A273" s="466"/>
      <c r="B273" s="466"/>
      <c r="C273" s="466"/>
      <c r="D273" s="466"/>
      <c r="E273" s="466"/>
      <c r="F273" s="466"/>
      <c r="G273" s="466"/>
      <c r="H273" s="466"/>
      <c r="I273" s="466"/>
      <c r="J273" s="466"/>
      <c r="K273" s="466"/>
      <c r="L273" s="472"/>
      <c r="M273" s="466"/>
      <c r="N273" s="466"/>
      <c r="O273" s="466"/>
      <c r="P273" s="436"/>
      <c r="Q273" s="180"/>
      <c r="R273" s="466"/>
      <c r="S273" s="466"/>
      <c r="T273" s="466"/>
      <c r="U273" s="466"/>
      <c r="V273" s="466"/>
      <c r="W273" s="466"/>
      <c r="X273" s="466"/>
      <c r="Y273" s="466"/>
      <c r="Z273" s="466"/>
      <c r="AA273" s="466"/>
      <c r="AB273" s="466"/>
      <c r="AC273" s="466"/>
      <c r="AD273" s="466"/>
      <c r="AE273" s="466"/>
      <c r="AF273" s="466"/>
      <c r="AG273" s="466"/>
      <c r="AH273" s="466"/>
      <c r="AI273" s="466"/>
      <c r="AJ273" s="466"/>
    </row>
    <row r="274" spans="1:36" ht="12.75" customHeight="1">
      <c r="A274" s="466"/>
      <c r="B274" s="466"/>
      <c r="C274" s="466"/>
      <c r="D274" s="466"/>
      <c r="E274" s="466"/>
      <c r="F274" s="466"/>
      <c r="G274" s="466"/>
      <c r="H274" s="466"/>
      <c r="I274" s="466"/>
      <c r="J274" s="466"/>
      <c r="K274" s="466"/>
      <c r="L274" s="472"/>
      <c r="M274" s="466"/>
      <c r="N274" s="466"/>
      <c r="O274" s="466"/>
      <c r="P274" s="436"/>
      <c r="Q274" s="180"/>
      <c r="R274" s="466"/>
      <c r="S274" s="466"/>
      <c r="T274" s="466"/>
      <c r="U274" s="466"/>
      <c r="V274" s="466"/>
      <c r="W274" s="466"/>
      <c r="X274" s="466"/>
      <c r="Y274" s="466"/>
      <c r="Z274" s="466"/>
      <c r="AA274" s="466"/>
      <c r="AB274" s="466"/>
      <c r="AC274" s="466"/>
      <c r="AD274" s="466"/>
      <c r="AE274" s="466"/>
      <c r="AF274" s="466"/>
      <c r="AG274" s="466"/>
      <c r="AH274" s="466"/>
      <c r="AI274" s="466"/>
      <c r="AJ274" s="466"/>
    </row>
    <row r="275" spans="1:36" ht="12.75" customHeight="1">
      <c r="A275" s="466"/>
      <c r="B275" s="466"/>
      <c r="C275" s="466"/>
      <c r="D275" s="466"/>
      <c r="E275" s="466"/>
      <c r="F275" s="466"/>
      <c r="G275" s="466"/>
      <c r="H275" s="466"/>
      <c r="I275" s="466"/>
      <c r="J275" s="466"/>
      <c r="K275" s="466"/>
      <c r="L275" s="472"/>
      <c r="M275" s="466"/>
      <c r="N275" s="466"/>
      <c r="O275" s="466"/>
      <c r="P275" s="436"/>
      <c r="Q275" s="180"/>
      <c r="R275" s="466"/>
      <c r="S275" s="466"/>
      <c r="T275" s="466"/>
      <c r="U275" s="466"/>
      <c r="V275" s="466"/>
      <c r="W275" s="466"/>
      <c r="X275" s="466"/>
      <c r="Y275" s="466"/>
      <c r="Z275" s="466"/>
      <c r="AA275" s="466"/>
      <c r="AB275" s="466"/>
      <c r="AC275" s="466"/>
      <c r="AD275" s="466"/>
      <c r="AE275" s="466"/>
      <c r="AF275" s="466"/>
      <c r="AG275" s="466"/>
      <c r="AH275" s="466"/>
      <c r="AI275" s="466"/>
      <c r="AJ275" s="466"/>
    </row>
    <row r="276" spans="1:36" ht="12.75" customHeight="1">
      <c r="A276" s="466"/>
      <c r="B276" s="466"/>
      <c r="C276" s="466"/>
      <c r="D276" s="466"/>
      <c r="E276" s="466"/>
      <c r="F276" s="466"/>
      <c r="G276" s="466"/>
      <c r="H276" s="466"/>
      <c r="I276" s="466"/>
      <c r="J276" s="466"/>
      <c r="K276" s="466"/>
      <c r="L276" s="472"/>
      <c r="M276" s="466"/>
      <c r="N276" s="466"/>
      <c r="O276" s="466"/>
      <c r="P276" s="436"/>
      <c r="Q276" s="180"/>
      <c r="R276" s="466"/>
      <c r="S276" s="466"/>
      <c r="T276" s="466"/>
      <c r="U276" s="466"/>
      <c r="V276" s="466"/>
      <c r="W276" s="466"/>
      <c r="X276" s="466"/>
      <c r="Y276" s="466"/>
      <c r="Z276" s="466"/>
      <c r="AA276" s="466"/>
      <c r="AB276" s="466"/>
      <c r="AC276" s="466"/>
      <c r="AD276" s="466"/>
      <c r="AE276" s="466"/>
      <c r="AF276" s="466"/>
      <c r="AG276" s="466"/>
      <c r="AH276" s="466"/>
      <c r="AI276" s="466"/>
      <c r="AJ276" s="466"/>
    </row>
    <row r="277" spans="1:36" ht="12.75" customHeight="1">
      <c r="A277" s="466"/>
      <c r="B277" s="466"/>
      <c r="C277" s="466"/>
      <c r="D277" s="466"/>
      <c r="E277" s="466"/>
      <c r="F277" s="466"/>
      <c r="G277" s="466"/>
      <c r="H277" s="466"/>
      <c r="I277" s="466"/>
      <c r="J277" s="466"/>
      <c r="K277" s="466"/>
      <c r="L277" s="472"/>
      <c r="M277" s="466"/>
      <c r="N277" s="466"/>
      <c r="O277" s="466"/>
      <c r="P277" s="436"/>
      <c r="Q277" s="180"/>
      <c r="R277" s="466"/>
      <c r="S277" s="466"/>
      <c r="T277" s="466"/>
      <c r="U277" s="466"/>
      <c r="V277" s="466"/>
      <c r="W277" s="466"/>
      <c r="X277" s="466"/>
      <c r="Y277" s="466"/>
      <c r="Z277" s="466"/>
      <c r="AA277" s="466"/>
      <c r="AB277" s="466"/>
      <c r="AC277" s="466"/>
      <c r="AD277" s="466"/>
      <c r="AE277" s="466"/>
      <c r="AF277" s="466"/>
      <c r="AG277" s="466"/>
      <c r="AH277" s="466"/>
      <c r="AI277" s="466"/>
      <c r="AJ277" s="466"/>
    </row>
    <row r="278" spans="1:36" ht="12.75" customHeight="1">
      <c r="A278" s="466"/>
      <c r="B278" s="466"/>
      <c r="C278" s="466"/>
      <c r="D278" s="466"/>
      <c r="E278" s="466"/>
      <c r="F278" s="466"/>
      <c r="G278" s="466"/>
      <c r="H278" s="466"/>
      <c r="I278" s="466"/>
      <c r="J278" s="466"/>
      <c r="K278" s="466"/>
      <c r="L278" s="472"/>
      <c r="M278" s="466"/>
      <c r="N278" s="466"/>
      <c r="O278" s="466"/>
      <c r="P278" s="436"/>
      <c r="Q278" s="180"/>
      <c r="R278" s="466"/>
      <c r="S278" s="466"/>
      <c r="T278" s="466"/>
      <c r="U278" s="466"/>
      <c r="V278" s="466"/>
      <c r="W278" s="466"/>
      <c r="X278" s="466"/>
      <c r="Y278" s="466"/>
      <c r="Z278" s="466"/>
      <c r="AA278" s="466"/>
      <c r="AB278" s="466"/>
      <c r="AC278" s="466"/>
      <c r="AD278" s="466"/>
      <c r="AE278" s="466"/>
      <c r="AF278" s="466"/>
      <c r="AG278" s="466"/>
      <c r="AH278" s="466"/>
      <c r="AI278" s="466"/>
      <c r="AJ278" s="466"/>
    </row>
    <row r="279" spans="1:36" ht="12.75" customHeight="1">
      <c r="A279" s="466"/>
      <c r="B279" s="466"/>
      <c r="C279" s="466"/>
      <c r="D279" s="466"/>
      <c r="E279" s="466"/>
      <c r="F279" s="466"/>
      <c r="G279" s="466"/>
      <c r="H279" s="466"/>
      <c r="I279" s="466"/>
      <c r="J279" s="466"/>
      <c r="K279" s="466"/>
      <c r="L279" s="472"/>
      <c r="M279" s="466"/>
      <c r="N279" s="466"/>
      <c r="O279" s="466"/>
      <c r="P279" s="436"/>
      <c r="Q279" s="180"/>
      <c r="R279" s="466"/>
      <c r="S279" s="466"/>
      <c r="T279" s="466"/>
      <c r="U279" s="466"/>
      <c r="V279" s="466"/>
      <c r="W279" s="466"/>
      <c r="X279" s="466"/>
      <c r="Y279" s="466"/>
      <c r="Z279" s="466"/>
      <c r="AA279" s="466"/>
      <c r="AB279" s="466"/>
      <c r="AC279" s="466"/>
      <c r="AD279" s="466"/>
      <c r="AE279" s="466"/>
      <c r="AF279" s="466"/>
      <c r="AG279" s="466"/>
      <c r="AH279" s="466"/>
      <c r="AI279" s="466"/>
      <c r="AJ279" s="466"/>
    </row>
    <row r="280" spans="1:36" ht="12.75" customHeight="1">
      <c r="A280" s="466"/>
      <c r="B280" s="466"/>
      <c r="C280" s="466"/>
      <c r="D280" s="466"/>
      <c r="E280" s="466"/>
      <c r="F280" s="466"/>
      <c r="G280" s="466"/>
      <c r="H280" s="466"/>
      <c r="I280" s="466"/>
      <c r="J280" s="466"/>
      <c r="K280" s="466"/>
      <c r="L280" s="472"/>
      <c r="M280" s="466"/>
      <c r="N280" s="466"/>
      <c r="O280" s="466"/>
      <c r="P280" s="436"/>
      <c r="Q280" s="180"/>
      <c r="R280" s="466"/>
      <c r="S280" s="466"/>
      <c r="T280" s="466"/>
      <c r="U280" s="466"/>
      <c r="V280" s="466"/>
      <c r="W280" s="466"/>
      <c r="X280" s="466"/>
      <c r="Y280" s="466"/>
      <c r="Z280" s="466"/>
      <c r="AA280" s="466"/>
      <c r="AB280" s="466"/>
      <c r="AC280" s="466"/>
      <c r="AD280" s="466"/>
      <c r="AE280" s="466"/>
      <c r="AF280" s="466"/>
      <c r="AG280" s="466"/>
      <c r="AH280" s="466"/>
      <c r="AI280" s="466"/>
      <c r="AJ280" s="466"/>
    </row>
    <row r="281" spans="1:36" ht="12.75" customHeight="1">
      <c r="A281" s="466"/>
      <c r="B281" s="466"/>
      <c r="C281" s="466"/>
      <c r="D281" s="466"/>
      <c r="E281" s="466"/>
      <c r="F281" s="466"/>
      <c r="G281" s="466"/>
      <c r="H281" s="466"/>
      <c r="I281" s="466"/>
      <c r="J281" s="466"/>
      <c r="K281" s="466"/>
      <c r="L281" s="472"/>
      <c r="M281" s="466"/>
      <c r="N281" s="466"/>
      <c r="O281" s="466"/>
      <c r="P281" s="436"/>
      <c r="Q281" s="180"/>
      <c r="R281" s="466"/>
      <c r="S281" s="466"/>
      <c r="T281" s="466"/>
      <c r="U281" s="466"/>
      <c r="V281" s="466"/>
      <c r="W281" s="466"/>
      <c r="X281" s="466"/>
      <c r="Y281" s="466"/>
      <c r="Z281" s="466"/>
      <c r="AA281" s="466"/>
      <c r="AB281" s="466"/>
      <c r="AC281" s="466"/>
      <c r="AD281" s="466"/>
      <c r="AE281" s="466"/>
      <c r="AF281" s="466"/>
      <c r="AG281" s="466"/>
      <c r="AH281" s="466"/>
      <c r="AI281" s="466"/>
      <c r="AJ281" s="466"/>
    </row>
    <row r="282" spans="1:36" ht="12.75" customHeight="1">
      <c r="A282" s="466"/>
      <c r="B282" s="466"/>
      <c r="C282" s="466"/>
      <c r="D282" s="466"/>
      <c r="E282" s="466"/>
      <c r="F282" s="466"/>
      <c r="G282" s="466"/>
      <c r="H282" s="466"/>
      <c r="I282" s="466"/>
      <c r="J282" s="466"/>
      <c r="K282" s="466"/>
      <c r="L282" s="472"/>
      <c r="M282" s="466"/>
      <c r="N282" s="466"/>
      <c r="O282" s="466"/>
      <c r="P282" s="436"/>
      <c r="Q282" s="180"/>
      <c r="R282" s="466"/>
      <c r="S282" s="466"/>
      <c r="T282" s="466"/>
      <c r="U282" s="466"/>
      <c r="V282" s="466"/>
      <c r="W282" s="466"/>
      <c r="X282" s="466"/>
      <c r="Y282" s="466"/>
      <c r="Z282" s="466"/>
      <c r="AA282" s="466"/>
      <c r="AB282" s="466"/>
      <c r="AC282" s="466"/>
      <c r="AD282" s="466"/>
      <c r="AE282" s="466"/>
      <c r="AF282" s="466"/>
      <c r="AG282" s="466"/>
      <c r="AH282" s="466"/>
      <c r="AI282" s="466"/>
      <c r="AJ282" s="466"/>
    </row>
    <row r="283" spans="1:36" ht="12.75" customHeight="1">
      <c r="A283" s="466"/>
      <c r="B283" s="466"/>
      <c r="C283" s="466"/>
      <c r="D283" s="466"/>
      <c r="E283" s="466"/>
      <c r="F283" s="466"/>
      <c r="G283" s="466"/>
      <c r="H283" s="466"/>
      <c r="I283" s="466"/>
      <c r="J283" s="466"/>
      <c r="K283" s="466"/>
      <c r="L283" s="472"/>
      <c r="M283" s="466"/>
      <c r="N283" s="466"/>
      <c r="O283" s="466"/>
      <c r="P283" s="436"/>
      <c r="Q283" s="180"/>
      <c r="R283" s="466"/>
      <c r="S283" s="466"/>
      <c r="T283" s="466"/>
      <c r="U283" s="466"/>
      <c r="V283" s="466"/>
      <c r="W283" s="466"/>
      <c r="X283" s="466"/>
      <c r="Y283" s="466"/>
      <c r="Z283" s="466"/>
      <c r="AA283" s="466"/>
      <c r="AB283" s="466"/>
      <c r="AC283" s="466"/>
      <c r="AD283" s="466"/>
      <c r="AE283" s="466"/>
      <c r="AF283" s="466"/>
      <c r="AG283" s="466"/>
      <c r="AH283" s="466"/>
      <c r="AI283" s="466"/>
      <c r="AJ283" s="466"/>
    </row>
    <row r="284" spans="1:36" ht="12.75" customHeight="1">
      <c r="A284" s="466"/>
      <c r="B284" s="466"/>
      <c r="C284" s="466"/>
      <c r="D284" s="466"/>
      <c r="E284" s="466"/>
      <c r="F284" s="466"/>
      <c r="G284" s="466"/>
      <c r="H284" s="466"/>
      <c r="I284" s="466"/>
      <c r="J284" s="466"/>
      <c r="K284" s="466"/>
      <c r="L284" s="472"/>
      <c r="M284" s="466"/>
      <c r="N284" s="466"/>
      <c r="O284" s="466"/>
      <c r="P284" s="436"/>
      <c r="Q284" s="180"/>
      <c r="R284" s="466"/>
      <c r="S284" s="466"/>
      <c r="T284" s="466"/>
      <c r="U284" s="466"/>
      <c r="V284" s="466"/>
      <c r="W284" s="466"/>
      <c r="X284" s="466"/>
      <c r="Y284" s="466"/>
      <c r="Z284" s="466"/>
      <c r="AA284" s="466"/>
      <c r="AB284" s="466"/>
      <c r="AC284" s="466"/>
      <c r="AD284" s="466"/>
      <c r="AE284" s="466"/>
      <c r="AF284" s="466"/>
      <c r="AG284" s="466"/>
      <c r="AH284" s="466"/>
      <c r="AI284" s="466"/>
      <c r="AJ284" s="466"/>
    </row>
    <row r="285" spans="1:36" ht="12.75" customHeight="1">
      <c r="A285" s="466"/>
      <c r="B285" s="466"/>
      <c r="C285" s="466"/>
      <c r="D285" s="466"/>
      <c r="E285" s="466"/>
      <c r="F285" s="466"/>
      <c r="G285" s="466"/>
      <c r="H285" s="466"/>
      <c r="I285" s="466"/>
      <c r="J285" s="466"/>
      <c r="K285" s="466"/>
      <c r="L285" s="472"/>
      <c r="M285" s="466"/>
      <c r="N285" s="466"/>
      <c r="O285" s="466"/>
      <c r="P285" s="436"/>
      <c r="Q285" s="180"/>
      <c r="R285" s="466"/>
      <c r="S285" s="466"/>
      <c r="T285" s="466"/>
      <c r="U285" s="466"/>
      <c r="V285" s="466"/>
      <c r="W285" s="466"/>
      <c r="X285" s="466"/>
      <c r="Y285" s="466"/>
      <c r="Z285" s="466"/>
      <c r="AA285" s="466"/>
      <c r="AB285" s="466"/>
      <c r="AC285" s="466"/>
      <c r="AD285" s="466"/>
      <c r="AE285" s="466"/>
      <c r="AF285" s="466"/>
      <c r="AG285" s="466"/>
      <c r="AH285" s="466"/>
      <c r="AI285" s="466"/>
      <c r="AJ285" s="466"/>
    </row>
    <row r="286" spans="1:36" ht="12.75" customHeight="1">
      <c r="A286" s="466"/>
      <c r="B286" s="466"/>
      <c r="C286" s="466"/>
      <c r="D286" s="466"/>
      <c r="E286" s="466"/>
      <c r="F286" s="466"/>
      <c r="G286" s="466"/>
      <c r="H286" s="466"/>
      <c r="I286" s="466"/>
      <c r="J286" s="466"/>
      <c r="K286" s="466"/>
      <c r="L286" s="472"/>
      <c r="M286" s="466"/>
      <c r="N286" s="466"/>
      <c r="O286" s="466"/>
      <c r="P286" s="436"/>
      <c r="Q286" s="180"/>
      <c r="R286" s="466"/>
      <c r="S286" s="466"/>
      <c r="T286" s="466"/>
      <c r="U286" s="466"/>
      <c r="V286" s="466"/>
      <c r="W286" s="466"/>
      <c r="X286" s="466"/>
      <c r="Y286" s="466"/>
      <c r="Z286" s="466"/>
      <c r="AA286" s="466"/>
      <c r="AB286" s="466"/>
      <c r="AC286" s="466"/>
      <c r="AD286" s="466"/>
      <c r="AE286" s="466"/>
      <c r="AF286" s="466"/>
      <c r="AG286" s="466"/>
      <c r="AH286" s="466"/>
      <c r="AI286" s="466"/>
      <c r="AJ286" s="466"/>
    </row>
    <row r="287" spans="1:36" ht="12.75" customHeight="1">
      <c r="A287" s="466"/>
      <c r="B287" s="466"/>
      <c r="C287" s="466"/>
      <c r="D287" s="466"/>
      <c r="E287" s="466"/>
      <c r="F287" s="466"/>
      <c r="G287" s="466"/>
      <c r="H287" s="466"/>
      <c r="I287" s="466"/>
      <c r="J287" s="466"/>
      <c r="K287" s="466"/>
      <c r="L287" s="472"/>
      <c r="M287" s="466"/>
      <c r="N287" s="466"/>
      <c r="O287" s="466"/>
      <c r="P287" s="436"/>
      <c r="Q287" s="180"/>
      <c r="R287" s="466"/>
      <c r="S287" s="466"/>
      <c r="T287" s="466"/>
      <c r="U287" s="466"/>
      <c r="V287" s="466"/>
      <c r="W287" s="466"/>
      <c r="X287" s="466"/>
      <c r="Y287" s="466"/>
      <c r="Z287" s="466"/>
      <c r="AA287" s="466"/>
      <c r="AB287" s="466"/>
      <c r="AC287" s="466"/>
      <c r="AD287" s="466"/>
      <c r="AE287" s="466"/>
      <c r="AF287" s="466"/>
      <c r="AG287" s="466"/>
      <c r="AH287" s="466"/>
      <c r="AI287" s="466"/>
      <c r="AJ287" s="466"/>
    </row>
    <row r="288" spans="1:36" ht="12.75" customHeight="1">
      <c r="A288" s="466"/>
      <c r="B288" s="466"/>
      <c r="C288" s="466"/>
      <c r="D288" s="466"/>
      <c r="E288" s="466"/>
      <c r="F288" s="466"/>
      <c r="G288" s="466"/>
      <c r="H288" s="466"/>
      <c r="I288" s="466"/>
      <c r="J288" s="466"/>
      <c r="K288" s="466"/>
      <c r="L288" s="472"/>
      <c r="M288" s="466"/>
      <c r="N288" s="466"/>
      <c r="O288" s="466"/>
      <c r="P288" s="436"/>
      <c r="Q288" s="180"/>
      <c r="R288" s="466"/>
      <c r="S288" s="466"/>
      <c r="T288" s="466"/>
      <c r="U288" s="466"/>
      <c r="V288" s="466"/>
      <c r="W288" s="466"/>
      <c r="X288" s="466"/>
      <c r="Y288" s="466"/>
      <c r="Z288" s="466"/>
      <c r="AA288" s="466"/>
      <c r="AB288" s="466"/>
      <c r="AC288" s="466"/>
      <c r="AD288" s="466"/>
      <c r="AE288" s="466"/>
      <c r="AF288" s="466"/>
      <c r="AG288" s="466"/>
      <c r="AH288" s="466"/>
      <c r="AI288" s="466"/>
      <c r="AJ288" s="466"/>
    </row>
    <row r="289" spans="1:36" ht="12.75" customHeight="1">
      <c r="A289" s="466"/>
      <c r="B289" s="466"/>
      <c r="C289" s="466"/>
      <c r="D289" s="466"/>
      <c r="E289" s="466"/>
      <c r="F289" s="466"/>
      <c r="G289" s="466"/>
      <c r="H289" s="466"/>
      <c r="I289" s="466"/>
      <c r="J289" s="466"/>
      <c r="K289" s="466"/>
      <c r="L289" s="472"/>
      <c r="M289" s="466"/>
      <c r="N289" s="466"/>
      <c r="O289" s="466"/>
      <c r="P289" s="436"/>
      <c r="Q289" s="180"/>
      <c r="R289" s="466"/>
      <c r="S289" s="466"/>
      <c r="T289" s="466"/>
      <c r="U289" s="466"/>
      <c r="V289" s="466"/>
      <c r="W289" s="466"/>
      <c r="X289" s="466"/>
      <c r="Y289" s="466"/>
      <c r="Z289" s="466"/>
      <c r="AA289" s="466"/>
      <c r="AB289" s="466"/>
      <c r="AC289" s="466"/>
      <c r="AD289" s="466"/>
      <c r="AE289" s="466"/>
      <c r="AF289" s="466"/>
      <c r="AG289" s="466"/>
      <c r="AH289" s="466"/>
      <c r="AI289" s="466"/>
      <c r="AJ289" s="466"/>
    </row>
    <row r="290" spans="1:36" ht="12.75" customHeight="1">
      <c r="A290" s="466"/>
      <c r="B290" s="466"/>
      <c r="C290" s="466"/>
      <c r="D290" s="466"/>
      <c r="E290" s="466"/>
      <c r="F290" s="466"/>
      <c r="G290" s="466"/>
      <c r="H290" s="466"/>
      <c r="I290" s="466"/>
      <c r="J290" s="466"/>
      <c r="K290" s="466"/>
      <c r="L290" s="472"/>
      <c r="M290" s="466"/>
      <c r="N290" s="466"/>
      <c r="O290" s="466"/>
      <c r="P290" s="436"/>
      <c r="Q290" s="180"/>
      <c r="R290" s="466"/>
      <c r="S290" s="466"/>
      <c r="T290" s="466"/>
      <c r="U290" s="466"/>
      <c r="V290" s="466"/>
      <c r="W290" s="466"/>
      <c r="X290" s="466"/>
      <c r="Y290" s="466"/>
      <c r="Z290" s="466"/>
      <c r="AA290" s="466"/>
      <c r="AB290" s="466"/>
      <c r="AC290" s="466"/>
      <c r="AD290" s="466"/>
      <c r="AE290" s="466"/>
      <c r="AF290" s="466"/>
      <c r="AG290" s="466"/>
      <c r="AH290" s="466"/>
      <c r="AI290" s="466"/>
      <c r="AJ290" s="466"/>
    </row>
    <row r="291" spans="1:36" ht="12.75" customHeight="1">
      <c r="A291" s="466"/>
      <c r="B291" s="466"/>
      <c r="C291" s="466"/>
      <c r="D291" s="466"/>
      <c r="E291" s="466"/>
      <c r="F291" s="466"/>
      <c r="G291" s="466"/>
      <c r="H291" s="466"/>
      <c r="I291" s="466"/>
      <c r="J291" s="466"/>
      <c r="K291" s="466"/>
      <c r="L291" s="472"/>
      <c r="M291" s="466"/>
      <c r="N291" s="466"/>
      <c r="O291" s="466"/>
      <c r="P291" s="436"/>
      <c r="Q291" s="180"/>
      <c r="R291" s="466"/>
      <c r="S291" s="466"/>
      <c r="T291" s="466"/>
      <c r="U291" s="466"/>
      <c r="V291" s="466"/>
      <c r="W291" s="466"/>
      <c r="X291" s="466"/>
      <c r="Y291" s="466"/>
      <c r="Z291" s="466"/>
      <c r="AA291" s="466"/>
      <c r="AB291" s="466"/>
      <c r="AC291" s="466"/>
      <c r="AD291" s="466"/>
      <c r="AE291" s="466"/>
      <c r="AF291" s="466"/>
      <c r="AG291" s="466"/>
      <c r="AH291" s="466"/>
      <c r="AI291" s="466"/>
      <c r="AJ291" s="466"/>
    </row>
    <row r="292" spans="1:36" ht="12.75" customHeight="1">
      <c r="A292" s="466"/>
      <c r="B292" s="466"/>
      <c r="C292" s="466"/>
      <c r="D292" s="466"/>
      <c r="E292" s="466"/>
      <c r="F292" s="466"/>
      <c r="G292" s="466"/>
      <c r="H292" s="466"/>
      <c r="I292" s="466"/>
      <c r="J292" s="466"/>
      <c r="K292" s="466"/>
      <c r="L292" s="472"/>
      <c r="M292" s="466"/>
      <c r="N292" s="466"/>
      <c r="O292" s="466"/>
      <c r="P292" s="436"/>
      <c r="Q292" s="180"/>
      <c r="R292" s="466"/>
      <c r="S292" s="466"/>
      <c r="T292" s="466"/>
      <c r="U292" s="466"/>
      <c r="V292" s="466"/>
      <c r="W292" s="466"/>
      <c r="X292" s="466"/>
      <c r="Y292" s="466"/>
      <c r="Z292" s="466"/>
      <c r="AA292" s="466"/>
      <c r="AB292" s="466"/>
      <c r="AC292" s="466"/>
      <c r="AD292" s="466"/>
      <c r="AE292" s="466"/>
      <c r="AF292" s="466"/>
      <c r="AG292" s="466"/>
      <c r="AH292" s="466"/>
      <c r="AI292" s="466"/>
      <c r="AJ292" s="466"/>
    </row>
    <row r="293" spans="1:36" ht="12.75" customHeight="1">
      <c r="A293" s="466"/>
      <c r="B293" s="466"/>
      <c r="C293" s="466"/>
      <c r="D293" s="466"/>
      <c r="E293" s="466"/>
      <c r="F293" s="466"/>
      <c r="G293" s="466"/>
      <c r="H293" s="466"/>
      <c r="I293" s="466"/>
      <c r="J293" s="466"/>
      <c r="K293" s="466"/>
      <c r="L293" s="472"/>
      <c r="M293" s="466"/>
      <c r="N293" s="466"/>
      <c r="O293" s="466"/>
      <c r="P293" s="436"/>
      <c r="Q293" s="180"/>
      <c r="R293" s="466"/>
      <c r="S293" s="466"/>
      <c r="T293" s="466"/>
      <c r="U293" s="466"/>
      <c r="V293" s="466"/>
      <c r="W293" s="466"/>
      <c r="X293" s="466"/>
      <c r="Y293" s="466"/>
      <c r="Z293" s="466"/>
      <c r="AA293" s="466"/>
      <c r="AB293" s="466"/>
      <c r="AC293" s="466"/>
      <c r="AD293" s="466"/>
      <c r="AE293" s="466"/>
      <c r="AF293" s="466"/>
      <c r="AG293" s="466"/>
      <c r="AH293" s="466"/>
      <c r="AI293" s="466"/>
      <c r="AJ293" s="466"/>
    </row>
    <row r="294" spans="1:36" ht="12.75" customHeight="1">
      <c r="A294" s="466"/>
      <c r="B294" s="466"/>
      <c r="C294" s="466"/>
      <c r="D294" s="466"/>
      <c r="E294" s="466"/>
      <c r="F294" s="466"/>
      <c r="G294" s="466"/>
      <c r="H294" s="466"/>
      <c r="I294" s="466"/>
      <c r="J294" s="466"/>
      <c r="K294" s="466"/>
      <c r="L294" s="472"/>
      <c r="M294" s="466"/>
      <c r="N294" s="466"/>
      <c r="O294" s="466"/>
      <c r="P294" s="436"/>
      <c r="Q294" s="180"/>
      <c r="R294" s="466"/>
      <c r="S294" s="466"/>
      <c r="T294" s="466"/>
      <c r="U294" s="466"/>
      <c r="V294" s="466"/>
      <c r="W294" s="466"/>
      <c r="X294" s="466"/>
      <c r="Y294" s="466"/>
      <c r="Z294" s="466"/>
      <c r="AA294" s="466"/>
      <c r="AB294" s="466"/>
      <c r="AC294" s="466"/>
      <c r="AD294" s="466"/>
      <c r="AE294" s="466"/>
      <c r="AF294" s="466"/>
      <c r="AG294" s="466"/>
      <c r="AH294" s="466"/>
      <c r="AI294" s="466"/>
      <c r="AJ294" s="466"/>
    </row>
    <row r="295" spans="1:36" ht="12.75" customHeight="1">
      <c r="A295" s="466"/>
      <c r="B295" s="466"/>
      <c r="C295" s="466"/>
      <c r="D295" s="466"/>
      <c r="E295" s="466"/>
      <c r="F295" s="466"/>
      <c r="G295" s="466"/>
      <c r="H295" s="466"/>
      <c r="I295" s="466"/>
      <c r="J295" s="466"/>
      <c r="K295" s="466"/>
      <c r="L295" s="472"/>
      <c r="M295" s="466"/>
      <c r="N295" s="466"/>
      <c r="O295" s="466"/>
      <c r="P295" s="436"/>
      <c r="Q295" s="180"/>
      <c r="R295" s="466"/>
      <c r="S295" s="466"/>
      <c r="T295" s="466"/>
      <c r="U295" s="466"/>
      <c r="V295" s="466"/>
      <c r="W295" s="466"/>
      <c r="X295" s="466"/>
      <c r="Y295" s="466"/>
      <c r="Z295" s="466"/>
      <c r="AA295" s="466"/>
      <c r="AB295" s="466"/>
      <c r="AC295" s="466"/>
      <c r="AD295" s="466"/>
      <c r="AE295" s="466"/>
      <c r="AF295" s="466"/>
      <c r="AG295" s="466"/>
      <c r="AH295" s="466"/>
      <c r="AI295" s="466"/>
      <c r="AJ295" s="466"/>
    </row>
    <row r="296" spans="1:36" ht="12.75" customHeight="1">
      <c r="A296" s="466"/>
      <c r="B296" s="466"/>
      <c r="C296" s="466"/>
      <c r="D296" s="466"/>
      <c r="E296" s="466"/>
      <c r="F296" s="466"/>
      <c r="G296" s="466"/>
      <c r="H296" s="466"/>
      <c r="I296" s="466"/>
      <c r="J296" s="466"/>
      <c r="K296" s="466"/>
      <c r="L296" s="472"/>
      <c r="M296" s="466"/>
      <c r="N296" s="466"/>
      <c r="O296" s="466"/>
      <c r="P296" s="436"/>
      <c r="Q296" s="180"/>
      <c r="R296" s="466"/>
      <c r="S296" s="466"/>
      <c r="T296" s="466"/>
      <c r="U296" s="466"/>
      <c r="V296" s="466"/>
      <c r="W296" s="466"/>
      <c r="X296" s="466"/>
      <c r="Y296" s="466"/>
      <c r="Z296" s="466"/>
      <c r="AA296" s="466"/>
      <c r="AB296" s="466"/>
      <c r="AC296" s="466"/>
      <c r="AD296" s="466"/>
      <c r="AE296" s="466"/>
      <c r="AF296" s="466"/>
      <c r="AG296" s="466"/>
      <c r="AH296" s="466"/>
      <c r="AI296" s="466"/>
      <c r="AJ296" s="466"/>
    </row>
    <row r="297" spans="1:36" ht="12.75" customHeight="1">
      <c r="A297" s="466"/>
      <c r="B297" s="466"/>
      <c r="C297" s="466"/>
      <c r="D297" s="466"/>
      <c r="E297" s="466"/>
      <c r="F297" s="466"/>
      <c r="G297" s="466"/>
      <c r="H297" s="466"/>
      <c r="I297" s="466"/>
      <c r="J297" s="466"/>
      <c r="K297" s="466"/>
      <c r="L297" s="472"/>
      <c r="M297" s="466"/>
      <c r="N297" s="466"/>
      <c r="O297" s="466"/>
      <c r="P297" s="436"/>
      <c r="Q297" s="180"/>
      <c r="R297" s="466"/>
      <c r="S297" s="466"/>
      <c r="T297" s="466"/>
      <c r="U297" s="466"/>
      <c r="V297" s="466"/>
      <c r="W297" s="466"/>
      <c r="X297" s="466"/>
      <c r="Y297" s="466"/>
      <c r="Z297" s="466"/>
      <c r="AA297" s="466"/>
      <c r="AB297" s="466"/>
      <c r="AC297" s="466"/>
      <c r="AD297" s="466"/>
      <c r="AE297" s="466"/>
      <c r="AF297" s="466"/>
      <c r="AG297" s="466"/>
      <c r="AH297" s="466"/>
      <c r="AI297" s="466"/>
      <c r="AJ297" s="466"/>
    </row>
    <row r="298" spans="1:36" ht="12.75" customHeight="1">
      <c r="A298" s="466"/>
      <c r="B298" s="466"/>
      <c r="C298" s="466"/>
      <c r="D298" s="466"/>
      <c r="E298" s="466"/>
      <c r="F298" s="466"/>
      <c r="G298" s="466"/>
      <c r="H298" s="466"/>
      <c r="I298" s="466"/>
      <c r="J298" s="466"/>
      <c r="K298" s="466"/>
      <c r="L298" s="472"/>
      <c r="M298" s="466"/>
      <c r="N298" s="466"/>
      <c r="O298" s="466"/>
      <c r="P298" s="436"/>
      <c r="Q298" s="180"/>
      <c r="R298" s="466"/>
      <c r="S298" s="466"/>
      <c r="T298" s="466"/>
      <c r="U298" s="466"/>
      <c r="V298" s="466"/>
      <c r="W298" s="466"/>
      <c r="X298" s="466"/>
      <c r="Y298" s="466"/>
      <c r="Z298" s="466"/>
      <c r="AA298" s="466"/>
      <c r="AB298" s="466"/>
      <c r="AC298" s="466"/>
      <c r="AD298" s="466"/>
      <c r="AE298" s="466"/>
      <c r="AF298" s="466"/>
      <c r="AG298" s="466"/>
      <c r="AH298" s="466"/>
      <c r="AI298" s="466"/>
      <c r="AJ298" s="466"/>
    </row>
    <row r="299" spans="1:36" ht="12.75" customHeight="1">
      <c r="A299" s="466"/>
      <c r="B299" s="466"/>
      <c r="C299" s="466"/>
      <c r="D299" s="466"/>
      <c r="E299" s="466"/>
      <c r="F299" s="466"/>
      <c r="G299" s="466"/>
      <c r="H299" s="466"/>
      <c r="I299" s="466"/>
      <c r="J299" s="466"/>
      <c r="K299" s="466"/>
      <c r="L299" s="472"/>
      <c r="M299" s="466"/>
      <c r="N299" s="466"/>
      <c r="O299" s="466"/>
      <c r="P299" s="436"/>
      <c r="Q299" s="180"/>
      <c r="R299" s="466"/>
      <c r="S299" s="466"/>
      <c r="T299" s="466"/>
      <c r="U299" s="466"/>
      <c r="V299" s="466"/>
      <c r="W299" s="466"/>
      <c r="X299" s="466"/>
      <c r="Y299" s="466"/>
      <c r="Z299" s="466"/>
      <c r="AA299" s="466"/>
      <c r="AB299" s="466"/>
      <c r="AC299" s="466"/>
      <c r="AD299" s="466"/>
      <c r="AE299" s="466"/>
      <c r="AF299" s="466"/>
      <c r="AG299" s="466"/>
      <c r="AH299" s="466"/>
      <c r="AI299" s="466"/>
      <c r="AJ299" s="466"/>
    </row>
    <row r="300" spans="1:36" ht="12.75" customHeight="1">
      <c r="A300" s="466"/>
      <c r="B300" s="466"/>
      <c r="C300" s="466"/>
      <c r="D300" s="466"/>
      <c r="E300" s="466"/>
      <c r="F300" s="466"/>
      <c r="G300" s="466"/>
      <c r="H300" s="466"/>
      <c r="I300" s="466"/>
      <c r="J300" s="466"/>
      <c r="K300" s="466"/>
      <c r="L300" s="472"/>
      <c r="M300" s="466"/>
      <c r="N300" s="466"/>
      <c r="O300" s="466"/>
      <c r="P300" s="436"/>
      <c r="Q300" s="180"/>
      <c r="R300" s="466"/>
      <c r="S300" s="466"/>
      <c r="T300" s="466"/>
      <c r="U300" s="466"/>
      <c r="V300" s="466"/>
      <c r="W300" s="466"/>
      <c r="X300" s="466"/>
      <c r="Y300" s="466"/>
      <c r="Z300" s="466"/>
      <c r="AA300" s="466"/>
      <c r="AB300" s="466"/>
      <c r="AC300" s="466"/>
      <c r="AD300" s="466"/>
      <c r="AE300" s="466"/>
      <c r="AF300" s="466"/>
      <c r="AG300" s="466"/>
      <c r="AH300" s="466"/>
      <c r="AI300" s="466"/>
      <c r="AJ300" s="466"/>
    </row>
    <row r="301" spans="1:36" ht="12.75" customHeight="1">
      <c r="A301" s="466"/>
      <c r="B301" s="466"/>
      <c r="C301" s="466"/>
      <c r="D301" s="466"/>
      <c r="E301" s="466"/>
      <c r="F301" s="466"/>
      <c r="G301" s="466"/>
      <c r="H301" s="466"/>
      <c r="I301" s="466"/>
      <c r="J301" s="466"/>
      <c r="K301" s="466"/>
      <c r="L301" s="472"/>
      <c r="M301" s="466"/>
      <c r="N301" s="466"/>
      <c r="O301" s="466"/>
      <c r="P301" s="436"/>
      <c r="Q301" s="180"/>
      <c r="R301" s="466"/>
      <c r="S301" s="466"/>
      <c r="T301" s="466"/>
      <c r="U301" s="466"/>
      <c r="V301" s="466"/>
      <c r="W301" s="466"/>
      <c r="X301" s="466"/>
      <c r="Y301" s="466"/>
      <c r="Z301" s="466"/>
      <c r="AA301" s="466"/>
      <c r="AB301" s="466"/>
      <c r="AC301" s="466"/>
      <c r="AD301" s="466"/>
      <c r="AE301" s="466"/>
      <c r="AF301" s="466"/>
      <c r="AG301" s="466"/>
      <c r="AH301" s="466"/>
      <c r="AI301" s="466"/>
      <c r="AJ301" s="466"/>
    </row>
    <row r="302" spans="1:36" ht="12.75" customHeight="1">
      <c r="A302" s="466"/>
      <c r="B302" s="466"/>
      <c r="C302" s="466"/>
      <c r="D302" s="466"/>
      <c r="E302" s="466"/>
      <c r="F302" s="466"/>
      <c r="G302" s="466"/>
      <c r="H302" s="466"/>
      <c r="I302" s="466"/>
      <c r="J302" s="466"/>
      <c r="K302" s="466"/>
      <c r="L302" s="472"/>
      <c r="M302" s="466"/>
      <c r="N302" s="466"/>
      <c r="O302" s="466"/>
      <c r="P302" s="436"/>
      <c r="Q302" s="180"/>
      <c r="R302" s="466"/>
      <c r="S302" s="466"/>
      <c r="T302" s="466"/>
      <c r="U302" s="466"/>
      <c r="V302" s="466"/>
      <c r="W302" s="466"/>
      <c r="X302" s="466"/>
      <c r="Y302" s="466"/>
      <c r="Z302" s="466"/>
      <c r="AA302" s="466"/>
      <c r="AB302" s="466"/>
      <c r="AC302" s="466"/>
      <c r="AD302" s="466"/>
      <c r="AE302" s="466"/>
      <c r="AF302" s="466"/>
      <c r="AG302" s="466"/>
      <c r="AH302" s="466"/>
      <c r="AI302" s="466"/>
      <c r="AJ302" s="466"/>
    </row>
    <row r="303" spans="1:36" ht="12.75" customHeight="1">
      <c r="A303" s="466"/>
      <c r="B303" s="466"/>
      <c r="C303" s="466"/>
      <c r="D303" s="466"/>
      <c r="E303" s="466"/>
      <c r="F303" s="466"/>
      <c r="G303" s="466"/>
      <c r="H303" s="466"/>
      <c r="I303" s="466"/>
      <c r="J303" s="466"/>
      <c r="K303" s="466"/>
      <c r="L303" s="472"/>
      <c r="M303" s="466"/>
      <c r="N303" s="466"/>
      <c r="O303" s="466"/>
      <c r="P303" s="436"/>
      <c r="Q303" s="180"/>
      <c r="R303" s="466"/>
      <c r="S303" s="466"/>
      <c r="T303" s="466"/>
      <c r="U303" s="466"/>
      <c r="V303" s="466"/>
      <c r="W303" s="466"/>
      <c r="X303" s="466"/>
      <c r="Y303" s="466"/>
      <c r="Z303" s="466"/>
      <c r="AA303" s="466"/>
      <c r="AB303" s="466"/>
      <c r="AC303" s="466"/>
      <c r="AD303" s="466"/>
      <c r="AE303" s="466"/>
      <c r="AF303" s="466"/>
      <c r="AG303" s="466"/>
      <c r="AH303" s="466"/>
      <c r="AI303" s="466"/>
      <c r="AJ303" s="466"/>
    </row>
    <row r="304" spans="1:36" ht="12.75" customHeight="1">
      <c r="A304" s="466"/>
      <c r="B304" s="466"/>
      <c r="C304" s="466"/>
      <c r="D304" s="466"/>
      <c r="E304" s="466"/>
      <c r="F304" s="466"/>
      <c r="G304" s="466"/>
      <c r="H304" s="466"/>
      <c r="I304" s="466"/>
      <c r="J304" s="466"/>
      <c r="K304" s="466"/>
      <c r="L304" s="472"/>
      <c r="M304" s="466"/>
      <c r="N304" s="466"/>
      <c r="O304" s="466"/>
      <c r="P304" s="436"/>
      <c r="Q304" s="180"/>
      <c r="R304" s="466"/>
      <c r="S304" s="466"/>
      <c r="T304" s="466"/>
      <c r="U304" s="466"/>
      <c r="V304" s="466"/>
      <c r="W304" s="466"/>
      <c r="X304" s="466"/>
      <c r="Y304" s="466"/>
      <c r="Z304" s="466"/>
      <c r="AA304" s="466"/>
      <c r="AB304" s="466"/>
      <c r="AC304" s="466"/>
      <c r="AD304" s="466"/>
      <c r="AE304" s="466"/>
      <c r="AF304" s="466"/>
      <c r="AG304" s="466"/>
      <c r="AH304" s="466"/>
      <c r="AI304" s="466"/>
      <c r="AJ304" s="466"/>
    </row>
    <row r="305" spans="1:36" ht="12.75" customHeight="1">
      <c r="A305" s="466"/>
      <c r="B305" s="466"/>
      <c r="C305" s="466"/>
      <c r="D305" s="466"/>
      <c r="E305" s="466"/>
      <c r="F305" s="466"/>
      <c r="G305" s="466"/>
      <c r="H305" s="466"/>
      <c r="I305" s="466"/>
      <c r="J305" s="466"/>
      <c r="K305" s="466"/>
      <c r="L305" s="472"/>
      <c r="M305" s="466"/>
      <c r="N305" s="466"/>
      <c r="O305" s="466"/>
      <c r="P305" s="436"/>
      <c r="Q305" s="180"/>
      <c r="R305" s="466"/>
      <c r="S305" s="466"/>
      <c r="T305" s="466"/>
      <c r="U305" s="466"/>
      <c r="V305" s="466"/>
      <c r="W305" s="466"/>
      <c r="X305" s="466"/>
      <c r="Y305" s="466"/>
      <c r="Z305" s="466"/>
      <c r="AA305" s="466"/>
      <c r="AB305" s="466"/>
      <c r="AC305" s="466"/>
      <c r="AD305" s="466"/>
      <c r="AE305" s="466"/>
      <c r="AF305" s="466"/>
      <c r="AG305" s="466"/>
      <c r="AH305" s="466"/>
      <c r="AI305" s="466"/>
      <c r="AJ305" s="466"/>
    </row>
    <row r="306" spans="1:36" ht="12.75" customHeight="1">
      <c r="A306" s="466"/>
      <c r="B306" s="466"/>
      <c r="C306" s="466"/>
      <c r="D306" s="466"/>
      <c r="E306" s="466"/>
      <c r="F306" s="466"/>
      <c r="G306" s="466"/>
      <c r="H306" s="466"/>
      <c r="I306" s="466"/>
      <c r="J306" s="466"/>
      <c r="K306" s="466"/>
      <c r="L306" s="472"/>
      <c r="M306" s="466"/>
      <c r="N306" s="466"/>
      <c r="O306" s="466"/>
      <c r="P306" s="436"/>
      <c r="Q306" s="180"/>
      <c r="R306" s="466"/>
      <c r="S306" s="466"/>
      <c r="T306" s="466"/>
      <c r="U306" s="466"/>
      <c r="V306" s="466"/>
      <c r="W306" s="466"/>
      <c r="X306" s="466"/>
      <c r="Y306" s="466"/>
      <c r="Z306" s="466"/>
      <c r="AA306" s="466"/>
      <c r="AB306" s="466"/>
      <c r="AC306" s="466"/>
      <c r="AD306" s="466"/>
      <c r="AE306" s="466"/>
      <c r="AF306" s="466"/>
      <c r="AG306" s="466"/>
      <c r="AH306" s="466"/>
      <c r="AI306" s="466"/>
      <c r="AJ306" s="466"/>
    </row>
    <row r="307" spans="1:36" ht="12.75" customHeight="1">
      <c r="A307" s="466"/>
      <c r="B307" s="466"/>
      <c r="C307" s="466"/>
      <c r="D307" s="466"/>
      <c r="E307" s="466"/>
      <c r="F307" s="466"/>
      <c r="G307" s="466"/>
      <c r="H307" s="466"/>
      <c r="I307" s="466"/>
      <c r="J307" s="466"/>
      <c r="K307" s="466"/>
      <c r="L307" s="472"/>
      <c r="M307" s="466"/>
      <c r="N307" s="466"/>
      <c r="O307" s="466"/>
      <c r="P307" s="436"/>
      <c r="Q307" s="180"/>
      <c r="R307" s="466"/>
      <c r="S307" s="466"/>
      <c r="T307" s="466"/>
      <c r="U307" s="466"/>
      <c r="V307" s="466"/>
      <c r="W307" s="466"/>
      <c r="X307" s="466"/>
      <c r="Y307" s="466"/>
      <c r="Z307" s="466"/>
      <c r="AA307" s="466"/>
      <c r="AB307" s="466"/>
      <c r="AC307" s="466"/>
      <c r="AD307" s="466"/>
      <c r="AE307" s="466"/>
      <c r="AF307" s="466"/>
      <c r="AG307" s="466"/>
      <c r="AH307" s="466"/>
      <c r="AI307" s="466"/>
      <c r="AJ307" s="466"/>
    </row>
    <row r="308" spans="1:36" ht="12.75" customHeight="1">
      <c r="A308" s="466"/>
      <c r="B308" s="466"/>
      <c r="C308" s="466"/>
      <c r="D308" s="466"/>
      <c r="E308" s="466"/>
      <c r="F308" s="466"/>
      <c r="G308" s="466"/>
      <c r="H308" s="466"/>
      <c r="I308" s="466"/>
      <c r="J308" s="466"/>
      <c r="K308" s="466"/>
      <c r="L308" s="472"/>
      <c r="M308" s="466"/>
      <c r="N308" s="466"/>
      <c r="O308" s="466"/>
      <c r="P308" s="436"/>
      <c r="Q308" s="180"/>
      <c r="R308" s="466"/>
      <c r="S308" s="466"/>
      <c r="T308" s="466"/>
      <c r="U308" s="466"/>
      <c r="V308" s="466"/>
      <c r="W308" s="466"/>
      <c r="X308" s="466"/>
      <c r="Y308" s="466"/>
      <c r="Z308" s="466"/>
      <c r="AA308" s="466"/>
      <c r="AB308" s="466"/>
      <c r="AC308" s="466"/>
      <c r="AD308" s="466"/>
      <c r="AE308" s="466"/>
      <c r="AF308" s="466"/>
      <c r="AG308" s="466"/>
      <c r="AH308" s="466"/>
      <c r="AI308" s="466"/>
      <c r="AJ308" s="466"/>
    </row>
    <row r="309" spans="1:36" ht="12.75" customHeight="1">
      <c r="A309" s="466"/>
      <c r="B309" s="466"/>
      <c r="C309" s="466"/>
      <c r="D309" s="466"/>
      <c r="E309" s="466"/>
      <c r="F309" s="466"/>
      <c r="G309" s="466"/>
      <c r="H309" s="466"/>
      <c r="I309" s="466"/>
      <c r="J309" s="466"/>
      <c r="K309" s="466"/>
      <c r="L309" s="472"/>
      <c r="M309" s="466"/>
      <c r="N309" s="466"/>
      <c r="O309" s="466"/>
      <c r="P309" s="436"/>
      <c r="Q309" s="180"/>
      <c r="R309" s="466"/>
      <c r="S309" s="466"/>
      <c r="T309" s="466"/>
      <c r="U309" s="466"/>
      <c r="V309" s="466"/>
      <c r="W309" s="466"/>
      <c r="X309" s="466"/>
      <c r="Y309" s="466"/>
      <c r="Z309" s="466"/>
      <c r="AA309" s="466"/>
      <c r="AB309" s="466"/>
      <c r="AC309" s="466"/>
      <c r="AD309" s="466"/>
      <c r="AE309" s="466"/>
      <c r="AF309" s="466"/>
      <c r="AG309" s="466"/>
      <c r="AH309" s="466"/>
      <c r="AI309" s="466"/>
      <c r="AJ309" s="466"/>
    </row>
    <row r="310" spans="1:36" ht="12.75" customHeight="1">
      <c r="A310" s="466"/>
      <c r="B310" s="466"/>
      <c r="C310" s="466"/>
      <c r="D310" s="466"/>
      <c r="E310" s="466"/>
      <c r="F310" s="466"/>
      <c r="G310" s="466"/>
      <c r="H310" s="466"/>
      <c r="I310" s="466"/>
      <c r="J310" s="466"/>
      <c r="K310" s="466"/>
      <c r="L310" s="472"/>
      <c r="M310" s="466"/>
      <c r="N310" s="466"/>
      <c r="O310" s="466"/>
      <c r="P310" s="436"/>
      <c r="Q310" s="180"/>
      <c r="R310" s="466"/>
      <c r="S310" s="466"/>
      <c r="T310" s="466"/>
      <c r="U310" s="466"/>
      <c r="V310" s="466"/>
      <c r="W310" s="466"/>
      <c r="X310" s="466"/>
      <c r="Y310" s="466"/>
      <c r="Z310" s="466"/>
      <c r="AA310" s="466"/>
      <c r="AB310" s="466"/>
      <c r="AC310" s="466"/>
      <c r="AD310" s="466"/>
      <c r="AE310" s="466"/>
      <c r="AF310" s="466"/>
      <c r="AG310" s="466"/>
      <c r="AH310" s="466"/>
      <c r="AI310" s="466"/>
      <c r="AJ310" s="466"/>
    </row>
    <row r="311" spans="1:36" ht="12.75" customHeight="1">
      <c r="A311" s="466"/>
      <c r="B311" s="466"/>
      <c r="C311" s="466"/>
      <c r="D311" s="466"/>
      <c r="E311" s="466"/>
      <c r="F311" s="466"/>
      <c r="G311" s="466"/>
      <c r="H311" s="466"/>
      <c r="I311" s="466"/>
      <c r="J311" s="466"/>
      <c r="K311" s="466"/>
      <c r="L311" s="472"/>
      <c r="M311" s="466"/>
      <c r="N311" s="466"/>
      <c r="O311" s="466"/>
      <c r="P311" s="436"/>
      <c r="Q311" s="180"/>
      <c r="R311" s="466"/>
      <c r="S311" s="466"/>
      <c r="T311" s="466"/>
      <c r="U311" s="466"/>
      <c r="V311" s="466"/>
      <c r="W311" s="466"/>
      <c r="X311" s="466"/>
      <c r="Y311" s="466"/>
      <c r="Z311" s="466"/>
      <c r="AA311" s="466"/>
      <c r="AB311" s="466"/>
      <c r="AC311" s="466"/>
      <c r="AD311" s="466"/>
      <c r="AE311" s="466"/>
      <c r="AF311" s="466"/>
      <c r="AG311" s="466"/>
      <c r="AH311" s="466"/>
      <c r="AI311" s="466"/>
      <c r="AJ311" s="466"/>
    </row>
    <row r="312" spans="1:36" ht="12.75" customHeight="1">
      <c r="A312" s="466"/>
      <c r="B312" s="466"/>
      <c r="C312" s="466"/>
      <c r="D312" s="466"/>
      <c r="E312" s="466"/>
      <c r="F312" s="466"/>
      <c r="G312" s="466"/>
      <c r="H312" s="466"/>
      <c r="I312" s="466"/>
      <c r="J312" s="466"/>
      <c r="K312" s="466"/>
      <c r="L312" s="472"/>
      <c r="M312" s="466"/>
      <c r="N312" s="466"/>
      <c r="O312" s="466"/>
      <c r="P312" s="436"/>
      <c r="Q312" s="180"/>
      <c r="R312" s="466"/>
      <c r="S312" s="466"/>
      <c r="T312" s="466"/>
      <c r="U312" s="466"/>
      <c r="V312" s="466"/>
      <c r="W312" s="466"/>
      <c r="X312" s="466"/>
      <c r="Y312" s="466"/>
      <c r="Z312" s="466"/>
      <c r="AA312" s="466"/>
      <c r="AB312" s="466"/>
      <c r="AC312" s="466"/>
      <c r="AD312" s="466"/>
      <c r="AE312" s="466"/>
      <c r="AF312" s="466"/>
      <c r="AG312" s="466"/>
      <c r="AH312" s="466"/>
      <c r="AI312" s="466"/>
      <c r="AJ312" s="466"/>
    </row>
    <row r="313" spans="1:36" ht="12.75" customHeight="1">
      <c r="A313" s="466"/>
      <c r="B313" s="466"/>
      <c r="C313" s="466"/>
      <c r="D313" s="466"/>
      <c r="E313" s="466"/>
      <c r="F313" s="466"/>
      <c r="G313" s="466"/>
      <c r="H313" s="466"/>
      <c r="I313" s="466"/>
      <c r="J313" s="466"/>
      <c r="K313" s="466"/>
      <c r="L313" s="472"/>
      <c r="M313" s="466"/>
      <c r="N313" s="466"/>
      <c r="O313" s="466"/>
      <c r="P313" s="436"/>
      <c r="Q313" s="180"/>
      <c r="R313" s="466"/>
      <c r="S313" s="466"/>
      <c r="T313" s="466"/>
      <c r="U313" s="466"/>
      <c r="V313" s="466"/>
      <c r="W313" s="466"/>
      <c r="X313" s="466"/>
      <c r="Y313" s="466"/>
      <c r="Z313" s="466"/>
      <c r="AA313" s="466"/>
      <c r="AB313" s="466"/>
      <c r="AC313" s="466"/>
      <c r="AD313" s="466"/>
      <c r="AE313" s="466"/>
      <c r="AF313" s="466"/>
      <c r="AG313" s="466"/>
      <c r="AH313" s="466"/>
      <c r="AI313" s="466"/>
      <c r="AJ313" s="466"/>
    </row>
    <row r="314" spans="1:36" ht="12.75" customHeight="1">
      <c r="A314" s="466"/>
      <c r="B314" s="466"/>
      <c r="C314" s="466"/>
      <c r="D314" s="466"/>
      <c r="E314" s="466"/>
      <c r="F314" s="466"/>
      <c r="G314" s="466"/>
      <c r="H314" s="466"/>
      <c r="I314" s="466"/>
      <c r="J314" s="466"/>
      <c r="K314" s="466"/>
      <c r="L314" s="472"/>
      <c r="M314" s="466"/>
      <c r="N314" s="466"/>
      <c r="O314" s="466"/>
      <c r="P314" s="436"/>
      <c r="Q314" s="180"/>
      <c r="R314" s="466"/>
      <c r="S314" s="466"/>
      <c r="T314" s="466"/>
      <c r="U314" s="466"/>
      <c r="V314" s="466"/>
      <c r="W314" s="466"/>
      <c r="X314" s="466"/>
      <c r="Y314" s="466"/>
      <c r="Z314" s="466"/>
      <c r="AA314" s="466"/>
      <c r="AB314" s="466"/>
      <c r="AC314" s="466"/>
      <c r="AD314" s="466"/>
      <c r="AE314" s="466"/>
      <c r="AF314" s="466"/>
      <c r="AG314" s="466"/>
      <c r="AH314" s="466"/>
      <c r="AI314" s="466"/>
      <c r="AJ314" s="466"/>
    </row>
    <row r="315" spans="1:36" ht="12.75" customHeight="1">
      <c r="A315" s="466"/>
      <c r="B315" s="466"/>
      <c r="C315" s="466"/>
      <c r="D315" s="466"/>
      <c r="E315" s="466"/>
      <c r="F315" s="466"/>
      <c r="G315" s="466"/>
      <c r="H315" s="466"/>
      <c r="I315" s="466"/>
      <c r="J315" s="466"/>
      <c r="K315" s="466"/>
      <c r="L315" s="472"/>
      <c r="M315" s="466"/>
      <c r="N315" s="466"/>
      <c r="O315" s="466"/>
      <c r="P315" s="436"/>
      <c r="Q315" s="180"/>
      <c r="R315" s="466"/>
      <c r="S315" s="466"/>
      <c r="T315" s="466"/>
      <c r="U315" s="466"/>
      <c r="V315" s="466"/>
      <c r="W315" s="466"/>
      <c r="X315" s="466"/>
      <c r="Y315" s="466"/>
      <c r="Z315" s="466"/>
      <c r="AA315" s="466"/>
      <c r="AB315" s="466"/>
      <c r="AC315" s="466"/>
      <c r="AD315" s="466"/>
      <c r="AE315" s="466"/>
      <c r="AF315" s="466"/>
      <c r="AG315" s="466"/>
      <c r="AH315" s="466"/>
      <c r="AI315" s="466"/>
      <c r="AJ315" s="466"/>
    </row>
    <row r="316" spans="1:36" ht="12.75" customHeight="1">
      <c r="A316" s="466"/>
      <c r="B316" s="466"/>
      <c r="C316" s="466"/>
      <c r="D316" s="466"/>
      <c r="E316" s="466"/>
      <c r="F316" s="466"/>
      <c r="G316" s="466"/>
      <c r="H316" s="466"/>
      <c r="I316" s="466"/>
      <c r="J316" s="466"/>
      <c r="K316" s="466"/>
      <c r="L316" s="472"/>
      <c r="M316" s="466"/>
      <c r="N316" s="466"/>
      <c r="O316" s="466"/>
      <c r="P316" s="436"/>
      <c r="Q316" s="180"/>
      <c r="R316" s="466"/>
      <c r="S316" s="466"/>
      <c r="T316" s="466"/>
      <c r="U316" s="466"/>
      <c r="V316" s="466"/>
      <c r="W316" s="466"/>
      <c r="X316" s="466"/>
      <c r="Y316" s="466"/>
      <c r="Z316" s="466"/>
      <c r="AA316" s="466"/>
      <c r="AB316" s="466"/>
      <c r="AC316" s="466"/>
      <c r="AD316" s="466"/>
      <c r="AE316" s="466"/>
      <c r="AF316" s="466"/>
      <c r="AG316" s="466"/>
      <c r="AH316" s="466"/>
      <c r="AI316" s="466"/>
      <c r="AJ316" s="466"/>
    </row>
    <row r="317" spans="1:36" ht="12.75" customHeight="1">
      <c r="A317" s="466"/>
      <c r="B317" s="466"/>
      <c r="C317" s="466"/>
      <c r="D317" s="466"/>
      <c r="E317" s="466"/>
      <c r="F317" s="466"/>
      <c r="G317" s="466"/>
      <c r="H317" s="466"/>
      <c r="I317" s="466"/>
      <c r="J317" s="466"/>
      <c r="K317" s="466"/>
      <c r="L317" s="472"/>
      <c r="M317" s="466"/>
      <c r="N317" s="466"/>
      <c r="O317" s="466"/>
      <c r="P317" s="436"/>
      <c r="Q317" s="180"/>
      <c r="R317" s="466"/>
      <c r="S317" s="466"/>
      <c r="T317" s="466"/>
      <c r="U317" s="466"/>
      <c r="V317" s="466"/>
      <c r="W317" s="466"/>
      <c r="X317" s="466"/>
      <c r="Y317" s="466"/>
      <c r="Z317" s="466"/>
      <c r="AA317" s="466"/>
      <c r="AB317" s="466"/>
      <c r="AC317" s="466"/>
      <c r="AD317" s="466"/>
      <c r="AE317" s="466"/>
      <c r="AF317" s="466"/>
      <c r="AG317" s="466"/>
      <c r="AH317" s="466"/>
      <c r="AI317" s="466"/>
      <c r="AJ317" s="466"/>
    </row>
    <row r="318" spans="1:36" ht="12.75" customHeight="1">
      <c r="A318" s="466"/>
      <c r="B318" s="466"/>
      <c r="C318" s="466"/>
      <c r="D318" s="466"/>
      <c r="E318" s="466"/>
      <c r="F318" s="466"/>
      <c r="G318" s="466"/>
      <c r="H318" s="466"/>
      <c r="I318" s="466"/>
      <c r="J318" s="466"/>
      <c r="K318" s="466"/>
      <c r="L318" s="472"/>
      <c r="M318" s="466"/>
      <c r="N318" s="466"/>
      <c r="O318" s="466"/>
      <c r="P318" s="436"/>
      <c r="Q318" s="180"/>
      <c r="R318" s="466"/>
      <c r="S318" s="466"/>
      <c r="T318" s="466"/>
      <c r="U318" s="466"/>
      <c r="V318" s="466"/>
      <c r="W318" s="466"/>
      <c r="X318" s="466"/>
      <c r="Y318" s="466"/>
      <c r="Z318" s="466"/>
      <c r="AA318" s="466"/>
      <c r="AB318" s="466"/>
      <c r="AC318" s="466"/>
      <c r="AD318" s="466"/>
      <c r="AE318" s="466"/>
      <c r="AF318" s="466"/>
      <c r="AG318" s="466"/>
      <c r="AH318" s="466"/>
      <c r="AI318" s="466"/>
      <c r="AJ318" s="466"/>
    </row>
    <row r="319" spans="1:36" ht="12.75" customHeight="1">
      <c r="A319" s="466"/>
      <c r="B319" s="466"/>
      <c r="C319" s="466"/>
      <c r="D319" s="466"/>
      <c r="E319" s="466"/>
      <c r="F319" s="466"/>
      <c r="G319" s="466"/>
      <c r="H319" s="466"/>
      <c r="I319" s="466"/>
      <c r="J319" s="466"/>
      <c r="K319" s="466"/>
      <c r="L319" s="472"/>
      <c r="M319" s="466"/>
      <c r="N319" s="466"/>
      <c r="O319" s="466"/>
      <c r="P319" s="436"/>
      <c r="Q319" s="180"/>
      <c r="R319" s="466"/>
      <c r="S319" s="466"/>
      <c r="T319" s="466"/>
      <c r="U319" s="466"/>
      <c r="V319" s="466"/>
      <c r="W319" s="466"/>
      <c r="X319" s="466"/>
      <c r="Y319" s="466"/>
      <c r="Z319" s="466"/>
      <c r="AA319" s="466"/>
      <c r="AB319" s="466"/>
      <c r="AC319" s="466"/>
      <c r="AD319" s="466"/>
      <c r="AE319" s="466"/>
      <c r="AF319" s="466"/>
      <c r="AG319" s="466"/>
      <c r="AH319" s="466"/>
      <c r="AI319" s="466"/>
      <c r="AJ319" s="466"/>
    </row>
    <row r="320" spans="1:36" ht="12.75" customHeight="1">
      <c r="A320" s="466"/>
      <c r="B320" s="466"/>
      <c r="C320" s="466"/>
      <c r="D320" s="466"/>
      <c r="E320" s="466"/>
      <c r="F320" s="466"/>
      <c r="G320" s="466"/>
      <c r="H320" s="466"/>
      <c r="I320" s="466"/>
      <c r="J320" s="466"/>
      <c r="K320" s="466"/>
      <c r="L320" s="472"/>
      <c r="M320" s="466"/>
      <c r="N320" s="466"/>
      <c r="O320" s="466"/>
      <c r="P320" s="436"/>
      <c r="Q320" s="180"/>
      <c r="R320" s="466"/>
      <c r="S320" s="466"/>
      <c r="T320" s="466"/>
      <c r="U320" s="466"/>
      <c r="V320" s="466"/>
      <c r="W320" s="466"/>
      <c r="X320" s="466"/>
      <c r="Y320" s="466"/>
      <c r="Z320" s="466"/>
      <c r="AA320" s="466"/>
      <c r="AB320" s="466"/>
      <c r="AC320" s="466"/>
      <c r="AD320" s="466"/>
      <c r="AE320" s="466"/>
      <c r="AF320" s="466"/>
      <c r="AG320" s="466"/>
      <c r="AH320" s="466"/>
      <c r="AI320" s="466"/>
      <c r="AJ320" s="466"/>
    </row>
    <row r="321" spans="1:36" ht="12.75" customHeight="1">
      <c r="A321" s="466"/>
      <c r="B321" s="466"/>
      <c r="C321" s="466"/>
      <c r="D321" s="466"/>
      <c r="E321" s="466"/>
      <c r="F321" s="466"/>
      <c r="G321" s="466"/>
      <c r="H321" s="466"/>
      <c r="I321" s="466"/>
      <c r="J321" s="466"/>
      <c r="K321" s="466"/>
      <c r="L321" s="472"/>
      <c r="M321" s="466"/>
      <c r="N321" s="466"/>
      <c r="O321" s="466"/>
      <c r="P321" s="436"/>
      <c r="Q321" s="180"/>
      <c r="R321" s="466"/>
      <c r="S321" s="466"/>
      <c r="T321" s="466"/>
      <c r="U321" s="466"/>
      <c r="V321" s="466"/>
      <c r="W321" s="466"/>
      <c r="X321" s="466"/>
      <c r="Y321" s="466"/>
      <c r="Z321" s="466"/>
      <c r="AA321" s="466"/>
      <c r="AB321" s="466"/>
      <c r="AC321" s="466"/>
      <c r="AD321" s="466"/>
      <c r="AE321" s="466"/>
      <c r="AF321" s="466"/>
      <c r="AG321" s="466"/>
      <c r="AH321" s="466"/>
      <c r="AI321" s="466"/>
      <c r="AJ321" s="466"/>
    </row>
    <row r="322" spans="1:36" ht="12.75" customHeight="1">
      <c r="A322" s="466"/>
      <c r="B322" s="466"/>
      <c r="C322" s="466"/>
      <c r="D322" s="466"/>
      <c r="E322" s="466"/>
      <c r="F322" s="466"/>
      <c r="G322" s="466"/>
      <c r="H322" s="466"/>
      <c r="I322" s="466"/>
      <c r="J322" s="466"/>
      <c r="K322" s="466"/>
      <c r="L322" s="472"/>
      <c r="M322" s="466"/>
      <c r="N322" s="466"/>
      <c r="O322" s="466"/>
      <c r="P322" s="436"/>
      <c r="Q322" s="180"/>
      <c r="R322" s="466"/>
      <c r="S322" s="466"/>
      <c r="T322" s="466"/>
      <c r="U322" s="466"/>
      <c r="V322" s="466"/>
      <c r="W322" s="466"/>
      <c r="X322" s="466"/>
      <c r="Y322" s="466"/>
      <c r="Z322" s="466"/>
      <c r="AA322" s="466"/>
      <c r="AB322" s="466"/>
      <c r="AC322" s="466"/>
      <c r="AD322" s="466"/>
      <c r="AE322" s="466"/>
      <c r="AF322" s="466"/>
      <c r="AG322" s="466"/>
      <c r="AH322" s="466"/>
      <c r="AI322" s="466"/>
      <c r="AJ322" s="466"/>
    </row>
    <row r="323" spans="1:36" ht="12.75" customHeight="1">
      <c r="A323" s="466"/>
      <c r="B323" s="466"/>
      <c r="C323" s="466"/>
      <c r="D323" s="466"/>
      <c r="E323" s="466"/>
      <c r="F323" s="466"/>
      <c r="G323" s="466"/>
      <c r="H323" s="466"/>
      <c r="I323" s="466"/>
      <c r="J323" s="466"/>
      <c r="K323" s="466"/>
      <c r="L323" s="472"/>
      <c r="M323" s="466"/>
      <c r="N323" s="466"/>
      <c r="O323" s="466"/>
      <c r="P323" s="436"/>
      <c r="Q323" s="180"/>
      <c r="R323" s="466"/>
      <c r="S323" s="466"/>
      <c r="T323" s="466"/>
      <c r="U323" s="466"/>
      <c r="V323" s="466"/>
      <c r="W323" s="466"/>
      <c r="X323" s="466"/>
      <c r="Y323" s="466"/>
      <c r="Z323" s="466"/>
      <c r="AA323" s="466"/>
      <c r="AB323" s="466"/>
      <c r="AC323" s="466"/>
      <c r="AD323" s="466"/>
      <c r="AE323" s="466"/>
      <c r="AF323" s="466"/>
      <c r="AG323" s="466"/>
      <c r="AH323" s="466"/>
      <c r="AI323" s="466"/>
      <c r="AJ323" s="466"/>
    </row>
    <row r="324" spans="1:36" ht="12.75" customHeight="1">
      <c r="A324" s="466"/>
      <c r="B324" s="466"/>
      <c r="C324" s="466"/>
      <c r="D324" s="466"/>
      <c r="E324" s="466"/>
      <c r="F324" s="466"/>
      <c r="G324" s="466"/>
      <c r="H324" s="466"/>
      <c r="I324" s="466"/>
      <c r="J324" s="466"/>
      <c r="K324" s="466"/>
      <c r="L324" s="472"/>
      <c r="M324" s="466"/>
      <c r="N324" s="466"/>
      <c r="O324" s="466"/>
      <c r="P324" s="436"/>
      <c r="Q324" s="180"/>
      <c r="R324" s="466"/>
      <c r="S324" s="466"/>
      <c r="T324" s="466"/>
      <c r="U324" s="466"/>
      <c r="V324" s="466"/>
      <c r="W324" s="466"/>
      <c r="X324" s="466"/>
      <c r="Y324" s="466"/>
      <c r="Z324" s="466"/>
      <c r="AA324" s="466"/>
      <c r="AB324" s="466"/>
      <c r="AC324" s="466"/>
      <c r="AD324" s="466"/>
      <c r="AE324" s="466"/>
      <c r="AF324" s="466"/>
      <c r="AG324" s="466"/>
      <c r="AH324" s="466"/>
      <c r="AI324" s="466"/>
      <c r="AJ324" s="466"/>
    </row>
    <row r="325" spans="1:36" ht="12.75" customHeight="1">
      <c r="A325" s="466"/>
      <c r="B325" s="466"/>
      <c r="C325" s="466"/>
      <c r="D325" s="466"/>
      <c r="E325" s="466"/>
      <c r="F325" s="466"/>
      <c r="G325" s="466"/>
      <c r="H325" s="466"/>
      <c r="I325" s="466"/>
      <c r="J325" s="466"/>
      <c r="K325" s="466"/>
      <c r="L325" s="472"/>
      <c r="M325" s="466"/>
      <c r="N325" s="466"/>
      <c r="O325" s="466"/>
      <c r="P325" s="436"/>
      <c r="Q325" s="180"/>
      <c r="R325" s="466"/>
      <c r="S325" s="466"/>
      <c r="T325" s="466"/>
      <c r="U325" s="466"/>
      <c r="V325" s="466"/>
      <c r="W325" s="466"/>
      <c r="X325" s="466"/>
      <c r="Y325" s="466"/>
      <c r="Z325" s="466"/>
      <c r="AA325" s="466"/>
      <c r="AB325" s="466"/>
      <c r="AC325" s="466"/>
      <c r="AD325" s="466"/>
      <c r="AE325" s="466"/>
      <c r="AF325" s="466"/>
      <c r="AG325" s="466"/>
      <c r="AH325" s="466"/>
      <c r="AI325" s="466"/>
      <c r="AJ325" s="466"/>
    </row>
    <row r="326" spans="1:36" ht="12.75" customHeight="1">
      <c r="A326" s="466"/>
      <c r="B326" s="466"/>
      <c r="C326" s="466"/>
      <c r="D326" s="466"/>
      <c r="E326" s="466"/>
      <c r="F326" s="466"/>
      <c r="G326" s="466"/>
      <c r="H326" s="466"/>
      <c r="I326" s="466"/>
      <c r="J326" s="466"/>
      <c r="K326" s="466"/>
      <c r="L326" s="472"/>
      <c r="M326" s="466"/>
      <c r="N326" s="466"/>
      <c r="O326" s="466"/>
      <c r="P326" s="436"/>
      <c r="Q326" s="180"/>
      <c r="R326" s="466"/>
      <c r="S326" s="466"/>
      <c r="T326" s="466"/>
      <c r="U326" s="466"/>
      <c r="V326" s="466"/>
      <c r="W326" s="466"/>
      <c r="X326" s="466"/>
      <c r="Y326" s="466"/>
      <c r="Z326" s="466"/>
      <c r="AA326" s="466"/>
      <c r="AB326" s="466"/>
      <c r="AC326" s="466"/>
      <c r="AD326" s="466"/>
      <c r="AE326" s="466"/>
      <c r="AF326" s="466"/>
      <c r="AG326" s="466"/>
      <c r="AH326" s="466"/>
      <c r="AI326" s="466"/>
      <c r="AJ326" s="466"/>
    </row>
    <row r="327" spans="1:36" ht="12.75" customHeight="1">
      <c r="A327" s="466"/>
      <c r="B327" s="466"/>
      <c r="C327" s="466"/>
      <c r="D327" s="466"/>
      <c r="E327" s="466"/>
      <c r="F327" s="466"/>
      <c r="G327" s="466"/>
      <c r="H327" s="466"/>
      <c r="I327" s="466"/>
      <c r="J327" s="466"/>
      <c r="K327" s="466"/>
      <c r="L327" s="472"/>
      <c r="M327" s="466"/>
      <c r="N327" s="466"/>
      <c r="O327" s="466"/>
      <c r="P327" s="436"/>
      <c r="Q327" s="180"/>
      <c r="R327" s="466"/>
      <c r="S327" s="466"/>
      <c r="T327" s="466"/>
      <c r="U327" s="466"/>
      <c r="V327" s="466"/>
      <c r="W327" s="466"/>
      <c r="X327" s="466"/>
      <c r="Y327" s="466"/>
      <c r="Z327" s="466"/>
      <c r="AA327" s="466"/>
      <c r="AB327" s="466"/>
      <c r="AC327" s="466"/>
      <c r="AD327" s="466"/>
      <c r="AE327" s="466"/>
      <c r="AF327" s="466"/>
      <c r="AG327" s="466"/>
      <c r="AH327" s="466"/>
      <c r="AI327" s="466"/>
      <c r="AJ327" s="466"/>
    </row>
    <row r="328" spans="1:36" ht="12.75" customHeight="1">
      <c r="A328" s="466"/>
      <c r="B328" s="466"/>
      <c r="C328" s="466"/>
      <c r="D328" s="466"/>
      <c r="E328" s="466"/>
      <c r="F328" s="466"/>
      <c r="G328" s="466"/>
      <c r="H328" s="466"/>
      <c r="I328" s="466"/>
      <c r="J328" s="466"/>
      <c r="K328" s="466"/>
      <c r="L328" s="472"/>
      <c r="M328" s="466"/>
      <c r="N328" s="466"/>
      <c r="O328" s="466"/>
      <c r="P328" s="436"/>
      <c r="Q328" s="180"/>
      <c r="R328" s="466"/>
      <c r="S328" s="466"/>
      <c r="T328" s="466"/>
      <c r="U328" s="466"/>
      <c r="V328" s="466"/>
      <c r="W328" s="466"/>
      <c r="X328" s="466"/>
      <c r="Y328" s="466"/>
      <c r="Z328" s="466"/>
      <c r="AA328" s="466"/>
      <c r="AB328" s="466"/>
      <c r="AC328" s="466"/>
      <c r="AD328" s="466"/>
      <c r="AE328" s="466"/>
      <c r="AF328" s="466"/>
      <c r="AG328" s="466"/>
      <c r="AH328" s="466"/>
      <c r="AI328" s="466"/>
      <c r="AJ328" s="466"/>
    </row>
    <row r="329" spans="1:36" ht="12.75" customHeight="1">
      <c r="A329" s="466"/>
      <c r="B329" s="466"/>
      <c r="C329" s="466"/>
      <c r="D329" s="466"/>
      <c r="E329" s="466"/>
      <c r="F329" s="466"/>
      <c r="G329" s="466"/>
      <c r="H329" s="466"/>
      <c r="I329" s="466"/>
      <c r="J329" s="466"/>
      <c r="K329" s="466"/>
      <c r="L329" s="472"/>
      <c r="M329" s="466"/>
      <c r="N329" s="466"/>
      <c r="O329" s="466"/>
      <c r="P329" s="436"/>
      <c r="Q329" s="180"/>
      <c r="R329" s="466"/>
      <c r="S329" s="466"/>
      <c r="T329" s="466"/>
      <c r="U329" s="466"/>
      <c r="V329" s="466"/>
      <c r="W329" s="466"/>
      <c r="X329" s="466"/>
      <c r="Y329" s="466"/>
      <c r="Z329" s="466"/>
      <c r="AA329" s="466"/>
      <c r="AB329" s="466"/>
      <c r="AC329" s="466"/>
      <c r="AD329" s="466"/>
      <c r="AE329" s="466"/>
      <c r="AF329" s="466"/>
      <c r="AG329" s="466"/>
      <c r="AH329" s="466"/>
      <c r="AI329" s="466"/>
      <c r="AJ329" s="466"/>
    </row>
    <row r="330" spans="1:36" ht="12.75" customHeight="1">
      <c r="A330" s="466"/>
      <c r="B330" s="466"/>
      <c r="C330" s="466"/>
      <c r="D330" s="466"/>
      <c r="E330" s="466"/>
      <c r="F330" s="466"/>
      <c r="G330" s="466"/>
      <c r="H330" s="466"/>
      <c r="I330" s="466"/>
      <c r="J330" s="466"/>
      <c r="K330" s="466"/>
      <c r="L330" s="472"/>
      <c r="M330" s="466"/>
      <c r="N330" s="466"/>
      <c r="O330" s="466"/>
      <c r="P330" s="436"/>
      <c r="Q330" s="180"/>
      <c r="R330" s="466"/>
      <c r="S330" s="466"/>
      <c r="T330" s="466"/>
      <c r="U330" s="466"/>
      <c r="V330" s="466"/>
      <c r="W330" s="466"/>
      <c r="X330" s="466"/>
      <c r="Y330" s="466"/>
      <c r="Z330" s="466"/>
      <c r="AA330" s="466"/>
      <c r="AB330" s="466"/>
      <c r="AC330" s="466"/>
      <c r="AD330" s="466"/>
      <c r="AE330" s="466"/>
      <c r="AF330" s="466"/>
      <c r="AG330" s="466"/>
      <c r="AH330" s="466"/>
      <c r="AI330" s="466"/>
      <c r="AJ330" s="466"/>
    </row>
    <row r="331" spans="1:36" ht="12.75" customHeight="1">
      <c r="A331" s="466"/>
      <c r="B331" s="466"/>
      <c r="C331" s="466"/>
      <c r="D331" s="466"/>
      <c r="E331" s="466"/>
      <c r="F331" s="466"/>
      <c r="G331" s="466"/>
      <c r="H331" s="466"/>
      <c r="I331" s="466"/>
      <c r="J331" s="466"/>
      <c r="K331" s="466"/>
      <c r="L331" s="472"/>
      <c r="M331" s="466"/>
      <c r="N331" s="466"/>
      <c r="O331" s="466"/>
      <c r="P331" s="436"/>
      <c r="Q331" s="180"/>
      <c r="R331" s="466"/>
      <c r="S331" s="466"/>
      <c r="T331" s="466"/>
      <c r="U331" s="466"/>
      <c r="V331" s="466"/>
      <c r="W331" s="466"/>
      <c r="X331" s="466"/>
      <c r="Y331" s="466"/>
      <c r="Z331" s="466"/>
      <c r="AA331" s="466"/>
      <c r="AB331" s="466"/>
      <c r="AC331" s="466"/>
      <c r="AD331" s="466"/>
      <c r="AE331" s="466"/>
      <c r="AF331" s="466"/>
      <c r="AG331" s="466"/>
      <c r="AH331" s="466"/>
      <c r="AI331" s="466"/>
      <c r="AJ331" s="466"/>
    </row>
    <row r="332" spans="1:36" ht="12.75" customHeight="1">
      <c r="A332" s="466"/>
      <c r="B332" s="466"/>
      <c r="C332" s="466"/>
      <c r="D332" s="466"/>
      <c r="E332" s="466"/>
      <c r="F332" s="466"/>
      <c r="G332" s="466"/>
      <c r="H332" s="466"/>
      <c r="I332" s="466"/>
      <c r="J332" s="466"/>
      <c r="K332" s="466"/>
      <c r="L332" s="472"/>
      <c r="M332" s="466"/>
      <c r="N332" s="466"/>
      <c r="O332" s="466"/>
      <c r="P332" s="436"/>
      <c r="Q332" s="180"/>
      <c r="R332" s="466"/>
      <c r="S332" s="466"/>
      <c r="T332" s="466"/>
      <c r="U332" s="466"/>
      <c r="V332" s="466"/>
      <c r="W332" s="466"/>
      <c r="X332" s="466"/>
      <c r="Y332" s="466"/>
      <c r="Z332" s="466"/>
      <c r="AA332" s="466"/>
      <c r="AB332" s="466"/>
      <c r="AC332" s="466"/>
      <c r="AD332" s="466"/>
      <c r="AE332" s="466"/>
      <c r="AF332" s="466"/>
      <c r="AG332" s="466"/>
      <c r="AH332" s="466"/>
      <c r="AI332" s="466"/>
      <c r="AJ332" s="466"/>
    </row>
    <row r="333" spans="1:36" ht="12.75" customHeight="1">
      <c r="A333" s="466"/>
      <c r="B333" s="466"/>
      <c r="C333" s="466"/>
      <c r="D333" s="466"/>
      <c r="E333" s="466"/>
      <c r="F333" s="466"/>
      <c r="G333" s="466"/>
      <c r="H333" s="466"/>
      <c r="I333" s="466"/>
      <c r="J333" s="466"/>
      <c r="K333" s="466"/>
      <c r="L333" s="472"/>
      <c r="M333" s="466"/>
      <c r="N333" s="466"/>
      <c r="O333" s="466"/>
      <c r="P333" s="436"/>
      <c r="Q333" s="180"/>
      <c r="R333" s="466"/>
      <c r="S333" s="466"/>
      <c r="T333" s="466"/>
      <c r="U333" s="466"/>
      <c r="V333" s="466"/>
      <c r="W333" s="466"/>
      <c r="X333" s="466"/>
      <c r="Y333" s="466"/>
      <c r="Z333" s="466"/>
      <c r="AA333" s="466"/>
      <c r="AB333" s="466"/>
      <c r="AC333" s="466"/>
      <c r="AD333" s="466"/>
      <c r="AE333" s="466"/>
      <c r="AF333" s="466"/>
      <c r="AG333" s="466"/>
      <c r="AH333" s="466"/>
      <c r="AI333" s="466"/>
      <c r="AJ333" s="466"/>
    </row>
    <row r="334" spans="1:36" ht="12.75" customHeight="1">
      <c r="A334" s="466"/>
      <c r="B334" s="466"/>
      <c r="C334" s="466"/>
      <c r="D334" s="466"/>
      <c r="E334" s="466"/>
      <c r="F334" s="466"/>
      <c r="G334" s="466"/>
      <c r="H334" s="466"/>
      <c r="I334" s="466"/>
      <c r="J334" s="466"/>
      <c r="K334" s="466"/>
      <c r="L334" s="472"/>
      <c r="M334" s="466"/>
      <c r="N334" s="466"/>
      <c r="O334" s="466"/>
      <c r="P334" s="436"/>
      <c r="Q334" s="180"/>
      <c r="R334" s="466"/>
      <c r="S334" s="466"/>
      <c r="T334" s="466"/>
      <c r="U334" s="466"/>
      <c r="V334" s="466"/>
      <c r="W334" s="466"/>
      <c r="X334" s="466"/>
      <c r="Y334" s="466"/>
      <c r="Z334" s="466"/>
      <c r="AA334" s="466"/>
      <c r="AB334" s="466"/>
      <c r="AC334" s="466"/>
      <c r="AD334" s="466"/>
      <c r="AE334" s="466"/>
      <c r="AF334" s="466"/>
      <c r="AG334" s="466"/>
      <c r="AH334" s="466"/>
      <c r="AI334" s="466"/>
      <c r="AJ334" s="466"/>
    </row>
    <row r="335" spans="1:36" ht="12.75" customHeight="1">
      <c r="A335" s="466"/>
      <c r="B335" s="466"/>
      <c r="C335" s="466"/>
      <c r="D335" s="466"/>
      <c r="E335" s="466"/>
      <c r="F335" s="466"/>
      <c r="G335" s="466"/>
      <c r="H335" s="466"/>
      <c r="I335" s="466"/>
      <c r="J335" s="466"/>
      <c r="K335" s="466"/>
      <c r="L335" s="472"/>
      <c r="M335" s="466"/>
      <c r="N335" s="466"/>
      <c r="O335" s="466"/>
      <c r="P335" s="436"/>
      <c r="Q335" s="180"/>
      <c r="R335" s="466"/>
      <c r="S335" s="466"/>
      <c r="T335" s="466"/>
      <c r="U335" s="466"/>
      <c r="V335" s="466"/>
      <c r="W335" s="466"/>
      <c r="X335" s="466"/>
      <c r="Y335" s="466"/>
      <c r="Z335" s="466"/>
      <c r="AA335" s="466"/>
      <c r="AB335" s="466"/>
      <c r="AC335" s="466"/>
      <c r="AD335" s="466"/>
      <c r="AE335" s="466"/>
      <c r="AF335" s="466"/>
      <c r="AG335" s="466"/>
      <c r="AH335" s="466"/>
      <c r="AI335" s="466"/>
      <c r="AJ335" s="466"/>
    </row>
    <row r="336" spans="1:36" ht="12.75" customHeight="1">
      <c r="A336" s="466"/>
      <c r="B336" s="466"/>
      <c r="C336" s="466"/>
      <c r="D336" s="466"/>
      <c r="E336" s="466"/>
      <c r="F336" s="466"/>
      <c r="G336" s="466"/>
      <c r="H336" s="466"/>
      <c r="I336" s="466"/>
      <c r="J336" s="466"/>
      <c r="K336" s="466"/>
      <c r="L336" s="472"/>
      <c r="M336" s="466"/>
      <c r="N336" s="466"/>
      <c r="O336" s="466"/>
      <c r="P336" s="436"/>
      <c r="Q336" s="180"/>
      <c r="R336" s="466"/>
      <c r="S336" s="466"/>
      <c r="T336" s="466"/>
      <c r="U336" s="466"/>
      <c r="V336" s="466"/>
      <c r="W336" s="466"/>
      <c r="X336" s="466"/>
      <c r="Y336" s="466"/>
      <c r="Z336" s="466"/>
      <c r="AA336" s="466"/>
      <c r="AB336" s="466"/>
      <c r="AC336" s="466"/>
      <c r="AD336" s="466"/>
      <c r="AE336" s="466"/>
      <c r="AF336" s="466"/>
      <c r="AG336" s="466"/>
      <c r="AH336" s="466"/>
      <c r="AI336" s="466"/>
      <c r="AJ336" s="466"/>
    </row>
    <row r="337" spans="1:36" ht="12.75" customHeight="1">
      <c r="A337" s="466"/>
      <c r="B337" s="466"/>
      <c r="C337" s="466"/>
      <c r="D337" s="466"/>
      <c r="E337" s="466"/>
      <c r="F337" s="466"/>
      <c r="G337" s="466"/>
      <c r="H337" s="466"/>
      <c r="I337" s="466"/>
      <c r="J337" s="466"/>
      <c r="K337" s="466"/>
      <c r="L337" s="472"/>
      <c r="M337" s="466"/>
      <c r="N337" s="466"/>
      <c r="O337" s="466"/>
      <c r="P337" s="436"/>
      <c r="Q337" s="180"/>
      <c r="R337" s="466"/>
      <c r="S337" s="466"/>
      <c r="T337" s="466"/>
      <c r="U337" s="466"/>
      <c r="V337" s="466"/>
      <c r="W337" s="466"/>
      <c r="X337" s="466"/>
      <c r="Y337" s="466"/>
      <c r="Z337" s="466"/>
      <c r="AA337" s="466"/>
      <c r="AB337" s="466"/>
      <c r="AC337" s="466"/>
      <c r="AD337" s="466"/>
      <c r="AE337" s="466"/>
      <c r="AF337" s="466"/>
      <c r="AG337" s="466"/>
      <c r="AH337" s="466"/>
      <c r="AI337" s="466"/>
      <c r="AJ337" s="466"/>
    </row>
    <row r="338" spans="1:36" ht="12.75" customHeight="1">
      <c r="A338" s="466"/>
      <c r="B338" s="466"/>
      <c r="C338" s="466"/>
      <c r="D338" s="466"/>
      <c r="E338" s="466"/>
      <c r="F338" s="466"/>
      <c r="G338" s="466"/>
      <c r="H338" s="466"/>
      <c r="I338" s="466"/>
      <c r="J338" s="466"/>
      <c r="K338" s="466"/>
      <c r="L338" s="472"/>
      <c r="M338" s="466"/>
      <c r="N338" s="466"/>
      <c r="O338" s="466"/>
      <c r="P338" s="436"/>
      <c r="Q338" s="180"/>
      <c r="R338" s="466"/>
      <c r="S338" s="466"/>
      <c r="T338" s="466"/>
      <c r="U338" s="466"/>
      <c r="V338" s="466"/>
      <c r="W338" s="466"/>
      <c r="X338" s="466"/>
      <c r="Y338" s="466"/>
      <c r="Z338" s="466"/>
      <c r="AA338" s="466"/>
      <c r="AB338" s="466"/>
      <c r="AC338" s="466"/>
      <c r="AD338" s="466"/>
      <c r="AE338" s="466"/>
      <c r="AF338" s="466"/>
      <c r="AG338" s="466"/>
      <c r="AH338" s="466"/>
      <c r="AI338" s="466"/>
      <c r="AJ338" s="466"/>
    </row>
    <row r="339" spans="1:36" ht="12.75" customHeight="1">
      <c r="A339" s="466"/>
      <c r="B339" s="466"/>
      <c r="C339" s="466"/>
      <c r="D339" s="466"/>
      <c r="E339" s="466"/>
      <c r="F339" s="466"/>
      <c r="G339" s="466"/>
      <c r="H339" s="466"/>
      <c r="I339" s="466"/>
      <c r="J339" s="466"/>
      <c r="K339" s="466"/>
      <c r="L339" s="472"/>
      <c r="M339" s="466"/>
      <c r="N339" s="466"/>
      <c r="O339" s="466"/>
      <c r="P339" s="436"/>
      <c r="Q339" s="180"/>
      <c r="R339" s="466"/>
      <c r="S339" s="466"/>
      <c r="T339" s="466"/>
      <c r="U339" s="466"/>
      <c r="V339" s="466"/>
      <c r="W339" s="466"/>
      <c r="X339" s="466"/>
      <c r="Y339" s="466"/>
      <c r="Z339" s="466"/>
      <c r="AA339" s="466"/>
      <c r="AB339" s="466"/>
      <c r="AC339" s="466"/>
      <c r="AD339" s="466"/>
      <c r="AE339" s="466"/>
      <c r="AF339" s="466"/>
      <c r="AG339" s="466"/>
      <c r="AH339" s="466"/>
      <c r="AI339" s="466"/>
      <c r="AJ339" s="466"/>
    </row>
    <row r="340" spans="1:36" ht="12.75" customHeight="1">
      <c r="A340" s="466"/>
      <c r="B340" s="466"/>
      <c r="C340" s="466"/>
      <c r="D340" s="466"/>
      <c r="E340" s="466"/>
      <c r="F340" s="466"/>
      <c r="G340" s="466"/>
      <c r="H340" s="466"/>
      <c r="I340" s="466"/>
      <c r="J340" s="466"/>
      <c r="K340" s="466"/>
      <c r="L340" s="472"/>
      <c r="M340" s="466"/>
      <c r="N340" s="466"/>
      <c r="O340" s="466"/>
      <c r="P340" s="436"/>
      <c r="Q340" s="180"/>
      <c r="R340" s="466"/>
      <c r="S340" s="466"/>
      <c r="T340" s="466"/>
      <c r="U340" s="466"/>
      <c r="V340" s="466"/>
      <c r="W340" s="466"/>
      <c r="X340" s="466"/>
      <c r="Y340" s="466"/>
      <c r="Z340" s="466"/>
      <c r="AA340" s="466"/>
      <c r="AB340" s="466"/>
      <c r="AC340" s="466"/>
      <c r="AD340" s="466"/>
      <c r="AE340" s="466"/>
      <c r="AF340" s="466"/>
      <c r="AG340" s="466"/>
      <c r="AH340" s="466"/>
      <c r="AI340" s="466"/>
      <c r="AJ340" s="466"/>
    </row>
    <row r="341" spans="1:36" ht="12.75" customHeight="1">
      <c r="A341" s="466"/>
      <c r="B341" s="466"/>
      <c r="C341" s="466"/>
      <c r="D341" s="466"/>
      <c r="E341" s="466"/>
      <c r="F341" s="466"/>
      <c r="G341" s="466"/>
      <c r="H341" s="466"/>
      <c r="I341" s="466"/>
      <c r="J341" s="466"/>
      <c r="K341" s="466"/>
      <c r="L341" s="472"/>
      <c r="M341" s="466"/>
      <c r="N341" s="466"/>
      <c r="O341" s="466"/>
      <c r="P341" s="436"/>
      <c r="Q341" s="180"/>
      <c r="R341" s="466"/>
      <c r="S341" s="466"/>
      <c r="T341" s="466"/>
      <c r="U341" s="466"/>
      <c r="V341" s="466"/>
      <c r="W341" s="466"/>
      <c r="X341" s="466"/>
      <c r="Y341" s="466"/>
      <c r="Z341" s="466"/>
      <c r="AA341" s="466"/>
      <c r="AB341" s="466"/>
      <c r="AC341" s="466"/>
      <c r="AD341" s="466"/>
      <c r="AE341" s="466"/>
      <c r="AF341" s="466"/>
      <c r="AG341" s="466"/>
      <c r="AH341" s="466"/>
      <c r="AI341" s="466"/>
      <c r="AJ341" s="466"/>
    </row>
    <row r="342" spans="1:36" ht="12.75" customHeight="1">
      <c r="A342" s="466"/>
      <c r="B342" s="466"/>
      <c r="C342" s="466"/>
      <c r="D342" s="466"/>
      <c r="E342" s="466"/>
      <c r="F342" s="466"/>
      <c r="G342" s="466"/>
      <c r="H342" s="466"/>
      <c r="I342" s="466"/>
      <c r="J342" s="466"/>
      <c r="K342" s="466"/>
      <c r="L342" s="472"/>
      <c r="M342" s="466"/>
      <c r="N342" s="466"/>
      <c r="O342" s="466"/>
      <c r="P342" s="436"/>
      <c r="Q342" s="180"/>
      <c r="R342" s="466"/>
      <c r="S342" s="466"/>
      <c r="T342" s="466"/>
      <c r="U342" s="466"/>
      <c r="V342" s="466"/>
      <c r="W342" s="466"/>
      <c r="X342" s="466"/>
      <c r="Y342" s="466"/>
      <c r="Z342" s="466"/>
      <c r="AA342" s="466"/>
      <c r="AB342" s="466"/>
      <c r="AC342" s="466"/>
      <c r="AD342" s="466"/>
      <c r="AE342" s="466"/>
      <c r="AF342" s="466"/>
      <c r="AG342" s="466"/>
      <c r="AH342" s="466"/>
      <c r="AI342" s="466"/>
      <c r="AJ342" s="466"/>
    </row>
    <row r="343" spans="1:36" ht="12.75" customHeight="1">
      <c r="A343" s="466"/>
      <c r="B343" s="466"/>
      <c r="C343" s="466"/>
      <c r="D343" s="466"/>
      <c r="E343" s="466"/>
      <c r="F343" s="466"/>
      <c r="G343" s="466"/>
      <c r="H343" s="466"/>
      <c r="I343" s="466"/>
      <c r="J343" s="466"/>
      <c r="K343" s="466"/>
      <c r="L343" s="472"/>
      <c r="M343" s="466"/>
      <c r="N343" s="466"/>
      <c r="O343" s="466"/>
      <c r="P343" s="436"/>
      <c r="Q343" s="180"/>
      <c r="R343" s="466"/>
      <c r="S343" s="466"/>
      <c r="T343" s="466"/>
      <c r="U343" s="466"/>
      <c r="V343" s="466"/>
      <c r="W343" s="466"/>
      <c r="X343" s="466"/>
      <c r="Y343" s="466"/>
      <c r="Z343" s="466"/>
      <c r="AA343" s="466"/>
      <c r="AB343" s="466"/>
      <c r="AC343" s="466"/>
      <c r="AD343" s="466"/>
      <c r="AE343" s="466"/>
      <c r="AF343" s="466"/>
      <c r="AG343" s="466"/>
      <c r="AH343" s="466"/>
      <c r="AI343" s="466"/>
      <c r="AJ343" s="466"/>
    </row>
    <row r="344" spans="1:36" ht="12.75" customHeight="1">
      <c r="A344" s="466"/>
      <c r="B344" s="466"/>
      <c r="C344" s="466"/>
      <c r="D344" s="466"/>
      <c r="E344" s="466"/>
      <c r="F344" s="466"/>
      <c r="G344" s="466"/>
      <c r="H344" s="466"/>
      <c r="I344" s="466"/>
      <c r="J344" s="466"/>
      <c r="K344" s="466"/>
      <c r="L344" s="472"/>
      <c r="M344" s="466"/>
      <c r="N344" s="466"/>
      <c r="O344" s="466"/>
      <c r="P344" s="436"/>
      <c r="Q344" s="180"/>
      <c r="R344" s="466"/>
      <c r="S344" s="466"/>
      <c r="T344" s="466"/>
      <c r="U344" s="466"/>
      <c r="V344" s="466"/>
      <c r="W344" s="466"/>
      <c r="X344" s="466"/>
      <c r="Y344" s="466"/>
      <c r="Z344" s="466"/>
      <c r="AA344" s="466"/>
      <c r="AB344" s="466"/>
      <c r="AC344" s="466"/>
      <c r="AD344" s="466"/>
      <c r="AE344" s="466"/>
      <c r="AF344" s="466"/>
      <c r="AG344" s="466"/>
      <c r="AH344" s="466"/>
      <c r="AI344" s="466"/>
      <c r="AJ344" s="466"/>
    </row>
    <row r="345" spans="1:36" ht="12.75" customHeight="1">
      <c r="A345" s="466"/>
      <c r="B345" s="466"/>
      <c r="C345" s="466"/>
      <c r="D345" s="466"/>
      <c r="E345" s="466"/>
      <c r="F345" s="466"/>
      <c r="G345" s="466"/>
      <c r="H345" s="466"/>
      <c r="I345" s="466"/>
      <c r="J345" s="466"/>
      <c r="K345" s="466"/>
      <c r="L345" s="472"/>
      <c r="M345" s="466"/>
      <c r="N345" s="466"/>
      <c r="O345" s="466"/>
      <c r="P345" s="436"/>
      <c r="Q345" s="180"/>
      <c r="R345" s="466"/>
      <c r="S345" s="466"/>
      <c r="T345" s="466"/>
      <c r="U345" s="466"/>
      <c r="V345" s="466"/>
      <c r="W345" s="466"/>
      <c r="X345" s="466"/>
      <c r="Y345" s="466"/>
      <c r="Z345" s="466"/>
      <c r="AA345" s="466"/>
      <c r="AB345" s="466"/>
      <c r="AC345" s="466"/>
      <c r="AD345" s="466"/>
      <c r="AE345" s="466"/>
      <c r="AF345" s="466"/>
      <c r="AG345" s="466"/>
      <c r="AH345" s="466"/>
      <c r="AI345" s="466"/>
      <c r="AJ345" s="466"/>
    </row>
    <row r="346" spans="1:36" ht="12.75" customHeight="1">
      <c r="A346" s="466"/>
      <c r="B346" s="466"/>
      <c r="C346" s="466"/>
      <c r="D346" s="466"/>
      <c r="E346" s="466"/>
      <c r="F346" s="466"/>
      <c r="G346" s="466"/>
      <c r="H346" s="466"/>
      <c r="I346" s="466"/>
      <c r="J346" s="466"/>
      <c r="K346" s="466"/>
      <c r="L346" s="472"/>
      <c r="M346" s="466"/>
      <c r="N346" s="466"/>
      <c r="O346" s="466"/>
      <c r="P346" s="436"/>
      <c r="Q346" s="180"/>
      <c r="R346" s="466"/>
      <c r="S346" s="466"/>
      <c r="T346" s="466"/>
      <c r="U346" s="466"/>
      <c r="V346" s="466"/>
      <c r="W346" s="466"/>
      <c r="X346" s="466"/>
      <c r="Y346" s="466"/>
      <c r="Z346" s="466"/>
      <c r="AA346" s="466"/>
      <c r="AB346" s="466"/>
      <c r="AC346" s="466"/>
      <c r="AD346" s="466"/>
      <c r="AE346" s="466"/>
      <c r="AF346" s="466"/>
      <c r="AG346" s="466"/>
      <c r="AH346" s="466"/>
      <c r="AI346" s="466"/>
      <c r="AJ346" s="466"/>
    </row>
    <row r="347" spans="1:36" ht="12.75" customHeight="1">
      <c r="A347" s="466"/>
      <c r="B347" s="466"/>
      <c r="C347" s="466"/>
      <c r="D347" s="466"/>
      <c r="E347" s="466"/>
      <c r="F347" s="466"/>
      <c r="G347" s="466"/>
      <c r="H347" s="466"/>
      <c r="I347" s="466"/>
      <c r="J347" s="466"/>
      <c r="K347" s="466"/>
      <c r="L347" s="472"/>
      <c r="M347" s="466"/>
      <c r="N347" s="466"/>
      <c r="O347" s="466"/>
      <c r="P347" s="436"/>
      <c r="Q347" s="180"/>
      <c r="R347" s="466"/>
      <c r="S347" s="466"/>
      <c r="T347" s="466"/>
      <c r="U347" s="466"/>
      <c r="V347" s="466"/>
      <c r="W347" s="466"/>
      <c r="X347" s="466"/>
      <c r="Y347" s="466"/>
      <c r="Z347" s="466"/>
      <c r="AA347" s="466"/>
      <c r="AB347" s="466"/>
      <c r="AC347" s="466"/>
      <c r="AD347" s="466"/>
      <c r="AE347" s="466"/>
      <c r="AF347" s="466"/>
      <c r="AG347" s="466"/>
      <c r="AH347" s="466"/>
      <c r="AI347" s="466"/>
      <c r="AJ347" s="466"/>
    </row>
    <row r="348" spans="1:36" ht="12.75" customHeight="1">
      <c r="A348" s="466"/>
      <c r="B348" s="466"/>
      <c r="C348" s="466"/>
      <c r="D348" s="466"/>
      <c r="E348" s="466"/>
      <c r="F348" s="466"/>
      <c r="G348" s="466"/>
      <c r="H348" s="466"/>
      <c r="I348" s="466"/>
      <c r="J348" s="466"/>
      <c r="K348" s="466"/>
      <c r="L348" s="472"/>
      <c r="M348" s="466"/>
      <c r="N348" s="466"/>
      <c r="O348" s="466"/>
      <c r="P348" s="436"/>
      <c r="Q348" s="180"/>
      <c r="R348" s="466"/>
      <c r="S348" s="466"/>
      <c r="T348" s="466"/>
      <c r="U348" s="466"/>
      <c r="V348" s="466"/>
      <c r="W348" s="466"/>
      <c r="X348" s="466"/>
      <c r="Y348" s="466"/>
      <c r="Z348" s="466"/>
      <c r="AA348" s="466"/>
      <c r="AB348" s="466"/>
      <c r="AC348" s="466"/>
      <c r="AD348" s="466"/>
      <c r="AE348" s="466"/>
      <c r="AF348" s="466"/>
      <c r="AG348" s="466"/>
      <c r="AH348" s="466"/>
      <c r="AI348" s="466"/>
      <c r="AJ348" s="466"/>
    </row>
    <row r="349" spans="1:36" ht="12.75" customHeight="1">
      <c r="A349" s="466"/>
      <c r="B349" s="466"/>
      <c r="C349" s="466"/>
      <c r="D349" s="466"/>
      <c r="E349" s="466"/>
      <c r="F349" s="466"/>
      <c r="G349" s="466"/>
      <c r="H349" s="466"/>
      <c r="I349" s="466"/>
      <c r="J349" s="466"/>
      <c r="K349" s="466"/>
      <c r="L349" s="472"/>
      <c r="M349" s="466"/>
      <c r="N349" s="466"/>
      <c r="O349" s="466"/>
      <c r="P349" s="436"/>
      <c r="Q349" s="180"/>
      <c r="R349" s="466"/>
      <c r="S349" s="466"/>
      <c r="T349" s="466"/>
      <c r="U349" s="466"/>
      <c r="V349" s="466"/>
      <c r="W349" s="466"/>
      <c r="X349" s="466"/>
      <c r="Y349" s="466"/>
      <c r="Z349" s="466"/>
      <c r="AA349" s="466"/>
      <c r="AB349" s="466"/>
      <c r="AC349" s="466"/>
      <c r="AD349" s="466"/>
      <c r="AE349" s="466"/>
      <c r="AF349" s="466"/>
      <c r="AG349" s="466"/>
      <c r="AH349" s="466"/>
      <c r="AI349" s="466"/>
      <c r="AJ349" s="466"/>
    </row>
    <row r="350" spans="1:36" ht="12.75" customHeight="1">
      <c r="A350" s="466"/>
      <c r="B350" s="466"/>
      <c r="C350" s="466"/>
      <c r="D350" s="466"/>
      <c r="E350" s="466"/>
      <c r="F350" s="466"/>
      <c r="G350" s="466"/>
      <c r="H350" s="466"/>
      <c r="I350" s="466"/>
      <c r="J350" s="466"/>
      <c r="K350" s="466"/>
      <c r="L350" s="472"/>
      <c r="M350" s="466"/>
      <c r="N350" s="466"/>
      <c r="O350" s="466"/>
      <c r="P350" s="436"/>
      <c r="Q350" s="180"/>
      <c r="R350" s="466"/>
      <c r="S350" s="466"/>
      <c r="T350" s="466"/>
      <c r="U350" s="466"/>
      <c r="V350" s="466"/>
      <c r="W350" s="466"/>
      <c r="X350" s="466"/>
      <c r="Y350" s="466"/>
      <c r="Z350" s="466"/>
      <c r="AA350" s="466"/>
      <c r="AB350" s="466"/>
      <c r="AC350" s="466"/>
      <c r="AD350" s="466"/>
      <c r="AE350" s="466"/>
      <c r="AF350" s="466"/>
      <c r="AG350" s="466"/>
      <c r="AH350" s="466"/>
      <c r="AI350" s="466"/>
      <c r="AJ350" s="466"/>
    </row>
    <row r="351" spans="1:36" ht="12.75" customHeight="1">
      <c r="A351" s="466"/>
      <c r="B351" s="466"/>
      <c r="C351" s="466"/>
      <c r="D351" s="466"/>
      <c r="E351" s="466"/>
      <c r="F351" s="466"/>
      <c r="G351" s="466"/>
      <c r="H351" s="466"/>
      <c r="I351" s="466"/>
      <c r="J351" s="466"/>
      <c r="K351" s="466"/>
      <c r="L351" s="472"/>
      <c r="M351" s="466"/>
      <c r="N351" s="466"/>
      <c r="O351" s="466"/>
      <c r="P351" s="436"/>
      <c r="Q351" s="180"/>
      <c r="R351" s="466"/>
      <c r="S351" s="466"/>
      <c r="T351" s="466"/>
      <c r="U351" s="466"/>
      <c r="V351" s="466"/>
      <c r="W351" s="466"/>
      <c r="X351" s="466"/>
      <c r="Y351" s="466"/>
      <c r="Z351" s="466"/>
      <c r="AA351" s="466"/>
      <c r="AB351" s="466"/>
      <c r="AC351" s="466"/>
      <c r="AD351" s="466"/>
      <c r="AE351" s="466"/>
      <c r="AF351" s="466"/>
      <c r="AG351" s="466"/>
      <c r="AH351" s="466"/>
      <c r="AI351" s="466"/>
      <c r="AJ351" s="466"/>
    </row>
    <row r="352" spans="1:36" ht="12.75" customHeight="1">
      <c r="A352" s="466"/>
      <c r="B352" s="466"/>
      <c r="C352" s="466"/>
      <c r="D352" s="466"/>
      <c r="E352" s="466"/>
      <c r="F352" s="466"/>
      <c r="G352" s="466"/>
      <c r="H352" s="466"/>
      <c r="I352" s="466"/>
      <c r="J352" s="466"/>
      <c r="K352" s="466"/>
      <c r="L352" s="472"/>
      <c r="M352" s="466"/>
      <c r="N352" s="466"/>
      <c r="O352" s="466"/>
      <c r="P352" s="436"/>
      <c r="Q352" s="180"/>
      <c r="R352" s="466"/>
      <c r="S352" s="466"/>
      <c r="T352" s="466"/>
      <c r="U352" s="466"/>
      <c r="V352" s="466"/>
      <c r="W352" s="466"/>
      <c r="X352" s="466"/>
      <c r="Y352" s="466"/>
      <c r="Z352" s="466"/>
      <c r="AA352" s="466"/>
      <c r="AB352" s="466"/>
      <c r="AC352" s="466"/>
      <c r="AD352" s="466"/>
      <c r="AE352" s="466"/>
      <c r="AF352" s="466"/>
      <c r="AG352" s="466"/>
      <c r="AH352" s="466"/>
      <c r="AI352" s="466"/>
      <c r="AJ352" s="466"/>
    </row>
    <row r="353" spans="1:36" ht="12.75" customHeight="1">
      <c r="A353" s="466"/>
      <c r="B353" s="466"/>
      <c r="C353" s="466"/>
      <c r="D353" s="466"/>
      <c r="E353" s="466"/>
      <c r="F353" s="466"/>
      <c r="G353" s="466"/>
      <c r="H353" s="466"/>
      <c r="I353" s="466"/>
      <c r="J353" s="466"/>
      <c r="K353" s="466"/>
      <c r="L353" s="472"/>
      <c r="M353" s="466"/>
      <c r="N353" s="466"/>
      <c r="O353" s="466"/>
      <c r="P353" s="436"/>
      <c r="Q353" s="180"/>
      <c r="R353" s="466"/>
      <c r="S353" s="466"/>
      <c r="T353" s="466"/>
      <c r="U353" s="466"/>
      <c r="V353" s="466"/>
      <c r="W353" s="466"/>
      <c r="X353" s="466"/>
      <c r="Y353" s="466"/>
      <c r="Z353" s="466"/>
      <c r="AA353" s="466"/>
      <c r="AB353" s="466"/>
      <c r="AC353" s="466"/>
      <c r="AD353" s="466"/>
      <c r="AE353" s="466"/>
      <c r="AF353" s="466"/>
      <c r="AG353" s="466"/>
      <c r="AH353" s="466"/>
      <c r="AI353" s="466"/>
      <c r="AJ353" s="466"/>
    </row>
    <row r="354" spans="1:36" ht="12.75" customHeight="1">
      <c r="A354" s="466"/>
      <c r="B354" s="466"/>
      <c r="C354" s="466"/>
      <c r="D354" s="466"/>
      <c r="E354" s="466"/>
      <c r="F354" s="466"/>
      <c r="G354" s="466"/>
      <c r="H354" s="466"/>
      <c r="I354" s="466"/>
      <c r="J354" s="466"/>
      <c r="K354" s="466"/>
      <c r="L354" s="472"/>
      <c r="M354" s="466"/>
      <c r="N354" s="466"/>
      <c r="O354" s="466"/>
      <c r="P354" s="436"/>
      <c r="Q354" s="180"/>
      <c r="R354" s="466"/>
      <c r="S354" s="466"/>
      <c r="T354" s="466"/>
      <c r="U354" s="466"/>
      <c r="V354" s="466"/>
      <c r="W354" s="466"/>
      <c r="X354" s="466"/>
      <c r="Y354" s="466"/>
      <c r="Z354" s="466"/>
      <c r="AA354" s="466"/>
      <c r="AB354" s="466"/>
      <c r="AC354" s="466"/>
      <c r="AD354" s="466"/>
      <c r="AE354" s="466"/>
      <c r="AF354" s="466"/>
      <c r="AG354" s="466"/>
      <c r="AH354" s="466"/>
      <c r="AI354" s="466"/>
      <c r="AJ354" s="466"/>
    </row>
    <row r="355" spans="1:36" ht="12.75" customHeight="1">
      <c r="A355" s="466"/>
      <c r="B355" s="466"/>
      <c r="C355" s="466"/>
      <c r="D355" s="466"/>
      <c r="E355" s="466"/>
      <c r="F355" s="466"/>
      <c r="G355" s="466"/>
      <c r="H355" s="466"/>
      <c r="I355" s="466"/>
      <c r="J355" s="466"/>
      <c r="K355" s="466"/>
      <c r="L355" s="472"/>
      <c r="M355" s="466"/>
      <c r="N355" s="466"/>
      <c r="O355" s="466"/>
      <c r="P355" s="436"/>
      <c r="Q355" s="180"/>
      <c r="R355" s="466"/>
      <c r="S355" s="466"/>
      <c r="T355" s="466"/>
      <c r="U355" s="466"/>
      <c r="V355" s="466"/>
      <c r="W355" s="466"/>
      <c r="X355" s="466"/>
      <c r="Y355" s="466"/>
      <c r="Z355" s="466"/>
      <c r="AA355" s="466"/>
      <c r="AB355" s="466"/>
      <c r="AC355" s="466"/>
      <c r="AD355" s="466"/>
      <c r="AE355" s="466"/>
      <c r="AF355" s="466"/>
      <c r="AG355" s="466"/>
      <c r="AH355" s="466"/>
      <c r="AI355" s="466"/>
      <c r="AJ355" s="466"/>
    </row>
    <row r="356" spans="1:36" ht="12.75" customHeight="1">
      <c r="A356" s="466"/>
      <c r="B356" s="466"/>
      <c r="C356" s="466"/>
      <c r="D356" s="466"/>
      <c r="E356" s="466"/>
      <c r="F356" s="466"/>
      <c r="G356" s="466"/>
      <c r="H356" s="466"/>
      <c r="I356" s="466"/>
      <c r="J356" s="466"/>
      <c r="K356" s="466"/>
      <c r="L356" s="472"/>
      <c r="M356" s="466"/>
      <c r="N356" s="466"/>
      <c r="O356" s="466"/>
      <c r="P356" s="436"/>
      <c r="Q356" s="180"/>
      <c r="R356" s="466"/>
      <c r="S356" s="466"/>
      <c r="T356" s="466"/>
      <c r="U356" s="466"/>
      <c r="V356" s="466"/>
      <c r="W356" s="466"/>
      <c r="X356" s="466"/>
      <c r="Y356" s="466"/>
      <c r="Z356" s="466"/>
      <c r="AA356" s="466"/>
      <c r="AB356" s="466"/>
      <c r="AC356" s="466"/>
      <c r="AD356" s="466"/>
      <c r="AE356" s="466"/>
      <c r="AF356" s="466"/>
      <c r="AG356" s="466"/>
      <c r="AH356" s="466"/>
      <c r="AI356" s="466"/>
      <c r="AJ356" s="466"/>
    </row>
    <row r="357" spans="1:36" ht="12.75" customHeight="1">
      <c r="A357" s="466"/>
      <c r="B357" s="466"/>
      <c r="C357" s="466"/>
      <c r="D357" s="466"/>
      <c r="E357" s="466"/>
      <c r="F357" s="466"/>
      <c r="G357" s="466"/>
      <c r="H357" s="466"/>
      <c r="I357" s="466"/>
      <c r="J357" s="466"/>
      <c r="K357" s="466"/>
      <c r="L357" s="472"/>
      <c r="M357" s="466"/>
      <c r="N357" s="466"/>
      <c r="O357" s="466"/>
      <c r="P357" s="436"/>
      <c r="Q357" s="180"/>
      <c r="R357" s="466"/>
      <c r="S357" s="466"/>
      <c r="T357" s="466"/>
      <c r="U357" s="466"/>
      <c r="V357" s="466"/>
      <c r="W357" s="466"/>
      <c r="X357" s="466"/>
      <c r="Y357" s="466"/>
      <c r="Z357" s="466"/>
      <c r="AA357" s="466"/>
      <c r="AB357" s="466"/>
      <c r="AC357" s="466"/>
      <c r="AD357" s="466"/>
      <c r="AE357" s="466"/>
      <c r="AF357" s="466"/>
      <c r="AG357" s="466"/>
      <c r="AH357" s="466"/>
      <c r="AI357" s="466"/>
      <c r="AJ357" s="466"/>
    </row>
    <row r="358" spans="1:36" ht="12.75" customHeight="1">
      <c r="A358" s="466"/>
      <c r="B358" s="466"/>
      <c r="C358" s="466"/>
      <c r="D358" s="466"/>
      <c r="E358" s="466"/>
      <c r="F358" s="466"/>
      <c r="G358" s="466"/>
      <c r="H358" s="466"/>
      <c r="I358" s="466"/>
      <c r="J358" s="466"/>
      <c r="K358" s="466"/>
      <c r="L358" s="472"/>
      <c r="M358" s="466"/>
      <c r="N358" s="466"/>
      <c r="O358" s="466"/>
      <c r="P358" s="436"/>
      <c r="Q358" s="180"/>
      <c r="R358" s="466"/>
      <c r="S358" s="466"/>
      <c r="T358" s="466"/>
      <c r="U358" s="466"/>
      <c r="V358" s="466"/>
      <c r="W358" s="466"/>
      <c r="X358" s="466"/>
      <c r="Y358" s="466"/>
      <c r="Z358" s="466"/>
      <c r="AA358" s="466"/>
      <c r="AB358" s="466"/>
      <c r="AC358" s="466"/>
      <c r="AD358" s="466"/>
      <c r="AE358" s="466"/>
      <c r="AF358" s="466"/>
      <c r="AG358" s="466"/>
      <c r="AH358" s="466"/>
      <c r="AI358" s="466"/>
      <c r="AJ358" s="466"/>
    </row>
    <row r="359" spans="1:36" ht="12.75" customHeight="1">
      <c r="A359" s="466"/>
      <c r="B359" s="466"/>
      <c r="C359" s="466"/>
      <c r="D359" s="466"/>
      <c r="E359" s="466"/>
      <c r="F359" s="466"/>
      <c r="G359" s="466"/>
      <c r="H359" s="466"/>
      <c r="I359" s="466"/>
      <c r="J359" s="466"/>
      <c r="K359" s="466"/>
      <c r="L359" s="472"/>
      <c r="M359" s="466"/>
      <c r="N359" s="466"/>
      <c r="O359" s="466"/>
      <c r="P359" s="436"/>
      <c r="Q359" s="180"/>
      <c r="R359" s="466"/>
      <c r="S359" s="466"/>
      <c r="T359" s="466"/>
      <c r="U359" s="466"/>
      <c r="V359" s="466"/>
      <c r="W359" s="466"/>
      <c r="X359" s="466"/>
      <c r="Y359" s="466"/>
      <c r="Z359" s="466"/>
      <c r="AA359" s="466"/>
      <c r="AB359" s="466"/>
      <c r="AC359" s="466"/>
      <c r="AD359" s="466"/>
      <c r="AE359" s="466"/>
      <c r="AF359" s="466"/>
      <c r="AG359" s="466"/>
      <c r="AH359" s="466"/>
      <c r="AI359" s="466"/>
      <c r="AJ359" s="466"/>
    </row>
    <row r="360" spans="1:36" ht="12.75" customHeight="1">
      <c r="A360" s="466"/>
      <c r="B360" s="466"/>
      <c r="C360" s="466"/>
      <c r="D360" s="466"/>
      <c r="E360" s="466"/>
      <c r="F360" s="466"/>
      <c r="G360" s="466"/>
      <c r="H360" s="466"/>
      <c r="I360" s="466"/>
      <c r="J360" s="466"/>
      <c r="K360" s="466"/>
      <c r="L360" s="472"/>
      <c r="M360" s="466"/>
      <c r="N360" s="466"/>
      <c r="O360" s="466"/>
      <c r="P360" s="436"/>
      <c r="Q360" s="180"/>
      <c r="R360" s="466"/>
      <c r="S360" s="466"/>
      <c r="T360" s="466"/>
      <c r="U360" s="466"/>
      <c r="V360" s="466"/>
      <c r="W360" s="466"/>
      <c r="X360" s="466"/>
      <c r="Y360" s="466"/>
      <c r="Z360" s="466"/>
      <c r="AA360" s="466"/>
      <c r="AB360" s="466"/>
      <c r="AC360" s="466"/>
      <c r="AD360" s="466"/>
      <c r="AE360" s="466"/>
      <c r="AF360" s="466"/>
      <c r="AG360" s="466"/>
      <c r="AH360" s="466"/>
      <c r="AI360" s="466"/>
      <c r="AJ360" s="466"/>
    </row>
    <row r="361" spans="1:36" ht="12.75" customHeight="1">
      <c r="A361" s="466"/>
      <c r="B361" s="466"/>
      <c r="C361" s="466"/>
      <c r="D361" s="466"/>
      <c r="E361" s="466"/>
      <c r="F361" s="466"/>
      <c r="G361" s="466"/>
      <c r="H361" s="466"/>
      <c r="I361" s="466"/>
      <c r="J361" s="466"/>
      <c r="K361" s="466"/>
      <c r="L361" s="472"/>
      <c r="M361" s="466"/>
      <c r="N361" s="466"/>
      <c r="O361" s="466"/>
      <c r="P361" s="436"/>
      <c r="Q361" s="180"/>
      <c r="R361" s="466"/>
      <c r="S361" s="466"/>
      <c r="T361" s="466"/>
      <c r="U361" s="466"/>
      <c r="V361" s="466"/>
      <c r="W361" s="466"/>
      <c r="X361" s="466"/>
      <c r="Y361" s="466"/>
      <c r="Z361" s="466"/>
      <c r="AA361" s="466"/>
      <c r="AB361" s="466"/>
      <c r="AC361" s="466"/>
      <c r="AD361" s="466"/>
      <c r="AE361" s="466"/>
      <c r="AF361" s="466"/>
      <c r="AG361" s="466"/>
      <c r="AH361" s="466"/>
      <c r="AI361" s="466"/>
      <c r="AJ361" s="466"/>
    </row>
    <row r="362" spans="1:36" ht="12.75" customHeight="1">
      <c r="A362" s="466"/>
      <c r="B362" s="466"/>
      <c r="C362" s="466"/>
      <c r="D362" s="466"/>
      <c r="E362" s="466"/>
      <c r="F362" s="466"/>
      <c r="G362" s="466"/>
      <c r="H362" s="466"/>
      <c r="I362" s="466"/>
      <c r="J362" s="466"/>
      <c r="K362" s="466"/>
      <c r="L362" s="472"/>
      <c r="M362" s="466"/>
      <c r="N362" s="466"/>
      <c r="O362" s="466"/>
      <c r="P362" s="436"/>
      <c r="Q362" s="180"/>
      <c r="R362" s="466"/>
      <c r="S362" s="466"/>
      <c r="T362" s="466"/>
      <c r="U362" s="466"/>
      <c r="V362" s="466"/>
      <c r="W362" s="466"/>
      <c r="X362" s="466"/>
      <c r="Y362" s="466"/>
      <c r="Z362" s="466"/>
      <c r="AA362" s="466"/>
      <c r="AB362" s="466"/>
      <c r="AC362" s="466"/>
      <c r="AD362" s="466"/>
      <c r="AE362" s="466"/>
      <c r="AF362" s="466"/>
      <c r="AG362" s="466"/>
      <c r="AH362" s="466"/>
      <c r="AI362" s="466"/>
      <c r="AJ362" s="466"/>
    </row>
    <row r="363" spans="1:36" ht="12.75" customHeight="1">
      <c r="A363" s="466"/>
      <c r="B363" s="466"/>
      <c r="C363" s="466"/>
      <c r="D363" s="466"/>
      <c r="E363" s="466"/>
      <c r="F363" s="466"/>
      <c r="G363" s="466"/>
      <c r="H363" s="466"/>
      <c r="I363" s="466"/>
      <c r="J363" s="466"/>
      <c r="K363" s="466"/>
      <c r="L363" s="472"/>
      <c r="M363" s="466"/>
      <c r="N363" s="466"/>
      <c r="O363" s="466"/>
      <c r="P363" s="436"/>
      <c r="Q363" s="180"/>
      <c r="R363" s="466"/>
      <c r="S363" s="466"/>
      <c r="T363" s="466"/>
      <c r="U363" s="466"/>
      <c r="V363" s="466"/>
      <c r="W363" s="466"/>
      <c r="X363" s="466"/>
      <c r="Y363" s="466"/>
      <c r="Z363" s="466"/>
      <c r="AA363" s="466"/>
      <c r="AB363" s="466"/>
      <c r="AC363" s="466"/>
      <c r="AD363" s="466"/>
      <c r="AE363" s="466"/>
      <c r="AF363" s="466"/>
      <c r="AG363" s="466"/>
      <c r="AH363" s="466"/>
      <c r="AI363" s="466"/>
      <c r="AJ363" s="466"/>
    </row>
    <row r="364" spans="1:36" ht="12.75" customHeight="1">
      <c r="A364" s="466"/>
      <c r="B364" s="466"/>
      <c r="C364" s="466"/>
      <c r="D364" s="466"/>
      <c r="E364" s="466"/>
      <c r="F364" s="466"/>
      <c r="G364" s="466"/>
      <c r="H364" s="466"/>
      <c r="I364" s="466"/>
      <c r="J364" s="466"/>
      <c r="K364" s="466"/>
      <c r="L364" s="472"/>
      <c r="M364" s="466"/>
      <c r="N364" s="466"/>
      <c r="O364" s="466"/>
      <c r="P364" s="436"/>
      <c r="Q364" s="180"/>
      <c r="R364" s="466"/>
      <c r="S364" s="466"/>
      <c r="T364" s="466"/>
      <c r="U364" s="466"/>
      <c r="V364" s="466"/>
      <c r="W364" s="466"/>
      <c r="X364" s="466"/>
      <c r="Y364" s="466"/>
      <c r="Z364" s="466"/>
      <c r="AA364" s="466"/>
      <c r="AB364" s="466"/>
      <c r="AC364" s="466"/>
      <c r="AD364" s="466"/>
      <c r="AE364" s="466"/>
      <c r="AF364" s="466"/>
      <c r="AG364" s="466"/>
      <c r="AH364" s="466"/>
      <c r="AI364" s="466"/>
      <c r="AJ364" s="466"/>
    </row>
    <row r="365" spans="1:36" ht="12.75" customHeight="1">
      <c r="A365" s="466"/>
      <c r="B365" s="466"/>
      <c r="C365" s="466"/>
      <c r="D365" s="466"/>
      <c r="E365" s="466"/>
      <c r="F365" s="466"/>
      <c r="G365" s="466"/>
      <c r="H365" s="466"/>
      <c r="I365" s="466"/>
      <c r="J365" s="466"/>
      <c r="K365" s="466"/>
      <c r="L365" s="472"/>
      <c r="M365" s="466"/>
      <c r="N365" s="466"/>
      <c r="O365" s="466"/>
      <c r="P365" s="436"/>
      <c r="Q365" s="180"/>
      <c r="R365" s="466"/>
      <c r="S365" s="466"/>
      <c r="T365" s="466"/>
      <c r="U365" s="466"/>
      <c r="V365" s="466"/>
      <c r="W365" s="466"/>
      <c r="X365" s="466"/>
      <c r="Y365" s="466"/>
      <c r="Z365" s="466"/>
      <c r="AA365" s="466"/>
      <c r="AB365" s="466"/>
      <c r="AC365" s="466"/>
      <c r="AD365" s="466"/>
      <c r="AE365" s="466"/>
      <c r="AF365" s="466"/>
      <c r="AG365" s="466"/>
      <c r="AH365" s="466"/>
      <c r="AI365" s="466"/>
      <c r="AJ365" s="466"/>
    </row>
    <row r="366" spans="1:36" ht="12.75" customHeight="1">
      <c r="A366" s="466"/>
      <c r="B366" s="466"/>
      <c r="C366" s="466"/>
      <c r="D366" s="466"/>
      <c r="E366" s="466"/>
      <c r="F366" s="466"/>
      <c r="G366" s="466"/>
      <c r="H366" s="466"/>
      <c r="I366" s="466"/>
      <c r="J366" s="466"/>
      <c r="K366" s="466"/>
      <c r="L366" s="472"/>
      <c r="M366" s="466"/>
      <c r="N366" s="466"/>
      <c r="O366" s="466"/>
      <c r="P366" s="436"/>
      <c r="Q366" s="180"/>
      <c r="R366" s="466"/>
      <c r="S366" s="466"/>
      <c r="T366" s="466"/>
      <c r="U366" s="466"/>
      <c r="V366" s="466"/>
      <c r="W366" s="466"/>
      <c r="X366" s="466"/>
      <c r="Y366" s="466"/>
      <c r="Z366" s="466"/>
      <c r="AA366" s="466"/>
      <c r="AB366" s="466"/>
      <c r="AC366" s="466"/>
      <c r="AD366" s="466"/>
      <c r="AE366" s="466"/>
      <c r="AF366" s="466"/>
      <c r="AG366" s="466"/>
      <c r="AH366" s="466"/>
      <c r="AI366" s="466"/>
      <c r="AJ366" s="466"/>
    </row>
    <row r="367" spans="1:36" ht="12.75" customHeight="1">
      <c r="A367" s="466"/>
      <c r="B367" s="466"/>
      <c r="C367" s="466"/>
      <c r="D367" s="466"/>
      <c r="E367" s="466"/>
      <c r="F367" s="466"/>
      <c r="G367" s="466"/>
      <c r="H367" s="466"/>
      <c r="I367" s="466"/>
      <c r="J367" s="466"/>
      <c r="K367" s="466"/>
      <c r="L367" s="472"/>
      <c r="M367" s="466"/>
      <c r="N367" s="466"/>
      <c r="O367" s="466"/>
      <c r="P367" s="436"/>
      <c r="Q367" s="180"/>
      <c r="R367" s="466"/>
      <c r="S367" s="466"/>
      <c r="T367" s="466"/>
      <c r="U367" s="466"/>
      <c r="V367" s="466"/>
      <c r="W367" s="466"/>
      <c r="X367" s="466"/>
      <c r="Y367" s="466"/>
      <c r="Z367" s="466"/>
      <c r="AA367" s="466"/>
      <c r="AB367" s="466"/>
      <c r="AC367" s="466"/>
      <c r="AD367" s="466"/>
      <c r="AE367" s="466"/>
      <c r="AF367" s="466"/>
      <c r="AG367" s="466"/>
      <c r="AH367" s="466"/>
      <c r="AI367" s="466"/>
      <c r="AJ367" s="466"/>
    </row>
    <row r="368" spans="1:36" ht="12.75" customHeight="1">
      <c r="A368" s="466"/>
      <c r="B368" s="466"/>
      <c r="C368" s="466"/>
      <c r="D368" s="466"/>
      <c r="E368" s="466"/>
      <c r="F368" s="466"/>
      <c r="G368" s="466"/>
      <c r="H368" s="466"/>
      <c r="I368" s="466"/>
      <c r="J368" s="466"/>
      <c r="K368" s="466"/>
      <c r="L368" s="472"/>
      <c r="M368" s="466"/>
      <c r="N368" s="466"/>
      <c r="O368" s="466"/>
      <c r="P368" s="436"/>
      <c r="Q368" s="180"/>
      <c r="R368" s="466"/>
      <c r="S368" s="466"/>
      <c r="T368" s="466"/>
      <c r="U368" s="466"/>
      <c r="V368" s="466"/>
      <c r="W368" s="466"/>
      <c r="X368" s="466"/>
      <c r="Y368" s="466"/>
      <c r="Z368" s="466"/>
      <c r="AA368" s="466"/>
      <c r="AB368" s="466"/>
      <c r="AC368" s="466"/>
      <c r="AD368" s="466"/>
      <c r="AE368" s="466"/>
      <c r="AF368" s="466"/>
      <c r="AG368" s="466"/>
      <c r="AH368" s="466"/>
      <c r="AI368" s="466"/>
      <c r="AJ368" s="466"/>
    </row>
    <row r="369" spans="1:36" ht="12.75" customHeight="1">
      <c r="A369" s="466"/>
      <c r="B369" s="466"/>
      <c r="C369" s="466"/>
      <c r="D369" s="466"/>
      <c r="E369" s="466"/>
      <c r="F369" s="466"/>
      <c r="G369" s="466"/>
      <c r="H369" s="466"/>
      <c r="I369" s="466"/>
      <c r="J369" s="466"/>
      <c r="K369" s="466"/>
      <c r="L369" s="472"/>
      <c r="M369" s="466"/>
      <c r="N369" s="466"/>
      <c r="O369" s="466"/>
      <c r="P369" s="436"/>
      <c r="Q369" s="180"/>
      <c r="R369" s="466"/>
      <c r="S369" s="466"/>
      <c r="T369" s="466"/>
      <c r="U369" s="466"/>
      <c r="V369" s="466"/>
      <c r="W369" s="466"/>
      <c r="X369" s="466"/>
      <c r="Y369" s="466"/>
      <c r="Z369" s="466"/>
      <c r="AA369" s="466"/>
      <c r="AB369" s="466"/>
      <c r="AC369" s="466"/>
      <c r="AD369" s="466"/>
      <c r="AE369" s="466"/>
      <c r="AF369" s="466"/>
      <c r="AG369" s="466"/>
      <c r="AH369" s="466"/>
      <c r="AI369" s="466"/>
      <c r="AJ369" s="466"/>
    </row>
    <row r="370" spans="1:36" ht="12.75" customHeight="1">
      <c r="A370" s="466"/>
      <c r="B370" s="466"/>
      <c r="C370" s="466"/>
      <c r="D370" s="466"/>
      <c r="E370" s="466"/>
      <c r="F370" s="466"/>
      <c r="G370" s="466"/>
      <c r="H370" s="466"/>
      <c r="I370" s="466"/>
      <c r="J370" s="466"/>
      <c r="K370" s="466"/>
      <c r="L370" s="472"/>
      <c r="M370" s="466"/>
      <c r="N370" s="466"/>
      <c r="O370" s="466"/>
      <c r="P370" s="436"/>
      <c r="Q370" s="180"/>
      <c r="R370" s="466"/>
      <c r="S370" s="466"/>
      <c r="T370" s="466"/>
      <c r="U370" s="466"/>
      <c r="V370" s="466"/>
      <c r="W370" s="466"/>
      <c r="X370" s="466"/>
      <c r="Y370" s="466"/>
      <c r="Z370" s="466"/>
      <c r="AA370" s="466"/>
      <c r="AB370" s="466"/>
      <c r="AC370" s="466"/>
      <c r="AD370" s="466"/>
      <c r="AE370" s="466"/>
      <c r="AF370" s="466"/>
      <c r="AG370" s="466"/>
      <c r="AH370" s="466"/>
      <c r="AI370" s="466"/>
      <c r="AJ370" s="466"/>
    </row>
    <row r="371" spans="1:36" ht="12.75" customHeight="1">
      <c r="A371" s="466"/>
      <c r="B371" s="466"/>
      <c r="C371" s="466"/>
      <c r="D371" s="466"/>
      <c r="E371" s="466"/>
      <c r="F371" s="466"/>
      <c r="G371" s="466"/>
      <c r="H371" s="466"/>
      <c r="I371" s="466"/>
      <c r="J371" s="466"/>
      <c r="K371" s="466"/>
      <c r="L371" s="472"/>
      <c r="M371" s="466"/>
      <c r="N371" s="466"/>
      <c r="O371" s="466"/>
      <c r="P371" s="436"/>
      <c r="Q371" s="180"/>
      <c r="R371" s="466"/>
      <c r="S371" s="466"/>
      <c r="T371" s="466"/>
      <c r="U371" s="466"/>
      <c r="V371" s="466"/>
      <c r="W371" s="466"/>
      <c r="X371" s="466"/>
      <c r="Y371" s="466"/>
      <c r="Z371" s="466"/>
      <c r="AA371" s="466"/>
      <c r="AB371" s="466"/>
      <c r="AC371" s="466"/>
      <c r="AD371" s="466"/>
      <c r="AE371" s="466"/>
      <c r="AF371" s="466"/>
      <c r="AG371" s="466"/>
      <c r="AH371" s="466"/>
      <c r="AI371" s="466"/>
      <c r="AJ371" s="466"/>
    </row>
    <row r="372" spans="1:36" ht="12.75" customHeight="1">
      <c r="A372" s="466"/>
      <c r="B372" s="466"/>
      <c r="C372" s="466"/>
      <c r="D372" s="466"/>
      <c r="E372" s="466"/>
      <c r="F372" s="466"/>
      <c r="G372" s="466"/>
      <c r="H372" s="466"/>
      <c r="I372" s="466"/>
      <c r="J372" s="466"/>
      <c r="K372" s="466"/>
      <c r="L372" s="472"/>
      <c r="M372" s="466"/>
      <c r="N372" s="466"/>
      <c r="O372" s="466"/>
      <c r="P372" s="436"/>
      <c r="Q372" s="180"/>
      <c r="R372" s="466"/>
      <c r="S372" s="466"/>
      <c r="T372" s="466"/>
      <c r="U372" s="466"/>
      <c r="V372" s="466"/>
      <c r="W372" s="466"/>
      <c r="X372" s="466"/>
      <c r="Y372" s="466"/>
      <c r="Z372" s="466"/>
      <c r="AA372" s="466"/>
      <c r="AB372" s="466"/>
      <c r="AC372" s="466"/>
      <c r="AD372" s="466"/>
      <c r="AE372" s="466"/>
      <c r="AF372" s="466"/>
      <c r="AG372" s="466"/>
      <c r="AH372" s="466"/>
      <c r="AI372" s="466"/>
      <c r="AJ372" s="466"/>
    </row>
    <row r="373" spans="1:36" ht="12.75" customHeight="1">
      <c r="A373" s="466"/>
      <c r="B373" s="466"/>
      <c r="C373" s="466"/>
      <c r="D373" s="466"/>
      <c r="E373" s="466"/>
      <c r="F373" s="466"/>
      <c r="G373" s="466"/>
      <c r="H373" s="466"/>
      <c r="I373" s="466"/>
      <c r="J373" s="466"/>
      <c r="K373" s="466"/>
      <c r="L373" s="472"/>
      <c r="M373" s="466"/>
      <c r="N373" s="466"/>
      <c r="O373" s="466"/>
      <c r="P373" s="436"/>
      <c r="Q373" s="180"/>
      <c r="R373" s="466"/>
      <c r="S373" s="466"/>
      <c r="T373" s="466"/>
      <c r="U373" s="466"/>
      <c r="V373" s="466"/>
      <c r="W373" s="466"/>
      <c r="X373" s="466"/>
      <c r="Y373" s="466"/>
      <c r="Z373" s="466"/>
      <c r="AA373" s="466"/>
      <c r="AB373" s="466"/>
      <c r="AC373" s="466"/>
      <c r="AD373" s="466"/>
      <c r="AE373" s="466"/>
      <c r="AF373" s="466"/>
      <c r="AG373" s="466"/>
      <c r="AH373" s="466"/>
      <c r="AI373" s="466"/>
      <c r="AJ373" s="466"/>
    </row>
    <row r="374" spans="1:36" ht="12.75" customHeight="1">
      <c r="A374" s="466"/>
      <c r="B374" s="466"/>
      <c r="C374" s="466"/>
      <c r="D374" s="466"/>
      <c r="E374" s="466"/>
      <c r="F374" s="466"/>
      <c r="G374" s="466"/>
      <c r="H374" s="466"/>
      <c r="I374" s="466"/>
      <c r="J374" s="466"/>
      <c r="K374" s="466"/>
      <c r="L374" s="472"/>
      <c r="M374" s="466"/>
      <c r="N374" s="466"/>
      <c r="O374" s="466"/>
      <c r="P374" s="436"/>
      <c r="Q374" s="180"/>
      <c r="R374" s="466"/>
      <c r="S374" s="466"/>
      <c r="T374" s="466"/>
      <c r="U374" s="466"/>
      <c r="V374" s="466"/>
      <c r="W374" s="466"/>
      <c r="X374" s="466"/>
      <c r="Y374" s="466"/>
      <c r="Z374" s="466"/>
      <c r="AA374" s="466"/>
      <c r="AB374" s="466"/>
      <c r="AC374" s="466"/>
      <c r="AD374" s="466"/>
      <c r="AE374" s="466"/>
      <c r="AF374" s="466"/>
      <c r="AG374" s="466"/>
      <c r="AH374" s="466"/>
      <c r="AI374" s="466"/>
      <c r="AJ374" s="466"/>
    </row>
    <row r="375" spans="1:36" ht="12.75" customHeight="1">
      <c r="A375" s="466"/>
      <c r="B375" s="466"/>
      <c r="C375" s="466"/>
      <c r="D375" s="466"/>
      <c r="E375" s="466"/>
      <c r="F375" s="466"/>
      <c r="G375" s="466"/>
      <c r="H375" s="466"/>
      <c r="I375" s="466"/>
      <c r="J375" s="466"/>
      <c r="K375" s="466"/>
      <c r="L375" s="472"/>
      <c r="M375" s="466"/>
      <c r="N375" s="466"/>
      <c r="O375" s="466"/>
      <c r="P375" s="436"/>
      <c r="Q375" s="180"/>
      <c r="R375" s="466"/>
      <c r="S375" s="466"/>
      <c r="T375" s="466"/>
      <c r="U375" s="466"/>
      <c r="V375" s="466"/>
      <c r="W375" s="466"/>
      <c r="X375" s="466"/>
      <c r="Y375" s="466"/>
      <c r="Z375" s="466"/>
      <c r="AA375" s="466"/>
      <c r="AB375" s="466"/>
      <c r="AC375" s="466"/>
      <c r="AD375" s="466"/>
      <c r="AE375" s="466"/>
      <c r="AF375" s="466"/>
      <c r="AG375" s="466"/>
      <c r="AH375" s="466"/>
      <c r="AI375" s="466"/>
      <c r="AJ375" s="466"/>
    </row>
    <row r="376" spans="1:36" ht="12.75" customHeight="1">
      <c r="A376" s="466"/>
      <c r="B376" s="466"/>
      <c r="C376" s="466"/>
      <c r="D376" s="466"/>
      <c r="E376" s="466"/>
      <c r="F376" s="466"/>
      <c r="G376" s="466"/>
      <c r="H376" s="466"/>
      <c r="I376" s="466"/>
      <c r="J376" s="466"/>
      <c r="K376" s="466"/>
      <c r="L376" s="472"/>
      <c r="M376" s="466"/>
      <c r="N376" s="466"/>
      <c r="O376" s="466"/>
      <c r="P376" s="436"/>
      <c r="Q376" s="180"/>
      <c r="R376" s="466"/>
      <c r="S376" s="466"/>
      <c r="T376" s="466"/>
      <c r="U376" s="466"/>
      <c r="V376" s="466"/>
      <c r="W376" s="466"/>
      <c r="X376" s="466"/>
      <c r="Y376" s="466"/>
      <c r="Z376" s="466"/>
      <c r="AA376" s="466"/>
      <c r="AB376" s="466"/>
      <c r="AC376" s="466"/>
      <c r="AD376" s="466"/>
      <c r="AE376" s="466"/>
      <c r="AF376" s="466"/>
      <c r="AG376" s="466"/>
      <c r="AH376" s="466"/>
      <c r="AI376" s="466"/>
      <c r="AJ376" s="466"/>
    </row>
    <row r="377" spans="1:36" ht="12.75" customHeight="1">
      <c r="A377" s="466"/>
      <c r="B377" s="466"/>
      <c r="C377" s="466"/>
      <c r="D377" s="466"/>
      <c r="E377" s="466"/>
      <c r="F377" s="466"/>
      <c r="G377" s="466"/>
      <c r="H377" s="466"/>
      <c r="I377" s="466"/>
      <c r="J377" s="466"/>
      <c r="K377" s="466"/>
      <c r="L377" s="472"/>
      <c r="M377" s="466"/>
      <c r="N377" s="466"/>
      <c r="O377" s="466"/>
      <c r="P377" s="436"/>
      <c r="Q377" s="180"/>
      <c r="R377" s="466"/>
      <c r="S377" s="466"/>
      <c r="T377" s="466"/>
      <c r="U377" s="466"/>
      <c r="V377" s="466"/>
      <c r="W377" s="466"/>
      <c r="X377" s="466"/>
      <c r="Y377" s="466"/>
      <c r="Z377" s="466"/>
      <c r="AA377" s="466"/>
      <c r="AB377" s="466"/>
      <c r="AC377" s="466"/>
      <c r="AD377" s="466"/>
      <c r="AE377" s="466"/>
      <c r="AF377" s="466"/>
      <c r="AG377" s="466"/>
      <c r="AH377" s="466"/>
      <c r="AI377" s="466"/>
      <c r="AJ377" s="466"/>
    </row>
    <row r="378" spans="1:36" ht="12.75" customHeight="1">
      <c r="A378" s="466"/>
      <c r="B378" s="466"/>
      <c r="C378" s="466"/>
      <c r="D378" s="466"/>
      <c r="E378" s="466"/>
      <c r="F378" s="466"/>
      <c r="G378" s="466"/>
      <c r="H378" s="466"/>
      <c r="I378" s="466"/>
      <c r="J378" s="466"/>
      <c r="K378" s="466"/>
      <c r="L378" s="472"/>
      <c r="M378" s="466"/>
      <c r="N378" s="466"/>
      <c r="O378" s="466"/>
      <c r="P378" s="436"/>
      <c r="Q378" s="180"/>
      <c r="R378" s="466"/>
      <c r="S378" s="466"/>
      <c r="T378" s="466"/>
      <c r="U378" s="466"/>
      <c r="V378" s="466"/>
      <c r="W378" s="466"/>
      <c r="X378" s="466"/>
      <c r="Y378" s="466"/>
      <c r="Z378" s="466"/>
      <c r="AA378" s="466"/>
      <c r="AB378" s="466"/>
      <c r="AC378" s="466"/>
      <c r="AD378" s="466"/>
      <c r="AE378" s="466"/>
      <c r="AF378" s="466"/>
      <c r="AG378" s="466"/>
      <c r="AH378" s="466"/>
      <c r="AI378" s="466"/>
      <c r="AJ378" s="466"/>
    </row>
    <row r="379" spans="1:36" ht="12.75" customHeight="1">
      <c r="A379" s="466"/>
      <c r="B379" s="466"/>
      <c r="C379" s="466"/>
      <c r="D379" s="466"/>
      <c r="E379" s="466"/>
      <c r="F379" s="466"/>
      <c r="G379" s="466"/>
      <c r="H379" s="466"/>
      <c r="I379" s="466"/>
      <c r="J379" s="466"/>
      <c r="K379" s="466"/>
      <c r="L379" s="472"/>
      <c r="M379" s="466"/>
      <c r="N379" s="466"/>
      <c r="O379" s="466"/>
      <c r="P379" s="436"/>
      <c r="Q379" s="180"/>
      <c r="R379" s="466"/>
      <c r="S379" s="466"/>
      <c r="T379" s="466"/>
      <c r="U379" s="466"/>
      <c r="V379" s="466"/>
      <c r="W379" s="466"/>
      <c r="X379" s="466"/>
      <c r="Y379" s="466"/>
      <c r="Z379" s="466"/>
      <c r="AA379" s="466"/>
      <c r="AB379" s="466"/>
      <c r="AC379" s="466"/>
      <c r="AD379" s="466"/>
      <c r="AE379" s="466"/>
      <c r="AF379" s="466"/>
      <c r="AG379" s="466"/>
      <c r="AH379" s="466"/>
      <c r="AI379" s="466"/>
      <c r="AJ379" s="466"/>
    </row>
    <row r="380" spans="1:36" ht="12.75" customHeight="1">
      <c r="A380" s="466"/>
      <c r="B380" s="466"/>
      <c r="C380" s="466"/>
      <c r="D380" s="466"/>
      <c r="E380" s="466"/>
      <c r="F380" s="466"/>
      <c r="G380" s="466"/>
      <c r="H380" s="466"/>
      <c r="I380" s="466"/>
      <c r="J380" s="466"/>
      <c r="K380" s="466"/>
      <c r="L380" s="472"/>
      <c r="M380" s="466"/>
      <c r="N380" s="466"/>
      <c r="O380" s="466"/>
      <c r="P380" s="436"/>
      <c r="Q380" s="180"/>
      <c r="R380" s="466"/>
      <c r="S380" s="466"/>
      <c r="T380" s="466"/>
      <c r="U380" s="466"/>
      <c r="V380" s="466"/>
      <c r="W380" s="466"/>
      <c r="X380" s="466"/>
      <c r="Y380" s="466"/>
      <c r="Z380" s="466"/>
      <c r="AA380" s="466"/>
      <c r="AB380" s="466"/>
      <c r="AC380" s="466"/>
      <c r="AD380" s="466"/>
      <c r="AE380" s="466"/>
      <c r="AF380" s="466"/>
      <c r="AG380" s="466"/>
      <c r="AH380" s="466"/>
      <c r="AI380" s="466"/>
      <c r="AJ380" s="466"/>
    </row>
    <row r="381" spans="1:36" ht="12.75" customHeight="1">
      <c r="A381" s="466"/>
      <c r="B381" s="466"/>
      <c r="C381" s="466"/>
      <c r="D381" s="466"/>
      <c r="E381" s="466"/>
      <c r="F381" s="466"/>
      <c r="G381" s="466"/>
      <c r="H381" s="466"/>
      <c r="I381" s="466"/>
      <c r="J381" s="466"/>
      <c r="K381" s="466"/>
      <c r="L381" s="472"/>
      <c r="M381" s="466"/>
      <c r="N381" s="466"/>
      <c r="O381" s="466"/>
      <c r="P381" s="436"/>
      <c r="Q381" s="180"/>
      <c r="R381" s="466"/>
      <c r="S381" s="466"/>
      <c r="T381" s="466"/>
      <c r="U381" s="466"/>
      <c r="V381" s="466"/>
      <c r="W381" s="466"/>
      <c r="X381" s="466"/>
      <c r="Y381" s="466"/>
      <c r="Z381" s="466"/>
      <c r="AA381" s="466"/>
      <c r="AB381" s="466"/>
      <c r="AC381" s="466"/>
      <c r="AD381" s="466"/>
      <c r="AE381" s="466"/>
      <c r="AF381" s="466"/>
      <c r="AG381" s="466"/>
      <c r="AH381" s="466"/>
      <c r="AI381" s="466"/>
      <c r="AJ381" s="466"/>
    </row>
    <row r="382" spans="1:36" ht="12.75" customHeight="1">
      <c r="A382" s="466"/>
      <c r="B382" s="466"/>
      <c r="C382" s="466"/>
      <c r="D382" s="466"/>
      <c r="E382" s="466"/>
      <c r="F382" s="466"/>
      <c r="G382" s="466"/>
      <c r="H382" s="466"/>
      <c r="I382" s="466"/>
      <c r="J382" s="466"/>
      <c r="K382" s="466"/>
      <c r="L382" s="472"/>
      <c r="M382" s="466"/>
      <c r="N382" s="466"/>
      <c r="O382" s="466"/>
      <c r="P382" s="436"/>
      <c r="Q382" s="180"/>
      <c r="R382" s="466"/>
      <c r="S382" s="466"/>
      <c r="T382" s="466"/>
      <c r="U382" s="466"/>
      <c r="V382" s="466"/>
      <c r="W382" s="466"/>
      <c r="X382" s="466"/>
      <c r="Y382" s="466"/>
      <c r="Z382" s="466"/>
      <c r="AA382" s="466"/>
      <c r="AB382" s="466"/>
      <c r="AC382" s="466"/>
      <c r="AD382" s="466"/>
      <c r="AE382" s="466"/>
      <c r="AF382" s="466"/>
      <c r="AG382" s="466"/>
      <c r="AH382" s="466"/>
      <c r="AI382" s="466"/>
      <c r="AJ382" s="466"/>
    </row>
    <row r="383" spans="1:36" ht="12.75" customHeight="1">
      <c r="A383" s="466"/>
      <c r="B383" s="466"/>
      <c r="C383" s="466"/>
      <c r="D383" s="466"/>
      <c r="E383" s="466"/>
      <c r="F383" s="466"/>
      <c r="G383" s="466"/>
      <c r="H383" s="466"/>
      <c r="I383" s="466"/>
      <c r="J383" s="466"/>
      <c r="K383" s="466"/>
      <c r="L383" s="472"/>
      <c r="M383" s="466"/>
      <c r="N383" s="466"/>
      <c r="O383" s="466"/>
      <c r="P383" s="436"/>
      <c r="Q383" s="180"/>
      <c r="R383" s="466"/>
      <c r="S383" s="466"/>
      <c r="T383" s="466"/>
      <c r="U383" s="466"/>
      <c r="V383" s="466"/>
      <c r="W383" s="466"/>
      <c r="X383" s="466"/>
      <c r="Y383" s="466"/>
      <c r="Z383" s="466"/>
      <c r="AA383" s="466"/>
      <c r="AB383" s="466"/>
      <c r="AC383" s="466"/>
      <c r="AD383" s="466"/>
      <c r="AE383" s="466"/>
      <c r="AF383" s="466"/>
      <c r="AG383" s="466"/>
      <c r="AH383" s="466"/>
      <c r="AI383" s="466"/>
      <c r="AJ383" s="466"/>
    </row>
    <row r="384" spans="1:36" ht="12.75" customHeight="1">
      <c r="A384" s="466"/>
      <c r="B384" s="466"/>
      <c r="C384" s="466"/>
      <c r="D384" s="466"/>
      <c r="E384" s="466"/>
      <c r="F384" s="466"/>
      <c r="G384" s="466"/>
      <c r="H384" s="466"/>
      <c r="I384" s="466"/>
      <c r="J384" s="466"/>
      <c r="K384" s="466"/>
      <c r="L384" s="472"/>
      <c r="M384" s="466"/>
      <c r="N384" s="466"/>
      <c r="O384" s="466"/>
      <c r="P384" s="436"/>
      <c r="Q384" s="180"/>
      <c r="R384" s="466"/>
      <c r="S384" s="466"/>
      <c r="T384" s="466"/>
      <c r="U384" s="466"/>
      <c r="V384" s="466"/>
      <c r="W384" s="466"/>
      <c r="X384" s="466"/>
      <c r="Y384" s="466"/>
      <c r="Z384" s="466"/>
      <c r="AA384" s="466"/>
      <c r="AB384" s="466"/>
      <c r="AC384" s="466"/>
      <c r="AD384" s="466"/>
      <c r="AE384" s="466"/>
      <c r="AF384" s="466"/>
      <c r="AG384" s="466"/>
      <c r="AH384" s="466"/>
      <c r="AI384" s="466"/>
      <c r="AJ384" s="466"/>
    </row>
    <row r="385" spans="1:36" ht="12.75" customHeight="1">
      <c r="A385" s="466"/>
      <c r="B385" s="466"/>
      <c r="C385" s="466"/>
      <c r="D385" s="466"/>
      <c r="E385" s="466"/>
      <c r="F385" s="466"/>
      <c r="G385" s="466"/>
      <c r="H385" s="466"/>
      <c r="I385" s="466"/>
      <c r="J385" s="466"/>
      <c r="K385" s="466"/>
      <c r="L385" s="472"/>
      <c r="M385" s="466"/>
      <c r="N385" s="466"/>
      <c r="O385" s="466"/>
      <c r="P385" s="436"/>
      <c r="Q385" s="180"/>
      <c r="R385" s="466"/>
      <c r="S385" s="466"/>
      <c r="T385" s="466"/>
      <c r="U385" s="466"/>
      <c r="V385" s="466"/>
      <c r="W385" s="466"/>
      <c r="X385" s="466"/>
      <c r="Y385" s="466"/>
      <c r="Z385" s="466"/>
      <c r="AA385" s="466"/>
      <c r="AB385" s="466"/>
      <c r="AC385" s="466"/>
      <c r="AD385" s="466"/>
      <c r="AE385" s="466"/>
      <c r="AF385" s="466"/>
      <c r="AG385" s="466"/>
      <c r="AH385" s="466"/>
      <c r="AI385" s="466"/>
      <c r="AJ385" s="466"/>
    </row>
    <row r="386" spans="1:36" ht="12.75" customHeight="1">
      <c r="A386" s="466"/>
      <c r="B386" s="466"/>
      <c r="C386" s="466"/>
      <c r="D386" s="466"/>
      <c r="E386" s="466"/>
      <c r="F386" s="466"/>
      <c r="G386" s="466"/>
      <c r="H386" s="466"/>
      <c r="I386" s="466"/>
      <c r="J386" s="466"/>
      <c r="K386" s="466"/>
      <c r="L386" s="472"/>
      <c r="M386" s="466"/>
      <c r="N386" s="466"/>
      <c r="O386" s="466"/>
      <c r="P386" s="436"/>
      <c r="Q386" s="180"/>
      <c r="R386" s="466"/>
      <c r="S386" s="466"/>
      <c r="T386" s="466"/>
      <c r="U386" s="466"/>
      <c r="V386" s="466"/>
      <c r="W386" s="466"/>
      <c r="X386" s="466"/>
      <c r="Y386" s="466"/>
      <c r="Z386" s="466"/>
      <c r="AA386" s="466"/>
      <c r="AB386" s="466"/>
      <c r="AC386" s="466"/>
      <c r="AD386" s="466"/>
      <c r="AE386" s="466"/>
      <c r="AF386" s="466"/>
      <c r="AG386" s="466"/>
      <c r="AH386" s="466"/>
      <c r="AI386" s="466"/>
      <c r="AJ386" s="466"/>
    </row>
    <row r="387" spans="1:36" ht="12.75" customHeight="1">
      <c r="A387" s="466"/>
      <c r="B387" s="466"/>
      <c r="C387" s="466"/>
      <c r="D387" s="466"/>
      <c r="E387" s="466"/>
      <c r="F387" s="466"/>
      <c r="G387" s="466"/>
      <c r="H387" s="466"/>
      <c r="I387" s="466"/>
      <c r="J387" s="466"/>
      <c r="K387" s="466"/>
      <c r="L387" s="472"/>
      <c r="M387" s="466"/>
      <c r="N387" s="466"/>
      <c r="O387" s="466"/>
      <c r="P387" s="436"/>
      <c r="Q387" s="180"/>
      <c r="R387" s="466"/>
      <c r="S387" s="466"/>
      <c r="T387" s="466"/>
      <c r="U387" s="466"/>
      <c r="V387" s="466"/>
      <c r="W387" s="466"/>
      <c r="X387" s="466"/>
      <c r="Y387" s="466"/>
      <c r="Z387" s="466"/>
      <c r="AA387" s="466"/>
      <c r="AB387" s="466"/>
      <c r="AC387" s="466"/>
      <c r="AD387" s="466"/>
      <c r="AE387" s="466"/>
      <c r="AF387" s="466"/>
      <c r="AG387" s="466"/>
      <c r="AH387" s="466"/>
      <c r="AI387" s="466"/>
      <c r="AJ387" s="466"/>
    </row>
    <row r="388" spans="1:36" ht="12.75" customHeight="1">
      <c r="A388" s="466"/>
      <c r="B388" s="466"/>
      <c r="C388" s="466"/>
      <c r="D388" s="466"/>
      <c r="E388" s="466"/>
      <c r="F388" s="466"/>
      <c r="G388" s="466"/>
      <c r="H388" s="466"/>
      <c r="I388" s="466"/>
      <c r="J388" s="466"/>
      <c r="K388" s="466"/>
      <c r="L388" s="472"/>
      <c r="M388" s="466"/>
      <c r="N388" s="466"/>
      <c r="O388" s="466"/>
      <c r="P388" s="436"/>
      <c r="Q388" s="180"/>
      <c r="R388" s="466"/>
      <c r="S388" s="466"/>
      <c r="T388" s="466"/>
      <c r="U388" s="466"/>
      <c r="V388" s="466"/>
      <c r="W388" s="466"/>
      <c r="X388" s="466"/>
      <c r="Y388" s="466"/>
      <c r="Z388" s="466"/>
      <c r="AA388" s="466"/>
      <c r="AB388" s="466"/>
      <c r="AC388" s="466"/>
      <c r="AD388" s="466"/>
      <c r="AE388" s="466"/>
      <c r="AF388" s="466"/>
      <c r="AG388" s="466"/>
      <c r="AH388" s="466"/>
      <c r="AI388" s="466"/>
      <c r="AJ388" s="466"/>
    </row>
    <row r="389" spans="1:36" ht="12.75" customHeight="1">
      <c r="A389" s="466"/>
      <c r="B389" s="466"/>
      <c r="C389" s="466"/>
      <c r="D389" s="466"/>
      <c r="E389" s="466"/>
      <c r="F389" s="466"/>
      <c r="G389" s="466"/>
      <c r="H389" s="466"/>
      <c r="I389" s="466"/>
      <c r="J389" s="466"/>
      <c r="K389" s="466"/>
      <c r="L389" s="472"/>
      <c r="M389" s="466"/>
      <c r="N389" s="466"/>
      <c r="O389" s="466"/>
      <c r="P389" s="436"/>
      <c r="Q389" s="180"/>
      <c r="R389" s="466"/>
      <c r="S389" s="466"/>
      <c r="T389" s="466"/>
      <c r="U389" s="466"/>
      <c r="V389" s="466"/>
      <c r="W389" s="466"/>
      <c r="X389" s="466"/>
      <c r="Y389" s="466"/>
      <c r="Z389" s="466"/>
      <c r="AA389" s="466"/>
      <c r="AB389" s="466"/>
      <c r="AC389" s="466"/>
      <c r="AD389" s="466"/>
      <c r="AE389" s="466"/>
      <c r="AF389" s="466"/>
      <c r="AG389" s="466"/>
      <c r="AH389" s="466"/>
      <c r="AI389" s="466"/>
      <c r="AJ389" s="466"/>
    </row>
    <row r="390" spans="1:36" ht="12.75" customHeight="1">
      <c r="A390" s="466"/>
      <c r="B390" s="466"/>
      <c r="C390" s="466"/>
      <c r="D390" s="466"/>
      <c r="E390" s="466"/>
      <c r="F390" s="466"/>
      <c r="G390" s="466"/>
      <c r="H390" s="466"/>
      <c r="I390" s="466"/>
      <c r="J390" s="466"/>
      <c r="K390" s="466"/>
      <c r="L390" s="472"/>
      <c r="M390" s="466"/>
      <c r="N390" s="466"/>
      <c r="O390" s="466"/>
      <c r="P390" s="436"/>
      <c r="Q390" s="180"/>
      <c r="R390" s="466"/>
      <c r="S390" s="466"/>
      <c r="T390" s="466"/>
      <c r="U390" s="466"/>
      <c r="V390" s="466"/>
      <c r="W390" s="466"/>
      <c r="X390" s="466"/>
      <c r="Y390" s="466"/>
      <c r="Z390" s="466"/>
      <c r="AA390" s="466"/>
      <c r="AB390" s="466"/>
      <c r="AC390" s="466"/>
      <c r="AD390" s="466"/>
      <c r="AE390" s="466"/>
      <c r="AF390" s="466"/>
      <c r="AG390" s="466"/>
      <c r="AH390" s="466"/>
      <c r="AI390" s="466"/>
      <c r="AJ390" s="466"/>
    </row>
    <row r="391" spans="1:36" ht="12.75" customHeight="1">
      <c r="A391" s="466"/>
      <c r="B391" s="466"/>
      <c r="C391" s="466"/>
      <c r="D391" s="466"/>
      <c r="E391" s="466"/>
      <c r="F391" s="466"/>
      <c r="G391" s="466"/>
      <c r="H391" s="466"/>
      <c r="I391" s="466"/>
      <c r="J391" s="466"/>
      <c r="K391" s="466"/>
      <c r="L391" s="472"/>
      <c r="M391" s="466"/>
      <c r="N391" s="466"/>
      <c r="O391" s="466"/>
      <c r="P391" s="436"/>
      <c r="Q391" s="180"/>
      <c r="R391" s="466"/>
      <c r="S391" s="466"/>
      <c r="T391" s="466"/>
      <c r="U391" s="466"/>
      <c r="V391" s="466"/>
      <c r="W391" s="466"/>
      <c r="X391" s="466"/>
      <c r="Y391" s="466"/>
      <c r="Z391" s="466"/>
      <c r="AA391" s="466"/>
      <c r="AB391" s="466"/>
      <c r="AC391" s="466"/>
      <c r="AD391" s="466"/>
      <c r="AE391" s="466"/>
      <c r="AF391" s="466"/>
      <c r="AG391" s="466"/>
      <c r="AH391" s="466"/>
      <c r="AI391" s="466"/>
      <c r="AJ391" s="466"/>
    </row>
    <row r="392" spans="1:36" ht="12.75" customHeight="1">
      <c r="A392" s="466"/>
      <c r="B392" s="466"/>
      <c r="C392" s="466"/>
      <c r="D392" s="466"/>
      <c r="E392" s="466"/>
      <c r="F392" s="466"/>
      <c r="G392" s="466"/>
      <c r="H392" s="466"/>
      <c r="I392" s="466"/>
      <c r="J392" s="466"/>
      <c r="K392" s="466"/>
      <c r="L392" s="472"/>
      <c r="M392" s="466"/>
      <c r="N392" s="466"/>
      <c r="O392" s="466"/>
      <c r="P392" s="436"/>
      <c r="Q392" s="180"/>
      <c r="R392" s="466"/>
      <c r="S392" s="466"/>
      <c r="T392" s="466"/>
      <c r="U392" s="466"/>
      <c r="V392" s="466"/>
      <c r="W392" s="466"/>
      <c r="X392" s="466"/>
      <c r="Y392" s="466"/>
      <c r="Z392" s="466"/>
      <c r="AA392" s="466"/>
      <c r="AB392" s="466"/>
      <c r="AC392" s="466"/>
      <c r="AD392" s="466"/>
      <c r="AE392" s="466"/>
      <c r="AF392" s="466"/>
      <c r="AG392" s="466"/>
      <c r="AH392" s="466"/>
      <c r="AI392" s="466"/>
      <c r="AJ392" s="466"/>
    </row>
    <row r="393" spans="1:36" ht="12.75" customHeight="1">
      <c r="A393" s="466"/>
      <c r="B393" s="466"/>
      <c r="C393" s="466"/>
      <c r="D393" s="466"/>
      <c r="E393" s="466"/>
      <c r="F393" s="466"/>
      <c r="G393" s="466"/>
      <c r="H393" s="466"/>
      <c r="I393" s="466"/>
      <c r="J393" s="466"/>
      <c r="K393" s="466"/>
      <c r="L393" s="472"/>
      <c r="M393" s="466"/>
      <c r="N393" s="466"/>
      <c r="O393" s="466"/>
      <c r="P393" s="436"/>
      <c r="Q393" s="180"/>
      <c r="R393" s="466"/>
      <c r="S393" s="466"/>
      <c r="T393" s="466"/>
      <c r="U393" s="466"/>
      <c r="V393" s="466"/>
      <c r="W393" s="466"/>
      <c r="X393" s="466"/>
      <c r="Y393" s="466"/>
      <c r="Z393" s="466"/>
      <c r="AA393" s="466"/>
      <c r="AB393" s="466"/>
      <c r="AC393" s="466"/>
      <c r="AD393" s="466"/>
      <c r="AE393" s="466"/>
      <c r="AF393" s="466"/>
      <c r="AG393" s="466"/>
      <c r="AH393" s="466"/>
      <c r="AI393" s="466"/>
      <c r="AJ393" s="466"/>
    </row>
    <row r="394" spans="1:36" ht="12.75" customHeight="1">
      <c r="A394" s="466"/>
      <c r="B394" s="466"/>
      <c r="C394" s="466"/>
      <c r="D394" s="466"/>
      <c r="E394" s="466"/>
      <c r="F394" s="466"/>
      <c r="G394" s="466"/>
      <c r="H394" s="466"/>
      <c r="I394" s="466"/>
      <c r="J394" s="466"/>
      <c r="K394" s="466"/>
      <c r="L394" s="472"/>
      <c r="M394" s="466"/>
      <c r="N394" s="466"/>
      <c r="O394" s="466"/>
      <c r="P394" s="436"/>
      <c r="Q394" s="180"/>
      <c r="R394" s="466"/>
      <c r="S394" s="466"/>
      <c r="T394" s="466"/>
      <c r="U394" s="466"/>
      <c r="V394" s="466"/>
      <c r="W394" s="466"/>
      <c r="X394" s="466"/>
      <c r="Y394" s="466"/>
      <c r="Z394" s="466"/>
      <c r="AA394" s="466"/>
      <c r="AB394" s="466"/>
      <c r="AC394" s="466"/>
      <c r="AD394" s="466"/>
      <c r="AE394" s="466"/>
      <c r="AF394" s="466"/>
      <c r="AG394" s="466"/>
      <c r="AH394" s="466"/>
      <c r="AI394" s="466"/>
      <c r="AJ394" s="466"/>
    </row>
    <row r="395" spans="1:36" ht="12.75" customHeight="1">
      <c r="A395" s="466"/>
      <c r="B395" s="466"/>
      <c r="C395" s="466"/>
      <c r="D395" s="466"/>
      <c r="E395" s="466"/>
      <c r="F395" s="466"/>
      <c r="G395" s="466"/>
      <c r="H395" s="466"/>
      <c r="I395" s="466"/>
      <c r="J395" s="466"/>
      <c r="K395" s="466"/>
      <c r="L395" s="472"/>
      <c r="M395" s="466"/>
      <c r="N395" s="466"/>
      <c r="O395" s="466"/>
      <c r="P395" s="436"/>
      <c r="Q395" s="180"/>
      <c r="R395" s="466"/>
      <c r="S395" s="466"/>
      <c r="T395" s="466"/>
      <c r="U395" s="466"/>
      <c r="V395" s="466"/>
      <c r="W395" s="466"/>
      <c r="X395" s="466"/>
      <c r="Y395" s="466"/>
      <c r="Z395" s="466"/>
      <c r="AA395" s="466"/>
      <c r="AB395" s="466"/>
      <c r="AC395" s="466"/>
      <c r="AD395" s="466"/>
      <c r="AE395" s="466"/>
      <c r="AF395" s="466"/>
      <c r="AG395" s="466"/>
      <c r="AH395" s="466"/>
      <c r="AI395" s="466"/>
      <c r="AJ395" s="466"/>
    </row>
    <row r="396" spans="1:36" ht="12.75" customHeight="1">
      <c r="A396" s="466"/>
      <c r="B396" s="466"/>
      <c r="C396" s="466"/>
      <c r="D396" s="466"/>
      <c r="E396" s="466"/>
      <c r="F396" s="466"/>
      <c r="G396" s="466"/>
      <c r="H396" s="466"/>
      <c r="I396" s="466"/>
      <c r="J396" s="466"/>
      <c r="K396" s="466"/>
      <c r="L396" s="472"/>
      <c r="M396" s="466"/>
      <c r="N396" s="466"/>
      <c r="O396" s="466"/>
      <c r="P396" s="436"/>
      <c r="Q396" s="180"/>
      <c r="R396" s="466"/>
      <c r="S396" s="466"/>
      <c r="T396" s="466"/>
      <c r="U396" s="466"/>
      <c r="V396" s="466"/>
      <c r="W396" s="466"/>
      <c r="X396" s="466"/>
      <c r="Y396" s="466"/>
      <c r="Z396" s="466"/>
      <c r="AA396" s="466"/>
      <c r="AB396" s="466"/>
      <c r="AC396" s="466"/>
      <c r="AD396" s="466"/>
      <c r="AE396" s="466"/>
      <c r="AF396" s="466"/>
      <c r="AG396" s="466"/>
      <c r="AH396" s="466"/>
      <c r="AI396" s="466"/>
      <c r="AJ396" s="466"/>
    </row>
    <row r="397" spans="1:36" ht="12.75" customHeight="1">
      <c r="A397" s="466"/>
      <c r="B397" s="466"/>
      <c r="C397" s="466"/>
      <c r="D397" s="466"/>
      <c r="E397" s="466"/>
      <c r="F397" s="466"/>
      <c r="G397" s="466"/>
      <c r="H397" s="466"/>
      <c r="I397" s="466"/>
      <c r="J397" s="466"/>
      <c r="K397" s="466"/>
      <c r="L397" s="472"/>
      <c r="M397" s="466"/>
      <c r="N397" s="466"/>
      <c r="O397" s="466"/>
      <c r="P397" s="436"/>
      <c r="Q397" s="180"/>
      <c r="R397" s="466"/>
      <c r="S397" s="466"/>
      <c r="T397" s="466"/>
      <c r="U397" s="466"/>
      <c r="V397" s="466"/>
      <c r="W397" s="466"/>
      <c r="X397" s="466"/>
      <c r="Y397" s="466"/>
      <c r="Z397" s="466"/>
      <c r="AA397" s="466"/>
      <c r="AB397" s="466"/>
      <c r="AC397" s="466"/>
      <c r="AD397" s="466"/>
      <c r="AE397" s="466"/>
      <c r="AF397" s="466"/>
      <c r="AG397" s="466"/>
      <c r="AH397" s="466"/>
      <c r="AI397" s="466"/>
      <c r="AJ397" s="466"/>
    </row>
    <row r="398" spans="1:36" ht="12.75" customHeight="1">
      <c r="A398" s="466"/>
      <c r="B398" s="466"/>
      <c r="C398" s="466"/>
      <c r="D398" s="466"/>
      <c r="E398" s="466"/>
      <c r="F398" s="466"/>
      <c r="G398" s="466"/>
      <c r="H398" s="466"/>
      <c r="I398" s="466"/>
      <c r="J398" s="466"/>
      <c r="K398" s="466"/>
      <c r="L398" s="472"/>
      <c r="M398" s="466"/>
      <c r="N398" s="466"/>
      <c r="O398" s="466"/>
      <c r="P398" s="436"/>
      <c r="Q398" s="180"/>
      <c r="R398" s="466"/>
      <c r="S398" s="466"/>
      <c r="T398" s="466"/>
      <c r="U398" s="466"/>
      <c r="V398" s="466"/>
      <c r="W398" s="466"/>
      <c r="X398" s="466"/>
      <c r="Y398" s="466"/>
      <c r="Z398" s="466"/>
      <c r="AA398" s="466"/>
      <c r="AB398" s="466"/>
      <c r="AC398" s="466"/>
      <c r="AD398" s="466"/>
      <c r="AE398" s="466"/>
      <c r="AF398" s="466"/>
      <c r="AG398" s="466"/>
      <c r="AH398" s="466"/>
      <c r="AI398" s="466"/>
      <c r="AJ398" s="466"/>
    </row>
    <row r="399" spans="1:36" ht="12.75" customHeight="1">
      <c r="A399" s="466"/>
      <c r="B399" s="466"/>
      <c r="C399" s="466"/>
      <c r="D399" s="466"/>
      <c r="E399" s="466"/>
      <c r="F399" s="466"/>
      <c r="G399" s="466"/>
      <c r="H399" s="466"/>
      <c r="I399" s="466"/>
      <c r="J399" s="466"/>
      <c r="K399" s="466"/>
      <c r="L399" s="472"/>
      <c r="M399" s="466"/>
      <c r="N399" s="466"/>
      <c r="O399" s="466"/>
      <c r="P399" s="436"/>
      <c r="Q399" s="180"/>
      <c r="R399" s="466"/>
      <c r="S399" s="466"/>
      <c r="T399" s="466"/>
      <c r="U399" s="466"/>
      <c r="V399" s="466"/>
      <c r="W399" s="466"/>
      <c r="X399" s="466"/>
      <c r="Y399" s="466"/>
      <c r="Z399" s="466"/>
      <c r="AA399" s="466"/>
      <c r="AB399" s="466"/>
      <c r="AC399" s="466"/>
      <c r="AD399" s="466"/>
      <c r="AE399" s="466"/>
      <c r="AF399" s="466"/>
      <c r="AG399" s="466"/>
      <c r="AH399" s="466"/>
      <c r="AI399" s="466"/>
      <c r="AJ399" s="466"/>
    </row>
    <row r="400" spans="1:36" ht="12.75" customHeight="1">
      <c r="A400" s="466"/>
      <c r="B400" s="466"/>
      <c r="C400" s="466"/>
      <c r="D400" s="466"/>
      <c r="E400" s="466"/>
      <c r="F400" s="466"/>
      <c r="G400" s="466"/>
      <c r="H400" s="466"/>
      <c r="I400" s="466"/>
      <c r="J400" s="466"/>
      <c r="K400" s="466"/>
      <c r="L400" s="472"/>
      <c r="M400" s="466"/>
      <c r="N400" s="466"/>
      <c r="O400" s="466"/>
      <c r="P400" s="436"/>
      <c r="Q400" s="180"/>
      <c r="R400" s="466"/>
      <c r="S400" s="466"/>
      <c r="T400" s="466"/>
      <c r="U400" s="466"/>
      <c r="V400" s="466"/>
      <c r="W400" s="466"/>
      <c r="X400" s="466"/>
      <c r="Y400" s="466"/>
      <c r="Z400" s="466"/>
      <c r="AA400" s="466"/>
      <c r="AB400" s="466"/>
      <c r="AC400" s="466"/>
      <c r="AD400" s="466"/>
      <c r="AE400" s="466"/>
      <c r="AF400" s="466"/>
      <c r="AG400" s="466"/>
      <c r="AH400" s="466"/>
      <c r="AI400" s="466"/>
      <c r="AJ400" s="466"/>
    </row>
    <row r="401" spans="1:36" ht="12.75" customHeight="1">
      <c r="A401" s="466"/>
      <c r="B401" s="466"/>
      <c r="C401" s="466"/>
      <c r="D401" s="466"/>
      <c r="E401" s="466"/>
      <c r="F401" s="466"/>
      <c r="G401" s="466"/>
      <c r="H401" s="466"/>
      <c r="I401" s="466"/>
      <c r="J401" s="466"/>
      <c r="K401" s="466"/>
      <c r="L401" s="472"/>
      <c r="M401" s="466"/>
      <c r="N401" s="466"/>
      <c r="O401" s="466"/>
      <c r="P401" s="436"/>
      <c r="Q401" s="180"/>
      <c r="R401" s="466"/>
      <c r="S401" s="466"/>
      <c r="T401" s="466"/>
      <c r="U401" s="466"/>
      <c r="V401" s="466"/>
      <c r="W401" s="466"/>
      <c r="X401" s="466"/>
      <c r="Y401" s="466"/>
      <c r="Z401" s="466"/>
      <c r="AA401" s="466"/>
      <c r="AB401" s="466"/>
      <c r="AC401" s="466"/>
      <c r="AD401" s="466"/>
      <c r="AE401" s="466"/>
      <c r="AF401" s="466"/>
      <c r="AG401" s="466"/>
      <c r="AH401" s="466"/>
      <c r="AI401" s="466"/>
      <c r="AJ401" s="466"/>
    </row>
    <row r="402" spans="1:36" ht="12.75" customHeight="1">
      <c r="A402" s="466"/>
      <c r="B402" s="466"/>
      <c r="C402" s="466"/>
      <c r="D402" s="466"/>
      <c r="E402" s="466"/>
      <c r="F402" s="466"/>
      <c r="G402" s="466"/>
      <c r="H402" s="466"/>
      <c r="I402" s="466"/>
      <c r="J402" s="466"/>
      <c r="K402" s="466"/>
      <c r="L402" s="472"/>
      <c r="M402" s="466"/>
      <c r="N402" s="466"/>
      <c r="O402" s="466"/>
      <c r="P402" s="436"/>
      <c r="Q402" s="180"/>
      <c r="R402" s="466"/>
      <c r="S402" s="466"/>
      <c r="T402" s="466"/>
      <c r="U402" s="466"/>
      <c r="V402" s="466"/>
      <c r="W402" s="466"/>
      <c r="X402" s="466"/>
      <c r="Y402" s="466"/>
      <c r="Z402" s="466"/>
      <c r="AA402" s="466"/>
      <c r="AB402" s="466"/>
      <c r="AC402" s="466"/>
      <c r="AD402" s="466"/>
      <c r="AE402" s="466"/>
      <c r="AF402" s="466"/>
      <c r="AG402" s="466"/>
      <c r="AH402" s="466"/>
      <c r="AI402" s="466"/>
      <c r="AJ402" s="466"/>
    </row>
    <row r="403" spans="1:36" ht="12.75" customHeight="1">
      <c r="A403" s="466"/>
      <c r="B403" s="466"/>
      <c r="C403" s="466"/>
      <c r="D403" s="466"/>
      <c r="E403" s="466"/>
      <c r="F403" s="466"/>
      <c r="G403" s="466"/>
      <c r="H403" s="466"/>
      <c r="I403" s="466"/>
      <c r="J403" s="466"/>
      <c r="K403" s="466"/>
      <c r="L403" s="472"/>
      <c r="M403" s="466"/>
      <c r="N403" s="466"/>
      <c r="O403" s="466"/>
      <c r="P403" s="436"/>
      <c r="Q403" s="180"/>
      <c r="R403" s="466"/>
      <c r="S403" s="466"/>
      <c r="T403" s="466"/>
      <c r="U403" s="466"/>
      <c r="V403" s="466"/>
      <c r="W403" s="466"/>
      <c r="X403" s="466"/>
      <c r="Y403" s="466"/>
      <c r="Z403" s="466"/>
      <c r="AA403" s="466"/>
      <c r="AB403" s="466"/>
      <c r="AC403" s="466"/>
      <c r="AD403" s="466"/>
      <c r="AE403" s="466"/>
      <c r="AF403" s="466"/>
      <c r="AG403" s="466"/>
      <c r="AH403" s="466"/>
      <c r="AI403" s="466"/>
      <c r="AJ403" s="466"/>
    </row>
    <row r="404" spans="1:36" ht="12.75" customHeight="1">
      <c r="A404" s="466"/>
      <c r="B404" s="466"/>
      <c r="C404" s="466"/>
      <c r="D404" s="466"/>
      <c r="E404" s="466"/>
      <c r="F404" s="466"/>
      <c r="G404" s="466"/>
      <c r="H404" s="466"/>
      <c r="I404" s="466"/>
      <c r="J404" s="466"/>
      <c r="K404" s="466"/>
      <c r="L404" s="472"/>
      <c r="M404" s="466"/>
      <c r="N404" s="466"/>
      <c r="O404" s="466"/>
      <c r="P404" s="436"/>
      <c r="Q404" s="180"/>
      <c r="R404" s="466"/>
      <c r="S404" s="466"/>
      <c r="T404" s="466"/>
      <c r="U404" s="466"/>
      <c r="V404" s="466"/>
      <c r="W404" s="466"/>
      <c r="X404" s="466"/>
      <c r="Y404" s="466"/>
      <c r="Z404" s="466"/>
      <c r="AA404" s="466"/>
      <c r="AB404" s="466"/>
      <c r="AC404" s="466"/>
      <c r="AD404" s="466"/>
      <c r="AE404" s="466"/>
      <c r="AF404" s="466"/>
      <c r="AG404" s="466"/>
      <c r="AH404" s="466"/>
      <c r="AI404" s="466"/>
      <c r="AJ404" s="466"/>
    </row>
    <row r="405" spans="1:36" ht="12.75" customHeight="1">
      <c r="A405" s="466"/>
      <c r="B405" s="466"/>
      <c r="C405" s="466"/>
      <c r="D405" s="466"/>
      <c r="E405" s="466"/>
      <c r="F405" s="466"/>
      <c r="G405" s="466"/>
      <c r="H405" s="466"/>
      <c r="I405" s="466"/>
      <c r="J405" s="466"/>
      <c r="K405" s="466"/>
      <c r="L405" s="472"/>
      <c r="M405" s="466"/>
      <c r="N405" s="466"/>
      <c r="O405" s="466"/>
      <c r="P405" s="436"/>
      <c r="Q405" s="180"/>
      <c r="R405" s="466"/>
      <c r="S405" s="466"/>
      <c r="T405" s="466"/>
      <c r="U405" s="466"/>
      <c r="V405" s="466"/>
      <c r="W405" s="466"/>
      <c r="X405" s="466"/>
      <c r="Y405" s="466"/>
      <c r="Z405" s="466"/>
      <c r="AA405" s="466"/>
      <c r="AB405" s="466"/>
      <c r="AC405" s="466"/>
      <c r="AD405" s="466"/>
      <c r="AE405" s="466"/>
      <c r="AF405" s="466"/>
      <c r="AG405" s="466"/>
      <c r="AH405" s="466"/>
      <c r="AI405" s="466"/>
      <c r="AJ405" s="466"/>
    </row>
    <row r="406" spans="1:36" ht="12.75" customHeight="1">
      <c r="A406" s="466"/>
      <c r="B406" s="466"/>
      <c r="C406" s="466"/>
      <c r="D406" s="466"/>
      <c r="E406" s="466"/>
      <c r="F406" s="466"/>
      <c r="G406" s="466"/>
      <c r="H406" s="466"/>
      <c r="I406" s="466"/>
      <c r="J406" s="466"/>
      <c r="K406" s="466"/>
      <c r="L406" s="472"/>
      <c r="M406" s="466"/>
      <c r="N406" s="466"/>
      <c r="O406" s="466"/>
      <c r="P406" s="436"/>
      <c r="Q406" s="180"/>
      <c r="R406" s="466"/>
      <c r="S406" s="466"/>
      <c r="T406" s="466"/>
      <c r="U406" s="466"/>
      <c r="V406" s="466"/>
      <c r="W406" s="466"/>
      <c r="X406" s="466"/>
      <c r="Y406" s="466"/>
      <c r="Z406" s="466"/>
      <c r="AA406" s="466"/>
      <c r="AB406" s="466"/>
      <c r="AC406" s="466"/>
      <c r="AD406" s="466"/>
      <c r="AE406" s="466"/>
      <c r="AF406" s="466"/>
      <c r="AG406" s="466"/>
      <c r="AH406" s="466"/>
      <c r="AI406" s="466"/>
      <c r="AJ406" s="466"/>
    </row>
    <row r="407" spans="1:36" ht="12.75" customHeight="1">
      <c r="A407" s="466"/>
      <c r="B407" s="466"/>
      <c r="C407" s="466"/>
      <c r="D407" s="466"/>
      <c r="E407" s="466"/>
      <c r="F407" s="466"/>
      <c r="G407" s="466"/>
      <c r="H407" s="466"/>
      <c r="I407" s="466"/>
      <c r="J407" s="466"/>
      <c r="K407" s="466"/>
      <c r="L407" s="472"/>
      <c r="M407" s="466"/>
      <c r="N407" s="466"/>
      <c r="O407" s="466"/>
      <c r="P407" s="436"/>
      <c r="Q407" s="180"/>
      <c r="R407" s="466"/>
      <c r="S407" s="466"/>
      <c r="T407" s="466"/>
      <c r="U407" s="466"/>
      <c r="V407" s="466"/>
      <c r="W407" s="466"/>
      <c r="X407" s="466"/>
      <c r="Y407" s="466"/>
      <c r="Z407" s="466"/>
      <c r="AA407" s="466"/>
      <c r="AB407" s="466"/>
      <c r="AC407" s="466"/>
      <c r="AD407" s="466"/>
      <c r="AE407" s="466"/>
      <c r="AF407" s="466"/>
      <c r="AG407" s="466"/>
      <c r="AH407" s="466"/>
      <c r="AI407" s="466"/>
      <c r="AJ407" s="466"/>
    </row>
    <row r="408" spans="1:36" ht="12.75" customHeight="1">
      <c r="A408" s="466"/>
      <c r="B408" s="466"/>
      <c r="C408" s="466"/>
      <c r="D408" s="466"/>
      <c r="E408" s="466"/>
      <c r="F408" s="466"/>
      <c r="G408" s="466"/>
      <c r="H408" s="466"/>
      <c r="I408" s="466"/>
      <c r="J408" s="466"/>
      <c r="K408" s="466"/>
      <c r="L408" s="472"/>
      <c r="M408" s="466"/>
      <c r="N408" s="466"/>
      <c r="O408" s="466"/>
      <c r="P408" s="436"/>
      <c r="Q408" s="180"/>
      <c r="R408" s="466"/>
      <c r="S408" s="466"/>
      <c r="T408" s="466"/>
      <c r="U408" s="466"/>
      <c r="V408" s="466"/>
      <c r="W408" s="466"/>
      <c r="X408" s="466"/>
      <c r="Y408" s="466"/>
      <c r="Z408" s="466"/>
      <c r="AA408" s="466"/>
      <c r="AB408" s="466"/>
      <c r="AC408" s="466"/>
      <c r="AD408" s="466"/>
      <c r="AE408" s="466"/>
      <c r="AF408" s="466"/>
      <c r="AG408" s="466"/>
      <c r="AH408" s="466"/>
      <c r="AI408" s="466"/>
      <c r="AJ408" s="466"/>
    </row>
    <row r="409" spans="1:36" ht="12.75" customHeight="1">
      <c r="A409" s="466"/>
      <c r="B409" s="466"/>
      <c r="C409" s="466"/>
      <c r="D409" s="466"/>
      <c r="E409" s="466"/>
      <c r="F409" s="466"/>
      <c r="G409" s="466"/>
      <c r="H409" s="466"/>
      <c r="I409" s="466"/>
      <c r="J409" s="466"/>
      <c r="K409" s="466"/>
      <c r="L409" s="472"/>
      <c r="M409" s="466"/>
      <c r="N409" s="466"/>
      <c r="O409" s="466"/>
      <c r="P409" s="436"/>
      <c r="Q409" s="180"/>
      <c r="R409" s="466"/>
      <c r="S409" s="466"/>
      <c r="T409" s="466"/>
      <c r="U409" s="466"/>
      <c r="V409" s="466"/>
      <c r="W409" s="466"/>
      <c r="X409" s="466"/>
      <c r="Y409" s="466"/>
      <c r="Z409" s="466"/>
      <c r="AA409" s="466"/>
      <c r="AB409" s="466"/>
      <c r="AC409" s="466"/>
      <c r="AD409" s="466"/>
      <c r="AE409" s="466"/>
      <c r="AF409" s="466"/>
      <c r="AG409" s="466"/>
      <c r="AH409" s="466"/>
      <c r="AI409" s="466"/>
      <c r="AJ409" s="466"/>
    </row>
    <row r="410" spans="1:36" ht="12.75" customHeight="1">
      <c r="A410" s="466"/>
      <c r="B410" s="466"/>
      <c r="C410" s="466"/>
      <c r="D410" s="466"/>
      <c r="E410" s="466"/>
      <c r="F410" s="466"/>
      <c r="G410" s="466"/>
      <c r="H410" s="466"/>
      <c r="I410" s="466"/>
      <c r="J410" s="466"/>
      <c r="K410" s="466"/>
      <c r="L410" s="472"/>
      <c r="M410" s="466"/>
      <c r="N410" s="466"/>
      <c r="O410" s="466"/>
      <c r="P410" s="436"/>
      <c r="Q410" s="180"/>
      <c r="R410" s="466"/>
      <c r="S410" s="466"/>
      <c r="T410" s="466"/>
      <c r="U410" s="466"/>
      <c r="V410" s="466"/>
      <c r="W410" s="466"/>
      <c r="X410" s="466"/>
      <c r="Y410" s="466"/>
      <c r="Z410" s="466"/>
      <c r="AA410" s="466"/>
      <c r="AB410" s="466"/>
      <c r="AC410" s="466"/>
      <c r="AD410" s="466"/>
      <c r="AE410" s="466"/>
      <c r="AF410" s="466"/>
      <c r="AG410" s="466"/>
      <c r="AH410" s="466"/>
      <c r="AI410" s="466"/>
      <c r="AJ410" s="466"/>
    </row>
    <row r="411" spans="1:36" ht="12.75" customHeight="1">
      <c r="A411" s="466"/>
      <c r="B411" s="466"/>
      <c r="C411" s="466"/>
      <c r="D411" s="466"/>
      <c r="E411" s="466"/>
      <c r="F411" s="466"/>
      <c r="G411" s="466"/>
      <c r="H411" s="466"/>
      <c r="I411" s="466"/>
      <c r="J411" s="466"/>
      <c r="K411" s="466"/>
      <c r="L411" s="472"/>
      <c r="M411" s="466"/>
      <c r="N411" s="466"/>
      <c r="O411" s="466"/>
      <c r="P411" s="436"/>
      <c r="Q411" s="180"/>
      <c r="R411" s="466"/>
      <c r="S411" s="466"/>
      <c r="T411" s="466"/>
      <c r="U411" s="466"/>
      <c r="V411" s="466"/>
      <c r="W411" s="466"/>
      <c r="X411" s="466"/>
      <c r="Y411" s="466"/>
      <c r="Z411" s="466"/>
      <c r="AA411" s="466"/>
      <c r="AB411" s="466"/>
      <c r="AC411" s="466"/>
      <c r="AD411" s="466"/>
      <c r="AE411" s="466"/>
      <c r="AF411" s="466"/>
      <c r="AG411" s="466"/>
      <c r="AH411" s="466"/>
      <c r="AI411" s="466"/>
      <c r="AJ411" s="466"/>
    </row>
    <row r="412" spans="1:36" ht="12.75" customHeight="1">
      <c r="A412" s="466"/>
      <c r="B412" s="466"/>
      <c r="C412" s="466"/>
      <c r="D412" s="466"/>
      <c r="E412" s="466"/>
      <c r="F412" s="466"/>
      <c r="G412" s="466"/>
      <c r="H412" s="466"/>
      <c r="I412" s="466"/>
      <c r="J412" s="466"/>
      <c r="K412" s="466"/>
      <c r="L412" s="472"/>
      <c r="M412" s="466"/>
      <c r="N412" s="466"/>
      <c r="O412" s="466"/>
      <c r="P412" s="436"/>
      <c r="Q412" s="180"/>
      <c r="R412" s="466"/>
      <c r="S412" s="466"/>
      <c r="T412" s="466"/>
      <c r="U412" s="466"/>
      <c r="V412" s="466"/>
      <c r="W412" s="466"/>
      <c r="X412" s="466"/>
      <c r="Y412" s="466"/>
      <c r="Z412" s="466"/>
      <c r="AA412" s="466"/>
      <c r="AB412" s="466"/>
      <c r="AC412" s="466"/>
      <c r="AD412" s="466"/>
      <c r="AE412" s="466"/>
      <c r="AF412" s="466"/>
      <c r="AG412" s="466"/>
      <c r="AH412" s="466"/>
      <c r="AI412" s="466"/>
      <c r="AJ412" s="466"/>
    </row>
    <row r="413" spans="1:36" ht="12.75" customHeight="1">
      <c r="A413" s="466"/>
      <c r="B413" s="466"/>
      <c r="C413" s="466"/>
      <c r="D413" s="466"/>
      <c r="E413" s="466"/>
      <c r="F413" s="466"/>
      <c r="G413" s="466"/>
      <c r="H413" s="466"/>
      <c r="I413" s="466"/>
      <c r="J413" s="466"/>
      <c r="K413" s="466"/>
      <c r="L413" s="472"/>
      <c r="M413" s="466"/>
      <c r="N413" s="466"/>
      <c r="O413" s="466"/>
      <c r="P413" s="436"/>
      <c r="Q413" s="180"/>
      <c r="R413" s="466"/>
      <c r="S413" s="466"/>
      <c r="T413" s="466"/>
      <c r="U413" s="466"/>
      <c r="V413" s="466"/>
      <c r="W413" s="466"/>
      <c r="X413" s="466"/>
      <c r="Y413" s="466"/>
      <c r="Z413" s="466"/>
      <c r="AA413" s="466"/>
      <c r="AB413" s="466"/>
      <c r="AC413" s="466"/>
      <c r="AD413" s="466"/>
      <c r="AE413" s="466"/>
      <c r="AF413" s="466"/>
      <c r="AG413" s="466"/>
      <c r="AH413" s="466"/>
      <c r="AI413" s="466"/>
      <c r="AJ413" s="466"/>
    </row>
    <row r="414" spans="1:36" ht="12.75" customHeight="1">
      <c r="A414" s="466"/>
      <c r="B414" s="466"/>
      <c r="C414" s="466"/>
      <c r="D414" s="466"/>
      <c r="E414" s="466"/>
      <c r="F414" s="466"/>
      <c r="G414" s="466"/>
      <c r="H414" s="466"/>
      <c r="I414" s="466"/>
      <c r="J414" s="466"/>
      <c r="K414" s="466"/>
      <c r="L414" s="472"/>
      <c r="M414" s="466"/>
      <c r="N414" s="466"/>
      <c r="O414" s="466"/>
      <c r="P414" s="436"/>
      <c r="Q414" s="180"/>
      <c r="R414" s="466"/>
      <c r="S414" s="466"/>
      <c r="T414" s="466"/>
      <c r="U414" s="466"/>
      <c r="V414" s="466"/>
      <c r="W414" s="466"/>
      <c r="X414" s="466"/>
      <c r="Y414" s="466"/>
      <c r="Z414" s="466"/>
      <c r="AA414" s="466"/>
      <c r="AB414" s="466"/>
      <c r="AC414" s="466"/>
      <c r="AD414" s="466"/>
      <c r="AE414" s="466"/>
      <c r="AF414" s="466"/>
      <c r="AG414" s="466"/>
      <c r="AH414" s="466"/>
      <c r="AI414" s="466"/>
      <c r="AJ414" s="466"/>
    </row>
    <row r="415" spans="1:36" ht="12.75" customHeight="1">
      <c r="A415" s="466"/>
      <c r="B415" s="466"/>
      <c r="C415" s="466"/>
      <c r="D415" s="466"/>
      <c r="E415" s="466"/>
      <c r="F415" s="466"/>
      <c r="G415" s="466"/>
      <c r="H415" s="466"/>
      <c r="I415" s="466"/>
      <c r="J415" s="466"/>
      <c r="K415" s="466"/>
      <c r="L415" s="472"/>
      <c r="M415" s="466"/>
      <c r="N415" s="466"/>
      <c r="O415" s="466"/>
      <c r="P415" s="436"/>
      <c r="Q415" s="180"/>
      <c r="R415" s="466"/>
      <c r="S415" s="466"/>
      <c r="T415" s="466"/>
      <c r="U415" s="466"/>
      <c r="V415" s="466"/>
      <c r="W415" s="466"/>
      <c r="X415" s="466"/>
      <c r="Y415" s="466"/>
      <c r="Z415" s="466"/>
      <c r="AA415" s="466"/>
      <c r="AB415" s="466"/>
      <c r="AC415" s="466"/>
      <c r="AD415" s="466"/>
      <c r="AE415" s="466"/>
      <c r="AF415" s="466"/>
      <c r="AG415" s="466"/>
      <c r="AH415" s="466"/>
      <c r="AI415" s="466"/>
      <c r="AJ415" s="466"/>
    </row>
    <row r="416" spans="1:36" ht="12.75" customHeight="1">
      <c r="A416" s="466"/>
      <c r="B416" s="466"/>
      <c r="C416" s="466"/>
      <c r="D416" s="466"/>
      <c r="E416" s="466"/>
      <c r="F416" s="466"/>
      <c r="G416" s="466"/>
      <c r="H416" s="466"/>
      <c r="I416" s="466"/>
      <c r="J416" s="466"/>
      <c r="K416" s="466"/>
      <c r="L416" s="472"/>
      <c r="M416" s="466"/>
      <c r="N416" s="466"/>
      <c r="O416" s="466"/>
      <c r="P416" s="436"/>
      <c r="Q416" s="180"/>
      <c r="R416" s="466"/>
      <c r="S416" s="466"/>
      <c r="T416" s="466"/>
      <c r="U416" s="466"/>
      <c r="V416" s="466"/>
      <c r="W416" s="466"/>
      <c r="X416" s="466"/>
      <c r="Y416" s="466"/>
      <c r="Z416" s="466"/>
      <c r="AA416" s="466"/>
      <c r="AB416" s="466"/>
      <c r="AC416" s="466"/>
      <c r="AD416" s="466"/>
      <c r="AE416" s="466"/>
      <c r="AF416" s="466"/>
      <c r="AG416" s="466"/>
      <c r="AH416" s="466"/>
      <c r="AI416" s="466"/>
      <c r="AJ416" s="466"/>
    </row>
    <row r="417" spans="1:36" ht="12.75" customHeight="1">
      <c r="A417" s="466"/>
      <c r="B417" s="466"/>
      <c r="C417" s="466"/>
      <c r="D417" s="466"/>
      <c r="E417" s="466"/>
      <c r="F417" s="466"/>
      <c r="G417" s="466"/>
      <c r="H417" s="466"/>
      <c r="I417" s="466"/>
      <c r="J417" s="466"/>
      <c r="K417" s="466"/>
      <c r="L417" s="472"/>
      <c r="M417" s="466"/>
      <c r="N417" s="466"/>
      <c r="O417" s="466"/>
      <c r="P417" s="436"/>
      <c r="Q417" s="180"/>
      <c r="R417" s="466"/>
      <c r="S417" s="466"/>
      <c r="T417" s="466"/>
      <c r="U417" s="466"/>
      <c r="V417" s="466"/>
      <c r="W417" s="466"/>
      <c r="X417" s="466"/>
      <c r="Y417" s="466"/>
      <c r="Z417" s="466"/>
      <c r="AA417" s="466"/>
      <c r="AB417" s="466"/>
      <c r="AC417" s="466"/>
      <c r="AD417" s="466"/>
      <c r="AE417" s="466"/>
      <c r="AF417" s="466"/>
      <c r="AG417" s="466"/>
      <c r="AH417" s="466"/>
      <c r="AI417" s="466"/>
      <c r="AJ417" s="466"/>
    </row>
    <row r="418" spans="1:36" ht="12.75" customHeight="1">
      <c r="A418" s="466"/>
      <c r="B418" s="466"/>
      <c r="C418" s="466"/>
      <c r="D418" s="466"/>
      <c r="E418" s="466"/>
      <c r="F418" s="466"/>
      <c r="G418" s="466"/>
      <c r="H418" s="466"/>
      <c r="I418" s="466"/>
      <c r="J418" s="466"/>
      <c r="K418" s="466"/>
      <c r="L418" s="472"/>
      <c r="M418" s="466"/>
      <c r="N418" s="466"/>
      <c r="O418" s="466"/>
      <c r="P418" s="436"/>
      <c r="Q418" s="180"/>
      <c r="R418" s="466"/>
      <c r="S418" s="466"/>
      <c r="T418" s="466"/>
      <c r="U418" s="466"/>
      <c r="V418" s="466"/>
      <c r="W418" s="466"/>
      <c r="X418" s="466"/>
      <c r="Y418" s="466"/>
      <c r="Z418" s="466"/>
      <c r="AA418" s="466"/>
      <c r="AB418" s="466"/>
      <c r="AC418" s="466"/>
      <c r="AD418" s="466"/>
      <c r="AE418" s="466"/>
      <c r="AF418" s="466"/>
      <c r="AG418" s="466"/>
      <c r="AH418" s="466"/>
      <c r="AI418" s="466"/>
      <c r="AJ418" s="466"/>
    </row>
    <row r="419" spans="1:36" ht="12.75" customHeight="1">
      <c r="A419" s="466"/>
      <c r="B419" s="466"/>
      <c r="C419" s="466"/>
      <c r="D419" s="466"/>
      <c r="E419" s="466"/>
      <c r="F419" s="466"/>
      <c r="G419" s="466"/>
      <c r="H419" s="466"/>
      <c r="I419" s="466"/>
      <c r="J419" s="466"/>
      <c r="K419" s="466"/>
      <c r="L419" s="472"/>
      <c r="M419" s="466"/>
      <c r="N419" s="466"/>
      <c r="O419" s="466"/>
      <c r="P419" s="436"/>
      <c r="Q419" s="180"/>
      <c r="R419" s="466"/>
      <c r="S419" s="466"/>
      <c r="T419" s="466"/>
      <c r="U419" s="466"/>
      <c r="V419" s="466"/>
      <c r="W419" s="466"/>
      <c r="X419" s="466"/>
      <c r="Y419" s="466"/>
      <c r="Z419" s="466"/>
      <c r="AA419" s="466"/>
      <c r="AB419" s="466"/>
      <c r="AC419" s="466"/>
      <c r="AD419" s="466"/>
      <c r="AE419" s="466"/>
      <c r="AF419" s="466"/>
      <c r="AG419" s="466"/>
      <c r="AH419" s="466"/>
      <c r="AI419" s="466"/>
      <c r="AJ419" s="466"/>
    </row>
    <row r="420" spans="1:36" ht="12.75" customHeight="1">
      <c r="A420" s="466"/>
      <c r="B420" s="466"/>
      <c r="C420" s="466"/>
      <c r="D420" s="466"/>
      <c r="E420" s="466"/>
      <c r="F420" s="466"/>
      <c r="G420" s="466"/>
      <c r="H420" s="466"/>
      <c r="I420" s="466"/>
      <c r="J420" s="466"/>
      <c r="K420" s="466"/>
      <c r="L420" s="472"/>
      <c r="M420" s="466"/>
      <c r="N420" s="466"/>
      <c r="O420" s="466"/>
      <c r="P420" s="436"/>
      <c r="Q420" s="180"/>
      <c r="R420" s="466"/>
      <c r="S420" s="466"/>
      <c r="T420" s="466"/>
      <c r="U420" s="466"/>
      <c r="V420" s="466"/>
      <c r="W420" s="466"/>
      <c r="X420" s="466"/>
      <c r="Y420" s="466"/>
      <c r="Z420" s="466"/>
      <c r="AA420" s="466"/>
      <c r="AB420" s="466"/>
      <c r="AC420" s="466"/>
      <c r="AD420" s="466"/>
      <c r="AE420" s="466"/>
      <c r="AF420" s="466"/>
      <c r="AG420" s="466"/>
      <c r="AH420" s="466"/>
      <c r="AI420" s="466"/>
      <c r="AJ420" s="466"/>
    </row>
    <row r="421" spans="1:36" ht="12.75" customHeight="1">
      <c r="A421" s="466"/>
      <c r="B421" s="466"/>
      <c r="C421" s="466"/>
      <c r="D421" s="466"/>
      <c r="E421" s="466"/>
      <c r="F421" s="466"/>
      <c r="G421" s="466"/>
      <c r="H421" s="466"/>
      <c r="I421" s="466"/>
      <c r="J421" s="466"/>
      <c r="K421" s="466"/>
      <c r="L421" s="472"/>
      <c r="M421" s="466"/>
      <c r="N421" s="466"/>
      <c r="O421" s="466"/>
      <c r="P421" s="436"/>
      <c r="Q421" s="180"/>
      <c r="R421" s="466"/>
      <c r="S421" s="466"/>
      <c r="T421" s="466"/>
      <c r="U421" s="466"/>
      <c r="V421" s="466"/>
      <c r="W421" s="466"/>
      <c r="X421" s="466"/>
      <c r="Y421" s="466"/>
      <c r="Z421" s="466"/>
      <c r="AA421" s="466"/>
      <c r="AB421" s="466"/>
      <c r="AC421" s="466"/>
      <c r="AD421" s="466"/>
      <c r="AE421" s="466"/>
      <c r="AF421" s="466"/>
      <c r="AG421" s="466"/>
      <c r="AH421" s="466"/>
      <c r="AI421" s="466"/>
      <c r="AJ421" s="466"/>
    </row>
    <row r="422" spans="1:36" ht="12.75" customHeight="1">
      <c r="A422" s="466"/>
      <c r="B422" s="466"/>
      <c r="C422" s="466"/>
      <c r="D422" s="466"/>
      <c r="E422" s="466"/>
      <c r="F422" s="466"/>
      <c r="G422" s="466"/>
      <c r="H422" s="466"/>
      <c r="I422" s="466"/>
      <c r="J422" s="466"/>
      <c r="K422" s="466"/>
      <c r="L422" s="472"/>
      <c r="M422" s="466"/>
      <c r="N422" s="466"/>
      <c r="O422" s="466"/>
      <c r="P422" s="436"/>
      <c r="Q422" s="180"/>
      <c r="R422" s="466"/>
      <c r="S422" s="466"/>
      <c r="T422" s="466"/>
      <c r="U422" s="466"/>
      <c r="V422" s="466"/>
      <c r="W422" s="466"/>
      <c r="X422" s="466"/>
      <c r="Y422" s="466"/>
      <c r="Z422" s="466"/>
      <c r="AA422" s="466"/>
      <c r="AB422" s="466"/>
      <c r="AC422" s="466"/>
      <c r="AD422" s="466"/>
      <c r="AE422" s="466"/>
      <c r="AF422" s="466"/>
      <c r="AG422" s="466"/>
      <c r="AH422" s="466"/>
      <c r="AI422" s="466"/>
      <c r="AJ422" s="466"/>
    </row>
    <row r="423" spans="1:36" ht="12.75" customHeight="1">
      <c r="A423" s="466"/>
      <c r="B423" s="466"/>
      <c r="C423" s="466"/>
      <c r="D423" s="466"/>
      <c r="E423" s="466"/>
      <c r="F423" s="466"/>
      <c r="G423" s="466"/>
      <c r="H423" s="466"/>
      <c r="I423" s="466"/>
      <c r="J423" s="466"/>
      <c r="K423" s="466"/>
      <c r="L423" s="472"/>
      <c r="M423" s="466"/>
      <c r="N423" s="466"/>
      <c r="O423" s="466"/>
      <c r="P423" s="436"/>
      <c r="Q423" s="180"/>
      <c r="R423" s="466"/>
      <c r="S423" s="466"/>
      <c r="T423" s="466"/>
      <c r="U423" s="466"/>
      <c r="V423" s="466"/>
      <c r="W423" s="466"/>
      <c r="X423" s="466"/>
      <c r="Y423" s="466"/>
      <c r="Z423" s="466"/>
      <c r="AA423" s="466"/>
      <c r="AB423" s="466"/>
      <c r="AC423" s="466"/>
      <c r="AD423" s="466"/>
      <c r="AE423" s="466"/>
      <c r="AF423" s="466"/>
      <c r="AG423" s="466"/>
      <c r="AH423" s="466"/>
      <c r="AI423" s="466"/>
      <c r="AJ423" s="466"/>
    </row>
    <row r="424" spans="1:36" ht="12.75" customHeight="1">
      <c r="A424" s="466"/>
      <c r="B424" s="466"/>
      <c r="C424" s="466"/>
      <c r="D424" s="466"/>
      <c r="E424" s="466"/>
      <c r="F424" s="466"/>
      <c r="G424" s="466"/>
      <c r="H424" s="466"/>
      <c r="I424" s="466"/>
      <c r="J424" s="466"/>
      <c r="K424" s="466"/>
      <c r="L424" s="472"/>
      <c r="M424" s="466"/>
      <c r="N424" s="466"/>
      <c r="O424" s="466"/>
      <c r="P424" s="436"/>
      <c r="Q424" s="180"/>
      <c r="R424" s="466"/>
      <c r="S424" s="466"/>
      <c r="T424" s="466"/>
      <c r="U424" s="466"/>
      <c r="V424" s="466"/>
      <c r="W424" s="466"/>
      <c r="X424" s="466"/>
      <c r="Y424" s="466"/>
      <c r="Z424" s="466"/>
      <c r="AA424" s="466"/>
      <c r="AB424" s="466"/>
      <c r="AC424" s="466"/>
      <c r="AD424" s="466"/>
      <c r="AE424" s="466"/>
      <c r="AF424" s="466"/>
      <c r="AG424" s="466"/>
      <c r="AH424" s="466"/>
      <c r="AI424" s="466"/>
      <c r="AJ424" s="466"/>
    </row>
    <row r="425" spans="1:36" ht="12.75" customHeight="1">
      <c r="A425" s="466"/>
      <c r="B425" s="466"/>
      <c r="C425" s="466"/>
      <c r="D425" s="466"/>
      <c r="E425" s="466"/>
      <c r="F425" s="466"/>
      <c r="G425" s="466"/>
      <c r="H425" s="466"/>
      <c r="I425" s="466"/>
      <c r="J425" s="466"/>
      <c r="K425" s="466"/>
      <c r="L425" s="472"/>
      <c r="M425" s="466"/>
      <c r="N425" s="466"/>
      <c r="O425" s="466"/>
      <c r="P425" s="436"/>
      <c r="Q425" s="180"/>
      <c r="R425" s="466"/>
      <c r="S425" s="466"/>
      <c r="T425" s="466"/>
      <c r="U425" s="466"/>
      <c r="V425" s="466"/>
      <c r="W425" s="466"/>
      <c r="X425" s="466"/>
      <c r="Y425" s="466"/>
      <c r="Z425" s="466"/>
      <c r="AA425" s="466"/>
      <c r="AB425" s="466"/>
      <c r="AC425" s="466"/>
      <c r="AD425" s="466"/>
      <c r="AE425" s="466"/>
      <c r="AF425" s="466"/>
      <c r="AG425" s="466"/>
      <c r="AH425" s="466"/>
      <c r="AI425" s="466"/>
      <c r="AJ425" s="466"/>
    </row>
    <row r="426" spans="1:36" ht="12.75" customHeight="1">
      <c r="A426" s="466"/>
      <c r="B426" s="466"/>
      <c r="C426" s="466"/>
      <c r="D426" s="466"/>
      <c r="E426" s="466"/>
      <c r="F426" s="466"/>
      <c r="G426" s="466"/>
      <c r="H426" s="466"/>
      <c r="I426" s="466"/>
      <c r="J426" s="466"/>
      <c r="K426" s="466"/>
      <c r="L426" s="472"/>
      <c r="M426" s="466"/>
      <c r="N426" s="466"/>
      <c r="O426" s="466"/>
      <c r="P426" s="436"/>
      <c r="Q426" s="180"/>
      <c r="R426" s="466"/>
      <c r="S426" s="466"/>
      <c r="T426" s="466"/>
      <c r="U426" s="466"/>
      <c r="V426" s="466"/>
      <c r="W426" s="466"/>
      <c r="X426" s="466"/>
      <c r="Y426" s="466"/>
      <c r="Z426" s="466"/>
      <c r="AA426" s="466"/>
      <c r="AB426" s="466"/>
      <c r="AC426" s="466"/>
      <c r="AD426" s="466"/>
      <c r="AE426" s="466"/>
      <c r="AF426" s="466"/>
      <c r="AG426" s="466"/>
      <c r="AH426" s="466"/>
      <c r="AI426" s="466"/>
      <c r="AJ426" s="466"/>
    </row>
    <row r="427" spans="1:36" ht="12.75" customHeight="1">
      <c r="A427" s="466"/>
      <c r="B427" s="466"/>
      <c r="C427" s="466"/>
      <c r="D427" s="466"/>
      <c r="E427" s="466"/>
      <c r="F427" s="466"/>
      <c r="G427" s="466"/>
      <c r="H427" s="466"/>
      <c r="I427" s="466"/>
      <c r="J427" s="466"/>
      <c r="K427" s="466"/>
      <c r="L427" s="472"/>
      <c r="M427" s="466"/>
      <c r="N427" s="466"/>
      <c r="O427" s="466"/>
      <c r="P427" s="436"/>
      <c r="Q427" s="180"/>
      <c r="R427" s="466"/>
      <c r="S427" s="466"/>
      <c r="T427" s="466"/>
      <c r="U427" s="466"/>
      <c r="V427" s="466"/>
      <c r="W427" s="466"/>
      <c r="X427" s="466"/>
      <c r="Y427" s="466"/>
      <c r="Z427" s="466"/>
      <c r="AA427" s="466"/>
      <c r="AB427" s="466"/>
      <c r="AC427" s="466"/>
      <c r="AD427" s="466"/>
      <c r="AE427" s="466"/>
      <c r="AF427" s="466"/>
      <c r="AG427" s="466"/>
      <c r="AH427" s="466"/>
      <c r="AI427" s="466"/>
      <c r="AJ427" s="466"/>
    </row>
    <row r="428" spans="1:36" ht="12.75" customHeight="1">
      <c r="A428" s="466"/>
      <c r="B428" s="466"/>
      <c r="C428" s="466"/>
      <c r="D428" s="466"/>
      <c r="E428" s="466"/>
      <c r="F428" s="466"/>
      <c r="G428" s="466"/>
      <c r="H428" s="466"/>
      <c r="I428" s="466"/>
      <c r="J428" s="466"/>
      <c r="K428" s="466"/>
      <c r="L428" s="472"/>
      <c r="M428" s="466"/>
      <c r="N428" s="466"/>
      <c r="O428" s="466"/>
      <c r="P428" s="436"/>
      <c r="Q428" s="180"/>
      <c r="R428" s="466"/>
      <c r="S428" s="466"/>
      <c r="T428" s="466"/>
      <c r="U428" s="466"/>
      <c r="V428" s="466"/>
      <c r="W428" s="466"/>
      <c r="X428" s="466"/>
      <c r="Y428" s="466"/>
      <c r="Z428" s="466"/>
      <c r="AA428" s="466"/>
      <c r="AB428" s="466"/>
      <c r="AC428" s="466"/>
      <c r="AD428" s="466"/>
      <c r="AE428" s="466"/>
      <c r="AF428" s="466"/>
      <c r="AG428" s="466"/>
      <c r="AH428" s="466"/>
      <c r="AI428" s="466"/>
      <c r="AJ428" s="466"/>
    </row>
    <row r="429" spans="1:36" ht="12.75" customHeight="1">
      <c r="A429" s="466"/>
      <c r="B429" s="466"/>
      <c r="C429" s="466"/>
      <c r="D429" s="466"/>
      <c r="E429" s="466"/>
      <c r="F429" s="466"/>
      <c r="G429" s="466"/>
      <c r="H429" s="466"/>
      <c r="I429" s="466"/>
      <c r="J429" s="466"/>
      <c r="K429" s="466"/>
      <c r="L429" s="472"/>
      <c r="M429" s="466"/>
      <c r="N429" s="466"/>
      <c r="O429" s="466"/>
      <c r="P429" s="436"/>
      <c r="Q429" s="180"/>
      <c r="R429" s="466"/>
      <c r="S429" s="466"/>
      <c r="T429" s="466"/>
      <c r="U429" s="466"/>
      <c r="V429" s="466"/>
      <c r="W429" s="466"/>
      <c r="X429" s="466"/>
      <c r="Y429" s="466"/>
      <c r="Z429" s="466"/>
      <c r="AA429" s="466"/>
      <c r="AB429" s="466"/>
      <c r="AC429" s="466"/>
      <c r="AD429" s="466"/>
      <c r="AE429" s="466"/>
      <c r="AF429" s="466"/>
      <c r="AG429" s="466"/>
      <c r="AH429" s="466"/>
      <c r="AI429" s="466"/>
      <c r="AJ429" s="466"/>
    </row>
    <row r="430" spans="1:36" ht="12.75" customHeight="1">
      <c r="A430" s="466"/>
      <c r="B430" s="466"/>
      <c r="C430" s="466"/>
      <c r="D430" s="466"/>
      <c r="E430" s="466"/>
      <c r="F430" s="466"/>
      <c r="G430" s="466"/>
      <c r="H430" s="466"/>
      <c r="I430" s="466"/>
      <c r="J430" s="466"/>
      <c r="K430" s="466"/>
      <c r="L430" s="472"/>
      <c r="M430" s="466"/>
      <c r="N430" s="466"/>
      <c r="O430" s="466"/>
      <c r="P430" s="436"/>
      <c r="Q430" s="180"/>
      <c r="R430" s="466"/>
      <c r="S430" s="466"/>
      <c r="T430" s="466"/>
      <c r="U430" s="466"/>
      <c r="V430" s="466"/>
      <c r="W430" s="466"/>
      <c r="X430" s="466"/>
      <c r="Y430" s="466"/>
      <c r="Z430" s="466"/>
      <c r="AA430" s="466"/>
      <c r="AB430" s="466"/>
      <c r="AC430" s="466"/>
      <c r="AD430" s="466"/>
      <c r="AE430" s="466"/>
      <c r="AF430" s="466"/>
      <c r="AG430" s="466"/>
      <c r="AH430" s="466"/>
      <c r="AI430" s="466"/>
      <c r="AJ430" s="466"/>
    </row>
    <row r="431" spans="1:36" ht="12.75" customHeight="1">
      <c r="A431" s="466"/>
      <c r="B431" s="466"/>
      <c r="C431" s="466"/>
      <c r="D431" s="466"/>
      <c r="E431" s="466"/>
      <c r="F431" s="466"/>
      <c r="G431" s="466"/>
      <c r="H431" s="466"/>
      <c r="I431" s="466"/>
      <c r="J431" s="466"/>
      <c r="K431" s="466"/>
      <c r="L431" s="472"/>
      <c r="M431" s="466"/>
      <c r="N431" s="466"/>
      <c r="O431" s="466"/>
      <c r="P431" s="436"/>
      <c r="Q431" s="180"/>
      <c r="R431" s="466"/>
      <c r="S431" s="466"/>
      <c r="T431" s="466"/>
      <c r="U431" s="466"/>
      <c r="V431" s="466"/>
      <c r="W431" s="466"/>
      <c r="X431" s="466"/>
      <c r="Y431" s="466"/>
      <c r="Z431" s="466"/>
      <c r="AA431" s="466"/>
      <c r="AB431" s="466"/>
      <c r="AC431" s="466"/>
      <c r="AD431" s="466"/>
      <c r="AE431" s="466"/>
      <c r="AF431" s="466"/>
      <c r="AG431" s="466"/>
      <c r="AH431" s="466"/>
      <c r="AI431" s="466"/>
      <c r="AJ431" s="466"/>
    </row>
    <row r="432" spans="1:36" ht="12.75" customHeight="1">
      <c r="A432" s="466"/>
      <c r="B432" s="466"/>
      <c r="C432" s="466"/>
      <c r="D432" s="466"/>
      <c r="E432" s="466"/>
      <c r="F432" s="466"/>
      <c r="G432" s="466"/>
      <c r="H432" s="466"/>
      <c r="I432" s="466"/>
      <c r="J432" s="466"/>
      <c r="K432" s="466"/>
      <c r="L432" s="472"/>
      <c r="M432" s="466"/>
      <c r="N432" s="466"/>
      <c r="O432" s="466"/>
      <c r="P432" s="436"/>
      <c r="Q432" s="180"/>
      <c r="R432" s="466"/>
      <c r="S432" s="466"/>
      <c r="T432" s="466"/>
      <c r="U432" s="466"/>
      <c r="V432" s="466"/>
      <c r="W432" s="466"/>
      <c r="X432" s="466"/>
      <c r="Y432" s="466"/>
      <c r="Z432" s="466"/>
      <c r="AA432" s="466"/>
      <c r="AB432" s="466"/>
      <c r="AC432" s="466"/>
      <c r="AD432" s="466"/>
      <c r="AE432" s="466"/>
      <c r="AF432" s="466"/>
      <c r="AG432" s="466"/>
      <c r="AH432" s="466"/>
      <c r="AI432" s="466"/>
      <c r="AJ432" s="466"/>
    </row>
    <row r="433" spans="1:36" ht="12.75" customHeight="1">
      <c r="A433" s="466"/>
      <c r="B433" s="466"/>
      <c r="C433" s="466"/>
      <c r="D433" s="466"/>
      <c r="E433" s="466"/>
      <c r="F433" s="466"/>
      <c r="G433" s="466"/>
      <c r="H433" s="466"/>
      <c r="I433" s="466"/>
      <c r="J433" s="466"/>
      <c r="K433" s="466"/>
      <c r="L433" s="472"/>
      <c r="M433" s="466"/>
      <c r="N433" s="466"/>
      <c r="O433" s="466"/>
      <c r="P433" s="436"/>
      <c r="Q433" s="180"/>
      <c r="R433" s="466"/>
      <c r="S433" s="466"/>
      <c r="T433" s="466"/>
      <c r="U433" s="466"/>
      <c r="V433" s="466"/>
      <c r="W433" s="466"/>
      <c r="X433" s="466"/>
      <c r="Y433" s="466"/>
      <c r="Z433" s="466"/>
      <c r="AA433" s="466"/>
      <c r="AB433" s="466"/>
      <c r="AC433" s="466"/>
      <c r="AD433" s="466"/>
      <c r="AE433" s="466"/>
      <c r="AF433" s="466"/>
      <c r="AG433" s="466"/>
      <c r="AH433" s="466"/>
      <c r="AI433" s="466"/>
      <c r="AJ433" s="466"/>
    </row>
    <row r="434" spans="1:36" ht="12.75" customHeight="1">
      <c r="A434" s="466"/>
      <c r="B434" s="466"/>
      <c r="C434" s="466"/>
      <c r="D434" s="466"/>
      <c r="E434" s="466"/>
      <c r="F434" s="466"/>
      <c r="G434" s="466"/>
      <c r="H434" s="466"/>
      <c r="I434" s="466"/>
      <c r="J434" s="466"/>
      <c r="K434" s="466"/>
      <c r="L434" s="472"/>
      <c r="M434" s="466"/>
      <c r="N434" s="466"/>
      <c r="O434" s="466"/>
      <c r="P434" s="436"/>
      <c r="Q434" s="180"/>
      <c r="R434" s="466"/>
      <c r="S434" s="466"/>
      <c r="T434" s="466"/>
      <c r="U434" s="466"/>
      <c r="V434" s="466"/>
      <c r="W434" s="466"/>
      <c r="X434" s="466"/>
      <c r="Y434" s="466"/>
      <c r="Z434" s="466"/>
      <c r="AA434" s="466"/>
      <c r="AB434" s="466"/>
      <c r="AC434" s="466"/>
      <c r="AD434" s="466"/>
      <c r="AE434" s="466"/>
      <c r="AF434" s="466"/>
      <c r="AG434" s="466"/>
      <c r="AH434" s="466"/>
      <c r="AI434" s="466"/>
      <c r="AJ434" s="466"/>
    </row>
    <row r="435" spans="1:36" ht="12.75" customHeight="1">
      <c r="A435" s="466"/>
      <c r="B435" s="466"/>
      <c r="C435" s="466"/>
      <c r="D435" s="466"/>
      <c r="E435" s="466"/>
      <c r="F435" s="466"/>
      <c r="G435" s="466"/>
      <c r="H435" s="466"/>
      <c r="I435" s="466"/>
      <c r="J435" s="466"/>
      <c r="K435" s="466"/>
      <c r="L435" s="472"/>
      <c r="M435" s="466"/>
      <c r="N435" s="466"/>
      <c r="O435" s="466"/>
      <c r="P435" s="436"/>
      <c r="Q435" s="180"/>
      <c r="R435" s="466"/>
      <c r="S435" s="466"/>
      <c r="T435" s="466"/>
      <c r="U435" s="466"/>
      <c r="V435" s="466"/>
      <c r="W435" s="466"/>
      <c r="X435" s="466"/>
      <c r="Y435" s="466"/>
      <c r="Z435" s="466"/>
      <c r="AA435" s="466"/>
      <c r="AB435" s="466"/>
      <c r="AC435" s="466"/>
      <c r="AD435" s="466"/>
      <c r="AE435" s="466"/>
      <c r="AF435" s="466"/>
      <c r="AG435" s="466"/>
      <c r="AH435" s="466"/>
      <c r="AI435" s="466"/>
      <c r="AJ435" s="466"/>
    </row>
    <row r="436" spans="1:36" ht="12.75" customHeight="1">
      <c r="A436" s="466"/>
      <c r="B436" s="466"/>
      <c r="C436" s="466"/>
      <c r="D436" s="466"/>
      <c r="E436" s="466"/>
      <c r="F436" s="466"/>
      <c r="G436" s="466"/>
      <c r="H436" s="466"/>
      <c r="I436" s="466"/>
      <c r="J436" s="466"/>
      <c r="K436" s="466"/>
      <c r="L436" s="472"/>
      <c r="M436" s="466"/>
      <c r="N436" s="466"/>
      <c r="O436" s="466"/>
      <c r="P436" s="436"/>
      <c r="Q436" s="180"/>
      <c r="R436" s="466"/>
      <c r="S436" s="466"/>
      <c r="T436" s="466"/>
      <c r="U436" s="466"/>
      <c r="V436" s="466"/>
      <c r="W436" s="466"/>
      <c r="X436" s="466"/>
      <c r="Y436" s="466"/>
      <c r="Z436" s="466"/>
      <c r="AA436" s="466"/>
      <c r="AB436" s="466"/>
      <c r="AC436" s="466"/>
      <c r="AD436" s="466"/>
      <c r="AE436" s="466"/>
      <c r="AF436" s="466"/>
      <c r="AG436" s="466"/>
      <c r="AH436" s="466"/>
      <c r="AI436" s="466"/>
      <c r="AJ436" s="466"/>
    </row>
    <row r="437" spans="1:36" ht="12.75" customHeight="1">
      <c r="A437" s="466"/>
      <c r="B437" s="466"/>
      <c r="C437" s="466"/>
      <c r="D437" s="466"/>
      <c r="E437" s="466"/>
      <c r="F437" s="466"/>
      <c r="G437" s="466"/>
      <c r="H437" s="466"/>
      <c r="I437" s="466"/>
      <c r="J437" s="466"/>
      <c r="K437" s="466"/>
      <c r="L437" s="472"/>
      <c r="M437" s="466"/>
      <c r="N437" s="466"/>
      <c r="O437" s="466"/>
      <c r="P437" s="436"/>
      <c r="Q437" s="180"/>
      <c r="R437" s="466"/>
      <c r="S437" s="466"/>
      <c r="T437" s="466"/>
      <c r="U437" s="466"/>
      <c r="V437" s="466"/>
      <c r="W437" s="466"/>
      <c r="X437" s="466"/>
      <c r="Y437" s="466"/>
      <c r="Z437" s="466"/>
      <c r="AA437" s="466"/>
      <c r="AB437" s="466"/>
      <c r="AC437" s="466"/>
      <c r="AD437" s="466"/>
      <c r="AE437" s="466"/>
      <c r="AF437" s="466"/>
      <c r="AG437" s="466"/>
      <c r="AH437" s="466"/>
      <c r="AI437" s="466"/>
      <c r="AJ437" s="466"/>
    </row>
    <row r="438" spans="1:36" ht="12.75" customHeight="1">
      <c r="A438" s="466"/>
      <c r="B438" s="466"/>
      <c r="C438" s="466"/>
      <c r="D438" s="466"/>
      <c r="E438" s="466"/>
      <c r="F438" s="466"/>
      <c r="G438" s="466"/>
      <c r="H438" s="466"/>
      <c r="I438" s="466"/>
      <c r="J438" s="466"/>
      <c r="K438" s="466"/>
      <c r="L438" s="472"/>
      <c r="M438" s="466"/>
      <c r="N438" s="466"/>
      <c r="O438" s="466"/>
      <c r="P438" s="436"/>
      <c r="Q438" s="180"/>
      <c r="R438" s="466"/>
      <c r="S438" s="466"/>
      <c r="T438" s="466"/>
      <c r="U438" s="466"/>
      <c r="V438" s="466"/>
      <c r="W438" s="466"/>
      <c r="X438" s="466"/>
      <c r="Y438" s="466"/>
      <c r="Z438" s="466"/>
      <c r="AA438" s="466"/>
      <c r="AB438" s="466"/>
      <c r="AC438" s="466"/>
      <c r="AD438" s="466"/>
      <c r="AE438" s="466"/>
      <c r="AF438" s="466"/>
      <c r="AG438" s="466"/>
      <c r="AH438" s="466"/>
      <c r="AI438" s="466"/>
      <c r="AJ438" s="466"/>
    </row>
    <row r="439" spans="1:36" ht="12.75" customHeight="1">
      <c r="A439" s="466"/>
      <c r="B439" s="466"/>
      <c r="C439" s="466"/>
      <c r="D439" s="466"/>
      <c r="E439" s="466"/>
      <c r="F439" s="466"/>
      <c r="G439" s="466"/>
      <c r="H439" s="466"/>
      <c r="I439" s="466"/>
      <c r="J439" s="466"/>
      <c r="K439" s="466"/>
      <c r="L439" s="472"/>
      <c r="M439" s="466"/>
      <c r="N439" s="466"/>
      <c r="O439" s="466"/>
      <c r="P439" s="436"/>
      <c r="Q439" s="180"/>
      <c r="R439" s="466"/>
      <c r="S439" s="466"/>
      <c r="T439" s="466"/>
      <c r="U439" s="466"/>
      <c r="V439" s="466"/>
      <c r="W439" s="466"/>
      <c r="X439" s="466"/>
      <c r="Y439" s="466"/>
      <c r="Z439" s="466"/>
      <c r="AA439" s="466"/>
      <c r="AB439" s="466"/>
      <c r="AC439" s="466"/>
      <c r="AD439" s="466"/>
      <c r="AE439" s="466"/>
      <c r="AF439" s="466"/>
      <c r="AG439" s="466"/>
      <c r="AH439" s="466"/>
      <c r="AI439" s="466"/>
      <c r="AJ439" s="466"/>
    </row>
    <row r="440" spans="1:36" ht="12.75" customHeight="1">
      <c r="A440" s="466"/>
      <c r="B440" s="466"/>
      <c r="C440" s="466"/>
      <c r="D440" s="466"/>
      <c r="E440" s="466"/>
      <c r="F440" s="466"/>
      <c r="G440" s="466"/>
      <c r="H440" s="466"/>
      <c r="I440" s="466"/>
      <c r="J440" s="466"/>
      <c r="K440" s="466"/>
      <c r="L440" s="472"/>
      <c r="M440" s="466"/>
      <c r="N440" s="466"/>
      <c r="O440" s="466"/>
      <c r="P440" s="436"/>
      <c r="Q440" s="180"/>
      <c r="R440" s="466"/>
      <c r="S440" s="466"/>
      <c r="T440" s="466"/>
      <c r="U440" s="466"/>
      <c r="V440" s="466"/>
      <c r="W440" s="466"/>
      <c r="X440" s="466"/>
      <c r="Y440" s="466"/>
      <c r="Z440" s="466"/>
      <c r="AA440" s="466"/>
      <c r="AB440" s="466"/>
      <c r="AC440" s="466"/>
      <c r="AD440" s="466"/>
      <c r="AE440" s="466"/>
      <c r="AF440" s="466"/>
      <c r="AG440" s="466"/>
      <c r="AH440" s="466"/>
      <c r="AI440" s="466"/>
      <c r="AJ440" s="466"/>
    </row>
    <row r="441" spans="1:36" ht="12.75" customHeight="1">
      <c r="A441" s="466"/>
      <c r="B441" s="466"/>
      <c r="C441" s="466"/>
      <c r="D441" s="466"/>
      <c r="E441" s="466"/>
      <c r="F441" s="466"/>
      <c r="G441" s="466"/>
      <c r="H441" s="466"/>
      <c r="I441" s="466"/>
      <c r="J441" s="466"/>
      <c r="K441" s="466"/>
      <c r="L441" s="472"/>
      <c r="M441" s="466"/>
      <c r="N441" s="466"/>
      <c r="O441" s="466"/>
      <c r="P441" s="436"/>
      <c r="Q441" s="180"/>
      <c r="R441" s="466"/>
      <c r="S441" s="466"/>
      <c r="T441" s="466"/>
      <c r="U441" s="466"/>
      <c r="V441" s="466"/>
      <c r="W441" s="466"/>
      <c r="X441" s="466"/>
      <c r="Y441" s="466"/>
      <c r="Z441" s="466"/>
      <c r="AA441" s="466"/>
      <c r="AB441" s="466"/>
      <c r="AC441" s="466"/>
      <c r="AD441" s="466"/>
      <c r="AE441" s="466"/>
      <c r="AF441" s="466"/>
      <c r="AG441" s="466"/>
      <c r="AH441" s="466"/>
      <c r="AI441" s="466"/>
      <c r="AJ441" s="466"/>
    </row>
    <row r="442" spans="1:36" ht="12.75" customHeight="1">
      <c r="A442" s="466"/>
      <c r="B442" s="466"/>
      <c r="C442" s="466"/>
      <c r="D442" s="466"/>
      <c r="E442" s="466"/>
      <c r="F442" s="466"/>
      <c r="G442" s="466"/>
      <c r="H442" s="466"/>
      <c r="I442" s="466"/>
      <c r="J442" s="466"/>
      <c r="K442" s="466"/>
      <c r="L442" s="472"/>
      <c r="M442" s="466"/>
      <c r="N442" s="466"/>
      <c r="O442" s="466"/>
      <c r="P442" s="436"/>
      <c r="Q442" s="180"/>
      <c r="R442" s="466"/>
      <c r="S442" s="466"/>
      <c r="T442" s="466"/>
      <c r="U442" s="466"/>
      <c r="V442" s="466"/>
      <c r="W442" s="466"/>
      <c r="X442" s="466"/>
      <c r="Y442" s="466"/>
      <c r="Z442" s="466"/>
      <c r="AA442" s="466"/>
      <c r="AB442" s="466"/>
      <c r="AC442" s="466"/>
      <c r="AD442" s="466"/>
      <c r="AE442" s="466"/>
      <c r="AF442" s="466"/>
      <c r="AG442" s="466"/>
      <c r="AH442" s="466"/>
      <c r="AI442" s="466"/>
      <c r="AJ442" s="466"/>
    </row>
    <row r="443" spans="1:36" ht="12.75" customHeight="1">
      <c r="A443" s="466"/>
      <c r="B443" s="466"/>
      <c r="C443" s="466"/>
      <c r="D443" s="466"/>
      <c r="E443" s="466"/>
      <c r="F443" s="466"/>
      <c r="G443" s="466"/>
      <c r="H443" s="466"/>
      <c r="I443" s="466"/>
      <c r="J443" s="466"/>
      <c r="K443" s="466"/>
      <c r="L443" s="472"/>
      <c r="M443" s="466"/>
      <c r="N443" s="466"/>
      <c r="O443" s="466"/>
      <c r="P443" s="436"/>
      <c r="Q443" s="180"/>
      <c r="R443" s="466"/>
      <c r="S443" s="466"/>
      <c r="T443" s="466"/>
      <c r="U443" s="466"/>
      <c r="V443" s="466"/>
      <c r="W443" s="466"/>
      <c r="X443" s="466"/>
      <c r="Y443" s="466"/>
      <c r="Z443" s="466"/>
      <c r="AA443" s="466"/>
      <c r="AB443" s="466"/>
      <c r="AC443" s="466"/>
      <c r="AD443" s="466"/>
      <c r="AE443" s="466"/>
      <c r="AF443" s="466"/>
      <c r="AG443" s="466"/>
      <c r="AH443" s="466"/>
      <c r="AI443" s="466"/>
      <c r="AJ443" s="466"/>
    </row>
    <row r="444" spans="1:36" ht="12.75" customHeight="1">
      <c r="A444" s="466"/>
      <c r="B444" s="466"/>
      <c r="C444" s="466"/>
      <c r="D444" s="466"/>
      <c r="E444" s="466"/>
      <c r="F444" s="466"/>
      <c r="G444" s="466"/>
      <c r="H444" s="466"/>
      <c r="I444" s="466"/>
      <c r="J444" s="466"/>
      <c r="K444" s="466"/>
      <c r="L444" s="472"/>
      <c r="M444" s="466"/>
      <c r="N444" s="466"/>
      <c r="O444" s="466"/>
      <c r="P444" s="436"/>
      <c r="Q444" s="180"/>
      <c r="R444" s="466"/>
      <c r="S444" s="466"/>
      <c r="T444" s="466"/>
      <c r="U444" s="466"/>
      <c r="V444" s="466"/>
      <c r="W444" s="466"/>
      <c r="X444" s="466"/>
      <c r="Y444" s="466"/>
      <c r="Z444" s="466"/>
      <c r="AA444" s="466"/>
      <c r="AB444" s="466"/>
      <c r="AC444" s="466"/>
      <c r="AD444" s="466"/>
      <c r="AE444" s="466"/>
      <c r="AF444" s="466"/>
      <c r="AG444" s="466"/>
      <c r="AH444" s="466"/>
      <c r="AI444" s="466"/>
      <c r="AJ444" s="466"/>
    </row>
    <row r="445" spans="1:36" ht="12.75" customHeight="1">
      <c r="A445" s="466"/>
      <c r="B445" s="466"/>
      <c r="C445" s="466"/>
      <c r="D445" s="466"/>
      <c r="E445" s="466"/>
      <c r="F445" s="466"/>
      <c r="G445" s="466"/>
      <c r="H445" s="466"/>
      <c r="I445" s="466"/>
      <c r="J445" s="466"/>
      <c r="K445" s="466"/>
      <c r="L445" s="472"/>
      <c r="M445" s="466"/>
      <c r="N445" s="466"/>
      <c r="O445" s="466"/>
      <c r="P445" s="436"/>
      <c r="Q445" s="180"/>
      <c r="R445" s="466"/>
      <c r="S445" s="466"/>
      <c r="T445" s="466"/>
      <c r="U445" s="466"/>
      <c r="V445" s="466"/>
      <c r="W445" s="466"/>
      <c r="X445" s="466"/>
      <c r="Y445" s="466"/>
      <c r="Z445" s="466"/>
      <c r="AA445" s="466"/>
      <c r="AB445" s="466"/>
      <c r="AC445" s="466"/>
      <c r="AD445" s="466"/>
      <c r="AE445" s="466"/>
      <c r="AF445" s="466"/>
      <c r="AG445" s="466"/>
      <c r="AH445" s="466"/>
      <c r="AI445" s="466"/>
      <c r="AJ445" s="466"/>
    </row>
    <row r="446" spans="1:36" ht="12.75" customHeight="1">
      <c r="A446" s="466"/>
      <c r="B446" s="466"/>
      <c r="C446" s="466"/>
      <c r="D446" s="466"/>
      <c r="E446" s="466"/>
      <c r="F446" s="466"/>
      <c r="G446" s="466"/>
      <c r="H446" s="466"/>
      <c r="I446" s="466"/>
      <c r="J446" s="466"/>
      <c r="K446" s="466"/>
      <c r="L446" s="472"/>
      <c r="M446" s="466"/>
      <c r="N446" s="466"/>
      <c r="O446" s="466"/>
      <c r="P446" s="436"/>
      <c r="Q446" s="180"/>
      <c r="R446" s="466"/>
      <c r="S446" s="466"/>
      <c r="T446" s="466"/>
      <c r="U446" s="466"/>
      <c r="V446" s="466"/>
      <c r="W446" s="466"/>
      <c r="X446" s="466"/>
      <c r="Y446" s="466"/>
      <c r="Z446" s="466"/>
      <c r="AA446" s="466"/>
      <c r="AB446" s="466"/>
      <c r="AC446" s="466"/>
      <c r="AD446" s="466"/>
      <c r="AE446" s="466"/>
      <c r="AF446" s="466"/>
      <c r="AG446" s="466"/>
      <c r="AH446" s="466"/>
      <c r="AI446" s="466"/>
      <c r="AJ446" s="466"/>
    </row>
    <row r="447" spans="1:36" ht="12.75" customHeight="1">
      <c r="A447" s="466"/>
      <c r="B447" s="466"/>
      <c r="C447" s="466"/>
      <c r="D447" s="466"/>
      <c r="E447" s="466"/>
      <c r="F447" s="466"/>
      <c r="G447" s="466"/>
      <c r="H447" s="466"/>
      <c r="I447" s="466"/>
      <c r="J447" s="466"/>
      <c r="K447" s="466"/>
      <c r="L447" s="472"/>
      <c r="M447" s="466"/>
      <c r="N447" s="466"/>
      <c r="O447" s="466"/>
      <c r="P447" s="436"/>
      <c r="Q447" s="180"/>
      <c r="R447" s="466"/>
      <c r="S447" s="466"/>
      <c r="T447" s="466"/>
      <c r="U447" s="466"/>
      <c r="V447" s="466"/>
      <c r="W447" s="466"/>
      <c r="X447" s="466"/>
      <c r="Y447" s="466"/>
      <c r="Z447" s="466"/>
      <c r="AA447" s="466"/>
      <c r="AB447" s="466"/>
      <c r="AC447" s="466"/>
      <c r="AD447" s="466"/>
      <c r="AE447" s="466"/>
      <c r="AF447" s="466"/>
      <c r="AG447" s="466"/>
      <c r="AH447" s="466"/>
      <c r="AI447" s="466"/>
      <c r="AJ447" s="466"/>
    </row>
    <row r="448" spans="1:36" ht="12.75" customHeight="1">
      <c r="A448" s="466"/>
      <c r="B448" s="466"/>
      <c r="C448" s="466"/>
      <c r="D448" s="466"/>
      <c r="E448" s="466"/>
      <c r="F448" s="466"/>
      <c r="G448" s="466"/>
      <c r="H448" s="466"/>
      <c r="I448" s="466"/>
      <c r="J448" s="466"/>
      <c r="K448" s="466"/>
      <c r="L448" s="472"/>
      <c r="M448" s="466"/>
      <c r="N448" s="466"/>
      <c r="O448" s="466"/>
      <c r="P448" s="436"/>
      <c r="Q448" s="180"/>
      <c r="R448" s="466"/>
      <c r="S448" s="466"/>
      <c r="T448" s="466"/>
      <c r="U448" s="466"/>
      <c r="V448" s="466"/>
      <c r="W448" s="466"/>
      <c r="X448" s="466"/>
      <c r="Y448" s="466"/>
      <c r="Z448" s="466"/>
      <c r="AA448" s="466"/>
      <c r="AB448" s="466"/>
      <c r="AC448" s="466"/>
      <c r="AD448" s="466"/>
      <c r="AE448" s="466"/>
      <c r="AF448" s="466"/>
      <c r="AG448" s="466"/>
      <c r="AH448" s="466"/>
      <c r="AI448" s="466"/>
      <c r="AJ448" s="466"/>
    </row>
    <row r="449" spans="1:36" ht="12.75" customHeight="1">
      <c r="A449" s="466"/>
      <c r="B449" s="466"/>
      <c r="C449" s="466"/>
      <c r="D449" s="466"/>
      <c r="E449" s="466"/>
      <c r="F449" s="466"/>
      <c r="G449" s="466"/>
      <c r="H449" s="466"/>
      <c r="I449" s="466"/>
      <c r="J449" s="466"/>
      <c r="K449" s="466"/>
      <c r="L449" s="472"/>
      <c r="M449" s="466"/>
      <c r="N449" s="466"/>
      <c r="O449" s="466"/>
      <c r="P449" s="436"/>
      <c r="Q449" s="180"/>
      <c r="R449" s="466"/>
      <c r="S449" s="466"/>
      <c r="T449" s="466"/>
      <c r="U449" s="466"/>
      <c r="V449" s="466"/>
      <c r="W449" s="466"/>
      <c r="X449" s="466"/>
      <c r="Y449" s="466"/>
      <c r="Z449" s="466"/>
      <c r="AA449" s="466"/>
      <c r="AB449" s="466"/>
      <c r="AC449" s="466"/>
      <c r="AD449" s="466"/>
      <c r="AE449" s="466"/>
      <c r="AF449" s="466"/>
      <c r="AG449" s="466"/>
      <c r="AH449" s="466"/>
      <c r="AI449" s="466"/>
      <c r="AJ449" s="466"/>
    </row>
    <row r="450" spans="1:36" ht="12.75" customHeight="1">
      <c r="A450" s="466"/>
      <c r="B450" s="466"/>
      <c r="C450" s="466"/>
      <c r="D450" s="466"/>
      <c r="E450" s="466"/>
      <c r="F450" s="466"/>
      <c r="G450" s="466"/>
      <c r="H450" s="466"/>
      <c r="I450" s="466"/>
      <c r="J450" s="466"/>
      <c r="K450" s="466"/>
      <c r="L450" s="472"/>
      <c r="M450" s="466"/>
      <c r="N450" s="466"/>
      <c r="O450" s="466"/>
      <c r="P450" s="436"/>
      <c r="Q450" s="180"/>
      <c r="R450" s="466"/>
      <c r="S450" s="466"/>
      <c r="T450" s="466"/>
      <c r="U450" s="466"/>
      <c r="V450" s="466"/>
      <c r="W450" s="466"/>
      <c r="X450" s="466"/>
      <c r="Y450" s="466"/>
      <c r="Z450" s="466"/>
      <c r="AA450" s="466"/>
      <c r="AB450" s="466"/>
      <c r="AC450" s="466"/>
      <c r="AD450" s="466"/>
      <c r="AE450" s="466"/>
      <c r="AF450" s="466"/>
      <c r="AG450" s="466"/>
      <c r="AH450" s="466"/>
      <c r="AI450" s="466"/>
      <c r="AJ450" s="466"/>
    </row>
    <row r="451" spans="1:36" ht="12.75" customHeight="1">
      <c r="A451" s="466"/>
      <c r="B451" s="466"/>
      <c r="C451" s="466"/>
      <c r="D451" s="466"/>
      <c r="E451" s="466"/>
      <c r="F451" s="466"/>
      <c r="G451" s="466"/>
      <c r="H451" s="466"/>
      <c r="I451" s="466"/>
      <c r="J451" s="466"/>
      <c r="K451" s="466"/>
      <c r="L451" s="472"/>
      <c r="M451" s="466"/>
      <c r="N451" s="466"/>
      <c r="O451" s="466"/>
      <c r="P451" s="436"/>
      <c r="Q451" s="180"/>
      <c r="R451" s="466"/>
      <c r="S451" s="466"/>
      <c r="T451" s="466"/>
      <c r="U451" s="466"/>
      <c r="V451" s="466"/>
      <c r="W451" s="466"/>
      <c r="X451" s="466"/>
      <c r="Y451" s="466"/>
      <c r="Z451" s="466"/>
      <c r="AA451" s="466"/>
      <c r="AB451" s="466"/>
      <c r="AC451" s="466"/>
      <c r="AD451" s="466"/>
      <c r="AE451" s="466"/>
      <c r="AF451" s="466"/>
      <c r="AG451" s="466"/>
      <c r="AH451" s="466"/>
      <c r="AI451" s="466"/>
      <c r="AJ451" s="466"/>
    </row>
    <row r="452" spans="1:36" ht="12.75" customHeight="1">
      <c r="A452" s="466"/>
      <c r="B452" s="466"/>
      <c r="C452" s="466"/>
      <c r="D452" s="466"/>
      <c r="E452" s="466"/>
      <c r="F452" s="466"/>
      <c r="G452" s="466"/>
      <c r="H452" s="466"/>
      <c r="I452" s="466"/>
      <c r="J452" s="466"/>
      <c r="K452" s="466"/>
      <c r="L452" s="472"/>
      <c r="M452" s="466"/>
      <c r="N452" s="466"/>
      <c r="O452" s="466"/>
      <c r="P452" s="436"/>
      <c r="Q452" s="180"/>
      <c r="R452" s="466"/>
      <c r="S452" s="466"/>
      <c r="T452" s="466"/>
      <c r="U452" s="466"/>
      <c r="V452" s="466"/>
      <c r="W452" s="466"/>
      <c r="X452" s="466"/>
      <c r="Y452" s="466"/>
      <c r="Z452" s="466"/>
      <c r="AA452" s="466"/>
      <c r="AB452" s="466"/>
      <c r="AC452" s="466"/>
      <c r="AD452" s="466"/>
      <c r="AE452" s="466"/>
      <c r="AF452" s="466"/>
      <c r="AG452" s="466"/>
      <c r="AH452" s="466"/>
      <c r="AI452" s="466"/>
      <c r="AJ452" s="466"/>
    </row>
    <row r="453" spans="1:36" ht="12.75" customHeight="1">
      <c r="A453" s="466"/>
      <c r="B453" s="466"/>
      <c r="C453" s="466"/>
      <c r="D453" s="466"/>
      <c r="E453" s="466"/>
      <c r="F453" s="466"/>
      <c r="G453" s="466"/>
      <c r="H453" s="466"/>
      <c r="I453" s="466"/>
      <c r="J453" s="466"/>
      <c r="K453" s="466"/>
      <c r="L453" s="472"/>
      <c r="M453" s="466"/>
      <c r="N453" s="466"/>
      <c r="O453" s="466"/>
      <c r="P453" s="436"/>
      <c r="Q453" s="180"/>
      <c r="R453" s="466"/>
      <c r="S453" s="466"/>
      <c r="T453" s="466"/>
      <c r="U453" s="466"/>
      <c r="V453" s="466"/>
      <c r="W453" s="466"/>
      <c r="X453" s="466"/>
      <c r="Y453" s="466"/>
      <c r="Z453" s="466"/>
      <c r="AA453" s="466"/>
      <c r="AB453" s="466"/>
      <c r="AC453" s="466"/>
      <c r="AD453" s="466"/>
      <c r="AE453" s="466"/>
      <c r="AF453" s="466"/>
      <c r="AG453" s="466"/>
      <c r="AH453" s="466"/>
      <c r="AI453" s="466"/>
      <c r="AJ453" s="466"/>
    </row>
    <row r="454" spans="1:36" ht="12.75" customHeight="1">
      <c r="A454" s="466"/>
      <c r="B454" s="466"/>
      <c r="C454" s="466"/>
      <c r="D454" s="466"/>
      <c r="E454" s="466"/>
      <c r="F454" s="466"/>
      <c r="G454" s="466"/>
      <c r="H454" s="466"/>
      <c r="I454" s="466"/>
      <c r="J454" s="466"/>
      <c r="K454" s="466"/>
      <c r="L454" s="472"/>
      <c r="M454" s="466"/>
      <c r="N454" s="466"/>
      <c r="O454" s="466"/>
      <c r="P454" s="436"/>
      <c r="Q454" s="180"/>
      <c r="R454" s="466"/>
      <c r="S454" s="466"/>
      <c r="T454" s="466"/>
      <c r="U454" s="466"/>
      <c r="V454" s="466"/>
      <c r="W454" s="466"/>
      <c r="X454" s="466"/>
      <c r="Y454" s="466"/>
      <c r="Z454" s="466"/>
      <c r="AA454" s="466"/>
      <c r="AB454" s="466"/>
      <c r="AC454" s="466"/>
      <c r="AD454" s="466"/>
      <c r="AE454" s="466"/>
      <c r="AF454" s="466"/>
      <c r="AG454" s="466"/>
      <c r="AH454" s="466"/>
      <c r="AI454" s="466"/>
      <c r="AJ454" s="466"/>
    </row>
    <row r="455" spans="1:36" ht="12.75" customHeight="1">
      <c r="A455" s="466"/>
      <c r="B455" s="466"/>
      <c r="C455" s="466"/>
      <c r="D455" s="466"/>
      <c r="E455" s="466"/>
      <c r="F455" s="466"/>
      <c r="G455" s="466"/>
      <c r="H455" s="466"/>
      <c r="I455" s="466"/>
      <c r="J455" s="466"/>
      <c r="K455" s="466"/>
      <c r="L455" s="472"/>
      <c r="M455" s="466"/>
      <c r="N455" s="466"/>
      <c r="O455" s="466"/>
      <c r="P455" s="436"/>
      <c r="Q455" s="180"/>
      <c r="R455" s="466"/>
      <c r="S455" s="466"/>
      <c r="T455" s="466"/>
      <c r="U455" s="466"/>
      <c r="V455" s="466"/>
      <c r="W455" s="466"/>
      <c r="X455" s="466"/>
      <c r="Y455" s="466"/>
      <c r="Z455" s="466"/>
      <c r="AA455" s="466"/>
      <c r="AB455" s="466"/>
      <c r="AC455" s="466"/>
      <c r="AD455" s="466"/>
      <c r="AE455" s="466"/>
      <c r="AF455" s="466"/>
      <c r="AG455" s="466"/>
      <c r="AH455" s="466"/>
      <c r="AI455" s="466"/>
      <c r="AJ455" s="466"/>
    </row>
    <row r="456" spans="1:36" ht="12.75" customHeight="1">
      <c r="A456" s="466"/>
      <c r="B456" s="466"/>
      <c r="C456" s="466"/>
      <c r="D456" s="466"/>
      <c r="E456" s="466"/>
      <c r="F456" s="466"/>
      <c r="G456" s="466"/>
      <c r="H456" s="466"/>
      <c r="I456" s="466"/>
      <c r="J456" s="466"/>
      <c r="K456" s="466"/>
      <c r="L456" s="472"/>
      <c r="M456" s="466"/>
      <c r="N456" s="466"/>
      <c r="O456" s="466"/>
      <c r="P456" s="436"/>
      <c r="Q456" s="180"/>
      <c r="R456" s="466"/>
      <c r="S456" s="466"/>
      <c r="T456" s="466"/>
      <c r="U456" s="466"/>
      <c r="V456" s="466"/>
      <c r="W456" s="466"/>
      <c r="X456" s="466"/>
      <c r="Y456" s="466"/>
      <c r="Z456" s="466"/>
      <c r="AA456" s="466"/>
      <c r="AB456" s="466"/>
      <c r="AC456" s="466"/>
      <c r="AD456" s="466"/>
      <c r="AE456" s="466"/>
      <c r="AF456" s="466"/>
      <c r="AG456" s="466"/>
      <c r="AH456" s="466"/>
      <c r="AI456" s="466"/>
      <c r="AJ456" s="466"/>
    </row>
    <row r="457" spans="1:36" ht="12.75" customHeight="1">
      <c r="A457" s="466"/>
      <c r="B457" s="466"/>
      <c r="C457" s="466"/>
      <c r="D457" s="466"/>
      <c r="E457" s="466"/>
      <c r="F457" s="466"/>
      <c r="G457" s="466"/>
      <c r="H457" s="466"/>
      <c r="I457" s="466"/>
      <c r="J457" s="466"/>
      <c r="K457" s="466"/>
      <c r="L457" s="472"/>
      <c r="M457" s="466"/>
      <c r="N457" s="466"/>
      <c r="O457" s="466"/>
      <c r="P457" s="436"/>
      <c r="Q457" s="180"/>
      <c r="R457" s="466"/>
      <c r="S457" s="466"/>
      <c r="T457" s="466"/>
      <c r="U457" s="466"/>
      <c r="V457" s="466"/>
      <c r="W457" s="466"/>
      <c r="X457" s="466"/>
      <c r="Y457" s="466"/>
      <c r="Z457" s="466"/>
      <c r="AA457" s="466"/>
      <c r="AB457" s="466"/>
      <c r="AC457" s="466"/>
      <c r="AD457" s="466"/>
      <c r="AE457" s="466"/>
      <c r="AF457" s="466"/>
      <c r="AG457" s="466"/>
      <c r="AH457" s="466"/>
      <c r="AI457" s="466"/>
      <c r="AJ457" s="466"/>
    </row>
    <row r="458" spans="1:36" ht="12.75" customHeight="1">
      <c r="A458" s="466"/>
      <c r="B458" s="466"/>
      <c r="C458" s="466"/>
      <c r="D458" s="466"/>
      <c r="E458" s="466"/>
      <c r="F458" s="466"/>
      <c r="G458" s="466"/>
      <c r="H458" s="466"/>
      <c r="I458" s="466"/>
      <c r="J458" s="466"/>
      <c r="K458" s="466"/>
      <c r="L458" s="472"/>
      <c r="M458" s="466"/>
      <c r="N458" s="466"/>
      <c r="O458" s="466"/>
      <c r="P458" s="436"/>
      <c r="Q458" s="180"/>
      <c r="R458" s="466"/>
      <c r="S458" s="466"/>
      <c r="T458" s="466"/>
      <c r="U458" s="466"/>
      <c r="V458" s="466"/>
      <c r="W458" s="466"/>
      <c r="X458" s="466"/>
      <c r="Y458" s="466"/>
      <c r="Z458" s="466"/>
      <c r="AA458" s="466"/>
      <c r="AB458" s="466"/>
      <c r="AC458" s="466"/>
      <c r="AD458" s="466"/>
      <c r="AE458" s="466"/>
      <c r="AF458" s="466"/>
      <c r="AG458" s="466"/>
      <c r="AH458" s="466"/>
      <c r="AI458" s="466"/>
      <c r="AJ458" s="466"/>
    </row>
    <row r="459" spans="1:36" ht="12.75" customHeight="1">
      <c r="A459" s="466"/>
      <c r="B459" s="466"/>
      <c r="C459" s="466"/>
      <c r="D459" s="466"/>
      <c r="E459" s="466"/>
      <c r="F459" s="466"/>
      <c r="G459" s="466"/>
      <c r="H459" s="466"/>
      <c r="I459" s="466"/>
      <c r="J459" s="466"/>
      <c r="K459" s="466"/>
      <c r="L459" s="472"/>
      <c r="M459" s="466"/>
      <c r="N459" s="466"/>
      <c r="O459" s="466"/>
      <c r="P459" s="436"/>
      <c r="Q459" s="180"/>
      <c r="R459" s="466"/>
      <c r="S459" s="466"/>
      <c r="T459" s="466"/>
      <c r="U459" s="466"/>
      <c r="V459" s="466"/>
      <c r="W459" s="466"/>
      <c r="X459" s="466"/>
      <c r="Y459" s="466"/>
      <c r="Z459" s="466"/>
      <c r="AA459" s="466"/>
      <c r="AB459" s="466"/>
      <c r="AC459" s="466"/>
      <c r="AD459" s="466"/>
      <c r="AE459" s="466"/>
      <c r="AF459" s="466"/>
      <c r="AG459" s="466"/>
      <c r="AH459" s="466"/>
      <c r="AI459" s="466"/>
      <c r="AJ459" s="466"/>
    </row>
    <row r="460" spans="1:36" ht="12.75" customHeight="1">
      <c r="A460" s="466"/>
      <c r="B460" s="466"/>
      <c r="C460" s="466"/>
      <c r="D460" s="466"/>
      <c r="E460" s="466"/>
      <c r="F460" s="466"/>
      <c r="G460" s="466"/>
      <c r="H460" s="466"/>
      <c r="I460" s="466"/>
      <c r="J460" s="466"/>
      <c r="K460" s="466"/>
      <c r="L460" s="472"/>
      <c r="M460" s="466"/>
      <c r="N460" s="466"/>
      <c r="O460" s="466"/>
      <c r="P460" s="436"/>
      <c r="Q460" s="180"/>
      <c r="R460" s="466"/>
      <c r="S460" s="466"/>
      <c r="T460" s="466"/>
      <c r="U460" s="466"/>
      <c r="V460" s="466"/>
      <c r="W460" s="466"/>
      <c r="X460" s="466"/>
      <c r="Y460" s="466"/>
      <c r="Z460" s="466"/>
      <c r="AA460" s="466"/>
      <c r="AB460" s="466"/>
      <c r="AC460" s="466"/>
      <c r="AD460" s="466"/>
      <c r="AE460" s="466"/>
      <c r="AF460" s="466"/>
      <c r="AG460" s="466"/>
      <c r="AH460" s="466"/>
      <c r="AI460" s="466"/>
      <c r="AJ460" s="466"/>
    </row>
    <row r="461" spans="1:36" ht="12.75" customHeight="1">
      <c r="A461" s="466"/>
      <c r="B461" s="466"/>
      <c r="C461" s="466"/>
      <c r="D461" s="466"/>
      <c r="E461" s="466"/>
      <c r="F461" s="466"/>
      <c r="G461" s="466"/>
      <c r="H461" s="466"/>
      <c r="I461" s="466"/>
      <c r="J461" s="466"/>
      <c r="K461" s="466"/>
      <c r="L461" s="472"/>
      <c r="M461" s="466"/>
      <c r="N461" s="466"/>
      <c r="O461" s="466"/>
      <c r="P461" s="436"/>
      <c r="Q461" s="180"/>
      <c r="R461" s="466"/>
      <c r="S461" s="466"/>
      <c r="T461" s="466"/>
      <c r="U461" s="466"/>
      <c r="V461" s="466"/>
      <c r="W461" s="466"/>
      <c r="X461" s="466"/>
      <c r="Y461" s="466"/>
      <c r="Z461" s="466"/>
      <c r="AA461" s="466"/>
      <c r="AB461" s="466"/>
      <c r="AC461" s="466"/>
      <c r="AD461" s="466"/>
      <c r="AE461" s="466"/>
      <c r="AF461" s="466"/>
      <c r="AG461" s="466"/>
      <c r="AH461" s="466"/>
      <c r="AI461" s="466"/>
      <c r="AJ461" s="466"/>
    </row>
    <row r="462" spans="1:36" ht="12.75" customHeight="1">
      <c r="A462" s="466"/>
      <c r="B462" s="466"/>
      <c r="C462" s="466"/>
      <c r="D462" s="466"/>
      <c r="E462" s="466"/>
      <c r="F462" s="466"/>
      <c r="G462" s="466"/>
      <c r="H462" s="466"/>
      <c r="I462" s="466"/>
      <c r="J462" s="466"/>
      <c r="K462" s="466"/>
      <c r="L462" s="472"/>
      <c r="M462" s="466"/>
      <c r="N462" s="466"/>
      <c r="O462" s="466"/>
      <c r="P462" s="436"/>
      <c r="Q462" s="180"/>
      <c r="R462" s="466"/>
      <c r="S462" s="466"/>
      <c r="T462" s="466"/>
      <c r="U462" s="466"/>
      <c r="V462" s="466"/>
      <c r="W462" s="466"/>
      <c r="X462" s="466"/>
      <c r="Y462" s="466"/>
      <c r="Z462" s="466"/>
      <c r="AA462" s="466"/>
      <c r="AB462" s="466"/>
      <c r="AC462" s="466"/>
      <c r="AD462" s="466"/>
      <c r="AE462" s="466"/>
      <c r="AF462" s="466"/>
      <c r="AG462" s="466"/>
      <c r="AH462" s="466"/>
      <c r="AI462" s="466"/>
      <c r="AJ462" s="466"/>
    </row>
    <row r="463" spans="1:36" ht="12.75" customHeight="1">
      <c r="A463" s="466"/>
      <c r="B463" s="466"/>
      <c r="C463" s="466"/>
      <c r="D463" s="466"/>
      <c r="E463" s="466"/>
      <c r="F463" s="466"/>
      <c r="G463" s="466"/>
      <c r="H463" s="466"/>
      <c r="I463" s="466"/>
      <c r="J463" s="466"/>
      <c r="K463" s="466"/>
      <c r="L463" s="472"/>
      <c r="M463" s="466"/>
      <c r="N463" s="466"/>
      <c r="O463" s="466"/>
      <c r="P463" s="436"/>
      <c r="Q463" s="180"/>
      <c r="R463" s="466"/>
      <c r="S463" s="466"/>
      <c r="T463" s="466"/>
      <c r="U463" s="466"/>
      <c r="V463" s="466"/>
      <c r="W463" s="466"/>
      <c r="X463" s="466"/>
      <c r="Y463" s="466"/>
      <c r="Z463" s="466"/>
      <c r="AA463" s="466"/>
      <c r="AB463" s="466"/>
      <c r="AC463" s="466"/>
      <c r="AD463" s="466"/>
      <c r="AE463" s="466"/>
      <c r="AF463" s="466"/>
      <c r="AG463" s="466"/>
      <c r="AH463" s="466"/>
      <c r="AI463" s="466"/>
      <c r="AJ463" s="466"/>
    </row>
    <row r="464" spans="1:36" ht="12.75" customHeight="1">
      <c r="A464" s="466"/>
      <c r="B464" s="466"/>
      <c r="C464" s="466"/>
      <c r="D464" s="466"/>
      <c r="E464" s="466"/>
      <c r="F464" s="466"/>
      <c r="G464" s="466"/>
      <c r="H464" s="466"/>
      <c r="I464" s="466"/>
      <c r="J464" s="466"/>
      <c r="K464" s="466"/>
      <c r="L464" s="472"/>
      <c r="M464" s="466"/>
      <c r="N464" s="466"/>
      <c r="O464" s="466"/>
      <c r="P464" s="436"/>
      <c r="Q464" s="180"/>
      <c r="R464" s="466"/>
      <c r="S464" s="466"/>
      <c r="T464" s="466"/>
      <c r="U464" s="466"/>
      <c r="V464" s="466"/>
      <c r="W464" s="466"/>
      <c r="X464" s="466"/>
      <c r="Y464" s="466"/>
      <c r="Z464" s="466"/>
      <c r="AA464" s="466"/>
      <c r="AB464" s="466"/>
      <c r="AC464" s="466"/>
      <c r="AD464" s="466"/>
      <c r="AE464" s="466"/>
      <c r="AF464" s="466"/>
      <c r="AG464" s="466"/>
      <c r="AH464" s="466"/>
      <c r="AI464" s="466"/>
      <c r="AJ464" s="466"/>
    </row>
    <row r="465" spans="1:36" ht="12.75" customHeight="1">
      <c r="A465" s="466"/>
      <c r="B465" s="466"/>
      <c r="C465" s="466"/>
      <c r="D465" s="466"/>
      <c r="E465" s="466"/>
      <c r="F465" s="466"/>
      <c r="G465" s="466"/>
      <c r="H465" s="466"/>
      <c r="I465" s="466"/>
      <c r="J465" s="466"/>
      <c r="K465" s="466"/>
      <c r="L465" s="472"/>
      <c r="M465" s="466"/>
      <c r="N465" s="466"/>
      <c r="O465" s="466"/>
      <c r="P465" s="436"/>
      <c r="Q465" s="180"/>
      <c r="R465" s="466"/>
      <c r="S465" s="466"/>
      <c r="T465" s="466"/>
      <c r="U465" s="466"/>
      <c r="V465" s="466"/>
      <c r="W465" s="466"/>
      <c r="X465" s="466"/>
      <c r="Y465" s="466"/>
      <c r="Z465" s="466"/>
      <c r="AA465" s="466"/>
      <c r="AB465" s="466"/>
      <c r="AC465" s="466"/>
      <c r="AD465" s="466"/>
      <c r="AE465" s="466"/>
      <c r="AF465" s="466"/>
      <c r="AG465" s="466"/>
      <c r="AH465" s="466"/>
      <c r="AI465" s="466"/>
      <c r="AJ465" s="466"/>
    </row>
    <row r="466" spans="1:36" ht="12.75" customHeight="1">
      <c r="A466" s="466"/>
      <c r="B466" s="466"/>
      <c r="C466" s="466"/>
      <c r="D466" s="466"/>
      <c r="E466" s="466"/>
      <c r="F466" s="466"/>
      <c r="G466" s="466"/>
      <c r="H466" s="466"/>
      <c r="I466" s="466"/>
      <c r="J466" s="466"/>
      <c r="K466" s="466"/>
      <c r="L466" s="472"/>
      <c r="M466" s="466"/>
      <c r="N466" s="466"/>
      <c r="O466" s="466"/>
      <c r="P466" s="436"/>
      <c r="Q466" s="180"/>
      <c r="R466" s="466"/>
      <c r="S466" s="466"/>
      <c r="T466" s="466"/>
      <c r="U466" s="466"/>
      <c r="V466" s="466"/>
      <c r="W466" s="466"/>
      <c r="X466" s="466"/>
      <c r="Y466" s="466"/>
      <c r="Z466" s="466"/>
      <c r="AA466" s="466"/>
      <c r="AB466" s="466"/>
      <c r="AC466" s="466"/>
      <c r="AD466" s="466"/>
      <c r="AE466" s="466"/>
      <c r="AF466" s="466"/>
      <c r="AG466" s="466"/>
      <c r="AH466" s="466"/>
      <c r="AI466" s="466"/>
      <c r="AJ466" s="466"/>
    </row>
    <row r="467" spans="1:36" ht="12.75" customHeight="1">
      <c r="A467" s="466"/>
      <c r="B467" s="466"/>
      <c r="C467" s="466"/>
      <c r="D467" s="466"/>
      <c r="E467" s="466"/>
      <c r="F467" s="466"/>
      <c r="G467" s="466"/>
      <c r="H467" s="466"/>
      <c r="I467" s="466"/>
      <c r="J467" s="466"/>
      <c r="K467" s="466"/>
      <c r="L467" s="472"/>
      <c r="M467" s="466"/>
      <c r="N467" s="466"/>
      <c r="O467" s="466"/>
      <c r="P467" s="436"/>
      <c r="Q467" s="180"/>
      <c r="R467" s="466"/>
      <c r="S467" s="466"/>
      <c r="T467" s="466"/>
      <c r="U467" s="466"/>
      <c r="V467" s="466"/>
      <c r="W467" s="466"/>
      <c r="X467" s="466"/>
      <c r="Y467" s="466"/>
      <c r="Z467" s="466"/>
      <c r="AA467" s="466"/>
      <c r="AB467" s="466"/>
      <c r="AC467" s="466"/>
      <c r="AD467" s="466"/>
      <c r="AE467" s="466"/>
      <c r="AF467" s="466"/>
      <c r="AG467" s="466"/>
      <c r="AH467" s="466"/>
      <c r="AI467" s="466"/>
      <c r="AJ467" s="466"/>
    </row>
    <row r="468" spans="1:36" ht="12.75" customHeight="1">
      <c r="A468" s="466"/>
      <c r="B468" s="466"/>
      <c r="C468" s="466"/>
      <c r="D468" s="466"/>
      <c r="E468" s="466"/>
      <c r="F468" s="466"/>
      <c r="G468" s="466"/>
      <c r="H468" s="466"/>
      <c r="I468" s="466"/>
      <c r="J468" s="466"/>
      <c r="K468" s="466"/>
      <c r="L468" s="472"/>
      <c r="M468" s="466"/>
      <c r="N468" s="466"/>
      <c r="O468" s="466"/>
      <c r="P468" s="436"/>
      <c r="Q468" s="180"/>
      <c r="R468" s="466"/>
      <c r="S468" s="466"/>
      <c r="T468" s="466"/>
      <c r="U468" s="466"/>
      <c r="V468" s="466"/>
      <c r="W468" s="466"/>
      <c r="X468" s="466"/>
      <c r="Y468" s="466"/>
      <c r="Z468" s="466"/>
      <c r="AA468" s="466"/>
      <c r="AB468" s="466"/>
      <c r="AC468" s="466"/>
      <c r="AD468" s="466"/>
      <c r="AE468" s="466"/>
      <c r="AF468" s="466"/>
      <c r="AG468" s="466"/>
      <c r="AH468" s="466"/>
      <c r="AI468" s="466"/>
      <c r="AJ468" s="466"/>
    </row>
    <row r="469" spans="1:36" ht="12.75" customHeight="1">
      <c r="A469" s="466"/>
      <c r="B469" s="466"/>
      <c r="C469" s="466"/>
      <c r="D469" s="466"/>
      <c r="E469" s="466"/>
      <c r="F469" s="466"/>
      <c r="G469" s="466"/>
      <c r="H469" s="466"/>
      <c r="I469" s="466"/>
      <c r="J469" s="466"/>
      <c r="K469" s="466"/>
      <c r="L469" s="472"/>
      <c r="M469" s="466"/>
      <c r="N469" s="466"/>
      <c r="O469" s="466"/>
      <c r="P469" s="436"/>
      <c r="Q469" s="180"/>
      <c r="R469" s="466"/>
      <c r="S469" s="466"/>
      <c r="T469" s="466"/>
      <c r="U469" s="466"/>
      <c r="V469" s="466"/>
      <c r="W469" s="466"/>
      <c r="X469" s="466"/>
      <c r="Y469" s="466"/>
      <c r="Z469" s="466"/>
      <c r="AA469" s="466"/>
      <c r="AB469" s="466"/>
      <c r="AC469" s="466"/>
      <c r="AD469" s="466"/>
      <c r="AE469" s="466"/>
      <c r="AF469" s="466"/>
      <c r="AG469" s="466"/>
      <c r="AH469" s="466"/>
      <c r="AI469" s="466"/>
      <c r="AJ469" s="466"/>
    </row>
    <row r="470" spans="1:36" ht="12.75" customHeight="1">
      <c r="A470" s="466"/>
      <c r="B470" s="466"/>
      <c r="C470" s="466"/>
      <c r="D470" s="466"/>
      <c r="E470" s="466"/>
      <c r="F470" s="466"/>
      <c r="G470" s="466"/>
      <c r="H470" s="466"/>
      <c r="I470" s="466"/>
      <c r="J470" s="466"/>
      <c r="K470" s="466"/>
      <c r="L470" s="472"/>
      <c r="M470" s="466"/>
      <c r="N470" s="466"/>
      <c r="O470" s="466"/>
      <c r="P470" s="436"/>
      <c r="Q470" s="180"/>
      <c r="R470" s="466"/>
      <c r="S470" s="466"/>
      <c r="T470" s="466"/>
      <c r="U470" s="466"/>
      <c r="V470" s="466"/>
      <c r="W470" s="466"/>
      <c r="X470" s="466"/>
      <c r="Y470" s="466"/>
      <c r="Z470" s="466"/>
      <c r="AA470" s="466"/>
      <c r="AB470" s="466"/>
      <c r="AC470" s="466"/>
      <c r="AD470" s="466"/>
      <c r="AE470" s="466"/>
      <c r="AF470" s="466"/>
      <c r="AG470" s="466"/>
      <c r="AH470" s="466"/>
      <c r="AI470" s="466"/>
      <c r="AJ470" s="466"/>
    </row>
    <row r="471" spans="1:36" ht="12.75" customHeight="1">
      <c r="A471" s="466"/>
      <c r="B471" s="466"/>
      <c r="C471" s="466"/>
      <c r="D471" s="466"/>
      <c r="E471" s="466"/>
      <c r="F471" s="466"/>
      <c r="G471" s="466"/>
      <c r="H471" s="466"/>
      <c r="I471" s="466"/>
      <c r="J471" s="466"/>
      <c r="K471" s="466"/>
      <c r="L471" s="472"/>
      <c r="M471" s="466"/>
      <c r="N471" s="466"/>
      <c r="O471" s="466"/>
      <c r="P471" s="436"/>
      <c r="Q471" s="180"/>
      <c r="R471" s="466"/>
      <c r="S471" s="466"/>
      <c r="T471" s="466"/>
      <c r="U471" s="466"/>
      <c r="V471" s="466"/>
      <c r="W471" s="466"/>
      <c r="X471" s="466"/>
      <c r="Y471" s="466"/>
      <c r="Z471" s="466"/>
      <c r="AA471" s="466"/>
      <c r="AB471" s="466"/>
      <c r="AC471" s="466"/>
      <c r="AD471" s="466"/>
      <c r="AE471" s="466"/>
      <c r="AF471" s="466"/>
      <c r="AG471" s="466"/>
      <c r="AH471" s="466"/>
      <c r="AI471" s="466"/>
      <c r="AJ471" s="466"/>
    </row>
    <row r="472" spans="1:36" ht="12.75" customHeight="1">
      <c r="A472" s="466"/>
      <c r="B472" s="466"/>
      <c r="C472" s="466"/>
      <c r="D472" s="466"/>
      <c r="E472" s="466"/>
      <c r="F472" s="466"/>
      <c r="G472" s="466"/>
      <c r="H472" s="466"/>
      <c r="I472" s="466"/>
      <c r="J472" s="466"/>
      <c r="K472" s="466"/>
      <c r="L472" s="472"/>
      <c r="M472" s="466"/>
      <c r="N472" s="466"/>
      <c r="O472" s="466"/>
      <c r="P472" s="436"/>
      <c r="Q472" s="180"/>
      <c r="R472" s="466"/>
      <c r="S472" s="466"/>
      <c r="T472" s="466"/>
      <c r="U472" s="466"/>
      <c r="V472" s="466"/>
      <c r="W472" s="466"/>
      <c r="X472" s="466"/>
      <c r="Y472" s="466"/>
      <c r="Z472" s="466"/>
      <c r="AA472" s="466"/>
      <c r="AB472" s="466"/>
      <c r="AC472" s="466"/>
      <c r="AD472" s="466"/>
      <c r="AE472" s="466"/>
      <c r="AF472" s="466"/>
      <c r="AG472" s="466"/>
      <c r="AH472" s="466"/>
      <c r="AI472" s="466"/>
      <c r="AJ472" s="466"/>
    </row>
    <row r="473" spans="1:36" ht="12.75" customHeight="1">
      <c r="A473" s="466"/>
      <c r="B473" s="466"/>
      <c r="C473" s="466"/>
      <c r="D473" s="466"/>
      <c r="E473" s="466"/>
      <c r="F473" s="466"/>
      <c r="G473" s="466"/>
      <c r="H473" s="466"/>
      <c r="I473" s="466"/>
      <c r="J473" s="466"/>
      <c r="K473" s="466"/>
      <c r="L473" s="472"/>
      <c r="M473" s="466"/>
      <c r="N473" s="466"/>
      <c r="O473" s="466"/>
      <c r="P473" s="436"/>
      <c r="Q473" s="180"/>
      <c r="R473" s="466"/>
      <c r="S473" s="466"/>
      <c r="T473" s="466"/>
      <c r="U473" s="466"/>
      <c r="V473" s="466"/>
      <c r="W473" s="466"/>
      <c r="X473" s="466"/>
      <c r="Y473" s="466"/>
      <c r="Z473" s="466"/>
      <c r="AA473" s="466"/>
      <c r="AB473" s="466"/>
      <c r="AC473" s="466"/>
      <c r="AD473" s="466"/>
      <c r="AE473" s="466"/>
      <c r="AF473" s="466"/>
      <c r="AG473" s="466"/>
      <c r="AH473" s="466"/>
      <c r="AI473" s="466"/>
      <c r="AJ473" s="466"/>
    </row>
    <row r="474" spans="1:36" ht="12.75" customHeight="1">
      <c r="A474" s="466"/>
      <c r="B474" s="466"/>
      <c r="C474" s="466"/>
      <c r="D474" s="466"/>
      <c r="E474" s="466"/>
      <c r="F474" s="466"/>
      <c r="G474" s="466"/>
      <c r="H474" s="466"/>
      <c r="I474" s="466"/>
      <c r="J474" s="466"/>
      <c r="K474" s="466"/>
      <c r="L474" s="472"/>
      <c r="M474" s="466"/>
      <c r="N474" s="466"/>
      <c r="O474" s="466"/>
      <c r="P474" s="436"/>
      <c r="Q474" s="180"/>
      <c r="R474" s="466"/>
      <c r="S474" s="466"/>
      <c r="T474" s="466"/>
      <c r="U474" s="466"/>
      <c r="V474" s="466"/>
      <c r="W474" s="466"/>
      <c r="X474" s="466"/>
      <c r="Y474" s="466"/>
      <c r="Z474" s="466"/>
      <c r="AA474" s="466"/>
      <c r="AB474" s="466"/>
      <c r="AC474" s="466"/>
      <c r="AD474" s="466"/>
      <c r="AE474" s="466"/>
      <c r="AF474" s="466"/>
      <c r="AG474" s="466"/>
      <c r="AH474" s="466"/>
      <c r="AI474" s="466"/>
      <c r="AJ474" s="466"/>
    </row>
    <row r="475" spans="1:36" ht="12.75" customHeight="1">
      <c r="A475" s="466"/>
      <c r="B475" s="466"/>
      <c r="C475" s="466"/>
      <c r="D475" s="466"/>
      <c r="E475" s="466"/>
      <c r="F475" s="466"/>
      <c r="G475" s="466"/>
      <c r="H475" s="466"/>
      <c r="I475" s="466"/>
      <c r="J475" s="466"/>
      <c r="K475" s="466"/>
      <c r="L475" s="472"/>
      <c r="M475" s="466"/>
      <c r="N475" s="466"/>
      <c r="O475" s="466"/>
      <c r="P475" s="436"/>
      <c r="Q475" s="180"/>
      <c r="R475" s="466"/>
      <c r="S475" s="466"/>
      <c r="T475" s="466"/>
      <c r="U475" s="466"/>
      <c r="V475" s="466"/>
      <c r="W475" s="466"/>
      <c r="X475" s="466"/>
      <c r="Y475" s="466"/>
      <c r="Z475" s="466"/>
      <c r="AA475" s="466"/>
      <c r="AB475" s="466"/>
      <c r="AC475" s="466"/>
      <c r="AD475" s="466"/>
      <c r="AE475" s="466"/>
      <c r="AF475" s="466"/>
      <c r="AG475" s="466"/>
      <c r="AH475" s="466"/>
      <c r="AI475" s="466"/>
      <c r="AJ475" s="466"/>
    </row>
    <row r="476" spans="1:36" ht="12.75" customHeight="1">
      <c r="A476" s="466"/>
      <c r="B476" s="466"/>
      <c r="C476" s="466"/>
      <c r="D476" s="466"/>
      <c r="E476" s="466"/>
      <c r="F476" s="466"/>
      <c r="G476" s="466"/>
      <c r="H476" s="466"/>
      <c r="I476" s="466"/>
      <c r="J476" s="466"/>
      <c r="K476" s="466"/>
      <c r="L476" s="472"/>
      <c r="M476" s="466"/>
      <c r="N476" s="466"/>
      <c r="O476" s="466"/>
      <c r="P476" s="436"/>
      <c r="Q476" s="180"/>
      <c r="R476" s="466"/>
      <c r="S476" s="466"/>
      <c r="T476" s="466"/>
      <c r="U476" s="466"/>
      <c r="V476" s="466"/>
      <c r="W476" s="466"/>
      <c r="X476" s="466"/>
      <c r="Y476" s="466"/>
      <c r="Z476" s="466"/>
      <c r="AA476" s="466"/>
      <c r="AB476" s="466"/>
      <c r="AC476" s="466"/>
      <c r="AD476" s="466"/>
      <c r="AE476" s="466"/>
      <c r="AF476" s="466"/>
      <c r="AG476" s="466"/>
      <c r="AH476" s="466"/>
      <c r="AI476" s="466"/>
      <c r="AJ476" s="466"/>
    </row>
    <row r="477" spans="1:36" ht="12.75" customHeight="1">
      <c r="A477" s="466"/>
      <c r="B477" s="466"/>
      <c r="C477" s="466"/>
      <c r="D477" s="466"/>
      <c r="E477" s="466"/>
      <c r="F477" s="466"/>
      <c r="G477" s="466"/>
      <c r="H477" s="466"/>
      <c r="I477" s="466"/>
      <c r="J477" s="466"/>
      <c r="K477" s="466"/>
      <c r="L477" s="472"/>
      <c r="M477" s="466"/>
      <c r="N477" s="466"/>
      <c r="O477" s="466"/>
      <c r="P477" s="436"/>
      <c r="Q477" s="180"/>
      <c r="R477" s="466"/>
      <c r="S477" s="466"/>
      <c r="T477" s="466"/>
      <c r="U477" s="466"/>
      <c r="V477" s="466"/>
      <c r="W477" s="466"/>
      <c r="X477" s="466"/>
      <c r="Y477" s="466"/>
      <c r="Z477" s="466"/>
      <c r="AA477" s="466"/>
      <c r="AB477" s="466"/>
      <c r="AC477" s="466"/>
      <c r="AD477" s="466"/>
      <c r="AE477" s="466"/>
      <c r="AF477" s="466"/>
      <c r="AG477" s="466"/>
      <c r="AH477" s="466"/>
      <c r="AI477" s="466"/>
      <c r="AJ477" s="466"/>
    </row>
    <row r="478" spans="1:36" ht="12.75" customHeight="1">
      <c r="A478" s="466"/>
      <c r="B478" s="466"/>
      <c r="C478" s="466"/>
      <c r="D478" s="466"/>
      <c r="E478" s="466"/>
      <c r="F478" s="466"/>
      <c r="G478" s="466"/>
      <c r="H478" s="466"/>
      <c r="I478" s="466"/>
      <c r="J478" s="466"/>
      <c r="K478" s="466"/>
      <c r="L478" s="472"/>
      <c r="M478" s="466"/>
      <c r="N478" s="466"/>
      <c r="O478" s="466"/>
      <c r="P478" s="436"/>
      <c r="Q478" s="180"/>
      <c r="R478" s="466"/>
      <c r="S478" s="466"/>
      <c r="T478" s="466"/>
      <c r="U478" s="466"/>
      <c r="V478" s="466"/>
      <c r="W478" s="466"/>
      <c r="X478" s="466"/>
      <c r="Y478" s="466"/>
      <c r="Z478" s="466"/>
      <c r="AA478" s="466"/>
      <c r="AB478" s="466"/>
      <c r="AC478" s="466"/>
      <c r="AD478" s="466"/>
      <c r="AE478" s="466"/>
      <c r="AF478" s="466"/>
      <c r="AG478" s="466"/>
      <c r="AH478" s="466"/>
      <c r="AI478" s="466"/>
      <c r="AJ478" s="466"/>
    </row>
    <row r="479" spans="1:36" ht="12.75" customHeight="1">
      <c r="A479" s="466"/>
      <c r="B479" s="466"/>
      <c r="C479" s="466"/>
      <c r="D479" s="466"/>
      <c r="E479" s="466"/>
      <c r="F479" s="466"/>
      <c r="G479" s="466"/>
      <c r="H479" s="466"/>
      <c r="I479" s="466"/>
      <c r="J479" s="466"/>
      <c r="K479" s="466"/>
      <c r="L479" s="472"/>
      <c r="M479" s="466"/>
      <c r="N479" s="466"/>
      <c r="O479" s="466"/>
      <c r="P479" s="436"/>
      <c r="Q479" s="180"/>
      <c r="R479" s="466"/>
      <c r="S479" s="466"/>
      <c r="T479" s="466"/>
      <c r="U479" s="466"/>
      <c r="V479" s="466"/>
      <c r="W479" s="466"/>
      <c r="X479" s="466"/>
      <c r="Y479" s="466"/>
      <c r="Z479" s="466"/>
      <c r="AA479" s="466"/>
      <c r="AB479" s="466"/>
      <c r="AC479" s="466"/>
      <c r="AD479" s="466"/>
      <c r="AE479" s="466"/>
      <c r="AF479" s="466"/>
      <c r="AG479" s="466"/>
      <c r="AH479" s="466"/>
      <c r="AI479" s="466"/>
      <c r="AJ479" s="466"/>
    </row>
    <row r="480" spans="1:36" ht="12.75" customHeight="1">
      <c r="A480" s="466"/>
      <c r="B480" s="466"/>
      <c r="C480" s="466"/>
      <c r="D480" s="466"/>
      <c r="E480" s="466"/>
      <c r="F480" s="466"/>
      <c r="G480" s="466"/>
      <c r="H480" s="466"/>
      <c r="I480" s="466"/>
      <c r="J480" s="466"/>
      <c r="K480" s="466"/>
      <c r="L480" s="472"/>
      <c r="M480" s="466"/>
      <c r="N480" s="466"/>
      <c r="O480" s="466"/>
      <c r="P480" s="436"/>
      <c r="Q480" s="180"/>
      <c r="R480" s="466"/>
      <c r="S480" s="466"/>
      <c r="T480" s="466"/>
      <c r="U480" s="466"/>
      <c r="V480" s="466"/>
      <c r="W480" s="466"/>
      <c r="X480" s="466"/>
      <c r="Y480" s="466"/>
      <c r="Z480" s="466"/>
      <c r="AA480" s="466"/>
      <c r="AB480" s="466"/>
      <c r="AC480" s="466"/>
      <c r="AD480" s="466"/>
      <c r="AE480" s="466"/>
      <c r="AF480" s="466"/>
      <c r="AG480" s="466"/>
      <c r="AH480" s="466"/>
      <c r="AI480" s="466"/>
      <c r="AJ480" s="466"/>
    </row>
    <row r="481" spans="1:36" ht="12.75" customHeight="1">
      <c r="A481" s="466"/>
      <c r="B481" s="466"/>
      <c r="C481" s="466"/>
      <c r="D481" s="466"/>
      <c r="E481" s="466"/>
      <c r="F481" s="466"/>
      <c r="G481" s="466"/>
      <c r="H481" s="466"/>
      <c r="I481" s="466"/>
      <c r="J481" s="466"/>
      <c r="K481" s="466"/>
      <c r="L481" s="472"/>
      <c r="M481" s="466"/>
      <c r="N481" s="466"/>
      <c r="O481" s="466"/>
      <c r="P481" s="436"/>
      <c r="Q481" s="180"/>
      <c r="R481" s="466"/>
      <c r="S481" s="466"/>
      <c r="T481" s="466"/>
      <c r="U481" s="466"/>
      <c r="V481" s="466"/>
      <c r="W481" s="466"/>
      <c r="X481" s="466"/>
      <c r="Y481" s="466"/>
      <c r="Z481" s="466"/>
      <c r="AA481" s="466"/>
      <c r="AB481" s="466"/>
      <c r="AC481" s="466"/>
      <c r="AD481" s="466"/>
      <c r="AE481" s="466"/>
      <c r="AF481" s="466"/>
      <c r="AG481" s="466"/>
      <c r="AH481" s="466"/>
      <c r="AI481" s="466"/>
      <c r="AJ481" s="466"/>
    </row>
    <row r="482" spans="1:36" ht="12.75" customHeight="1">
      <c r="A482" s="466"/>
      <c r="B482" s="466"/>
      <c r="C482" s="466"/>
      <c r="D482" s="466"/>
      <c r="E482" s="466"/>
      <c r="F482" s="466"/>
      <c r="G482" s="466"/>
      <c r="H482" s="466"/>
      <c r="I482" s="466"/>
      <c r="J482" s="466"/>
      <c r="K482" s="466"/>
      <c r="L482" s="472"/>
      <c r="M482" s="466"/>
      <c r="N482" s="466"/>
      <c r="O482" s="466"/>
      <c r="P482" s="436"/>
      <c r="Q482" s="180"/>
      <c r="R482" s="466"/>
      <c r="S482" s="466"/>
      <c r="T482" s="466"/>
      <c r="U482" s="466"/>
      <c r="V482" s="466"/>
      <c r="W482" s="466"/>
      <c r="X482" s="466"/>
      <c r="Y482" s="466"/>
      <c r="Z482" s="466"/>
      <c r="AA482" s="466"/>
      <c r="AB482" s="466"/>
      <c r="AC482" s="466"/>
      <c r="AD482" s="466"/>
      <c r="AE482" s="466"/>
      <c r="AF482" s="466"/>
      <c r="AG482" s="466"/>
      <c r="AH482" s="466"/>
      <c r="AI482" s="466"/>
      <c r="AJ482" s="466"/>
    </row>
    <row r="483" spans="1:36" ht="12.75" customHeight="1">
      <c r="A483" s="466"/>
      <c r="B483" s="466"/>
      <c r="C483" s="466"/>
      <c r="D483" s="466"/>
      <c r="E483" s="466"/>
      <c r="F483" s="466"/>
      <c r="G483" s="466"/>
      <c r="H483" s="466"/>
      <c r="I483" s="466"/>
      <c r="J483" s="466"/>
      <c r="K483" s="466"/>
      <c r="L483" s="472"/>
      <c r="M483" s="466"/>
      <c r="N483" s="466"/>
      <c r="O483" s="466"/>
      <c r="P483" s="436"/>
      <c r="Q483" s="180"/>
      <c r="R483" s="466"/>
      <c r="S483" s="466"/>
      <c r="T483" s="466"/>
      <c r="U483" s="466"/>
      <c r="V483" s="466"/>
      <c r="W483" s="466"/>
      <c r="X483" s="466"/>
      <c r="Y483" s="466"/>
      <c r="Z483" s="466"/>
      <c r="AA483" s="466"/>
      <c r="AB483" s="466"/>
      <c r="AC483" s="466"/>
      <c r="AD483" s="466"/>
      <c r="AE483" s="466"/>
      <c r="AF483" s="466"/>
      <c r="AG483" s="466"/>
      <c r="AH483" s="466"/>
      <c r="AI483" s="466"/>
      <c r="AJ483" s="466"/>
    </row>
    <row r="484" spans="1:36" ht="12.75" customHeight="1">
      <c r="A484" s="466"/>
      <c r="B484" s="466"/>
      <c r="C484" s="466"/>
      <c r="D484" s="466"/>
      <c r="E484" s="466"/>
      <c r="F484" s="466"/>
      <c r="G484" s="466"/>
      <c r="H484" s="466"/>
      <c r="I484" s="466"/>
      <c r="J484" s="466"/>
      <c r="K484" s="466"/>
      <c r="L484" s="472"/>
      <c r="M484" s="466"/>
      <c r="N484" s="466"/>
      <c r="O484" s="466"/>
      <c r="P484" s="436"/>
      <c r="Q484" s="180"/>
      <c r="R484" s="466"/>
      <c r="S484" s="466"/>
      <c r="T484" s="466"/>
      <c r="U484" s="466"/>
      <c r="V484" s="466"/>
      <c r="W484" s="466"/>
      <c r="X484" s="466"/>
      <c r="Y484" s="466"/>
      <c r="Z484" s="466"/>
      <c r="AA484" s="466"/>
      <c r="AB484" s="466"/>
      <c r="AC484" s="466"/>
      <c r="AD484" s="466"/>
      <c r="AE484" s="466"/>
      <c r="AF484" s="466"/>
      <c r="AG484" s="466"/>
      <c r="AH484" s="466"/>
      <c r="AI484" s="466"/>
      <c r="AJ484" s="466"/>
    </row>
    <row r="485" spans="1:36" ht="12.75" customHeight="1">
      <c r="A485" s="466"/>
      <c r="B485" s="466"/>
      <c r="C485" s="466"/>
      <c r="D485" s="466"/>
      <c r="E485" s="466"/>
      <c r="F485" s="466"/>
      <c r="G485" s="466"/>
      <c r="H485" s="466"/>
      <c r="I485" s="466"/>
      <c r="J485" s="466"/>
      <c r="K485" s="466"/>
      <c r="L485" s="472"/>
      <c r="M485" s="466"/>
      <c r="N485" s="466"/>
      <c r="O485" s="466"/>
      <c r="P485" s="436"/>
      <c r="Q485" s="180"/>
      <c r="R485" s="466"/>
      <c r="S485" s="466"/>
      <c r="T485" s="466"/>
      <c r="U485" s="466"/>
      <c r="V485" s="466"/>
      <c r="W485" s="466"/>
      <c r="X485" s="466"/>
      <c r="Y485" s="466"/>
      <c r="Z485" s="466"/>
      <c r="AA485" s="466"/>
      <c r="AB485" s="466"/>
      <c r="AC485" s="466"/>
      <c r="AD485" s="466"/>
      <c r="AE485" s="466"/>
      <c r="AF485" s="466"/>
      <c r="AG485" s="466"/>
      <c r="AH485" s="466"/>
      <c r="AI485" s="466"/>
      <c r="AJ485" s="466"/>
    </row>
    <row r="486" spans="1:36" ht="12.75" customHeight="1">
      <c r="A486" s="466"/>
      <c r="B486" s="466"/>
      <c r="C486" s="466"/>
      <c r="D486" s="466"/>
      <c r="E486" s="466"/>
      <c r="F486" s="466"/>
      <c r="G486" s="466"/>
      <c r="H486" s="466"/>
      <c r="I486" s="466"/>
      <c r="J486" s="466"/>
      <c r="K486" s="466"/>
      <c r="L486" s="472"/>
      <c r="M486" s="466"/>
      <c r="N486" s="466"/>
      <c r="O486" s="466"/>
      <c r="P486" s="436"/>
      <c r="Q486" s="180"/>
      <c r="R486" s="466"/>
      <c r="S486" s="466"/>
      <c r="T486" s="466"/>
      <c r="U486" s="466"/>
      <c r="V486" s="466"/>
      <c r="W486" s="466"/>
      <c r="X486" s="466"/>
      <c r="Y486" s="466"/>
      <c r="Z486" s="466"/>
      <c r="AA486" s="466"/>
      <c r="AB486" s="466"/>
      <c r="AC486" s="466"/>
      <c r="AD486" s="466"/>
      <c r="AE486" s="466"/>
      <c r="AF486" s="466"/>
      <c r="AG486" s="466"/>
      <c r="AH486" s="466"/>
      <c r="AI486" s="466"/>
      <c r="AJ486" s="466"/>
    </row>
    <row r="487" spans="1:36" ht="12.75" customHeight="1">
      <c r="A487" s="466"/>
      <c r="B487" s="466"/>
      <c r="C487" s="466"/>
      <c r="D487" s="466"/>
      <c r="E487" s="466"/>
      <c r="F487" s="466"/>
      <c r="G487" s="466"/>
      <c r="H487" s="466"/>
      <c r="I487" s="466"/>
      <c r="J487" s="466"/>
      <c r="K487" s="466"/>
      <c r="L487" s="472"/>
      <c r="M487" s="466"/>
      <c r="N487" s="466"/>
      <c r="O487" s="466"/>
      <c r="P487" s="436"/>
      <c r="Q487" s="180"/>
      <c r="R487" s="466"/>
      <c r="S487" s="466"/>
      <c r="T487" s="466"/>
      <c r="U487" s="466"/>
      <c r="V487" s="466"/>
      <c r="W487" s="466"/>
      <c r="X487" s="466"/>
      <c r="Y487" s="466"/>
      <c r="Z487" s="466"/>
      <c r="AA487" s="466"/>
      <c r="AB487" s="466"/>
      <c r="AC487" s="466"/>
      <c r="AD487" s="466"/>
      <c r="AE487" s="466"/>
      <c r="AF487" s="466"/>
      <c r="AG487" s="466"/>
      <c r="AH487" s="466"/>
      <c r="AI487" s="466"/>
      <c r="AJ487" s="466"/>
    </row>
    <row r="488" spans="1:36" ht="12.75" customHeight="1">
      <c r="A488" s="466"/>
      <c r="B488" s="466"/>
      <c r="C488" s="466"/>
      <c r="D488" s="466"/>
      <c r="E488" s="466"/>
      <c r="F488" s="466"/>
      <c r="G488" s="466"/>
      <c r="H488" s="466"/>
      <c r="I488" s="466"/>
      <c r="J488" s="466"/>
      <c r="K488" s="466"/>
      <c r="L488" s="472"/>
      <c r="M488" s="466"/>
      <c r="N488" s="466"/>
      <c r="O488" s="466"/>
      <c r="P488" s="436"/>
      <c r="Q488" s="180"/>
      <c r="R488" s="466"/>
      <c r="S488" s="466"/>
      <c r="T488" s="466"/>
      <c r="U488" s="466"/>
      <c r="V488" s="466"/>
      <c r="W488" s="466"/>
      <c r="X488" s="466"/>
      <c r="Y488" s="466"/>
      <c r="Z488" s="466"/>
      <c r="AA488" s="466"/>
      <c r="AB488" s="466"/>
      <c r="AC488" s="466"/>
      <c r="AD488" s="466"/>
      <c r="AE488" s="466"/>
      <c r="AF488" s="466"/>
      <c r="AG488" s="466"/>
      <c r="AH488" s="466"/>
      <c r="AI488" s="466"/>
      <c r="AJ488" s="466"/>
    </row>
    <row r="489" spans="1:36" ht="12.75" customHeight="1">
      <c r="A489" s="466"/>
      <c r="B489" s="466"/>
      <c r="C489" s="466"/>
      <c r="D489" s="466"/>
      <c r="E489" s="466"/>
      <c r="F489" s="466"/>
      <c r="G489" s="466"/>
      <c r="H489" s="466"/>
      <c r="I489" s="466"/>
      <c r="J489" s="466"/>
      <c r="K489" s="466"/>
      <c r="L489" s="472"/>
      <c r="M489" s="466"/>
      <c r="N489" s="466"/>
      <c r="O489" s="466"/>
      <c r="P489" s="436"/>
      <c r="Q489" s="180"/>
      <c r="R489" s="466"/>
      <c r="S489" s="466"/>
      <c r="T489" s="466"/>
      <c r="U489" s="466"/>
      <c r="V489" s="466"/>
      <c r="W489" s="466"/>
      <c r="X489" s="466"/>
      <c r="Y489" s="466"/>
      <c r="Z489" s="466"/>
      <c r="AA489" s="466"/>
      <c r="AB489" s="466"/>
      <c r="AC489" s="466"/>
      <c r="AD489" s="466"/>
      <c r="AE489" s="466"/>
      <c r="AF489" s="466"/>
      <c r="AG489" s="466"/>
      <c r="AH489" s="466"/>
      <c r="AI489" s="466"/>
      <c r="AJ489" s="466"/>
    </row>
    <row r="490" spans="1:36" ht="12.75" customHeight="1">
      <c r="A490" s="466"/>
      <c r="B490" s="466"/>
      <c r="C490" s="466"/>
      <c r="D490" s="466"/>
      <c r="E490" s="466"/>
      <c r="F490" s="466"/>
      <c r="G490" s="466"/>
      <c r="H490" s="466"/>
      <c r="I490" s="466"/>
      <c r="J490" s="466"/>
      <c r="K490" s="466"/>
      <c r="L490" s="472"/>
      <c r="M490" s="466"/>
      <c r="N490" s="466"/>
      <c r="O490" s="466"/>
      <c r="P490" s="436"/>
      <c r="Q490" s="180"/>
      <c r="R490" s="466"/>
      <c r="S490" s="466"/>
      <c r="T490" s="466"/>
      <c r="U490" s="466"/>
      <c r="V490" s="466"/>
      <c r="W490" s="466"/>
      <c r="X490" s="466"/>
      <c r="Y490" s="466"/>
      <c r="Z490" s="466"/>
      <c r="AA490" s="466"/>
      <c r="AB490" s="466"/>
      <c r="AC490" s="466"/>
      <c r="AD490" s="466"/>
      <c r="AE490" s="466"/>
      <c r="AF490" s="466"/>
      <c r="AG490" s="466"/>
      <c r="AH490" s="466"/>
      <c r="AI490" s="466"/>
      <c r="AJ490" s="466"/>
    </row>
    <row r="491" spans="1:36" ht="12.75" customHeight="1">
      <c r="A491" s="466"/>
      <c r="B491" s="466"/>
      <c r="C491" s="466"/>
      <c r="D491" s="466"/>
      <c r="E491" s="466"/>
      <c r="F491" s="466"/>
      <c r="G491" s="466"/>
      <c r="H491" s="466"/>
      <c r="I491" s="466"/>
      <c r="J491" s="466"/>
      <c r="K491" s="466"/>
      <c r="L491" s="472"/>
      <c r="M491" s="466"/>
      <c r="N491" s="466"/>
      <c r="O491" s="466"/>
      <c r="P491" s="436"/>
      <c r="Q491" s="180"/>
      <c r="R491" s="466"/>
      <c r="S491" s="466"/>
      <c r="T491" s="466"/>
      <c r="U491" s="466"/>
      <c r="V491" s="466"/>
      <c r="W491" s="466"/>
      <c r="X491" s="466"/>
      <c r="Y491" s="466"/>
      <c r="Z491" s="466"/>
      <c r="AA491" s="466"/>
      <c r="AB491" s="466"/>
      <c r="AC491" s="466"/>
      <c r="AD491" s="466"/>
      <c r="AE491" s="466"/>
      <c r="AF491" s="466"/>
      <c r="AG491" s="466"/>
      <c r="AH491" s="466"/>
      <c r="AI491" s="466"/>
      <c r="AJ491" s="466"/>
    </row>
    <row r="492" spans="1:36" ht="12.75" customHeight="1">
      <c r="A492" s="466"/>
      <c r="B492" s="466"/>
      <c r="C492" s="466"/>
      <c r="D492" s="466"/>
      <c r="E492" s="466"/>
      <c r="F492" s="466"/>
      <c r="G492" s="466"/>
      <c r="H492" s="466"/>
      <c r="I492" s="466"/>
      <c r="J492" s="466"/>
      <c r="K492" s="466"/>
      <c r="L492" s="472"/>
      <c r="M492" s="466"/>
      <c r="N492" s="466"/>
      <c r="O492" s="466"/>
      <c r="P492" s="436"/>
      <c r="Q492" s="180"/>
      <c r="R492" s="466"/>
      <c r="S492" s="466"/>
      <c r="T492" s="466"/>
      <c r="U492" s="466"/>
      <c r="V492" s="466"/>
      <c r="W492" s="466"/>
      <c r="X492" s="466"/>
      <c r="Y492" s="466"/>
      <c r="Z492" s="466"/>
      <c r="AA492" s="466"/>
      <c r="AB492" s="466"/>
      <c r="AC492" s="466"/>
      <c r="AD492" s="466"/>
      <c r="AE492" s="466"/>
      <c r="AF492" s="466"/>
      <c r="AG492" s="466"/>
      <c r="AH492" s="466"/>
      <c r="AI492" s="466"/>
      <c r="AJ492" s="466"/>
    </row>
    <row r="493" spans="1:36" ht="12.75" customHeight="1">
      <c r="A493" s="466"/>
      <c r="B493" s="466"/>
      <c r="C493" s="466"/>
      <c r="D493" s="466"/>
      <c r="E493" s="466"/>
      <c r="F493" s="466"/>
      <c r="G493" s="466"/>
      <c r="H493" s="466"/>
      <c r="I493" s="466"/>
      <c r="J493" s="466"/>
      <c r="K493" s="466"/>
      <c r="L493" s="472"/>
      <c r="M493" s="466"/>
      <c r="N493" s="466"/>
      <c r="O493" s="466"/>
      <c r="P493" s="436"/>
      <c r="Q493" s="180"/>
      <c r="R493" s="466"/>
      <c r="S493" s="466"/>
      <c r="T493" s="466"/>
      <c r="U493" s="466"/>
      <c r="V493" s="466"/>
      <c r="W493" s="466"/>
      <c r="X493" s="466"/>
      <c r="Y493" s="466"/>
      <c r="Z493" s="466"/>
      <c r="AA493" s="466"/>
      <c r="AB493" s="466"/>
      <c r="AC493" s="466"/>
      <c r="AD493" s="466"/>
      <c r="AE493" s="466"/>
      <c r="AF493" s="466"/>
      <c r="AG493" s="466"/>
      <c r="AH493" s="466"/>
      <c r="AI493" s="466"/>
      <c r="AJ493" s="466"/>
    </row>
    <row r="494" spans="1:36" ht="12.75" customHeight="1">
      <c r="A494" s="466"/>
      <c r="B494" s="466"/>
      <c r="C494" s="466"/>
      <c r="D494" s="466"/>
      <c r="E494" s="466"/>
      <c r="F494" s="466"/>
      <c r="G494" s="466"/>
      <c r="H494" s="466"/>
      <c r="I494" s="466"/>
      <c r="J494" s="466"/>
      <c r="K494" s="466"/>
      <c r="L494" s="472"/>
      <c r="M494" s="466"/>
      <c r="N494" s="466"/>
      <c r="O494" s="466"/>
      <c r="P494" s="436"/>
      <c r="Q494" s="180"/>
      <c r="R494" s="466"/>
      <c r="S494" s="466"/>
      <c r="T494" s="466"/>
      <c r="U494" s="466"/>
      <c r="V494" s="466"/>
      <c r="W494" s="466"/>
      <c r="X494" s="466"/>
      <c r="Y494" s="466"/>
      <c r="Z494" s="466"/>
      <c r="AA494" s="466"/>
      <c r="AB494" s="466"/>
      <c r="AC494" s="466"/>
      <c r="AD494" s="466"/>
      <c r="AE494" s="466"/>
      <c r="AF494" s="466"/>
      <c r="AG494" s="466"/>
      <c r="AH494" s="466"/>
      <c r="AI494" s="466"/>
      <c r="AJ494" s="466"/>
    </row>
    <row r="495" spans="1:36" ht="12.75" customHeight="1">
      <c r="A495" s="466"/>
      <c r="B495" s="466"/>
      <c r="C495" s="466"/>
      <c r="D495" s="466"/>
      <c r="E495" s="466"/>
      <c r="F495" s="466"/>
      <c r="G495" s="466"/>
      <c r="H495" s="466"/>
      <c r="I495" s="466"/>
      <c r="J495" s="466"/>
      <c r="K495" s="466"/>
      <c r="L495" s="472"/>
      <c r="M495" s="466"/>
      <c r="N495" s="466"/>
      <c r="O495" s="466"/>
      <c r="P495" s="436"/>
      <c r="Q495" s="180"/>
      <c r="R495" s="466"/>
      <c r="S495" s="466"/>
      <c r="T495" s="466"/>
      <c r="U495" s="466"/>
      <c r="V495" s="466"/>
      <c r="W495" s="466"/>
      <c r="X495" s="466"/>
      <c r="Y495" s="466"/>
      <c r="Z495" s="466"/>
      <c r="AA495" s="466"/>
      <c r="AB495" s="466"/>
      <c r="AC495" s="466"/>
      <c r="AD495" s="466"/>
      <c r="AE495" s="466"/>
      <c r="AF495" s="466"/>
      <c r="AG495" s="466"/>
      <c r="AH495" s="466"/>
      <c r="AI495" s="466"/>
      <c r="AJ495" s="466"/>
    </row>
    <row r="496" spans="1:36" ht="12.75" customHeight="1">
      <c r="A496" s="466"/>
      <c r="B496" s="466"/>
      <c r="C496" s="466"/>
      <c r="D496" s="466"/>
      <c r="E496" s="466"/>
      <c r="F496" s="466"/>
      <c r="G496" s="466"/>
      <c r="H496" s="466"/>
      <c r="I496" s="466"/>
      <c r="J496" s="466"/>
      <c r="K496" s="466"/>
      <c r="L496" s="472"/>
      <c r="M496" s="466"/>
      <c r="N496" s="466"/>
      <c r="O496" s="466"/>
      <c r="P496" s="436"/>
      <c r="Q496" s="180"/>
      <c r="R496" s="466"/>
      <c r="S496" s="466"/>
      <c r="T496" s="466"/>
      <c r="U496" s="466"/>
      <c r="V496" s="466"/>
      <c r="W496" s="466"/>
      <c r="X496" s="466"/>
      <c r="Y496" s="466"/>
      <c r="Z496" s="466"/>
      <c r="AA496" s="466"/>
      <c r="AB496" s="466"/>
      <c r="AC496" s="466"/>
      <c r="AD496" s="466"/>
      <c r="AE496" s="466"/>
      <c r="AF496" s="466"/>
      <c r="AG496" s="466"/>
      <c r="AH496" s="466"/>
      <c r="AI496" s="466"/>
      <c r="AJ496" s="466"/>
    </row>
    <row r="497" spans="1:36" ht="12.75" customHeight="1">
      <c r="A497" s="466"/>
      <c r="B497" s="466"/>
      <c r="C497" s="466"/>
      <c r="D497" s="466"/>
      <c r="E497" s="466"/>
      <c r="F497" s="466"/>
      <c r="G497" s="466"/>
      <c r="H497" s="466"/>
      <c r="I497" s="466"/>
      <c r="J497" s="466"/>
      <c r="K497" s="466"/>
      <c r="L497" s="472"/>
      <c r="M497" s="466"/>
      <c r="N497" s="466"/>
      <c r="O497" s="466"/>
      <c r="P497" s="436"/>
      <c r="Q497" s="180"/>
      <c r="R497" s="466"/>
      <c r="S497" s="466"/>
      <c r="T497" s="466"/>
      <c r="U497" s="466"/>
      <c r="V497" s="466"/>
      <c r="W497" s="466"/>
      <c r="X497" s="466"/>
      <c r="Y497" s="466"/>
      <c r="Z497" s="466"/>
      <c r="AA497" s="466"/>
      <c r="AB497" s="466"/>
      <c r="AC497" s="466"/>
      <c r="AD497" s="466"/>
      <c r="AE497" s="466"/>
      <c r="AF497" s="466"/>
      <c r="AG497" s="466"/>
      <c r="AH497" s="466"/>
      <c r="AI497" s="466"/>
      <c r="AJ497" s="466"/>
    </row>
    <row r="498" spans="1:36" ht="12.75" customHeight="1">
      <c r="A498" s="466"/>
      <c r="B498" s="466"/>
      <c r="C498" s="466"/>
      <c r="D498" s="466"/>
      <c r="E498" s="466"/>
      <c r="F498" s="466"/>
      <c r="G498" s="466"/>
      <c r="H498" s="466"/>
      <c r="I498" s="466"/>
      <c r="J498" s="466"/>
      <c r="K498" s="466"/>
      <c r="L498" s="472"/>
      <c r="M498" s="466"/>
      <c r="N498" s="466"/>
      <c r="O498" s="466"/>
      <c r="P498" s="436"/>
      <c r="Q498" s="180"/>
      <c r="R498" s="466"/>
      <c r="S498" s="466"/>
      <c r="T498" s="466"/>
      <c r="U498" s="466"/>
      <c r="V498" s="466"/>
      <c r="W498" s="466"/>
      <c r="X498" s="466"/>
      <c r="Y498" s="466"/>
      <c r="Z498" s="466"/>
      <c r="AA498" s="466"/>
      <c r="AB498" s="466"/>
      <c r="AC498" s="466"/>
      <c r="AD498" s="466"/>
      <c r="AE498" s="466"/>
      <c r="AF498" s="466"/>
      <c r="AG498" s="466"/>
      <c r="AH498" s="466"/>
      <c r="AI498" s="466"/>
      <c r="AJ498" s="466"/>
    </row>
    <row r="499" spans="1:36" ht="12.75" customHeight="1">
      <c r="A499" s="466"/>
      <c r="B499" s="466"/>
      <c r="C499" s="466"/>
      <c r="D499" s="466"/>
      <c r="E499" s="466"/>
      <c r="F499" s="466"/>
      <c r="G499" s="466"/>
      <c r="H499" s="466"/>
      <c r="I499" s="466"/>
      <c r="J499" s="466"/>
      <c r="K499" s="466"/>
      <c r="L499" s="472"/>
      <c r="M499" s="466"/>
      <c r="N499" s="466"/>
      <c r="O499" s="466"/>
      <c r="P499" s="436"/>
      <c r="Q499" s="180"/>
      <c r="R499" s="466"/>
      <c r="S499" s="466"/>
      <c r="T499" s="466"/>
      <c r="U499" s="466"/>
      <c r="V499" s="466"/>
      <c r="W499" s="466"/>
      <c r="X499" s="466"/>
      <c r="Y499" s="466"/>
      <c r="Z499" s="466"/>
      <c r="AA499" s="466"/>
      <c r="AB499" s="466"/>
      <c r="AC499" s="466"/>
      <c r="AD499" s="466"/>
      <c r="AE499" s="466"/>
      <c r="AF499" s="466"/>
      <c r="AG499" s="466"/>
      <c r="AH499" s="466"/>
      <c r="AI499" s="466"/>
      <c r="AJ499" s="466"/>
    </row>
    <row r="500" spans="1:36" ht="12.75" customHeight="1">
      <c r="A500" s="466"/>
      <c r="B500" s="466"/>
      <c r="C500" s="466"/>
      <c r="D500" s="466"/>
      <c r="E500" s="466"/>
      <c r="F500" s="466"/>
      <c r="G500" s="466"/>
      <c r="H500" s="466"/>
      <c r="I500" s="466"/>
      <c r="J500" s="466"/>
      <c r="K500" s="466"/>
      <c r="L500" s="472"/>
      <c r="M500" s="466"/>
      <c r="N500" s="466"/>
      <c r="O500" s="466"/>
      <c r="P500" s="436"/>
      <c r="Q500" s="180"/>
      <c r="R500" s="466"/>
      <c r="S500" s="466"/>
      <c r="T500" s="466"/>
      <c r="U500" s="466"/>
      <c r="V500" s="466"/>
      <c r="W500" s="466"/>
      <c r="X500" s="466"/>
      <c r="Y500" s="466"/>
      <c r="Z500" s="466"/>
      <c r="AA500" s="466"/>
      <c r="AB500" s="466"/>
      <c r="AC500" s="466"/>
      <c r="AD500" s="466"/>
      <c r="AE500" s="466"/>
      <c r="AF500" s="466"/>
      <c r="AG500" s="466"/>
      <c r="AH500" s="466"/>
      <c r="AI500" s="466"/>
      <c r="AJ500" s="466"/>
    </row>
    <row r="501" spans="1:36" ht="12.75" customHeight="1">
      <c r="A501" s="466"/>
      <c r="B501" s="466"/>
      <c r="C501" s="466"/>
      <c r="D501" s="466"/>
      <c r="E501" s="466"/>
      <c r="F501" s="466"/>
      <c r="G501" s="466"/>
      <c r="H501" s="466"/>
      <c r="I501" s="466"/>
      <c r="J501" s="466"/>
      <c r="K501" s="466"/>
      <c r="L501" s="472"/>
      <c r="M501" s="466"/>
      <c r="N501" s="466"/>
      <c r="O501" s="466"/>
      <c r="P501" s="436"/>
      <c r="Q501" s="180"/>
      <c r="R501" s="466"/>
      <c r="S501" s="466"/>
      <c r="T501" s="466"/>
      <c r="U501" s="466"/>
      <c r="V501" s="466"/>
      <c r="W501" s="466"/>
      <c r="X501" s="466"/>
      <c r="Y501" s="466"/>
      <c r="Z501" s="466"/>
      <c r="AA501" s="466"/>
      <c r="AB501" s="466"/>
      <c r="AC501" s="466"/>
      <c r="AD501" s="466"/>
      <c r="AE501" s="466"/>
      <c r="AF501" s="466"/>
      <c r="AG501" s="466"/>
      <c r="AH501" s="466"/>
      <c r="AI501" s="466"/>
      <c r="AJ501" s="466"/>
    </row>
    <row r="502" spans="1:36" ht="12.75" customHeight="1">
      <c r="A502" s="466"/>
      <c r="B502" s="466"/>
      <c r="C502" s="466"/>
      <c r="D502" s="466"/>
      <c r="E502" s="466"/>
      <c r="F502" s="466"/>
      <c r="G502" s="466"/>
      <c r="H502" s="466"/>
      <c r="I502" s="466"/>
      <c r="J502" s="466"/>
      <c r="K502" s="466"/>
      <c r="L502" s="472"/>
      <c r="M502" s="466"/>
      <c r="N502" s="466"/>
      <c r="O502" s="466"/>
      <c r="P502" s="436"/>
      <c r="Q502" s="180"/>
      <c r="R502" s="466"/>
      <c r="S502" s="466"/>
      <c r="T502" s="466"/>
      <c r="U502" s="466"/>
      <c r="V502" s="466"/>
      <c r="W502" s="466"/>
      <c r="X502" s="466"/>
      <c r="Y502" s="466"/>
      <c r="Z502" s="466"/>
      <c r="AA502" s="466"/>
      <c r="AB502" s="466"/>
      <c r="AC502" s="466"/>
      <c r="AD502" s="466"/>
      <c r="AE502" s="466"/>
      <c r="AF502" s="466"/>
      <c r="AG502" s="466"/>
      <c r="AH502" s="466"/>
      <c r="AI502" s="466"/>
      <c r="AJ502" s="466"/>
    </row>
    <row r="503" spans="1:36" ht="12.75" customHeight="1">
      <c r="A503" s="466"/>
      <c r="B503" s="466"/>
      <c r="C503" s="466"/>
      <c r="D503" s="466"/>
      <c r="E503" s="466"/>
      <c r="F503" s="466"/>
      <c r="G503" s="466"/>
      <c r="H503" s="466"/>
      <c r="I503" s="466"/>
      <c r="J503" s="466"/>
      <c r="K503" s="466"/>
      <c r="L503" s="472"/>
      <c r="M503" s="466"/>
      <c r="N503" s="466"/>
      <c r="O503" s="466"/>
      <c r="P503" s="436"/>
      <c r="Q503" s="180"/>
      <c r="R503" s="466"/>
      <c r="S503" s="466"/>
      <c r="T503" s="466"/>
      <c r="U503" s="466"/>
      <c r="V503" s="466"/>
      <c r="W503" s="466"/>
      <c r="X503" s="466"/>
      <c r="Y503" s="466"/>
      <c r="Z503" s="466"/>
      <c r="AA503" s="466"/>
      <c r="AB503" s="466"/>
      <c r="AC503" s="466"/>
      <c r="AD503" s="466"/>
      <c r="AE503" s="466"/>
      <c r="AF503" s="466"/>
      <c r="AG503" s="466"/>
      <c r="AH503" s="466"/>
      <c r="AI503" s="466"/>
      <c r="AJ503" s="466"/>
    </row>
    <row r="504" spans="1:36" ht="12.75" customHeight="1">
      <c r="A504" s="466"/>
      <c r="B504" s="466"/>
      <c r="C504" s="466"/>
      <c r="D504" s="466"/>
      <c r="E504" s="466"/>
      <c r="F504" s="466"/>
      <c r="G504" s="466"/>
      <c r="H504" s="466"/>
      <c r="I504" s="466"/>
      <c r="J504" s="466"/>
      <c r="K504" s="466"/>
      <c r="L504" s="472"/>
      <c r="M504" s="466"/>
      <c r="N504" s="466"/>
      <c r="O504" s="466"/>
      <c r="P504" s="436"/>
      <c r="Q504" s="180"/>
      <c r="R504" s="466"/>
      <c r="S504" s="466"/>
      <c r="T504" s="466"/>
      <c r="U504" s="466"/>
      <c r="V504" s="466"/>
      <c r="W504" s="466"/>
      <c r="X504" s="466"/>
      <c r="Y504" s="466"/>
      <c r="Z504" s="466"/>
      <c r="AA504" s="466"/>
      <c r="AB504" s="466"/>
      <c r="AC504" s="466"/>
      <c r="AD504" s="466"/>
      <c r="AE504" s="466"/>
      <c r="AF504" s="466"/>
      <c r="AG504" s="466"/>
      <c r="AH504" s="466"/>
      <c r="AI504" s="466"/>
      <c r="AJ504" s="466"/>
    </row>
    <row r="505" spans="1:36" ht="12.75" customHeight="1">
      <c r="A505" s="466"/>
      <c r="B505" s="466"/>
      <c r="C505" s="466"/>
      <c r="D505" s="466"/>
      <c r="E505" s="466"/>
      <c r="F505" s="466"/>
      <c r="G505" s="466"/>
      <c r="H505" s="466"/>
      <c r="I505" s="466"/>
      <c r="J505" s="466"/>
      <c r="K505" s="466"/>
      <c r="L505" s="472"/>
      <c r="M505" s="466"/>
      <c r="N505" s="466"/>
      <c r="O505" s="466"/>
      <c r="P505" s="436"/>
      <c r="Q505" s="180"/>
      <c r="R505" s="466"/>
      <c r="S505" s="466"/>
      <c r="T505" s="466"/>
      <c r="U505" s="466"/>
      <c r="V505" s="466"/>
      <c r="W505" s="466"/>
      <c r="X505" s="466"/>
      <c r="Y505" s="466"/>
      <c r="Z505" s="466"/>
      <c r="AA505" s="466"/>
      <c r="AB505" s="466"/>
      <c r="AC505" s="466"/>
      <c r="AD505" s="466"/>
      <c r="AE505" s="466"/>
      <c r="AF505" s="466"/>
      <c r="AG505" s="466"/>
      <c r="AH505" s="466"/>
      <c r="AI505" s="466"/>
      <c r="AJ505" s="466"/>
    </row>
    <row r="506" spans="1:36" ht="12.75" customHeight="1">
      <c r="A506" s="466"/>
      <c r="B506" s="466"/>
      <c r="C506" s="466"/>
      <c r="D506" s="466"/>
      <c r="E506" s="466"/>
      <c r="F506" s="466"/>
      <c r="G506" s="466"/>
      <c r="H506" s="466"/>
      <c r="I506" s="466"/>
      <c r="J506" s="466"/>
      <c r="K506" s="466"/>
      <c r="L506" s="472"/>
      <c r="M506" s="466"/>
      <c r="N506" s="466"/>
      <c r="O506" s="466"/>
      <c r="P506" s="436"/>
      <c r="Q506" s="180"/>
      <c r="R506" s="466"/>
      <c r="S506" s="466"/>
      <c r="T506" s="466"/>
      <c r="U506" s="466"/>
      <c r="V506" s="466"/>
      <c r="W506" s="466"/>
      <c r="X506" s="466"/>
      <c r="Y506" s="466"/>
      <c r="Z506" s="466"/>
      <c r="AA506" s="466"/>
      <c r="AB506" s="466"/>
      <c r="AC506" s="466"/>
      <c r="AD506" s="466"/>
      <c r="AE506" s="466"/>
      <c r="AF506" s="466"/>
      <c r="AG506" s="466"/>
      <c r="AH506" s="466"/>
      <c r="AI506" s="466"/>
      <c r="AJ506" s="466"/>
    </row>
    <row r="507" spans="1:36" ht="12.75" customHeight="1">
      <c r="A507" s="466"/>
      <c r="B507" s="466"/>
      <c r="C507" s="466"/>
      <c r="D507" s="466"/>
      <c r="E507" s="466"/>
      <c r="F507" s="466"/>
      <c r="G507" s="466"/>
      <c r="H507" s="466"/>
      <c r="I507" s="466"/>
      <c r="J507" s="466"/>
      <c r="K507" s="466"/>
      <c r="L507" s="472"/>
      <c r="M507" s="466"/>
      <c r="N507" s="466"/>
      <c r="O507" s="466"/>
      <c r="P507" s="436"/>
      <c r="Q507" s="180"/>
      <c r="R507" s="466"/>
      <c r="S507" s="466"/>
      <c r="T507" s="466"/>
      <c r="U507" s="466"/>
      <c r="V507" s="466"/>
      <c r="W507" s="466"/>
      <c r="X507" s="466"/>
      <c r="Y507" s="466"/>
      <c r="Z507" s="466"/>
      <c r="AA507" s="466"/>
      <c r="AB507" s="466"/>
      <c r="AC507" s="466"/>
      <c r="AD507" s="466"/>
      <c r="AE507" s="466"/>
      <c r="AF507" s="466"/>
      <c r="AG507" s="466"/>
      <c r="AH507" s="466"/>
      <c r="AI507" s="466"/>
      <c r="AJ507" s="466"/>
    </row>
    <row r="508" spans="1:36" ht="12.75" customHeight="1">
      <c r="A508" s="466"/>
      <c r="B508" s="466"/>
      <c r="C508" s="466"/>
      <c r="D508" s="466"/>
      <c r="E508" s="466"/>
      <c r="F508" s="466"/>
      <c r="G508" s="466"/>
      <c r="H508" s="466"/>
      <c r="I508" s="466"/>
      <c r="J508" s="466"/>
      <c r="K508" s="466"/>
      <c r="L508" s="472"/>
      <c r="M508" s="466"/>
      <c r="N508" s="466"/>
      <c r="O508" s="466"/>
      <c r="P508" s="436"/>
      <c r="Q508" s="180"/>
      <c r="R508" s="466"/>
      <c r="S508" s="466"/>
      <c r="T508" s="466"/>
      <c r="U508" s="466"/>
      <c r="V508" s="466"/>
      <c r="W508" s="466"/>
      <c r="X508" s="466"/>
      <c r="Y508" s="466"/>
      <c r="Z508" s="466"/>
      <c r="AA508" s="466"/>
      <c r="AB508" s="466"/>
      <c r="AC508" s="466"/>
      <c r="AD508" s="466"/>
      <c r="AE508" s="466"/>
      <c r="AF508" s="466"/>
      <c r="AG508" s="466"/>
      <c r="AH508" s="466"/>
      <c r="AI508" s="466"/>
      <c r="AJ508" s="466"/>
    </row>
    <row r="509" spans="1:36" ht="12.75" customHeight="1">
      <c r="A509" s="466"/>
      <c r="B509" s="466"/>
      <c r="C509" s="466"/>
      <c r="D509" s="466"/>
      <c r="E509" s="466"/>
      <c r="F509" s="466"/>
      <c r="G509" s="466"/>
      <c r="H509" s="466"/>
      <c r="I509" s="466"/>
      <c r="J509" s="466"/>
      <c r="K509" s="466"/>
      <c r="L509" s="472"/>
      <c r="M509" s="466"/>
      <c r="N509" s="466"/>
      <c r="O509" s="466"/>
      <c r="P509" s="436"/>
      <c r="Q509" s="180"/>
      <c r="R509" s="466"/>
      <c r="S509" s="466"/>
      <c r="T509" s="466"/>
      <c r="U509" s="466"/>
      <c r="V509" s="466"/>
      <c r="W509" s="466"/>
      <c r="X509" s="466"/>
      <c r="Y509" s="466"/>
      <c r="Z509" s="466"/>
      <c r="AA509" s="466"/>
      <c r="AB509" s="466"/>
      <c r="AC509" s="466"/>
      <c r="AD509" s="466"/>
      <c r="AE509" s="466"/>
      <c r="AF509" s="466"/>
      <c r="AG509" s="466"/>
      <c r="AH509" s="466"/>
      <c r="AI509" s="466"/>
      <c r="AJ509" s="466"/>
    </row>
    <row r="510" spans="1:36" ht="12.75" customHeight="1">
      <c r="A510" s="466"/>
      <c r="B510" s="466"/>
      <c r="C510" s="466"/>
      <c r="D510" s="466"/>
      <c r="E510" s="466"/>
      <c r="F510" s="466"/>
      <c r="G510" s="466"/>
      <c r="H510" s="466"/>
      <c r="I510" s="466"/>
      <c r="J510" s="466"/>
      <c r="K510" s="466"/>
      <c r="L510" s="472"/>
      <c r="M510" s="466"/>
      <c r="N510" s="466"/>
      <c r="O510" s="466"/>
      <c r="P510" s="436"/>
      <c r="Q510" s="180"/>
      <c r="R510" s="466"/>
      <c r="S510" s="466"/>
      <c r="T510" s="466"/>
      <c r="U510" s="466"/>
      <c r="V510" s="466"/>
      <c r="W510" s="466"/>
      <c r="X510" s="466"/>
      <c r="Y510" s="466"/>
      <c r="Z510" s="466"/>
      <c r="AA510" s="466"/>
      <c r="AB510" s="466"/>
      <c r="AC510" s="466"/>
      <c r="AD510" s="466"/>
      <c r="AE510" s="466"/>
      <c r="AF510" s="466"/>
      <c r="AG510" s="466"/>
      <c r="AH510" s="466"/>
      <c r="AI510" s="466"/>
      <c r="AJ510" s="466"/>
    </row>
    <row r="511" spans="1:36" ht="12.75" customHeight="1">
      <c r="A511" s="466"/>
      <c r="B511" s="466"/>
      <c r="C511" s="466"/>
      <c r="D511" s="466"/>
      <c r="E511" s="466"/>
      <c r="F511" s="466"/>
      <c r="G511" s="466"/>
      <c r="H511" s="466"/>
      <c r="I511" s="466"/>
      <c r="J511" s="466"/>
      <c r="K511" s="466"/>
      <c r="L511" s="472"/>
      <c r="M511" s="466"/>
      <c r="N511" s="466"/>
      <c r="O511" s="466"/>
      <c r="P511" s="436"/>
      <c r="Q511" s="180"/>
      <c r="R511" s="466"/>
      <c r="S511" s="466"/>
      <c r="T511" s="466"/>
      <c r="U511" s="466"/>
      <c r="V511" s="466"/>
      <c r="W511" s="466"/>
      <c r="X511" s="466"/>
      <c r="Y511" s="466"/>
      <c r="Z511" s="466"/>
      <c r="AA511" s="466"/>
      <c r="AB511" s="466"/>
      <c r="AC511" s="466"/>
      <c r="AD511" s="466"/>
      <c r="AE511" s="466"/>
      <c r="AF511" s="466"/>
      <c r="AG511" s="466"/>
      <c r="AH511" s="466"/>
      <c r="AI511" s="466"/>
      <c r="AJ511" s="466"/>
    </row>
    <row r="512" spans="1:36" ht="12.75" customHeight="1">
      <c r="A512" s="466"/>
      <c r="B512" s="466"/>
      <c r="C512" s="466"/>
      <c r="D512" s="466"/>
      <c r="E512" s="466"/>
      <c r="F512" s="466"/>
      <c r="G512" s="466"/>
      <c r="H512" s="466"/>
      <c r="I512" s="466"/>
      <c r="J512" s="466"/>
      <c r="K512" s="466"/>
      <c r="L512" s="472"/>
      <c r="M512" s="466"/>
      <c r="N512" s="466"/>
      <c r="O512" s="466"/>
      <c r="P512" s="436"/>
      <c r="Q512" s="180"/>
      <c r="R512" s="466"/>
      <c r="S512" s="466"/>
      <c r="T512" s="466"/>
      <c r="U512" s="466"/>
      <c r="V512" s="466"/>
      <c r="W512" s="466"/>
      <c r="X512" s="466"/>
      <c r="Y512" s="466"/>
      <c r="Z512" s="466"/>
      <c r="AA512" s="466"/>
      <c r="AB512" s="466"/>
      <c r="AC512" s="466"/>
      <c r="AD512" s="466"/>
      <c r="AE512" s="466"/>
      <c r="AF512" s="466"/>
      <c r="AG512" s="466"/>
      <c r="AH512" s="466"/>
      <c r="AI512" s="466"/>
      <c r="AJ512" s="466"/>
    </row>
    <row r="513" spans="1:36" ht="12.75" customHeight="1">
      <c r="A513" s="466"/>
      <c r="B513" s="466"/>
      <c r="C513" s="466"/>
      <c r="D513" s="466"/>
      <c r="E513" s="466"/>
      <c r="F513" s="466"/>
      <c r="G513" s="466"/>
      <c r="H513" s="466"/>
      <c r="I513" s="466"/>
      <c r="J513" s="466"/>
      <c r="K513" s="466"/>
      <c r="L513" s="472"/>
      <c r="M513" s="466"/>
      <c r="N513" s="466"/>
      <c r="O513" s="466"/>
      <c r="P513" s="436"/>
      <c r="Q513" s="180"/>
      <c r="R513" s="466"/>
      <c r="S513" s="466"/>
      <c r="T513" s="466"/>
      <c r="U513" s="466"/>
      <c r="V513" s="466"/>
      <c r="W513" s="466"/>
      <c r="X513" s="466"/>
      <c r="Y513" s="466"/>
      <c r="Z513" s="466"/>
      <c r="AA513" s="466"/>
      <c r="AB513" s="466"/>
      <c r="AC513" s="466"/>
      <c r="AD513" s="466"/>
      <c r="AE513" s="466"/>
      <c r="AF513" s="466"/>
      <c r="AG513" s="466"/>
      <c r="AH513" s="466"/>
      <c r="AI513" s="466"/>
      <c r="AJ513" s="466"/>
    </row>
    <row r="514" spans="1:36" ht="12.75" customHeight="1">
      <c r="A514" s="466"/>
      <c r="B514" s="466"/>
      <c r="C514" s="466"/>
      <c r="D514" s="466"/>
      <c r="E514" s="466"/>
      <c r="F514" s="466"/>
      <c r="G514" s="466"/>
      <c r="H514" s="466"/>
      <c r="I514" s="466"/>
      <c r="J514" s="466"/>
      <c r="K514" s="466"/>
      <c r="L514" s="472"/>
      <c r="M514" s="466"/>
      <c r="N514" s="466"/>
      <c r="O514" s="466"/>
      <c r="P514" s="436"/>
      <c r="Q514" s="180"/>
      <c r="R514" s="466"/>
      <c r="S514" s="466"/>
      <c r="T514" s="466"/>
      <c r="U514" s="466"/>
      <c r="V514" s="466"/>
      <c r="W514" s="466"/>
      <c r="X514" s="466"/>
      <c r="Y514" s="466"/>
      <c r="Z514" s="466"/>
      <c r="AA514" s="466"/>
      <c r="AB514" s="466"/>
      <c r="AC514" s="466"/>
      <c r="AD514" s="466"/>
      <c r="AE514" s="466"/>
      <c r="AF514" s="466"/>
      <c r="AG514" s="466"/>
      <c r="AH514" s="466"/>
      <c r="AI514" s="466"/>
      <c r="AJ514" s="466"/>
    </row>
    <row r="515" spans="1:36" ht="12.75" customHeight="1">
      <c r="A515" s="466"/>
      <c r="B515" s="466"/>
      <c r="C515" s="466"/>
      <c r="D515" s="466"/>
      <c r="E515" s="466"/>
      <c r="F515" s="466"/>
      <c r="G515" s="466"/>
      <c r="H515" s="466"/>
      <c r="I515" s="466"/>
      <c r="J515" s="466"/>
      <c r="K515" s="466"/>
      <c r="L515" s="472"/>
      <c r="M515" s="466"/>
      <c r="N515" s="466"/>
      <c r="O515" s="466"/>
      <c r="P515" s="436"/>
      <c r="Q515" s="180"/>
      <c r="R515" s="466"/>
      <c r="S515" s="466"/>
      <c r="T515" s="466"/>
      <c r="U515" s="466"/>
      <c r="V515" s="466"/>
      <c r="W515" s="466"/>
      <c r="X515" s="466"/>
      <c r="Y515" s="466"/>
      <c r="Z515" s="466"/>
      <c r="AA515" s="466"/>
      <c r="AB515" s="466"/>
      <c r="AC515" s="466"/>
      <c r="AD515" s="466"/>
      <c r="AE515" s="466"/>
      <c r="AF515" s="466"/>
      <c r="AG515" s="466"/>
      <c r="AH515" s="466"/>
      <c r="AI515" s="466"/>
      <c r="AJ515" s="466"/>
    </row>
    <row r="516" spans="1:36" ht="12.75" customHeight="1">
      <c r="A516" s="466"/>
      <c r="B516" s="466"/>
      <c r="C516" s="466"/>
      <c r="D516" s="466"/>
      <c r="E516" s="466"/>
      <c r="F516" s="466"/>
      <c r="G516" s="466"/>
      <c r="H516" s="466"/>
      <c r="I516" s="466"/>
      <c r="J516" s="466"/>
      <c r="K516" s="466"/>
      <c r="L516" s="472"/>
      <c r="M516" s="466"/>
      <c r="N516" s="466"/>
      <c r="O516" s="466"/>
      <c r="P516" s="436"/>
      <c r="Q516" s="180"/>
      <c r="R516" s="466"/>
      <c r="S516" s="466"/>
      <c r="T516" s="466"/>
      <c r="U516" s="466"/>
      <c r="V516" s="466"/>
      <c r="W516" s="466"/>
      <c r="X516" s="466"/>
      <c r="Y516" s="466"/>
      <c r="Z516" s="466"/>
      <c r="AA516" s="466"/>
      <c r="AB516" s="466"/>
      <c r="AC516" s="466"/>
      <c r="AD516" s="466"/>
      <c r="AE516" s="466"/>
      <c r="AF516" s="466"/>
      <c r="AG516" s="466"/>
      <c r="AH516" s="466"/>
      <c r="AI516" s="466"/>
      <c r="AJ516" s="466"/>
    </row>
    <row r="517" spans="1:36" ht="12.75" customHeight="1">
      <c r="A517" s="466"/>
      <c r="B517" s="466"/>
      <c r="C517" s="466"/>
      <c r="D517" s="466"/>
      <c r="E517" s="466"/>
      <c r="F517" s="466"/>
      <c r="G517" s="466"/>
      <c r="H517" s="466"/>
      <c r="I517" s="466"/>
      <c r="J517" s="466"/>
      <c r="K517" s="466"/>
      <c r="L517" s="472"/>
      <c r="M517" s="466"/>
      <c r="N517" s="466"/>
      <c r="O517" s="466"/>
      <c r="P517" s="436"/>
      <c r="Q517" s="180"/>
      <c r="R517" s="466"/>
      <c r="S517" s="466"/>
      <c r="T517" s="466"/>
      <c r="U517" s="466"/>
      <c r="V517" s="466"/>
      <c r="W517" s="466"/>
      <c r="X517" s="466"/>
      <c r="Y517" s="466"/>
      <c r="Z517" s="466"/>
      <c r="AA517" s="466"/>
      <c r="AB517" s="466"/>
      <c r="AC517" s="466"/>
      <c r="AD517" s="466"/>
      <c r="AE517" s="466"/>
      <c r="AF517" s="466"/>
      <c r="AG517" s="466"/>
      <c r="AH517" s="466"/>
      <c r="AI517" s="466"/>
      <c r="AJ517" s="466"/>
    </row>
    <row r="518" spans="1:36" ht="12.75" customHeight="1">
      <c r="A518" s="466"/>
      <c r="B518" s="466"/>
      <c r="C518" s="466"/>
      <c r="D518" s="466"/>
      <c r="E518" s="466"/>
      <c r="F518" s="466"/>
      <c r="G518" s="466"/>
      <c r="H518" s="466"/>
      <c r="I518" s="466"/>
      <c r="J518" s="466"/>
      <c r="K518" s="466"/>
      <c r="L518" s="472"/>
      <c r="M518" s="466"/>
      <c r="N518" s="466"/>
      <c r="O518" s="466"/>
      <c r="P518" s="436"/>
      <c r="Q518" s="180"/>
      <c r="R518" s="466"/>
      <c r="S518" s="466"/>
      <c r="T518" s="466"/>
      <c r="U518" s="466"/>
      <c r="V518" s="466"/>
      <c r="W518" s="466"/>
      <c r="X518" s="466"/>
      <c r="Y518" s="466"/>
      <c r="Z518" s="466"/>
      <c r="AA518" s="466"/>
      <c r="AB518" s="466"/>
      <c r="AC518" s="466"/>
      <c r="AD518" s="466"/>
      <c r="AE518" s="466"/>
      <c r="AF518" s="466"/>
      <c r="AG518" s="466"/>
      <c r="AH518" s="466"/>
      <c r="AI518" s="466"/>
      <c r="AJ518" s="466"/>
    </row>
    <row r="519" spans="1:36" ht="12.75" customHeight="1">
      <c r="A519" s="466"/>
      <c r="B519" s="466"/>
      <c r="C519" s="466"/>
      <c r="D519" s="466"/>
      <c r="E519" s="466"/>
      <c r="F519" s="466"/>
      <c r="G519" s="466"/>
      <c r="H519" s="466"/>
      <c r="I519" s="466"/>
      <c r="J519" s="466"/>
      <c r="K519" s="466"/>
      <c r="L519" s="472"/>
      <c r="M519" s="466"/>
      <c r="N519" s="466"/>
      <c r="O519" s="466"/>
      <c r="P519" s="436"/>
      <c r="Q519" s="180"/>
      <c r="R519" s="466"/>
      <c r="S519" s="466"/>
      <c r="T519" s="466"/>
      <c r="U519" s="466"/>
      <c r="V519" s="466"/>
      <c r="W519" s="466"/>
      <c r="X519" s="466"/>
      <c r="Y519" s="466"/>
      <c r="Z519" s="466"/>
      <c r="AA519" s="466"/>
      <c r="AB519" s="466"/>
      <c r="AC519" s="466"/>
      <c r="AD519" s="466"/>
      <c r="AE519" s="466"/>
      <c r="AF519" s="466"/>
      <c r="AG519" s="466"/>
      <c r="AH519" s="466"/>
      <c r="AI519" s="466"/>
      <c r="AJ519" s="466"/>
    </row>
    <row r="520" spans="1:36" ht="12.75" customHeight="1">
      <c r="A520" s="466"/>
      <c r="B520" s="466"/>
      <c r="C520" s="466"/>
      <c r="D520" s="466"/>
      <c r="E520" s="466"/>
      <c r="F520" s="466"/>
      <c r="G520" s="466"/>
      <c r="H520" s="466"/>
      <c r="I520" s="466"/>
      <c r="J520" s="466"/>
      <c r="K520" s="466"/>
      <c r="L520" s="472"/>
      <c r="M520" s="466"/>
      <c r="N520" s="466"/>
      <c r="O520" s="466"/>
      <c r="P520" s="436"/>
      <c r="Q520" s="180"/>
      <c r="R520" s="466"/>
      <c r="S520" s="466"/>
      <c r="T520" s="466"/>
      <c r="U520" s="466"/>
      <c r="V520" s="466"/>
      <c r="W520" s="466"/>
      <c r="X520" s="466"/>
      <c r="Y520" s="466"/>
      <c r="Z520" s="466"/>
      <c r="AA520" s="466"/>
      <c r="AB520" s="466"/>
      <c r="AC520" s="466"/>
      <c r="AD520" s="466"/>
      <c r="AE520" s="466"/>
      <c r="AF520" s="466"/>
      <c r="AG520" s="466"/>
      <c r="AH520" s="466"/>
      <c r="AI520" s="466"/>
      <c r="AJ520" s="466"/>
    </row>
    <row r="521" spans="1:36" ht="12.75" customHeight="1">
      <c r="A521" s="466"/>
      <c r="B521" s="466"/>
      <c r="C521" s="466"/>
      <c r="D521" s="466"/>
      <c r="E521" s="466"/>
      <c r="F521" s="466"/>
      <c r="G521" s="466"/>
      <c r="H521" s="466"/>
      <c r="I521" s="466"/>
      <c r="J521" s="466"/>
      <c r="K521" s="466"/>
      <c r="L521" s="472"/>
      <c r="M521" s="466"/>
      <c r="N521" s="466"/>
      <c r="O521" s="466"/>
      <c r="P521" s="436"/>
      <c r="Q521" s="180"/>
      <c r="R521" s="466"/>
      <c r="S521" s="466"/>
      <c r="T521" s="466"/>
      <c r="U521" s="466"/>
      <c r="V521" s="466"/>
      <c r="W521" s="466"/>
      <c r="X521" s="466"/>
      <c r="Y521" s="466"/>
      <c r="Z521" s="466"/>
      <c r="AA521" s="466"/>
      <c r="AB521" s="466"/>
      <c r="AC521" s="466"/>
      <c r="AD521" s="466"/>
      <c r="AE521" s="466"/>
      <c r="AF521" s="466"/>
      <c r="AG521" s="466"/>
      <c r="AH521" s="466"/>
      <c r="AI521" s="466"/>
      <c r="AJ521" s="466"/>
    </row>
    <row r="522" spans="1:36" ht="12.75" customHeight="1">
      <c r="A522" s="466"/>
      <c r="B522" s="466"/>
      <c r="C522" s="466"/>
      <c r="D522" s="466"/>
      <c r="E522" s="466"/>
      <c r="F522" s="466"/>
      <c r="G522" s="466"/>
      <c r="H522" s="466"/>
      <c r="I522" s="466"/>
      <c r="J522" s="466"/>
      <c r="K522" s="466"/>
      <c r="L522" s="472"/>
      <c r="M522" s="466"/>
      <c r="N522" s="466"/>
      <c r="O522" s="466"/>
      <c r="P522" s="436"/>
      <c r="Q522" s="180"/>
      <c r="R522" s="466"/>
      <c r="S522" s="466"/>
      <c r="T522" s="466"/>
      <c r="U522" s="466"/>
      <c r="V522" s="466"/>
      <c r="W522" s="466"/>
      <c r="X522" s="466"/>
      <c r="Y522" s="466"/>
      <c r="Z522" s="466"/>
      <c r="AA522" s="466"/>
      <c r="AB522" s="466"/>
      <c r="AC522" s="466"/>
      <c r="AD522" s="466"/>
      <c r="AE522" s="466"/>
      <c r="AF522" s="466"/>
      <c r="AG522" s="466"/>
      <c r="AH522" s="466"/>
      <c r="AI522" s="466"/>
      <c r="AJ522" s="466"/>
    </row>
    <row r="523" spans="1:36" ht="12.75" customHeight="1">
      <c r="A523" s="466"/>
      <c r="B523" s="466"/>
      <c r="C523" s="466"/>
      <c r="D523" s="466"/>
      <c r="E523" s="466"/>
      <c r="F523" s="466"/>
      <c r="G523" s="466"/>
      <c r="H523" s="466"/>
      <c r="I523" s="466"/>
      <c r="J523" s="466"/>
      <c r="K523" s="466"/>
      <c r="L523" s="472"/>
      <c r="M523" s="466"/>
      <c r="N523" s="466"/>
      <c r="O523" s="466"/>
      <c r="P523" s="436"/>
      <c r="Q523" s="180"/>
      <c r="R523" s="466"/>
      <c r="S523" s="466"/>
      <c r="T523" s="466"/>
      <c r="U523" s="466"/>
      <c r="V523" s="466"/>
      <c r="W523" s="466"/>
      <c r="X523" s="466"/>
      <c r="Y523" s="466"/>
      <c r="Z523" s="466"/>
      <c r="AA523" s="466"/>
      <c r="AB523" s="466"/>
      <c r="AC523" s="466"/>
      <c r="AD523" s="466"/>
      <c r="AE523" s="466"/>
      <c r="AF523" s="466"/>
      <c r="AG523" s="466"/>
      <c r="AH523" s="466"/>
      <c r="AI523" s="466"/>
      <c r="AJ523" s="466"/>
    </row>
    <row r="524" spans="1:36" ht="12.75" customHeight="1">
      <c r="A524" s="466"/>
      <c r="B524" s="466"/>
      <c r="C524" s="466"/>
      <c r="D524" s="466"/>
      <c r="E524" s="466"/>
      <c r="F524" s="466"/>
      <c r="G524" s="466"/>
      <c r="H524" s="466"/>
      <c r="I524" s="466"/>
      <c r="J524" s="466"/>
      <c r="K524" s="466"/>
      <c r="L524" s="472"/>
      <c r="M524" s="466"/>
      <c r="N524" s="466"/>
      <c r="O524" s="466"/>
      <c r="P524" s="436"/>
      <c r="Q524" s="180"/>
      <c r="R524" s="466"/>
      <c r="S524" s="466"/>
      <c r="T524" s="466"/>
      <c r="U524" s="466"/>
      <c r="V524" s="466"/>
      <c r="W524" s="466"/>
      <c r="X524" s="466"/>
      <c r="Y524" s="466"/>
      <c r="Z524" s="466"/>
      <c r="AA524" s="466"/>
      <c r="AB524" s="466"/>
      <c r="AC524" s="466"/>
      <c r="AD524" s="466"/>
      <c r="AE524" s="466"/>
      <c r="AF524" s="466"/>
      <c r="AG524" s="466"/>
      <c r="AH524" s="466"/>
      <c r="AI524" s="466"/>
      <c r="AJ524" s="466"/>
    </row>
    <row r="525" spans="1:36" ht="12.75" customHeight="1">
      <c r="A525" s="466"/>
      <c r="B525" s="466"/>
      <c r="C525" s="466"/>
      <c r="D525" s="466"/>
      <c r="E525" s="466"/>
      <c r="F525" s="466"/>
      <c r="G525" s="466"/>
      <c r="H525" s="466"/>
      <c r="I525" s="466"/>
      <c r="J525" s="466"/>
      <c r="K525" s="466"/>
      <c r="L525" s="472"/>
      <c r="M525" s="466"/>
      <c r="N525" s="466"/>
      <c r="O525" s="466"/>
      <c r="P525" s="436"/>
      <c r="Q525" s="180"/>
      <c r="R525" s="466"/>
      <c r="S525" s="466"/>
      <c r="T525" s="466"/>
      <c r="U525" s="466"/>
      <c r="V525" s="466"/>
      <c r="W525" s="466"/>
      <c r="X525" s="466"/>
      <c r="Y525" s="466"/>
      <c r="Z525" s="466"/>
      <c r="AA525" s="466"/>
      <c r="AB525" s="466"/>
      <c r="AC525" s="466"/>
      <c r="AD525" s="466"/>
      <c r="AE525" s="466"/>
      <c r="AF525" s="466"/>
      <c r="AG525" s="466"/>
      <c r="AH525" s="466"/>
      <c r="AI525" s="466"/>
      <c r="AJ525" s="466"/>
    </row>
    <row r="526" spans="1:36" ht="12.75" customHeight="1">
      <c r="A526" s="466"/>
      <c r="B526" s="466"/>
      <c r="C526" s="466"/>
      <c r="D526" s="466"/>
      <c r="E526" s="466"/>
      <c r="F526" s="466"/>
      <c r="G526" s="466"/>
      <c r="H526" s="466"/>
      <c r="I526" s="466"/>
      <c r="J526" s="466"/>
      <c r="K526" s="466"/>
      <c r="L526" s="472"/>
      <c r="M526" s="466"/>
      <c r="N526" s="466"/>
      <c r="O526" s="466"/>
      <c r="P526" s="436"/>
      <c r="Q526" s="180"/>
      <c r="R526" s="466"/>
      <c r="S526" s="466"/>
      <c r="T526" s="466"/>
      <c r="U526" s="466"/>
      <c r="V526" s="466"/>
      <c r="W526" s="466"/>
      <c r="X526" s="466"/>
      <c r="Y526" s="466"/>
      <c r="Z526" s="466"/>
      <c r="AA526" s="466"/>
      <c r="AB526" s="466"/>
      <c r="AC526" s="466"/>
      <c r="AD526" s="466"/>
      <c r="AE526" s="466"/>
      <c r="AF526" s="466"/>
      <c r="AG526" s="466"/>
      <c r="AH526" s="466"/>
      <c r="AI526" s="466"/>
      <c r="AJ526" s="466"/>
    </row>
    <row r="527" spans="1:36" ht="12.75" customHeight="1">
      <c r="A527" s="466"/>
      <c r="B527" s="466"/>
      <c r="C527" s="466"/>
      <c r="D527" s="466"/>
      <c r="E527" s="466"/>
      <c r="F527" s="466"/>
      <c r="G527" s="466"/>
      <c r="H527" s="466"/>
      <c r="I527" s="466"/>
      <c r="J527" s="466"/>
      <c r="K527" s="466"/>
      <c r="L527" s="472"/>
      <c r="M527" s="466"/>
      <c r="N527" s="466"/>
      <c r="O527" s="466"/>
      <c r="P527" s="436"/>
      <c r="Q527" s="180"/>
      <c r="R527" s="466"/>
      <c r="S527" s="466"/>
      <c r="T527" s="466"/>
      <c r="U527" s="466"/>
      <c r="V527" s="466"/>
      <c r="W527" s="466"/>
      <c r="X527" s="466"/>
      <c r="Y527" s="466"/>
      <c r="Z527" s="466"/>
      <c r="AA527" s="466"/>
      <c r="AB527" s="466"/>
      <c r="AC527" s="466"/>
      <c r="AD527" s="466"/>
      <c r="AE527" s="466"/>
      <c r="AF527" s="466"/>
      <c r="AG527" s="466"/>
      <c r="AH527" s="466"/>
      <c r="AI527" s="466"/>
      <c r="AJ527" s="466"/>
    </row>
    <row r="528" spans="1:36" ht="12.75" customHeight="1">
      <c r="A528" s="466"/>
      <c r="B528" s="466"/>
      <c r="C528" s="466"/>
      <c r="D528" s="466"/>
      <c r="E528" s="466"/>
      <c r="F528" s="466"/>
      <c r="G528" s="466"/>
      <c r="H528" s="466"/>
      <c r="I528" s="466"/>
      <c r="J528" s="466"/>
      <c r="K528" s="466"/>
      <c r="L528" s="472"/>
      <c r="M528" s="466"/>
      <c r="N528" s="466"/>
      <c r="O528" s="466"/>
      <c r="P528" s="436"/>
      <c r="Q528" s="180"/>
      <c r="R528" s="466"/>
      <c r="S528" s="466"/>
      <c r="T528" s="466"/>
      <c r="U528" s="466"/>
      <c r="V528" s="466"/>
      <c r="W528" s="466"/>
      <c r="X528" s="466"/>
      <c r="Y528" s="466"/>
      <c r="Z528" s="466"/>
      <c r="AA528" s="466"/>
      <c r="AB528" s="466"/>
      <c r="AC528" s="466"/>
      <c r="AD528" s="466"/>
      <c r="AE528" s="466"/>
      <c r="AF528" s="466"/>
      <c r="AG528" s="466"/>
      <c r="AH528" s="466"/>
      <c r="AI528" s="466"/>
      <c r="AJ528" s="466"/>
    </row>
    <row r="529" spans="1:36" ht="12.75" customHeight="1">
      <c r="A529" s="466"/>
      <c r="B529" s="466"/>
      <c r="C529" s="466"/>
      <c r="D529" s="466"/>
      <c r="E529" s="466"/>
      <c r="F529" s="466"/>
      <c r="G529" s="466"/>
      <c r="H529" s="466"/>
      <c r="I529" s="466"/>
      <c r="J529" s="466"/>
      <c r="K529" s="466"/>
      <c r="L529" s="472"/>
      <c r="M529" s="466"/>
      <c r="N529" s="466"/>
      <c r="O529" s="466"/>
      <c r="P529" s="436"/>
      <c r="Q529" s="180"/>
      <c r="R529" s="466"/>
      <c r="S529" s="466"/>
      <c r="T529" s="466"/>
      <c r="U529" s="466"/>
      <c r="V529" s="466"/>
      <c r="W529" s="466"/>
      <c r="X529" s="466"/>
      <c r="Y529" s="466"/>
      <c r="Z529" s="466"/>
      <c r="AA529" s="466"/>
      <c r="AB529" s="466"/>
      <c r="AC529" s="466"/>
      <c r="AD529" s="466"/>
      <c r="AE529" s="466"/>
      <c r="AF529" s="466"/>
      <c r="AG529" s="466"/>
      <c r="AH529" s="466"/>
      <c r="AI529" s="466"/>
      <c r="AJ529" s="466"/>
    </row>
    <row r="530" spans="1:36" ht="12.75" customHeight="1">
      <c r="A530" s="466"/>
      <c r="B530" s="466"/>
      <c r="C530" s="466"/>
      <c r="D530" s="466"/>
      <c r="E530" s="466"/>
      <c r="F530" s="466"/>
      <c r="G530" s="466"/>
      <c r="H530" s="466"/>
      <c r="I530" s="466"/>
      <c r="J530" s="466"/>
      <c r="K530" s="466"/>
      <c r="L530" s="472"/>
      <c r="M530" s="466"/>
      <c r="N530" s="466"/>
      <c r="O530" s="466"/>
      <c r="P530" s="436"/>
      <c r="Q530" s="180"/>
      <c r="R530" s="466"/>
      <c r="S530" s="466"/>
      <c r="T530" s="466"/>
      <c r="U530" s="466"/>
      <c r="V530" s="466"/>
      <c r="W530" s="466"/>
      <c r="X530" s="466"/>
      <c r="Y530" s="466"/>
      <c r="Z530" s="466"/>
      <c r="AA530" s="466"/>
      <c r="AB530" s="466"/>
      <c r="AC530" s="466"/>
      <c r="AD530" s="466"/>
      <c r="AE530" s="466"/>
      <c r="AF530" s="466"/>
      <c r="AG530" s="466"/>
      <c r="AH530" s="466"/>
      <c r="AI530" s="466"/>
      <c r="AJ530" s="466"/>
    </row>
    <row r="531" spans="1:36" ht="12.75" customHeight="1">
      <c r="A531" s="466"/>
      <c r="B531" s="466"/>
      <c r="C531" s="466"/>
      <c r="D531" s="466"/>
      <c r="E531" s="466"/>
      <c r="F531" s="466"/>
      <c r="G531" s="466"/>
      <c r="H531" s="466"/>
      <c r="I531" s="466"/>
      <c r="J531" s="466"/>
      <c r="K531" s="466"/>
      <c r="L531" s="472"/>
      <c r="M531" s="466"/>
      <c r="N531" s="466"/>
      <c r="O531" s="466"/>
      <c r="P531" s="436"/>
      <c r="Q531" s="180"/>
      <c r="R531" s="466"/>
      <c r="S531" s="466"/>
      <c r="T531" s="466"/>
      <c r="U531" s="466"/>
      <c r="V531" s="466"/>
      <c r="W531" s="466"/>
      <c r="X531" s="466"/>
      <c r="Y531" s="466"/>
      <c r="Z531" s="466"/>
      <c r="AA531" s="466"/>
      <c r="AB531" s="466"/>
      <c r="AC531" s="466"/>
      <c r="AD531" s="466"/>
      <c r="AE531" s="466"/>
      <c r="AF531" s="466"/>
      <c r="AG531" s="466"/>
      <c r="AH531" s="466"/>
      <c r="AI531" s="466"/>
      <c r="AJ531" s="466"/>
    </row>
    <row r="532" spans="1:36" ht="12.75" customHeight="1">
      <c r="A532" s="466"/>
      <c r="B532" s="466"/>
      <c r="C532" s="466"/>
      <c r="D532" s="466"/>
      <c r="E532" s="466"/>
      <c r="F532" s="466"/>
      <c r="G532" s="466"/>
      <c r="H532" s="466"/>
      <c r="I532" s="466"/>
      <c r="J532" s="466"/>
      <c r="K532" s="466"/>
      <c r="L532" s="472"/>
      <c r="M532" s="466"/>
      <c r="N532" s="466"/>
      <c r="O532" s="466"/>
      <c r="P532" s="436"/>
      <c r="Q532" s="180"/>
      <c r="R532" s="466"/>
      <c r="S532" s="466"/>
      <c r="T532" s="466"/>
      <c r="U532" s="466"/>
      <c r="V532" s="466"/>
      <c r="W532" s="466"/>
      <c r="X532" s="466"/>
      <c r="Y532" s="466"/>
      <c r="Z532" s="466"/>
      <c r="AA532" s="466"/>
      <c r="AB532" s="466"/>
      <c r="AC532" s="466"/>
      <c r="AD532" s="466"/>
      <c r="AE532" s="466"/>
      <c r="AF532" s="466"/>
      <c r="AG532" s="466"/>
      <c r="AH532" s="466"/>
      <c r="AI532" s="466"/>
      <c r="AJ532" s="466"/>
    </row>
    <row r="533" spans="1:36" ht="12.75" customHeight="1">
      <c r="A533" s="466"/>
      <c r="B533" s="466"/>
      <c r="C533" s="466"/>
      <c r="D533" s="466"/>
      <c r="E533" s="466"/>
      <c r="F533" s="466"/>
      <c r="G533" s="466"/>
      <c r="H533" s="466"/>
      <c r="I533" s="466"/>
      <c r="J533" s="466"/>
      <c r="K533" s="466"/>
      <c r="L533" s="472"/>
      <c r="M533" s="466"/>
      <c r="N533" s="466"/>
      <c r="O533" s="466"/>
      <c r="P533" s="436"/>
      <c r="Q533" s="180"/>
      <c r="R533" s="466"/>
      <c r="S533" s="466"/>
      <c r="T533" s="466"/>
      <c r="U533" s="466"/>
      <c r="V533" s="466"/>
      <c r="W533" s="466"/>
      <c r="X533" s="466"/>
      <c r="Y533" s="466"/>
      <c r="Z533" s="466"/>
      <c r="AA533" s="466"/>
      <c r="AB533" s="466"/>
      <c r="AC533" s="466"/>
      <c r="AD533" s="466"/>
      <c r="AE533" s="466"/>
      <c r="AF533" s="466"/>
      <c r="AG533" s="466"/>
      <c r="AH533" s="466"/>
      <c r="AI533" s="466"/>
      <c r="AJ533" s="466"/>
    </row>
    <row r="534" spans="1:36" ht="12.75" customHeight="1">
      <c r="A534" s="466"/>
      <c r="B534" s="466"/>
      <c r="C534" s="466"/>
      <c r="D534" s="466"/>
      <c r="E534" s="466"/>
      <c r="F534" s="466"/>
      <c r="G534" s="466"/>
      <c r="H534" s="466"/>
      <c r="I534" s="466"/>
      <c r="J534" s="466"/>
      <c r="K534" s="466"/>
      <c r="L534" s="472"/>
      <c r="M534" s="466"/>
      <c r="N534" s="466"/>
      <c r="O534" s="466"/>
      <c r="P534" s="436"/>
      <c r="Q534" s="180"/>
      <c r="R534" s="466"/>
      <c r="S534" s="466"/>
      <c r="T534" s="466"/>
      <c r="U534" s="466"/>
      <c r="V534" s="466"/>
      <c r="W534" s="466"/>
      <c r="X534" s="466"/>
      <c r="Y534" s="466"/>
      <c r="Z534" s="466"/>
      <c r="AA534" s="466"/>
      <c r="AB534" s="466"/>
      <c r="AC534" s="466"/>
      <c r="AD534" s="466"/>
      <c r="AE534" s="466"/>
      <c r="AF534" s="466"/>
      <c r="AG534" s="466"/>
      <c r="AH534" s="466"/>
      <c r="AI534" s="466"/>
      <c r="AJ534" s="466"/>
    </row>
    <row r="535" spans="1:36" ht="12.75" customHeight="1">
      <c r="A535" s="466"/>
      <c r="B535" s="466"/>
      <c r="C535" s="466"/>
      <c r="D535" s="466"/>
      <c r="E535" s="466"/>
      <c r="F535" s="466"/>
      <c r="G535" s="466"/>
      <c r="H535" s="466"/>
      <c r="I535" s="466"/>
      <c r="J535" s="466"/>
      <c r="K535" s="466"/>
      <c r="L535" s="472"/>
      <c r="M535" s="466"/>
      <c r="N535" s="466"/>
      <c r="O535" s="466"/>
      <c r="P535" s="436"/>
      <c r="Q535" s="180"/>
      <c r="R535" s="466"/>
      <c r="S535" s="466"/>
      <c r="T535" s="466"/>
      <c r="U535" s="466"/>
      <c r="V535" s="466"/>
      <c r="W535" s="466"/>
      <c r="X535" s="466"/>
      <c r="Y535" s="466"/>
      <c r="Z535" s="466"/>
      <c r="AA535" s="466"/>
      <c r="AB535" s="466"/>
      <c r="AC535" s="466"/>
      <c r="AD535" s="466"/>
      <c r="AE535" s="466"/>
      <c r="AF535" s="466"/>
      <c r="AG535" s="466"/>
      <c r="AH535" s="466"/>
      <c r="AI535" s="466"/>
      <c r="AJ535" s="466"/>
    </row>
    <row r="536" spans="1:36" ht="12.75" customHeight="1">
      <c r="A536" s="466"/>
      <c r="B536" s="466"/>
      <c r="C536" s="466"/>
      <c r="D536" s="466"/>
      <c r="E536" s="466"/>
      <c r="F536" s="466"/>
      <c r="G536" s="466"/>
      <c r="H536" s="466"/>
      <c r="I536" s="466"/>
      <c r="J536" s="466"/>
      <c r="K536" s="466"/>
      <c r="L536" s="472"/>
      <c r="M536" s="466"/>
      <c r="N536" s="466"/>
      <c r="O536" s="466"/>
      <c r="P536" s="436"/>
      <c r="Q536" s="180"/>
      <c r="R536" s="466"/>
      <c r="S536" s="466"/>
      <c r="T536" s="466"/>
      <c r="U536" s="466"/>
      <c r="V536" s="466"/>
      <c r="W536" s="466"/>
      <c r="X536" s="466"/>
      <c r="Y536" s="466"/>
      <c r="Z536" s="466"/>
      <c r="AA536" s="466"/>
      <c r="AB536" s="466"/>
      <c r="AC536" s="466"/>
      <c r="AD536" s="466"/>
      <c r="AE536" s="466"/>
      <c r="AF536" s="466"/>
      <c r="AG536" s="466"/>
      <c r="AH536" s="466"/>
      <c r="AI536" s="466"/>
      <c r="AJ536" s="466"/>
    </row>
    <row r="537" spans="1:36" ht="12.75" customHeight="1">
      <c r="A537" s="466"/>
      <c r="B537" s="466"/>
      <c r="C537" s="466"/>
      <c r="D537" s="466"/>
      <c r="E537" s="466"/>
      <c r="F537" s="466"/>
      <c r="G537" s="466"/>
      <c r="H537" s="466"/>
      <c r="I537" s="466"/>
      <c r="J537" s="466"/>
      <c r="K537" s="466"/>
      <c r="L537" s="472"/>
      <c r="M537" s="466"/>
      <c r="N537" s="466"/>
      <c r="O537" s="466"/>
      <c r="P537" s="436"/>
      <c r="Q537" s="180"/>
      <c r="R537" s="466"/>
      <c r="S537" s="466"/>
      <c r="T537" s="466"/>
      <c r="U537" s="466"/>
      <c r="V537" s="466"/>
      <c r="W537" s="466"/>
      <c r="X537" s="466"/>
      <c r="Y537" s="466"/>
      <c r="Z537" s="466"/>
      <c r="AA537" s="466"/>
      <c r="AB537" s="466"/>
      <c r="AC537" s="466"/>
      <c r="AD537" s="466"/>
      <c r="AE537" s="466"/>
      <c r="AF537" s="466"/>
      <c r="AG537" s="466"/>
      <c r="AH537" s="466"/>
      <c r="AI537" s="466"/>
      <c r="AJ537" s="466"/>
    </row>
    <row r="538" spans="1:36" ht="12.75" customHeight="1">
      <c r="A538" s="466"/>
      <c r="B538" s="466"/>
      <c r="C538" s="466"/>
      <c r="D538" s="466"/>
      <c r="E538" s="466"/>
      <c r="F538" s="466"/>
      <c r="G538" s="466"/>
      <c r="H538" s="466"/>
      <c r="I538" s="466"/>
      <c r="J538" s="466"/>
      <c r="K538" s="466"/>
      <c r="L538" s="472"/>
      <c r="M538" s="466"/>
      <c r="N538" s="466"/>
      <c r="O538" s="466"/>
      <c r="P538" s="436"/>
      <c r="Q538" s="180"/>
      <c r="R538" s="466"/>
      <c r="S538" s="466"/>
      <c r="T538" s="466"/>
      <c r="U538" s="466"/>
      <c r="V538" s="466"/>
      <c r="W538" s="466"/>
      <c r="X538" s="466"/>
      <c r="Y538" s="466"/>
      <c r="Z538" s="466"/>
      <c r="AA538" s="466"/>
      <c r="AB538" s="466"/>
      <c r="AC538" s="466"/>
      <c r="AD538" s="466"/>
      <c r="AE538" s="466"/>
      <c r="AF538" s="466"/>
      <c r="AG538" s="466"/>
      <c r="AH538" s="466"/>
      <c r="AI538" s="466"/>
      <c r="AJ538" s="466"/>
    </row>
    <row r="539" spans="1:36" ht="12.75" customHeight="1">
      <c r="A539" s="466"/>
      <c r="B539" s="466"/>
      <c r="C539" s="466"/>
      <c r="D539" s="466"/>
      <c r="E539" s="466"/>
      <c r="F539" s="466"/>
      <c r="G539" s="466"/>
      <c r="H539" s="466"/>
      <c r="I539" s="466"/>
      <c r="J539" s="466"/>
      <c r="K539" s="466"/>
      <c r="L539" s="472"/>
      <c r="M539" s="466"/>
      <c r="N539" s="466"/>
      <c r="O539" s="466"/>
      <c r="P539" s="436"/>
      <c r="Q539" s="180"/>
      <c r="R539" s="466"/>
      <c r="S539" s="466"/>
      <c r="T539" s="466"/>
      <c r="U539" s="466"/>
      <c r="V539" s="466"/>
      <c r="W539" s="466"/>
      <c r="X539" s="466"/>
      <c r="Y539" s="466"/>
      <c r="Z539" s="466"/>
      <c r="AA539" s="466"/>
      <c r="AB539" s="466"/>
      <c r="AC539" s="466"/>
      <c r="AD539" s="466"/>
      <c r="AE539" s="466"/>
      <c r="AF539" s="466"/>
      <c r="AG539" s="466"/>
      <c r="AH539" s="466"/>
      <c r="AI539" s="466"/>
      <c r="AJ539" s="466"/>
    </row>
    <row r="540" spans="1:36" ht="12.75" customHeight="1">
      <c r="A540" s="466"/>
      <c r="B540" s="466"/>
      <c r="C540" s="466"/>
      <c r="D540" s="466"/>
      <c r="E540" s="466"/>
      <c r="F540" s="466"/>
      <c r="G540" s="466"/>
      <c r="H540" s="466"/>
      <c r="I540" s="466"/>
      <c r="J540" s="466"/>
      <c r="K540" s="466"/>
      <c r="L540" s="472"/>
      <c r="M540" s="466"/>
      <c r="N540" s="466"/>
      <c r="O540" s="466"/>
      <c r="P540" s="436"/>
      <c r="Q540" s="180"/>
      <c r="R540" s="466"/>
      <c r="S540" s="466"/>
      <c r="T540" s="466"/>
      <c r="U540" s="466"/>
      <c r="V540" s="466"/>
      <c r="W540" s="466"/>
      <c r="X540" s="466"/>
      <c r="Y540" s="466"/>
      <c r="Z540" s="466"/>
      <c r="AA540" s="466"/>
      <c r="AB540" s="466"/>
      <c r="AC540" s="466"/>
      <c r="AD540" s="466"/>
      <c r="AE540" s="466"/>
      <c r="AF540" s="466"/>
      <c r="AG540" s="466"/>
      <c r="AH540" s="466"/>
      <c r="AI540" s="466"/>
      <c r="AJ540" s="466"/>
    </row>
    <row r="541" spans="1:36" ht="12.75" customHeight="1">
      <c r="A541" s="466"/>
      <c r="B541" s="466"/>
      <c r="C541" s="466"/>
      <c r="D541" s="466"/>
      <c r="E541" s="466"/>
      <c r="F541" s="466"/>
      <c r="G541" s="466"/>
      <c r="H541" s="466"/>
      <c r="I541" s="466"/>
      <c r="J541" s="466"/>
      <c r="K541" s="466"/>
      <c r="L541" s="472"/>
      <c r="M541" s="466"/>
      <c r="N541" s="466"/>
      <c r="O541" s="466"/>
      <c r="P541" s="436"/>
      <c r="Q541" s="180"/>
      <c r="R541" s="466"/>
      <c r="S541" s="466"/>
      <c r="T541" s="466"/>
      <c r="U541" s="466"/>
      <c r="V541" s="466"/>
      <c r="W541" s="466"/>
      <c r="X541" s="466"/>
      <c r="Y541" s="466"/>
      <c r="Z541" s="466"/>
      <c r="AA541" s="466"/>
      <c r="AB541" s="466"/>
      <c r="AC541" s="466"/>
      <c r="AD541" s="466"/>
      <c r="AE541" s="466"/>
      <c r="AF541" s="466"/>
      <c r="AG541" s="466"/>
      <c r="AH541" s="466"/>
      <c r="AI541" s="466"/>
      <c r="AJ541" s="466"/>
    </row>
    <row r="542" spans="1:36" ht="12.75" customHeight="1">
      <c r="A542" s="466"/>
      <c r="B542" s="466"/>
      <c r="C542" s="466"/>
      <c r="D542" s="466"/>
      <c r="E542" s="466"/>
      <c r="F542" s="466"/>
      <c r="G542" s="466"/>
      <c r="H542" s="466"/>
      <c r="I542" s="466"/>
      <c r="J542" s="466"/>
      <c r="K542" s="466"/>
      <c r="L542" s="472"/>
      <c r="M542" s="466"/>
      <c r="N542" s="466"/>
      <c r="O542" s="466"/>
      <c r="P542" s="436"/>
      <c r="Q542" s="180"/>
      <c r="R542" s="466"/>
      <c r="S542" s="466"/>
      <c r="T542" s="466"/>
      <c r="U542" s="466"/>
      <c r="V542" s="466"/>
      <c r="W542" s="466"/>
      <c r="X542" s="466"/>
      <c r="Y542" s="466"/>
      <c r="Z542" s="466"/>
      <c r="AA542" s="466"/>
      <c r="AB542" s="466"/>
      <c r="AC542" s="466"/>
      <c r="AD542" s="466"/>
      <c r="AE542" s="466"/>
      <c r="AF542" s="466"/>
      <c r="AG542" s="466"/>
      <c r="AH542" s="466"/>
      <c r="AI542" s="466"/>
      <c r="AJ542" s="466"/>
    </row>
    <row r="543" spans="1:36" ht="12.75" customHeight="1">
      <c r="A543" s="466"/>
      <c r="B543" s="466"/>
      <c r="C543" s="466"/>
      <c r="D543" s="466"/>
      <c r="E543" s="466"/>
      <c r="F543" s="466"/>
      <c r="G543" s="466"/>
      <c r="H543" s="466"/>
      <c r="I543" s="466"/>
      <c r="J543" s="466"/>
      <c r="K543" s="466"/>
      <c r="L543" s="472"/>
      <c r="M543" s="466"/>
      <c r="N543" s="466"/>
      <c r="O543" s="466"/>
      <c r="P543" s="436"/>
      <c r="Q543" s="180"/>
      <c r="R543" s="466"/>
      <c r="S543" s="466"/>
      <c r="T543" s="466"/>
      <c r="U543" s="466"/>
      <c r="V543" s="466"/>
      <c r="W543" s="466"/>
      <c r="X543" s="466"/>
      <c r="Y543" s="466"/>
      <c r="Z543" s="466"/>
      <c r="AA543" s="466"/>
      <c r="AB543" s="466"/>
      <c r="AC543" s="466"/>
      <c r="AD543" s="466"/>
      <c r="AE543" s="466"/>
      <c r="AF543" s="466"/>
      <c r="AG543" s="466"/>
      <c r="AH543" s="466"/>
      <c r="AI543" s="466"/>
      <c r="AJ543" s="466"/>
    </row>
    <row r="544" spans="1:36" ht="12.75" customHeight="1">
      <c r="A544" s="466"/>
      <c r="B544" s="466"/>
      <c r="C544" s="466"/>
      <c r="D544" s="466"/>
      <c r="E544" s="466"/>
      <c r="F544" s="466"/>
      <c r="G544" s="466"/>
      <c r="H544" s="466"/>
      <c r="I544" s="466"/>
      <c r="J544" s="466"/>
      <c r="K544" s="466"/>
      <c r="L544" s="472"/>
      <c r="M544" s="466"/>
      <c r="N544" s="466"/>
      <c r="O544" s="466"/>
      <c r="P544" s="436"/>
      <c r="Q544" s="180"/>
      <c r="R544" s="466"/>
      <c r="S544" s="466"/>
      <c r="T544" s="466"/>
      <c r="U544" s="466"/>
      <c r="V544" s="466"/>
      <c r="W544" s="466"/>
      <c r="X544" s="466"/>
      <c r="Y544" s="466"/>
      <c r="Z544" s="466"/>
      <c r="AA544" s="466"/>
      <c r="AB544" s="466"/>
      <c r="AC544" s="466"/>
      <c r="AD544" s="466"/>
      <c r="AE544" s="466"/>
      <c r="AF544" s="466"/>
      <c r="AG544" s="466"/>
      <c r="AH544" s="466"/>
      <c r="AI544" s="466"/>
      <c r="AJ544" s="466"/>
    </row>
    <row r="545" spans="1:36" ht="12.75" customHeight="1">
      <c r="A545" s="466"/>
      <c r="B545" s="466"/>
      <c r="C545" s="466"/>
      <c r="D545" s="466"/>
      <c r="E545" s="466"/>
      <c r="F545" s="466"/>
      <c r="G545" s="466"/>
      <c r="H545" s="466"/>
      <c r="I545" s="466"/>
      <c r="J545" s="466"/>
      <c r="K545" s="466"/>
      <c r="L545" s="472"/>
      <c r="M545" s="466"/>
      <c r="N545" s="466"/>
      <c r="O545" s="466"/>
      <c r="P545" s="436"/>
      <c r="Q545" s="180"/>
      <c r="R545" s="466"/>
      <c r="S545" s="466"/>
      <c r="T545" s="466"/>
      <c r="U545" s="466"/>
      <c r="V545" s="466"/>
      <c r="W545" s="466"/>
      <c r="X545" s="466"/>
      <c r="Y545" s="466"/>
      <c r="Z545" s="466"/>
      <c r="AA545" s="466"/>
      <c r="AB545" s="466"/>
      <c r="AC545" s="466"/>
      <c r="AD545" s="466"/>
      <c r="AE545" s="466"/>
      <c r="AF545" s="466"/>
      <c r="AG545" s="466"/>
      <c r="AH545" s="466"/>
      <c r="AI545" s="466"/>
      <c r="AJ545" s="466"/>
    </row>
    <row r="546" spans="1:36" ht="12.75" customHeight="1">
      <c r="A546" s="466"/>
      <c r="B546" s="466"/>
      <c r="C546" s="466"/>
      <c r="D546" s="466"/>
      <c r="E546" s="466"/>
      <c r="F546" s="466"/>
      <c r="G546" s="466"/>
      <c r="H546" s="466"/>
      <c r="I546" s="466"/>
      <c r="J546" s="466"/>
      <c r="K546" s="466"/>
      <c r="L546" s="472"/>
      <c r="M546" s="466"/>
      <c r="N546" s="466"/>
      <c r="O546" s="466"/>
      <c r="P546" s="436"/>
      <c r="Q546" s="180"/>
      <c r="R546" s="466"/>
      <c r="S546" s="466"/>
      <c r="T546" s="466"/>
      <c r="U546" s="466"/>
      <c r="V546" s="466"/>
      <c r="W546" s="466"/>
      <c r="X546" s="466"/>
      <c r="Y546" s="466"/>
      <c r="Z546" s="466"/>
      <c r="AA546" s="466"/>
      <c r="AB546" s="466"/>
      <c r="AC546" s="466"/>
      <c r="AD546" s="466"/>
      <c r="AE546" s="466"/>
      <c r="AF546" s="466"/>
      <c r="AG546" s="466"/>
      <c r="AH546" s="466"/>
      <c r="AI546" s="466"/>
      <c r="AJ546" s="466"/>
    </row>
    <row r="547" spans="1:36" ht="12.75" customHeight="1">
      <c r="A547" s="466"/>
      <c r="B547" s="466"/>
      <c r="C547" s="466"/>
      <c r="D547" s="466"/>
      <c r="E547" s="466"/>
      <c r="F547" s="466"/>
      <c r="G547" s="466"/>
      <c r="H547" s="466"/>
      <c r="I547" s="466"/>
      <c r="J547" s="466"/>
      <c r="K547" s="466"/>
      <c r="L547" s="472"/>
      <c r="M547" s="466"/>
      <c r="N547" s="466"/>
      <c r="O547" s="466"/>
      <c r="P547" s="436"/>
      <c r="Q547" s="180"/>
      <c r="R547" s="466"/>
      <c r="S547" s="466"/>
      <c r="T547" s="466"/>
      <c r="U547" s="466"/>
      <c r="V547" s="466"/>
      <c r="W547" s="466"/>
      <c r="X547" s="466"/>
      <c r="Y547" s="466"/>
      <c r="Z547" s="466"/>
      <c r="AA547" s="466"/>
      <c r="AB547" s="466"/>
      <c r="AC547" s="466"/>
      <c r="AD547" s="466"/>
      <c r="AE547" s="466"/>
      <c r="AF547" s="466"/>
      <c r="AG547" s="466"/>
      <c r="AH547" s="466"/>
      <c r="AI547" s="466"/>
      <c r="AJ547" s="466"/>
    </row>
    <row r="548" spans="1:36" ht="12.75" customHeight="1">
      <c r="A548" s="466"/>
      <c r="B548" s="466"/>
      <c r="C548" s="466"/>
      <c r="D548" s="466"/>
      <c r="E548" s="466"/>
      <c r="F548" s="466"/>
      <c r="G548" s="466"/>
      <c r="H548" s="466"/>
      <c r="I548" s="466"/>
      <c r="J548" s="466"/>
      <c r="K548" s="466"/>
      <c r="L548" s="472"/>
      <c r="M548" s="466"/>
      <c r="N548" s="466"/>
      <c r="O548" s="466"/>
      <c r="P548" s="436"/>
      <c r="Q548" s="180"/>
      <c r="R548" s="466"/>
      <c r="S548" s="466"/>
      <c r="T548" s="466"/>
      <c r="U548" s="466"/>
      <c r="V548" s="466"/>
      <c r="W548" s="466"/>
      <c r="X548" s="466"/>
      <c r="Y548" s="466"/>
      <c r="Z548" s="466"/>
      <c r="AA548" s="466"/>
      <c r="AB548" s="466"/>
      <c r="AC548" s="466"/>
      <c r="AD548" s="466"/>
      <c r="AE548" s="466"/>
      <c r="AF548" s="466"/>
      <c r="AG548" s="466"/>
      <c r="AH548" s="466"/>
      <c r="AI548" s="466"/>
      <c r="AJ548" s="466"/>
    </row>
    <row r="549" spans="1:36" ht="12.75" customHeight="1">
      <c r="A549" s="466"/>
      <c r="B549" s="466"/>
      <c r="C549" s="466"/>
      <c r="D549" s="466"/>
      <c r="E549" s="466"/>
      <c r="F549" s="466"/>
      <c r="G549" s="466"/>
      <c r="H549" s="466"/>
      <c r="I549" s="466"/>
      <c r="J549" s="466"/>
      <c r="K549" s="466"/>
      <c r="L549" s="472"/>
      <c r="M549" s="466"/>
      <c r="N549" s="466"/>
      <c r="O549" s="466"/>
      <c r="P549" s="436"/>
      <c r="Q549" s="180"/>
      <c r="R549" s="466"/>
      <c r="S549" s="466"/>
      <c r="T549" s="466"/>
      <c r="U549" s="466"/>
      <c r="V549" s="466"/>
      <c r="W549" s="466"/>
      <c r="X549" s="466"/>
      <c r="Y549" s="466"/>
      <c r="Z549" s="466"/>
      <c r="AA549" s="466"/>
      <c r="AB549" s="466"/>
      <c r="AC549" s="466"/>
      <c r="AD549" s="466"/>
      <c r="AE549" s="466"/>
      <c r="AF549" s="466"/>
      <c r="AG549" s="466"/>
      <c r="AH549" s="466"/>
      <c r="AI549" s="466"/>
      <c r="AJ549" s="466"/>
    </row>
    <row r="550" spans="1:36" ht="12.75" customHeight="1">
      <c r="A550" s="466"/>
      <c r="B550" s="466"/>
      <c r="C550" s="466"/>
      <c r="D550" s="466"/>
      <c r="E550" s="466"/>
      <c r="F550" s="466"/>
      <c r="G550" s="466"/>
      <c r="H550" s="466"/>
      <c r="I550" s="466"/>
      <c r="J550" s="466"/>
      <c r="K550" s="466"/>
      <c r="L550" s="472"/>
      <c r="M550" s="466"/>
      <c r="N550" s="466"/>
      <c r="O550" s="466"/>
      <c r="P550" s="436"/>
      <c r="Q550" s="180"/>
      <c r="R550" s="466"/>
      <c r="S550" s="466"/>
      <c r="T550" s="466"/>
      <c r="U550" s="466"/>
      <c r="V550" s="466"/>
      <c r="W550" s="466"/>
      <c r="X550" s="466"/>
      <c r="Y550" s="466"/>
      <c r="Z550" s="466"/>
      <c r="AA550" s="466"/>
      <c r="AB550" s="466"/>
      <c r="AC550" s="466"/>
      <c r="AD550" s="466"/>
      <c r="AE550" s="466"/>
      <c r="AF550" s="466"/>
      <c r="AG550" s="466"/>
      <c r="AH550" s="466"/>
      <c r="AI550" s="466"/>
      <c r="AJ550" s="466"/>
    </row>
    <row r="551" spans="1:36" ht="12.75" customHeight="1">
      <c r="A551" s="466"/>
      <c r="B551" s="466"/>
      <c r="C551" s="466"/>
      <c r="D551" s="466"/>
      <c r="E551" s="466"/>
      <c r="F551" s="466"/>
      <c r="G551" s="466"/>
      <c r="H551" s="466"/>
      <c r="I551" s="466"/>
      <c r="J551" s="466"/>
      <c r="K551" s="466"/>
      <c r="L551" s="472"/>
      <c r="M551" s="466"/>
      <c r="N551" s="466"/>
      <c r="O551" s="466"/>
      <c r="P551" s="436"/>
      <c r="Q551" s="180"/>
      <c r="R551" s="466"/>
      <c r="S551" s="466"/>
      <c r="T551" s="466"/>
      <c r="U551" s="466"/>
      <c r="V551" s="466"/>
      <c r="W551" s="466"/>
      <c r="X551" s="466"/>
      <c r="Y551" s="466"/>
      <c r="Z551" s="466"/>
      <c r="AA551" s="466"/>
      <c r="AB551" s="466"/>
      <c r="AC551" s="466"/>
      <c r="AD551" s="466"/>
      <c r="AE551" s="466"/>
      <c r="AF551" s="466"/>
      <c r="AG551" s="466"/>
      <c r="AH551" s="466"/>
      <c r="AI551" s="466"/>
      <c r="AJ551" s="466"/>
    </row>
    <row r="552" spans="1:36" ht="12.75" customHeight="1">
      <c r="A552" s="466"/>
      <c r="B552" s="466"/>
      <c r="C552" s="466"/>
      <c r="D552" s="466"/>
      <c r="E552" s="466"/>
      <c r="F552" s="466"/>
      <c r="G552" s="466"/>
      <c r="H552" s="466"/>
      <c r="I552" s="466"/>
      <c r="J552" s="466"/>
      <c r="K552" s="466"/>
      <c r="L552" s="472"/>
      <c r="M552" s="466"/>
      <c r="N552" s="466"/>
      <c r="O552" s="466"/>
      <c r="P552" s="436"/>
      <c r="Q552" s="180"/>
      <c r="R552" s="466"/>
      <c r="S552" s="466"/>
      <c r="T552" s="466"/>
      <c r="U552" s="466"/>
      <c r="V552" s="466"/>
      <c r="W552" s="466"/>
      <c r="X552" s="466"/>
      <c r="Y552" s="466"/>
      <c r="Z552" s="466"/>
      <c r="AA552" s="466"/>
      <c r="AB552" s="466"/>
      <c r="AC552" s="466"/>
      <c r="AD552" s="466"/>
      <c r="AE552" s="466"/>
      <c r="AF552" s="466"/>
      <c r="AG552" s="466"/>
      <c r="AH552" s="466"/>
      <c r="AI552" s="466"/>
      <c r="AJ552" s="466"/>
    </row>
    <row r="553" spans="1:36" ht="12.75" customHeight="1">
      <c r="A553" s="466"/>
      <c r="B553" s="466"/>
      <c r="C553" s="466"/>
      <c r="D553" s="466"/>
      <c r="E553" s="466"/>
      <c r="F553" s="466"/>
      <c r="G553" s="466"/>
      <c r="H553" s="466"/>
      <c r="I553" s="466"/>
      <c r="J553" s="466"/>
      <c r="K553" s="466"/>
      <c r="L553" s="472"/>
      <c r="M553" s="466"/>
      <c r="N553" s="466"/>
      <c r="O553" s="466"/>
      <c r="P553" s="436"/>
      <c r="Q553" s="180"/>
      <c r="R553" s="466"/>
      <c r="S553" s="466"/>
      <c r="T553" s="466"/>
      <c r="U553" s="466"/>
      <c r="V553" s="466"/>
      <c r="W553" s="466"/>
      <c r="X553" s="466"/>
      <c r="Y553" s="466"/>
      <c r="Z553" s="466"/>
      <c r="AA553" s="466"/>
      <c r="AB553" s="466"/>
      <c r="AC553" s="466"/>
      <c r="AD553" s="466"/>
      <c r="AE553" s="466"/>
      <c r="AF553" s="466"/>
      <c r="AG553" s="466"/>
      <c r="AH553" s="466"/>
      <c r="AI553" s="466"/>
      <c r="AJ553" s="466"/>
    </row>
    <row r="554" spans="1:36" ht="12.75" customHeight="1">
      <c r="A554" s="466"/>
      <c r="B554" s="466"/>
      <c r="C554" s="466"/>
      <c r="D554" s="466"/>
      <c r="E554" s="466"/>
      <c r="F554" s="466"/>
      <c r="G554" s="466"/>
      <c r="H554" s="466"/>
      <c r="I554" s="466"/>
      <c r="J554" s="466"/>
      <c r="K554" s="466"/>
      <c r="L554" s="472"/>
      <c r="M554" s="466"/>
      <c r="N554" s="466"/>
      <c r="O554" s="466"/>
      <c r="P554" s="436"/>
      <c r="Q554" s="180"/>
      <c r="R554" s="466"/>
      <c r="S554" s="466"/>
      <c r="T554" s="466"/>
      <c r="U554" s="466"/>
      <c r="V554" s="466"/>
      <c r="W554" s="466"/>
      <c r="X554" s="466"/>
      <c r="Y554" s="466"/>
      <c r="Z554" s="466"/>
      <c r="AA554" s="466"/>
      <c r="AB554" s="466"/>
      <c r="AC554" s="466"/>
      <c r="AD554" s="466"/>
      <c r="AE554" s="466"/>
      <c r="AF554" s="466"/>
      <c r="AG554" s="466"/>
      <c r="AH554" s="466"/>
      <c r="AI554" s="466"/>
      <c r="AJ554" s="466"/>
    </row>
    <row r="555" spans="1:36" ht="12.75" customHeight="1">
      <c r="A555" s="466"/>
      <c r="B555" s="466"/>
      <c r="C555" s="466"/>
      <c r="D555" s="466"/>
      <c r="E555" s="466"/>
      <c r="F555" s="466"/>
      <c r="G555" s="466"/>
      <c r="H555" s="466"/>
      <c r="I555" s="466"/>
      <c r="J555" s="466"/>
      <c r="K555" s="466"/>
      <c r="L555" s="472"/>
      <c r="M555" s="466"/>
      <c r="N555" s="466"/>
      <c r="O555" s="466"/>
      <c r="P555" s="436"/>
      <c r="Q555" s="180"/>
      <c r="R555" s="466"/>
      <c r="S555" s="466"/>
      <c r="T555" s="466"/>
      <c r="U555" s="466"/>
      <c r="V555" s="466"/>
      <c r="W555" s="466"/>
      <c r="X555" s="466"/>
      <c r="Y555" s="466"/>
      <c r="Z555" s="466"/>
      <c r="AA555" s="466"/>
      <c r="AB555" s="466"/>
      <c r="AC555" s="466"/>
      <c r="AD555" s="466"/>
      <c r="AE555" s="466"/>
      <c r="AF555" s="466"/>
      <c r="AG555" s="466"/>
      <c r="AH555" s="466"/>
      <c r="AI555" s="466"/>
      <c r="AJ555" s="466"/>
    </row>
    <row r="556" spans="1:36" ht="12.75" customHeight="1">
      <c r="A556" s="466"/>
      <c r="B556" s="466"/>
      <c r="C556" s="466"/>
      <c r="D556" s="466"/>
      <c r="E556" s="466"/>
      <c r="F556" s="466"/>
      <c r="G556" s="466"/>
      <c r="H556" s="466"/>
      <c r="I556" s="466"/>
      <c r="J556" s="466"/>
      <c r="K556" s="466"/>
      <c r="L556" s="472"/>
      <c r="M556" s="466"/>
      <c r="N556" s="466"/>
      <c r="O556" s="466"/>
      <c r="P556" s="436"/>
      <c r="Q556" s="180"/>
      <c r="R556" s="466"/>
      <c r="S556" s="466"/>
      <c r="T556" s="466"/>
      <c r="U556" s="466"/>
      <c r="V556" s="466"/>
      <c r="W556" s="466"/>
      <c r="X556" s="466"/>
      <c r="Y556" s="466"/>
      <c r="Z556" s="466"/>
      <c r="AA556" s="466"/>
      <c r="AB556" s="466"/>
      <c r="AC556" s="466"/>
      <c r="AD556" s="466"/>
      <c r="AE556" s="466"/>
      <c r="AF556" s="466"/>
      <c r="AG556" s="466"/>
      <c r="AH556" s="466"/>
      <c r="AI556" s="466"/>
      <c r="AJ556" s="466"/>
    </row>
    <row r="557" spans="1:36" ht="12.75" customHeight="1">
      <c r="A557" s="466"/>
      <c r="B557" s="466"/>
      <c r="C557" s="466"/>
      <c r="D557" s="466"/>
      <c r="E557" s="466"/>
      <c r="F557" s="466"/>
      <c r="G557" s="466"/>
      <c r="H557" s="466"/>
      <c r="I557" s="466"/>
      <c r="J557" s="466"/>
      <c r="K557" s="466"/>
      <c r="L557" s="472"/>
      <c r="M557" s="466"/>
      <c r="N557" s="466"/>
      <c r="O557" s="466"/>
      <c r="P557" s="436"/>
      <c r="Q557" s="180"/>
      <c r="R557" s="466"/>
      <c r="S557" s="466"/>
      <c r="T557" s="466"/>
      <c r="U557" s="466"/>
      <c r="V557" s="466"/>
      <c r="W557" s="466"/>
      <c r="X557" s="466"/>
      <c r="Y557" s="466"/>
      <c r="Z557" s="466"/>
      <c r="AA557" s="466"/>
      <c r="AB557" s="466"/>
      <c r="AC557" s="466"/>
      <c r="AD557" s="466"/>
      <c r="AE557" s="466"/>
      <c r="AF557" s="466"/>
      <c r="AG557" s="466"/>
      <c r="AH557" s="466"/>
      <c r="AI557" s="466"/>
      <c r="AJ557" s="466"/>
    </row>
    <row r="558" spans="1:36" ht="12.75" customHeight="1">
      <c r="A558" s="466"/>
      <c r="B558" s="466"/>
      <c r="C558" s="466"/>
      <c r="D558" s="466"/>
      <c r="E558" s="466"/>
      <c r="F558" s="466"/>
      <c r="G558" s="466"/>
      <c r="H558" s="466"/>
      <c r="I558" s="466"/>
      <c r="J558" s="466"/>
      <c r="K558" s="466"/>
      <c r="L558" s="472"/>
      <c r="M558" s="466"/>
      <c r="N558" s="466"/>
      <c r="O558" s="466"/>
      <c r="P558" s="436"/>
      <c r="Q558" s="180"/>
      <c r="R558" s="466"/>
      <c r="S558" s="466"/>
      <c r="T558" s="466"/>
      <c r="U558" s="466"/>
      <c r="V558" s="466"/>
      <c r="W558" s="466"/>
      <c r="X558" s="466"/>
      <c r="Y558" s="466"/>
      <c r="Z558" s="466"/>
      <c r="AA558" s="466"/>
      <c r="AB558" s="466"/>
      <c r="AC558" s="466"/>
      <c r="AD558" s="466"/>
      <c r="AE558" s="466"/>
      <c r="AF558" s="466"/>
      <c r="AG558" s="466"/>
      <c r="AH558" s="466"/>
      <c r="AI558" s="466"/>
      <c r="AJ558" s="466"/>
    </row>
    <row r="559" spans="1:36" ht="12.75" customHeight="1">
      <c r="A559" s="466"/>
      <c r="B559" s="466"/>
      <c r="C559" s="466"/>
      <c r="D559" s="466"/>
      <c r="E559" s="466"/>
      <c r="F559" s="466"/>
      <c r="G559" s="466"/>
      <c r="H559" s="466"/>
      <c r="I559" s="466"/>
      <c r="J559" s="466"/>
      <c r="K559" s="466"/>
      <c r="L559" s="472"/>
      <c r="M559" s="466"/>
      <c r="N559" s="466"/>
      <c r="O559" s="466"/>
      <c r="P559" s="436"/>
      <c r="Q559" s="180"/>
      <c r="R559" s="466"/>
      <c r="S559" s="466"/>
      <c r="T559" s="466"/>
      <c r="U559" s="466"/>
      <c r="V559" s="466"/>
      <c r="W559" s="466"/>
      <c r="X559" s="466"/>
      <c r="Y559" s="466"/>
      <c r="Z559" s="466"/>
      <c r="AA559" s="466"/>
      <c r="AB559" s="466"/>
      <c r="AC559" s="466"/>
      <c r="AD559" s="466"/>
      <c r="AE559" s="466"/>
      <c r="AF559" s="466"/>
      <c r="AG559" s="466"/>
      <c r="AH559" s="466"/>
      <c r="AI559" s="466"/>
      <c r="AJ559" s="466"/>
    </row>
    <row r="560" spans="1:36" ht="12.75" customHeight="1">
      <c r="A560" s="466"/>
      <c r="B560" s="466"/>
      <c r="C560" s="466"/>
      <c r="D560" s="466"/>
      <c r="E560" s="466"/>
      <c r="F560" s="466"/>
      <c r="G560" s="466"/>
      <c r="H560" s="466"/>
      <c r="I560" s="466"/>
      <c r="J560" s="466"/>
      <c r="K560" s="466"/>
      <c r="L560" s="472"/>
      <c r="M560" s="466"/>
      <c r="N560" s="466"/>
      <c r="O560" s="466"/>
      <c r="P560" s="436"/>
      <c r="Q560" s="180"/>
      <c r="R560" s="466"/>
      <c r="S560" s="466"/>
      <c r="T560" s="466"/>
      <c r="U560" s="466"/>
      <c r="V560" s="466"/>
      <c r="W560" s="466"/>
      <c r="X560" s="466"/>
      <c r="Y560" s="466"/>
      <c r="Z560" s="466"/>
      <c r="AA560" s="466"/>
      <c r="AB560" s="466"/>
      <c r="AC560" s="466"/>
      <c r="AD560" s="466"/>
      <c r="AE560" s="466"/>
      <c r="AF560" s="466"/>
      <c r="AG560" s="466"/>
      <c r="AH560" s="466"/>
      <c r="AI560" s="466"/>
      <c r="AJ560" s="466"/>
    </row>
    <row r="561" spans="1:36" ht="12.75" customHeight="1">
      <c r="A561" s="466"/>
      <c r="B561" s="466"/>
      <c r="C561" s="466"/>
      <c r="D561" s="466"/>
      <c r="E561" s="466"/>
      <c r="F561" s="466"/>
      <c r="G561" s="466"/>
      <c r="H561" s="466"/>
      <c r="I561" s="466"/>
      <c r="J561" s="466"/>
      <c r="K561" s="466"/>
      <c r="L561" s="472"/>
      <c r="M561" s="466"/>
      <c r="N561" s="466"/>
      <c r="O561" s="466"/>
      <c r="P561" s="436"/>
      <c r="Q561" s="180"/>
      <c r="R561" s="466"/>
      <c r="S561" s="466"/>
      <c r="T561" s="466"/>
      <c r="U561" s="466"/>
      <c r="V561" s="466"/>
      <c r="W561" s="466"/>
      <c r="X561" s="466"/>
      <c r="Y561" s="466"/>
      <c r="Z561" s="466"/>
      <c r="AA561" s="466"/>
      <c r="AB561" s="466"/>
      <c r="AC561" s="466"/>
      <c r="AD561" s="466"/>
      <c r="AE561" s="466"/>
      <c r="AF561" s="466"/>
      <c r="AG561" s="466"/>
      <c r="AH561" s="466"/>
      <c r="AI561" s="466"/>
      <c r="AJ561" s="466"/>
    </row>
    <row r="562" spans="1:36" ht="12.75" customHeight="1">
      <c r="A562" s="466"/>
      <c r="B562" s="466"/>
      <c r="C562" s="466"/>
      <c r="D562" s="466"/>
      <c r="E562" s="466"/>
      <c r="F562" s="466"/>
      <c r="G562" s="466"/>
      <c r="H562" s="466"/>
      <c r="I562" s="466"/>
      <c r="J562" s="466"/>
      <c r="K562" s="466"/>
      <c r="L562" s="472"/>
      <c r="M562" s="466"/>
      <c r="N562" s="466"/>
      <c r="O562" s="466"/>
      <c r="P562" s="436"/>
      <c r="Q562" s="180"/>
      <c r="R562" s="466"/>
      <c r="S562" s="466"/>
      <c r="T562" s="466"/>
      <c r="U562" s="466"/>
      <c r="V562" s="466"/>
      <c r="W562" s="466"/>
      <c r="X562" s="466"/>
      <c r="Y562" s="466"/>
      <c r="Z562" s="466"/>
      <c r="AA562" s="466"/>
      <c r="AB562" s="466"/>
      <c r="AC562" s="466"/>
      <c r="AD562" s="466"/>
      <c r="AE562" s="466"/>
      <c r="AF562" s="466"/>
      <c r="AG562" s="466"/>
      <c r="AH562" s="466"/>
      <c r="AI562" s="466"/>
      <c r="AJ562" s="466"/>
    </row>
    <row r="563" spans="1:36" ht="12.75" customHeight="1">
      <c r="A563" s="466"/>
      <c r="B563" s="466"/>
      <c r="C563" s="466"/>
      <c r="D563" s="466"/>
      <c r="E563" s="466"/>
      <c r="F563" s="466"/>
      <c r="G563" s="466"/>
      <c r="H563" s="466"/>
      <c r="I563" s="466"/>
      <c r="J563" s="466"/>
      <c r="K563" s="466"/>
      <c r="L563" s="472"/>
      <c r="M563" s="466"/>
      <c r="N563" s="466"/>
      <c r="O563" s="466"/>
      <c r="P563" s="436"/>
      <c r="Q563" s="180"/>
      <c r="R563" s="466"/>
      <c r="S563" s="466"/>
      <c r="T563" s="466"/>
      <c r="U563" s="466"/>
      <c r="V563" s="466"/>
      <c r="W563" s="466"/>
      <c r="X563" s="466"/>
      <c r="Y563" s="466"/>
      <c r="Z563" s="466"/>
      <c r="AA563" s="466"/>
      <c r="AB563" s="466"/>
      <c r="AC563" s="466"/>
      <c r="AD563" s="466"/>
      <c r="AE563" s="466"/>
      <c r="AF563" s="466"/>
      <c r="AG563" s="466"/>
      <c r="AH563" s="466"/>
      <c r="AI563" s="466"/>
      <c r="AJ563" s="466"/>
    </row>
    <row r="564" spans="1:36" ht="12.75" customHeight="1">
      <c r="A564" s="466"/>
      <c r="B564" s="466"/>
      <c r="C564" s="466"/>
      <c r="D564" s="466"/>
      <c r="E564" s="466"/>
      <c r="F564" s="466"/>
      <c r="G564" s="466"/>
      <c r="H564" s="466"/>
      <c r="I564" s="466"/>
      <c r="J564" s="466"/>
      <c r="K564" s="466"/>
      <c r="L564" s="472"/>
      <c r="M564" s="466"/>
      <c r="N564" s="466"/>
      <c r="O564" s="466"/>
      <c r="P564" s="436"/>
      <c r="Q564" s="180"/>
      <c r="R564" s="466"/>
      <c r="S564" s="466"/>
      <c r="T564" s="466"/>
      <c r="U564" s="466"/>
      <c r="V564" s="466"/>
      <c r="W564" s="466"/>
      <c r="X564" s="466"/>
      <c r="Y564" s="466"/>
      <c r="Z564" s="466"/>
      <c r="AA564" s="466"/>
      <c r="AB564" s="466"/>
      <c r="AC564" s="466"/>
      <c r="AD564" s="466"/>
      <c r="AE564" s="466"/>
      <c r="AF564" s="466"/>
      <c r="AG564" s="466"/>
      <c r="AH564" s="466"/>
      <c r="AI564" s="466"/>
      <c r="AJ564" s="466"/>
    </row>
    <row r="565" spans="1:36" ht="12.75" customHeight="1">
      <c r="A565" s="466"/>
      <c r="B565" s="466"/>
      <c r="C565" s="466"/>
      <c r="D565" s="466"/>
      <c r="E565" s="466"/>
      <c r="F565" s="466"/>
      <c r="G565" s="466"/>
      <c r="H565" s="466"/>
      <c r="I565" s="466"/>
      <c r="J565" s="466"/>
      <c r="K565" s="466"/>
      <c r="L565" s="472"/>
      <c r="M565" s="466"/>
      <c r="N565" s="466"/>
      <c r="O565" s="466"/>
      <c r="P565" s="436"/>
      <c r="Q565" s="180"/>
      <c r="R565" s="466"/>
      <c r="S565" s="466"/>
      <c r="T565" s="466"/>
      <c r="U565" s="466"/>
      <c r="V565" s="466"/>
      <c r="W565" s="466"/>
      <c r="X565" s="466"/>
      <c r="Y565" s="466"/>
      <c r="Z565" s="466"/>
      <c r="AA565" s="466"/>
      <c r="AB565" s="466"/>
      <c r="AC565" s="466"/>
      <c r="AD565" s="466"/>
      <c r="AE565" s="466"/>
      <c r="AF565" s="466"/>
      <c r="AG565" s="466"/>
      <c r="AH565" s="466"/>
      <c r="AI565" s="466"/>
      <c r="AJ565" s="466"/>
    </row>
    <row r="566" spans="1:36" ht="12.75" customHeight="1">
      <c r="A566" s="466"/>
      <c r="B566" s="466"/>
      <c r="C566" s="466"/>
      <c r="D566" s="466"/>
      <c r="E566" s="466"/>
      <c r="F566" s="466"/>
      <c r="G566" s="466"/>
      <c r="H566" s="466"/>
      <c r="I566" s="466"/>
      <c r="J566" s="466"/>
      <c r="K566" s="466"/>
      <c r="L566" s="472"/>
      <c r="M566" s="466"/>
      <c r="N566" s="466"/>
      <c r="O566" s="466"/>
      <c r="P566" s="436"/>
      <c r="Q566" s="180"/>
      <c r="R566" s="466"/>
      <c r="S566" s="466"/>
      <c r="T566" s="466"/>
      <c r="U566" s="466"/>
      <c r="V566" s="466"/>
      <c r="W566" s="466"/>
      <c r="X566" s="466"/>
      <c r="Y566" s="466"/>
      <c r="Z566" s="466"/>
      <c r="AA566" s="466"/>
      <c r="AB566" s="466"/>
      <c r="AC566" s="466"/>
      <c r="AD566" s="466"/>
      <c r="AE566" s="466"/>
      <c r="AF566" s="466"/>
      <c r="AG566" s="466"/>
      <c r="AH566" s="466"/>
      <c r="AI566" s="466"/>
      <c r="AJ566" s="466"/>
    </row>
    <row r="567" spans="1:36" ht="12.75" customHeight="1">
      <c r="A567" s="466"/>
      <c r="B567" s="466"/>
      <c r="C567" s="466"/>
      <c r="D567" s="466"/>
      <c r="E567" s="466"/>
      <c r="F567" s="466"/>
      <c r="G567" s="466"/>
      <c r="H567" s="466"/>
      <c r="I567" s="466"/>
      <c r="J567" s="466"/>
      <c r="K567" s="466"/>
      <c r="L567" s="472"/>
      <c r="M567" s="466"/>
      <c r="N567" s="466"/>
      <c r="O567" s="466"/>
      <c r="P567" s="436"/>
      <c r="Q567" s="180"/>
      <c r="R567" s="466"/>
      <c r="S567" s="466"/>
      <c r="T567" s="466"/>
      <c r="U567" s="466"/>
      <c r="V567" s="466"/>
      <c r="W567" s="466"/>
      <c r="X567" s="466"/>
      <c r="Y567" s="466"/>
      <c r="Z567" s="466"/>
      <c r="AA567" s="466"/>
      <c r="AB567" s="466"/>
      <c r="AC567" s="466"/>
      <c r="AD567" s="466"/>
      <c r="AE567" s="466"/>
      <c r="AF567" s="466"/>
      <c r="AG567" s="466"/>
      <c r="AH567" s="466"/>
      <c r="AI567" s="466"/>
      <c r="AJ567" s="466"/>
    </row>
    <row r="568" spans="1:36" ht="12.75" customHeight="1">
      <c r="A568" s="466"/>
      <c r="B568" s="466"/>
      <c r="C568" s="466"/>
      <c r="D568" s="466"/>
      <c r="E568" s="466"/>
      <c r="F568" s="466"/>
      <c r="G568" s="466"/>
      <c r="H568" s="466"/>
      <c r="I568" s="466"/>
      <c r="J568" s="466"/>
      <c r="K568" s="466"/>
      <c r="L568" s="472"/>
      <c r="M568" s="466"/>
      <c r="N568" s="466"/>
      <c r="O568" s="466"/>
      <c r="P568" s="436"/>
      <c r="Q568" s="180"/>
      <c r="R568" s="466"/>
      <c r="S568" s="466"/>
      <c r="T568" s="466"/>
      <c r="U568" s="466"/>
      <c r="V568" s="466"/>
      <c r="W568" s="466"/>
      <c r="X568" s="466"/>
      <c r="Y568" s="466"/>
      <c r="Z568" s="466"/>
      <c r="AA568" s="466"/>
      <c r="AB568" s="466"/>
      <c r="AC568" s="466"/>
      <c r="AD568" s="466"/>
      <c r="AE568" s="466"/>
      <c r="AF568" s="466"/>
      <c r="AG568" s="466"/>
      <c r="AH568" s="466"/>
      <c r="AI568" s="466"/>
      <c r="AJ568" s="466"/>
    </row>
    <row r="569" spans="1:36" ht="12.75" customHeight="1">
      <c r="A569" s="466"/>
      <c r="B569" s="466"/>
      <c r="C569" s="466"/>
      <c r="D569" s="466"/>
      <c r="E569" s="466"/>
      <c r="F569" s="466"/>
      <c r="G569" s="466"/>
      <c r="H569" s="466"/>
      <c r="I569" s="466"/>
      <c r="J569" s="466"/>
      <c r="K569" s="466"/>
      <c r="L569" s="472"/>
      <c r="M569" s="466"/>
      <c r="N569" s="466"/>
      <c r="O569" s="466"/>
      <c r="P569" s="436"/>
      <c r="Q569" s="180"/>
      <c r="R569" s="466"/>
      <c r="S569" s="466"/>
      <c r="T569" s="466"/>
      <c r="U569" s="466"/>
      <c r="V569" s="466"/>
      <c r="W569" s="466"/>
      <c r="X569" s="466"/>
      <c r="Y569" s="466"/>
      <c r="Z569" s="466"/>
      <c r="AA569" s="466"/>
      <c r="AB569" s="466"/>
      <c r="AC569" s="466"/>
      <c r="AD569" s="466"/>
      <c r="AE569" s="466"/>
      <c r="AF569" s="466"/>
      <c r="AG569" s="466"/>
      <c r="AH569" s="466"/>
      <c r="AI569" s="466"/>
      <c r="AJ569" s="466"/>
    </row>
    <row r="570" spans="1:36" ht="12.75" customHeight="1">
      <c r="A570" s="466"/>
      <c r="B570" s="466"/>
      <c r="C570" s="466"/>
      <c r="D570" s="466"/>
      <c r="E570" s="466"/>
      <c r="F570" s="466"/>
      <c r="G570" s="466"/>
      <c r="H570" s="466"/>
      <c r="I570" s="466"/>
      <c r="J570" s="466"/>
      <c r="K570" s="466"/>
      <c r="L570" s="472"/>
      <c r="M570" s="466"/>
      <c r="N570" s="466"/>
      <c r="O570" s="466"/>
      <c r="P570" s="436"/>
      <c r="Q570" s="180"/>
      <c r="R570" s="466"/>
      <c r="S570" s="466"/>
      <c r="T570" s="466"/>
      <c r="U570" s="466"/>
      <c r="V570" s="466"/>
      <c r="W570" s="466"/>
      <c r="X570" s="466"/>
      <c r="Y570" s="466"/>
      <c r="Z570" s="466"/>
      <c r="AA570" s="466"/>
      <c r="AB570" s="466"/>
      <c r="AC570" s="466"/>
      <c r="AD570" s="466"/>
      <c r="AE570" s="466"/>
      <c r="AF570" s="466"/>
      <c r="AG570" s="466"/>
      <c r="AH570" s="466"/>
      <c r="AI570" s="466"/>
      <c r="AJ570" s="466"/>
    </row>
    <row r="571" spans="1:36" ht="12.75" customHeight="1">
      <c r="A571" s="466"/>
      <c r="B571" s="466"/>
      <c r="C571" s="466"/>
      <c r="D571" s="466"/>
      <c r="E571" s="466"/>
      <c r="F571" s="466"/>
      <c r="G571" s="466"/>
      <c r="H571" s="466"/>
      <c r="I571" s="466"/>
      <c r="J571" s="466"/>
      <c r="K571" s="466"/>
      <c r="L571" s="472"/>
      <c r="M571" s="466"/>
      <c r="N571" s="466"/>
      <c r="O571" s="466"/>
      <c r="P571" s="436"/>
      <c r="Q571" s="180"/>
      <c r="R571" s="466"/>
      <c r="S571" s="466"/>
      <c r="T571" s="466"/>
      <c r="U571" s="466"/>
      <c r="V571" s="466"/>
      <c r="W571" s="466"/>
      <c r="X571" s="466"/>
      <c r="Y571" s="466"/>
      <c r="Z571" s="466"/>
      <c r="AA571" s="466"/>
      <c r="AB571" s="466"/>
      <c r="AC571" s="466"/>
      <c r="AD571" s="466"/>
      <c r="AE571" s="466"/>
      <c r="AF571" s="466"/>
      <c r="AG571" s="466"/>
      <c r="AH571" s="466"/>
      <c r="AI571" s="466"/>
      <c r="AJ571" s="466"/>
    </row>
    <row r="572" spans="1:36" ht="12.75" customHeight="1">
      <c r="A572" s="466"/>
      <c r="B572" s="466"/>
      <c r="C572" s="466"/>
      <c r="D572" s="466"/>
      <c r="E572" s="466"/>
      <c r="F572" s="466"/>
      <c r="G572" s="466"/>
      <c r="H572" s="466"/>
      <c r="I572" s="466"/>
      <c r="J572" s="466"/>
      <c r="K572" s="466"/>
      <c r="L572" s="472"/>
      <c r="M572" s="466"/>
      <c r="N572" s="466"/>
      <c r="O572" s="466"/>
      <c r="P572" s="436"/>
      <c r="Q572" s="180"/>
      <c r="R572" s="466"/>
      <c r="S572" s="466"/>
      <c r="T572" s="466"/>
      <c r="U572" s="466"/>
      <c r="V572" s="466"/>
      <c r="W572" s="466"/>
      <c r="X572" s="466"/>
      <c r="Y572" s="466"/>
      <c r="Z572" s="466"/>
      <c r="AA572" s="466"/>
      <c r="AB572" s="466"/>
      <c r="AC572" s="466"/>
      <c r="AD572" s="466"/>
      <c r="AE572" s="466"/>
      <c r="AF572" s="466"/>
      <c r="AG572" s="466"/>
      <c r="AH572" s="466"/>
      <c r="AI572" s="466"/>
      <c r="AJ572" s="466"/>
    </row>
    <row r="573" spans="1:36" ht="12.75" customHeight="1">
      <c r="A573" s="466"/>
      <c r="B573" s="466"/>
      <c r="C573" s="466"/>
      <c r="D573" s="466"/>
      <c r="E573" s="466"/>
      <c r="F573" s="466"/>
      <c r="G573" s="466"/>
      <c r="H573" s="466"/>
      <c r="I573" s="466"/>
      <c r="J573" s="466"/>
      <c r="K573" s="466"/>
      <c r="L573" s="472"/>
      <c r="M573" s="466"/>
      <c r="N573" s="466"/>
      <c r="O573" s="466"/>
      <c r="P573" s="436"/>
      <c r="Q573" s="180"/>
      <c r="R573" s="466"/>
      <c r="S573" s="466"/>
      <c r="T573" s="466"/>
      <c r="U573" s="466"/>
      <c r="V573" s="466"/>
      <c r="W573" s="466"/>
      <c r="X573" s="466"/>
      <c r="Y573" s="466"/>
      <c r="Z573" s="466"/>
      <c r="AA573" s="466"/>
      <c r="AB573" s="466"/>
      <c r="AC573" s="466"/>
      <c r="AD573" s="466"/>
      <c r="AE573" s="466"/>
      <c r="AF573" s="466"/>
      <c r="AG573" s="466"/>
      <c r="AH573" s="466"/>
      <c r="AI573" s="466"/>
      <c r="AJ573" s="466"/>
    </row>
    <row r="574" spans="1:36" ht="12.75" customHeight="1">
      <c r="A574" s="466"/>
      <c r="B574" s="466"/>
      <c r="C574" s="466"/>
      <c r="D574" s="466"/>
      <c r="E574" s="466"/>
      <c r="F574" s="466"/>
      <c r="G574" s="466"/>
      <c r="H574" s="466"/>
      <c r="I574" s="466"/>
      <c r="J574" s="466"/>
      <c r="K574" s="466"/>
      <c r="L574" s="472"/>
      <c r="M574" s="466"/>
      <c r="N574" s="466"/>
      <c r="O574" s="466"/>
      <c r="P574" s="436"/>
      <c r="Q574" s="180"/>
      <c r="R574" s="466"/>
      <c r="S574" s="466"/>
      <c r="T574" s="466"/>
      <c r="U574" s="466"/>
      <c r="V574" s="466"/>
      <c r="W574" s="466"/>
      <c r="X574" s="466"/>
      <c r="Y574" s="466"/>
      <c r="Z574" s="466"/>
      <c r="AA574" s="466"/>
      <c r="AB574" s="466"/>
      <c r="AC574" s="466"/>
      <c r="AD574" s="466"/>
      <c r="AE574" s="466"/>
      <c r="AF574" s="466"/>
      <c r="AG574" s="466"/>
      <c r="AH574" s="466"/>
      <c r="AI574" s="466"/>
      <c r="AJ574" s="466"/>
    </row>
    <row r="575" spans="1:36" ht="12.75" customHeight="1">
      <c r="A575" s="466"/>
      <c r="B575" s="466"/>
      <c r="C575" s="466"/>
      <c r="D575" s="466"/>
      <c r="E575" s="466"/>
      <c r="F575" s="466"/>
      <c r="G575" s="466"/>
      <c r="H575" s="466"/>
      <c r="I575" s="466"/>
      <c r="J575" s="466"/>
      <c r="K575" s="466"/>
      <c r="L575" s="472"/>
      <c r="M575" s="466"/>
      <c r="N575" s="466"/>
      <c r="O575" s="466"/>
      <c r="P575" s="436"/>
      <c r="Q575" s="180"/>
      <c r="R575" s="466"/>
      <c r="S575" s="466"/>
      <c r="T575" s="466"/>
      <c r="U575" s="466"/>
      <c r="V575" s="466"/>
      <c r="W575" s="466"/>
      <c r="X575" s="466"/>
      <c r="Y575" s="466"/>
      <c r="Z575" s="466"/>
      <c r="AA575" s="466"/>
      <c r="AB575" s="466"/>
      <c r="AC575" s="466"/>
      <c r="AD575" s="466"/>
      <c r="AE575" s="466"/>
      <c r="AF575" s="466"/>
      <c r="AG575" s="466"/>
      <c r="AH575" s="466"/>
      <c r="AI575" s="466"/>
      <c r="AJ575" s="466"/>
    </row>
    <row r="576" spans="1:36" ht="12.75" customHeight="1">
      <c r="A576" s="466"/>
      <c r="B576" s="466"/>
      <c r="C576" s="466"/>
      <c r="D576" s="466"/>
      <c r="E576" s="466"/>
      <c r="F576" s="466"/>
      <c r="G576" s="466"/>
      <c r="H576" s="466"/>
      <c r="I576" s="466"/>
      <c r="J576" s="466"/>
      <c r="K576" s="466"/>
      <c r="L576" s="472"/>
      <c r="M576" s="466"/>
      <c r="N576" s="466"/>
      <c r="O576" s="466"/>
      <c r="P576" s="436"/>
      <c r="Q576" s="180"/>
      <c r="R576" s="466"/>
      <c r="S576" s="466"/>
      <c r="T576" s="466"/>
      <c r="U576" s="466"/>
      <c r="V576" s="466"/>
      <c r="W576" s="466"/>
      <c r="X576" s="466"/>
      <c r="Y576" s="466"/>
      <c r="Z576" s="466"/>
      <c r="AA576" s="466"/>
      <c r="AB576" s="466"/>
      <c r="AC576" s="466"/>
      <c r="AD576" s="466"/>
      <c r="AE576" s="466"/>
      <c r="AF576" s="466"/>
      <c r="AG576" s="466"/>
      <c r="AH576" s="466"/>
      <c r="AI576" s="466"/>
      <c r="AJ576" s="466"/>
    </row>
    <row r="577" spans="1:36" ht="12.75" customHeight="1">
      <c r="A577" s="466"/>
      <c r="B577" s="466"/>
      <c r="C577" s="466"/>
      <c r="D577" s="466"/>
      <c r="E577" s="466"/>
      <c r="F577" s="466"/>
      <c r="G577" s="466"/>
      <c r="H577" s="466"/>
      <c r="I577" s="466"/>
      <c r="J577" s="466"/>
      <c r="K577" s="466"/>
      <c r="L577" s="472"/>
      <c r="M577" s="466"/>
      <c r="N577" s="466"/>
      <c r="O577" s="466"/>
      <c r="P577" s="436"/>
      <c r="Q577" s="180"/>
      <c r="R577" s="466"/>
      <c r="S577" s="466"/>
      <c r="T577" s="466"/>
      <c r="U577" s="466"/>
      <c r="V577" s="466"/>
      <c r="W577" s="466"/>
      <c r="X577" s="466"/>
      <c r="Y577" s="466"/>
      <c r="Z577" s="466"/>
      <c r="AA577" s="466"/>
      <c r="AB577" s="466"/>
      <c r="AC577" s="466"/>
      <c r="AD577" s="466"/>
      <c r="AE577" s="466"/>
      <c r="AF577" s="466"/>
      <c r="AG577" s="466"/>
      <c r="AH577" s="466"/>
      <c r="AI577" s="466"/>
      <c r="AJ577" s="466"/>
    </row>
    <row r="578" spans="1:36" ht="12.75" customHeight="1">
      <c r="A578" s="466"/>
      <c r="B578" s="466"/>
      <c r="C578" s="466"/>
      <c r="D578" s="466"/>
      <c r="E578" s="466"/>
      <c r="F578" s="466"/>
      <c r="G578" s="466"/>
      <c r="H578" s="466"/>
      <c r="I578" s="466"/>
      <c r="J578" s="466"/>
      <c r="K578" s="466"/>
      <c r="L578" s="472"/>
      <c r="M578" s="466"/>
      <c r="N578" s="466"/>
      <c r="O578" s="466"/>
      <c r="P578" s="436"/>
      <c r="Q578" s="180"/>
      <c r="R578" s="466"/>
      <c r="S578" s="466"/>
      <c r="T578" s="466"/>
      <c r="U578" s="466"/>
      <c r="V578" s="466"/>
      <c r="W578" s="466"/>
      <c r="X578" s="466"/>
      <c r="Y578" s="466"/>
      <c r="Z578" s="466"/>
      <c r="AA578" s="466"/>
      <c r="AB578" s="466"/>
      <c r="AC578" s="466"/>
      <c r="AD578" s="466"/>
      <c r="AE578" s="466"/>
      <c r="AF578" s="466"/>
      <c r="AG578" s="466"/>
      <c r="AH578" s="466"/>
      <c r="AI578" s="466"/>
      <c r="AJ578" s="466"/>
    </row>
    <row r="579" spans="1:36" ht="12.75" customHeight="1">
      <c r="A579" s="466"/>
      <c r="B579" s="466"/>
      <c r="C579" s="466"/>
      <c r="D579" s="466"/>
      <c r="E579" s="466"/>
      <c r="F579" s="466"/>
      <c r="G579" s="466"/>
      <c r="H579" s="466"/>
      <c r="I579" s="466"/>
      <c r="J579" s="466"/>
      <c r="K579" s="466"/>
      <c r="L579" s="472"/>
      <c r="M579" s="466"/>
      <c r="N579" s="466"/>
      <c r="O579" s="466"/>
      <c r="P579" s="436"/>
      <c r="Q579" s="180"/>
      <c r="R579" s="466"/>
      <c r="S579" s="466"/>
      <c r="T579" s="466"/>
      <c r="U579" s="466"/>
      <c r="V579" s="466"/>
      <c r="W579" s="466"/>
      <c r="X579" s="466"/>
      <c r="Y579" s="466"/>
      <c r="Z579" s="466"/>
      <c r="AA579" s="466"/>
      <c r="AB579" s="466"/>
      <c r="AC579" s="466"/>
      <c r="AD579" s="466"/>
      <c r="AE579" s="466"/>
      <c r="AF579" s="466"/>
      <c r="AG579" s="466"/>
      <c r="AH579" s="466"/>
      <c r="AI579" s="466"/>
      <c r="AJ579" s="466"/>
    </row>
    <row r="580" spans="1:36" ht="12.75" customHeight="1">
      <c r="A580" s="466"/>
      <c r="B580" s="466"/>
      <c r="C580" s="466"/>
      <c r="D580" s="466"/>
      <c r="E580" s="466"/>
      <c r="F580" s="466"/>
      <c r="G580" s="466"/>
      <c r="H580" s="466"/>
      <c r="I580" s="466"/>
      <c r="J580" s="466"/>
      <c r="K580" s="466"/>
      <c r="L580" s="472"/>
      <c r="M580" s="466"/>
      <c r="N580" s="466"/>
      <c r="O580" s="466"/>
      <c r="P580" s="436"/>
      <c r="Q580" s="180"/>
      <c r="R580" s="466"/>
      <c r="S580" s="466"/>
      <c r="T580" s="466"/>
      <c r="U580" s="466"/>
      <c r="V580" s="466"/>
      <c r="W580" s="466"/>
      <c r="X580" s="466"/>
      <c r="Y580" s="466"/>
      <c r="Z580" s="466"/>
      <c r="AA580" s="466"/>
      <c r="AB580" s="466"/>
      <c r="AC580" s="466"/>
      <c r="AD580" s="466"/>
      <c r="AE580" s="466"/>
      <c r="AF580" s="466"/>
      <c r="AG580" s="466"/>
      <c r="AH580" s="466"/>
      <c r="AI580" s="466"/>
      <c r="AJ580" s="466"/>
    </row>
    <row r="581" spans="1:36" ht="12.75" customHeight="1">
      <c r="A581" s="466"/>
      <c r="B581" s="466"/>
      <c r="C581" s="466"/>
      <c r="D581" s="466"/>
      <c r="E581" s="466"/>
      <c r="F581" s="466"/>
      <c r="G581" s="466"/>
      <c r="H581" s="466"/>
      <c r="I581" s="466"/>
      <c r="J581" s="466"/>
      <c r="K581" s="466"/>
      <c r="L581" s="472"/>
      <c r="M581" s="466"/>
      <c r="N581" s="466"/>
      <c r="O581" s="466"/>
      <c r="P581" s="436"/>
      <c r="Q581" s="180"/>
      <c r="R581" s="466"/>
      <c r="S581" s="466"/>
      <c r="T581" s="466"/>
      <c r="U581" s="466"/>
      <c r="V581" s="466"/>
      <c r="W581" s="466"/>
      <c r="X581" s="466"/>
      <c r="Y581" s="466"/>
      <c r="Z581" s="466"/>
      <c r="AA581" s="466"/>
      <c r="AB581" s="466"/>
      <c r="AC581" s="466"/>
      <c r="AD581" s="466"/>
      <c r="AE581" s="466"/>
      <c r="AF581" s="466"/>
      <c r="AG581" s="466"/>
      <c r="AH581" s="466"/>
      <c r="AI581" s="466"/>
      <c r="AJ581" s="466"/>
    </row>
    <row r="582" spans="1:36" ht="12.75" customHeight="1">
      <c r="A582" s="466"/>
      <c r="B582" s="466"/>
      <c r="C582" s="466"/>
      <c r="D582" s="466"/>
      <c r="E582" s="466"/>
      <c r="F582" s="466"/>
      <c r="G582" s="466"/>
      <c r="H582" s="466"/>
      <c r="I582" s="466"/>
      <c r="J582" s="466"/>
      <c r="K582" s="466"/>
      <c r="L582" s="472"/>
      <c r="M582" s="466"/>
      <c r="N582" s="466"/>
      <c r="O582" s="466"/>
      <c r="P582" s="436"/>
      <c r="Q582" s="180"/>
      <c r="R582" s="466"/>
      <c r="S582" s="466"/>
      <c r="T582" s="466"/>
      <c r="U582" s="466"/>
      <c r="V582" s="466"/>
      <c r="W582" s="466"/>
      <c r="X582" s="466"/>
      <c r="Y582" s="466"/>
      <c r="Z582" s="466"/>
      <c r="AA582" s="466"/>
      <c r="AB582" s="466"/>
      <c r="AC582" s="466"/>
      <c r="AD582" s="466"/>
      <c r="AE582" s="466"/>
      <c r="AF582" s="466"/>
      <c r="AG582" s="466"/>
      <c r="AH582" s="466"/>
      <c r="AI582" s="466"/>
      <c r="AJ582" s="466"/>
    </row>
    <row r="583" spans="1:36" ht="12.75" customHeight="1">
      <c r="A583" s="466"/>
      <c r="B583" s="466"/>
      <c r="C583" s="466"/>
      <c r="D583" s="466"/>
      <c r="E583" s="466"/>
      <c r="F583" s="466"/>
      <c r="G583" s="466"/>
      <c r="H583" s="466"/>
      <c r="I583" s="466"/>
      <c r="J583" s="466"/>
      <c r="K583" s="466"/>
      <c r="L583" s="472"/>
      <c r="M583" s="466"/>
      <c r="N583" s="466"/>
      <c r="O583" s="466"/>
      <c r="P583" s="436"/>
      <c r="Q583" s="180"/>
      <c r="R583" s="466"/>
      <c r="S583" s="466"/>
      <c r="T583" s="466"/>
      <c r="U583" s="466"/>
      <c r="V583" s="466"/>
      <c r="W583" s="466"/>
      <c r="X583" s="466"/>
      <c r="Y583" s="466"/>
      <c r="Z583" s="466"/>
      <c r="AA583" s="466"/>
      <c r="AB583" s="466"/>
      <c r="AC583" s="466"/>
      <c r="AD583" s="466"/>
      <c r="AE583" s="466"/>
      <c r="AF583" s="466"/>
      <c r="AG583" s="466"/>
      <c r="AH583" s="466"/>
      <c r="AI583" s="466"/>
      <c r="AJ583" s="466"/>
    </row>
    <row r="584" spans="1:36" ht="12.75" customHeight="1">
      <c r="A584" s="466"/>
      <c r="B584" s="466"/>
      <c r="C584" s="466"/>
      <c r="D584" s="466"/>
      <c r="E584" s="466"/>
      <c r="F584" s="466"/>
      <c r="G584" s="466"/>
      <c r="H584" s="466"/>
      <c r="I584" s="466"/>
      <c r="J584" s="466"/>
      <c r="K584" s="466"/>
      <c r="L584" s="472"/>
      <c r="M584" s="466"/>
      <c r="N584" s="466"/>
      <c r="O584" s="466"/>
      <c r="P584" s="436"/>
      <c r="Q584" s="180"/>
      <c r="R584" s="466"/>
      <c r="S584" s="466"/>
      <c r="T584" s="466"/>
      <c r="U584" s="466"/>
      <c r="V584" s="466"/>
      <c r="W584" s="466"/>
      <c r="X584" s="466"/>
      <c r="Y584" s="466"/>
      <c r="Z584" s="466"/>
      <c r="AA584" s="466"/>
      <c r="AB584" s="466"/>
      <c r="AC584" s="466"/>
      <c r="AD584" s="466"/>
      <c r="AE584" s="466"/>
      <c r="AF584" s="466"/>
      <c r="AG584" s="466"/>
      <c r="AH584" s="466"/>
      <c r="AI584" s="466"/>
      <c r="AJ584" s="466"/>
    </row>
    <row r="585" spans="1:36" ht="12.75" customHeight="1">
      <c r="A585" s="466"/>
      <c r="B585" s="466"/>
      <c r="C585" s="466"/>
      <c r="D585" s="466"/>
      <c r="E585" s="466"/>
      <c r="F585" s="466"/>
      <c r="G585" s="466"/>
      <c r="H585" s="466"/>
      <c r="I585" s="466"/>
      <c r="J585" s="466"/>
      <c r="K585" s="466"/>
      <c r="L585" s="472"/>
      <c r="M585" s="466"/>
      <c r="N585" s="466"/>
      <c r="O585" s="466"/>
      <c r="P585" s="436"/>
      <c r="Q585" s="180"/>
      <c r="R585" s="466"/>
      <c r="S585" s="466"/>
      <c r="T585" s="466"/>
      <c r="U585" s="466"/>
      <c r="V585" s="466"/>
      <c r="W585" s="466"/>
      <c r="X585" s="466"/>
      <c r="Y585" s="466"/>
      <c r="Z585" s="466"/>
      <c r="AA585" s="466"/>
      <c r="AB585" s="466"/>
      <c r="AC585" s="466"/>
      <c r="AD585" s="466"/>
      <c r="AE585" s="466"/>
      <c r="AF585" s="466"/>
      <c r="AG585" s="466"/>
      <c r="AH585" s="466"/>
      <c r="AI585" s="466"/>
      <c r="AJ585" s="466"/>
    </row>
    <row r="586" spans="1:36" ht="12.75" customHeight="1">
      <c r="A586" s="466"/>
      <c r="B586" s="466"/>
      <c r="C586" s="466"/>
      <c r="D586" s="466"/>
      <c r="E586" s="466"/>
      <c r="F586" s="466"/>
      <c r="G586" s="466"/>
      <c r="H586" s="466"/>
      <c r="I586" s="466"/>
      <c r="J586" s="466"/>
      <c r="K586" s="466"/>
      <c r="L586" s="472"/>
      <c r="M586" s="466"/>
      <c r="N586" s="466"/>
      <c r="O586" s="466"/>
      <c r="P586" s="436"/>
      <c r="Q586" s="180"/>
      <c r="R586" s="466"/>
      <c r="S586" s="466"/>
      <c r="T586" s="466"/>
      <c r="U586" s="466"/>
      <c r="V586" s="466"/>
      <c r="W586" s="466"/>
      <c r="X586" s="466"/>
      <c r="Y586" s="466"/>
      <c r="Z586" s="466"/>
      <c r="AA586" s="466"/>
      <c r="AB586" s="466"/>
      <c r="AC586" s="466"/>
      <c r="AD586" s="466"/>
      <c r="AE586" s="466"/>
      <c r="AF586" s="466"/>
      <c r="AG586" s="466"/>
      <c r="AH586" s="466"/>
      <c r="AI586" s="466"/>
      <c r="AJ586" s="466"/>
    </row>
    <row r="587" spans="1:36" ht="12.75" customHeight="1">
      <c r="A587" s="466"/>
      <c r="B587" s="466"/>
      <c r="C587" s="466"/>
      <c r="D587" s="466"/>
      <c r="E587" s="466"/>
      <c r="F587" s="466"/>
      <c r="G587" s="466"/>
      <c r="H587" s="466"/>
      <c r="I587" s="466"/>
      <c r="J587" s="466"/>
      <c r="K587" s="466"/>
      <c r="L587" s="472"/>
      <c r="M587" s="466"/>
      <c r="N587" s="466"/>
      <c r="O587" s="466"/>
      <c r="P587" s="436"/>
      <c r="Q587" s="180"/>
      <c r="R587" s="466"/>
      <c r="S587" s="466"/>
      <c r="T587" s="466"/>
      <c r="U587" s="466"/>
      <c r="V587" s="466"/>
      <c r="W587" s="466"/>
      <c r="X587" s="466"/>
      <c r="Y587" s="466"/>
      <c r="Z587" s="466"/>
      <c r="AA587" s="466"/>
      <c r="AB587" s="466"/>
      <c r="AC587" s="466"/>
      <c r="AD587" s="466"/>
      <c r="AE587" s="466"/>
      <c r="AF587" s="466"/>
      <c r="AG587" s="466"/>
      <c r="AH587" s="466"/>
      <c r="AI587" s="466"/>
      <c r="AJ587" s="466"/>
    </row>
    <row r="588" spans="1:36" ht="12.75" customHeight="1">
      <c r="A588" s="466"/>
      <c r="B588" s="466"/>
      <c r="C588" s="466"/>
      <c r="D588" s="466"/>
      <c r="E588" s="466"/>
      <c r="F588" s="466"/>
      <c r="G588" s="466"/>
      <c r="H588" s="466"/>
      <c r="I588" s="466"/>
      <c r="J588" s="466"/>
      <c r="K588" s="466"/>
      <c r="L588" s="472"/>
      <c r="M588" s="466"/>
      <c r="N588" s="466"/>
      <c r="O588" s="466"/>
      <c r="P588" s="436"/>
      <c r="Q588" s="180"/>
      <c r="R588" s="466"/>
      <c r="S588" s="466"/>
      <c r="T588" s="466"/>
      <c r="U588" s="466"/>
      <c r="V588" s="466"/>
      <c r="W588" s="466"/>
      <c r="X588" s="466"/>
      <c r="Y588" s="466"/>
      <c r="Z588" s="466"/>
      <c r="AA588" s="466"/>
      <c r="AB588" s="466"/>
      <c r="AC588" s="466"/>
      <c r="AD588" s="466"/>
      <c r="AE588" s="466"/>
      <c r="AF588" s="466"/>
      <c r="AG588" s="466"/>
      <c r="AH588" s="466"/>
      <c r="AI588" s="466"/>
      <c r="AJ588" s="466"/>
    </row>
    <row r="589" spans="1:36" ht="12.75" customHeight="1">
      <c r="A589" s="466"/>
      <c r="B589" s="466"/>
      <c r="C589" s="466"/>
      <c r="D589" s="466"/>
      <c r="E589" s="466"/>
      <c r="F589" s="466"/>
      <c r="G589" s="466"/>
      <c r="H589" s="466"/>
      <c r="I589" s="466"/>
      <c r="J589" s="466"/>
      <c r="K589" s="466"/>
      <c r="L589" s="472"/>
      <c r="M589" s="466"/>
      <c r="N589" s="466"/>
      <c r="O589" s="466"/>
      <c r="P589" s="436"/>
      <c r="Q589" s="180"/>
      <c r="R589" s="466"/>
      <c r="S589" s="466"/>
      <c r="T589" s="466"/>
      <c r="U589" s="466"/>
      <c r="V589" s="466"/>
      <c r="W589" s="466"/>
      <c r="X589" s="466"/>
      <c r="Y589" s="466"/>
      <c r="Z589" s="466"/>
      <c r="AA589" s="466"/>
      <c r="AB589" s="466"/>
      <c r="AC589" s="466"/>
      <c r="AD589" s="466"/>
      <c r="AE589" s="466"/>
      <c r="AF589" s="466"/>
      <c r="AG589" s="466"/>
      <c r="AH589" s="466"/>
      <c r="AI589" s="466"/>
      <c r="AJ589" s="466"/>
    </row>
    <row r="590" spans="1:36" ht="12.75" customHeight="1">
      <c r="A590" s="466"/>
      <c r="B590" s="466"/>
      <c r="C590" s="466"/>
      <c r="D590" s="466"/>
      <c r="E590" s="466"/>
      <c r="F590" s="466"/>
      <c r="G590" s="466"/>
      <c r="H590" s="466"/>
      <c r="I590" s="466"/>
      <c r="J590" s="466"/>
      <c r="K590" s="466"/>
      <c r="L590" s="472"/>
      <c r="M590" s="466"/>
      <c r="N590" s="466"/>
      <c r="O590" s="466"/>
      <c r="P590" s="436"/>
      <c r="Q590" s="180"/>
      <c r="R590" s="466"/>
      <c r="S590" s="466"/>
      <c r="T590" s="466"/>
      <c r="U590" s="466"/>
      <c r="V590" s="466"/>
      <c r="W590" s="466"/>
      <c r="X590" s="466"/>
      <c r="Y590" s="466"/>
      <c r="Z590" s="466"/>
      <c r="AA590" s="466"/>
      <c r="AB590" s="466"/>
      <c r="AC590" s="466"/>
      <c r="AD590" s="466"/>
      <c r="AE590" s="466"/>
      <c r="AF590" s="466"/>
      <c r="AG590" s="466"/>
      <c r="AH590" s="466"/>
      <c r="AI590" s="466"/>
      <c r="AJ590" s="466"/>
    </row>
    <row r="591" spans="1:36" ht="12.75" customHeight="1">
      <c r="A591" s="466"/>
      <c r="B591" s="466"/>
      <c r="C591" s="466"/>
      <c r="D591" s="466"/>
      <c r="E591" s="466"/>
      <c r="F591" s="466"/>
      <c r="G591" s="466"/>
      <c r="H591" s="466"/>
      <c r="I591" s="466"/>
      <c r="J591" s="466"/>
      <c r="K591" s="466"/>
      <c r="L591" s="472"/>
      <c r="M591" s="466"/>
      <c r="N591" s="466"/>
      <c r="O591" s="466"/>
      <c r="P591" s="436"/>
      <c r="Q591" s="180"/>
      <c r="R591" s="466"/>
      <c r="S591" s="466"/>
      <c r="T591" s="466"/>
      <c r="U591" s="466"/>
      <c r="V591" s="466"/>
      <c r="W591" s="466"/>
      <c r="X591" s="466"/>
      <c r="Y591" s="466"/>
      <c r="Z591" s="466"/>
      <c r="AA591" s="466"/>
      <c r="AB591" s="466"/>
      <c r="AC591" s="466"/>
      <c r="AD591" s="466"/>
      <c r="AE591" s="466"/>
      <c r="AF591" s="466"/>
      <c r="AG591" s="466"/>
      <c r="AH591" s="466"/>
      <c r="AI591" s="466"/>
      <c r="AJ591" s="466"/>
    </row>
    <row r="592" spans="1:36" ht="12.75" customHeight="1">
      <c r="A592" s="466"/>
      <c r="B592" s="466"/>
      <c r="C592" s="466"/>
      <c r="D592" s="466"/>
      <c r="E592" s="466"/>
      <c r="F592" s="466"/>
      <c r="G592" s="466"/>
      <c r="H592" s="466"/>
      <c r="I592" s="466"/>
      <c r="J592" s="466"/>
      <c r="K592" s="466"/>
      <c r="L592" s="472"/>
      <c r="M592" s="466"/>
      <c r="N592" s="466"/>
      <c r="O592" s="466"/>
      <c r="P592" s="436"/>
      <c r="Q592" s="180"/>
      <c r="R592" s="466"/>
      <c r="S592" s="466"/>
      <c r="T592" s="466"/>
      <c r="U592" s="466"/>
      <c r="V592" s="466"/>
      <c r="W592" s="466"/>
      <c r="X592" s="466"/>
      <c r="Y592" s="466"/>
      <c r="Z592" s="466"/>
      <c r="AA592" s="466"/>
      <c r="AB592" s="466"/>
      <c r="AC592" s="466"/>
      <c r="AD592" s="466"/>
      <c r="AE592" s="466"/>
      <c r="AF592" s="466"/>
      <c r="AG592" s="466"/>
      <c r="AH592" s="466"/>
      <c r="AI592" s="466"/>
      <c r="AJ592" s="466"/>
    </row>
    <row r="593" spans="1:36" ht="12.75" customHeight="1">
      <c r="A593" s="466"/>
      <c r="B593" s="466"/>
      <c r="C593" s="466"/>
      <c r="D593" s="466"/>
      <c r="E593" s="466"/>
      <c r="F593" s="466"/>
      <c r="G593" s="466"/>
      <c r="H593" s="466"/>
      <c r="I593" s="466"/>
      <c r="J593" s="466"/>
      <c r="K593" s="466"/>
      <c r="L593" s="472"/>
      <c r="M593" s="466"/>
      <c r="N593" s="466"/>
      <c r="O593" s="466"/>
      <c r="P593" s="436"/>
      <c r="Q593" s="180"/>
      <c r="R593" s="466"/>
      <c r="S593" s="466"/>
      <c r="T593" s="466"/>
      <c r="U593" s="466"/>
      <c r="V593" s="466"/>
      <c r="W593" s="466"/>
      <c r="X593" s="466"/>
      <c r="Y593" s="466"/>
      <c r="Z593" s="466"/>
      <c r="AA593" s="466"/>
      <c r="AB593" s="466"/>
      <c r="AC593" s="466"/>
      <c r="AD593" s="466"/>
      <c r="AE593" s="466"/>
      <c r="AF593" s="466"/>
      <c r="AG593" s="466"/>
      <c r="AH593" s="466"/>
      <c r="AI593" s="466"/>
      <c r="AJ593" s="466"/>
    </row>
    <row r="594" spans="1:36" ht="12.75" customHeight="1">
      <c r="A594" s="466"/>
      <c r="B594" s="466"/>
      <c r="C594" s="466"/>
      <c r="D594" s="466"/>
      <c r="E594" s="466"/>
      <c r="F594" s="466"/>
      <c r="G594" s="466"/>
      <c r="H594" s="466"/>
      <c r="I594" s="466"/>
      <c r="J594" s="466"/>
      <c r="K594" s="466"/>
      <c r="L594" s="472"/>
      <c r="M594" s="466"/>
      <c r="N594" s="466"/>
      <c r="O594" s="466"/>
      <c r="P594" s="436"/>
      <c r="Q594" s="180"/>
      <c r="R594" s="466"/>
      <c r="S594" s="466"/>
      <c r="T594" s="466"/>
      <c r="U594" s="466"/>
      <c r="V594" s="466"/>
      <c r="W594" s="466"/>
      <c r="X594" s="466"/>
      <c r="Y594" s="466"/>
      <c r="Z594" s="466"/>
      <c r="AA594" s="466"/>
      <c r="AB594" s="466"/>
      <c r="AC594" s="466"/>
      <c r="AD594" s="466"/>
      <c r="AE594" s="466"/>
      <c r="AF594" s="466"/>
      <c r="AG594" s="466"/>
      <c r="AH594" s="466"/>
      <c r="AI594" s="466"/>
      <c r="AJ594" s="466"/>
    </row>
    <row r="595" spans="1:36" ht="12.75" customHeight="1">
      <c r="A595" s="466"/>
      <c r="B595" s="466"/>
      <c r="C595" s="466"/>
      <c r="D595" s="466"/>
      <c r="E595" s="466"/>
      <c r="F595" s="466"/>
      <c r="G595" s="466"/>
      <c r="H595" s="466"/>
      <c r="I595" s="466"/>
      <c r="J595" s="466"/>
      <c r="K595" s="466"/>
      <c r="L595" s="472"/>
      <c r="M595" s="466"/>
      <c r="N595" s="466"/>
      <c r="O595" s="466"/>
      <c r="P595" s="436"/>
      <c r="Q595" s="180"/>
      <c r="R595" s="466"/>
      <c r="S595" s="466"/>
      <c r="T595" s="466"/>
      <c r="U595" s="466"/>
      <c r="V595" s="466"/>
      <c r="W595" s="466"/>
      <c r="X595" s="466"/>
      <c r="Y595" s="466"/>
      <c r="Z595" s="466"/>
      <c r="AA595" s="466"/>
      <c r="AB595" s="466"/>
      <c r="AC595" s="466"/>
      <c r="AD595" s="466"/>
      <c r="AE595" s="466"/>
      <c r="AF595" s="466"/>
      <c r="AG595" s="466"/>
      <c r="AH595" s="466"/>
      <c r="AI595" s="466"/>
      <c r="AJ595" s="466"/>
    </row>
    <row r="596" spans="1:36" ht="12.75" customHeight="1">
      <c r="A596" s="466"/>
      <c r="B596" s="466"/>
      <c r="C596" s="466"/>
      <c r="D596" s="466"/>
      <c r="E596" s="466"/>
      <c r="F596" s="466"/>
      <c r="G596" s="466"/>
      <c r="H596" s="466"/>
      <c r="I596" s="466"/>
      <c r="J596" s="466"/>
      <c r="K596" s="466"/>
      <c r="L596" s="472"/>
      <c r="M596" s="466"/>
      <c r="N596" s="466"/>
      <c r="O596" s="466"/>
      <c r="P596" s="436"/>
      <c r="Q596" s="180"/>
      <c r="R596" s="466"/>
      <c r="S596" s="466"/>
      <c r="T596" s="466"/>
      <c r="U596" s="466"/>
      <c r="V596" s="466"/>
      <c r="W596" s="466"/>
      <c r="X596" s="466"/>
      <c r="Y596" s="466"/>
      <c r="Z596" s="466"/>
      <c r="AA596" s="466"/>
      <c r="AB596" s="466"/>
      <c r="AC596" s="466"/>
      <c r="AD596" s="466"/>
      <c r="AE596" s="466"/>
      <c r="AF596" s="466"/>
      <c r="AG596" s="466"/>
      <c r="AH596" s="466"/>
      <c r="AI596" s="466"/>
      <c r="AJ596" s="466"/>
    </row>
    <row r="597" spans="1:36" ht="12.75" customHeight="1">
      <c r="A597" s="466"/>
      <c r="B597" s="466"/>
      <c r="C597" s="466"/>
      <c r="D597" s="466"/>
      <c r="E597" s="466"/>
      <c r="F597" s="466"/>
      <c r="G597" s="466"/>
      <c r="H597" s="466"/>
      <c r="I597" s="466"/>
      <c r="J597" s="466"/>
      <c r="K597" s="466"/>
      <c r="L597" s="472"/>
      <c r="M597" s="466"/>
      <c r="N597" s="466"/>
      <c r="O597" s="466"/>
      <c r="P597" s="436"/>
      <c r="Q597" s="180"/>
      <c r="R597" s="466"/>
      <c r="S597" s="466"/>
      <c r="T597" s="466"/>
      <c r="U597" s="466"/>
      <c r="V597" s="466"/>
      <c r="W597" s="466"/>
      <c r="X597" s="466"/>
      <c r="Y597" s="466"/>
      <c r="Z597" s="466"/>
      <c r="AA597" s="466"/>
      <c r="AB597" s="466"/>
      <c r="AC597" s="466"/>
      <c r="AD597" s="466"/>
      <c r="AE597" s="466"/>
      <c r="AF597" s="466"/>
      <c r="AG597" s="466"/>
      <c r="AH597" s="466"/>
      <c r="AI597" s="466"/>
      <c r="AJ597" s="466"/>
    </row>
    <row r="598" spans="1:36" ht="12.75" customHeight="1">
      <c r="A598" s="466"/>
      <c r="B598" s="466"/>
      <c r="C598" s="466"/>
      <c r="D598" s="466"/>
      <c r="E598" s="466"/>
      <c r="F598" s="466"/>
      <c r="G598" s="466"/>
      <c r="H598" s="466"/>
      <c r="I598" s="466"/>
      <c r="J598" s="466"/>
      <c r="K598" s="466"/>
      <c r="L598" s="472"/>
      <c r="M598" s="466"/>
      <c r="N598" s="466"/>
      <c r="O598" s="466"/>
      <c r="P598" s="436"/>
      <c r="Q598" s="180"/>
      <c r="R598" s="466"/>
      <c r="S598" s="466"/>
      <c r="T598" s="466"/>
      <c r="U598" s="466"/>
      <c r="V598" s="466"/>
      <c r="W598" s="466"/>
      <c r="X598" s="466"/>
      <c r="Y598" s="466"/>
      <c r="Z598" s="466"/>
      <c r="AA598" s="466"/>
      <c r="AB598" s="466"/>
      <c r="AC598" s="466"/>
      <c r="AD598" s="466"/>
      <c r="AE598" s="466"/>
      <c r="AF598" s="466"/>
      <c r="AG598" s="466"/>
      <c r="AH598" s="466"/>
      <c r="AI598" s="466"/>
      <c r="AJ598" s="466"/>
    </row>
    <row r="599" spans="1:36" ht="12.75" customHeight="1">
      <c r="A599" s="466"/>
      <c r="B599" s="466"/>
      <c r="C599" s="466"/>
      <c r="D599" s="466"/>
      <c r="E599" s="466"/>
      <c r="F599" s="466"/>
      <c r="G599" s="466"/>
      <c r="H599" s="466"/>
      <c r="I599" s="466"/>
      <c r="J599" s="466"/>
      <c r="K599" s="466"/>
      <c r="L599" s="472"/>
      <c r="M599" s="466"/>
      <c r="N599" s="466"/>
      <c r="O599" s="466"/>
      <c r="P599" s="436"/>
      <c r="Q599" s="180"/>
      <c r="R599" s="466"/>
      <c r="S599" s="466"/>
      <c r="T599" s="466"/>
      <c r="U599" s="466"/>
      <c r="V599" s="466"/>
      <c r="W599" s="466"/>
      <c r="X599" s="466"/>
      <c r="Y599" s="466"/>
      <c r="Z599" s="466"/>
      <c r="AA599" s="466"/>
      <c r="AB599" s="466"/>
      <c r="AC599" s="466"/>
      <c r="AD599" s="466"/>
      <c r="AE599" s="466"/>
      <c r="AF599" s="466"/>
      <c r="AG599" s="466"/>
      <c r="AH599" s="466"/>
      <c r="AI599" s="466"/>
      <c r="AJ599" s="466"/>
    </row>
    <row r="600" spans="1:36" ht="12.75" customHeight="1">
      <c r="A600" s="466"/>
      <c r="B600" s="466"/>
      <c r="C600" s="466"/>
      <c r="D600" s="466"/>
      <c r="E600" s="466"/>
      <c r="F600" s="466"/>
      <c r="G600" s="466"/>
      <c r="H600" s="466"/>
      <c r="I600" s="466"/>
      <c r="J600" s="466"/>
      <c r="K600" s="466"/>
      <c r="L600" s="472"/>
      <c r="M600" s="466"/>
      <c r="N600" s="466"/>
      <c r="O600" s="466"/>
      <c r="P600" s="436"/>
      <c r="Q600" s="180"/>
      <c r="R600" s="466"/>
      <c r="S600" s="466"/>
      <c r="T600" s="466"/>
      <c r="U600" s="466"/>
      <c r="V600" s="466"/>
      <c r="W600" s="466"/>
      <c r="X600" s="466"/>
      <c r="Y600" s="466"/>
      <c r="Z600" s="466"/>
      <c r="AA600" s="466"/>
      <c r="AB600" s="466"/>
      <c r="AC600" s="466"/>
      <c r="AD600" s="466"/>
      <c r="AE600" s="466"/>
      <c r="AF600" s="466"/>
      <c r="AG600" s="466"/>
      <c r="AH600" s="466"/>
      <c r="AI600" s="466"/>
      <c r="AJ600" s="466"/>
    </row>
    <row r="601" spans="1:36" ht="12.75" customHeight="1">
      <c r="A601" s="466"/>
      <c r="B601" s="466"/>
      <c r="C601" s="466"/>
      <c r="D601" s="466"/>
      <c r="E601" s="466"/>
      <c r="F601" s="466"/>
      <c r="G601" s="466"/>
      <c r="H601" s="466"/>
      <c r="I601" s="466"/>
      <c r="J601" s="466"/>
      <c r="K601" s="466"/>
      <c r="L601" s="472"/>
      <c r="M601" s="466"/>
      <c r="N601" s="466"/>
      <c r="O601" s="466"/>
      <c r="P601" s="436"/>
      <c r="Q601" s="180"/>
      <c r="R601" s="466"/>
      <c r="S601" s="466"/>
      <c r="T601" s="466"/>
      <c r="U601" s="466"/>
      <c r="V601" s="466"/>
      <c r="W601" s="466"/>
      <c r="X601" s="466"/>
      <c r="Y601" s="466"/>
      <c r="Z601" s="466"/>
      <c r="AA601" s="466"/>
      <c r="AB601" s="466"/>
      <c r="AC601" s="466"/>
      <c r="AD601" s="466"/>
      <c r="AE601" s="466"/>
      <c r="AF601" s="466"/>
      <c r="AG601" s="466"/>
      <c r="AH601" s="466"/>
      <c r="AI601" s="466"/>
      <c r="AJ601" s="466"/>
    </row>
    <row r="602" spans="1:36" ht="12.75" customHeight="1">
      <c r="A602" s="466"/>
      <c r="B602" s="466"/>
      <c r="C602" s="466"/>
      <c r="D602" s="466"/>
      <c r="E602" s="466"/>
      <c r="F602" s="466"/>
      <c r="G602" s="466"/>
      <c r="H602" s="466"/>
      <c r="I602" s="466"/>
      <c r="J602" s="466"/>
      <c r="K602" s="466"/>
      <c r="L602" s="472"/>
      <c r="M602" s="466"/>
      <c r="N602" s="466"/>
      <c r="O602" s="466"/>
      <c r="P602" s="436"/>
      <c r="Q602" s="180"/>
      <c r="R602" s="466"/>
      <c r="S602" s="466"/>
      <c r="T602" s="466"/>
      <c r="U602" s="466"/>
      <c r="V602" s="466"/>
      <c r="W602" s="466"/>
      <c r="X602" s="466"/>
      <c r="Y602" s="466"/>
      <c r="Z602" s="466"/>
      <c r="AA602" s="466"/>
      <c r="AB602" s="466"/>
      <c r="AC602" s="466"/>
      <c r="AD602" s="466"/>
      <c r="AE602" s="466"/>
      <c r="AF602" s="466"/>
      <c r="AG602" s="466"/>
      <c r="AH602" s="466"/>
      <c r="AI602" s="466"/>
      <c r="AJ602" s="466"/>
    </row>
    <row r="603" spans="1:36" ht="12.75" customHeight="1">
      <c r="A603" s="466"/>
      <c r="B603" s="466"/>
      <c r="C603" s="466"/>
      <c r="D603" s="466"/>
      <c r="E603" s="466"/>
      <c r="F603" s="466"/>
      <c r="G603" s="466"/>
      <c r="H603" s="466"/>
      <c r="I603" s="466"/>
      <c r="J603" s="466"/>
      <c r="K603" s="466"/>
      <c r="L603" s="472"/>
      <c r="M603" s="466"/>
      <c r="N603" s="466"/>
      <c r="O603" s="466"/>
      <c r="P603" s="436"/>
      <c r="Q603" s="180"/>
      <c r="R603" s="466"/>
      <c r="S603" s="466"/>
      <c r="T603" s="466"/>
      <c r="U603" s="466"/>
      <c r="V603" s="466"/>
      <c r="W603" s="466"/>
      <c r="X603" s="466"/>
      <c r="Y603" s="466"/>
      <c r="Z603" s="466"/>
      <c r="AA603" s="466"/>
      <c r="AB603" s="466"/>
      <c r="AC603" s="466"/>
      <c r="AD603" s="466"/>
      <c r="AE603" s="466"/>
      <c r="AF603" s="466"/>
      <c r="AG603" s="466"/>
      <c r="AH603" s="466"/>
      <c r="AI603" s="466"/>
      <c r="AJ603" s="466"/>
    </row>
    <row r="604" spans="1:36" ht="12.75" customHeight="1">
      <c r="A604" s="466"/>
      <c r="B604" s="466"/>
      <c r="C604" s="466"/>
      <c r="D604" s="466"/>
      <c r="E604" s="466"/>
      <c r="F604" s="466"/>
      <c r="G604" s="466"/>
      <c r="H604" s="466"/>
      <c r="I604" s="466"/>
      <c r="J604" s="466"/>
      <c r="K604" s="466"/>
      <c r="L604" s="472"/>
      <c r="M604" s="466"/>
      <c r="N604" s="466"/>
      <c r="O604" s="466"/>
      <c r="P604" s="436"/>
      <c r="Q604" s="180"/>
      <c r="R604" s="466"/>
      <c r="S604" s="466"/>
      <c r="T604" s="466"/>
      <c r="U604" s="466"/>
      <c r="V604" s="466"/>
      <c r="W604" s="466"/>
      <c r="X604" s="466"/>
      <c r="Y604" s="466"/>
      <c r="Z604" s="466"/>
      <c r="AA604" s="466"/>
      <c r="AB604" s="466"/>
      <c r="AC604" s="466"/>
      <c r="AD604" s="466"/>
      <c r="AE604" s="466"/>
      <c r="AF604" s="466"/>
      <c r="AG604" s="466"/>
      <c r="AH604" s="466"/>
      <c r="AI604" s="466"/>
      <c r="AJ604" s="466"/>
    </row>
    <row r="605" spans="1:36" ht="12.75" customHeight="1">
      <c r="A605" s="466"/>
      <c r="B605" s="466"/>
      <c r="C605" s="466"/>
      <c r="D605" s="466"/>
      <c r="E605" s="466"/>
      <c r="F605" s="466"/>
      <c r="G605" s="466"/>
      <c r="H605" s="466"/>
      <c r="I605" s="466"/>
      <c r="J605" s="466"/>
      <c r="K605" s="466"/>
      <c r="L605" s="472"/>
      <c r="M605" s="466"/>
      <c r="N605" s="466"/>
      <c r="O605" s="466"/>
      <c r="P605" s="436"/>
      <c r="Q605" s="180"/>
      <c r="R605" s="466"/>
      <c r="S605" s="466"/>
      <c r="T605" s="466"/>
      <c r="U605" s="466"/>
      <c r="V605" s="466"/>
      <c r="W605" s="466"/>
      <c r="X605" s="466"/>
      <c r="Y605" s="466"/>
      <c r="Z605" s="466"/>
      <c r="AA605" s="466"/>
      <c r="AB605" s="466"/>
      <c r="AC605" s="466"/>
      <c r="AD605" s="466"/>
      <c r="AE605" s="466"/>
      <c r="AF605" s="466"/>
      <c r="AG605" s="466"/>
      <c r="AH605" s="466"/>
      <c r="AI605" s="466"/>
      <c r="AJ605" s="466"/>
    </row>
    <row r="606" spans="1:36" ht="12.75" customHeight="1">
      <c r="A606" s="466"/>
      <c r="B606" s="466"/>
      <c r="C606" s="466"/>
      <c r="D606" s="466"/>
      <c r="E606" s="466"/>
      <c r="F606" s="466"/>
      <c r="G606" s="466"/>
      <c r="H606" s="466"/>
      <c r="I606" s="466"/>
      <c r="J606" s="466"/>
      <c r="K606" s="466"/>
      <c r="L606" s="472"/>
      <c r="M606" s="466"/>
      <c r="N606" s="466"/>
      <c r="O606" s="466"/>
      <c r="P606" s="436"/>
      <c r="Q606" s="180"/>
      <c r="R606" s="466"/>
      <c r="S606" s="466"/>
      <c r="T606" s="466"/>
      <c r="U606" s="466"/>
      <c r="V606" s="466"/>
      <c r="W606" s="466"/>
      <c r="X606" s="466"/>
      <c r="Y606" s="466"/>
      <c r="Z606" s="466"/>
      <c r="AA606" s="466"/>
      <c r="AB606" s="466"/>
      <c r="AC606" s="466"/>
      <c r="AD606" s="466"/>
      <c r="AE606" s="466"/>
      <c r="AF606" s="466"/>
      <c r="AG606" s="466"/>
      <c r="AH606" s="466"/>
      <c r="AI606" s="466"/>
      <c r="AJ606" s="466"/>
    </row>
    <row r="607" spans="1:36" ht="12.75" customHeight="1">
      <c r="A607" s="466"/>
      <c r="B607" s="466"/>
      <c r="C607" s="466"/>
      <c r="D607" s="466"/>
      <c r="E607" s="466"/>
      <c r="F607" s="466"/>
      <c r="G607" s="466"/>
      <c r="H607" s="466"/>
      <c r="I607" s="466"/>
      <c r="J607" s="466"/>
      <c r="K607" s="466"/>
      <c r="L607" s="472"/>
      <c r="M607" s="466"/>
      <c r="N607" s="466"/>
      <c r="O607" s="466"/>
      <c r="P607" s="436"/>
      <c r="Q607" s="180"/>
      <c r="R607" s="466"/>
      <c r="S607" s="466"/>
      <c r="T607" s="466"/>
      <c r="U607" s="466"/>
      <c r="V607" s="466"/>
      <c r="W607" s="466"/>
      <c r="X607" s="466"/>
      <c r="Y607" s="466"/>
      <c r="Z607" s="466"/>
      <c r="AA607" s="466"/>
      <c r="AB607" s="466"/>
      <c r="AC607" s="466"/>
      <c r="AD607" s="466"/>
      <c r="AE607" s="466"/>
      <c r="AF607" s="466"/>
      <c r="AG607" s="466"/>
      <c r="AH607" s="466"/>
      <c r="AI607" s="466"/>
      <c r="AJ607" s="466"/>
    </row>
    <row r="608" spans="1:36" ht="12.75" customHeight="1">
      <c r="A608" s="466"/>
      <c r="B608" s="466"/>
      <c r="C608" s="466"/>
      <c r="D608" s="466"/>
      <c r="E608" s="466"/>
      <c r="F608" s="466"/>
      <c r="G608" s="466"/>
      <c r="H608" s="466"/>
      <c r="I608" s="466"/>
      <c r="J608" s="466"/>
      <c r="K608" s="466"/>
      <c r="L608" s="472"/>
      <c r="M608" s="466"/>
      <c r="N608" s="466"/>
      <c r="O608" s="466"/>
      <c r="P608" s="436"/>
      <c r="Q608" s="180"/>
      <c r="R608" s="466"/>
      <c r="S608" s="466"/>
      <c r="T608" s="466"/>
      <c r="U608" s="466"/>
      <c r="V608" s="466"/>
      <c r="W608" s="466"/>
      <c r="X608" s="466"/>
      <c r="Y608" s="466"/>
      <c r="Z608" s="466"/>
      <c r="AA608" s="466"/>
      <c r="AB608" s="466"/>
      <c r="AC608" s="466"/>
      <c r="AD608" s="466"/>
      <c r="AE608" s="466"/>
      <c r="AF608" s="466"/>
      <c r="AG608" s="466"/>
      <c r="AH608" s="466"/>
      <c r="AI608" s="466"/>
      <c r="AJ608" s="466"/>
    </row>
    <row r="609" spans="1:36" ht="12.75" customHeight="1">
      <c r="A609" s="466"/>
      <c r="B609" s="466"/>
      <c r="C609" s="466"/>
      <c r="D609" s="466"/>
      <c r="E609" s="466"/>
      <c r="F609" s="466"/>
      <c r="G609" s="466"/>
      <c r="H609" s="466"/>
      <c r="I609" s="466"/>
      <c r="J609" s="466"/>
      <c r="K609" s="466"/>
      <c r="L609" s="472"/>
      <c r="M609" s="466"/>
      <c r="N609" s="466"/>
      <c r="O609" s="466"/>
      <c r="P609" s="436"/>
      <c r="Q609" s="180"/>
      <c r="R609" s="466"/>
      <c r="S609" s="466"/>
      <c r="T609" s="466"/>
      <c r="U609" s="466"/>
      <c r="V609" s="466"/>
      <c r="W609" s="466"/>
      <c r="X609" s="466"/>
      <c r="Y609" s="466"/>
      <c r="Z609" s="466"/>
      <c r="AA609" s="466"/>
      <c r="AB609" s="466"/>
      <c r="AC609" s="466"/>
      <c r="AD609" s="466"/>
      <c r="AE609" s="466"/>
      <c r="AF609" s="466"/>
      <c r="AG609" s="466"/>
      <c r="AH609" s="466"/>
      <c r="AI609" s="466"/>
      <c r="AJ609" s="466"/>
    </row>
    <row r="610" spans="1:36" ht="12.75" customHeight="1">
      <c r="A610" s="466"/>
      <c r="B610" s="466"/>
      <c r="C610" s="466"/>
      <c r="D610" s="466"/>
      <c r="E610" s="466"/>
      <c r="F610" s="466"/>
      <c r="G610" s="466"/>
      <c r="H610" s="466"/>
      <c r="I610" s="466"/>
      <c r="J610" s="466"/>
      <c r="K610" s="466"/>
      <c r="L610" s="472"/>
      <c r="M610" s="466"/>
      <c r="N610" s="466"/>
      <c r="O610" s="466"/>
      <c r="P610" s="436"/>
      <c r="Q610" s="180"/>
      <c r="R610" s="466"/>
      <c r="S610" s="466"/>
      <c r="T610" s="466"/>
      <c r="U610" s="466"/>
      <c r="V610" s="466"/>
      <c r="W610" s="466"/>
      <c r="X610" s="466"/>
      <c r="Y610" s="466"/>
      <c r="Z610" s="466"/>
      <c r="AA610" s="466"/>
      <c r="AB610" s="466"/>
      <c r="AC610" s="466"/>
      <c r="AD610" s="466"/>
      <c r="AE610" s="466"/>
      <c r="AF610" s="466"/>
      <c r="AG610" s="466"/>
      <c r="AH610" s="466"/>
      <c r="AI610" s="466"/>
      <c r="AJ610" s="466"/>
    </row>
    <row r="611" spans="1:36" ht="12.75" customHeight="1">
      <c r="A611" s="466"/>
      <c r="B611" s="466"/>
      <c r="C611" s="466"/>
      <c r="D611" s="466"/>
      <c r="E611" s="466"/>
      <c r="F611" s="466"/>
      <c r="G611" s="466"/>
      <c r="H611" s="466"/>
      <c r="I611" s="466"/>
      <c r="J611" s="466"/>
      <c r="K611" s="466"/>
      <c r="L611" s="472"/>
      <c r="M611" s="466"/>
      <c r="N611" s="466"/>
      <c r="O611" s="466"/>
      <c r="P611" s="436"/>
      <c r="Q611" s="180"/>
      <c r="R611" s="466"/>
      <c r="S611" s="466"/>
      <c r="T611" s="466"/>
      <c r="U611" s="466"/>
      <c r="V611" s="466"/>
      <c r="W611" s="466"/>
      <c r="X611" s="466"/>
      <c r="Y611" s="466"/>
      <c r="Z611" s="466"/>
      <c r="AA611" s="466"/>
      <c r="AB611" s="466"/>
      <c r="AC611" s="466"/>
      <c r="AD611" s="466"/>
      <c r="AE611" s="466"/>
      <c r="AF611" s="466"/>
      <c r="AG611" s="466"/>
      <c r="AH611" s="466"/>
      <c r="AI611" s="466"/>
      <c r="AJ611" s="466"/>
    </row>
    <row r="612" spans="1:36" ht="12.75" customHeight="1">
      <c r="A612" s="466"/>
      <c r="B612" s="466"/>
      <c r="C612" s="466"/>
      <c r="D612" s="466"/>
      <c r="E612" s="466"/>
      <c r="F612" s="466"/>
      <c r="G612" s="466"/>
      <c r="H612" s="466"/>
      <c r="I612" s="466"/>
      <c r="J612" s="466"/>
      <c r="K612" s="466"/>
      <c r="L612" s="472"/>
      <c r="M612" s="466"/>
      <c r="N612" s="466"/>
      <c r="O612" s="466"/>
      <c r="P612" s="436"/>
      <c r="Q612" s="180"/>
      <c r="R612" s="466"/>
      <c r="S612" s="466"/>
      <c r="T612" s="466"/>
      <c r="U612" s="466"/>
      <c r="V612" s="466"/>
      <c r="W612" s="466"/>
      <c r="X612" s="466"/>
      <c r="Y612" s="466"/>
      <c r="Z612" s="466"/>
      <c r="AA612" s="466"/>
      <c r="AB612" s="466"/>
      <c r="AC612" s="466"/>
      <c r="AD612" s="466"/>
      <c r="AE612" s="466"/>
      <c r="AF612" s="466"/>
      <c r="AG612" s="466"/>
      <c r="AH612" s="466"/>
      <c r="AI612" s="466"/>
      <c r="AJ612" s="466"/>
    </row>
    <row r="613" spans="1:36" ht="12.75" customHeight="1">
      <c r="A613" s="466"/>
      <c r="B613" s="466"/>
      <c r="C613" s="466"/>
      <c r="D613" s="466"/>
      <c r="E613" s="466"/>
      <c r="F613" s="466"/>
      <c r="G613" s="466"/>
      <c r="H613" s="466"/>
      <c r="I613" s="466"/>
      <c r="J613" s="466"/>
      <c r="K613" s="466"/>
      <c r="L613" s="472"/>
      <c r="M613" s="466"/>
      <c r="N613" s="466"/>
      <c r="O613" s="466"/>
      <c r="P613" s="436"/>
      <c r="Q613" s="180"/>
      <c r="R613" s="466"/>
      <c r="S613" s="466"/>
      <c r="T613" s="466"/>
      <c r="U613" s="466"/>
      <c r="V613" s="466"/>
      <c r="W613" s="466"/>
      <c r="X613" s="466"/>
      <c r="Y613" s="466"/>
      <c r="Z613" s="466"/>
      <c r="AA613" s="466"/>
      <c r="AB613" s="466"/>
      <c r="AC613" s="466"/>
      <c r="AD613" s="466"/>
      <c r="AE613" s="466"/>
      <c r="AF613" s="466"/>
      <c r="AG613" s="466"/>
      <c r="AH613" s="466"/>
      <c r="AI613" s="466"/>
      <c r="AJ613" s="466"/>
    </row>
    <row r="614" spans="1:36" ht="12.75" customHeight="1">
      <c r="A614" s="466"/>
      <c r="B614" s="466"/>
      <c r="C614" s="466"/>
      <c r="D614" s="466"/>
      <c r="E614" s="466"/>
      <c r="F614" s="466"/>
      <c r="G614" s="466"/>
      <c r="H614" s="466"/>
      <c r="I614" s="466"/>
      <c r="J614" s="466"/>
      <c r="K614" s="466"/>
      <c r="L614" s="472"/>
      <c r="M614" s="466"/>
      <c r="N614" s="466"/>
      <c r="O614" s="466"/>
      <c r="P614" s="436"/>
      <c r="Q614" s="180"/>
      <c r="R614" s="466"/>
      <c r="S614" s="466"/>
      <c r="T614" s="466"/>
      <c r="U614" s="466"/>
      <c r="V614" s="466"/>
      <c r="W614" s="466"/>
      <c r="X614" s="466"/>
      <c r="Y614" s="466"/>
      <c r="Z614" s="466"/>
      <c r="AA614" s="466"/>
      <c r="AB614" s="466"/>
      <c r="AC614" s="466"/>
      <c r="AD614" s="466"/>
      <c r="AE614" s="466"/>
      <c r="AF614" s="466"/>
      <c r="AG614" s="466"/>
      <c r="AH614" s="466"/>
      <c r="AI614" s="466"/>
      <c r="AJ614" s="466"/>
    </row>
    <row r="615" spans="1:36" ht="12.75" customHeight="1">
      <c r="A615" s="466"/>
      <c r="B615" s="466"/>
      <c r="C615" s="466"/>
      <c r="D615" s="466"/>
      <c r="E615" s="466"/>
      <c r="F615" s="466"/>
      <c r="G615" s="466"/>
      <c r="H615" s="466"/>
      <c r="I615" s="466"/>
      <c r="J615" s="466"/>
      <c r="K615" s="466"/>
      <c r="L615" s="472"/>
      <c r="M615" s="466"/>
      <c r="N615" s="466"/>
      <c r="O615" s="466"/>
      <c r="P615" s="436"/>
      <c r="Q615" s="180"/>
      <c r="R615" s="466"/>
      <c r="S615" s="466"/>
      <c r="T615" s="466"/>
      <c r="U615" s="466"/>
      <c r="V615" s="466"/>
      <c r="W615" s="466"/>
      <c r="X615" s="466"/>
      <c r="Y615" s="466"/>
      <c r="Z615" s="466"/>
      <c r="AA615" s="466"/>
      <c r="AB615" s="466"/>
      <c r="AC615" s="466"/>
      <c r="AD615" s="466"/>
      <c r="AE615" s="466"/>
      <c r="AF615" s="466"/>
      <c r="AG615" s="466"/>
      <c r="AH615" s="466"/>
      <c r="AI615" s="466"/>
      <c r="AJ615" s="466"/>
    </row>
    <row r="616" spans="1:36" ht="12.75" customHeight="1">
      <c r="A616" s="466"/>
      <c r="B616" s="466"/>
      <c r="C616" s="466"/>
      <c r="D616" s="466"/>
      <c r="E616" s="466"/>
      <c r="F616" s="466"/>
      <c r="G616" s="466"/>
      <c r="H616" s="466"/>
      <c r="I616" s="466"/>
      <c r="J616" s="466"/>
      <c r="K616" s="466"/>
      <c r="L616" s="472"/>
      <c r="M616" s="466"/>
      <c r="N616" s="466"/>
      <c r="O616" s="466"/>
      <c r="P616" s="436"/>
      <c r="Q616" s="180"/>
      <c r="R616" s="466"/>
      <c r="S616" s="466"/>
      <c r="T616" s="466"/>
      <c r="U616" s="466"/>
      <c r="V616" s="466"/>
      <c r="W616" s="466"/>
      <c r="X616" s="466"/>
      <c r="Y616" s="466"/>
      <c r="Z616" s="466"/>
      <c r="AA616" s="466"/>
      <c r="AB616" s="466"/>
      <c r="AC616" s="466"/>
      <c r="AD616" s="466"/>
      <c r="AE616" s="466"/>
      <c r="AF616" s="466"/>
      <c r="AG616" s="466"/>
      <c r="AH616" s="466"/>
      <c r="AI616" s="466"/>
      <c r="AJ616" s="466"/>
    </row>
    <row r="617" spans="1:36" ht="12.75" customHeight="1">
      <c r="A617" s="466"/>
      <c r="B617" s="466"/>
      <c r="C617" s="466"/>
      <c r="D617" s="466"/>
      <c r="E617" s="466"/>
      <c r="F617" s="466"/>
      <c r="G617" s="466"/>
      <c r="H617" s="466"/>
      <c r="I617" s="466"/>
      <c r="J617" s="466"/>
      <c r="K617" s="466"/>
      <c r="L617" s="472"/>
      <c r="M617" s="466"/>
      <c r="N617" s="466"/>
      <c r="O617" s="466"/>
      <c r="P617" s="436"/>
      <c r="Q617" s="180"/>
      <c r="R617" s="466"/>
      <c r="S617" s="466"/>
      <c r="T617" s="466"/>
      <c r="U617" s="466"/>
      <c r="V617" s="466"/>
      <c r="W617" s="466"/>
      <c r="X617" s="466"/>
      <c r="Y617" s="466"/>
      <c r="Z617" s="466"/>
      <c r="AA617" s="466"/>
      <c r="AB617" s="466"/>
      <c r="AC617" s="466"/>
      <c r="AD617" s="466"/>
      <c r="AE617" s="466"/>
      <c r="AF617" s="466"/>
      <c r="AG617" s="466"/>
      <c r="AH617" s="466"/>
      <c r="AI617" s="466"/>
      <c r="AJ617" s="466"/>
    </row>
    <row r="618" spans="1:36" ht="12.75" customHeight="1">
      <c r="A618" s="466"/>
      <c r="B618" s="466"/>
      <c r="C618" s="466"/>
      <c r="D618" s="466"/>
      <c r="E618" s="466"/>
      <c r="F618" s="466"/>
      <c r="G618" s="466"/>
      <c r="H618" s="466"/>
      <c r="I618" s="466"/>
      <c r="J618" s="466"/>
      <c r="K618" s="466"/>
      <c r="L618" s="472"/>
      <c r="M618" s="466"/>
      <c r="N618" s="466"/>
      <c r="O618" s="466"/>
      <c r="P618" s="436"/>
      <c r="Q618" s="180"/>
      <c r="R618" s="466"/>
      <c r="S618" s="466"/>
      <c r="T618" s="466"/>
      <c r="U618" s="466"/>
      <c r="V618" s="466"/>
      <c r="W618" s="466"/>
      <c r="X618" s="466"/>
      <c r="Y618" s="466"/>
      <c r="Z618" s="466"/>
      <c r="AA618" s="466"/>
      <c r="AB618" s="466"/>
      <c r="AC618" s="466"/>
      <c r="AD618" s="466"/>
      <c r="AE618" s="466"/>
      <c r="AF618" s="466"/>
      <c r="AG618" s="466"/>
      <c r="AH618" s="466"/>
      <c r="AI618" s="466"/>
      <c r="AJ618" s="466"/>
    </row>
    <row r="619" spans="1:36" ht="12.75" customHeight="1">
      <c r="A619" s="466"/>
      <c r="B619" s="466"/>
      <c r="C619" s="466"/>
      <c r="D619" s="466"/>
      <c r="E619" s="466"/>
      <c r="F619" s="466"/>
      <c r="G619" s="466"/>
      <c r="H619" s="466"/>
      <c r="I619" s="466"/>
      <c r="J619" s="466"/>
      <c r="K619" s="466"/>
      <c r="L619" s="472"/>
      <c r="M619" s="466"/>
      <c r="N619" s="466"/>
      <c r="O619" s="466"/>
      <c r="P619" s="436"/>
      <c r="Q619" s="180"/>
      <c r="R619" s="466"/>
      <c r="S619" s="466"/>
      <c r="T619" s="466"/>
      <c r="U619" s="466"/>
      <c r="V619" s="466"/>
      <c r="W619" s="466"/>
      <c r="X619" s="466"/>
      <c r="Y619" s="466"/>
      <c r="Z619" s="466"/>
      <c r="AA619" s="466"/>
      <c r="AB619" s="466"/>
      <c r="AC619" s="466"/>
      <c r="AD619" s="466"/>
      <c r="AE619" s="466"/>
      <c r="AF619" s="466"/>
      <c r="AG619" s="466"/>
      <c r="AH619" s="466"/>
      <c r="AI619" s="466"/>
      <c r="AJ619" s="466"/>
    </row>
    <row r="620" spans="1:36" ht="12.75" customHeight="1">
      <c r="A620" s="466"/>
      <c r="B620" s="466"/>
      <c r="C620" s="466"/>
      <c r="D620" s="466"/>
      <c r="E620" s="466"/>
      <c r="F620" s="466"/>
      <c r="G620" s="466"/>
      <c r="H620" s="466"/>
      <c r="I620" s="466"/>
      <c r="J620" s="466"/>
      <c r="K620" s="466"/>
      <c r="L620" s="472"/>
      <c r="M620" s="466"/>
      <c r="N620" s="466"/>
      <c r="O620" s="466"/>
      <c r="P620" s="436"/>
      <c r="Q620" s="180"/>
      <c r="R620" s="466"/>
      <c r="S620" s="466"/>
      <c r="T620" s="466"/>
      <c r="U620" s="466"/>
      <c r="V620" s="466"/>
      <c r="W620" s="466"/>
      <c r="X620" s="466"/>
      <c r="Y620" s="466"/>
      <c r="Z620" s="466"/>
      <c r="AA620" s="466"/>
      <c r="AB620" s="466"/>
      <c r="AC620" s="466"/>
      <c r="AD620" s="466"/>
      <c r="AE620" s="466"/>
      <c r="AF620" s="466"/>
      <c r="AG620" s="466"/>
      <c r="AH620" s="466"/>
      <c r="AI620" s="466"/>
      <c r="AJ620" s="466"/>
    </row>
    <row r="621" spans="1:36" ht="12.75" customHeight="1">
      <c r="A621" s="466"/>
      <c r="B621" s="466"/>
      <c r="C621" s="466"/>
      <c r="D621" s="466"/>
      <c r="E621" s="466"/>
      <c r="F621" s="466"/>
      <c r="G621" s="466"/>
      <c r="H621" s="466"/>
      <c r="I621" s="466"/>
      <c r="J621" s="466"/>
      <c r="K621" s="466"/>
      <c r="L621" s="472"/>
      <c r="M621" s="466"/>
      <c r="N621" s="466"/>
      <c r="O621" s="466"/>
      <c r="P621" s="436"/>
      <c r="Q621" s="180"/>
      <c r="R621" s="466"/>
      <c r="S621" s="466"/>
      <c r="T621" s="466"/>
      <c r="U621" s="466"/>
      <c r="V621" s="466"/>
      <c r="W621" s="466"/>
      <c r="X621" s="466"/>
      <c r="Y621" s="466"/>
      <c r="Z621" s="466"/>
      <c r="AA621" s="466"/>
      <c r="AB621" s="466"/>
      <c r="AC621" s="466"/>
      <c r="AD621" s="466"/>
      <c r="AE621" s="466"/>
      <c r="AF621" s="466"/>
      <c r="AG621" s="466"/>
      <c r="AH621" s="466"/>
      <c r="AI621" s="466"/>
      <c r="AJ621" s="466"/>
    </row>
    <row r="622" spans="1:36" ht="12.75" customHeight="1">
      <c r="A622" s="466"/>
      <c r="B622" s="466"/>
      <c r="C622" s="466"/>
      <c r="D622" s="466"/>
      <c r="E622" s="466"/>
      <c r="F622" s="466"/>
      <c r="G622" s="466"/>
      <c r="H622" s="466"/>
      <c r="I622" s="466"/>
      <c r="J622" s="466"/>
      <c r="K622" s="466"/>
      <c r="L622" s="472"/>
      <c r="M622" s="466"/>
      <c r="N622" s="466"/>
      <c r="O622" s="466"/>
      <c r="P622" s="436"/>
      <c r="Q622" s="180"/>
      <c r="R622" s="466"/>
      <c r="S622" s="466"/>
      <c r="T622" s="466"/>
      <c r="U622" s="466"/>
      <c r="V622" s="466"/>
      <c r="W622" s="466"/>
      <c r="X622" s="466"/>
      <c r="Y622" s="466"/>
      <c r="Z622" s="466"/>
      <c r="AA622" s="466"/>
      <c r="AB622" s="466"/>
      <c r="AC622" s="466"/>
      <c r="AD622" s="466"/>
      <c r="AE622" s="466"/>
      <c r="AF622" s="466"/>
      <c r="AG622" s="466"/>
      <c r="AH622" s="466"/>
      <c r="AI622" s="466"/>
      <c r="AJ622" s="466"/>
    </row>
    <row r="623" spans="1:36" ht="12.75" customHeight="1">
      <c r="A623" s="466"/>
      <c r="B623" s="466"/>
      <c r="C623" s="466"/>
      <c r="D623" s="466"/>
      <c r="E623" s="466"/>
      <c r="F623" s="466"/>
      <c r="G623" s="466"/>
      <c r="H623" s="466"/>
      <c r="I623" s="466"/>
      <c r="J623" s="466"/>
      <c r="K623" s="466"/>
      <c r="L623" s="472"/>
      <c r="M623" s="466"/>
      <c r="N623" s="466"/>
      <c r="O623" s="466"/>
      <c r="P623" s="436"/>
      <c r="Q623" s="180"/>
      <c r="R623" s="466"/>
      <c r="S623" s="466"/>
      <c r="T623" s="466"/>
      <c r="U623" s="466"/>
      <c r="V623" s="466"/>
      <c r="W623" s="466"/>
      <c r="X623" s="466"/>
      <c r="Y623" s="466"/>
      <c r="Z623" s="466"/>
      <c r="AA623" s="466"/>
      <c r="AB623" s="466"/>
      <c r="AC623" s="466"/>
      <c r="AD623" s="466"/>
      <c r="AE623" s="466"/>
      <c r="AF623" s="466"/>
      <c r="AG623" s="466"/>
      <c r="AH623" s="466"/>
      <c r="AI623" s="466"/>
      <c r="AJ623" s="466"/>
    </row>
    <row r="624" spans="1:36" ht="12.75" customHeight="1">
      <c r="A624" s="466"/>
      <c r="B624" s="466"/>
      <c r="C624" s="466"/>
      <c r="D624" s="466"/>
      <c r="E624" s="466"/>
      <c r="F624" s="466"/>
      <c r="G624" s="466"/>
      <c r="H624" s="466"/>
      <c r="I624" s="466"/>
      <c r="J624" s="466"/>
      <c r="K624" s="466"/>
      <c r="L624" s="472"/>
      <c r="M624" s="466"/>
      <c r="N624" s="466"/>
      <c r="O624" s="466"/>
      <c r="P624" s="436"/>
      <c r="Q624" s="180"/>
      <c r="R624" s="466"/>
      <c r="S624" s="466"/>
      <c r="T624" s="466"/>
      <c r="U624" s="466"/>
      <c r="V624" s="466"/>
      <c r="W624" s="466"/>
      <c r="X624" s="466"/>
      <c r="Y624" s="466"/>
      <c r="Z624" s="466"/>
      <c r="AA624" s="466"/>
      <c r="AB624" s="466"/>
      <c r="AC624" s="466"/>
      <c r="AD624" s="466"/>
      <c r="AE624" s="466"/>
      <c r="AF624" s="466"/>
      <c r="AG624" s="466"/>
      <c r="AH624" s="466"/>
      <c r="AI624" s="466"/>
      <c r="AJ624" s="466"/>
    </row>
    <row r="625" spans="1:36" ht="12.75" customHeight="1">
      <c r="A625" s="466"/>
      <c r="B625" s="466"/>
      <c r="C625" s="466"/>
      <c r="D625" s="466"/>
      <c r="E625" s="466"/>
      <c r="F625" s="466"/>
      <c r="G625" s="466"/>
      <c r="H625" s="466"/>
      <c r="I625" s="466"/>
      <c r="J625" s="466"/>
      <c r="K625" s="466"/>
      <c r="L625" s="472"/>
      <c r="M625" s="466"/>
      <c r="N625" s="466"/>
      <c r="O625" s="466"/>
      <c r="P625" s="436"/>
      <c r="Q625" s="180"/>
      <c r="R625" s="466"/>
      <c r="S625" s="466"/>
      <c r="T625" s="466"/>
      <c r="U625" s="466"/>
      <c r="V625" s="466"/>
      <c r="W625" s="466"/>
      <c r="X625" s="466"/>
      <c r="Y625" s="466"/>
      <c r="Z625" s="466"/>
      <c r="AA625" s="466"/>
      <c r="AB625" s="466"/>
      <c r="AC625" s="466"/>
      <c r="AD625" s="466"/>
      <c r="AE625" s="466"/>
      <c r="AF625" s="466"/>
      <c r="AG625" s="466"/>
      <c r="AH625" s="466"/>
      <c r="AI625" s="466"/>
      <c r="AJ625" s="466"/>
    </row>
    <row r="626" spans="1:36" ht="12.75" customHeight="1">
      <c r="A626" s="466"/>
      <c r="B626" s="466"/>
      <c r="C626" s="466"/>
      <c r="D626" s="466"/>
      <c r="E626" s="466"/>
      <c r="F626" s="466"/>
      <c r="G626" s="466"/>
      <c r="H626" s="466"/>
      <c r="I626" s="466"/>
      <c r="J626" s="466"/>
      <c r="K626" s="466"/>
      <c r="L626" s="472"/>
      <c r="M626" s="466"/>
      <c r="N626" s="466"/>
      <c r="O626" s="466"/>
      <c r="P626" s="436"/>
      <c r="Q626" s="180"/>
      <c r="R626" s="466"/>
      <c r="S626" s="466"/>
      <c r="T626" s="466"/>
      <c r="U626" s="466"/>
      <c r="V626" s="466"/>
      <c r="W626" s="466"/>
      <c r="X626" s="466"/>
      <c r="Y626" s="466"/>
      <c r="Z626" s="466"/>
      <c r="AA626" s="466"/>
      <c r="AB626" s="466"/>
      <c r="AC626" s="466"/>
      <c r="AD626" s="466"/>
      <c r="AE626" s="466"/>
      <c r="AF626" s="466"/>
      <c r="AG626" s="466"/>
      <c r="AH626" s="466"/>
      <c r="AI626" s="466"/>
      <c r="AJ626" s="466"/>
    </row>
    <row r="627" spans="1:36" ht="12.75" customHeight="1">
      <c r="A627" s="466"/>
      <c r="B627" s="466"/>
      <c r="C627" s="466"/>
      <c r="D627" s="466"/>
      <c r="E627" s="466"/>
      <c r="F627" s="466"/>
      <c r="G627" s="466"/>
      <c r="H627" s="466"/>
      <c r="I627" s="466"/>
      <c r="J627" s="466"/>
      <c r="K627" s="466"/>
      <c r="L627" s="472"/>
      <c r="M627" s="466"/>
      <c r="N627" s="466"/>
      <c r="O627" s="466"/>
      <c r="P627" s="436"/>
      <c r="Q627" s="180"/>
      <c r="R627" s="466"/>
      <c r="S627" s="466"/>
      <c r="T627" s="466"/>
      <c r="U627" s="466"/>
      <c r="V627" s="466"/>
      <c r="W627" s="466"/>
      <c r="X627" s="466"/>
      <c r="Y627" s="466"/>
      <c r="Z627" s="466"/>
      <c r="AA627" s="466"/>
      <c r="AB627" s="466"/>
      <c r="AC627" s="466"/>
      <c r="AD627" s="466"/>
      <c r="AE627" s="466"/>
      <c r="AF627" s="466"/>
      <c r="AG627" s="466"/>
      <c r="AH627" s="466"/>
      <c r="AI627" s="466"/>
      <c r="AJ627" s="466"/>
    </row>
    <row r="628" spans="1:36" ht="12.75" customHeight="1">
      <c r="A628" s="466"/>
      <c r="B628" s="466"/>
      <c r="C628" s="466"/>
      <c r="D628" s="466"/>
      <c r="E628" s="466"/>
      <c r="F628" s="466"/>
      <c r="G628" s="466"/>
      <c r="H628" s="466"/>
      <c r="I628" s="466"/>
      <c r="J628" s="466"/>
      <c r="K628" s="466"/>
      <c r="L628" s="472"/>
      <c r="M628" s="466"/>
      <c r="N628" s="466"/>
      <c r="O628" s="466"/>
      <c r="P628" s="436"/>
      <c r="Q628" s="180"/>
      <c r="R628" s="466"/>
      <c r="S628" s="466"/>
      <c r="T628" s="466"/>
      <c r="U628" s="466"/>
      <c r="V628" s="466"/>
      <c r="W628" s="466"/>
      <c r="X628" s="466"/>
      <c r="Y628" s="466"/>
      <c r="Z628" s="466"/>
      <c r="AA628" s="466"/>
      <c r="AB628" s="466"/>
      <c r="AC628" s="466"/>
      <c r="AD628" s="466"/>
      <c r="AE628" s="466"/>
      <c r="AF628" s="466"/>
      <c r="AG628" s="466"/>
      <c r="AH628" s="466"/>
      <c r="AI628" s="466"/>
      <c r="AJ628" s="466"/>
    </row>
    <row r="629" spans="1:36" ht="12.75" customHeight="1">
      <c r="A629" s="466"/>
      <c r="B629" s="466"/>
      <c r="C629" s="466"/>
      <c r="D629" s="466"/>
      <c r="E629" s="466"/>
      <c r="F629" s="466"/>
      <c r="G629" s="466"/>
      <c r="H629" s="466"/>
      <c r="I629" s="466"/>
      <c r="J629" s="466"/>
      <c r="K629" s="466"/>
      <c r="L629" s="472"/>
      <c r="M629" s="466"/>
      <c r="N629" s="466"/>
      <c r="O629" s="466"/>
      <c r="P629" s="436"/>
      <c r="Q629" s="180"/>
      <c r="R629" s="466"/>
      <c r="S629" s="466"/>
      <c r="T629" s="466"/>
      <c r="U629" s="466"/>
      <c r="V629" s="466"/>
      <c r="W629" s="466"/>
      <c r="X629" s="466"/>
      <c r="Y629" s="466"/>
      <c r="Z629" s="466"/>
      <c r="AA629" s="466"/>
      <c r="AB629" s="466"/>
      <c r="AC629" s="466"/>
      <c r="AD629" s="466"/>
      <c r="AE629" s="466"/>
      <c r="AF629" s="466"/>
      <c r="AG629" s="466"/>
      <c r="AH629" s="466"/>
      <c r="AI629" s="466"/>
      <c r="AJ629" s="466"/>
    </row>
    <row r="630" spans="1:36" ht="12.75" customHeight="1">
      <c r="A630" s="466"/>
      <c r="B630" s="466"/>
      <c r="C630" s="466"/>
      <c r="D630" s="466"/>
      <c r="E630" s="466"/>
      <c r="F630" s="466"/>
      <c r="G630" s="466"/>
      <c r="H630" s="466"/>
      <c r="I630" s="466"/>
      <c r="J630" s="466"/>
      <c r="K630" s="466"/>
      <c r="L630" s="472"/>
      <c r="M630" s="466"/>
      <c r="N630" s="466"/>
      <c r="O630" s="466"/>
      <c r="P630" s="436"/>
      <c r="Q630" s="180"/>
      <c r="R630" s="466"/>
      <c r="S630" s="466"/>
      <c r="T630" s="466"/>
      <c r="U630" s="466"/>
      <c r="V630" s="466"/>
      <c r="W630" s="466"/>
      <c r="X630" s="466"/>
      <c r="Y630" s="466"/>
      <c r="Z630" s="466"/>
      <c r="AA630" s="466"/>
      <c r="AB630" s="466"/>
      <c r="AC630" s="466"/>
      <c r="AD630" s="466"/>
      <c r="AE630" s="466"/>
      <c r="AF630" s="466"/>
      <c r="AG630" s="466"/>
      <c r="AH630" s="466"/>
      <c r="AI630" s="466"/>
      <c r="AJ630" s="466"/>
    </row>
    <row r="631" spans="1:36" ht="12.75" customHeight="1">
      <c r="A631" s="466"/>
      <c r="B631" s="466"/>
      <c r="C631" s="466"/>
      <c r="D631" s="466"/>
      <c r="E631" s="466"/>
      <c r="F631" s="466"/>
      <c r="G631" s="466"/>
      <c r="H631" s="466"/>
      <c r="I631" s="466"/>
      <c r="J631" s="466"/>
      <c r="K631" s="466"/>
      <c r="L631" s="472"/>
      <c r="M631" s="466"/>
      <c r="N631" s="466"/>
      <c r="O631" s="466"/>
      <c r="P631" s="436"/>
      <c r="Q631" s="180"/>
      <c r="R631" s="466"/>
      <c r="S631" s="466"/>
      <c r="T631" s="466"/>
      <c r="U631" s="466"/>
      <c r="V631" s="466"/>
      <c r="W631" s="466"/>
      <c r="X631" s="466"/>
      <c r="Y631" s="466"/>
      <c r="Z631" s="466"/>
      <c r="AA631" s="466"/>
      <c r="AB631" s="466"/>
      <c r="AC631" s="466"/>
      <c r="AD631" s="466"/>
      <c r="AE631" s="466"/>
      <c r="AF631" s="466"/>
      <c r="AG631" s="466"/>
      <c r="AH631" s="466"/>
      <c r="AI631" s="466"/>
      <c r="AJ631" s="466"/>
    </row>
    <row r="632" spans="1:36" ht="12.75" customHeight="1">
      <c r="A632" s="466"/>
      <c r="B632" s="466"/>
      <c r="C632" s="466"/>
      <c r="D632" s="466"/>
      <c r="E632" s="466"/>
      <c r="F632" s="466"/>
      <c r="G632" s="466"/>
      <c r="H632" s="466"/>
      <c r="I632" s="466"/>
      <c r="J632" s="466"/>
      <c r="K632" s="466"/>
      <c r="L632" s="472"/>
      <c r="M632" s="466"/>
      <c r="N632" s="466"/>
      <c r="O632" s="466"/>
      <c r="P632" s="436"/>
      <c r="Q632" s="180"/>
      <c r="R632" s="466"/>
      <c r="S632" s="466"/>
      <c r="T632" s="466"/>
      <c r="U632" s="466"/>
      <c r="V632" s="466"/>
      <c r="W632" s="466"/>
      <c r="X632" s="466"/>
      <c r="Y632" s="466"/>
      <c r="Z632" s="466"/>
      <c r="AA632" s="466"/>
      <c r="AB632" s="466"/>
      <c r="AC632" s="466"/>
      <c r="AD632" s="466"/>
      <c r="AE632" s="466"/>
      <c r="AF632" s="466"/>
      <c r="AG632" s="466"/>
      <c r="AH632" s="466"/>
      <c r="AI632" s="466"/>
      <c r="AJ632" s="466"/>
    </row>
    <row r="633" spans="1:36" ht="12.75" customHeight="1">
      <c r="A633" s="466"/>
      <c r="B633" s="466"/>
      <c r="C633" s="466"/>
      <c r="D633" s="466"/>
      <c r="E633" s="466"/>
      <c r="F633" s="466"/>
      <c r="G633" s="466"/>
      <c r="H633" s="466"/>
      <c r="I633" s="466"/>
      <c r="J633" s="466"/>
      <c r="K633" s="466"/>
      <c r="L633" s="472"/>
      <c r="M633" s="466"/>
      <c r="N633" s="466"/>
      <c r="O633" s="466"/>
      <c r="P633" s="436"/>
      <c r="Q633" s="180"/>
      <c r="R633" s="466"/>
      <c r="S633" s="466"/>
      <c r="T633" s="466"/>
      <c r="U633" s="466"/>
      <c r="V633" s="466"/>
      <c r="W633" s="466"/>
      <c r="X633" s="466"/>
      <c r="Y633" s="466"/>
      <c r="Z633" s="466"/>
      <c r="AA633" s="466"/>
      <c r="AB633" s="466"/>
      <c r="AC633" s="466"/>
      <c r="AD633" s="466"/>
      <c r="AE633" s="466"/>
      <c r="AF633" s="466"/>
      <c r="AG633" s="466"/>
      <c r="AH633" s="466"/>
      <c r="AI633" s="466"/>
      <c r="AJ633" s="466"/>
    </row>
    <row r="634" spans="1:36" ht="12.75" customHeight="1">
      <c r="A634" s="466"/>
      <c r="B634" s="466"/>
      <c r="C634" s="466"/>
      <c r="D634" s="466"/>
      <c r="E634" s="466"/>
      <c r="F634" s="466"/>
      <c r="G634" s="466"/>
      <c r="H634" s="466"/>
      <c r="I634" s="466"/>
      <c r="J634" s="466"/>
      <c r="K634" s="466"/>
      <c r="L634" s="472"/>
      <c r="M634" s="466"/>
      <c r="N634" s="466"/>
      <c r="O634" s="466"/>
      <c r="P634" s="436"/>
      <c r="Q634" s="180"/>
      <c r="R634" s="466"/>
      <c r="S634" s="466"/>
      <c r="T634" s="466"/>
      <c r="U634" s="466"/>
      <c r="V634" s="466"/>
      <c r="W634" s="466"/>
      <c r="X634" s="466"/>
      <c r="Y634" s="466"/>
      <c r="Z634" s="466"/>
      <c r="AA634" s="466"/>
      <c r="AB634" s="466"/>
      <c r="AC634" s="466"/>
      <c r="AD634" s="466"/>
      <c r="AE634" s="466"/>
      <c r="AF634" s="466"/>
      <c r="AG634" s="466"/>
      <c r="AH634" s="466"/>
      <c r="AI634" s="466"/>
      <c r="AJ634" s="466"/>
    </row>
    <row r="635" spans="1:36" ht="12.75" customHeight="1">
      <c r="A635" s="466"/>
      <c r="B635" s="466"/>
      <c r="C635" s="466"/>
      <c r="D635" s="466"/>
      <c r="E635" s="466"/>
      <c r="F635" s="466"/>
      <c r="G635" s="466"/>
      <c r="H635" s="466"/>
      <c r="I635" s="466"/>
      <c r="J635" s="466"/>
      <c r="K635" s="466"/>
      <c r="L635" s="472"/>
      <c r="M635" s="466"/>
      <c r="N635" s="466"/>
      <c r="O635" s="466"/>
      <c r="P635" s="436"/>
      <c r="Q635" s="180"/>
      <c r="R635" s="466"/>
      <c r="S635" s="466"/>
      <c r="T635" s="466"/>
      <c r="U635" s="466"/>
      <c r="V635" s="466"/>
      <c r="W635" s="466"/>
      <c r="X635" s="466"/>
      <c r="Y635" s="466"/>
      <c r="Z635" s="466"/>
      <c r="AA635" s="466"/>
      <c r="AB635" s="466"/>
      <c r="AC635" s="466"/>
      <c r="AD635" s="466"/>
      <c r="AE635" s="466"/>
      <c r="AF635" s="466"/>
      <c r="AG635" s="466"/>
      <c r="AH635" s="466"/>
      <c r="AI635" s="466"/>
      <c r="AJ635" s="466"/>
    </row>
    <row r="636" spans="1:36" ht="12.75" customHeight="1">
      <c r="A636" s="466"/>
      <c r="B636" s="466"/>
      <c r="C636" s="466"/>
      <c r="D636" s="466"/>
      <c r="E636" s="466"/>
      <c r="F636" s="466"/>
      <c r="G636" s="466"/>
      <c r="H636" s="466"/>
      <c r="I636" s="466"/>
      <c r="J636" s="466"/>
      <c r="K636" s="466"/>
      <c r="L636" s="472"/>
      <c r="M636" s="466"/>
      <c r="N636" s="466"/>
      <c r="O636" s="466"/>
      <c r="P636" s="436"/>
      <c r="Q636" s="180"/>
      <c r="R636" s="466"/>
      <c r="S636" s="466"/>
      <c r="T636" s="466"/>
      <c r="U636" s="466"/>
      <c r="V636" s="466"/>
      <c r="W636" s="466"/>
      <c r="X636" s="466"/>
      <c r="Y636" s="466"/>
      <c r="Z636" s="466"/>
      <c r="AA636" s="466"/>
      <c r="AB636" s="466"/>
      <c r="AC636" s="466"/>
      <c r="AD636" s="466"/>
      <c r="AE636" s="466"/>
      <c r="AF636" s="466"/>
      <c r="AG636" s="466"/>
      <c r="AH636" s="466"/>
      <c r="AI636" s="466"/>
      <c r="AJ636" s="466"/>
    </row>
    <row r="637" spans="1:36" ht="12.75" customHeight="1">
      <c r="A637" s="466"/>
      <c r="B637" s="466"/>
      <c r="C637" s="466"/>
      <c r="D637" s="466"/>
      <c r="E637" s="466"/>
      <c r="F637" s="466"/>
      <c r="G637" s="466"/>
      <c r="H637" s="466"/>
      <c r="I637" s="466"/>
      <c r="J637" s="466"/>
      <c r="K637" s="466"/>
      <c r="L637" s="472"/>
      <c r="M637" s="466"/>
      <c r="N637" s="466"/>
      <c r="O637" s="466"/>
      <c r="P637" s="436"/>
      <c r="Q637" s="180"/>
      <c r="R637" s="466"/>
      <c r="S637" s="466"/>
      <c r="T637" s="466"/>
      <c r="U637" s="466"/>
      <c r="V637" s="466"/>
      <c r="W637" s="466"/>
      <c r="X637" s="466"/>
      <c r="Y637" s="466"/>
      <c r="Z637" s="466"/>
      <c r="AA637" s="466"/>
      <c r="AB637" s="466"/>
      <c r="AC637" s="466"/>
      <c r="AD637" s="466"/>
      <c r="AE637" s="466"/>
      <c r="AF637" s="466"/>
      <c r="AG637" s="466"/>
      <c r="AH637" s="466"/>
      <c r="AI637" s="466"/>
      <c r="AJ637" s="466"/>
    </row>
    <row r="638" spans="1:36" ht="12.75" customHeight="1">
      <c r="A638" s="466"/>
      <c r="B638" s="466"/>
      <c r="C638" s="466"/>
      <c r="D638" s="466"/>
      <c r="E638" s="466"/>
      <c r="F638" s="466"/>
      <c r="G638" s="466"/>
      <c r="H638" s="466"/>
      <c r="I638" s="466"/>
      <c r="J638" s="466"/>
      <c r="K638" s="466"/>
      <c r="L638" s="472"/>
      <c r="M638" s="466"/>
      <c r="N638" s="466"/>
      <c r="O638" s="466"/>
      <c r="P638" s="436"/>
      <c r="Q638" s="180"/>
      <c r="R638" s="466"/>
      <c r="S638" s="466"/>
      <c r="T638" s="466"/>
      <c r="U638" s="466"/>
      <c r="V638" s="466"/>
      <c r="W638" s="466"/>
      <c r="X638" s="466"/>
      <c r="Y638" s="466"/>
      <c r="Z638" s="466"/>
      <c r="AA638" s="466"/>
      <c r="AB638" s="466"/>
      <c r="AC638" s="466"/>
      <c r="AD638" s="466"/>
      <c r="AE638" s="466"/>
      <c r="AF638" s="466"/>
      <c r="AG638" s="466"/>
      <c r="AH638" s="466"/>
      <c r="AI638" s="466"/>
      <c r="AJ638" s="466"/>
    </row>
    <row r="639" spans="1:36" ht="12.75" customHeight="1">
      <c r="A639" s="466"/>
      <c r="B639" s="466"/>
      <c r="C639" s="466"/>
      <c r="D639" s="466"/>
      <c r="E639" s="466"/>
      <c r="F639" s="466"/>
      <c r="G639" s="466"/>
      <c r="H639" s="466"/>
      <c r="I639" s="466"/>
      <c r="J639" s="466"/>
      <c r="K639" s="466"/>
      <c r="L639" s="472"/>
      <c r="M639" s="466"/>
      <c r="N639" s="466"/>
      <c r="O639" s="466"/>
      <c r="P639" s="436"/>
      <c r="Q639" s="180"/>
      <c r="R639" s="466"/>
      <c r="S639" s="466"/>
      <c r="T639" s="466"/>
      <c r="U639" s="466"/>
      <c r="V639" s="466"/>
      <c r="W639" s="466"/>
      <c r="X639" s="466"/>
      <c r="Y639" s="466"/>
      <c r="Z639" s="466"/>
      <c r="AA639" s="466"/>
      <c r="AB639" s="466"/>
      <c r="AC639" s="466"/>
      <c r="AD639" s="466"/>
      <c r="AE639" s="466"/>
      <c r="AF639" s="466"/>
      <c r="AG639" s="466"/>
      <c r="AH639" s="466"/>
      <c r="AI639" s="466"/>
      <c r="AJ639" s="466"/>
    </row>
    <row r="640" spans="1:36" ht="12.75" customHeight="1">
      <c r="A640" s="466"/>
      <c r="B640" s="466"/>
      <c r="C640" s="466"/>
      <c r="D640" s="466"/>
      <c r="E640" s="466"/>
      <c r="F640" s="466"/>
      <c r="G640" s="466"/>
      <c r="H640" s="466"/>
      <c r="I640" s="466"/>
      <c r="J640" s="466"/>
      <c r="K640" s="466"/>
      <c r="L640" s="472"/>
      <c r="M640" s="466"/>
      <c r="N640" s="466"/>
      <c r="O640" s="466"/>
      <c r="P640" s="436"/>
      <c r="Q640" s="180"/>
      <c r="R640" s="466"/>
      <c r="S640" s="466"/>
      <c r="T640" s="466"/>
      <c r="U640" s="466"/>
      <c r="V640" s="466"/>
      <c r="W640" s="466"/>
      <c r="X640" s="466"/>
      <c r="Y640" s="466"/>
      <c r="Z640" s="466"/>
      <c r="AA640" s="466"/>
      <c r="AB640" s="466"/>
      <c r="AC640" s="466"/>
      <c r="AD640" s="466"/>
      <c r="AE640" s="466"/>
      <c r="AF640" s="466"/>
      <c r="AG640" s="466"/>
      <c r="AH640" s="466"/>
      <c r="AI640" s="466"/>
      <c r="AJ640" s="466"/>
    </row>
    <row r="641" spans="1:36" ht="12.75" customHeight="1">
      <c r="A641" s="466"/>
      <c r="B641" s="466"/>
      <c r="C641" s="466"/>
      <c r="D641" s="466"/>
      <c r="E641" s="466"/>
      <c r="F641" s="466"/>
      <c r="G641" s="466"/>
      <c r="H641" s="466"/>
      <c r="I641" s="466"/>
      <c r="J641" s="466"/>
      <c r="K641" s="466"/>
      <c r="L641" s="472"/>
      <c r="M641" s="466"/>
      <c r="N641" s="466"/>
      <c r="O641" s="466"/>
      <c r="P641" s="436"/>
      <c r="Q641" s="180"/>
      <c r="R641" s="466"/>
      <c r="S641" s="466"/>
      <c r="T641" s="466"/>
      <c r="U641" s="466"/>
      <c r="V641" s="466"/>
      <c r="W641" s="466"/>
      <c r="X641" s="466"/>
      <c r="Y641" s="466"/>
      <c r="Z641" s="466"/>
      <c r="AA641" s="466"/>
      <c r="AB641" s="466"/>
      <c r="AC641" s="466"/>
      <c r="AD641" s="466"/>
      <c r="AE641" s="466"/>
      <c r="AF641" s="466"/>
      <c r="AG641" s="466"/>
      <c r="AH641" s="466"/>
      <c r="AI641" s="466"/>
      <c r="AJ641" s="466"/>
    </row>
    <row r="642" spans="1:36" ht="12.75" customHeight="1">
      <c r="A642" s="466"/>
      <c r="B642" s="466"/>
      <c r="C642" s="466"/>
      <c r="D642" s="466"/>
      <c r="E642" s="466"/>
      <c r="F642" s="466"/>
      <c r="G642" s="466"/>
      <c r="H642" s="466"/>
      <c r="I642" s="466"/>
      <c r="J642" s="466"/>
      <c r="K642" s="466"/>
      <c r="L642" s="472"/>
      <c r="M642" s="466"/>
      <c r="N642" s="466"/>
      <c r="O642" s="466"/>
      <c r="P642" s="436"/>
      <c r="Q642" s="180"/>
      <c r="R642" s="466"/>
      <c r="S642" s="466"/>
      <c r="T642" s="466"/>
      <c r="U642" s="466"/>
      <c r="V642" s="466"/>
      <c r="W642" s="466"/>
      <c r="X642" s="466"/>
      <c r="Y642" s="466"/>
      <c r="Z642" s="466"/>
      <c r="AA642" s="466"/>
      <c r="AB642" s="466"/>
      <c r="AC642" s="466"/>
      <c r="AD642" s="466"/>
      <c r="AE642" s="466"/>
      <c r="AF642" s="466"/>
      <c r="AG642" s="466"/>
      <c r="AH642" s="466"/>
      <c r="AI642" s="466"/>
      <c r="AJ642" s="466"/>
    </row>
    <row r="643" spans="1:36" ht="12.75" customHeight="1">
      <c r="A643" s="466"/>
      <c r="B643" s="466"/>
      <c r="C643" s="466"/>
      <c r="D643" s="466"/>
      <c r="E643" s="466"/>
      <c r="F643" s="466"/>
      <c r="G643" s="466"/>
      <c r="H643" s="466"/>
      <c r="I643" s="466"/>
      <c r="J643" s="466"/>
      <c r="K643" s="466"/>
      <c r="L643" s="472"/>
      <c r="M643" s="466"/>
      <c r="N643" s="466"/>
      <c r="O643" s="466"/>
      <c r="P643" s="436"/>
      <c r="Q643" s="180"/>
      <c r="R643" s="466"/>
      <c r="S643" s="466"/>
      <c r="T643" s="466"/>
      <c r="U643" s="466"/>
      <c r="V643" s="466"/>
      <c r="W643" s="466"/>
      <c r="X643" s="466"/>
      <c r="Y643" s="466"/>
      <c r="Z643" s="466"/>
      <c r="AA643" s="466"/>
      <c r="AB643" s="466"/>
      <c r="AC643" s="466"/>
      <c r="AD643" s="466"/>
      <c r="AE643" s="466"/>
      <c r="AF643" s="466"/>
      <c r="AG643" s="466"/>
      <c r="AH643" s="466"/>
      <c r="AI643" s="466"/>
      <c r="AJ643" s="466"/>
    </row>
    <row r="644" spans="1:36" ht="12.75" customHeight="1">
      <c r="A644" s="466"/>
      <c r="B644" s="466"/>
      <c r="C644" s="466"/>
      <c r="D644" s="466"/>
      <c r="E644" s="466"/>
      <c r="F644" s="466"/>
      <c r="G644" s="466"/>
      <c r="H644" s="466"/>
      <c r="I644" s="466"/>
      <c r="J644" s="466"/>
      <c r="K644" s="466"/>
      <c r="L644" s="472"/>
      <c r="M644" s="466"/>
      <c r="N644" s="466"/>
      <c r="O644" s="466"/>
      <c r="P644" s="436"/>
      <c r="Q644" s="180"/>
      <c r="R644" s="466"/>
      <c r="S644" s="466"/>
      <c r="T644" s="466"/>
      <c r="U644" s="466"/>
      <c r="V644" s="466"/>
      <c r="W644" s="466"/>
      <c r="X644" s="466"/>
      <c r="Y644" s="466"/>
      <c r="Z644" s="466"/>
      <c r="AA644" s="466"/>
      <c r="AB644" s="466"/>
      <c r="AC644" s="466"/>
      <c r="AD644" s="466"/>
      <c r="AE644" s="466"/>
      <c r="AF644" s="466"/>
      <c r="AG644" s="466"/>
      <c r="AH644" s="466"/>
      <c r="AI644" s="466"/>
      <c r="AJ644" s="466"/>
    </row>
    <row r="645" spans="1:36" ht="12.75" customHeight="1">
      <c r="A645" s="466"/>
      <c r="B645" s="466"/>
      <c r="C645" s="466"/>
      <c r="D645" s="466"/>
      <c r="E645" s="466"/>
      <c r="F645" s="466"/>
      <c r="G645" s="466"/>
      <c r="H645" s="466"/>
      <c r="I645" s="466"/>
      <c r="J645" s="466"/>
      <c r="K645" s="466"/>
      <c r="L645" s="472"/>
      <c r="M645" s="466"/>
      <c r="N645" s="466"/>
      <c r="O645" s="466"/>
      <c r="P645" s="436"/>
      <c r="Q645" s="180"/>
      <c r="R645" s="466"/>
      <c r="S645" s="466"/>
      <c r="T645" s="466"/>
      <c r="U645" s="466"/>
      <c r="V645" s="466"/>
      <c r="W645" s="466"/>
      <c r="X645" s="466"/>
      <c r="Y645" s="466"/>
      <c r="Z645" s="466"/>
      <c r="AA645" s="466"/>
      <c r="AB645" s="466"/>
      <c r="AC645" s="466"/>
      <c r="AD645" s="466"/>
      <c r="AE645" s="466"/>
      <c r="AF645" s="466"/>
      <c r="AG645" s="466"/>
      <c r="AH645" s="466"/>
      <c r="AI645" s="466"/>
      <c r="AJ645" s="466"/>
    </row>
    <row r="646" spans="1:36" ht="12.75" customHeight="1">
      <c r="A646" s="466"/>
      <c r="B646" s="466"/>
      <c r="C646" s="466"/>
      <c r="D646" s="466"/>
      <c r="E646" s="466"/>
      <c r="F646" s="466"/>
      <c r="G646" s="466"/>
      <c r="H646" s="466"/>
      <c r="I646" s="466"/>
      <c r="J646" s="466"/>
      <c r="K646" s="466"/>
      <c r="L646" s="472"/>
      <c r="M646" s="466"/>
      <c r="N646" s="466"/>
      <c r="O646" s="466"/>
      <c r="P646" s="436"/>
      <c r="Q646" s="180"/>
      <c r="R646" s="466"/>
      <c r="S646" s="466"/>
      <c r="T646" s="466"/>
      <c r="U646" s="466"/>
      <c r="V646" s="466"/>
      <c r="W646" s="466"/>
      <c r="X646" s="466"/>
      <c r="Y646" s="466"/>
      <c r="Z646" s="466"/>
      <c r="AA646" s="466"/>
      <c r="AB646" s="466"/>
      <c r="AC646" s="466"/>
      <c r="AD646" s="466"/>
      <c r="AE646" s="466"/>
      <c r="AF646" s="466"/>
      <c r="AG646" s="466"/>
      <c r="AH646" s="466"/>
      <c r="AI646" s="466"/>
      <c r="AJ646" s="466"/>
    </row>
    <row r="647" spans="1:36" ht="12.75" customHeight="1">
      <c r="A647" s="466"/>
      <c r="B647" s="466"/>
      <c r="C647" s="466"/>
      <c r="D647" s="466"/>
      <c r="E647" s="466"/>
      <c r="F647" s="466"/>
      <c r="G647" s="466"/>
      <c r="H647" s="466"/>
      <c r="I647" s="466"/>
      <c r="J647" s="466"/>
      <c r="K647" s="466"/>
      <c r="L647" s="472"/>
      <c r="M647" s="466"/>
      <c r="N647" s="466"/>
      <c r="O647" s="466"/>
      <c r="P647" s="436"/>
      <c r="Q647" s="180"/>
      <c r="R647" s="466"/>
      <c r="S647" s="466"/>
      <c r="T647" s="466"/>
      <c r="U647" s="466"/>
      <c r="V647" s="466"/>
      <c r="W647" s="466"/>
      <c r="X647" s="466"/>
      <c r="Y647" s="466"/>
      <c r="Z647" s="466"/>
      <c r="AA647" s="466"/>
      <c r="AB647" s="466"/>
      <c r="AC647" s="466"/>
      <c r="AD647" s="466"/>
      <c r="AE647" s="466"/>
      <c r="AF647" s="466"/>
      <c r="AG647" s="466"/>
      <c r="AH647" s="466"/>
      <c r="AI647" s="466"/>
      <c r="AJ647" s="466"/>
    </row>
    <row r="648" spans="1:36" ht="12.75" customHeight="1">
      <c r="A648" s="466"/>
      <c r="B648" s="466"/>
      <c r="C648" s="466"/>
      <c r="D648" s="466"/>
      <c r="E648" s="466"/>
      <c r="F648" s="466"/>
      <c r="G648" s="466"/>
      <c r="H648" s="466"/>
      <c r="I648" s="466"/>
      <c r="J648" s="466"/>
      <c r="K648" s="466"/>
      <c r="L648" s="472"/>
      <c r="M648" s="466"/>
      <c r="N648" s="466"/>
      <c r="O648" s="466"/>
      <c r="P648" s="436"/>
      <c r="Q648" s="180"/>
      <c r="R648" s="466"/>
      <c r="S648" s="466"/>
      <c r="T648" s="466"/>
      <c r="U648" s="466"/>
      <c r="V648" s="466"/>
      <c r="W648" s="466"/>
      <c r="X648" s="466"/>
      <c r="Y648" s="466"/>
      <c r="Z648" s="466"/>
      <c r="AA648" s="466"/>
      <c r="AB648" s="466"/>
      <c r="AC648" s="466"/>
      <c r="AD648" s="466"/>
      <c r="AE648" s="466"/>
      <c r="AF648" s="466"/>
      <c r="AG648" s="466"/>
      <c r="AH648" s="466"/>
      <c r="AI648" s="466"/>
      <c r="AJ648" s="466"/>
    </row>
    <row r="649" spans="1:36" ht="12.75" customHeight="1">
      <c r="A649" s="466"/>
      <c r="B649" s="466"/>
      <c r="C649" s="466"/>
      <c r="D649" s="466"/>
      <c r="E649" s="466"/>
      <c r="F649" s="466"/>
      <c r="G649" s="466"/>
      <c r="H649" s="466"/>
      <c r="I649" s="466"/>
      <c r="J649" s="466"/>
      <c r="K649" s="466"/>
      <c r="L649" s="472"/>
      <c r="M649" s="466"/>
      <c r="N649" s="466"/>
      <c r="O649" s="466"/>
      <c r="P649" s="436"/>
      <c r="Q649" s="180"/>
      <c r="R649" s="466"/>
      <c r="S649" s="466"/>
      <c r="T649" s="466"/>
      <c r="U649" s="466"/>
      <c r="V649" s="466"/>
      <c r="W649" s="466"/>
      <c r="X649" s="466"/>
      <c r="Y649" s="466"/>
      <c r="Z649" s="466"/>
      <c r="AA649" s="466"/>
      <c r="AB649" s="466"/>
      <c r="AC649" s="466"/>
      <c r="AD649" s="466"/>
      <c r="AE649" s="466"/>
      <c r="AF649" s="466"/>
      <c r="AG649" s="466"/>
      <c r="AH649" s="466"/>
      <c r="AI649" s="466"/>
      <c r="AJ649" s="466"/>
    </row>
    <row r="650" spans="1:36" ht="12.75" customHeight="1">
      <c r="A650" s="466"/>
      <c r="B650" s="466"/>
      <c r="C650" s="466"/>
      <c r="D650" s="466"/>
      <c r="E650" s="466"/>
      <c r="F650" s="466"/>
      <c r="G650" s="466"/>
      <c r="H650" s="466"/>
      <c r="I650" s="466"/>
      <c r="J650" s="466"/>
      <c r="K650" s="466"/>
      <c r="L650" s="472"/>
      <c r="M650" s="466"/>
      <c r="N650" s="466"/>
      <c r="O650" s="466"/>
      <c r="P650" s="436"/>
      <c r="Q650" s="180"/>
      <c r="R650" s="466"/>
      <c r="S650" s="466"/>
      <c r="T650" s="466"/>
      <c r="U650" s="466"/>
      <c r="V650" s="466"/>
      <c r="W650" s="466"/>
      <c r="X650" s="466"/>
      <c r="Y650" s="466"/>
      <c r="Z650" s="466"/>
      <c r="AA650" s="466"/>
      <c r="AB650" s="466"/>
      <c r="AC650" s="466"/>
      <c r="AD650" s="466"/>
      <c r="AE650" s="466"/>
      <c r="AF650" s="466"/>
      <c r="AG650" s="466"/>
      <c r="AH650" s="466"/>
      <c r="AI650" s="466"/>
      <c r="AJ650" s="466"/>
    </row>
    <row r="651" spans="1:36" ht="12.75" customHeight="1">
      <c r="A651" s="466"/>
      <c r="B651" s="466"/>
      <c r="C651" s="466"/>
      <c r="D651" s="466"/>
      <c r="E651" s="466"/>
      <c r="F651" s="466"/>
      <c r="G651" s="466"/>
      <c r="H651" s="466"/>
      <c r="I651" s="466"/>
      <c r="J651" s="466"/>
      <c r="K651" s="466"/>
      <c r="L651" s="472"/>
      <c r="M651" s="466"/>
      <c r="N651" s="466"/>
      <c r="O651" s="466"/>
      <c r="P651" s="436"/>
      <c r="Q651" s="180"/>
      <c r="R651" s="466"/>
      <c r="S651" s="466"/>
      <c r="T651" s="466"/>
      <c r="U651" s="466"/>
      <c r="V651" s="466"/>
      <c r="W651" s="466"/>
      <c r="X651" s="466"/>
      <c r="Y651" s="466"/>
      <c r="Z651" s="466"/>
      <c r="AA651" s="466"/>
      <c r="AB651" s="466"/>
      <c r="AC651" s="466"/>
      <c r="AD651" s="466"/>
      <c r="AE651" s="466"/>
      <c r="AF651" s="466"/>
      <c r="AG651" s="466"/>
      <c r="AH651" s="466"/>
      <c r="AI651" s="466"/>
      <c r="AJ651" s="466"/>
    </row>
    <row r="652" spans="1:36" ht="12.75" customHeight="1">
      <c r="A652" s="466"/>
      <c r="B652" s="466"/>
      <c r="C652" s="466"/>
      <c r="D652" s="466"/>
      <c r="E652" s="466"/>
      <c r="F652" s="466"/>
      <c r="G652" s="466"/>
      <c r="H652" s="466"/>
      <c r="I652" s="466"/>
      <c r="J652" s="466"/>
      <c r="K652" s="466"/>
      <c r="L652" s="472"/>
      <c r="M652" s="466"/>
      <c r="N652" s="466"/>
      <c r="O652" s="466"/>
      <c r="P652" s="436"/>
      <c r="Q652" s="180"/>
      <c r="R652" s="466"/>
      <c r="S652" s="466"/>
      <c r="T652" s="466"/>
      <c r="U652" s="466"/>
      <c r="V652" s="466"/>
      <c r="W652" s="466"/>
      <c r="X652" s="466"/>
      <c r="Y652" s="466"/>
      <c r="Z652" s="466"/>
      <c r="AA652" s="466"/>
      <c r="AB652" s="466"/>
      <c r="AC652" s="466"/>
      <c r="AD652" s="466"/>
      <c r="AE652" s="466"/>
      <c r="AF652" s="466"/>
      <c r="AG652" s="466"/>
      <c r="AH652" s="466"/>
      <c r="AI652" s="466"/>
      <c r="AJ652" s="466"/>
    </row>
    <row r="653" spans="1:36" ht="12.75" customHeight="1">
      <c r="A653" s="466"/>
      <c r="B653" s="466"/>
      <c r="C653" s="466"/>
      <c r="D653" s="466"/>
      <c r="E653" s="466"/>
      <c r="F653" s="466"/>
      <c r="G653" s="466"/>
      <c r="H653" s="466"/>
      <c r="I653" s="466"/>
      <c r="J653" s="466"/>
      <c r="K653" s="466"/>
      <c r="L653" s="472"/>
      <c r="M653" s="466"/>
      <c r="N653" s="466"/>
      <c r="O653" s="466"/>
      <c r="P653" s="436"/>
      <c r="Q653" s="180"/>
      <c r="R653" s="466"/>
      <c r="S653" s="466"/>
      <c r="T653" s="466"/>
      <c r="U653" s="466"/>
      <c r="V653" s="466"/>
      <c r="W653" s="466"/>
      <c r="X653" s="466"/>
      <c r="Y653" s="466"/>
      <c r="Z653" s="466"/>
      <c r="AA653" s="466"/>
      <c r="AB653" s="466"/>
      <c r="AC653" s="466"/>
      <c r="AD653" s="466"/>
      <c r="AE653" s="466"/>
      <c r="AF653" s="466"/>
      <c r="AG653" s="466"/>
      <c r="AH653" s="466"/>
      <c r="AI653" s="466"/>
      <c r="AJ653" s="466"/>
    </row>
    <row r="654" spans="1:36" ht="12.75" customHeight="1">
      <c r="A654" s="466"/>
      <c r="B654" s="466"/>
      <c r="C654" s="466"/>
      <c r="D654" s="466"/>
      <c r="E654" s="466"/>
      <c r="F654" s="466"/>
      <c r="G654" s="466"/>
      <c r="H654" s="466"/>
      <c r="I654" s="466"/>
      <c r="J654" s="466"/>
      <c r="K654" s="466"/>
      <c r="L654" s="472"/>
      <c r="M654" s="466"/>
      <c r="N654" s="466"/>
      <c r="O654" s="466"/>
      <c r="P654" s="436"/>
      <c r="Q654" s="180"/>
      <c r="R654" s="466"/>
      <c r="S654" s="466"/>
      <c r="T654" s="466"/>
      <c r="U654" s="466"/>
      <c r="V654" s="466"/>
      <c r="W654" s="466"/>
      <c r="X654" s="466"/>
      <c r="Y654" s="466"/>
      <c r="Z654" s="466"/>
      <c r="AA654" s="466"/>
      <c r="AB654" s="466"/>
      <c r="AC654" s="466"/>
      <c r="AD654" s="466"/>
      <c r="AE654" s="466"/>
      <c r="AF654" s="466"/>
      <c r="AG654" s="466"/>
      <c r="AH654" s="466"/>
      <c r="AI654" s="466"/>
      <c r="AJ654" s="466"/>
    </row>
    <row r="655" spans="1:36" ht="12.75" customHeight="1">
      <c r="A655" s="466"/>
      <c r="B655" s="466"/>
      <c r="C655" s="466"/>
      <c r="D655" s="466"/>
      <c r="E655" s="466"/>
      <c r="F655" s="466"/>
      <c r="G655" s="466"/>
      <c r="H655" s="466"/>
      <c r="I655" s="466"/>
      <c r="J655" s="466"/>
      <c r="K655" s="466"/>
      <c r="L655" s="472"/>
      <c r="M655" s="466"/>
      <c r="N655" s="466"/>
      <c r="O655" s="466"/>
      <c r="P655" s="436"/>
      <c r="Q655" s="180"/>
      <c r="R655" s="466"/>
      <c r="S655" s="466"/>
      <c r="T655" s="466"/>
      <c r="U655" s="466"/>
      <c r="V655" s="466"/>
      <c r="W655" s="466"/>
      <c r="X655" s="466"/>
      <c r="Y655" s="466"/>
      <c r="Z655" s="466"/>
      <c r="AA655" s="466"/>
      <c r="AB655" s="466"/>
      <c r="AC655" s="466"/>
      <c r="AD655" s="466"/>
      <c r="AE655" s="466"/>
      <c r="AF655" s="466"/>
      <c r="AG655" s="466"/>
      <c r="AH655" s="466"/>
      <c r="AI655" s="466"/>
      <c r="AJ655" s="466"/>
    </row>
    <row r="656" spans="1:36" ht="12.75" customHeight="1">
      <c r="A656" s="466"/>
      <c r="B656" s="466"/>
      <c r="C656" s="466"/>
      <c r="D656" s="466"/>
      <c r="E656" s="466"/>
      <c r="F656" s="466"/>
      <c r="G656" s="466"/>
      <c r="H656" s="466"/>
      <c r="I656" s="466"/>
      <c r="J656" s="466"/>
      <c r="K656" s="466"/>
      <c r="L656" s="472"/>
      <c r="M656" s="466"/>
      <c r="N656" s="466"/>
      <c r="O656" s="466"/>
      <c r="P656" s="436"/>
      <c r="Q656" s="180"/>
      <c r="R656" s="466"/>
      <c r="S656" s="466"/>
      <c r="T656" s="466"/>
      <c r="U656" s="466"/>
      <c r="V656" s="466"/>
      <c r="W656" s="466"/>
      <c r="X656" s="466"/>
      <c r="Y656" s="466"/>
      <c r="Z656" s="466"/>
      <c r="AA656" s="466"/>
      <c r="AB656" s="466"/>
      <c r="AC656" s="466"/>
      <c r="AD656" s="466"/>
      <c r="AE656" s="466"/>
      <c r="AF656" s="466"/>
      <c r="AG656" s="466"/>
      <c r="AH656" s="466"/>
      <c r="AI656" s="466"/>
      <c r="AJ656" s="466"/>
    </row>
    <row r="657" spans="1:36" ht="12.75" customHeight="1">
      <c r="A657" s="466"/>
      <c r="B657" s="466"/>
      <c r="C657" s="466"/>
      <c r="D657" s="466"/>
      <c r="E657" s="466"/>
      <c r="F657" s="466"/>
      <c r="G657" s="466"/>
      <c r="H657" s="466"/>
      <c r="I657" s="466"/>
      <c r="J657" s="466"/>
      <c r="K657" s="466"/>
      <c r="L657" s="472"/>
      <c r="M657" s="466"/>
      <c r="N657" s="466"/>
      <c r="O657" s="466"/>
      <c r="P657" s="436"/>
      <c r="Q657" s="180"/>
      <c r="R657" s="466"/>
      <c r="S657" s="466"/>
      <c r="T657" s="466"/>
      <c r="U657" s="466"/>
      <c r="V657" s="466"/>
      <c r="W657" s="466"/>
      <c r="X657" s="466"/>
      <c r="Y657" s="466"/>
      <c r="Z657" s="466"/>
      <c r="AA657" s="466"/>
      <c r="AB657" s="466"/>
      <c r="AC657" s="466"/>
      <c r="AD657" s="466"/>
      <c r="AE657" s="466"/>
      <c r="AF657" s="466"/>
      <c r="AG657" s="466"/>
      <c r="AH657" s="466"/>
      <c r="AI657" s="466"/>
      <c r="AJ657" s="466"/>
    </row>
    <row r="658" spans="1:36" ht="12.75" customHeight="1">
      <c r="A658" s="466"/>
      <c r="B658" s="466"/>
      <c r="C658" s="466"/>
      <c r="D658" s="466"/>
      <c r="E658" s="466"/>
      <c r="F658" s="466"/>
      <c r="G658" s="466"/>
      <c r="H658" s="466"/>
      <c r="I658" s="466"/>
      <c r="J658" s="466"/>
      <c r="K658" s="466"/>
      <c r="L658" s="472"/>
      <c r="M658" s="466"/>
      <c r="N658" s="466"/>
      <c r="O658" s="466"/>
      <c r="P658" s="436"/>
      <c r="Q658" s="180"/>
      <c r="R658" s="466"/>
      <c r="S658" s="466"/>
      <c r="T658" s="466"/>
      <c r="U658" s="466"/>
      <c r="V658" s="466"/>
      <c r="W658" s="466"/>
      <c r="X658" s="466"/>
      <c r="Y658" s="466"/>
      <c r="Z658" s="466"/>
      <c r="AA658" s="466"/>
      <c r="AB658" s="466"/>
      <c r="AC658" s="466"/>
      <c r="AD658" s="466"/>
      <c r="AE658" s="466"/>
      <c r="AF658" s="466"/>
      <c r="AG658" s="466"/>
      <c r="AH658" s="466"/>
      <c r="AI658" s="466"/>
      <c r="AJ658" s="466"/>
    </row>
    <row r="659" spans="1:36" ht="12.75" customHeight="1">
      <c r="A659" s="466"/>
      <c r="B659" s="466"/>
      <c r="C659" s="466"/>
      <c r="D659" s="466"/>
      <c r="E659" s="466"/>
      <c r="F659" s="466"/>
      <c r="G659" s="466"/>
      <c r="H659" s="466"/>
      <c r="I659" s="466"/>
      <c r="J659" s="466"/>
      <c r="K659" s="466"/>
      <c r="L659" s="472"/>
      <c r="M659" s="466"/>
      <c r="N659" s="466"/>
      <c r="O659" s="466"/>
      <c r="P659" s="436"/>
      <c r="Q659" s="180"/>
      <c r="R659" s="466"/>
      <c r="S659" s="466"/>
      <c r="T659" s="466"/>
      <c r="U659" s="466"/>
      <c r="V659" s="466"/>
      <c r="W659" s="466"/>
      <c r="X659" s="466"/>
      <c r="Y659" s="466"/>
      <c r="Z659" s="466"/>
      <c r="AA659" s="466"/>
      <c r="AB659" s="466"/>
      <c r="AC659" s="466"/>
      <c r="AD659" s="466"/>
      <c r="AE659" s="466"/>
      <c r="AF659" s="466"/>
      <c r="AG659" s="466"/>
      <c r="AH659" s="466"/>
      <c r="AI659" s="466"/>
      <c r="AJ659" s="466"/>
    </row>
    <row r="660" spans="1:36" ht="12.75" customHeight="1">
      <c r="A660" s="466"/>
      <c r="B660" s="466"/>
      <c r="C660" s="466"/>
      <c r="D660" s="466"/>
      <c r="E660" s="466"/>
      <c r="F660" s="466"/>
      <c r="G660" s="466"/>
      <c r="H660" s="466"/>
      <c r="I660" s="466"/>
      <c r="J660" s="466"/>
      <c r="K660" s="466"/>
      <c r="L660" s="472"/>
      <c r="M660" s="466"/>
      <c r="N660" s="466"/>
      <c r="O660" s="466"/>
      <c r="P660" s="436"/>
      <c r="Q660" s="180"/>
      <c r="R660" s="466"/>
      <c r="S660" s="466"/>
      <c r="T660" s="466"/>
      <c r="U660" s="466"/>
      <c r="V660" s="466"/>
      <c r="W660" s="466"/>
      <c r="X660" s="466"/>
      <c r="Y660" s="466"/>
      <c r="Z660" s="466"/>
      <c r="AA660" s="466"/>
      <c r="AB660" s="466"/>
      <c r="AC660" s="466"/>
      <c r="AD660" s="466"/>
      <c r="AE660" s="466"/>
      <c r="AF660" s="466"/>
      <c r="AG660" s="466"/>
      <c r="AH660" s="466"/>
      <c r="AI660" s="466"/>
      <c r="AJ660" s="466"/>
    </row>
    <row r="661" spans="1:36" ht="12.75" customHeight="1">
      <c r="A661" s="466"/>
      <c r="B661" s="466"/>
      <c r="C661" s="466"/>
      <c r="D661" s="466"/>
      <c r="E661" s="466"/>
      <c r="F661" s="466"/>
      <c r="G661" s="466"/>
      <c r="H661" s="466"/>
      <c r="I661" s="466"/>
      <c r="J661" s="466"/>
      <c r="K661" s="466"/>
      <c r="L661" s="472"/>
      <c r="M661" s="466"/>
      <c r="N661" s="466"/>
      <c r="O661" s="466"/>
      <c r="P661" s="436"/>
      <c r="Q661" s="180"/>
      <c r="R661" s="466"/>
      <c r="S661" s="466"/>
      <c r="T661" s="466"/>
      <c r="U661" s="466"/>
      <c r="V661" s="466"/>
      <c r="W661" s="466"/>
      <c r="X661" s="466"/>
      <c r="Y661" s="466"/>
      <c r="Z661" s="466"/>
      <c r="AA661" s="466"/>
      <c r="AB661" s="466"/>
      <c r="AC661" s="466"/>
      <c r="AD661" s="466"/>
      <c r="AE661" s="466"/>
      <c r="AF661" s="466"/>
      <c r="AG661" s="466"/>
      <c r="AH661" s="466"/>
      <c r="AI661" s="466"/>
      <c r="AJ661" s="466"/>
    </row>
    <row r="662" spans="1:36" ht="12.75" customHeight="1">
      <c r="A662" s="466"/>
      <c r="B662" s="466"/>
      <c r="C662" s="466"/>
      <c r="D662" s="466"/>
      <c r="E662" s="466"/>
      <c r="F662" s="466"/>
      <c r="G662" s="466"/>
      <c r="H662" s="466"/>
      <c r="I662" s="466"/>
      <c r="J662" s="466"/>
      <c r="K662" s="466"/>
      <c r="L662" s="472"/>
      <c r="M662" s="466"/>
      <c r="N662" s="466"/>
      <c r="O662" s="466"/>
      <c r="P662" s="436"/>
      <c r="Q662" s="180"/>
      <c r="R662" s="466"/>
      <c r="S662" s="466"/>
      <c r="T662" s="466"/>
      <c r="U662" s="466"/>
      <c r="V662" s="466"/>
      <c r="W662" s="466"/>
      <c r="X662" s="466"/>
      <c r="Y662" s="466"/>
      <c r="Z662" s="466"/>
      <c r="AA662" s="466"/>
      <c r="AB662" s="466"/>
      <c r="AC662" s="466"/>
      <c r="AD662" s="466"/>
      <c r="AE662" s="466"/>
      <c r="AF662" s="466"/>
      <c r="AG662" s="466"/>
      <c r="AH662" s="466"/>
      <c r="AI662" s="466"/>
      <c r="AJ662" s="466"/>
    </row>
    <row r="663" spans="1:36" ht="12.75" customHeight="1">
      <c r="A663" s="466"/>
      <c r="B663" s="466"/>
      <c r="C663" s="466"/>
      <c r="D663" s="466"/>
      <c r="E663" s="466"/>
      <c r="F663" s="466"/>
      <c r="G663" s="466"/>
      <c r="H663" s="466"/>
      <c r="I663" s="466"/>
      <c r="J663" s="466"/>
      <c r="K663" s="466"/>
      <c r="L663" s="472"/>
      <c r="M663" s="466"/>
      <c r="N663" s="466"/>
      <c r="O663" s="466"/>
      <c r="P663" s="436"/>
      <c r="Q663" s="180"/>
      <c r="R663" s="466"/>
      <c r="S663" s="466"/>
      <c r="T663" s="466"/>
      <c r="U663" s="466"/>
      <c r="V663" s="466"/>
      <c r="W663" s="466"/>
      <c r="X663" s="466"/>
      <c r="Y663" s="466"/>
      <c r="Z663" s="466"/>
      <c r="AA663" s="466"/>
      <c r="AB663" s="466"/>
      <c r="AC663" s="466"/>
      <c r="AD663" s="466"/>
      <c r="AE663" s="466"/>
      <c r="AF663" s="466"/>
      <c r="AG663" s="466"/>
      <c r="AH663" s="466"/>
      <c r="AI663" s="466"/>
      <c r="AJ663" s="466"/>
    </row>
    <row r="664" spans="1:36" ht="12.75" customHeight="1">
      <c r="A664" s="466"/>
      <c r="B664" s="466"/>
      <c r="C664" s="466"/>
      <c r="D664" s="466"/>
      <c r="E664" s="466"/>
      <c r="F664" s="466"/>
      <c r="G664" s="466"/>
      <c r="H664" s="466"/>
      <c r="I664" s="466"/>
      <c r="J664" s="466"/>
      <c r="K664" s="466"/>
      <c r="L664" s="472"/>
      <c r="M664" s="466"/>
      <c r="N664" s="466"/>
      <c r="O664" s="466"/>
      <c r="P664" s="436"/>
      <c r="Q664" s="180"/>
      <c r="R664" s="466"/>
      <c r="S664" s="466"/>
      <c r="T664" s="466"/>
      <c r="U664" s="466"/>
      <c r="V664" s="466"/>
      <c r="W664" s="466"/>
      <c r="X664" s="466"/>
      <c r="Y664" s="466"/>
      <c r="Z664" s="466"/>
      <c r="AA664" s="466"/>
      <c r="AB664" s="466"/>
      <c r="AC664" s="466"/>
      <c r="AD664" s="466"/>
      <c r="AE664" s="466"/>
      <c r="AF664" s="466"/>
      <c r="AG664" s="466"/>
      <c r="AH664" s="466"/>
      <c r="AI664" s="466"/>
      <c r="AJ664" s="466"/>
    </row>
    <row r="665" spans="1:36" ht="12.75" customHeight="1">
      <c r="A665" s="466"/>
      <c r="B665" s="466"/>
      <c r="C665" s="466"/>
      <c r="D665" s="466"/>
      <c r="E665" s="466"/>
      <c r="F665" s="466"/>
      <c r="G665" s="466"/>
      <c r="H665" s="466"/>
      <c r="I665" s="466"/>
      <c r="J665" s="466"/>
      <c r="K665" s="466"/>
      <c r="L665" s="472"/>
      <c r="M665" s="466"/>
      <c r="N665" s="466"/>
      <c r="O665" s="466"/>
      <c r="P665" s="436"/>
      <c r="Q665" s="180"/>
      <c r="R665" s="466"/>
      <c r="S665" s="466"/>
      <c r="T665" s="466"/>
      <c r="U665" s="466"/>
      <c r="V665" s="466"/>
      <c r="W665" s="466"/>
      <c r="X665" s="466"/>
      <c r="Y665" s="466"/>
      <c r="Z665" s="466"/>
      <c r="AA665" s="466"/>
      <c r="AB665" s="466"/>
      <c r="AC665" s="466"/>
      <c r="AD665" s="466"/>
      <c r="AE665" s="466"/>
      <c r="AF665" s="466"/>
      <c r="AG665" s="466"/>
      <c r="AH665" s="466"/>
      <c r="AI665" s="466"/>
      <c r="AJ665" s="466"/>
    </row>
    <row r="666" spans="1:36" ht="12.75" customHeight="1">
      <c r="A666" s="466"/>
      <c r="B666" s="466"/>
      <c r="C666" s="466"/>
      <c r="D666" s="466"/>
      <c r="E666" s="466"/>
      <c r="F666" s="466"/>
      <c r="G666" s="466"/>
      <c r="H666" s="466"/>
      <c r="I666" s="466"/>
      <c r="J666" s="466"/>
      <c r="K666" s="466"/>
      <c r="L666" s="472"/>
      <c r="M666" s="466"/>
      <c r="N666" s="466"/>
      <c r="O666" s="466"/>
      <c r="P666" s="436"/>
      <c r="Q666" s="180"/>
      <c r="R666" s="466"/>
      <c r="S666" s="466"/>
      <c r="T666" s="466"/>
      <c r="U666" s="466"/>
      <c r="V666" s="466"/>
      <c r="W666" s="466"/>
      <c r="X666" s="466"/>
      <c r="Y666" s="466"/>
      <c r="Z666" s="466"/>
      <c r="AA666" s="466"/>
      <c r="AB666" s="466"/>
      <c r="AC666" s="466"/>
      <c r="AD666" s="466"/>
      <c r="AE666" s="466"/>
      <c r="AF666" s="466"/>
      <c r="AG666" s="466"/>
      <c r="AH666" s="466"/>
      <c r="AI666" s="466"/>
      <c r="AJ666" s="466"/>
    </row>
    <row r="667" spans="1:36" ht="12.75" customHeight="1">
      <c r="A667" s="466"/>
      <c r="B667" s="466"/>
      <c r="C667" s="466"/>
      <c r="D667" s="466"/>
      <c r="E667" s="466"/>
      <c r="F667" s="466"/>
      <c r="G667" s="466"/>
      <c r="H667" s="466"/>
      <c r="I667" s="466"/>
      <c r="J667" s="466"/>
      <c r="K667" s="466"/>
      <c r="L667" s="472"/>
      <c r="M667" s="466"/>
      <c r="N667" s="466"/>
      <c r="O667" s="466"/>
      <c r="P667" s="436"/>
      <c r="Q667" s="180"/>
      <c r="R667" s="466"/>
      <c r="S667" s="466"/>
      <c r="T667" s="466"/>
      <c r="U667" s="466"/>
      <c r="V667" s="466"/>
      <c r="W667" s="466"/>
      <c r="X667" s="466"/>
      <c r="Y667" s="466"/>
      <c r="Z667" s="466"/>
      <c r="AA667" s="466"/>
      <c r="AB667" s="466"/>
      <c r="AC667" s="466"/>
      <c r="AD667" s="466"/>
      <c r="AE667" s="466"/>
      <c r="AF667" s="466"/>
      <c r="AG667" s="466"/>
      <c r="AH667" s="466"/>
      <c r="AI667" s="466"/>
      <c r="AJ667" s="466"/>
    </row>
    <row r="668" spans="1:36" ht="12.75" customHeight="1">
      <c r="A668" s="466"/>
      <c r="B668" s="466"/>
      <c r="C668" s="466"/>
      <c r="D668" s="466"/>
      <c r="E668" s="466"/>
      <c r="F668" s="466"/>
      <c r="G668" s="466"/>
      <c r="H668" s="466"/>
      <c r="I668" s="466"/>
      <c r="J668" s="466"/>
      <c r="K668" s="466"/>
      <c r="L668" s="472"/>
      <c r="M668" s="466"/>
      <c r="N668" s="466"/>
      <c r="O668" s="466"/>
      <c r="P668" s="436"/>
      <c r="Q668" s="180"/>
      <c r="R668" s="466"/>
      <c r="S668" s="466"/>
      <c r="T668" s="466"/>
      <c r="U668" s="466"/>
      <c r="V668" s="466"/>
      <c r="W668" s="466"/>
      <c r="X668" s="466"/>
      <c r="Y668" s="466"/>
      <c r="Z668" s="466"/>
      <c r="AA668" s="466"/>
      <c r="AB668" s="466"/>
      <c r="AC668" s="466"/>
      <c r="AD668" s="466"/>
      <c r="AE668" s="466"/>
      <c r="AF668" s="466"/>
      <c r="AG668" s="466"/>
      <c r="AH668" s="466"/>
      <c r="AI668" s="466"/>
      <c r="AJ668" s="466"/>
    </row>
    <row r="669" spans="1:36" ht="12.75" customHeight="1">
      <c r="A669" s="466"/>
      <c r="B669" s="466"/>
      <c r="C669" s="466"/>
      <c r="D669" s="466"/>
      <c r="E669" s="466"/>
      <c r="F669" s="466"/>
      <c r="G669" s="466"/>
      <c r="H669" s="466"/>
      <c r="I669" s="466"/>
      <c r="J669" s="466"/>
      <c r="K669" s="466"/>
      <c r="L669" s="472"/>
      <c r="M669" s="466"/>
      <c r="N669" s="466"/>
      <c r="O669" s="466"/>
      <c r="P669" s="436"/>
      <c r="Q669" s="180"/>
      <c r="R669" s="466"/>
      <c r="S669" s="466"/>
      <c r="T669" s="466"/>
      <c r="U669" s="466"/>
      <c r="V669" s="466"/>
      <c r="W669" s="466"/>
      <c r="X669" s="466"/>
      <c r="Y669" s="466"/>
      <c r="Z669" s="466"/>
      <c r="AA669" s="466"/>
      <c r="AB669" s="466"/>
      <c r="AC669" s="466"/>
      <c r="AD669" s="466"/>
      <c r="AE669" s="466"/>
      <c r="AF669" s="466"/>
      <c r="AG669" s="466"/>
      <c r="AH669" s="466"/>
      <c r="AI669" s="466"/>
      <c r="AJ669" s="466"/>
    </row>
    <row r="670" spans="1:36" ht="12.75" customHeight="1">
      <c r="A670" s="466"/>
      <c r="B670" s="466"/>
      <c r="C670" s="466"/>
      <c r="D670" s="466"/>
      <c r="E670" s="466"/>
      <c r="F670" s="466"/>
      <c r="G670" s="466"/>
      <c r="H670" s="466"/>
      <c r="I670" s="466"/>
      <c r="J670" s="466"/>
      <c r="K670" s="466"/>
      <c r="L670" s="472"/>
      <c r="M670" s="466"/>
      <c r="N670" s="466"/>
      <c r="O670" s="466"/>
      <c r="P670" s="436"/>
      <c r="Q670" s="180"/>
      <c r="R670" s="466"/>
      <c r="S670" s="466"/>
      <c r="T670" s="466"/>
      <c r="U670" s="466"/>
      <c r="V670" s="466"/>
      <c r="W670" s="466"/>
      <c r="X670" s="466"/>
      <c r="Y670" s="466"/>
      <c r="Z670" s="466"/>
      <c r="AA670" s="466"/>
      <c r="AB670" s="466"/>
      <c r="AC670" s="466"/>
      <c r="AD670" s="466"/>
      <c r="AE670" s="466"/>
      <c r="AF670" s="466"/>
      <c r="AG670" s="466"/>
      <c r="AH670" s="466"/>
      <c r="AI670" s="466"/>
      <c r="AJ670" s="466"/>
    </row>
    <row r="671" spans="1:36" ht="12.75" customHeight="1">
      <c r="A671" s="466"/>
      <c r="B671" s="466"/>
      <c r="C671" s="466"/>
      <c r="D671" s="466"/>
      <c r="E671" s="466"/>
      <c r="F671" s="466"/>
      <c r="G671" s="466"/>
      <c r="H671" s="466"/>
      <c r="I671" s="466"/>
      <c r="J671" s="466"/>
      <c r="K671" s="466"/>
      <c r="L671" s="472"/>
      <c r="M671" s="466"/>
      <c r="N671" s="466"/>
      <c r="O671" s="466"/>
      <c r="P671" s="436"/>
      <c r="Q671" s="180"/>
      <c r="R671" s="466"/>
      <c r="S671" s="466"/>
      <c r="T671" s="466"/>
      <c r="U671" s="466"/>
      <c r="V671" s="466"/>
      <c r="W671" s="466"/>
      <c r="X671" s="466"/>
      <c r="Y671" s="466"/>
      <c r="Z671" s="466"/>
      <c r="AA671" s="466"/>
      <c r="AB671" s="466"/>
      <c r="AC671" s="466"/>
      <c r="AD671" s="466"/>
      <c r="AE671" s="466"/>
      <c r="AF671" s="466"/>
      <c r="AG671" s="466"/>
      <c r="AH671" s="466"/>
      <c r="AI671" s="466"/>
      <c r="AJ671" s="466"/>
    </row>
    <row r="672" spans="1:36" ht="12.75" customHeight="1">
      <c r="A672" s="466"/>
      <c r="B672" s="466"/>
      <c r="C672" s="466"/>
      <c r="D672" s="466"/>
      <c r="E672" s="466"/>
      <c r="F672" s="466"/>
      <c r="G672" s="466"/>
      <c r="H672" s="466"/>
      <c r="I672" s="466"/>
      <c r="J672" s="466"/>
      <c r="K672" s="466"/>
      <c r="L672" s="472"/>
      <c r="M672" s="466"/>
      <c r="N672" s="466"/>
      <c r="O672" s="466"/>
      <c r="P672" s="436"/>
      <c r="Q672" s="180"/>
      <c r="R672" s="466"/>
      <c r="S672" s="466"/>
      <c r="T672" s="466"/>
      <c r="U672" s="466"/>
      <c r="V672" s="466"/>
      <c r="W672" s="466"/>
      <c r="X672" s="466"/>
      <c r="Y672" s="466"/>
      <c r="Z672" s="466"/>
      <c r="AA672" s="466"/>
      <c r="AB672" s="466"/>
      <c r="AC672" s="466"/>
      <c r="AD672" s="466"/>
      <c r="AE672" s="466"/>
      <c r="AF672" s="466"/>
      <c r="AG672" s="466"/>
      <c r="AH672" s="466"/>
      <c r="AI672" s="466"/>
      <c r="AJ672" s="466"/>
    </row>
    <row r="673" spans="1:36" ht="12.75" customHeight="1">
      <c r="A673" s="466"/>
      <c r="B673" s="466"/>
      <c r="C673" s="466"/>
      <c r="D673" s="466"/>
      <c r="E673" s="466"/>
      <c r="F673" s="466"/>
      <c r="G673" s="466"/>
      <c r="H673" s="466"/>
      <c r="I673" s="466"/>
      <c r="J673" s="466"/>
      <c r="K673" s="466"/>
      <c r="L673" s="472"/>
      <c r="M673" s="466"/>
      <c r="N673" s="466"/>
      <c r="O673" s="466"/>
      <c r="P673" s="436"/>
      <c r="Q673" s="180"/>
      <c r="R673" s="466"/>
      <c r="S673" s="466"/>
      <c r="T673" s="466"/>
      <c r="U673" s="466"/>
      <c r="V673" s="466"/>
      <c r="W673" s="466"/>
      <c r="X673" s="466"/>
      <c r="Y673" s="466"/>
      <c r="Z673" s="466"/>
      <c r="AA673" s="466"/>
      <c r="AB673" s="466"/>
      <c r="AC673" s="466"/>
      <c r="AD673" s="466"/>
      <c r="AE673" s="466"/>
      <c r="AF673" s="466"/>
      <c r="AG673" s="466"/>
      <c r="AH673" s="466"/>
      <c r="AI673" s="466"/>
      <c r="AJ673" s="466"/>
    </row>
    <row r="674" spans="1:36" ht="12.75" customHeight="1">
      <c r="A674" s="466"/>
      <c r="B674" s="466"/>
      <c r="C674" s="466"/>
      <c r="D674" s="466"/>
      <c r="E674" s="466"/>
      <c r="F674" s="466"/>
      <c r="G674" s="466"/>
      <c r="H674" s="466"/>
      <c r="I674" s="466"/>
      <c r="J674" s="466"/>
      <c r="K674" s="466"/>
      <c r="L674" s="472"/>
      <c r="M674" s="466"/>
      <c r="N674" s="466"/>
      <c r="O674" s="466"/>
      <c r="P674" s="436"/>
      <c r="Q674" s="180"/>
      <c r="R674" s="466"/>
      <c r="S674" s="466"/>
      <c r="T674" s="466"/>
      <c r="U674" s="466"/>
      <c r="V674" s="466"/>
      <c r="W674" s="466"/>
      <c r="X674" s="466"/>
      <c r="Y674" s="466"/>
      <c r="Z674" s="466"/>
      <c r="AA674" s="466"/>
      <c r="AB674" s="466"/>
      <c r="AC674" s="466"/>
      <c r="AD674" s="466"/>
      <c r="AE674" s="466"/>
      <c r="AF674" s="466"/>
      <c r="AG674" s="466"/>
      <c r="AH674" s="466"/>
      <c r="AI674" s="466"/>
      <c r="AJ674" s="466"/>
    </row>
    <row r="675" spans="1:36" ht="12.75" customHeight="1">
      <c r="A675" s="466"/>
      <c r="B675" s="466"/>
      <c r="C675" s="466"/>
      <c r="D675" s="466"/>
      <c r="E675" s="466"/>
      <c r="F675" s="466"/>
      <c r="G675" s="466"/>
      <c r="H675" s="466"/>
      <c r="I675" s="466"/>
      <c r="J675" s="466"/>
      <c r="K675" s="466"/>
      <c r="L675" s="472"/>
      <c r="M675" s="466"/>
      <c r="N675" s="466"/>
      <c r="O675" s="466"/>
      <c r="P675" s="436"/>
      <c r="Q675" s="180"/>
      <c r="R675" s="466"/>
      <c r="S675" s="466"/>
      <c r="T675" s="466"/>
      <c r="U675" s="466"/>
      <c r="V675" s="466"/>
      <c r="W675" s="466"/>
      <c r="X675" s="466"/>
      <c r="Y675" s="466"/>
      <c r="Z675" s="466"/>
      <c r="AA675" s="466"/>
      <c r="AB675" s="466"/>
      <c r="AC675" s="466"/>
      <c r="AD675" s="466"/>
      <c r="AE675" s="466"/>
      <c r="AF675" s="466"/>
      <c r="AG675" s="466"/>
      <c r="AH675" s="466"/>
      <c r="AI675" s="466"/>
      <c r="AJ675" s="466"/>
    </row>
    <row r="676" spans="1:36" ht="12.75" customHeight="1">
      <c r="A676" s="466"/>
      <c r="B676" s="466"/>
      <c r="C676" s="466"/>
      <c r="D676" s="466"/>
      <c r="E676" s="466"/>
      <c r="F676" s="466"/>
      <c r="G676" s="466"/>
      <c r="H676" s="466"/>
      <c r="I676" s="466"/>
      <c r="J676" s="466"/>
      <c r="K676" s="466"/>
      <c r="L676" s="472"/>
      <c r="M676" s="466"/>
      <c r="N676" s="466"/>
      <c r="O676" s="466"/>
      <c r="P676" s="436"/>
      <c r="Q676" s="180"/>
      <c r="R676" s="466"/>
      <c r="S676" s="466"/>
      <c r="T676" s="466"/>
      <c r="U676" s="466"/>
      <c r="V676" s="466"/>
      <c r="W676" s="466"/>
      <c r="X676" s="466"/>
      <c r="Y676" s="466"/>
      <c r="Z676" s="466"/>
      <c r="AA676" s="466"/>
      <c r="AB676" s="466"/>
      <c r="AC676" s="466"/>
      <c r="AD676" s="466"/>
      <c r="AE676" s="466"/>
      <c r="AF676" s="466"/>
      <c r="AG676" s="466"/>
      <c r="AH676" s="466"/>
      <c r="AI676" s="466"/>
      <c r="AJ676" s="466"/>
    </row>
    <row r="677" spans="1:36" ht="12.75" customHeight="1">
      <c r="A677" s="466"/>
      <c r="B677" s="466"/>
      <c r="C677" s="466"/>
      <c r="D677" s="466"/>
      <c r="E677" s="466"/>
      <c r="F677" s="466"/>
      <c r="G677" s="466"/>
      <c r="H677" s="466"/>
      <c r="I677" s="466"/>
      <c r="J677" s="466"/>
      <c r="K677" s="466"/>
      <c r="L677" s="472"/>
      <c r="M677" s="466"/>
      <c r="N677" s="466"/>
      <c r="O677" s="466"/>
      <c r="P677" s="436"/>
      <c r="Q677" s="180"/>
      <c r="R677" s="466"/>
      <c r="S677" s="466"/>
      <c r="T677" s="466"/>
      <c r="U677" s="466"/>
      <c r="V677" s="466"/>
      <c r="W677" s="466"/>
      <c r="X677" s="466"/>
      <c r="Y677" s="466"/>
      <c r="Z677" s="466"/>
      <c r="AA677" s="466"/>
      <c r="AB677" s="466"/>
      <c r="AC677" s="466"/>
      <c r="AD677" s="466"/>
      <c r="AE677" s="466"/>
      <c r="AF677" s="466"/>
      <c r="AG677" s="466"/>
      <c r="AH677" s="466"/>
      <c r="AI677" s="466"/>
      <c r="AJ677" s="466"/>
    </row>
    <row r="678" spans="1:36" ht="12.75" customHeight="1">
      <c r="A678" s="466"/>
      <c r="B678" s="466"/>
      <c r="C678" s="466"/>
      <c r="D678" s="466"/>
      <c r="E678" s="466"/>
      <c r="F678" s="466"/>
      <c r="G678" s="466"/>
      <c r="H678" s="466"/>
      <c r="I678" s="466"/>
      <c r="J678" s="466"/>
      <c r="K678" s="466"/>
      <c r="L678" s="472"/>
      <c r="M678" s="466"/>
      <c r="N678" s="466"/>
      <c r="O678" s="466"/>
      <c r="P678" s="436"/>
      <c r="Q678" s="180"/>
      <c r="R678" s="466"/>
      <c r="S678" s="466"/>
      <c r="T678" s="466"/>
      <c r="U678" s="466"/>
      <c r="V678" s="466"/>
      <c r="W678" s="466"/>
      <c r="X678" s="466"/>
      <c r="Y678" s="466"/>
      <c r="Z678" s="466"/>
      <c r="AA678" s="466"/>
      <c r="AB678" s="466"/>
      <c r="AC678" s="466"/>
      <c r="AD678" s="466"/>
      <c r="AE678" s="466"/>
      <c r="AF678" s="466"/>
      <c r="AG678" s="466"/>
      <c r="AH678" s="466"/>
      <c r="AI678" s="466"/>
      <c r="AJ678" s="466"/>
    </row>
    <row r="679" spans="1:36" ht="12.75" customHeight="1">
      <c r="A679" s="466"/>
      <c r="B679" s="466"/>
      <c r="C679" s="466"/>
      <c r="D679" s="466"/>
      <c r="E679" s="466"/>
      <c r="F679" s="466"/>
      <c r="G679" s="466"/>
      <c r="H679" s="466"/>
      <c r="I679" s="466"/>
      <c r="J679" s="466"/>
      <c r="K679" s="466"/>
      <c r="L679" s="472"/>
      <c r="M679" s="466"/>
      <c r="N679" s="466"/>
      <c r="O679" s="466"/>
      <c r="P679" s="436"/>
      <c r="Q679" s="180"/>
      <c r="R679" s="466"/>
      <c r="S679" s="466"/>
      <c r="T679" s="466"/>
      <c r="U679" s="466"/>
      <c r="V679" s="466"/>
      <c r="W679" s="466"/>
      <c r="X679" s="466"/>
      <c r="Y679" s="466"/>
      <c r="Z679" s="466"/>
      <c r="AA679" s="466"/>
      <c r="AB679" s="466"/>
      <c r="AC679" s="466"/>
      <c r="AD679" s="466"/>
      <c r="AE679" s="466"/>
      <c r="AF679" s="466"/>
      <c r="AG679" s="466"/>
      <c r="AH679" s="466"/>
      <c r="AI679" s="466"/>
      <c r="AJ679" s="466"/>
    </row>
    <row r="680" spans="1:36" ht="12.75" customHeight="1">
      <c r="A680" s="466"/>
      <c r="B680" s="466"/>
      <c r="C680" s="466"/>
      <c r="D680" s="466"/>
      <c r="E680" s="466"/>
      <c r="F680" s="466"/>
      <c r="G680" s="466"/>
      <c r="H680" s="466"/>
      <c r="I680" s="466"/>
      <c r="J680" s="466"/>
      <c r="K680" s="466"/>
      <c r="L680" s="472"/>
      <c r="M680" s="466"/>
      <c r="N680" s="466"/>
      <c r="O680" s="466"/>
      <c r="P680" s="436"/>
      <c r="Q680" s="180"/>
      <c r="R680" s="466"/>
      <c r="S680" s="466"/>
      <c r="T680" s="466"/>
      <c r="U680" s="466"/>
      <c r="V680" s="466"/>
      <c r="W680" s="466"/>
      <c r="X680" s="466"/>
      <c r="Y680" s="466"/>
      <c r="Z680" s="466"/>
      <c r="AA680" s="466"/>
      <c r="AB680" s="466"/>
      <c r="AC680" s="466"/>
      <c r="AD680" s="466"/>
      <c r="AE680" s="466"/>
      <c r="AF680" s="466"/>
      <c r="AG680" s="466"/>
      <c r="AH680" s="466"/>
      <c r="AI680" s="466"/>
      <c r="AJ680" s="466"/>
    </row>
    <row r="681" spans="1:36" ht="12.75" customHeight="1">
      <c r="A681" s="466"/>
      <c r="B681" s="466"/>
      <c r="C681" s="466"/>
      <c r="D681" s="466"/>
      <c r="E681" s="466"/>
      <c r="F681" s="466"/>
      <c r="G681" s="466"/>
      <c r="H681" s="466"/>
      <c r="I681" s="466"/>
      <c r="J681" s="466"/>
      <c r="K681" s="466"/>
      <c r="L681" s="472"/>
      <c r="M681" s="466"/>
      <c r="N681" s="466"/>
      <c r="O681" s="466"/>
      <c r="P681" s="436"/>
      <c r="Q681" s="180"/>
      <c r="R681" s="466"/>
      <c r="S681" s="466"/>
      <c r="T681" s="466"/>
      <c r="U681" s="466"/>
      <c r="V681" s="466"/>
      <c r="W681" s="466"/>
      <c r="X681" s="466"/>
      <c r="Y681" s="466"/>
      <c r="Z681" s="466"/>
      <c r="AA681" s="466"/>
      <c r="AB681" s="466"/>
      <c r="AC681" s="466"/>
      <c r="AD681" s="466"/>
      <c r="AE681" s="466"/>
      <c r="AF681" s="466"/>
      <c r="AG681" s="466"/>
      <c r="AH681" s="466"/>
      <c r="AI681" s="466"/>
      <c r="AJ681" s="466"/>
    </row>
    <row r="682" spans="1:36" ht="12.75" customHeight="1">
      <c r="A682" s="466"/>
      <c r="B682" s="466"/>
      <c r="C682" s="466"/>
      <c r="D682" s="466"/>
      <c r="E682" s="466"/>
      <c r="F682" s="466"/>
      <c r="G682" s="466"/>
      <c r="H682" s="466"/>
      <c r="I682" s="466"/>
      <c r="J682" s="466"/>
      <c r="K682" s="466"/>
      <c r="L682" s="472"/>
      <c r="M682" s="466"/>
      <c r="N682" s="466"/>
      <c r="O682" s="466"/>
      <c r="P682" s="436"/>
      <c r="Q682" s="180"/>
      <c r="R682" s="466"/>
      <c r="S682" s="466"/>
      <c r="T682" s="466"/>
      <c r="U682" s="466"/>
      <c r="V682" s="466"/>
      <c r="W682" s="466"/>
      <c r="X682" s="466"/>
      <c r="Y682" s="466"/>
      <c r="Z682" s="466"/>
      <c r="AA682" s="466"/>
      <c r="AB682" s="466"/>
      <c r="AC682" s="466"/>
      <c r="AD682" s="466"/>
      <c r="AE682" s="466"/>
      <c r="AF682" s="466"/>
      <c r="AG682" s="466"/>
      <c r="AH682" s="466"/>
      <c r="AI682" s="466"/>
      <c r="AJ682" s="466"/>
    </row>
    <row r="683" spans="1:36" ht="12.75" customHeight="1">
      <c r="A683" s="466"/>
      <c r="B683" s="466"/>
      <c r="C683" s="466"/>
      <c r="D683" s="466"/>
      <c r="E683" s="466"/>
      <c r="F683" s="466"/>
      <c r="G683" s="466"/>
      <c r="H683" s="466"/>
      <c r="I683" s="466"/>
      <c r="J683" s="466"/>
      <c r="K683" s="466"/>
      <c r="L683" s="472"/>
      <c r="M683" s="466"/>
      <c r="N683" s="466"/>
      <c r="O683" s="466"/>
      <c r="P683" s="436"/>
      <c r="Q683" s="180"/>
      <c r="R683" s="466"/>
      <c r="S683" s="466"/>
      <c r="T683" s="466"/>
      <c r="U683" s="466"/>
      <c r="V683" s="466"/>
      <c r="W683" s="466"/>
      <c r="X683" s="466"/>
      <c r="Y683" s="466"/>
      <c r="Z683" s="466"/>
      <c r="AA683" s="466"/>
      <c r="AB683" s="466"/>
      <c r="AC683" s="466"/>
      <c r="AD683" s="466"/>
      <c r="AE683" s="466"/>
      <c r="AF683" s="466"/>
      <c r="AG683" s="466"/>
      <c r="AH683" s="466"/>
      <c r="AI683" s="466"/>
      <c r="AJ683" s="466"/>
    </row>
    <row r="684" spans="1:36" ht="12.75" customHeight="1">
      <c r="A684" s="466"/>
      <c r="B684" s="466"/>
      <c r="C684" s="466"/>
      <c r="D684" s="466"/>
      <c r="E684" s="466"/>
      <c r="F684" s="466"/>
      <c r="G684" s="466"/>
      <c r="H684" s="466"/>
      <c r="I684" s="466"/>
      <c r="J684" s="466"/>
      <c r="K684" s="466"/>
      <c r="L684" s="472"/>
      <c r="M684" s="466"/>
      <c r="N684" s="466"/>
      <c r="O684" s="466"/>
      <c r="P684" s="436"/>
      <c r="Q684" s="180"/>
      <c r="R684" s="466"/>
      <c r="S684" s="466"/>
      <c r="T684" s="466"/>
      <c r="U684" s="466"/>
      <c r="V684" s="466"/>
      <c r="W684" s="466"/>
      <c r="X684" s="466"/>
      <c r="Y684" s="466"/>
      <c r="Z684" s="466"/>
      <c r="AA684" s="466"/>
      <c r="AB684" s="466"/>
      <c r="AC684" s="466"/>
      <c r="AD684" s="466"/>
      <c r="AE684" s="466"/>
      <c r="AF684" s="466"/>
      <c r="AG684" s="466"/>
      <c r="AH684" s="466"/>
      <c r="AI684" s="466"/>
      <c r="AJ684" s="466"/>
    </row>
    <row r="685" spans="1:36" ht="12.75" customHeight="1">
      <c r="A685" s="466"/>
      <c r="B685" s="466"/>
      <c r="C685" s="466"/>
      <c r="D685" s="466"/>
      <c r="E685" s="466"/>
      <c r="F685" s="466"/>
      <c r="G685" s="466"/>
      <c r="H685" s="466"/>
      <c r="I685" s="466"/>
      <c r="J685" s="466"/>
      <c r="K685" s="466"/>
      <c r="L685" s="472"/>
      <c r="M685" s="466"/>
      <c r="N685" s="466"/>
      <c r="O685" s="466"/>
      <c r="P685" s="436"/>
      <c r="Q685" s="180"/>
      <c r="R685" s="466"/>
      <c r="S685" s="466"/>
      <c r="T685" s="466"/>
      <c r="U685" s="466"/>
      <c r="V685" s="466"/>
      <c r="W685" s="466"/>
      <c r="X685" s="466"/>
      <c r="Y685" s="466"/>
      <c r="Z685" s="466"/>
      <c r="AA685" s="466"/>
      <c r="AB685" s="466"/>
      <c r="AC685" s="466"/>
      <c r="AD685" s="466"/>
      <c r="AE685" s="466"/>
      <c r="AF685" s="466"/>
      <c r="AG685" s="466"/>
      <c r="AH685" s="466"/>
      <c r="AI685" s="466"/>
      <c r="AJ685" s="466"/>
    </row>
    <row r="686" spans="1:36" ht="12.75" customHeight="1">
      <c r="A686" s="466"/>
      <c r="B686" s="466"/>
      <c r="C686" s="466"/>
      <c r="D686" s="466"/>
      <c r="E686" s="466"/>
      <c r="F686" s="466"/>
      <c r="G686" s="466"/>
      <c r="H686" s="466"/>
      <c r="I686" s="466"/>
      <c r="J686" s="466"/>
      <c r="K686" s="466"/>
      <c r="L686" s="472"/>
      <c r="M686" s="466"/>
      <c r="N686" s="466"/>
      <c r="O686" s="466"/>
      <c r="P686" s="436"/>
      <c r="Q686" s="180"/>
      <c r="R686" s="466"/>
      <c r="S686" s="466"/>
      <c r="T686" s="466"/>
      <c r="U686" s="466"/>
      <c r="V686" s="466"/>
      <c r="W686" s="466"/>
      <c r="X686" s="466"/>
      <c r="Y686" s="466"/>
      <c r="Z686" s="466"/>
      <c r="AA686" s="466"/>
      <c r="AB686" s="466"/>
      <c r="AC686" s="466"/>
      <c r="AD686" s="466"/>
      <c r="AE686" s="466"/>
      <c r="AF686" s="466"/>
      <c r="AG686" s="466"/>
      <c r="AH686" s="466"/>
      <c r="AI686" s="466"/>
      <c r="AJ686" s="466"/>
    </row>
    <row r="687" spans="1:36" ht="12.75" customHeight="1">
      <c r="A687" s="466"/>
      <c r="B687" s="466"/>
      <c r="C687" s="466"/>
      <c r="D687" s="466"/>
      <c r="E687" s="466"/>
      <c r="F687" s="466"/>
      <c r="G687" s="466"/>
      <c r="H687" s="466"/>
      <c r="I687" s="466"/>
      <c r="J687" s="466"/>
      <c r="K687" s="466"/>
      <c r="L687" s="472"/>
      <c r="M687" s="466"/>
      <c r="N687" s="466"/>
      <c r="O687" s="466"/>
      <c r="P687" s="436"/>
      <c r="Q687" s="180"/>
      <c r="R687" s="466"/>
      <c r="S687" s="466"/>
      <c r="T687" s="466"/>
      <c r="U687" s="466"/>
      <c r="V687" s="466"/>
      <c r="W687" s="466"/>
      <c r="X687" s="466"/>
      <c r="Y687" s="466"/>
      <c r="Z687" s="466"/>
      <c r="AA687" s="466"/>
      <c r="AB687" s="466"/>
      <c r="AC687" s="466"/>
      <c r="AD687" s="466"/>
      <c r="AE687" s="466"/>
      <c r="AF687" s="466"/>
      <c r="AG687" s="466"/>
      <c r="AH687" s="466"/>
      <c r="AI687" s="466"/>
      <c r="AJ687" s="466"/>
    </row>
  </sheetData>
  <autoFilter ref="A9:AJ15" xr:uid="{00000000-0009-0000-0000-000007000000}">
    <filterColumn colId="0">
      <filters>
        <filter val="Información Actual"/>
      </filters>
    </filterColumn>
  </autoFilter>
  <mergeCells count="17">
    <mergeCell ref="A8:K8"/>
    <mergeCell ref="A16:K16"/>
    <mergeCell ref="H17:I17"/>
    <mergeCell ref="C1:J1"/>
    <mergeCell ref="A4:L4"/>
    <mergeCell ref="C17:D17"/>
    <mergeCell ref="E17:G17"/>
    <mergeCell ref="A17:B17"/>
    <mergeCell ref="A1:B2"/>
    <mergeCell ref="K5:L5"/>
    <mergeCell ref="K1:K2"/>
    <mergeCell ref="C2:J2"/>
    <mergeCell ref="A3:L3"/>
    <mergeCell ref="G5:H5"/>
    <mergeCell ref="B5:C5"/>
    <mergeCell ref="A6:L6"/>
    <mergeCell ref="A7:L7"/>
  </mergeCells>
  <dataValidations count="1">
    <dataValidation type="list" allowBlank="1" showErrorMessage="1" sqref="A10:A15" xr:uid="{00000000-0002-0000-0700-000000000000}">
      <formula1>#REF!</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1095"/>
  <sheetViews>
    <sheetView workbookViewId="0">
      <pane ySplit="3" topLeftCell="A4" activePane="bottomLeft" state="frozen"/>
      <selection pane="bottomLeft" activeCell="B5" sqref="B5"/>
    </sheetView>
  </sheetViews>
  <sheetFormatPr baseColWidth="10" defaultColWidth="12.7109375" defaultRowHeight="15" customHeight="1"/>
  <cols>
    <col min="1" max="1" width="28.140625" customWidth="1"/>
    <col min="2" max="2" width="20" customWidth="1"/>
    <col min="3" max="3" width="31.42578125" customWidth="1"/>
    <col min="4" max="4" width="14" customWidth="1"/>
    <col min="5" max="5" width="70.140625" customWidth="1"/>
    <col min="6" max="6" width="22.42578125" customWidth="1"/>
    <col min="7" max="7" width="25.42578125" customWidth="1"/>
    <col min="8" max="8" width="33" customWidth="1"/>
    <col min="9" max="9" width="24.42578125" customWidth="1"/>
    <col min="10" max="10" width="26.42578125" customWidth="1"/>
    <col min="11" max="11" width="21.140625" customWidth="1"/>
    <col min="12" max="12" width="26" customWidth="1"/>
    <col min="13" max="13" width="22.42578125" customWidth="1"/>
    <col min="14" max="14" width="20.42578125" customWidth="1"/>
    <col min="15" max="15" width="19.42578125" customWidth="1"/>
    <col min="16" max="16" width="32.140625" customWidth="1"/>
    <col min="17" max="17" width="73.140625" customWidth="1"/>
    <col min="18" max="18" width="28.140625" customWidth="1"/>
    <col min="19" max="19" width="16.42578125" customWidth="1"/>
    <col min="20" max="20" width="17" customWidth="1"/>
    <col min="21" max="23" width="16.42578125" customWidth="1"/>
    <col min="24" max="37" width="11.42578125" customWidth="1"/>
  </cols>
  <sheetData>
    <row r="1" spans="1:37" ht="54" customHeight="1">
      <c r="A1" s="524"/>
      <c r="B1" s="521"/>
      <c r="C1" s="525"/>
      <c r="D1" s="527" t="s">
        <v>1365</v>
      </c>
      <c r="E1" s="514"/>
      <c r="F1" s="514"/>
      <c r="G1" s="514"/>
      <c r="H1" s="514"/>
      <c r="I1" s="514"/>
      <c r="J1" s="514"/>
      <c r="K1" s="514"/>
      <c r="L1" s="514"/>
      <c r="M1" s="514"/>
      <c r="N1" s="514"/>
      <c r="O1" s="514"/>
      <c r="P1" s="515"/>
      <c r="Q1" s="528" t="s">
        <v>1366</v>
      </c>
      <c r="R1" s="89"/>
      <c r="S1" s="90"/>
      <c r="T1" s="90"/>
      <c r="U1" s="434"/>
      <c r="V1" s="339"/>
      <c r="W1" s="339"/>
      <c r="X1" s="339"/>
      <c r="Y1" s="339"/>
      <c r="Z1" s="339"/>
      <c r="AA1" s="339"/>
      <c r="AB1" s="339"/>
      <c r="AC1" s="339"/>
      <c r="AD1" s="339"/>
      <c r="AE1" s="339"/>
      <c r="AF1" s="339"/>
      <c r="AG1" s="339"/>
      <c r="AH1" s="339"/>
      <c r="AI1" s="339"/>
      <c r="AJ1" s="339"/>
      <c r="AK1" s="339"/>
    </row>
    <row r="2" spans="1:37" ht="54" customHeight="1">
      <c r="A2" s="526"/>
      <c r="B2" s="517"/>
      <c r="C2" s="518"/>
      <c r="D2" s="527" t="s">
        <v>1367</v>
      </c>
      <c r="E2" s="514"/>
      <c r="F2" s="514"/>
      <c r="G2" s="514"/>
      <c r="H2" s="514"/>
      <c r="I2" s="514"/>
      <c r="J2" s="514"/>
      <c r="K2" s="514"/>
      <c r="L2" s="514"/>
      <c r="M2" s="514"/>
      <c r="N2" s="514"/>
      <c r="O2" s="514"/>
      <c r="P2" s="515"/>
      <c r="Q2" s="529"/>
      <c r="R2" s="89"/>
      <c r="S2" s="90"/>
      <c r="T2" s="90"/>
      <c r="U2" s="434"/>
      <c r="V2" s="339"/>
      <c r="W2" s="339"/>
      <c r="X2" s="339"/>
      <c r="Y2" s="339"/>
      <c r="Z2" s="339"/>
      <c r="AA2" s="339"/>
      <c r="AB2" s="339"/>
      <c r="AC2" s="339"/>
      <c r="AD2" s="339"/>
      <c r="AE2" s="339"/>
      <c r="AF2" s="339"/>
      <c r="AG2" s="339"/>
      <c r="AH2" s="339"/>
      <c r="AI2" s="339"/>
      <c r="AJ2" s="339"/>
      <c r="AK2" s="339"/>
    </row>
    <row r="3" spans="1:37" ht="12.75" customHeight="1">
      <c r="A3" s="92" t="s">
        <v>1368</v>
      </c>
      <c r="B3" s="93" t="s">
        <v>1369</v>
      </c>
      <c r="C3" s="93" t="s">
        <v>9</v>
      </c>
      <c r="D3" s="93" t="s">
        <v>10</v>
      </c>
      <c r="E3" s="93" t="s">
        <v>1370</v>
      </c>
      <c r="F3" s="93" t="s">
        <v>12</v>
      </c>
      <c r="G3" s="93" t="s">
        <v>13</v>
      </c>
      <c r="H3" s="93" t="s">
        <v>1371</v>
      </c>
      <c r="I3" s="93" t="s">
        <v>1372</v>
      </c>
      <c r="J3" s="93" t="s">
        <v>1373</v>
      </c>
      <c r="K3" s="93" t="s">
        <v>1374</v>
      </c>
      <c r="L3" s="93" t="s">
        <v>1375</v>
      </c>
      <c r="M3" s="93" t="s">
        <v>1376</v>
      </c>
      <c r="N3" s="93" t="s">
        <v>20</v>
      </c>
      <c r="O3" s="93" t="s">
        <v>1377</v>
      </c>
      <c r="P3" s="93" t="s">
        <v>1378</v>
      </c>
      <c r="Q3" s="93" t="s">
        <v>1379</v>
      </c>
      <c r="R3" s="94" t="s">
        <v>1380</v>
      </c>
      <c r="S3" s="95" t="s">
        <v>1381</v>
      </c>
      <c r="T3" s="95" t="s">
        <v>6</v>
      </c>
      <c r="U3" s="95" t="s">
        <v>1382</v>
      </c>
      <c r="V3" s="435" t="s">
        <v>1383</v>
      </c>
      <c r="W3" s="436"/>
      <c r="X3" s="436"/>
      <c r="Y3" s="436"/>
      <c r="Z3" s="436"/>
      <c r="AA3" s="436"/>
      <c r="AB3" s="436"/>
      <c r="AC3" s="436"/>
      <c r="AD3" s="436"/>
      <c r="AE3" s="436"/>
      <c r="AF3" s="436"/>
      <c r="AG3" s="436"/>
      <c r="AH3" s="436"/>
      <c r="AI3" s="436"/>
      <c r="AJ3" s="436"/>
      <c r="AK3" s="436"/>
    </row>
    <row r="4" spans="1:37" ht="12.75" customHeight="1">
      <c r="A4" s="96" t="s">
        <v>1655</v>
      </c>
      <c r="B4" s="97" t="s">
        <v>272</v>
      </c>
      <c r="C4" s="96" t="s">
        <v>267</v>
      </c>
      <c r="D4" s="96">
        <v>80111600</v>
      </c>
      <c r="E4" s="96" t="s">
        <v>273</v>
      </c>
      <c r="F4" s="96" t="s">
        <v>43</v>
      </c>
      <c r="G4" s="96" t="str">
        <f t="shared" ref="G4:G106" si="0">+F4</f>
        <v>FEBRERO</v>
      </c>
      <c r="H4" s="96">
        <v>6</v>
      </c>
      <c r="I4" s="96">
        <v>1</v>
      </c>
      <c r="J4" s="96" t="s">
        <v>44</v>
      </c>
      <c r="K4" s="96" t="s">
        <v>45</v>
      </c>
      <c r="L4" s="98">
        <v>5000000</v>
      </c>
      <c r="M4" s="98">
        <f>-L4*H4</f>
        <v>-30000000</v>
      </c>
      <c r="N4" s="96" t="s">
        <v>269</v>
      </c>
      <c r="O4" s="96" t="s">
        <v>47</v>
      </c>
      <c r="P4" s="96" t="s">
        <v>270</v>
      </c>
      <c r="Q4" s="530" t="s">
        <v>1657</v>
      </c>
      <c r="R4" s="96" t="s">
        <v>1387</v>
      </c>
      <c r="S4" s="96">
        <v>8080</v>
      </c>
      <c r="T4" s="96">
        <v>2024110010212</v>
      </c>
      <c r="U4" s="96">
        <v>1</v>
      </c>
      <c r="V4" s="99"/>
      <c r="W4" s="99">
        <f t="shared" ref="W4:W258" si="1">COUNTIF($B$4:$B$454,B4)</f>
        <v>2</v>
      </c>
      <c r="X4" s="99"/>
      <c r="Y4" s="100"/>
      <c r="Z4" s="100"/>
      <c r="AA4" s="99"/>
      <c r="AB4" s="101"/>
      <c r="AC4" s="102"/>
      <c r="AD4" s="102"/>
      <c r="AE4" s="102"/>
      <c r="AF4" s="102"/>
      <c r="AG4" s="102"/>
      <c r="AH4" s="102"/>
      <c r="AI4" s="102"/>
      <c r="AJ4" s="102"/>
      <c r="AK4" s="102"/>
    </row>
    <row r="5" spans="1:37" ht="12.75" customHeight="1">
      <c r="A5" s="96" t="s">
        <v>1384</v>
      </c>
      <c r="B5" s="97" t="s">
        <v>272</v>
      </c>
      <c r="C5" s="96" t="s">
        <v>267</v>
      </c>
      <c r="D5" s="96">
        <v>80111600</v>
      </c>
      <c r="E5" s="96" t="s">
        <v>1385</v>
      </c>
      <c r="F5" s="96" t="s">
        <v>43</v>
      </c>
      <c r="G5" s="96" t="str">
        <f t="shared" si="0"/>
        <v>FEBRERO</v>
      </c>
      <c r="H5" s="96">
        <v>6</v>
      </c>
      <c r="I5" s="96">
        <v>1</v>
      </c>
      <c r="J5" s="96" t="s">
        <v>44</v>
      </c>
      <c r="K5" s="96" t="s">
        <v>45</v>
      </c>
      <c r="L5" s="98">
        <v>5000000</v>
      </c>
      <c r="M5" s="98">
        <f>+L5*H5</f>
        <v>30000000</v>
      </c>
      <c r="N5" s="96" t="s">
        <v>269</v>
      </c>
      <c r="O5" s="96" t="s">
        <v>1386</v>
      </c>
      <c r="P5" s="96" t="s">
        <v>270</v>
      </c>
      <c r="Q5" s="529"/>
      <c r="R5" s="96" t="s">
        <v>1387</v>
      </c>
      <c r="S5" s="96">
        <v>8080</v>
      </c>
      <c r="T5" s="96">
        <v>2024110010212</v>
      </c>
      <c r="U5" s="96">
        <v>1</v>
      </c>
      <c r="V5" s="99"/>
      <c r="W5" s="99">
        <f t="shared" si="1"/>
        <v>2</v>
      </c>
      <c r="X5" s="99"/>
      <c r="Y5" s="100"/>
      <c r="Z5" s="100"/>
      <c r="AA5" s="99"/>
      <c r="AB5" s="101"/>
      <c r="AC5" s="102"/>
      <c r="AD5" s="102"/>
      <c r="AE5" s="102"/>
      <c r="AF5" s="102"/>
      <c r="AG5" s="102"/>
      <c r="AH5" s="102"/>
      <c r="AI5" s="102"/>
      <c r="AJ5" s="102"/>
      <c r="AK5" s="102"/>
    </row>
    <row r="6" spans="1:37" ht="12.75" customHeight="1">
      <c r="A6" s="96" t="s">
        <v>1655</v>
      </c>
      <c r="B6" s="97" t="s">
        <v>278</v>
      </c>
      <c r="C6" s="96" t="s">
        <v>267</v>
      </c>
      <c r="D6" s="96">
        <v>80111600</v>
      </c>
      <c r="E6" s="96" t="s">
        <v>279</v>
      </c>
      <c r="F6" s="96" t="s">
        <v>280</v>
      </c>
      <c r="G6" s="96" t="str">
        <f t="shared" si="0"/>
        <v>MARZO</v>
      </c>
      <c r="H6" s="96">
        <v>4</v>
      </c>
      <c r="I6" s="96">
        <v>1</v>
      </c>
      <c r="J6" s="96" t="s">
        <v>44</v>
      </c>
      <c r="K6" s="96" t="s">
        <v>45</v>
      </c>
      <c r="L6" s="98">
        <v>4000000</v>
      </c>
      <c r="M6" s="98">
        <f>-L6*H6</f>
        <v>-16000000</v>
      </c>
      <c r="N6" s="96" t="s">
        <v>269</v>
      </c>
      <c r="O6" s="96" t="s">
        <v>47</v>
      </c>
      <c r="P6" s="96" t="s">
        <v>270</v>
      </c>
      <c r="Q6" s="530" t="s">
        <v>1657</v>
      </c>
      <c r="R6" s="96" t="s">
        <v>1387</v>
      </c>
      <c r="S6" s="96">
        <v>8080</v>
      </c>
      <c r="T6" s="96">
        <v>2024110010212</v>
      </c>
      <c r="U6" s="96">
        <v>1</v>
      </c>
      <c r="V6" s="99"/>
      <c r="W6" s="99">
        <f t="shared" si="1"/>
        <v>2</v>
      </c>
      <c r="X6" s="99"/>
      <c r="Y6" s="100"/>
      <c r="Z6" s="100"/>
      <c r="AA6" s="99"/>
      <c r="AB6" s="101"/>
      <c r="AC6" s="102"/>
      <c r="AD6" s="102"/>
      <c r="AE6" s="102"/>
      <c r="AF6" s="102"/>
      <c r="AG6" s="102"/>
      <c r="AH6" s="102"/>
      <c r="AI6" s="102"/>
      <c r="AJ6" s="102"/>
      <c r="AK6" s="102"/>
    </row>
    <row r="7" spans="1:37" ht="12.75" customHeight="1">
      <c r="A7" s="96" t="s">
        <v>1384</v>
      </c>
      <c r="B7" s="97" t="s">
        <v>278</v>
      </c>
      <c r="C7" s="96" t="s">
        <v>267</v>
      </c>
      <c r="D7" s="96">
        <v>80111600</v>
      </c>
      <c r="E7" s="96" t="s">
        <v>1388</v>
      </c>
      <c r="F7" s="96" t="s">
        <v>280</v>
      </c>
      <c r="G7" s="96" t="str">
        <f t="shared" si="0"/>
        <v>MARZO</v>
      </c>
      <c r="H7" s="96">
        <v>4</v>
      </c>
      <c r="I7" s="96">
        <v>1</v>
      </c>
      <c r="J7" s="96" t="s">
        <v>44</v>
      </c>
      <c r="K7" s="96" t="s">
        <v>45</v>
      </c>
      <c r="L7" s="98">
        <v>4000000</v>
      </c>
      <c r="M7" s="98">
        <f>+L7*H7</f>
        <v>16000000</v>
      </c>
      <c r="N7" s="96" t="s">
        <v>269</v>
      </c>
      <c r="O7" s="96" t="s">
        <v>1386</v>
      </c>
      <c r="P7" s="96" t="s">
        <v>270</v>
      </c>
      <c r="Q7" s="529"/>
      <c r="R7" s="96" t="s">
        <v>1387</v>
      </c>
      <c r="S7" s="96">
        <v>8080</v>
      </c>
      <c r="T7" s="96">
        <v>2024110010212</v>
      </c>
      <c r="U7" s="96">
        <v>1</v>
      </c>
      <c r="V7" s="99"/>
      <c r="W7" s="99">
        <f t="shared" si="1"/>
        <v>2</v>
      </c>
      <c r="X7" s="99"/>
      <c r="Y7" s="100"/>
      <c r="Z7" s="100"/>
      <c r="AA7" s="99"/>
      <c r="AB7" s="101"/>
      <c r="AC7" s="102"/>
      <c r="AD7" s="102"/>
      <c r="AE7" s="102"/>
      <c r="AF7" s="102"/>
      <c r="AG7" s="102"/>
      <c r="AH7" s="102"/>
      <c r="AI7" s="102"/>
      <c r="AJ7" s="102"/>
      <c r="AK7" s="102"/>
    </row>
    <row r="8" spans="1:37" ht="12.75" customHeight="1">
      <c r="A8" s="96" t="s">
        <v>1655</v>
      </c>
      <c r="B8" s="97" t="s">
        <v>283</v>
      </c>
      <c r="C8" s="96" t="s">
        <v>267</v>
      </c>
      <c r="D8" s="96">
        <v>80111600</v>
      </c>
      <c r="E8" s="96" t="s">
        <v>284</v>
      </c>
      <c r="F8" s="96" t="s">
        <v>43</v>
      </c>
      <c r="G8" s="96" t="str">
        <f t="shared" si="0"/>
        <v>FEBRERO</v>
      </c>
      <c r="H8" s="96">
        <v>5</v>
      </c>
      <c r="I8" s="96">
        <v>1</v>
      </c>
      <c r="J8" s="96" t="s">
        <v>44</v>
      </c>
      <c r="K8" s="96" t="s">
        <v>45</v>
      </c>
      <c r="L8" s="98">
        <v>5000000</v>
      </c>
      <c r="M8" s="98">
        <f>-L8*H8</f>
        <v>-25000000</v>
      </c>
      <c r="N8" s="96" t="s">
        <v>269</v>
      </c>
      <c r="O8" s="96" t="s">
        <v>47</v>
      </c>
      <c r="P8" s="96" t="s">
        <v>270</v>
      </c>
      <c r="Q8" s="530" t="s">
        <v>1657</v>
      </c>
      <c r="R8" s="96" t="s">
        <v>1387</v>
      </c>
      <c r="S8" s="96">
        <v>8080</v>
      </c>
      <c r="T8" s="96">
        <v>2024110010212</v>
      </c>
      <c r="U8" s="96">
        <v>1</v>
      </c>
      <c r="V8" s="99"/>
      <c r="W8" s="99">
        <f t="shared" si="1"/>
        <v>2</v>
      </c>
      <c r="X8" s="99"/>
      <c r="Y8" s="100"/>
      <c r="Z8" s="100"/>
      <c r="AA8" s="99"/>
      <c r="AB8" s="101"/>
      <c r="AC8" s="102"/>
      <c r="AD8" s="102"/>
      <c r="AE8" s="102"/>
      <c r="AF8" s="102"/>
      <c r="AG8" s="102"/>
      <c r="AH8" s="102"/>
      <c r="AI8" s="102"/>
      <c r="AJ8" s="102"/>
      <c r="AK8" s="102"/>
    </row>
    <row r="9" spans="1:37" ht="12.75" customHeight="1">
      <c r="A9" s="96" t="s">
        <v>1384</v>
      </c>
      <c r="B9" s="97" t="s">
        <v>283</v>
      </c>
      <c r="C9" s="96" t="s">
        <v>267</v>
      </c>
      <c r="D9" s="96">
        <v>80111600</v>
      </c>
      <c r="E9" s="96" t="s">
        <v>1389</v>
      </c>
      <c r="F9" s="96" t="s">
        <v>43</v>
      </c>
      <c r="G9" s="96" t="str">
        <f t="shared" si="0"/>
        <v>FEBRERO</v>
      </c>
      <c r="H9" s="96">
        <v>5</v>
      </c>
      <c r="I9" s="96">
        <v>1</v>
      </c>
      <c r="J9" s="96" t="s">
        <v>44</v>
      </c>
      <c r="K9" s="96" t="s">
        <v>45</v>
      </c>
      <c r="L9" s="98">
        <v>5000000</v>
      </c>
      <c r="M9" s="98">
        <f>L9*H9</f>
        <v>25000000</v>
      </c>
      <c r="N9" s="96" t="s">
        <v>269</v>
      </c>
      <c r="O9" s="96" t="s">
        <v>1390</v>
      </c>
      <c r="P9" s="96" t="s">
        <v>270</v>
      </c>
      <c r="Q9" s="529"/>
      <c r="R9" s="96" t="s">
        <v>1387</v>
      </c>
      <c r="S9" s="96">
        <v>8080</v>
      </c>
      <c r="T9" s="96">
        <v>2024110010212</v>
      </c>
      <c r="U9" s="96">
        <v>1</v>
      </c>
      <c r="V9" s="99"/>
      <c r="W9" s="99">
        <f t="shared" si="1"/>
        <v>2</v>
      </c>
      <c r="X9" s="99"/>
      <c r="Y9" s="100"/>
      <c r="Z9" s="100"/>
      <c r="AA9" s="99"/>
      <c r="AB9" s="101"/>
      <c r="AC9" s="102"/>
      <c r="AD9" s="102"/>
      <c r="AE9" s="102"/>
      <c r="AF9" s="102"/>
      <c r="AG9" s="102"/>
      <c r="AH9" s="102"/>
      <c r="AI9" s="102"/>
      <c r="AJ9" s="102"/>
      <c r="AK9" s="102"/>
    </row>
    <row r="10" spans="1:37" ht="12.75" customHeight="1">
      <c r="A10" s="96" t="s">
        <v>1655</v>
      </c>
      <c r="B10" s="97" t="s">
        <v>287</v>
      </c>
      <c r="C10" s="96" t="s">
        <v>267</v>
      </c>
      <c r="D10" s="96">
        <v>80111600</v>
      </c>
      <c r="E10" s="96" t="s">
        <v>288</v>
      </c>
      <c r="F10" s="96" t="s">
        <v>280</v>
      </c>
      <c r="G10" s="96" t="str">
        <f t="shared" si="0"/>
        <v>MARZO</v>
      </c>
      <c r="H10" s="96">
        <v>4</v>
      </c>
      <c r="I10" s="96">
        <v>1</v>
      </c>
      <c r="J10" s="96" t="s">
        <v>44</v>
      </c>
      <c r="K10" s="96" t="s">
        <v>45</v>
      </c>
      <c r="L10" s="98">
        <v>4000000</v>
      </c>
      <c r="M10" s="98">
        <f>-L10*H10</f>
        <v>-16000000</v>
      </c>
      <c r="N10" s="96" t="s">
        <v>269</v>
      </c>
      <c r="O10" s="96" t="s">
        <v>47</v>
      </c>
      <c r="P10" s="96" t="s">
        <v>270</v>
      </c>
      <c r="Q10" s="530" t="s">
        <v>1657</v>
      </c>
      <c r="R10" s="96" t="s">
        <v>1387</v>
      </c>
      <c r="S10" s="96">
        <v>8080</v>
      </c>
      <c r="T10" s="96">
        <v>2024110010212</v>
      </c>
      <c r="U10" s="96">
        <v>1</v>
      </c>
      <c r="V10" s="99"/>
      <c r="W10" s="99">
        <f t="shared" si="1"/>
        <v>2</v>
      </c>
      <c r="X10" s="99"/>
      <c r="Y10" s="100"/>
      <c r="Z10" s="100"/>
      <c r="AA10" s="99"/>
      <c r="AB10" s="101"/>
      <c r="AC10" s="102"/>
      <c r="AD10" s="102"/>
      <c r="AE10" s="102"/>
      <c r="AF10" s="102"/>
      <c r="AG10" s="102"/>
      <c r="AH10" s="102"/>
      <c r="AI10" s="102"/>
      <c r="AJ10" s="102"/>
      <c r="AK10" s="102"/>
    </row>
    <row r="11" spans="1:37" ht="12.75" customHeight="1">
      <c r="A11" s="96" t="s">
        <v>1384</v>
      </c>
      <c r="B11" s="97" t="s">
        <v>287</v>
      </c>
      <c r="C11" s="96" t="s">
        <v>267</v>
      </c>
      <c r="D11" s="96">
        <v>80111600</v>
      </c>
      <c r="E11" s="96" t="s">
        <v>1391</v>
      </c>
      <c r="F11" s="96" t="s">
        <v>280</v>
      </c>
      <c r="G11" s="96" t="str">
        <f t="shared" si="0"/>
        <v>MARZO</v>
      </c>
      <c r="H11" s="96">
        <v>4</v>
      </c>
      <c r="I11" s="96">
        <v>1</v>
      </c>
      <c r="J11" s="96" t="s">
        <v>44</v>
      </c>
      <c r="K11" s="96" t="s">
        <v>45</v>
      </c>
      <c r="L11" s="98">
        <v>4000000</v>
      </c>
      <c r="M11" s="98">
        <f>+L11*H11</f>
        <v>16000000</v>
      </c>
      <c r="N11" s="96" t="s">
        <v>269</v>
      </c>
      <c r="O11" s="96" t="s">
        <v>1386</v>
      </c>
      <c r="P11" s="96" t="s">
        <v>270</v>
      </c>
      <c r="Q11" s="529"/>
      <c r="R11" s="96" t="s">
        <v>1387</v>
      </c>
      <c r="S11" s="96">
        <v>8080</v>
      </c>
      <c r="T11" s="96">
        <v>2024110010212</v>
      </c>
      <c r="U11" s="96">
        <v>1</v>
      </c>
      <c r="V11" s="99"/>
      <c r="W11" s="99">
        <f t="shared" si="1"/>
        <v>2</v>
      </c>
      <c r="X11" s="99"/>
      <c r="Y11" s="100"/>
      <c r="Z11" s="100"/>
      <c r="AA11" s="99"/>
      <c r="AB11" s="101"/>
      <c r="AC11" s="102"/>
      <c r="AD11" s="102"/>
      <c r="AE11" s="102"/>
      <c r="AF11" s="102"/>
      <c r="AG11" s="102"/>
      <c r="AH11" s="102"/>
      <c r="AI11" s="102"/>
      <c r="AJ11" s="102"/>
      <c r="AK11" s="102"/>
    </row>
    <row r="12" spans="1:37" ht="12.75" customHeight="1">
      <c r="A12" s="96" t="s">
        <v>1655</v>
      </c>
      <c r="B12" s="97" t="s">
        <v>293</v>
      </c>
      <c r="C12" s="96" t="s">
        <v>267</v>
      </c>
      <c r="D12" s="96">
        <v>80111600</v>
      </c>
      <c r="E12" s="96" t="s">
        <v>294</v>
      </c>
      <c r="F12" s="96" t="s">
        <v>295</v>
      </c>
      <c r="G12" s="96" t="str">
        <f t="shared" si="0"/>
        <v>Marzo</v>
      </c>
      <c r="H12" s="96">
        <v>4</v>
      </c>
      <c r="I12" s="96">
        <v>1</v>
      </c>
      <c r="J12" s="96" t="s">
        <v>44</v>
      </c>
      <c r="K12" s="96" t="s">
        <v>45</v>
      </c>
      <c r="L12" s="98">
        <v>4000000</v>
      </c>
      <c r="M12" s="98">
        <f>-L12*H12</f>
        <v>-16000000</v>
      </c>
      <c r="N12" s="96" t="s">
        <v>269</v>
      </c>
      <c r="O12" s="96" t="s">
        <v>47</v>
      </c>
      <c r="P12" s="96" t="s">
        <v>270</v>
      </c>
      <c r="Q12" s="530" t="s">
        <v>1657</v>
      </c>
      <c r="R12" s="96" t="s">
        <v>1387</v>
      </c>
      <c r="S12" s="96">
        <v>8080</v>
      </c>
      <c r="T12" s="96">
        <v>2024110010212</v>
      </c>
      <c r="U12" s="96">
        <v>1</v>
      </c>
      <c r="V12" s="99"/>
      <c r="W12" s="99">
        <f t="shared" si="1"/>
        <v>2</v>
      </c>
      <c r="X12" s="99"/>
      <c r="Y12" s="100"/>
      <c r="Z12" s="100"/>
      <c r="AA12" s="99"/>
      <c r="AB12" s="101"/>
      <c r="AC12" s="102"/>
      <c r="AD12" s="102"/>
      <c r="AE12" s="102"/>
      <c r="AF12" s="102"/>
      <c r="AG12" s="102"/>
      <c r="AH12" s="102"/>
      <c r="AI12" s="102"/>
      <c r="AJ12" s="102"/>
      <c r="AK12" s="102"/>
    </row>
    <row r="13" spans="1:37" ht="12.75" customHeight="1">
      <c r="A13" s="96" t="s">
        <v>1384</v>
      </c>
      <c r="B13" s="97" t="s">
        <v>293</v>
      </c>
      <c r="C13" s="96" t="s">
        <v>267</v>
      </c>
      <c r="D13" s="96">
        <v>80111600</v>
      </c>
      <c r="E13" s="96" t="s">
        <v>1392</v>
      </c>
      <c r="F13" s="96" t="s">
        <v>295</v>
      </c>
      <c r="G13" s="96" t="str">
        <f t="shared" si="0"/>
        <v>Marzo</v>
      </c>
      <c r="H13" s="96">
        <v>4</v>
      </c>
      <c r="I13" s="96">
        <v>1</v>
      </c>
      <c r="J13" s="96" t="s">
        <v>44</v>
      </c>
      <c r="K13" s="96" t="s">
        <v>45</v>
      </c>
      <c r="L13" s="98">
        <v>4000000</v>
      </c>
      <c r="M13" s="98">
        <f>+L13*H13</f>
        <v>16000000</v>
      </c>
      <c r="N13" s="96" t="s">
        <v>269</v>
      </c>
      <c r="O13" s="96" t="s">
        <v>1386</v>
      </c>
      <c r="P13" s="96" t="s">
        <v>270</v>
      </c>
      <c r="Q13" s="529"/>
      <c r="R13" s="96" t="s">
        <v>1387</v>
      </c>
      <c r="S13" s="96">
        <v>8080</v>
      </c>
      <c r="T13" s="96">
        <v>2024110010212</v>
      </c>
      <c r="U13" s="96">
        <v>1</v>
      </c>
      <c r="V13" s="99"/>
      <c r="W13" s="99">
        <f t="shared" si="1"/>
        <v>2</v>
      </c>
      <c r="X13" s="99"/>
      <c r="Y13" s="100"/>
      <c r="Z13" s="100"/>
      <c r="AA13" s="99"/>
      <c r="AB13" s="101"/>
      <c r="AC13" s="102"/>
      <c r="AD13" s="102"/>
      <c r="AE13" s="102"/>
      <c r="AF13" s="102"/>
      <c r="AG13" s="102"/>
      <c r="AH13" s="102"/>
      <c r="AI13" s="102"/>
      <c r="AJ13" s="102"/>
      <c r="AK13" s="102"/>
    </row>
    <row r="14" spans="1:37" ht="12.75" customHeight="1">
      <c r="A14" s="96" t="s">
        <v>1655</v>
      </c>
      <c r="B14" s="97" t="s">
        <v>296</v>
      </c>
      <c r="C14" s="96" t="s">
        <v>267</v>
      </c>
      <c r="D14" s="96">
        <v>80111600</v>
      </c>
      <c r="E14" s="96" t="s">
        <v>297</v>
      </c>
      <c r="F14" s="96" t="s">
        <v>43</v>
      </c>
      <c r="G14" s="96" t="str">
        <f t="shared" si="0"/>
        <v>FEBRERO</v>
      </c>
      <c r="H14" s="96">
        <v>5</v>
      </c>
      <c r="I14" s="96">
        <v>1</v>
      </c>
      <c r="J14" s="96" t="s">
        <v>44</v>
      </c>
      <c r="K14" s="96" t="s">
        <v>45</v>
      </c>
      <c r="L14" s="98">
        <v>6000000</v>
      </c>
      <c r="M14" s="98">
        <f>-L14*H14</f>
        <v>-30000000</v>
      </c>
      <c r="N14" s="96" t="s">
        <v>269</v>
      </c>
      <c r="O14" s="96" t="s">
        <v>47</v>
      </c>
      <c r="P14" s="96" t="s">
        <v>270</v>
      </c>
      <c r="Q14" s="530" t="s">
        <v>1657</v>
      </c>
      <c r="R14" s="96" t="s">
        <v>1387</v>
      </c>
      <c r="S14" s="96">
        <v>8080</v>
      </c>
      <c r="T14" s="96">
        <v>2024110010212</v>
      </c>
      <c r="U14" s="96">
        <v>1</v>
      </c>
      <c r="V14" s="99"/>
      <c r="W14" s="99">
        <f t="shared" si="1"/>
        <v>2</v>
      </c>
      <c r="X14" s="99"/>
      <c r="Y14" s="100"/>
      <c r="Z14" s="100"/>
      <c r="AA14" s="99"/>
      <c r="AB14" s="101"/>
      <c r="AC14" s="102"/>
      <c r="AD14" s="102"/>
      <c r="AE14" s="102"/>
      <c r="AF14" s="102"/>
      <c r="AG14" s="102"/>
      <c r="AH14" s="102"/>
      <c r="AI14" s="102"/>
      <c r="AJ14" s="102"/>
      <c r="AK14" s="102"/>
    </row>
    <row r="15" spans="1:37" ht="12.75" customHeight="1">
      <c r="A15" s="96" t="s">
        <v>1384</v>
      </c>
      <c r="B15" s="97" t="s">
        <v>296</v>
      </c>
      <c r="C15" s="96" t="s">
        <v>267</v>
      </c>
      <c r="D15" s="96">
        <v>80111600</v>
      </c>
      <c r="E15" s="96" t="s">
        <v>1393</v>
      </c>
      <c r="F15" s="96" t="s">
        <v>43</v>
      </c>
      <c r="G15" s="96" t="str">
        <f t="shared" si="0"/>
        <v>FEBRERO</v>
      </c>
      <c r="H15" s="96">
        <v>5</v>
      </c>
      <c r="I15" s="96">
        <v>1</v>
      </c>
      <c r="J15" s="96" t="s">
        <v>44</v>
      </c>
      <c r="K15" s="96" t="s">
        <v>45</v>
      </c>
      <c r="L15" s="98">
        <v>6000000</v>
      </c>
      <c r="M15" s="98">
        <f>+L15*H15</f>
        <v>30000000</v>
      </c>
      <c r="N15" s="96" t="s">
        <v>269</v>
      </c>
      <c r="O15" s="96" t="s">
        <v>1386</v>
      </c>
      <c r="P15" s="96" t="s">
        <v>270</v>
      </c>
      <c r="Q15" s="529"/>
      <c r="R15" s="96" t="s">
        <v>1387</v>
      </c>
      <c r="S15" s="96">
        <v>8080</v>
      </c>
      <c r="T15" s="96">
        <v>2024110010212</v>
      </c>
      <c r="U15" s="96">
        <v>1</v>
      </c>
      <c r="V15" s="99"/>
      <c r="W15" s="99">
        <f t="shared" si="1"/>
        <v>2</v>
      </c>
      <c r="X15" s="99"/>
      <c r="Y15" s="100"/>
      <c r="Z15" s="100"/>
      <c r="AA15" s="99"/>
      <c r="AB15" s="101"/>
      <c r="AC15" s="102"/>
      <c r="AD15" s="102"/>
      <c r="AE15" s="102"/>
      <c r="AF15" s="102"/>
      <c r="AG15" s="102"/>
      <c r="AH15" s="102"/>
      <c r="AI15" s="102"/>
      <c r="AJ15" s="102"/>
      <c r="AK15" s="102"/>
    </row>
    <row r="16" spans="1:37" ht="12.75" customHeight="1">
      <c r="A16" s="96" t="s">
        <v>1655</v>
      </c>
      <c r="B16" s="97" t="s">
        <v>298</v>
      </c>
      <c r="C16" s="96" t="s">
        <v>267</v>
      </c>
      <c r="D16" s="96">
        <v>80111600</v>
      </c>
      <c r="E16" s="96" t="s">
        <v>299</v>
      </c>
      <c r="F16" s="96" t="s">
        <v>280</v>
      </c>
      <c r="G16" s="96" t="str">
        <f t="shared" si="0"/>
        <v>MARZO</v>
      </c>
      <c r="H16" s="96">
        <v>4</v>
      </c>
      <c r="I16" s="96">
        <v>1</v>
      </c>
      <c r="J16" s="96" t="s">
        <v>44</v>
      </c>
      <c r="K16" s="96" t="s">
        <v>45</v>
      </c>
      <c r="L16" s="98">
        <v>6000000</v>
      </c>
      <c r="M16" s="98">
        <f>-L16*H16</f>
        <v>-24000000</v>
      </c>
      <c r="N16" s="96" t="s">
        <v>269</v>
      </c>
      <c r="O16" s="96" t="s">
        <v>47</v>
      </c>
      <c r="P16" s="96" t="s">
        <v>270</v>
      </c>
      <c r="Q16" s="530" t="s">
        <v>1657</v>
      </c>
      <c r="R16" s="96" t="s">
        <v>1387</v>
      </c>
      <c r="S16" s="96">
        <v>8080</v>
      </c>
      <c r="T16" s="96">
        <v>2024110010212</v>
      </c>
      <c r="U16" s="96">
        <v>1</v>
      </c>
      <c r="V16" s="99"/>
      <c r="W16" s="99">
        <f t="shared" si="1"/>
        <v>2</v>
      </c>
      <c r="X16" s="99"/>
      <c r="Y16" s="100"/>
      <c r="Z16" s="100"/>
      <c r="AA16" s="99"/>
      <c r="AB16" s="101"/>
      <c r="AC16" s="102"/>
      <c r="AD16" s="102"/>
      <c r="AE16" s="102"/>
      <c r="AF16" s="102"/>
      <c r="AG16" s="102"/>
      <c r="AH16" s="102"/>
      <c r="AI16" s="102"/>
      <c r="AJ16" s="102"/>
      <c r="AK16" s="102"/>
    </row>
    <row r="17" spans="1:37" ht="12.75" customHeight="1">
      <c r="A17" s="96" t="s">
        <v>1384</v>
      </c>
      <c r="B17" s="97" t="s">
        <v>298</v>
      </c>
      <c r="C17" s="96" t="s">
        <v>267</v>
      </c>
      <c r="D17" s="96">
        <v>80111600</v>
      </c>
      <c r="E17" s="96" t="s">
        <v>1394</v>
      </c>
      <c r="F17" s="96" t="s">
        <v>280</v>
      </c>
      <c r="G17" s="96" t="str">
        <f t="shared" si="0"/>
        <v>MARZO</v>
      </c>
      <c r="H17" s="96">
        <v>10</v>
      </c>
      <c r="I17" s="96">
        <v>1</v>
      </c>
      <c r="J17" s="96" t="s">
        <v>44</v>
      </c>
      <c r="K17" s="96" t="s">
        <v>45</v>
      </c>
      <c r="L17" s="98">
        <v>6000000</v>
      </c>
      <c r="M17" s="98">
        <f>L17*H17</f>
        <v>60000000</v>
      </c>
      <c r="N17" s="96" t="s">
        <v>269</v>
      </c>
      <c r="O17" s="96" t="s">
        <v>1390</v>
      </c>
      <c r="P17" s="96" t="s">
        <v>270</v>
      </c>
      <c r="Q17" s="529"/>
      <c r="R17" s="96" t="s">
        <v>1387</v>
      </c>
      <c r="S17" s="96">
        <v>8080</v>
      </c>
      <c r="T17" s="96">
        <v>2024110010212</v>
      </c>
      <c r="U17" s="96">
        <v>1</v>
      </c>
      <c r="V17" s="99"/>
      <c r="W17" s="99">
        <f t="shared" si="1"/>
        <v>2</v>
      </c>
      <c r="X17" s="99"/>
      <c r="Y17" s="100"/>
      <c r="Z17" s="100"/>
      <c r="AA17" s="99"/>
      <c r="AB17" s="101"/>
      <c r="AC17" s="102"/>
      <c r="AD17" s="102"/>
      <c r="AE17" s="102"/>
      <c r="AF17" s="102"/>
      <c r="AG17" s="102"/>
      <c r="AH17" s="102"/>
      <c r="AI17" s="102"/>
      <c r="AJ17" s="102"/>
      <c r="AK17" s="102"/>
    </row>
    <row r="18" spans="1:37" ht="12.75" customHeight="1">
      <c r="A18" s="96" t="s">
        <v>1655</v>
      </c>
      <c r="B18" s="97" t="s">
        <v>301</v>
      </c>
      <c r="C18" s="96" t="s">
        <v>267</v>
      </c>
      <c r="D18" s="96">
        <v>80111600</v>
      </c>
      <c r="E18" s="96" t="s">
        <v>290</v>
      </c>
      <c r="F18" s="96" t="s">
        <v>43</v>
      </c>
      <c r="G18" s="96" t="str">
        <f t="shared" si="0"/>
        <v>FEBRERO</v>
      </c>
      <c r="H18" s="96">
        <v>5</v>
      </c>
      <c r="I18" s="96">
        <v>1</v>
      </c>
      <c r="J18" s="96" t="s">
        <v>44</v>
      </c>
      <c r="K18" s="96" t="s">
        <v>45</v>
      </c>
      <c r="L18" s="98">
        <v>5000000</v>
      </c>
      <c r="M18" s="98">
        <f>+L18*-H18</f>
        <v>-25000000</v>
      </c>
      <c r="N18" s="96" t="s">
        <v>269</v>
      </c>
      <c r="O18" s="96" t="s">
        <v>47</v>
      </c>
      <c r="P18" s="96" t="s">
        <v>270</v>
      </c>
      <c r="Q18" s="530" t="s">
        <v>1657</v>
      </c>
      <c r="R18" s="96" t="s">
        <v>1387</v>
      </c>
      <c r="S18" s="96">
        <v>8080</v>
      </c>
      <c r="T18" s="96">
        <v>2024110010212</v>
      </c>
      <c r="U18" s="96">
        <v>1</v>
      </c>
      <c r="V18" s="99"/>
      <c r="W18" s="99">
        <f t="shared" si="1"/>
        <v>2</v>
      </c>
      <c r="X18" s="99"/>
      <c r="Y18" s="100"/>
      <c r="Z18" s="100"/>
      <c r="AA18" s="99"/>
      <c r="AB18" s="101"/>
      <c r="AC18" s="102"/>
      <c r="AD18" s="102"/>
      <c r="AE18" s="102"/>
      <c r="AF18" s="102"/>
      <c r="AG18" s="102"/>
      <c r="AH18" s="102"/>
      <c r="AI18" s="102"/>
      <c r="AJ18" s="102"/>
      <c r="AK18" s="102"/>
    </row>
    <row r="19" spans="1:37" ht="12.75" customHeight="1">
      <c r="A19" s="96" t="s">
        <v>1384</v>
      </c>
      <c r="B19" s="97" t="s">
        <v>301</v>
      </c>
      <c r="C19" s="96" t="s">
        <v>267</v>
      </c>
      <c r="D19" s="96">
        <v>80111600</v>
      </c>
      <c r="E19" s="96" t="s">
        <v>1395</v>
      </c>
      <c r="F19" s="96" t="s">
        <v>43</v>
      </c>
      <c r="G19" s="96" t="str">
        <f t="shared" si="0"/>
        <v>FEBRERO</v>
      </c>
      <c r="H19" s="96">
        <v>10</v>
      </c>
      <c r="I19" s="96">
        <v>1</v>
      </c>
      <c r="J19" s="96" t="s">
        <v>44</v>
      </c>
      <c r="K19" s="96" t="s">
        <v>45</v>
      </c>
      <c r="L19" s="98">
        <v>6000000</v>
      </c>
      <c r="M19" s="98">
        <f>+L19*H19</f>
        <v>60000000</v>
      </c>
      <c r="N19" s="96" t="s">
        <v>269</v>
      </c>
      <c r="O19" s="96" t="s">
        <v>1386</v>
      </c>
      <c r="P19" s="96" t="s">
        <v>270</v>
      </c>
      <c r="Q19" s="529"/>
      <c r="R19" s="96" t="s">
        <v>1387</v>
      </c>
      <c r="S19" s="96">
        <v>8080</v>
      </c>
      <c r="T19" s="96">
        <v>2024110010212</v>
      </c>
      <c r="U19" s="96">
        <v>1</v>
      </c>
      <c r="V19" s="99"/>
      <c r="W19" s="99">
        <f t="shared" si="1"/>
        <v>2</v>
      </c>
      <c r="X19" s="99"/>
      <c r="Y19" s="100"/>
      <c r="Z19" s="100"/>
      <c r="AA19" s="99"/>
      <c r="AB19" s="101"/>
      <c r="AC19" s="102"/>
      <c r="AD19" s="102"/>
      <c r="AE19" s="102"/>
      <c r="AF19" s="102"/>
      <c r="AG19" s="102"/>
      <c r="AH19" s="102"/>
      <c r="AI19" s="102"/>
      <c r="AJ19" s="102"/>
      <c r="AK19" s="102"/>
    </row>
    <row r="20" spans="1:37" ht="12.75" customHeight="1">
      <c r="A20" s="96" t="s">
        <v>1655</v>
      </c>
      <c r="B20" s="97" t="s">
        <v>304</v>
      </c>
      <c r="C20" s="96" t="s">
        <v>267</v>
      </c>
      <c r="D20" s="96">
        <v>80111600</v>
      </c>
      <c r="E20" s="96" t="s">
        <v>305</v>
      </c>
      <c r="F20" s="96" t="s">
        <v>42</v>
      </c>
      <c r="G20" s="96" t="str">
        <f t="shared" si="0"/>
        <v>ENERO</v>
      </c>
      <c r="H20" s="96">
        <v>6</v>
      </c>
      <c r="I20" s="96">
        <v>1</v>
      </c>
      <c r="J20" s="96" t="s">
        <v>44</v>
      </c>
      <c r="K20" s="96" t="s">
        <v>45</v>
      </c>
      <c r="L20" s="98">
        <v>7300000</v>
      </c>
      <c r="M20" s="98">
        <f>-L20*H20</f>
        <v>-43800000</v>
      </c>
      <c r="N20" s="96" t="s">
        <v>269</v>
      </c>
      <c r="O20" s="96" t="s">
        <v>47</v>
      </c>
      <c r="P20" s="96" t="s">
        <v>270</v>
      </c>
      <c r="Q20" s="530" t="s">
        <v>1657</v>
      </c>
      <c r="R20" s="96" t="s">
        <v>1387</v>
      </c>
      <c r="S20" s="96">
        <v>8080</v>
      </c>
      <c r="T20" s="96">
        <v>2024110010212</v>
      </c>
      <c r="U20" s="96">
        <v>1</v>
      </c>
      <c r="V20" s="99"/>
      <c r="W20" s="99">
        <f t="shared" si="1"/>
        <v>2</v>
      </c>
      <c r="X20" s="99"/>
      <c r="Y20" s="100"/>
      <c r="Z20" s="100"/>
      <c r="AA20" s="99"/>
      <c r="AB20" s="101"/>
      <c r="AC20" s="102"/>
      <c r="AD20" s="102"/>
      <c r="AE20" s="102"/>
      <c r="AF20" s="102"/>
      <c r="AG20" s="102"/>
      <c r="AH20" s="102"/>
      <c r="AI20" s="102"/>
      <c r="AJ20" s="102"/>
      <c r="AK20" s="102"/>
    </row>
    <row r="21" spans="1:37" ht="12.75" customHeight="1">
      <c r="A21" s="96" t="s">
        <v>1384</v>
      </c>
      <c r="B21" s="97" t="s">
        <v>304</v>
      </c>
      <c r="C21" s="96" t="s">
        <v>267</v>
      </c>
      <c r="D21" s="96">
        <v>80111600</v>
      </c>
      <c r="E21" s="96" t="s">
        <v>1396</v>
      </c>
      <c r="F21" s="96" t="s">
        <v>42</v>
      </c>
      <c r="G21" s="96" t="str">
        <f t="shared" si="0"/>
        <v>ENERO</v>
      </c>
      <c r="H21" s="96">
        <v>6</v>
      </c>
      <c r="I21" s="96">
        <v>1</v>
      </c>
      <c r="J21" s="96" t="s">
        <v>44</v>
      </c>
      <c r="K21" s="96" t="s">
        <v>45</v>
      </c>
      <c r="L21" s="98">
        <v>7300000</v>
      </c>
      <c r="M21" s="98">
        <f>+L21*H21</f>
        <v>43800000</v>
      </c>
      <c r="N21" s="96" t="s">
        <v>269</v>
      </c>
      <c r="O21" s="96" t="s">
        <v>1390</v>
      </c>
      <c r="P21" s="96" t="s">
        <v>270</v>
      </c>
      <c r="Q21" s="529"/>
      <c r="R21" s="96" t="s">
        <v>1387</v>
      </c>
      <c r="S21" s="96">
        <v>8080</v>
      </c>
      <c r="T21" s="96">
        <v>2024110010212</v>
      </c>
      <c r="U21" s="96">
        <v>1</v>
      </c>
      <c r="V21" s="99"/>
      <c r="W21" s="99">
        <f t="shared" si="1"/>
        <v>2</v>
      </c>
      <c r="X21" s="99"/>
      <c r="Y21" s="100"/>
      <c r="Z21" s="100"/>
      <c r="AA21" s="99"/>
      <c r="AB21" s="101"/>
      <c r="AC21" s="102"/>
      <c r="AD21" s="102"/>
      <c r="AE21" s="102"/>
      <c r="AF21" s="102"/>
      <c r="AG21" s="102"/>
      <c r="AH21" s="102"/>
      <c r="AI21" s="102"/>
      <c r="AJ21" s="102"/>
      <c r="AK21" s="102"/>
    </row>
    <row r="22" spans="1:37" ht="12.75" customHeight="1">
      <c r="A22" s="96" t="s">
        <v>1655</v>
      </c>
      <c r="B22" s="97" t="s">
        <v>306</v>
      </c>
      <c r="C22" s="96" t="s">
        <v>267</v>
      </c>
      <c r="D22" s="96">
        <v>80111600</v>
      </c>
      <c r="E22" s="96" t="s">
        <v>307</v>
      </c>
      <c r="F22" s="96" t="s">
        <v>43</v>
      </c>
      <c r="G22" s="96" t="str">
        <f t="shared" si="0"/>
        <v>FEBRERO</v>
      </c>
      <c r="H22" s="96">
        <v>5</v>
      </c>
      <c r="I22" s="96">
        <v>1</v>
      </c>
      <c r="J22" s="96" t="s">
        <v>44</v>
      </c>
      <c r="K22" s="96" t="s">
        <v>45</v>
      </c>
      <c r="L22" s="98">
        <v>5000000</v>
      </c>
      <c r="M22" s="98">
        <f>-L22*H22</f>
        <v>-25000000</v>
      </c>
      <c r="N22" s="96" t="s">
        <v>269</v>
      </c>
      <c r="O22" s="96" t="s">
        <v>47</v>
      </c>
      <c r="P22" s="96" t="s">
        <v>270</v>
      </c>
      <c r="Q22" s="530" t="s">
        <v>1657</v>
      </c>
      <c r="R22" s="96" t="s">
        <v>1387</v>
      </c>
      <c r="S22" s="96">
        <v>8080</v>
      </c>
      <c r="T22" s="96">
        <v>2024110010212</v>
      </c>
      <c r="U22" s="96">
        <v>1</v>
      </c>
      <c r="V22" s="99"/>
      <c r="W22" s="99">
        <f t="shared" si="1"/>
        <v>2</v>
      </c>
      <c r="X22" s="99"/>
      <c r="Y22" s="100"/>
      <c r="Z22" s="100"/>
      <c r="AA22" s="99"/>
      <c r="AB22" s="101"/>
      <c r="AC22" s="102"/>
      <c r="AD22" s="102"/>
      <c r="AE22" s="102"/>
      <c r="AF22" s="102"/>
      <c r="AG22" s="102"/>
      <c r="AH22" s="102"/>
      <c r="AI22" s="102"/>
      <c r="AJ22" s="102"/>
      <c r="AK22" s="102"/>
    </row>
    <row r="23" spans="1:37" ht="12.75" customHeight="1">
      <c r="A23" s="96" t="s">
        <v>1384</v>
      </c>
      <c r="B23" s="97" t="s">
        <v>306</v>
      </c>
      <c r="C23" s="96" t="s">
        <v>267</v>
      </c>
      <c r="D23" s="96">
        <v>80111600</v>
      </c>
      <c r="E23" s="96" t="s">
        <v>307</v>
      </c>
      <c r="F23" s="96" t="s">
        <v>43</v>
      </c>
      <c r="G23" s="96" t="str">
        <f t="shared" si="0"/>
        <v>FEBRERO</v>
      </c>
      <c r="H23" s="96">
        <v>5</v>
      </c>
      <c r="I23" s="96">
        <v>1</v>
      </c>
      <c r="J23" s="96" t="s">
        <v>44</v>
      </c>
      <c r="K23" s="96" t="s">
        <v>45</v>
      </c>
      <c r="L23" s="98">
        <v>5000000</v>
      </c>
      <c r="M23" s="98">
        <f>+L23*H23</f>
        <v>25000000</v>
      </c>
      <c r="N23" s="96" t="s">
        <v>269</v>
      </c>
      <c r="O23" s="96" t="s">
        <v>1386</v>
      </c>
      <c r="P23" s="96" t="s">
        <v>270</v>
      </c>
      <c r="Q23" s="529"/>
      <c r="R23" s="96" t="s">
        <v>1387</v>
      </c>
      <c r="S23" s="96">
        <v>8080</v>
      </c>
      <c r="T23" s="96">
        <v>2024110010212</v>
      </c>
      <c r="U23" s="96">
        <v>1</v>
      </c>
      <c r="V23" s="99"/>
      <c r="W23" s="99">
        <f t="shared" si="1"/>
        <v>2</v>
      </c>
      <c r="X23" s="99"/>
      <c r="Y23" s="100"/>
      <c r="Z23" s="100"/>
      <c r="AA23" s="99"/>
      <c r="AB23" s="101"/>
      <c r="AC23" s="102"/>
      <c r="AD23" s="102"/>
      <c r="AE23" s="102"/>
      <c r="AF23" s="102"/>
      <c r="AG23" s="102"/>
      <c r="AH23" s="102"/>
      <c r="AI23" s="102"/>
      <c r="AJ23" s="102"/>
      <c r="AK23" s="102"/>
    </row>
    <row r="24" spans="1:37" ht="12.75" customHeight="1">
      <c r="A24" s="96" t="s">
        <v>1655</v>
      </c>
      <c r="B24" s="97" t="s">
        <v>308</v>
      </c>
      <c r="C24" s="96" t="s">
        <v>267</v>
      </c>
      <c r="D24" s="96">
        <v>80111600</v>
      </c>
      <c r="E24" s="96" t="s">
        <v>309</v>
      </c>
      <c r="F24" s="96" t="s">
        <v>295</v>
      </c>
      <c r="G24" s="96" t="str">
        <f t="shared" si="0"/>
        <v>Marzo</v>
      </c>
      <c r="H24" s="96">
        <v>4</v>
      </c>
      <c r="I24" s="96">
        <v>1</v>
      </c>
      <c r="J24" s="96" t="s">
        <v>44</v>
      </c>
      <c r="K24" s="96" t="s">
        <v>45</v>
      </c>
      <c r="L24" s="98">
        <v>7000000</v>
      </c>
      <c r="M24" s="98">
        <f>+L24*-H24</f>
        <v>-28000000</v>
      </c>
      <c r="N24" s="96" t="s">
        <v>269</v>
      </c>
      <c r="O24" s="96" t="s">
        <v>47</v>
      </c>
      <c r="P24" s="96" t="s">
        <v>270</v>
      </c>
      <c r="Q24" s="530" t="s">
        <v>1657</v>
      </c>
      <c r="R24" s="96" t="s">
        <v>1387</v>
      </c>
      <c r="S24" s="96">
        <v>8080</v>
      </c>
      <c r="T24" s="96">
        <v>2024110010212</v>
      </c>
      <c r="U24" s="96">
        <v>1</v>
      </c>
      <c r="V24" s="99"/>
      <c r="W24" s="99">
        <f t="shared" si="1"/>
        <v>2</v>
      </c>
      <c r="X24" s="99"/>
      <c r="Y24" s="100"/>
      <c r="Z24" s="100"/>
      <c r="AA24" s="99"/>
      <c r="AB24" s="101"/>
      <c r="AC24" s="102"/>
      <c r="AD24" s="102"/>
      <c r="AE24" s="102"/>
      <c r="AF24" s="102"/>
      <c r="AG24" s="102"/>
      <c r="AH24" s="102"/>
      <c r="AI24" s="102"/>
      <c r="AJ24" s="102"/>
      <c r="AK24" s="102"/>
    </row>
    <row r="25" spans="1:37" ht="12.75" customHeight="1">
      <c r="A25" s="96" t="s">
        <v>1384</v>
      </c>
      <c r="B25" s="97" t="s">
        <v>308</v>
      </c>
      <c r="C25" s="96" t="s">
        <v>267</v>
      </c>
      <c r="D25" s="96">
        <v>80111600</v>
      </c>
      <c r="E25" s="96" t="s">
        <v>1397</v>
      </c>
      <c r="F25" s="96" t="s">
        <v>295</v>
      </c>
      <c r="G25" s="96" t="str">
        <f t="shared" si="0"/>
        <v>Marzo</v>
      </c>
      <c r="H25" s="96">
        <v>5</v>
      </c>
      <c r="I25" s="96">
        <v>1</v>
      </c>
      <c r="J25" s="96" t="s">
        <v>44</v>
      </c>
      <c r="K25" s="96" t="s">
        <v>45</v>
      </c>
      <c r="L25" s="98">
        <v>7000000</v>
      </c>
      <c r="M25" s="98">
        <f>+L25*H25</f>
        <v>35000000</v>
      </c>
      <c r="N25" s="96" t="s">
        <v>269</v>
      </c>
      <c r="O25" s="96" t="s">
        <v>1386</v>
      </c>
      <c r="P25" s="96" t="s">
        <v>270</v>
      </c>
      <c r="Q25" s="529"/>
      <c r="R25" s="96" t="s">
        <v>1387</v>
      </c>
      <c r="S25" s="96">
        <v>8080</v>
      </c>
      <c r="T25" s="96">
        <v>2024110010212</v>
      </c>
      <c r="U25" s="96">
        <v>1</v>
      </c>
      <c r="V25" s="99"/>
      <c r="W25" s="99">
        <f t="shared" si="1"/>
        <v>2</v>
      </c>
      <c r="X25" s="99"/>
      <c r="Y25" s="100"/>
      <c r="Z25" s="100"/>
      <c r="AA25" s="99"/>
      <c r="AB25" s="101"/>
      <c r="AC25" s="102"/>
      <c r="AD25" s="102"/>
      <c r="AE25" s="102"/>
      <c r="AF25" s="102"/>
      <c r="AG25" s="102"/>
      <c r="AH25" s="102"/>
      <c r="AI25" s="102"/>
      <c r="AJ25" s="102"/>
      <c r="AK25" s="102"/>
    </row>
    <row r="26" spans="1:37" ht="12.75" customHeight="1">
      <c r="A26" s="96" t="s">
        <v>1655</v>
      </c>
      <c r="B26" s="97" t="s">
        <v>316</v>
      </c>
      <c r="C26" s="96" t="s">
        <v>267</v>
      </c>
      <c r="D26" s="96">
        <v>80111600</v>
      </c>
      <c r="E26" s="96" t="s">
        <v>317</v>
      </c>
      <c r="F26" s="96" t="s">
        <v>280</v>
      </c>
      <c r="G26" s="96" t="str">
        <f t="shared" si="0"/>
        <v>MARZO</v>
      </c>
      <c r="H26" s="96">
        <v>4</v>
      </c>
      <c r="I26" s="96">
        <v>1</v>
      </c>
      <c r="J26" s="96" t="s">
        <v>44</v>
      </c>
      <c r="K26" s="96" t="s">
        <v>45</v>
      </c>
      <c r="L26" s="98">
        <v>4000000</v>
      </c>
      <c r="M26" s="98">
        <f>+L26*-H26</f>
        <v>-16000000</v>
      </c>
      <c r="N26" s="96" t="s">
        <v>269</v>
      </c>
      <c r="O26" s="96" t="s">
        <v>47</v>
      </c>
      <c r="P26" s="96" t="s">
        <v>270</v>
      </c>
      <c r="Q26" s="530" t="s">
        <v>1657</v>
      </c>
      <c r="R26" s="96" t="s">
        <v>1387</v>
      </c>
      <c r="S26" s="96">
        <v>8080</v>
      </c>
      <c r="T26" s="96">
        <v>2024110010212</v>
      </c>
      <c r="U26" s="96">
        <v>1</v>
      </c>
      <c r="V26" s="99"/>
      <c r="W26" s="99">
        <f t="shared" si="1"/>
        <v>2</v>
      </c>
      <c r="X26" s="99"/>
      <c r="Y26" s="100"/>
      <c r="Z26" s="100"/>
      <c r="AA26" s="99"/>
      <c r="AB26" s="101"/>
      <c r="AC26" s="102"/>
      <c r="AD26" s="102"/>
      <c r="AE26" s="102"/>
      <c r="AF26" s="102"/>
      <c r="AG26" s="102"/>
      <c r="AH26" s="102"/>
      <c r="AI26" s="102"/>
      <c r="AJ26" s="102"/>
      <c r="AK26" s="102"/>
    </row>
    <row r="27" spans="1:37" ht="12.75" customHeight="1">
      <c r="A27" s="96" t="s">
        <v>1384</v>
      </c>
      <c r="B27" s="97" t="s">
        <v>316</v>
      </c>
      <c r="C27" s="96" t="s">
        <v>267</v>
      </c>
      <c r="D27" s="96">
        <v>80111600</v>
      </c>
      <c r="E27" s="96" t="s">
        <v>1398</v>
      </c>
      <c r="F27" s="96" t="s">
        <v>280</v>
      </c>
      <c r="G27" s="96" t="str">
        <f t="shared" si="0"/>
        <v>MARZO</v>
      </c>
      <c r="H27" s="96">
        <v>4</v>
      </c>
      <c r="I27" s="96">
        <v>1</v>
      </c>
      <c r="J27" s="96" t="s">
        <v>44</v>
      </c>
      <c r="K27" s="96" t="s">
        <v>45</v>
      </c>
      <c r="L27" s="98">
        <v>4000000</v>
      </c>
      <c r="M27" s="98">
        <f>+L27*H27</f>
        <v>16000000</v>
      </c>
      <c r="N27" s="96" t="s">
        <v>269</v>
      </c>
      <c r="O27" s="96" t="s">
        <v>1386</v>
      </c>
      <c r="P27" s="96" t="s">
        <v>270</v>
      </c>
      <c r="Q27" s="529"/>
      <c r="R27" s="96" t="s">
        <v>1387</v>
      </c>
      <c r="S27" s="96">
        <v>8080</v>
      </c>
      <c r="T27" s="96">
        <v>2024110010212</v>
      </c>
      <c r="U27" s="96">
        <v>1</v>
      </c>
      <c r="V27" s="99"/>
      <c r="W27" s="99">
        <f t="shared" si="1"/>
        <v>2</v>
      </c>
      <c r="X27" s="99"/>
      <c r="Y27" s="100"/>
      <c r="Z27" s="100"/>
      <c r="AA27" s="99"/>
      <c r="AB27" s="101"/>
      <c r="AC27" s="102"/>
      <c r="AD27" s="102"/>
      <c r="AE27" s="102"/>
      <c r="AF27" s="102"/>
      <c r="AG27" s="102"/>
      <c r="AH27" s="102"/>
      <c r="AI27" s="102"/>
      <c r="AJ27" s="102"/>
      <c r="AK27" s="102"/>
    </row>
    <row r="28" spans="1:37" ht="12.75" customHeight="1">
      <c r="A28" s="96" t="s">
        <v>1655</v>
      </c>
      <c r="B28" s="97" t="s">
        <v>326</v>
      </c>
      <c r="C28" s="96" t="s">
        <v>267</v>
      </c>
      <c r="D28" s="96">
        <v>80111600</v>
      </c>
      <c r="E28" s="96" t="s">
        <v>327</v>
      </c>
      <c r="F28" s="96" t="s">
        <v>43</v>
      </c>
      <c r="G28" s="96" t="str">
        <f t="shared" si="0"/>
        <v>FEBRERO</v>
      </c>
      <c r="H28" s="96">
        <v>5</v>
      </c>
      <c r="I28" s="96">
        <v>1</v>
      </c>
      <c r="J28" s="96" t="s">
        <v>44</v>
      </c>
      <c r="K28" s="96" t="s">
        <v>45</v>
      </c>
      <c r="L28" s="98">
        <v>3600000</v>
      </c>
      <c r="M28" s="98">
        <f>-L28*H28</f>
        <v>-18000000</v>
      </c>
      <c r="N28" s="96" t="s">
        <v>269</v>
      </c>
      <c r="O28" s="96" t="s">
        <v>47</v>
      </c>
      <c r="P28" s="96" t="s">
        <v>270</v>
      </c>
      <c r="Q28" s="530" t="s">
        <v>1657</v>
      </c>
      <c r="R28" s="96" t="s">
        <v>1387</v>
      </c>
      <c r="S28" s="96">
        <v>8080</v>
      </c>
      <c r="T28" s="96">
        <v>2024110010212</v>
      </c>
      <c r="U28" s="96">
        <v>1</v>
      </c>
      <c r="V28" s="99"/>
      <c r="W28" s="99">
        <f t="shared" si="1"/>
        <v>2</v>
      </c>
      <c r="X28" s="99"/>
      <c r="Y28" s="100"/>
      <c r="Z28" s="100"/>
      <c r="AA28" s="99"/>
      <c r="AB28" s="101"/>
      <c r="AC28" s="102"/>
      <c r="AD28" s="102"/>
      <c r="AE28" s="102"/>
      <c r="AF28" s="102"/>
      <c r="AG28" s="102"/>
      <c r="AH28" s="102"/>
      <c r="AI28" s="102"/>
      <c r="AJ28" s="102"/>
      <c r="AK28" s="102"/>
    </row>
    <row r="29" spans="1:37" ht="12.75" customHeight="1">
      <c r="A29" s="96" t="s">
        <v>1384</v>
      </c>
      <c r="B29" s="97" t="s">
        <v>326</v>
      </c>
      <c r="C29" s="96" t="s">
        <v>267</v>
      </c>
      <c r="D29" s="96">
        <v>80111600</v>
      </c>
      <c r="E29" s="96" t="s">
        <v>1399</v>
      </c>
      <c r="F29" s="96" t="s">
        <v>43</v>
      </c>
      <c r="G29" s="96" t="str">
        <f t="shared" si="0"/>
        <v>FEBRERO</v>
      </c>
      <c r="H29" s="96">
        <v>5</v>
      </c>
      <c r="I29" s="96">
        <v>1</v>
      </c>
      <c r="J29" s="96" t="s">
        <v>44</v>
      </c>
      <c r="K29" s="96" t="s">
        <v>45</v>
      </c>
      <c r="L29" s="98">
        <v>3600000</v>
      </c>
      <c r="M29" s="98">
        <f>+L29*H29</f>
        <v>18000000</v>
      </c>
      <c r="N29" s="96" t="s">
        <v>269</v>
      </c>
      <c r="O29" s="96" t="s">
        <v>1386</v>
      </c>
      <c r="P29" s="96" t="s">
        <v>270</v>
      </c>
      <c r="Q29" s="529"/>
      <c r="R29" s="96" t="s">
        <v>1387</v>
      </c>
      <c r="S29" s="96">
        <v>8080</v>
      </c>
      <c r="T29" s="96">
        <v>2024110010212</v>
      </c>
      <c r="U29" s="96">
        <v>1</v>
      </c>
      <c r="V29" s="99"/>
      <c r="W29" s="99">
        <f t="shared" si="1"/>
        <v>2</v>
      </c>
      <c r="X29" s="99"/>
      <c r="Y29" s="100"/>
      <c r="Z29" s="100"/>
      <c r="AA29" s="99"/>
      <c r="AB29" s="101"/>
      <c r="AC29" s="102"/>
      <c r="AD29" s="102"/>
      <c r="AE29" s="102"/>
      <c r="AF29" s="102"/>
      <c r="AG29" s="102"/>
      <c r="AH29" s="102"/>
      <c r="AI29" s="102"/>
      <c r="AJ29" s="102"/>
      <c r="AK29" s="102"/>
    </row>
    <row r="30" spans="1:37" ht="12.75" customHeight="1">
      <c r="A30" s="96" t="s">
        <v>1655</v>
      </c>
      <c r="B30" s="97" t="s">
        <v>328</v>
      </c>
      <c r="C30" s="96" t="s">
        <v>267</v>
      </c>
      <c r="D30" s="96">
        <v>80111600</v>
      </c>
      <c r="E30" s="96" t="s">
        <v>329</v>
      </c>
      <c r="F30" s="96" t="s">
        <v>43</v>
      </c>
      <c r="G30" s="96" t="str">
        <f t="shared" si="0"/>
        <v>FEBRERO</v>
      </c>
      <c r="H30" s="96">
        <v>5</v>
      </c>
      <c r="I30" s="96">
        <v>1</v>
      </c>
      <c r="J30" s="96" t="s">
        <v>44</v>
      </c>
      <c r="K30" s="96" t="s">
        <v>45</v>
      </c>
      <c r="L30" s="98">
        <v>5500000</v>
      </c>
      <c r="M30" s="98">
        <f>+L30*-H30</f>
        <v>-27500000</v>
      </c>
      <c r="N30" s="96" t="s">
        <v>269</v>
      </c>
      <c r="O30" s="96" t="s">
        <v>47</v>
      </c>
      <c r="P30" s="96" t="s">
        <v>270</v>
      </c>
      <c r="Q30" s="530" t="s">
        <v>1657</v>
      </c>
      <c r="R30" s="96" t="s">
        <v>1387</v>
      </c>
      <c r="S30" s="96">
        <v>8080</v>
      </c>
      <c r="T30" s="96">
        <v>2024110010212</v>
      </c>
      <c r="U30" s="96">
        <v>1</v>
      </c>
      <c r="V30" s="99"/>
      <c r="W30" s="99">
        <f t="shared" si="1"/>
        <v>2</v>
      </c>
      <c r="X30" s="99"/>
      <c r="Y30" s="100"/>
      <c r="Z30" s="100"/>
      <c r="AA30" s="99"/>
      <c r="AB30" s="101"/>
      <c r="AC30" s="102"/>
      <c r="AD30" s="102"/>
      <c r="AE30" s="102"/>
      <c r="AF30" s="102"/>
      <c r="AG30" s="102"/>
      <c r="AH30" s="102"/>
      <c r="AI30" s="102"/>
      <c r="AJ30" s="102"/>
      <c r="AK30" s="102"/>
    </row>
    <row r="31" spans="1:37" ht="12.75" customHeight="1">
      <c r="A31" s="96" t="s">
        <v>1384</v>
      </c>
      <c r="B31" s="97" t="s">
        <v>328</v>
      </c>
      <c r="C31" s="96" t="s">
        <v>267</v>
      </c>
      <c r="D31" s="96">
        <v>80111600</v>
      </c>
      <c r="E31" s="96" t="s">
        <v>1400</v>
      </c>
      <c r="F31" s="96" t="s">
        <v>43</v>
      </c>
      <c r="G31" s="96" t="str">
        <f t="shared" si="0"/>
        <v>FEBRERO</v>
      </c>
      <c r="H31" s="96">
        <v>5</v>
      </c>
      <c r="I31" s="96">
        <v>1</v>
      </c>
      <c r="J31" s="96" t="s">
        <v>44</v>
      </c>
      <c r="K31" s="96" t="s">
        <v>45</v>
      </c>
      <c r="L31" s="98">
        <v>5500000</v>
      </c>
      <c r="M31" s="98">
        <f>+L31*H31</f>
        <v>27500000</v>
      </c>
      <c r="N31" s="96" t="s">
        <v>269</v>
      </c>
      <c r="O31" s="96" t="s">
        <v>47</v>
      </c>
      <c r="P31" s="96" t="s">
        <v>270</v>
      </c>
      <c r="Q31" s="529"/>
      <c r="R31" s="96" t="s">
        <v>1387</v>
      </c>
      <c r="S31" s="96">
        <v>8080</v>
      </c>
      <c r="T31" s="96">
        <v>2024110010212</v>
      </c>
      <c r="U31" s="96">
        <v>1</v>
      </c>
      <c r="V31" s="99"/>
      <c r="W31" s="99">
        <f t="shared" si="1"/>
        <v>2</v>
      </c>
      <c r="X31" s="99"/>
      <c r="Y31" s="100"/>
      <c r="Z31" s="100"/>
      <c r="AA31" s="99"/>
      <c r="AB31" s="101"/>
      <c r="AC31" s="102"/>
      <c r="AD31" s="102"/>
      <c r="AE31" s="102"/>
      <c r="AF31" s="102"/>
      <c r="AG31" s="102"/>
      <c r="AH31" s="102"/>
      <c r="AI31" s="102"/>
      <c r="AJ31" s="102"/>
      <c r="AK31" s="102"/>
    </row>
    <row r="32" spans="1:37" ht="12.75" customHeight="1">
      <c r="A32" s="96" t="s">
        <v>1655</v>
      </c>
      <c r="B32" s="97" t="s">
        <v>1658</v>
      </c>
      <c r="C32" s="96" t="s">
        <v>267</v>
      </c>
      <c r="D32" s="96">
        <v>80111600</v>
      </c>
      <c r="E32" s="96" t="s">
        <v>333</v>
      </c>
      <c r="F32" s="96" t="s">
        <v>43</v>
      </c>
      <c r="G32" s="96" t="str">
        <f t="shared" si="0"/>
        <v>FEBRERO</v>
      </c>
      <c r="H32" s="96">
        <v>4</v>
      </c>
      <c r="I32" s="96">
        <v>1</v>
      </c>
      <c r="J32" s="96" t="s">
        <v>44</v>
      </c>
      <c r="K32" s="96" t="s">
        <v>45</v>
      </c>
      <c r="L32" s="98">
        <v>4500000</v>
      </c>
      <c r="M32" s="98">
        <f>+L32*-H32</f>
        <v>-18000000</v>
      </c>
      <c r="N32" s="96" t="s">
        <v>269</v>
      </c>
      <c r="O32" s="96" t="s">
        <v>47</v>
      </c>
      <c r="P32" s="96" t="s">
        <v>270</v>
      </c>
      <c r="Q32" s="530" t="s">
        <v>1657</v>
      </c>
      <c r="R32" s="96" t="s">
        <v>1387</v>
      </c>
      <c r="S32" s="96">
        <v>8080</v>
      </c>
      <c r="T32" s="96">
        <v>2024110010212</v>
      </c>
      <c r="U32" s="96">
        <v>1</v>
      </c>
      <c r="V32" s="99"/>
      <c r="W32" s="99">
        <f t="shared" si="1"/>
        <v>2</v>
      </c>
      <c r="X32" s="99"/>
      <c r="Y32" s="100"/>
      <c r="Z32" s="100"/>
      <c r="AA32" s="99"/>
      <c r="AB32" s="101"/>
      <c r="AC32" s="102"/>
      <c r="AD32" s="102"/>
      <c r="AE32" s="102"/>
      <c r="AF32" s="102"/>
      <c r="AG32" s="102"/>
      <c r="AH32" s="102"/>
      <c r="AI32" s="102"/>
      <c r="AJ32" s="102"/>
      <c r="AK32" s="102"/>
    </row>
    <row r="33" spans="1:37" ht="12.75" customHeight="1">
      <c r="A33" s="96" t="s">
        <v>1384</v>
      </c>
      <c r="B33" s="97" t="s">
        <v>332</v>
      </c>
      <c r="C33" s="96" t="s">
        <v>267</v>
      </c>
      <c r="D33" s="96">
        <v>80111600</v>
      </c>
      <c r="E33" s="96" t="s">
        <v>1401</v>
      </c>
      <c r="F33" s="96" t="s">
        <v>43</v>
      </c>
      <c r="G33" s="96" t="str">
        <f t="shared" si="0"/>
        <v>FEBRERO</v>
      </c>
      <c r="H33" s="96">
        <v>4</v>
      </c>
      <c r="I33" s="96">
        <v>1</v>
      </c>
      <c r="J33" s="96" t="s">
        <v>44</v>
      </c>
      <c r="K33" s="96" t="s">
        <v>45</v>
      </c>
      <c r="L33" s="98">
        <v>4500000</v>
      </c>
      <c r="M33" s="98">
        <f>+L33*H33</f>
        <v>18000000</v>
      </c>
      <c r="N33" s="96" t="s">
        <v>269</v>
      </c>
      <c r="O33" s="96" t="s">
        <v>1386</v>
      </c>
      <c r="P33" s="96" t="s">
        <v>270</v>
      </c>
      <c r="Q33" s="529"/>
      <c r="R33" s="96" t="s">
        <v>1387</v>
      </c>
      <c r="S33" s="96">
        <v>8080</v>
      </c>
      <c r="T33" s="96">
        <v>2024110010212</v>
      </c>
      <c r="U33" s="96">
        <v>1</v>
      </c>
      <c r="V33" s="99"/>
      <c r="W33" s="99">
        <f t="shared" si="1"/>
        <v>2</v>
      </c>
      <c r="X33" s="99"/>
      <c r="Y33" s="100"/>
      <c r="Z33" s="100"/>
      <c r="AA33" s="99"/>
      <c r="AB33" s="101"/>
      <c r="AC33" s="102"/>
      <c r="AD33" s="102"/>
      <c r="AE33" s="102"/>
      <c r="AF33" s="102"/>
      <c r="AG33" s="102"/>
      <c r="AH33" s="102"/>
      <c r="AI33" s="102"/>
      <c r="AJ33" s="102"/>
      <c r="AK33" s="102"/>
    </row>
    <row r="34" spans="1:37" ht="12.75" customHeight="1">
      <c r="A34" s="96" t="s">
        <v>1655</v>
      </c>
      <c r="B34" s="97" t="s">
        <v>1659</v>
      </c>
      <c r="C34" s="96" t="s">
        <v>267</v>
      </c>
      <c r="D34" s="96">
        <v>80111600</v>
      </c>
      <c r="E34" s="96" t="s">
        <v>335</v>
      </c>
      <c r="F34" s="96" t="s">
        <v>43</v>
      </c>
      <c r="G34" s="96" t="str">
        <f t="shared" si="0"/>
        <v>FEBRERO</v>
      </c>
      <c r="H34" s="96">
        <v>4</v>
      </c>
      <c r="I34" s="96">
        <v>1</v>
      </c>
      <c r="J34" s="96" t="s">
        <v>44</v>
      </c>
      <c r="K34" s="96" t="s">
        <v>45</v>
      </c>
      <c r="L34" s="98">
        <v>6000000</v>
      </c>
      <c r="M34" s="98">
        <f>-L34*H34</f>
        <v>-24000000</v>
      </c>
      <c r="N34" s="96" t="s">
        <v>269</v>
      </c>
      <c r="O34" s="96" t="s">
        <v>47</v>
      </c>
      <c r="P34" s="96" t="s">
        <v>270</v>
      </c>
      <c r="Q34" s="530" t="s">
        <v>1657</v>
      </c>
      <c r="R34" s="96" t="s">
        <v>1387</v>
      </c>
      <c r="S34" s="96">
        <v>8080</v>
      </c>
      <c r="T34" s="96">
        <v>2024110010212</v>
      </c>
      <c r="U34" s="96">
        <v>1</v>
      </c>
      <c r="V34" s="99"/>
      <c r="W34" s="99">
        <f t="shared" si="1"/>
        <v>2</v>
      </c>
      <c r="X34" s="99"/>
      <c r="Y34" s="100"/>
      <c r="Z34" s="100"/>
      <c r="AA34" s="99"/>
      <c r="AB34" s="101"/>
      <c r="AC34" s="102"/>
      <c r="AD34" s="102"/>
      <c r="AE34" s="102"/>
      <c r="AF34" s="102"/>
      <c r="AG34" s="102"/>
      <c r="AH34" s="102"/>
      <c r="AI34" s="102"/>
      <c r="AJ34" s="102"/>
      <c r="AK34" s="102"/>
    </row>
    <row r="35" spans="1:37" ht="12.75" customHeight="1">
      <c r="A35" s="96" t="s">
        <v>1384</v>
      </c>
      <c r="B35" s="97" t="s">
        <v>334</v>
      </c>
      <c r="C35" s="96" t="s">
        <v>267</v>
      </c>
      <c r="D35" s="96">
        <v>80111600</v>
      </c>
      <c r="E35" s="96" t="s">
        <v>1402</v>
      </c>
      <c r="F35" s="96" t="s">
        <v>43</v>
      </c>
      <c r="G35" s="96" t="str">
        <f t="shared" si="0"/>
        <v>FEBRERO</v>
      </c>
      <c r="H35" s="96">
        <v>10</v>
      </c>
      <c r="I35" s="96">
        <v>1</v>
      </c>
      <c r="J35" s="96" t="s">
        <v>44</v>
      </c>
      <c r="K35" s="96" t="s">
        <v>45</v>
      </c>
      <c r="L35" s="98">
        <v>6000000</v>
      </c>
      <c r="M35" s="98">
        <f>+L35*H35</f>
        <v>60000000</v>
      </c>
      <c r="N35" s="96" t="s">
        <v>269</v>
      </c>
      <c r="O35" s="96" t="s">
        <v>1390</v>
      </c>
      <c r="P35" s="96" t="s">
        <v>270</v>
      </c>
      <c r="Q35" s="529"/>
      <c r="R35" s="96" t="s">
        <v>1387</v>
      </c>
      <c r="S35" s="96">
        <v>8080</v>
      </c>
      <c r="T35" s="96">
        <v>2024110010212</v>
      </c>
      <c r="U35" s="96">
        <v>1</v>
      </c>
      <c r="V35" s="99"/>
      <c r="W35" s="99">
        <f t="shared" si="1"/>
        <v>2</v>
      </c>
      <c r="X35" s="99"/>
      <c r="Y35" s="100"/>
      <c r="Z35" s="100"/>
      <c r="AA35" s="99"/>
      <c r="AB35" s="101"/>
      <c r="AC35" s="102"/>
      <c r="AD35" s="102"/>
      <c r="AE35" s="102"/>
      <c r="AF35" s="102"/>
      <c r="AG35" s="102"/>
      <c r="AH35" s="102"/>
      <c r="AI35" s="102"/>
      <c r="AJ35" s="102"/>
      <c r="AK35" s="102"/>
    </row>
    <row r="36" spans="1:37" ht="12.75" customHeight="1">
      <c r="A36" s="96" t="s">
        <v>1655</v>
      </c>
      <c r="B36" s="97" t="s">
        <v>338</v>
      </c>
      <c r="C36" s="96" t="s">
        <v>267</v>
      </c>
      <c r="D36" s="96">
        <v>80111600</v>
      </c>
      <c r="E36" s="96" t="s">
        <v>339</v>
      </c>
      <c r="F36" s="96" t="s">
        <v>43</v>
      </c>
      <c r="G36" s="96" t="str">
        <f t="shared" si="0"/>
        <v>FEBRERO</v>
      </c>
      <c r="H36" s="96">
        <v>5</v>
      </c>
      <c r="I36" s="96">
        <v>1</v>
      </c>
      <c r="J36" s="96" t="s">
        <v>44</v>
      </c>
      <c r="K36" s="96" t="s">
        <v>45</v>
      </c>
      <c r="L36" s="98">
        <v>3600000</v>
      </c>
      <c r="M36" s="98">
        <f>+L36*-H36</f>
        <v>-18000000</v>
      </c>
      <c r="N36" s="96" t="s">
        <v>269</v>
      </c>
      <c r="O36" s="96" t="s">
        <v>47</v>
      </c>
      <c r="P36" s="96" t="s">
        <v>270</v>
      </c>
      <c r="Q36" s="530" t="s">
        <v>1657</v>
      </c>
      <c r="R36" s="96" t="s">
        <v>1387</v>
      </c>
      <c r="S36" s="96">
        <v>8080</v>
      </c>
      <c r="T36" s="96">
        <v>2024110010212</v>
      </c>
      <c r="U36" s="96">
        <v>1</v>
      </c>
      <c r="V36" s="99"/>
      <c r="W36" s="99">
        <f t="shared" si="1"/>
        <v>2</v>
      </c>
      <c r="X36" s="99"/>
      <c r="Y36" s="100"/>
      <c r="Z36" s="100"/>
      <c r="AA36" s="99"/>
      <c r="AB36" s="101"/>
      <c r="AC36" s="102"/>
      <c r="AD36" s="102"/>
      <c r="AE36" s="102"/>
      <c r="AF36" s="102"/>
      <c r="AG36" s="102"/>
      <c r="AH36" s="102"/>
      <c r="AI36" s="102"/>
      <c r="AJ36" s="102"/>
      <c r="AK36" s="102"/>
    </row>
    <row r="37" spans="1:37" ht="12.75" customHeight="1">
      <c r="A37" s="96" t="s">
        <v>1384</v>
      </c>
      <c r="B37" s="97" t="s">
        <v>338</v>
      </c>
      <c r="C37" s="96" t="s">
        <v>267</v>
      </c>
      <c r="D37" s="96">
        <v>80111600</v>
      </c>
      <c r="E37" s="96" t="s">
        <v>1403</v>
      </c>
      <c r="F37" s="96" t="s">
        <v>43</v>
      </c>
      <c r="G37" s="96" t="str">
        <f t="shared" si="0"/>
        <v>FEBRERO</v>
      </c>
      <c r="H37" s="96">
        <v>5</v>
      </c>
      <c r="I37" s="96">
        <v>1</v>
      </c>
      <c r="J37" s="96" t="s">
        <v>44</v>
      </c>
      <c r="K37" s="96" t="s">
        <v>45</v>
      </c>
      <c r="L37" s="98">
        <v>3600000</v>
      </c>
      <c r="M37" s="98">
        <f>+L37*H37</f>
        <v>18000000</v>
      </c>
      <c r="N37" s="96" t="s">
        <v>269</v>
      </c>
      <c r="O37" s="96" t="s">
        <v>1386</v>
      </c>
      <c r="P37" s="96" t="s">
        <v>270</v>
      </c>
      <c r="Q37" s="529"/>
      <c r="R37" s="96" t="s">
        <v>1387</v>
      </c>
      <c r="S37" s="96">
        <v>8080</v>
      </c>
      <c r="T37" s="96">
        <v>2024110010212</v>
      </c>
      <c r="U37" s="96">
        <v>1</v>
      </c>
      <c r="V37" s="99"/>
      <c r="W37" s="99">
        <f t="shared" si="1"/>
        <v>2</v>
      </c>
      <c r="X37" s="99"/>
      <c r="Y37" s="100"/>
      <c r="Z37" s="100"/>
      <c r="AA37" s="99"/>
      <c r="AB37" s="101"/>
      <c r="AC37" s="102"/>
      <c r="AD37" s="102"/>
      <c r="AE37" s="102"/>
      <c r="AF37" s="102"/>
      <c r="AG37" s="102"/>
      <c r="AH37" s="102"/>
      <c r="AI37" s="102"/>
      <c r="AJ37" s="102"/>
      <c r="AK37" s="102"/>
    </row>
    <row r="38" spans="1:37" ht="12.75" customHeight="1">
      <c r="A38" s="96" t="s">
        <v>1655</v>
      </c>
      <c r="B38" s="97" t="s">
        <v>342</v>
      </c>
      <c r="C38" s="96" t="s">
        <v>267</v>
      </c>
      <c r="D38" s="96">
        <v>80111600</v>
      </c>
      <c r="E38" s="96" t="s">
        <v>341</v>
      </c>
      <c r="F38" s="96" t="s">
        <v>280</v>
      </c>
      <c r="G38" s="96" t="str">
        <f t="shared" si="0"/>
        <v>MARZO</v>
      </c>
      <c r="H38" s="96">
        <v>4</v>
      </c>
      <c r="I38" s="96">
        <v>1</v>
      </c>
      <c r="J38" s="96" t="s">
        <v>44</v>
      </c>
      <c r="K38" s="96" t="s">
        <v>45</v>
      </c>
      <c r="L38" s="98">
        <v>5000000</v>
      </c>
      <c r="M38" s="98">
        <f>+L38*-H38</f>
        <v>-20000000</v>
      </c>
      <c r="N38" s="96" t="s">
        <v>269</v>
      </c>
      <c r="O38" s="96" t="s">
        <v>47</v>
      </c>
      <c r="P38" s="96" t="s">
        <v>270</v>
      </c>
      <c r="Q38" s="530" t="s">
        <v>1657</v>
      </c>
      <c r="R38" s="96" t="s">
        <v>1387</v>
      </c>
      <c r="S38" s="96">
        <v>8080</v>
      </c>
      <c r="T38" s="96">
        <v>2024110010212</v>
      </c>
      <c r="U38" s="96">
        <v>1</v>
      </c>
      <c r="V38" s="99"/>
      <c r="W38" s="99">
        <f t="shared" si="1"/>
        <v>2</v>
      </c>
      <c r="X38" s="99"/>
      <c r="Y38" s="100"/>
      <c r="Z38" s="100"/>
      <c r="AA38" s="99"/>
      <c r="AB38" s="101"/>
      <c r="AC38" s="102"/>
      <c r="AD38" s="102"/>
      <c r="AE38" s="102"/>
      <c r="AF38" s="102"/>
      <c r="AG38" s="102"/>
      <c r="AH38" s="102"/>
      <c r="AI38" s="102"/>
      <c r="AJ38" s="102"/>
      <c r="AK38" s="102"/>
    </row>
    <row r="39" spans="1:37" ht="12.75" customHeight="1">
      <c r="A39" s="96" t="s">
        <v>1384</v>
      </c>
      <c r="B39" s="97" t="s">
        <v>342</v>
      </c>
      <c r="C39" s="96" t="s">
        <v>267</v>
      </c>
      <c r="D39" s="96">
        <v>80111600</v>
      </c>
      <c r="E39" s="96" t="s">
        <v>1404</v>
      </c>
      <c r="F39" s="96" t="s">
        <v>280</v>
      </c>
      <c r="G39" s="96" t="str">
        <f t="shared" si="0"/>
        <v>MARZO</v>
      </c>
      <c r="H39" s="96">
        <v>4</v>
      </c>
      <c r="I39" s="96">
        <v>1</v>
      </c>
      <c r="J39" s="96" t="s">
        <v>44</v>
      </c>
      <c r="K39" s="96" t="s">
        <v>45</v>
      </c>
      <c r="L39" s="98">
        <v>5000000</v>
      </c>
      <c r="M39" s="98">
        <f>+L39*H39</f>
        <v>20000000</v>
      </c>
      <c r="N39" s="96" t="s">
        <v>269</v>
      </c>
      <c r="O39" s="96" t="s">
        <v>1386</v>
      </c>
      <c r="P39" s="96" t="s">
        <v>270</v>
      </c>
      <c r="Q39" s="529"/>
      <c r="R39" s="96" t="s">
        <v>1387</v>
      </c>
      <c r="S39" s="96">
        <v>8080</v>
      </c>
      <c r="T39" s="96">
        <v>2024110010212</v>
      </c>
      <c r="U39" s="96">
        <v>1</v>
      </c>
      <c r="V39" s="99"/>
      <c r="W39" s="99">
        <f t="shared" si="1"/>
        <v>2</v>
      </c>
      <c r="X39" s="99"/>
      <c r="Y39" s="100"/>
      <c r="Z39" s="100"/>
      <c r="AA39" s="99"/>
      <c r="AB39" s="101"/>
      <c r="AC39" s="102"/>
      <c r="AD39" s="102"/>
      <c r="AE39" s="102"/>
      <c r="AF39" s="102"/>
      <c r="AG39" s="102"/>
      <c r="AH39" s="102"/>
      <c r="AI39" s="102"/>
      <c r="AJ39" s="102"/>
      <c r="AK39" s="102"/>
    </row>
    <row r="40" spans="1:37" ht="12.75" customHeight="1">
      <c r="A40" s="96" t="s">
        <v>1655</v>
      </c>
      <c r="B40" s="97" t="s">
        <v>351</v>
      </c>
      <c r="C40" s="96" t="s">
        <v>267</v>
      </c>
      <c r="D40" s="96">
        <v>80111600</v>
      </c>
      <c r="E40" s="96" t="s">
        <v>352</v>
      </c>
      <c r="F40" s="96" t="s">
        <v>43</v>
      </c>
      <c r="G40" s="96" t="str">
        <f t="shared" si="0"/>
        <v>FEBRERO</v>
      </c>
      <c r="H40" s="96">
        <v>8</v>
      </c>
      <c r="I40" s="96">
        <v>1</v>
      </c>
      <c r="J40" s="96" t="s">
        <v>44</v>
      </c>
      <c r="K40" s="96" t="s">
        <v>45</v>
      </c>
      <c r="L40" s="98">
        <v>7000000</v>
      </c>
      <c r="M40" s="98">
        <f>-L40*H40</f>
        <v>-56000000</v>
      </c>
      <c r="N40" s="96" t="s">
        <v>269</v>
      </c>
      <c r="O40" s="96" t="s">
        <v>47</v>
      </c>
      <c r="P40" s="96" t="s">
        <v>270</v>
      </c>
      <c r="Q40" s="530" t="s">
        <v>1657</v>
      </c>
      <c r="R40" s="96" t="s">
        <v>1387</v>
      </c>
      <c r="S40" s="96">
        <v>8080</v>
      </c>
      <c r="T40" s="96">
        <v>2024110010212</v>
      </c>
      <c r="U40" s="96">
        <v>1</v>
      </c>
      <c r="V40" s="99"/>
      <c r="W40" s="99">
        <f t="shared" si="1"/>
        <v>2</v>
      </c>
      <c r="X40" s="99"/>
      <c r="Y40" s="100"/>
      <c r="Z40" s="100"/>
      <c r="AA40" s="99"/>
      <c r="AB40" s="101"/>
      <c r="AC40" s="102"/>
      <c r="AD40" s="102"/>
      <c r="AE40" s="102"/>
      <c r="AF40" s="102"/>
      <c r="AG40" s="102"/>
      <c r="AH40" s="102"/>
      <c r="AI40" s="102"/>
      <c r="AJ40" s="102"/>
      <c r="AK40" s="102"/>
    </row>
    <row r="41" spans="1:37" ht="12.75" customHeight="1">
      <c r="A41" s="96" t="s">
        <v>1384</v>
      </c>
      <c r="B41" s="97" t="s">
        <v>351</v>
      </c>
      <c r="C41" s="96" t="s">
        <v>267</v>
      </c>
      <c r="D41" s="96">
        <v>80111600</v>
      </c>
      <c r="E41" s="96" t="s">
        <v>1405</v>
      </c>
      <c r="F41" s="96" t="s">
        <v>43</v>
      </c>
      <c r="G41" s="96" t="str">
        <f t="shared" si="0"/>
        <v>FEBRERO</v>
      </c>
      <c r="H41" s="96">
        <v>8</v>
      </c>
      <c r="I41" s="96">
        <v>1</v>
      </c>
      <c r="J41" s="96" t="s">
        <v>44</v>
      </c>
      <c r="K41" s="96" t="s">
        <v>45</v>
      </c>
      <c r="L41" s="98">
        <v>7000000</v>
      </c>
      <c r="M41" s="98">
        <f>+L41*H41</f>
        <v>56000000</v>
      </c>
      <c r="N41" s="96" t="s">
        <v>269</v>
      </c>
      <c r="O41" s="96" t="s">
        <v>1386</v>
      </c>
      <c r="P41" s="96" t="s">
        <v>270</v>
      </c>
      <c r="Q41" s="529"/>
      <c r="R41" s="96" t="s">
        <v>1387</v>
      </c>
      <c r="S41" s="96">
        <v>8080</v>
      </c>
      <c r="T41" s="96">
        <v>2024110010212</v>
      </c>
      <c r="U41" s="96">
        <v>1</v>
      </c>
      <c r="V41" s="99"/>
      <c r="W41" s="99">
        <f t="shared" si="1"/>
        <v>2</v>
      </c>
      <c r="X41" s="99"/>
      <c r="Y41" s="100"/>
      <c r="Z41" s="100"/>
      <c r="AA41" s="99"/>
      <c r="AB41" s="101"/>
      <c r="AC41" s="102"/>
      <c r="AD41" s="102"/>
      <c r="AE41" s="102"/>
      <c r="AF41" s="102"/>
      <c r="AG41" s="102"/>
      <c r="AH41" s="102"/>
      <c r="AI41" s="102"/>
      <c r="AJ41" s="102"/>
      <c r="AK41" s="102"/>
    </row>
    <row r="42" spans="1:37" ht="12.75" customHeight="1">
      <c r="A42" s="96" t="s">
        <v>1655</v>
      </c>
      <c r="B42" s="97" t="s">
        <v>353</v>
      </c>
      <c r="C42" s="96" t="s">
        <v>267</v>
      </c>
      <c r="D42" s="96">
        <v>80111600</v>
      </c>
      <c r="E42" s="96" t="s">
        <v>354</v>
      </c>
      <c r="F42" s="96" t="s">
        <v>280</v>
      </c>
      <c r="G42" s="96" t="str">
        <f t="shared" si="0"/>
        <v>MARZO</v>
      </c>
      <c r="H42" s="96">
        <v>4</v>
      </c>
      <c r="I42" s="96">
        <v>1</v>
      </c>
      <c r="J42" s="96" t="s">
        <v>44</v>
      </c>
      <c r="K42" s="96" t="s">
        <v>45</v>
      </c>
      <c r="L42" s="98">
        <v>2253000</v>
      </c>
      <c r="M42" s="98">
        <f>+L42*-H42</f>
        <v>-9012000</v>
      </c>
      <c r="N42" s="96" t="s">
        <v>269</v>
      </c>
      <c r="O42" s="96" t="s">
        <v>47</v>
      </c>
      <c r="P42" s="96" t="s">
        <v>270</v>
      </c>
      <c r="Q42" s="530" t="s">
        <v>1657</v>
      </c>
      <c r="R42" s="96" t="s">
        <v>1387</v>
      </c>
      <c r="S42" s="96">
        <v>8080</v>
      </c>
      <c r="T42" s="96">
        <v>2024110010212</v>
      </c>
      <c r="U42" s="96">
        <v>1</v>
      </c>
      <c r="V42" s="99"/>
      <c r="W42" s="99">
        <f t="shared" si="1"/>
        <v>2</v>
      </c>
      <c r="X42" s="99"/>
      <c r="Y42" s="100"/>
      <c r="Z42" s="100"/>
      <c r="AA42" s="99"/>
      <c r="AB42" s="101"/>
      <c r="AC42" s="102"/>
      <c r="AD42" s="102"/>
      <c r="AE42" s="102"/>
      <c r="AF42" s="102"/>
      <c r="AG42" s="102"/>
      <c r="AH42" s="102"/>
      <c r="AI42" s="102"/>
      <c r="AJ42" s="102"/>
      <c r="AK42" s="102"/>
    </row>
    <row r="43" spans="1:37" ht="12.75" customHeight="1">
      <c r="A43" s="96" t="s">
        <v>1384</v>
      </c>
      <c r="B43" s="97" t="s">
        <v>353</v>
      </c>
      <c r="C43" s="96" t="s">
        <v>267</v>
      </c>
      <c r="D43" s="96">
        <v>80111600</v>
      </c>
      <c r="E43" s="96" t="s">
        <v>1406</v>
      </c>
      <c r="F43" s="96" t="s">
        <v>280</v>
      </c>
      <c r="G43" s="96" t="str">
        <f t="shared" si="0"/>
        <v>MARZO</v>
      </c>
      <c r="H43" s="96">
        <v>4</v>
      </c>
      <c r="I43" s="96">
        <v>1</v>
      </c>
      <c r="J43" s="96" t="s">
        <v>44</v>
      </c>
      <c r="K43" s="96" t="s">
        <v>45</v>
      </c>
      <c r="L43" s="98">
        <v>2253000</v>
      </c>
      <c r="M43" s="98">
        <f>L43*H43</f>
        <v>9012000</v>
      </c>
      <c r="N43" s="96" t="s">
        <v>269</v>
      </c>
      <c r="O43" s="96" t="s">
        <v>1386</v>
      </c>
      <c r="P43" s="96" t="s">
        <v>270</v>
      </c>
      <c r="Q43" s="529"/>
      <c r="R43" s="96" t="s">
        <v>1387</v>
      </c>
      <c r="S43" s="96">
        <v>8080</v>
      </c>
      <c r="T43" s="96">
        <v>2024110010212</v>
      </c>
      <c r="U43" s="96">
        <v>1</v>
      </c>
      <c r="V43" s="99"/>
      <c r="W43" s="99">
        <f t="shared" si="1"/>
        <v>2</v>
      </c>
      <c r="X43" s="99"/>
      <c r="Y43" s="100"/>
      <c r="Z43" s="100"/>
      <c r="AA43" s="99"/>
      <c r="AB43" s="101"/>
      <c r="AC43" s="102"/>
      <c r="AD43" s="102"/>
      <c r="AE43" s="102"/>
      <c r="AF43" s="102"/>
      <c r="AG43" s="102"/>
      <c r="AH43" s="102"/>
      <c r="AI43" s="102"/>
      <c r="AJ43" s="102"/>
      <c r="AK43" s="102"/>
    </row>
    <row r="44" spans="1:37" ht="12.75" customHeight="1">
      <c r="A44" s="96" t="s">
        <v>1655</v>
      </c>
      <c r="B44" s="97" t="s">
        <v>355</v>
      </c>
      <c r="C44" s="96" t="s">
        <v>267</v>
      </c>
      <c r="D44" s="96">
        <v>80111600</v>
      </c>
      <c r="E44" s="96" t="s">
        <v>356</v>
      </c>
      <c r="F44" s="96" t="s">
        <v>280</v>
      </c>
      <c r="G44" s="96" t="str">
        <f t="shared" si="0"/>
        <v>MARZO</v>
      </c>
      <c r="H44" s="96">
        <v>4</v>
      </c>
      <c r="I44" s="96">
        <v>1</v>
      </c>
      <c r="J44" s="96" t="s">
        <v>44</v>
      </c>
      <c r="K44" s="96" t="s">
        <v>45</v>
      </c>
      <c r="L44" s="98">
        <v>2253000</v>
      </c>
      <c r="M44" s="98">
        <f>+L44*-H44</f>
        <v>-9012000</v>
      </c>
      <c r="N44" s="96" t="s">
        <v>269</v>
      </c>
      <c r="O44" s="96" t="s">
        <v>47</v>
      </c>
      <c r="P44" s="96" t="s">
        <v>270</v>
      </c>
      <c r="Q44" s="530" t="s">
        <v>1657</v>
      </c>
      <c r="R44" s="96" t="s">
        <v>1387</v>
      </c>
      <c r="S44" s="96">
        <v>8080</v>
      </c>
      <c r="T44" s="96">
        <v>2024110010212</v>
      </c>
      <c r="U44" s="96">
        <v>1</v>
      </c>
      <c r="V44" s="99"/>
      <c r="W44" s="99">
        <f t="shared" si="1"/>
        <v>2</v>
      </c>
      <c r="X44" s="99"/>
      <c r="Y44" s="100"/>
      <c r="Z44" s="100"/>
      <c r="AA44" s="99"/>
      <c r="AB44" s="101"/>
      <c r="AC44" s="102"/>
      <c r="AD44" s="102"/>
      <c r="AE44" s="102"/>
      <c r="AF44" s="102"/>
      <c r="AG44" s="102"/>
      <c r="AH44" s="102"/>
      <c r="AI44" s="102"/>
      <c r="AJ44" s="102"/>
      <c r="AK44" s="102"/>
    </row>
    <row r="45" spans="1:37" ht="12.75" customHeight="1">
      <c r="A45" s="96" t="s">
        <v>1384</v>
      </c>
      <c r="B45" s="97" t="s">
        <v>355</v>
      </c>
      <c r="C45" s="96" t="s">
        <v>267</v>
      </c>
      <c r="D45" s="96">
        <v>80111600</v>
      </c>
      <c r="E45" s="96" t="s">
        <v>1407</v>
      </c>
      <c r="F45" s="96" t="s">
        <v>280</v>
      </c>
      <c r="G45" s="96" t="str">
        <f t="shared" si="0"/>
        <v>MARZO</v>
      </c>
      <c r="H45" s="96">
        <v>4</v>
      </c>
      <c r="I45" s="96">
        <v>1</v>
      </c>
      <c r="J45" s="96" t="s">
        <v>44</v>
      </c>
      <c r="K45" s="96" t="s">
        <v>45</v>
      </c>
      <c r="L45" s="98">
        <v>2253000</v>
      </c>
      <c r="M45" s="98">
        <f>+L45*H45</f>
        <v>9012000</v>
      </c>
      <c r="N45" s="96" t="s">
        <v>269</v>
      </c>
      <c r="O45" s="96" t="s">
        <v>1390</v>
      </c>
      <c r="P45" s="96" t="s">
        <v>270</v>
      </c>
      <c r="Q45" s="529"/>
      <c r="R45" s="96" t="s">
        <v>1387</v>
      </c>
      <c r="S45" s="96">
        <v>8080</v>
      </c>
      <c r="T45" s="96">
        <v>2024110010212</v>
      </c>
      <c r="U45" s="96">
        <v>1</v>
      </c>
      <c r="V45" s="99"/>
      <c r="W45" s="99">
        <f t="shared" si="1"/>
        <v>2</v>
      </c>
      <c r="X45" s="99"/>
      <c r="Y45" s="100"/>
      <c r="Z45" s="100"/>
      <c r="AA45" s="99"/>
      <c r="AB45" s="101"/>
      <c r="AC45" s="102"/>
      <c r="AD45" s="102"/>
      <c r="AE45" s="102"/>
      <c r="AF45" s="102"/>
      <c r="AG45" s="102"/>
      <c r="AH45" s="102"/>
      <c r="AI45" s="102"/>
      <c r="AJ45" s="102"/>
      <c r="AK45" s="102"/>
    </row>
    <row r="46" spans="1:37" ht="12.75" customHeight="1">
      <c r="A46" s="96" t="s">
        <v>1655</v>
      </c>
      <c r="B46" s="97" t="s">
        <v>361</v>
      </c>
      <c r="C46" s="96" t="s">
        <v>267</v>
      </c>
      <c r="D46" s="96">
        <v>80111600</v>
      </c>
      <c r="E46" s="96" t="s">
        <v>362</v>
      </c>
      <c r="F46" s="96" t="s">
        <v>43</v>
      </c>
      <c r="G46" s="96" t="str">
        <f t="shared" si="0"/>
        <v>FEBRERO</v>
      </c>
      <c r="H46" s="96">
        <v>5</v>
      </c>
      <c r="I46" s="96">
        <v>1</v>
      </c>
      <c r="J46" s="96" t="s">
        <v>44</v>
      </c>
      <c r="K46" s="96" t="s">
        <v>45</v>
      </c>
      <c r="L46" s="98">
        <v>7000000</v>
      </c>
      <c r="M46" s="98">
        <f>+L46*-H46</f>
        <v>-35000000</v>
      </c>
      <c r="N46" s="96" t="s">
        <v>269</v>
      </c>
      <c r="O46" s="96" t="s">
        <v>47</v>
      </c>
      <c r="P46" s="96" t="s">
        <v>270</v>
      </c>
      <c r="Q46" s="530" t="s">
        <v>1657</v>
      </c>
      <c r="R46" s="96" t="s">
        <v>1387</v>
      </c>
      <c r="S46" s="96">
        <v>8080</v>
      </c>
      <c r="T46" s="96">
        <v>2024110010212</v>
      </c>
      <c r="U46" s="96">
        <v>1</v>
      </c>
      <c r="V46" s="99"/>
      <c r="W46" s="99">
        <f t="shared" si="1"/>
        <v>2</v>
      </c>
      <c r="X46" s="99"/>
      <c r="Y46" s="100"/>
      <c r="Z46" s="100"/>
      <c r="AA46" s="99"/>
      <c r="AB46" s="101"/>
      <c r="AC46" s="102"/>
      <c r="AD46" s="102"/>
      <c r="AE46" s="102"/>
      <c r="AF46" s="102"/>
      <c r="AG46" s="102"/>
      <c r="AH46" s="102"/>
      <c r="AI46" s="102"/>
      <c r="AJ46" s="102"/>
      <c r="AK46" s="102"/>
    </row>
    <row r="47" spans="1:37" ht="12.75" customHeight="1">
      <c r="A47" s="96" t="s">
        <v>1384</v>
      </c>
      <c r="B47" s="97" t="s">
        <v>361</v>
      </c>
      <c r="C47" s="96" t="s">
        <v>267</v>
      </c>
      <c r="D47" s="96">
        <v>80111600</v>
      </c>
      <c r="E47" s="96" t="s">
        <v>1408</v>
      </c>
      <c r="F47" s="96" t="s">
        <v>43</v>
      </c>
      <c r="G47" s="96" t="str">
        <f t="shared" si="0"/>
        <v>FEBRERO</v>
      </c>
      <c r="H47" s="96">
        <v>5</v>
      </c>
      <c r="I47" s="96">
        <v>1</v>
      </c>
      <c r="J47" s="96" t="s">
        <v>44</v>
      </c>
      <c r="K47" s="96" t="s">
        <v>45</v>
      </c>
      <c r="L47" s="98">
        <v>7000000</v>
      </c>
      <c r="M47" s="98">
        <f>+L47*H47</f>
        <v>35000000</v>
      </c>
      <c r="N47" s="96" t="s">
        <v>269</v>
      </c>
      <c r="O47" s="96" t="s">
        <v>1386</v>
      </c>
      <c r="P47" s="96" t="s">
        <v>270</v>
      </c>
      <c r="Q47" s="529"/>
      <c r="R47" s="96" t="s">
        <v>1387</v>
      </c>
      <c r="S47" s="96">
        <v>8080</v>
      </c>
      <c r="T47" s="96">
        <v>2024110010212</v>
      </c>
      <c r="U47" s="96">
        <v>1</v>
      </c>
      <c r="V47" s="99"/>
      <c r="W47" s="99">
        <f t="shared" si="1"/>
        <v>2</v>
      </c>
      <c r="X47" s="99"/>
      <c r="Y47" s="100"/>
      <c r="Z47" s="100"/>
      <c r="AA47" s="99"/>
      <c r="AB47" s="101"/>
      <c r="AC47" s="102"/>
      <c r="AD47" s="102"/>
      <c r="AE47" s="102"/>
      <c r="AF47" s="102"/>
      <c r="AG47" s="102"/>
      <c r="AH47" s="102"/>
      <c r="AI47" s="102"/>
      <c r="AJ47" s="102"/>
      <c r="AK47" s="102"/>
    </row>
    <row r="48" spans="1:37" ht="12.75" customHeight="1">
      <c r="A48" s="96" t="s">
        <v>1655</v>
      </c>
      <c r="B48" s="97" t="s">
        <v>363</v>
      </c>
      <c r="C48" s="96" t="s">
        <v>267</v>
      </c>
      <c r="D48" s="96">
        <v>80111600</v>
      </c>
      <c r="E48" s="96" t="s">
        <v>364</v>
      </c>
      <c r="F48" s="96" t="s">
        <v>43</v>
      </c>
      <c r="G48" s="96" t="str">
        <f t="shared" si="0"/>
        <v>FEBRERO</v>
      </c>
      <c r="H48" s="96">
        <v>5.5</v>
      </c>
      <c r="I48" s="96">
        <v>1</v>
      </c>
      <c r="J48" s="96" t="s">
        <v>44</v>
      </c>
      <c r="K48" s="96" t="s">
        <v>45</v>
      </c>
      <c r="L48" s="98">
        <v>6000000</v>
      </c>
      <c r="M48" s="98">
        <f>+L48*-H48</f>
        <v>-33000000</v>
      </c>
      <c r="N48" s="96" t="s">
        <v>269</v>
      </c>
      <c r="O48" s="96" t="s">
        <v>47</v>
      </c>
      <c r="P48" s="96" t="s">
        <v>270</v>
      </c>
      <c r="Q48" s="530" t="s">
        <v>1657</v>
      </c>
      <c r="R48" s="96" t="s">
        <v>1387</v>
      </c>
      <c r="S48" s="96">
        <v>8080</v>
      </c>
      <c r="T48" s="96">
        <v>2024110010212</v>
      </c>
      <c r="U48" s="96">
        <v>1</v>
      </c>
      <c r="V48" s="99"/>
      <c r="W48" s="99">
        <f t="shared" si="1"/>
        <v>2</v>
      </c>
      <c r="X48" s="99"/>
      <c r="Y48" s="100"/>
      <c r="Z48" s="100"/>
      <c r="AA48" s="99"/>
      <c r="AB48" s="101"/>
      <c r="AC48" s="102"/>
      <c r="AD48" s="102"/>
      <c r="AE48" s="102"/>
      <c r="AF48" s="102"/>
      <c r="AG48" s="102"/>
      <c r="AH48" s="102"/>
      <c r="AI48" s="102"/>
      <c r="AJ48" s="102"/>
      <c r="AK48" s="102"/>
    </row>
    <row r="49" spans="1:37" ht="12.75" customHeight="1">
      <c r="A49" s="96" t="s">
        <v>1384</v>
      </c>
      <c r="B49" s="97" t="s">
        <v>363</v>
      </c>
      <c r="C49" s="96" t="s">
        <v>267</v>
      </c>
      <c r="D49" s="96">
        <v>80111600</v>
      </c>
      <c r="E49" s="96" t="s">
        <v>1409</v>
      </c>
      <c r="F49" s="96" t="s">
        <v>43</v>
      </c>
      <c r="G49" s="96" t="str">
        <f t="shared" si="0"/>
        <v>FEBRERO</v>
      </c>
      <c r="H49" s="96">
        <v>5</v>
      </c>
      <c r="I49" s="96">
        <v>1</v>
      </c>
      <c r="J49" s="96" t="s">
        <v>44</v>
      </c>
      <c r="K49" s="96" t="s">
        <v>45</v>
      </c>
      <c r="L49" s="98">
        <v>5000000</v>
      </c>
      <c r="M49" s="98">
        <f>+L49*H49</f>
        <v>25000000</v>
      </c>
      <c r="N49" s="96" t="s">
        <v>269</v>
      </c>
      <c r="O49" s="96" t="s">
        <v>1390</v>
      </c>
      <c r="P49" s="96" t="s">
        <v>270</v>
      </c>
      <c r="Q49" s="529"/>
      <c r="R49" s="96" t="s">
        <v>1387</v>
      </c>
      <c r="S49" s="96">
        <v>8080</v>
      </c>
      <c r="T49" s="96">
        <v>2024110010212</v>
      </c>
      <c r="U49" s="96">
        <v>1</v>
      </c>
      <c r="V49" s="99"/>
      <c r="W49" s="99">
        <f t="shared" si="1"/>
        <v>2</v>
      </c>
      <c r="X49" s="99"/>
      <c r="Y49" s="100"/>
      <c r="Z49" s="100"/>
      <c r="AA49" s="99"/>
      <c r="AB49" s="101"/>
      <c r="AC49" s="102"/>
      <c r="AD49" s="102"/>
      <c r="AE49" s="102"/>
      <c r="AF49" s="102"/>
      <c r="AG49" s="102"/>
      <c r="AH49" s="102"/>
      <c r="AI49" s="102"/>
      <c r="AJ49" s="102"/>
      <c r="AK49" s="102"/>
    </row>
    <row r="50" spans="1:37" ht="12.75" customHeight="1">
      <c r="A50" s="96" t="s">
        <v>1655</v>
      </c>
      <c r="B50" s="97" t="s">
        <v>365</v>
      </c>
      <c r="C50" s="96" t="s">
        <v>267</v>
      </c>
      <c r="D50" s="96">
        <v>80111600</v>
      </c>
      <c r="E50" s="96" t="s">
        <v>366</v>
      </c>
      <c r="F50" s="96" t="s">
        <v>43</v>
      </c>
      <c r="G50" s="96" t="str">
        <f t="shared" si="0"/>
        <v>FEBRERO</v>
      </c>
      <c r="H50" s="96">
        <v>5</v>
      </c>
      <c r="I50" s="96">
        <v>1</v>
      </c>
      <c r="J50" s="96" t="s">
        <v>44</v>
      </c>
      <c r="K50" s="96" t="s">
        <v>45</v>
      </c>
      <c r="L50" s="98">
        <v>3600000</v>
      </c>
      <c r="M50" s="98">
        <f>+L50*-H50</f>
        <v>-18000000</v>
      </c>
      <c r="N50" s="96" t="s">
        <v>269</v>
      </c>
      <c r="O50" s="96" t="s">
        <v>47</v>
      </c>
      <c r="P50" s="96" t="s">
        <v>270</v>
      </c>
      <c r="Q50" s="530" t="s">
        <v>1657</v>
      </c>
      <c r="R50" s="96" t="s">
        <v>1387</v>
      </c>
      <c r="S50" s="96">
        <v>8080</v>
      </c>
      <c r="T50" s="96">
        <v>2024110010212</v>
      </c>
      <c r="U50" s="96">
        <v>1</v>
      </c>
      <c r="V50" s="99"/>
      <c r="W50" s="99">
        <f t="shared" si="1"/>
        <v>2</v>
      </c>
      <c r="X50" s="99"/>
      <c r="Y50" s="100"/>
      <c r="Z50" s="100"/>
      <c r="AA50" s="99"/>
      <c r="AB50" s="101"/>
      <c r="AC50" s="102"/>
      <c r="AD50" s="102"/>
      <c r="AE50" s="102"/>
      <c r="AF50" s="102"/>
      <c r="AG50" s="102"/>
      <c r="AH50" s="102"/>
      <c r="AI50" s="102"/>
      <c r="AJ50" s="102"/>
      <c r="AK50" s="102"/>
    </row>
    <row r="51" spans="1:37" ht="12.75" customHeight="1">
      <c r="A51" s="96" t="s">
        <v>1384</v>
      </c>
      <c r="B51" s="97" t="s">
        <v>365</v>
      </c>
      <c r="C51" s="96" t="s">
        <v>267</v>
      </c>
      <c r="D51" s="96">
        <v>80111600</v>
      </c>
      <c r="E51" s="96" t="s">
        <v>1410</v>
      </c>
      <c r="F51" s="96" t="s">
        <v>43</v>
      </c>
      <c r="G51" s="96" t="str">
        <f t="shared" si="0"/>
        <v>FEBRERO</v>
      </c>
      <c r="H51" s="96">
        <v>5</v>
      </c>
      <c r="I51" s="96">
        <v>1</v>
      </c>
      <c r="J51" s="96" t="s">
        <v>44</v>
      </c>
      <c r="K51" s="96" t="s">
        <v>45</v>
      </c>
      <c r="L51" s="98">
        <v>3600000</v>
      </c>
      <c r="M51" s="98">
        <f>+L51*H51</f>
        <v>18000000</v>
      </c>
      <c r="N51" s="96" t="s">
        <v>269</v>
      </c>
      <c r="O51" s="96" t="s">
        <v>47</v>
      </c>
      <c r="P51" s="96" t="s">
        <v>270</v>
      </c>
      <c r="Q51" s="529"/>
      <c r="R51" s="96" t="s">
        <v>1387</v>
      </c>
      <c r="S51" s="96">
        <v>8080</v>
      </c>
      <c r="T51" s="96">
        <v>2024110010212</v>
      </c>
      <c r="U51" s="96">
        <v>1</v>
      </c>
      <c r="V51" s="99"/>
      <c r="W51" s="99">
        <f t="shared" si="1"/>
        <v>2</v>
      </c>
      <c r="X51" s="99"/>
      <c r="Y51" s="100"/>
      <c r="Z51" s="100"/>
      <c r="AA51" s="99"/>
      <c r="AB51" s="101"/>
      <c r="AC51" s="102"/>
      <c r="AD51" s="102"/>
      <c r="AE51" s="102"/>
      <c r="AF51" s="102"/>
      <c r="AG51" s="102"/>
      <c r="AH51" s="102"/>
      <c r="AI51" s="102"/>
      <c r="AJ51" s="102"/>
      <c r="AK51" s="102"/>
    </row>
    <row r="52" spans="1:37" ht="12.75" customHeight="1">
      <c r="A52" s="96" t="s">
        <v>1655</v>
      </c>
      <c r="B52" s="97" t="s">
        <v>367</v>
      </c>
      <c r="C52" s="96" t="s">
        <v>267</v>
      </c>
      <c r="D52" s="96">
        <v>80111600</v>
      </c>
      <c r="E52" s="96" t="s">
        <v>368</v>
      </c>
      <c r="F52" s="96" t="s">
        <v>42</v>
      </c>
      <c r="G52" s="96" t="str">
        <f t="shared" si="0"/>
        <v>ENERO</v>
      </c>
      <c r="H52" s="96">
        <v>6</v>
      </c>
      <c r="I52" s="96">
        <v>1</v>
      </c>
      <c r="J52" s="96" t="s">
        <v>44</v>
      </c>
      <c r="K52" s="96" t="s">
        <v>45</v>
      </c>
      <c r="L52" s="98">
        <v>5860000</v>
      </c>
      <c r="M52" s="98">
        <f>+L52*-H52</f>
        <v>-35160000</v>
      </c>
      <c r="N52" s="96" t="s">
        <v>269</v>
      </c>
      <c r="O52" s="96" t="s">
        <v>47</v>
      </c>
      <c r="P52" s="96" t="s">
        <v>270</v>
      </c>
      <c r="Q52" s="530" t="s">
        <v>1657</v>
      </c>
      <c r="R52" s="96" t="s">
        <v>1387</v>
      </c>
      <c r="S52" s="96">
        <v>8080</v>
      </c>
      <c r="T52" s="96">
        <v>2024110010212</v>
      </c>
      <c r="U52" s="96">
        <v>1</v>
      </c>
      <c r="V52" s="99"/>
      <c r="W52" s="99">
        <f t="shared" si="1"/>
        <v>2</v>
      </c>
      <c r="X52" s="99"/>
      <c r="Y52" s="100"/>
      <c r="Z52" s="100"/>
      <c r="AA52" s="99"/>
      <c r="AB52" s="101"/>
      <c r="AC52" s="102"/>
      <c r="AD52" s="102"/>
      <c r="AE52" s="102"/>
      <c r="AF52" s="102"/>
      <c r="AG52" s="102"/>
      <c r="AH52" s="102"/>
      <c r="AI52" s="102"/>
      <c r="AJ52" s="102"/>
      <c r="AK52" s="102"/>
    </row>
    <row r="53" spans="1:37" ht="12.75" customHeight="1">
      <c r="A53" s="96" t="s">
        <v>1384</v>
      </c>
      <c r="B53" s="97" t="s">
        <v>367</v>
      </c>
      <c r="C53" s="96" t="s">
        <v>267</v>
      </c>
      <c r="D53" s="96">
        <v>80111600</v>
      </c>
      <c r="E53" s="96" t="s">
        <v>1411</v>
      </c>
      <c r="F53" s="96" t="s">
        <v>42</v>
      </c>
      <c r="G53" s="96" t="str">
        <f t="shared" si="0"/>
        <v>ENERO</v>
      </c>
      <c r="H53" s="96">
        <v>6</v>
      </c>
      <c r="I53" s="96">
        <v>1</v>
      </c>
      <c r="J53" s="96" t="s">
        <v>44</v>
      </c>
      <c r="K53" s="96" t="s">
        <v>45</v>
      </c>
      <c r="L53" s="98">
        <v>5860000</v>
      </c>
      <c r="M53" s="98">
        <f>+L53*H53</f>
        <v>35160000</v>
      </c>
      <c r="N53" s="96" t="s">
        <v>269</v>
      </c>
      <c r="O53" s="96" t="s">
        <v>1386</v>
      </c>
      <c r="P53" s="96" t="s">
        <v>270</v>
      </c>
      <c r="Q53" s="529"/>
      <c r="R53" s="96" t="s">
        <v>1387</v>
      </c>
      <c r="S53" s="96">
        <v>8080</v>
      </c>
      <c r="T53" s="96">
        <v>2024110010212</v>
      </c>
      <c r="U53" s="96">
        <v>1</v>
      </c>
      <c r="V53" s="99"/>
      <c r="W53" s="99">
        <f t="shared" si="1"/>
        <v>2</v>
      </c>
      <c r="X53" s="99"/>
      <c r="Y53" s="100"/>
      <c r="Z53" s="100"/>
      <c r="AA53" s="99"/>
      <c r="AB53" s="101"/>
      <c r="AC53" s="102"/>
      <c r="AD53" s="102"/>
      <c r="AE53" s="102"/>
      <c r="AF53" s="102"/>
      <c r="AG53" s="102"/>
      <c r="AH53" s="102"/>
      <c r="AI53" s="102"/>
      <c r="AJ53" s="102"/>
      <c r="AK53" s="102"/>
    </row>
    <row r="54" spans="1:37" ht="12.75" customHeight="1">
      <c r="A54" s="96" t="s">
        <v>1655</v>
      </c>
      <c r="B54" s="97" t="s">
        <v>371</v>
      </c>
      <c r="C54" s="96" t="s">
        <v>267</v>
      </c>
      <c r="D54" s="96">
        <v>80111600</v>
      </c>
      <c r="E54" s="96" t="s">
        <v>372</v>
      </c>
      <c r="F54" s="96" t="s">
        <v>43</v>
      </c>
      <c r="G54" s="96" t="str">
        <f t="shared" si="0"/>
        <v>FEBRERO</v>
      </c>
      <c r="H54" s="96">
        <v>5</v>
      </c>
      <c r="I54" s="96">
        <v>1</v>
      </c>
      <c r="J54" s="96" t="s">
        <v>44</v>
      </c>
      <c r="K54" s="96" t="s">
        <v>45</v>
      </c>
      <c r="L54" s="98">
        <v>7000000</v>
      </c>
      <c r="M54" s="98">
        <f>+L54*-H54</f>
        <v>-35000000</v>
      </c>
      <c r="N54" s="96" t="s">
        <v>269</v>
      </c>
      <c r="O54" s="96" t="s">
        <v>47</v>
      </c>
      <c r="P54" s="96" t="s">
        <v>270</v>
      </c>
      <c r="Q54" s="530" t="s">
        <v>1657</v>
      </c>
      <c r="R54" s="96" t="s">
        <v>1387</v>
      </c>
      <c r="S54" s="96">
        <v>8080</v>
      </c>
      <c r="T54" s="96">
        <v>2024110010212</v>
      </c>
      <c r="U54" s="96">
        <v>1</v>
      </c>
      <c r="V54" s="99"/>
      <c r="W54" s="99">
        <f t="shared" si="1"/>
        <v>2</v>
      </c>
      <c r="X54" s="99"/>
      <c r="Y54" s="100"/>
      <c r="Z54" s="100"/>
      <c r="AA54" s="99"/>
      <c r="AB54" s="101"/>
      <c r="AC54" s="102"/>
      <c r="AD54" s="102"/>
      <c r="AE54" s="102"/>
      <c r="AF54" s="102"/>
      <c r="AG54" s="102"/>
      <c r="AH54" s="102"/>
      <c r="AI54" s="102"/>
      <c r="AJ54" s="102"/>
      <c r="AK54" s="102"/>
    </row>
    <row r="55" spans="1:37" ht="12.75" customHeight="1">
      <c r="A55" s="96" t="s">
        <v>1384</v>
      </c>
      <c r="B55" s="97" t="s">
        <v>371</v>
      </c>
      <c r="C55" s="96" t="s">
        <v>267</v>
      </c>
      <c r="D55" s="96">
        <v>80111600</v>
      </c>
      <c r="E55" s="96" t="s">
        <v>1412</v>
      </c>
      <c r="F55" s="96" t="s">
        <v>43</v>
      </c>
      <c r="G55" s="96" t="str">
        <f t="shared" si="0"/>
        <v>FEBRERO</v>
      </c>
      <c r="H55" s="96">
        <v>5</v>
      </c>
      <c r="I55" s="96">
        <v>1</v>
      </c>
      <c r="J55" s="96" t="s">
        <v>44</v>
      </c>
      <c r="K55" s="96" t="s">
        <v>45</v>
      </c>
      <c r="L55" s="98">
        <v>7000000</v>
      </c>
      <c r="M55" s="98">
        <f>+L55*H55</f>
        <v>35000000</v>
      </c>
      <c r="N55" s="96" t="s">
        <v>269</v>
      </c>
      <c r="O55" s="96" t="s">
        <v>47</v>
      </c>
      <c r="P55" s="96" t="s">
        <v>270</v>
      </c>
      <c r="Q55" s="529"/>
      <c r="R55" s="96" t="s">
        <v>1387</v>
      </c>
      <c r="S55" s="96">
        <v>8080</v>
      </c>
      <c r="T55" s="96">
        <v>2024110010212</v>
      </c>
      <c r="U55" s="96">
        <v>1</v>
      </c>
      <c r="V55" s="99"/>
      <c r="W55" s="99">
        <f t="shared" si="1"/>
        <v>2</v>
      </c>
      <c r="X55" s="99"/>
      <c r="Y55" s="100"/>
      <c r="Z55" s="100"/>
      <c r="AA55" s="99"/>
      <c r="AB55" s="101"/>
      <c r="AC55" s="102"/>
      <c r="AD55" s="102"/>
      <c r="AE55" s="102"/>
      <c r="AF55" s="102"/>
      <c r="AG55" s="102"/>
      <c r="AH55" s="102"/>
      <c r="AI55" s="102"/>
      <c r="AJ55" s="102"/>
      <c r="AK55" s="102"/>
    </row>
    <row r="56" spans="1:37" ht="12.75" customHeight="1">
      <c r="A56" s="96" t="s">
        <v>1655</v>
      </c>
      <c r="B56" s="97" t="s">
        <v>375</v>
      </c>
      <c r="C56" s="96" t="s">
        <v>267</v>
      </c>
      <c r="D56" s="96">
        <v>80111600</v>
      </c>
      <c r="E56" s="96" t="s">
        <v>376</v>
      </c>
      <c r="F56" s="96" t="s">
        <v>43</v>
      </c>
      <c r="G56" s="96" t="str">
        <f t="shared" si="0"/>
        <v>FEBRERO</v>
      </c>
      <c r="H56" s="96">
        <v>5</v>
      </c>
      <c r="I56" s="96">
        <v>1</v>
      </c>
      <c r="J56" s="96" t="s">
        <v>44</v>
      </c>
      <c r="K56" s="96" t="s">
        <v>45</v>
      </c>
      <c r="L56" s="98">
        <v>3600000</v>
      </c>
      <c r="M56" s="98">
        <f>+L56*-H56</f>
        <v>-18000000</v>
      </c>
      <c r="N56" s="96" t="s">
        <v>269</v>
      </c>
      <c r="O56" s="96" t="s">
        <v>47</v>
      </c>
      <c r="P56" s="96" t="s">
        <v>270</v>
      </c>
      <c r="Q56" s="530" t="s">
        <v>1657</v>
      </c>
      <c r="R56" s="96" t="s">
        <v>1387</v>
      </c>
      <c r="S56" s="96">
        <v>8080</v>
      </c>
      <c r="T56" s="96">
        <v>2024110010212</v>
      </c>
      <c r="U56" s="96">
        <v>1</v>
      </c>
      <c r="V56" s="99"/>
      <c r="W56" s="99">
        <f t="shared" si="1"/>
        <v>2</v>
      </c>
      <c r="X56" s="99"/>
      <c r="Y56" s="100"/>
      <c r="Z56" s="100"/>
      <c r="AA56" s="99"/>
      <c r="AB56" s="101"/>
      <c r="AC56" s="102"/>
      <c r="AD56" s="102"/>
      <c r="AE56" s="102"/>
      <c r="AF56" s="102"/>
      <c r="AG56" s="102"/>
      <c r="AH56" s="102"/>
      <c r="AI56" s="102"/>
      <c r="AJ56" s="102"/>
      <c r="AK56" s="102"/>
    </row>
    <row r="57" spans="1:37" ht="12.75" customHeight="1">
      <c r="A57" s="96" t="s">
        <v>1384</v>
      </c>
      <c r="B57" s="97" t="s">
        <v>375</v>
      </c>
      <c r="C57" s="96" t="s">
        <v>267</v>
      </c>
      <c r="D57" s="96">
        <v>80111600</v>
      </c>
      <c r="E57" s="96" t="s">
        <v>1413</v>
      </c>
      <c r="F57" s="96" t="s">
        <v>43</v>
      </c>
      <c r="G57" s="96" t="str">
        <f t="shared" si="0"/>
        <v>FEBRERO</v>
      </c>
      <c r="H57" s="96">
        <v>5</v>
      </c>
      <c r="I57" s="96">
        <v>1</v>
      </c>
      <c r="J57" s="96" t="s">
        <v>44</v>
      </c>
      <c r="K57" s="96" t="s">
        <v>45</v>
      </c>
      <c r="L57" s="98">
        <v>3600000</v>
      </c>
      <c r="M57" s="98">
        <f>+L57*H57</f>
        <v>18000000</v>
      </c>
      <c r="N57" s="96" t="s">
        <v>269</v>
      </c>
      <c r="O57" s="96" t="s">
        <v>47</v>
      </c>
      <c r="P57" s="96" t="s">
        <v>270</v>
      </c>
      <c r="Q57" s="529"/>
      <c r="R57" s="96" t="s">
        <v>1387</v>
      </c>
      <c r="S57" s="96">
        <v>8080</v>
      </c>
      <c r="T57" s="96">
        <v>2024110010212</v>
      </c>
      <c r="U57" s="96">
        <v>1</v>
      </c>
      <c r="V57" s="99"/>
      <c r="W57" s="99">
        <f t="shared" si="1"/>
        <v>2</v>
      </c>
      <c r="X57" s="99"/>
      <c r="Y57" s="100"/>
      <c r="Z57" s="100"/>
      <c r="AA57" s="99"/>
      <c r="AB57" s="101"/>
      <c r="AC57" s="102"/>
      <c r="AD57" s="102"/>
      <c r="AE57" s="102"/>
      <c r="AF57" s="102"/>
      <c r="AG57" s="102"/>
      <c r="AH57" s="102"/>
      <c r="AI57" s="102"/>
      <c r="AJ57" s="102"/>
      <c r="AK57" s="102"/>
    </row>
    <row r="58" spans="1:37" ht="12.75" customHeight="1">
      <c r="A58" s="96" t="s">
        <v>1655</v>
      </c>
      <c r="B58" s="97" t="s">
        <v>377</v>
      </c>
      <c r="C58" s="96" t="s">
        <v>267</v>
      </c>
      <c r="D58" s="96">
        <v>80111600</v>
      </c>
      <c r="E58" s="96" t="s">
        <v>378</v>
      </c>
      <c r="F58" s="96" t="s">
        <v>43</v>
      </c>
      <c r="G58" s="96" t="str">
        <f t="shared" si="0"/>
        <v>FEBRERO</v>
      </c>
      <c r="H58" s="96">
        <v>5</v>
      </c>
      <c r="I58" s="96">
        <v>1</v>
      </c>
      <c r="J58" s="96" t="s">
        <v>44</v>
      </c>
      <c r="K58" s="96" t="s">
        <v>45</v>
      </c>
      <c r="L58" s="98">
        <v>2253000</v>
      </c>
      <c r="M58" s="98">
        <f>+L58*-H58</f>
        <v>-11265000</v>
      </c>
      <c r="N58" s="96" t="s">
        <v>269</v>
      </c>
      <c r="O58" s="96" t="s">
        <v>47</v>
      </c>
      <c r="P58" s="96" t="s">
        <v>270</v>
      </c>
      <c r="Q58" s="530" t="s">
        <v>1657</v>
      </c>
      <c r="R58" s="96" t="s">
        <v>1387</v>
      </c>
      <c r="S58" s="96">
        <v>8080</v>
      </c>
      <c r="T58" s="96">
        <v>2024110010212</v>
      </c>
      <c r="U58" s="96">
        <v>1</v>
      </c>
      <c r="V58" s="99"/>
      <c r="W58" s="99">
        <f t="shared" si="1"/>
        <v>2</v>
      </c>
      <c r="X58" s="99"/>
      <c r="Y58" s="100"/>
      <c r="Z58" s="100"/>
      <c r="AA58" s="99"/>
      <c r="AB58" s="101"/>
      <c r="AC58" s="102"/>
      <c r="AD58" s="102"/>
      <c r="AE58" s="102"/>
      <c r="AF58" s="102"/>
      <c r="AG58" s="102"/>
      <c r="AH58" s="102"/>
      <c r="AI58" s="102"/>
      <c r="AJ58" s="102"/>
      <c r="AK58" s="102"/>
    </row>
    <row r="59" spans="1:37" ht="12.75" customHeight="1">
      <c r="A59" s="96" t="s">
        <v>1384</v>
      </c>
      <c r="B59" s="97" t="s">
        <v>377</v>
      </c>
      <c r="C59" s="96" t="s">
        <v>267</v>
      </c>
      <c r="D59" s="96">
        <v>80111600</v>
      </c>
      <c r="E59" s="96" t="s">
        <v>1414</v>
      </c>
      <c r="F59" s="96" t="s">
        <v>43</v>
      </c>
      <c r="G59" s="96" t="str">
        <f t="shared" si="0"/>
        <v>FEBRERO</v>
      </c>
      <c r="H59" s="96">
        <v>5</v>
      </c>
      <c r="I59" s="96">
        <v>1</v>
      </c>
      <c r="J59" s="96" t="s">
        <v>44</v>
      </c>
      <c r="K59" s="96" t="s">
        <v>45</v>
      </c>
      <c r="L59" s="98">
        <v>2253000</v>
      </c>
      <c r="M59" s="98">
        <f>+L59*H59</f>
        <v>11265000</v>
      </c>
      <c r="N59" s="96" t="s">
        <v>269</v>
      </c>
      <c r="O59" s="96" t="s">
        <v>47</v>
      </c>
      <c r="P59" s="96" t="s">
        <v>270</v>
      </c>
      <c r="Q59" s="529"/>
      <c r="R59" s="96" t="s">
        <v>1387</v>
      </c>
      <c r="S59" s="96">
        <v>8080</v>
      </c>
      <c r="T59" s="96">
        <v>2024110010212</v>
      </c>
      <c r="U59" s="96">
        <v>1</v>
      </c>
      <c r="V59" s="99"/>
      <c r="W59" s="99">
        <f t="shared" si="1"/>
        <v>2</v>
      </c>
      <c r="X59" s="99"/>
      <c r="Y59" s="100"/>
      <c r="Z59" s="100"/>
      <c r="AA59" s="99"/>
      <c r="AB59" s="101"/>
      <c r="AC59" s="102"/>
      <c r="AD59" s="102"/>
      <c r="AE59" s="102"/>
      <c r="AF59" s="102"/>
      <c r="AG59" s="102"/>
      <c r="AH59" s="102"/>
      <c r="AI59" s="102"/>
      <c r="AJ59" s="102"/>
      <c r="AK59" s="102"/>
    </row>
    <row r="60" spans="1:37" ht="12.75" customHeight="1">
      <c r="A60" s="96" t="s">
        <v>1655</v>
      </c>
      <c r="B60" s="97" t="s">
        <v>379</v>
      </c>
      <c r="C60" s="96" t="s">
        <v>267</v>
      </c>
      <c r="D60" s="96">
        <v>80111600</v>
      </c>
      <c r="E60" s="96" t="s">
        <v>380</v>
      </c>
      <c r="F60" s="96" t="s">
        <v>43</v>
      </c>
      <c r="G60" s="96" t="str">
        <f t="shared" si="0"/>
        <v>FEBRERO</v>
      </c>
      <c r="H60" s="96">
        <v>5</v>
      </c>
      <c r="I60" s="96">
        <v>1</v>
      </c>
      <c r="J60" s="96" t="s">
        <v>44</v>
      </c>
      <c r="K60" s="96" t="s">
        <v>45</v>
      </c>
      <c r="L60" s="98">
        <v>4000000</v>
      </c>
      <c r="M60" s="98">
        <f>+L60*-H60</f>
        <v>-20000000</v>
      </c>
      <c r="N60" s="96" t="s">
        <v>269</v>
      </c>
      <c r="O60" s="96" t="s">
        <v>47</v>
      </c>
      <c r="P60" s="96" t="s">
        <v>270</v>
      </c>
      <c r="Q60" s="530" t="s">
        <v>1657</v>
      </c>
      <c r="R60" s="96" t="s">
        <v>1387</v>
      </c>
      <c r="S60" s="96">
        <v>8080</v>
      </c>
      <c r="T60" s="96">
        <v>2024110010212</v>
      </c>
      <c r="U60" s="96">
        <v>1</v>
      </c>
      <c r="V60" s="99"/>
      <c r="W60" s="99">
        <f t="shared" si="1"/>
        <v>2</v>
      </c>
      <c r="X60" s="99"/>
      <c r="Y60" s="100"/>
      <c r="Z60" s="100"/>
      <c r="AA60" s="99"/>
      <c r="AB60" s="101"/>
      <c r="AC60" s="102"/>
      <c r="AD60" s="102"/>
      <c r="AE60" s="102"/>
      <c r="AF60" s="102"/>
      <c r="AG60" s="102"/>
      <c r="AH60" s="102"/>
      <c r="AI60" s="102"/>
      <c r="AJ60" s="102"/>
      <c r="AK60" s="102"/>
    </row>
    <row r="61" spans="1:37" ht="12.75" customHeight="1">
      <c r="A61" s="96" t="s">
        <v>1384</v>
      </c>
      <c r="B61" s="97" t="s">
        <v>379</v>
      </c>
      <c r="C61" s="96" t="s">
        <v>267</v>
      </c>
      <c r="D61" s="96">
        <v>80111600</v>
      </c>
      <c r="E61" s="96" t="s">
        <v>1415</v>
      </c>
      <c r="F61" s="96" t="s">
        <v>43</v>
      </c>
      <c r="G61" s="96" t="str">
        <f t="shared" si="0"/>
        <v>FEBRERO</v>
      </c>
      <c r="H61" s="96">
        <v>5</v>
      </c>
      <c r="I61" s="96">
        <v>1</v>
      </c>
      <c r="J61" s="96" t="s">
        <v>44</v>
      </c>
      <c r="K61" s="96" t="s">
        <v>45</v>
      </c>
      <c r="L61" s="98">
        <v>4000000</v>
      </c>
      <c r="M61" s="98">
        <f>+L61*H61</f>
        <v>20000000</v>
      </c>
      <c r="N61" s="96" t="s">
        <v>269</v>
      </c>
      <c r="O61" s="96" t="s">
        <v>1386</v>
      </c>
      <c r="P61" s="96" t="s">
        <v>270</v>
      </c>
      <c r="Q61" s="529"/>
      <c r="R61" s="96" t="s">
        <v>1387</v>
      </c>
      <c r="S61" s="96">
        <v>8080</v>
      </c>
      <c r="T61" s="96">
        <v>2024110010212</v>
      </c>
      <c r="U61" s="96">
        <v>1</v>
      </c>
      <c r="V61" s="99"/>
      <c r="W61" s="99">
        <f t="shared" si="1"/>
        <v>2</v>
      </c>
      <c r="X61" s="99"/>
      <c r="Y61" s="100"/>
      <c r="Z61" s="100"/>
      <c r="AA61" s="99"/>
      <c r="AB61" s="101"/>
      <c r="AC61" s="102"/>
      <c r="AD61" s="102"/>
      <c r="AE61" s="102"/>
      <c r="AF61" s="102"/>
      <c r="AG61" s="102"/>
      <c r="AH61" s="102"/>
      <c r="AI61" s="102"/>
      <c r="AJ61" s="102"/>
      <c r="AK61" s="102"/>
    </row>
    <row r="62" spans="1:37" ht="12.75" customHeight="1">
      <c r="A62" s="96" t="s">
        <v>1655</v>
      </c>
      <c r="B62" s="97" t="s">
        <v>383</v>
      </c>
      <c r="C62" s="96" t="s">
        <v>267</v>
      </c>
      <c r="D62" s="96">
        <v>80111600</v>
      </c>
      <c r="E62" s="96" t="s">
        <v>384</v>
      </c>
      <c r="F62" s="96" t="s">
        <v>43</v>
      </c>
      <c r="G62" s="96" t="str">
        <f t="shared" si="0"/>
        <v>FEBRERO</v>
      </c>
      <c r="H62" s="96">
        <v>4</v>
      </c>
      <c r="I62" s="96">
        <v>1</v>
      </c>
      <c r="J62" s="96" t="s">
        <v>44</v>
      </c>
      <c r="K62" s="96" t="s">
        <v>45</v>
      </c>
      <c r="L62" s="98">
        <v>3500000</v>
      </c>
      <c r="M62" s="98">
        <f>+L62*-H62</f>
        <v>-14000000</v>
      </c>
      <c r="N62" s="96" t="s">
        <v>269</v>
      </c>
      <c r="O62" s="96" t="s">
        <v>47</v>
      </c>
      <c r="P62" s="96" t="s">
        <v>270</v>
      </c>
      <c r="Q62" s="530" t="s">
        <v>1657</v>
      </c>
      <c r="R62" s="96" t="s">
        <v>1387</v>
      </c>
      <c r="S62" s="96">
        <v>8080</v>
      </c>
      <c r="T62" s="96">
        <v>2024110010212</v>
      </c>
      <c r="U62" s="96">
        <v>1</v>
      </c>
      <c r="V62" s="99"/>
      <c r="W62" s="99">
        <f t="shared" si="1"/>
        <v>2</v>
      </c>
      <c r="X62" s="99"/>
      <c r="Y62" s="100"/>
      <c r="Z62" s="100"/>
      <c r="AA62" s="99"/>
      <c r="AB62" s="101"/>
      <c r="AC62" s="102"/>
      <c r="AD62" s="102"/>
      <c r="AE62" s="102"/>
      <c r="AF62" s="102"/>
      <c r="AG62" s="102"/>
      <c r="AH62" s="102"/>
      <c r="AI62" s="102"/>
      <c r="AJ62" s="102"/>
      <c r="AK62" s="102"/>
    </row>
    <row r="63" spans="1:37" ht="12.75" customHeight="1">
      <c r="A63" s="96" t="s">
        <v>1384</v>
      </c>
      <c r="B63" s="97" t="s">
        <v>383</v>
      </c>
      <c r="C63" s="96" t="s">
        <v>267</v>
      </c>
      <c r="D63" s="96">
        <v>80111600</v>
      </c>
      <c r="E63" s="96" t="s">
        <v>1416</v>
      </c>
      <c r="F63" s="96" t="s">
        <v>43</v>
      </c>
      <c r="G63" s="96" t="str">
        <f t="shared" si="0"/>
        <v>FEBRERO</v>
      </c>
      <c r="H63" s="96">
        <v>4</v>
      </c>
      <c r="I63" s="96">
        <v>1</v>
      </c>
      <c r="J63" s="96" t="s">
        <v>44</v>
      </c>
      <c r="K63" s="96" t="s">
        <v>45</v>
      </c>
      <c r="L63" s="98">
        <v>3500000</v>
      </c>
      <c r="M63" s="98">
        <f>+L63*H63</f>
        <v>14000000</v>
      </c>
      <c r="N63" s="96" t="s">
        <v>269</v>
      </c>
      <c r="O63" s="96" t="s">
        <v>1386</v>
      </c>
      <c r="P63" s="96" t="s">
        <v>270</v>
      </c>
      <c r="Q63" s="529"/>
      <c r="R63" s="96" t="s">
        <v>1387</v>
      </c>
      <c r="S63" s="96">
        <v>8080</v>
      </c>
      <c r="T63" s="96">
        <v>2024110010212</v>
      </c>
      <c r="U63" s="96">
        <v>1</v>
      </c>
      <c r="V63" s="99"/>
      <c r="W63" s="99">
        <f t="shared" si="1"/>
        <v>2</v>
      </c>
      <c r="X63" s="99"/>
      <c r="Y63" s="100"/>
      <c r="Z63" s="100"/>
      <c r="AA63" s="99"/>
      <c r="AB63" s="101"/>
      <c r="AC63" s="102"/>
      <c r="AD63" s="102"/>
      <c r="AE63" s="102"/>
      <c r="AF63" s="102"/>
      <c r="AG63" s="102"/>
      <c r="AH63" s="102"/>
      <c r="AI63" s="102"/>
      <c r="AJ63" s="102"/>
      <c r="AK63" s="102"/>
    </row>
    <row r="64" spans="1:37" ht="12.75" customHeight="1">
      <c r="A64" s="96" t="s">
        <v>1655</v>
      </c>
      <c r="B64" s="97" t="s">
        <v>387</v>
      </c>
      <c r="C64" s="96" t="s">
        <v>267</v>
      </c>
      <c r="D64" s="96">
        <v>80111600</v>
      </c>
      <c r="E64" s="96" t="s">
        <v>388</v>
      </c>
      <c r="F64" s="96" t="s">
        <v>43</v>
      </c>
      <c r="G64" s="96" t="str">
        <f t="shared" si="0"/>
        <v>FEBRERO</v>
      </c>
      <c r="H64" s="96">
        <v>5</v>
      </c>
      <c r="I64" s="96">
        <v>1</v>
      </c>
      <c r="J64" s="96" t="s">
        <v>44</v>
      </c>
      <c r="K64" s="96" t="s">
        <v>45</v>
      </c>
      <c r="L64" s="98">
        <v>2800000</v>
      </c>
      <c r="M64" s="98">
        <f>+L64*-H64</f>
        <v>-14000000</v>
      </c>
      <c r="N64" s="96" t="s">
        <v>269</v>
      </c>
      <c r="O64" s="96" t="s">
        <v>47</v>
      </c>
      <c r="P64" s="96" t="s">
        <v>270</v>
      </c>
      <c r="Q64" s="530" t="s">
        <v>1657</v>
      </c>
      <c r="R64" s="96" t="s">
        <v>1387</v>
      </c>
      <c r="S64" s="96">
        <v>8080</v>
      </c>
      <c r="T64" s="96">
        <v>2024110010212</v>
      </c>
      <c r="U64" s="96">
        <v>1</v>
      </c>
      <c r="V64" s="99"/>
      <c r="W64" s="99">
        <f t="shared" si="1"/>
        <v>2</v>
      </c>
      <c r="X64" s="99"/>
      <c r="Y64" s="100"/>
      <c r="Z64" s="100"/>
      <c r="AA64" s="99"/>
      <c r="AB64" s="101"/>
      <c r="AC64" s="102"/>
      <c r="AD64" s="102"/>
      <c r="AE64" s="102"/>
      <c r="AF64" s="102"/>
      <c r="AG64" s="102"/>
      <c r="AH64" s="102"/>
      <c r="AI64" s="102"/>
      <c r="AJ64" s="102"/>
      <c r="AK64" s="102"/>
    </row>
    <row r="65" spans="1:37" ht="12.75" customHeight="1">
      <c r="A65" s="96" t="s">
        <v>1384</v>
      </c>
      <c r="B65" s="97" t="s">
        <v>387</v>
      </c>
      <c r="C65" s="96" t="s">
        <v>267</v>
      </c>
      <c r="D65" s="96">
        <v>80111600</v>
      </c>
      <c r="E65" s="96" t="s">
        <v>1417</v>
      </c>
      <c r="F65" s="96" t="s">
        <v>43</v>
      </c>
      <c r="G65" s="96" t="str">
        <f t="shared" si="0"/>
        <v>FEBRERO</v>
      </c>
      <c r="H65" s="96">
        <v>5</v>
      </c>
      <c r="I65" s="96">
        <v>1</v>
      </c>
      <c r="J65" s="96" t="s">
        <v>44</v>
      </c>
      <c r="K65" s="96" t="s">
        <v>45</v>
      </c>
      <c r="L65" s="98">
        <v>2800000</v>
      </c>
      <c r="M65" s="98">
        <f>+L65*H65</f>
        <v>14000000</v>
      </c>
      <c r="N65" s="96" t="s">
        <v>269</v>
      </c>
      <c r="O65" s="96" t="s">
        <v>1386</v>
      </c>
      <c r="P65" s="96" t="s">
        <v>270</v>
      </c>
      <c r="Q65" s="529"/>
      <c r="R65" s="96" t="s">
        <v>1387</v>
      </c>
      <c r="S65" s="96">
        <v>8080</v>
      </c>
      <c r="T65" s="96">
        <v>2024110010212</v>
      </c>
      <c r="U65" s="96">
        <v>1</v>
      </c>
      <c r="V65" s="99"/>
      <c r="W65" s="99">
        <f t="shared" si="1"/>
        <v>2</v>
      </c>
      <c r="X65" s="99"/>
      <c r="Y65" s="100"/>
      <c r="Z65" s="100"/>
      <c r="AA65" s="99"/>
      <c r="AB65" s="101"/>
      <c r="AC65" s="102"/>
      <c r="AD65" s="102"/>
      <c r="AE65" s="102"/>
      <c r="AF65" s="102"/>
      <c r="AG65" s="102"/>
      <c r="AH65" s="102"/>
      <c r="AI65" s="102"/>
      <c r="AJ65" s="102"/>
      <c r="AK65" s="102"/>
    </row>
    <row r="66" spans="1:37" ht="12.75" customHeight="1">
      <c r="A66" s="96" t="s">
        <v>1655</v>
      </c>
      <c r="B66" s="97" t="s">
        <v>1660</v>
      </c>
      <c r="C66" s="96" t="s">
        <v>267</v>
      </c>
      <c r="D66" s="96">
        <v>80111600</v>
      </c>
      <c r="E66" s="96" t="s">
        <v>390</v>
      </c>
      <c r="F66" s="96" t="s">
        <v>43</v>
      </c>
      <c r="G66" s="96" t="str">
        <f t="shared" si="0"/>
        <v>FEBRERO</v>
      </c>
      <c r="H66" s="96">
        <v>5</v>
      </c>
      <c r="I66" s="96">
        <v>1</v>
      </c>
      <c r="J66" s="96" t="s">
        <v>44</v>
      </c>
      <c r="K66" s="96" t="s">
        <v>45</v>
      </c>
      <c r="L66" s="98">
        <v>2253000</v>
      </c>
      <c r="M66" s="98">
        <f>+L66*-H66</f>
        <v>-11265000</v>
      </c>
      <c r="N66" s="96" t="s">
        <v>269</v>
      </c>
      <c r="O66" s="96" t="s">
        <v>47</v>
      </c>
      <c r="P66" s="96" t="s">
        <v>270</v>
      </c>
      <c r="Q66" s="530" t="s">
        <v>1657</v>
      </c>
      <c r="R66" s="96" t="s">
        <v>1387</v>
      </c>
      <c r="S66" s="96">
        <v>8080</v>
      </c>
      <c r="T66" s="96">
        <v>2024110010212</v>
      </c>
      <c r="U66" s="96">
        <v>1</v>
      </c>
      <c r="V66" s="99"/>
      <c r="W66" s="99">
        <f t="shared" si="1"/>
        <v>2</v>
      </c>
      <c r="X66" s="99"/>
      <c r="Y66" s="100"/>
      <c r="Z66" s="100"/>
      <c r="AA66" s="99"/>
      <c r="AB66" s="101"/>
      <c r="AC66" s="102"/>
      <c r="AD66" s="102"/>
      <c r="AE66" s="102"/>
      <c r="AF66" s="102"/>
      <c r="AG66" s="102"/>
      <c r="AH66" s="102"/>
      <c r="AI66" s="102"/>
      <c r="AJ66" s="102"/>
      <c r="AK66" s="102"/>
    </row>
    <row r="67" spans="1:37" ht="12.75" customHeight="1">
      <c r="A67" s="96" t="s">
        <v>1384</v>
      </c>
      <c r="B67" s="97" t="s">
        <v>389</v>
      </c>
      <c r="C67" s="96" t="s">
        <v>267</v>
      </c>
      <c r="D67" s="96">
        <v>80111600</v>
      </c>
      <c r="E67" s="96" t="s">
        <v>1418</v>
      </c>
      <c r="F67" s="96" t="s">
        <v>43</v>
      </c>
      <c r="G67" s="96" t="str">
        <f t="shared" si="0"/>
        <v>FEBRERO</v>
      </c>
      <c r="H67" s="96">
        <v>5</v>
      </c>
      <c r="I67" s="96">
        <v>1</v>
      </c>
      <c r="J67" s="96" t="s">
        <v>44</v>
      </c>
      <c r="K67" s="96" t="s">
        <v>45</v>
      </c>
      <c r="L67" s="98">
        <v>2253000</v>
      </c>
      <c r="M67" s="98">
        <f>+L67*H67</f>
        <v>11265000</v>
      </c>
      <c r="N67" s="96" t="s">
        <v>269</v>
      </c>
      <c r="O67" s="96" t="s">
        <v>1386</v>
      </c>
      <c r="P67" s="96" t="s">
        <v>270</v>
      </c>
      <c r="Q67" s="529"/>
      <c r="R67" s="96" t="s">
        <v>1387</v>
      </c>
      <c r="S67" s="96">
        <v>8080</v>
      </c>
      <c r="T67" s="96">
        <v>2024110010212</v>
      </c>
      <c r="U67" s="96">
        <v>1</v>
      </c>
      <c r="V67" s="99"/>
      <c r="W67" s="99">
        <f t="shared" si="1"/>
        <v>2</v>
      </c>
      <c r="X67" s="99"/>
      <c r="Y67" s="100"/>
      <c r="Z67" s="100"/>
      <c r="AA67" s="99"/>
      <c r="AB67" s="101"/>
      <c r="AC67" s="102"/>
      <c r="AD67" s="102"/>
      <c r="AE67" s="102"/>
      <c r="AF67" s="102"/>
      <c r="AG67" s="102"/>
      <c r="AH67" s="102"/>
      <c r="AI67" s="102"/>
      <c r="AJ67" s="102"/>
      <c r="AK67" s="102"/>
    </row>
    <row r="68" spans="1:37" ht="12.75" customHeight="1">
      <c r="A68" s="96" t="s">
        <v>1655</v>
      </c>
      <c r="B68" s="97" t="s">
        <v>393</v>
      </c>
      <c r="C68" s="96" t="s">
        <v>267</v>
      </c>
      <c r="D68" s="96">
        <v>80111600</v>
      </c>
      <c r="E68" s="96" t="s">
        <v>394</v>
      </c>
      <c r="F68" s="96" t="s">
        <v>280</v>
      </c>
      <c r="G68" s="96" t="str">
        <f t="shared" si="0"/>
        <v>MARZO</v>
      </c>
      <c r="H68" s="96">
        <v>4</v>
      </c>
      <c r="I68" s="96">
        <v>1</v>
      </c>
      <c r="J68" s="96" t="s">
        <v>44</v>
      </c>
      <c r="K68" s="96" t="s">
        <v>45</v>
      </c>
      <c r="L68" s="98">
        <v>3000000</v>
      </c>
      <c r="M68" s="98">
        <f>+L68*-H68</f>
        <v>-12000000</v>
      </c>
      <c r="N68" s="96" t="s">
        <v>269</v>
      </c>
      <c r="O68" s="96" t="s">
        <v>47</v>
      </c>
      <c r="P68" s="96" t="s">
        <v>270</v>
      </c>
      <c r="Q68" s="530" t="s">
        <v>1657</v>
      </c>
      <c r="R68" s="96" t="s">
        <v>1387</v>
      </c>
      <c r="S68" s="96">
        <v>8080</v>
      </c>
      <c r="T68" s="96">
        <v>2024110010212</v>
      </c>
      <c r="U68" s="96">
        <v>1</v>
      </c>
      <c r="V68" s="99"/>
      <c r="W68" s="99">
        <f t="shared" si="1"/>
        <v>2</v>
      </c>
      <c r="X68" s="99"/>
      <c r="Y68" s="100"/>
      <c r="Z68" s="100"/>
      <c r="AA68" s="99"/>
      <c r="AB68" s="101"/>
      <c r="AC68" s="102"/>
      <c r="AD68" s="102"/>
      <c r="AE68" s="102"/>
      <c r="AF68" s="102"/>
      <c r="AG68" s="102"/>
      <c r="AH68" s="102"/>
      <c r="AI68" s="102"/>
      <c r="AJ68" s="102"/>
      <c r="AK68" s="102"/>
    </row>
    <row r="69" spans="1:37" ht="12.75" customHeight="1">
      <c r="A69" s="96" t="s">
        <v>1384</v>
      </c>
      <c r="B69" s="97" t="s">
        <v>393</v>
      </c>
      <c r="C69" s="96" t="s">
        <v>267</v>
      </c>
      <c r="D69" s="96">
        <v>80111600</v>
      </c>
      <c r="E69" s="96" t="s">
        <v>1419</v>
      </c>
      <c r="F69" s="96" t="s">
        <v>280</v>
      </c>
      <c r="G69" s="96" t="str">
        <f t="shared" si="0"/>
        <v>MARZO</v>
      </c>
      <c r="H69" s="96">
        <v>4</v>
      </c>
      <c r="I69" s="96">
        <v>1</v>
      </c>
      <c r="J69" s="96" t="s">
        <v>44</v>
      </c>
      <c r="K69" s="96" t="s">
        <v>45</v>
      </c>
      <c r="L69" s="98">
        <v>3000000</v>
      </c>
      <c r="M69" s="98">
        <f>+L69*H69</f>
        <v>12000000</v>
      </c>
      <c r="N69" s="96" t="s">
        <v>269</v>
      </c>
      <c r="O69" s="96" t="s">
        <v>1386</v>
      </c>
      <c r="P69" s="96" t="s">
        <v>270</v>
      </c>
      <c r="Q69" s="529"/>
      <c r="R69" s="96" t="s">
        <v>1387</v>
      </c>
      <c r="S69" s="96">
        <v>8080</v>
      </c>
      <c r="T69" s="96">
        <v>2024110010212</v>
      </c>
      <c r="U69" s="96">
        <v>1</v>
      </c>
      <c r="V69" s="99"/>
      <c r="W69" s="99">
        <f t="shared" si="1"/>
        <v>2</v>
      </c>
      <c r="X69" s="99"/>
      <c r="Y69" s="100"/>
      <c r="Z69" s="100"/>
      <c r="AA69" s="99"/>
      <c r="AB69" s="101"/>
      <c r="AC69" s="102"/>
      <c r="AD69" s="102"/>
      <c r="AE69" s="102"/>
      <c r="AF69" s="102"/>
      <c r="AG69" s="102"/>
      <c r="AH69" s="102"/>
      <c r="AI69" s="102"/>
      <c r="AJ69" s="102"/>
      <c r="AK69" s="102"/>
    </row>
    <row r="70" spans="1:37" ht="12.75" customHeight="1">
      <c r="A70" s="96" t="s">
        <v>1655</v>
      </c>
      <c r="B70" s="97" t="s">
        <v>395</v>
      </c>
      <c r="C70" s="96" t="s">
        <v>267</v>
      </c>
      <c r="D70" s="96">
        <v>80111600</v>
      </c>
      <c r="E70" s="96" t="s">
        <v>396</v>
      </c>
      <c r="F70" s="96" t="s">
        <v>43</v>
      </c>
      <c r="G70" s="96" t="str">
        <f t="shared" si="0"/>
        <v>FEBRERO</v>
      </c>
      <c r="H70" s="96">
        <v>8</v>
      </c>
      <c r="I70" s="96">
        <v>1</v>
      </c>
      <c r="J70" s="96" t="s">
        <v>44</v>
      </c>
      <c r="K70" s="96" t="s">
        <v>45</v>
      </c>
      <c r="L70" s="98">
        <v>5500000</v>
      </c>
      <c r="M70" s="98">
        <f>+L70*-H70</f>
        <v>-44000000</v>
      </c>
      <c r="N70" s="96" t="s">
        <v>269</v>
      </c>
      <c r="O70" s="96" t="s">
        <v>47</v>
      </c>
      <c r="P70" s="96" t="s">
        <v>270</v>
      </c>
      <c r="Q70" s="530" t="s">
        <v>1657</v>
      </c>
      <c r="R70" s="96" t="s">
        <v>1387</v>
      </c>
      <c r="S70" s="96">
        <v>8080</v>
      </c>
      <c r="T70" s="96">
        <v>2024110010212</v>
      </c>
      <c r="U70" s="96">
        <v>1</v>
      </c>
      <c r="V70" s="99"/>
      <c r="W70" s="99">
        <f t="shared" si="1"/>
        <v>2</v>
      </c>
      <c r="X70" s="99"/>
      <c r="Y70" s="100"/>
      <c r="Z70" s="100"/>
      <c r="AA70" s="99"/>
      <c r="AB70" s="101"/>
      <c r="AC70" s="102"/>
      <c r="AD70" s="102"/>
      <c r="AE70" s="102"/>
      <c r="AF70" s="102"/>
      <c r="AG70" s="102"/>
      <c r="AH70" s="102"/>
      <c r="AI70" s="102"/>
      <c r="AJ70" s="102"/>
      <c r="AK70" s="102"/>
    </row>
    <row r="71" spans="1:37" ht="12.75" customHeight="1">
      <c r="A71" s="96" t="s">
        <v>1384</v>
      </c>
      <c r="B71" s="97" t="s">
        <v>395</v>
      </c>
      <c r="C71" s="96" t="s">
        <v>267</v>
      </c>
      <c r="D71" s="96">
        <v>80111600</v>
      </c>
      <c r="E71" s="96" t="s">
        <v>1420</v>
      </c>
      <c r="F71" s="96" t="s">
        <v>43</v>
      </c>
      <c r="G71" s="96" t="str">
        <f t="shared" si="0"/>
        <v>FEBRERO</v>
      </c>
      <c r="H71" s="96">
        <v>8</v>
      </c>
      <c r="I71" s="96">
        <v>1</v>
      </c>
      <c r="J71" s="96" t="s">
        <v>44</v>
      </c>
      <c r="K71" s="96" t="s">
        <v>45</v>
      </c>
      <c r="L71" s="98">
        <v>5500000</v>
      </c>
      <c r="M71" s="98">
        <f>+L71*H71</f>
        <v>44000000</v>
      </c>
      <c r="N71" s="96" t="s">
        <v>269</v>
      </c>
      <c r="O71" s="96" t="s">
        <v>1386</v>
      </c>
      <c r="P71" s="96" t="s">
        <v>270</v>
      </c>
      <c r="Q71" s="529"/>
      <c r="R71" s="96" t="s">
        <v>1387</v>
      </c>
      <c r="S71" s="96">
        <v>8080</v>
      </c>
      <c r="T71" s="96">
        <v>2024110010212</v>
      </c>
      <c r="U71" s="96">
        <v>1</v>
      </c>
      <c r="V71" s="99"/>
      <c r="W71" s="99">
        <f t="shared" si="1"/>
        <v>2</v>
      </c>
      <c r="X71" s="99"/>
      <c r="Y71" s="100"/>
      <c r="Z71" s="100"/>
      <c r="AA71" s="99"/>
      <c r="AB71" s="101"/>
      <c r="AC71" s="102"/>
      <c r="AD71" s="102"/>
      <c r="AE71" s="102"/>
      <c r="AF71" s="102"/>
      <c r="AG71" s="102"/>
      <c r="AH71" s="102"/>
      <c r="AI71" s="102"/>
      <c r="AJ71" s="102"/>
      <c r="AK71" s="102"/>
    </row>
    <row r="72" spans="1:37" ht="12.75" customHeight="1">
      <c r="A72" s="96" t="s">
        <v>1655</v>
      </c>
      <c r="B72" s="97" t="s">
        <v>401</v>
      </c>
      <c r="C72" s="96" t="s">
        <v>267</v>
      </c>
      <c r="D72" s="96">
        <v>80111600</v>
      </c>
      <c r="E72" s="96" t="s">
        <v>402</v>
      </c>
      <c r="F72" s="96" t="s">
        <v>280</v>
      </c>
      <c r="G72" s="96" t="str">
        <f t="shared" si="0"/>
        <v>MARZO</v>
      </c>
      <c r="H72" s="96">
        <v>4</v>
      </c>
      <c r="I72" s="96">
        <v>1</v>
      </c>
      <c r="J72" s="96" t="s">
        <v>44</v>
      </c>
      <c r="K72" s="96" t="s">
        <v>45</v>
      </c>
      <c r="L72" s="98">
        <v>7000000</v>
      </c>
      <c r="M72" s="98">
        <f>+L72*-H72</f>
        <v>-28000000</v>
      </c>
      <c r="N72" s="96" t="s">
        <v>269</v>
      </c>
      <c r="O72" s="96" t="s">
        <v>47</v>
      </c>
      <c r="P72" s="96" t="s">
        <v>270</v>
      </c>
      <c r="Q72" s="530" t="s">
        <v>1657</v>
      </c>
      <c r="R72" s="96" t="s">
        <v>1387</v>
      </c>
      <c r="S72" s="96">
        <v>8080</v>
      </c>
      <c r="T72" s="96">
        <v>2024110010212</v>
      </c>
      <c r="U72" s="96">
        <v>1</v>
      </c>
      <c r="V72" s="99"/>
      <c r="W72" s="99">
        <f t="shared" si="1"/>
        <v>2</v>
      </c>
      <c r="X72" s="99"/>
      <c r="Y72" s="100"/>
      <c r="Z72" s="100"/>
      <c r="AA72" s="99"/>
      <c r="AB72" s="101"/>
      <c r="AC72" s="102"/>
      <c r="AD72" s="102"/>
      <c r="AE72" s="102"/>
      <c r="AF72" s="102"/>
      <c r="AG72" s="102"/>
      <c r="AH72" s="102"/>
      <c r="AI72" s="102"/>
      <c r="AJ72" s="102"/>
      <c r="AK72" s="102"/>
    </row>
    <row r="73" spans="1:37" ht="12.75" customHeight="1">
      <c r="A73" s="96" t="s">
        <v>1384</v>
      </c>
      <c r="B73" s="97" t="s">
        <v>401</v>
      </c>
      <c r="C73" s="96" t="s">
        <v>267</v>
      </c>
      <c r="D73" s="96">
        <v>80111600</v>
      </c>
      <c r="E73" s="96" t="s">
        <v>1421</v>
      </c>
      <c r="F73" s="96" t="s">
        <v>280</v>
      </c>
      <c r="G73" s="96" t="str">
        <f t="shared" si="0"/>
        <v>MARZO</v>
      </c>
      <c r="H73" s="96">
        <v>4</v>
      </c>
      <c r="I73" s="96">
        <v>1</v>
      </c>
      <c r="J73" s="96" t="s">
        <v>44</v>
      </c>
      <c r="K73" s="96" t="s">
        <v>45</v>
      </c>
      <c r="L73" s="98">
        <v>7000000</v>
      </c>
      <c r="M73" s="98">
        <f>+L73*H73</f>
        <v>28000000</v>
      </c>
      <c r="N73" s="96" t="s">
        <v>269</v>
      </c>
      <c r="O73" s="96" t="s">
        <v>1386</v>
      </c>
      <c r="P73" s="96" t="s">
        <v>270</v>
      </c>
      <c r="Q73" s="529"/>
      <c r="R73" s="96" t="s">
        <v>1387</v>
      </c>
      <c r="S73" s="96">
        <v>8080</v>
      </c>
      <c r="T73" s="96">
        <v>2024110010212</v>
      </c>
      <c r="U73" s="96">
        <v>1</v>
      </c>
      <c r="V73" s="99"/>
      <c r="W73" s="99">
        <f t="shared" si="1"/>
        <v>2</v>
      </c>
      <c r="X73" s="99"/>
      <c r="Y73" s="100"/>
      <c r="Z73" s="100"/>
      <c r="AA73" s="99"/>
      <c r="AB73" s="101"/>
      <c r="AC73" s="102"/>
      <c r="AD73" s="102"/>
      <c r="AE73" s="102"/>
      <c r="AF73" s="102"/>
      <c r="AG73" s="102"/>
      <c r="AH73" s="102"/>
      <c r="AI73" s="102"/>
      <c r="AJ73" s="102"/>
      <c r="AK73" s="102"/>
    </row>
    <row r="74" spans="1:37" ht="12.75" customHeight="1">
      <c r="A74" s="96" t="s">
        <v>1655</v>
      </c>
      <c r="B74" s="97" t="s">
        <v>403</v>
      </c>
      <c r="C74" s="96" t="s">
        <v>267</v>
      </c>
      <c r="D74" s="96">
        <v>80111600</v>
      </c>
      <c r="E74" s="96" t="s">
        <v>404</v>
      </c>
      <c r="F74" s="96" t="s">
        <v>280</v>
      </c>
      <c r="G74" s="96" t="str">
        <f t="shared" si="0"/>
        <v>MARZO</v>
      </c>
      <c r="H74" s="96">
        <v>4</v>
      </c>
      <c r="I74" s="96">
        <v>1</v>
      </c>
      <c r="J74" s="96" t="s">
        <v>44</v>
      </c>
      <c r="K74" s="96" t="s">
        <v>45</v>
      </c>
      <c r="L74" s="98">
        <v>5000000</v>
      </c>
      <c r="M74" s="98">
        <f>+L74*-H74</f>
        <v>-20000000</v>
      </c>
      <c r="N74" s="96" t="s">
        <v>269</v>
      </c>
      <c r="O74" s="96" t="s">
        <v>47</v>
      </c>
      <c r="P74" s="96" t="s">
        <v>270</v>
      </c>
      <c r="Q74" s="530" t="s">
        <v>1657</v>
      </c>
      <c r="R74" s="96" t="s">
        <v>1387</v>
      </c>
      <c r="S74" s="96">
        <v>8080</v>
      </c>
      <c r="T74" s="96">
        <v>2024110010212</v>
      </c>
      <c r="U74" s="96">
        <v>1</v>
      </c>
      <c r="V74" s="99"/>
      <c r="W74" s="99">
        <f t="shared" si="1"/>
        <v>2</v>
      </c>
      <c r="X74" s="99"/>
      <c r="Y74" s="100"/>
      <c r="Z74" s="100"/>
      <c r="AA74" s="99"/>
      <c r="AB74" s="101"/>
      <c r="AC74" s="102"/>
      <c r="AD74" s="102"/>
      <c r="AE74" s="102"/>
      <c r="AF74" s="102"/>
      <c r="AG74" s="102"/>
      <c r="AH74" s="102"/>
      <c r="AI74" s="102"/>
      <c r="AJ74" s="102"/>
      <c r="AK74" s="102"/>
    </row>
    <row r="75" spans="1:37" ht="12.75" customHeight="1">
      <c r="A75" s="96" t="s">
        <v>1384</v>
      </c>
      <c r="B75" s="97" t="s">
        <v>403</v>
      </c>
      <c r="C75" s="96" t="s">
        <v>267</v>
      </c>
      <c r="D75" s="96">
        <v>80111600</v>
      </c>
      <c r="E75" s="96" t="s">
        <v>1422</v>
      </c>
      <c r="F75" s="96" t="s">
        <v>280</v>
      </c>
      <c r="G75" s="96" t="str">
        <f t="shared" si="0"/>
        <v>MARZO</v>
      </c>
      <c r="H75" s="96">
        <v>4</v>
      </c>
      <c r="I75" s="96">
        <v>1</v>
      </c>
      <c r="J75" s="96" t="s">
        <v>44</v>
      </c>
      <c r="K75" s="96" t="s">
        <v>45</v>
      </c>
      <c r="L75" s="98">
        <v>5000000</v>
      </c>
      <c r="M75" s="98">
        <f>+L75*H75</f>
        <v>20000000</v>
      </c>
      <c r="N75" s="96" t="s">
        <v>269</v>
      </c>
      <c r="O75" s="96" t="s">
        <v>1386</v>
      </c>
      <c r="P75" s="96" t="s">
        <v>270</v>
      </c>
      <c r="Q75" s="529"/>
      <c r="R75" s="96" t="s">
        <v>1387</v>
      </c>
      <c r="S75" s="96">
        <v>8080</v>
      </c>
      <c r="T75" s="96">
        <v>2024110010212</v>
      </c>
      <c r="U75" s="96">
        <v>1</v>
      </c>
      <c r="V75" s="99"/>
      <c r="W75" s="99">
        <f t="shared" si="1"/>
        <v>2</v>
      </c>
      <c r="X75" s="99"/>
      <c r="Y75" s="100"/>
      <c r="Z75" s="100"/>
      <c r="AA75" s="99"/>
      <c r="AB75" s="101"/>
      <c r="AC75" s="102"/>
      <c r="AD75" s="102"/>
      <c r="AE75" s="102"/>
      <c r="AF75" s="102"/>
      <c r="AG75" s="102"/>
      <c r="AH75" s="102"/>
      <c r="AI75" s="102"/>
      <c r="AJ75" s="102"/>
      <c r="AK75" s="102"/>
    </row>
    <row r="76" spans="1:37" ht="12.75" customHeight="1">
      <c r="A76" s="96" t="s">
        <v>1655</v>
      </c>
      <c r="B76" s="97" t="s">
        <v>407</v>
      </c>
      <c r="C76" s="96" t="s">
        <v>267</v>
      </c>
      <c r="D76" s="96">
        <v>80111600</v>
      </c>
      <c r="E76" s="96" t="s">
        <v>408</v>
      </c>
      <c r="F76" s="96" t="s">
        <v>42</v>
      </c>
      <c r="G76" s="96" t="str">
        <f t="shared" si="0"/>
        <v>ENERO</v>
      </c>
      <c r="H76" s="96">
        <v>6</v>
      </c>
      <c r="I76" s="96">
        <v>1</v>
      </c>
      <c r="J76" s="96" t="s">
        <v>44</v>
      </c>
      <c r="K76" s="96" t="s">
        <v>45</v>
      </c>
      <c r="L76" s="98">
        <v>7000000</v>
      </c>
      <c r="M76" s="98">
        <f>+L76*-H76</f>
        <v>-42000000</v>
      </c>
      <c r="N76" s="96" t="s">
        <v>269</v>
      </c>
      <c r="O76" s="96" t="s">
        <v>47</v>
      </c>
      <c r="P76" s="96" t="s">
        <v>270</v>
      </c>
      <c r="Q76" s="530" t="s">
        <v>1657</v>
      </c>
      <c r="R76" s="96" t="s">
        <v>1387</v>
      </c>
      <c r="S76" s="96">
        <v>8080</v>
      </c>
      <c r="T76" s="96">
        <v>2024110010212</v>
      </c>
      <c r="U76" s="96">
        <v>1</v>
      </c>
      <c r="V76" s="99"/>
      <c r="W76" s="99">
        <f t="shared" si="1"/>
        <v>2</v>
      </c>
      <c r="X76" s="99"/>
      <c r="Y76" s="100"/>
      <c r="Z76" s="100"/>
      <c r="AA76" s="99"/>
      <c r="AB76" s="101"/>
      <c r="AC76" s="102"/>
      <c r="AD76" s="102"/>
      <c r="AE76" s="102"/>
      <c r="AF76" s="102"/>
      <c r="AG76" s="102"/>
      <c r="AH76" s="102"/>
      <c r="AI76" s="102"/>
      <c r="AJ76" s="102"/>
      <c r="AK76" s="102"/>
    </row>
    <row r="77" spans="1:37" ht="12.75" customHeight="1">
      <c r="A77" s="96" t="s">
        <v>1384</v>
      </c>
      <c r="B77" s="97" t="s">
        <v>407</v>
      </c>
      <c r="C77" s="96" t="s">
        <v>267</v>
      </c>
      <c r="D77" s="96">
        <v>80111600</v>
      </c>
      <c r="E77" s="96" t="s">
        <v>1423</v>
      </c>
      <c r="F77" s="96" t="s">
        <v>42</v>
      </c>
      <c r="G77" s="96" t="str">
        <f t="shared" si="0"/>
        <v>ENERO</v>
      </c>
      <c r="H77" s="96">
        <v>6</v>
      </c>
      <c r="I77" s="96">
        <v>1</v>
      </c>
      <c r="J77" s="96" t="s">
        <v>44</v>
      </c>
      <c r="K77" s="96" t="s">
        <v>45</v>
      </c>
      <c r="L77" s="98">
        <v>7000000</v>
      </c>
      <c r="M77" s="98">
        <f>+L77*H77</f>
        <v>42000000</v>
      </c>
      <c r="N77" s="96" t="s">
        <v>269</v>
      </c>
      <c r="O77" s="96" t="s">
        <v>1386</v>
      </c>
      <c r="P77" s="96" t="s">
        <v>270</v>
      </c>
      <c r="Q77" s="529"/>
      <c r="R77" s="96" t="s">
        <v>1387</v>
      </c>
      <c r="S77" s="96">
        <v>8080</v>
      </c>
      <c r="T77" s="96">
        <v>2024110010212</v>
      </c>
      <c r="U77" s="96">
        <v>1</v>
      </c>
      <c r="V77" s="99"/>
      <c r="W77" s="99">
        <f t="shared" si="1"/>
        <v>2</v>
      </c>
      <c r="X77" s="99"/>
      <c r="Y77" s="100"/>
      <c r="Z77" s="100"/>
      <c r="AA77" s="99"/>
      <c r="AB77" s="101"/>
      <c r="AC77" s="102"/>
      <c r="AD77" s="102"/>
      <c r="AE77" s="102"/>
      <c r="AF77" s="102"/>
      <c r="AG77" s="102"/>
      <c r="AH77" s="102"/>
      <c r="AI77" s="102"/>
      <c r="AJ77" s="102"/>
      <c r="AK77" s="102"/>
    </row>
    <row r="78" spans="1:37" ht="12.75" customHeight="1">
      <c r="A78" s="96" t="s">
        <v>1655</v>
      </c>
      <c r="B78" s="97" t="s">
        <v>409</v>
      </c>
      <c r="C78" s="96" t="s">
        <v>267</v>
      </c>
      <c r="D78" s="96">
        <v>80111600</v>
      </c>
      <c r="E78" s="96" t="s">
        <v>410</v>
      </c>
      <c r="F78" s="96" t="s">
        <v>43</v>
      </c>
      <c r="G78" s="96" t="str">
        <f t="shared" si="0"/>
        <v>FEBRERO</v>
      </c>
      <c r="H78" s="96">
        <v>6</v>
      </c>
      <c r="I78" s="96">
        <v>1</v>
      </c>
      <c r="J78" s="96" t="s">
        <v>44</v>
      </c>
      <c r="K78" s="96" t="s">
        <v>45</v>
      </c>
      <c r="L78" s="98">
        <v>9000000</v>
      </c>
      <c r="M78" s="98">
        <f>+L78*-H78</f>
        <v>-54000000</v>
      </c>
      <c r="N78" s="96" t="s">
        <v>269</v>
      </c>
      <c r="O78" s="96" t="s">
        <v>47</v>
      </c>
      <c r="P78" s="96" t="s">
        <v>270</v>
      </c>
      <c r="Q78" s="530" t="s">
        <v>1657</v>
      </c>
      <c r="R78" s="96" t="s">
        <v>1387</v>
      </c>
      <c r="S78" s="96">
        <v>8080</v>
      </c>
      <c r="T78" s="96">
        <v>2024110010212</v>
      </c>
      <c r="U78" s="96">
        <v>1</v>
      </c>
      <c r="V78" s="99"/>
      <c r="W78" s="99">
        <f t="shared" si="1"/>
        <v>2</v>
      </c>
      <c r="X78" s="99"/>
      <c r="Y78" s="100"/>
      <c r="Z78" s="100"/>
      <c r="AA78" s="99"/>
      <c r="AB78" s="101"/>
      <c r="AC78" s="102"/>
      <c r="AD78" s="102"/>
      <c r="AE78" s="102"/>
      <c r="AF78" s="102"/>
      <c r="AG78" s="102"/>
      <c r="AH78" s="102"/>
      <c r="AI78" s="102"/>
      <c r="AJ78" s="102"/>
      <c r="AK78" s="102"/>
    </row>
    <row r="79" spans="1:37" ht="12.75" customHeight="1">
      <c r="A79" s="96" t="s">
        <v>1384</v>
      </c>
      <c r="B79" s="97" t="s">
        <v>409</v>
      </c>
      <c r="C79" s="96" t="s">
        <v>267</v>
      </c>
      <c r="D79" s="96">
        <v>80111600</v>
      </c>
      <c r="E79" s="96" t="s">
        <v>1424</v>
      </c>
      <c r="F79" s="96" t="s">
        <v>43</v>
      </c>
      <c r="G79" s="96" t="str">
        <f t="shared" si="0"/>
        <v>FEBRERO</v>
      </c>
      <c r="H79" s="96">
        <v>6</v>
      </c>
      <c r="I79" s="96">
        <v>1</v>
      </c>
      <c r="J79" s="96" t="s">
        <v>44</v>
      </c>
      <c r="K79" s="96" t="s">
        <v>45</v>
      </c>
      <c r="L79" s="98">
        <v>9000000</v>
      </c>
      <c r="M79" s="98">
        <f>+L79*H79</f>
        <v>54000000</v>
      </c>
      <c r="N79" s="96" t="s">
        <v>269</v>
      </c>
      <c r="O79" s="96" t="s">
        <v>1386</v>
      </c>
      <c r="P79" s="96" t="s">
        <v>270</v>
      </c>
      <c r="Q79" s="529"/>
      <c r="R79" s="96" t="s">
        <v>1387</v>
      </c>
      <c r="S79" s="96">
        <v>8080</v>
      </c>
      <c r="T79" s="96">
        <v>2024110010212</v>
      </c>
      <c r="U79" s="96">
        <v>1</v>
      </c>
      <c r="V79" s="99"/>
      <c r="W79" s="99">
        <f t="shared" si="1"/>
        <v>2</v>
      </c>
      <c r="X79" s="99"/>
      <c r="Y79" s="100"/>
      <c r="Z79" s="100"/>
      <c r="AA79" s="99"/>
      <c r="AB79" s="101"/>
      <c r="AC79" s="102"/>
      <c r="AD79" s="102"/>
      <c r="AE79" s="102"/>
      <c r="AF79" s="102"/>
      <c r="AG79" s="102"/>
      <c r="AH79" s="102"/>
      <c r="AI79" s="102"/>
      <c r="AJ79" s="102"/>
      <c r="AK79" s="102"/>
    </row>
    <row r="80" spans="1:37" ht="12.75" customHeight="1">
      <c r="A80" s="96" t="s">
        <v>1655</v>
      </c>
      <c r="B80" s="97" t="s">
        <v>422</v>
      </c>
      <c r="C80" s="96" t="s">
        <v>267</v>
      </c>
      <c r="D80" s="96">
        <v>80111671</v>
      </c>
      <c r="E80" s="96" t="s">
        <v>423</v>
      </c>
      <c r="F80" s="96" t="s">
        <v>418</v>
      </c>
      <c r="G80" s="96" t="str">
        <f t="shared" si="0"/>
        <v>Enero</v>
      </c>
      <c r="H80" s="96">
        <v>1</v>
      </c>
      <c r="I80" s="96">
        <v>1</v>
      </c>
      <c r="J80" s="96" t="s">
        <v>44</v>
      </c>
      <c r="K80" s="96" t="s">
        <v>45</v>
      </c>
      <c r="L80" s="98">
        <f>473986000-55000000</f>
        <v>418986000</v>
      </c>
      <c r="M80" s="98">
        <f>-L80</f>
        <v>-418986000</v>
      </c>
      <c r="N80" s="96" t="s">
        <v>269</v>
      </c>
      <c r="O80" s="96" t="s">
        <v>47</v>
      </c>
      <c r="P80" s="96" t="s">
        <v>270</v>
      </c>
      <c r="Q80" s="96" t="s">
        <v>1657</v>
      </c>
      <c r="R80" s="96" t="s">
        <v>1387</v>
      </c>
      <c r="S80" s="96">
        <v>8080</v>
      </c>
      <c r="T80" s="96">
        <v>2024110010212</v>
      </c>
      <c r="U80" s="96">
        <v>1</v>
      </c>
      <c r="V80" s="99"/>
      <c r="W80" s="99">
        <f t="shared" si="1"/>
        <v>2</v>
      </c>
      <c r="X80" s="99"/>
      <c r="Y80" s="100"/>
      <c r="Z80" s="100"/>
      <c r="AA80" s="99"/>
      <c r="AB80" s="101"/>
      <c r="AC80" s="102"/>
      <c r="AD80" s="102"/>
      <c r="AE80" s="102"/>
      <c r="AF80" s="102"/>
      <c r="AG80" s="102"/>
      <c r="AH80" s="102"/>
      <c r="AI80" s="102"/>
      <c r="AJ80" s="102"/>
      <c r="AK80" s="102"/>
    </row>
    <row r="81" spans="1:37" ht="12.75" customHeight="1">
      <c r="A81" s="96" t="s">
        <v>1384</v>
      </c>
      <c r="B81" s="97" t="s">
        <v>422</v>
      </c>
      <c r="C81" s="96" t="s">
        <v>267</v>
      </c>
      <c r="D81" s="96">
        <v>80111671</v>
      </c>
      <c r="E81" s="96" t="s">
        <v>423</v>
      </c>
      <c r="F81" s="96" t="s">
        <v>418</v>
      </c>
      <c r="G81" s="96" t="str">
        <f t="shared" si="0"/>
        <v>Enero</v>
      </c>
      <c r="H81" s="96">
        <v>1</v>
      </c>
      <c r="I81" s="96">
        <v>1</v>
      </c>
      <c r="J81" s="96" t="s">
        <v>44</v>
      </c>
      <c r="K81" s="96" t="s">
        <v>45</v>
      </c>
      <c r="L81" s="103">
        <v>210486000</v>
      </c>
      <c r="M81" s="104">
        <f>+L81</f>
        <v>210486000</v>
      </c>
      <c r="N81" s="96" t="s">
        <v>269</v>
      </c>
      <c r="O81" s="96" t="s">
        <v>47</v>
      </c>
      <c r="P81" s="96" t="s">
        <v>270</v>
      </c>
      <c r="Q81" s="96"/>
      <c r="R81" s="96" t="s">
        <v>1387</v>
      </c>
      <c r="S81" s="96">
        <v>8080</v>
      </c>
      <c r="T81" s="105">
        <v>2024110010212</v>
      </c>
      <c r="U81" s="106">
        <v>4</v>
      </c>
      <c r="V81" s="437"/>
      <c r="W81" s="99">
        <f t="shared" si="1"/>
        <v>2</v>
      </c>
      <c r="X81" s="437"/>
      <c r="Y81" s="437"/>
      <c r="Z81" s="437"/>
      <c r="AA81" s="437"/>
      <c r="AB81" s="437"/>
      <c r="AC81" s="437"/>
      <c r="AD81" s="437"/>
      <c r="AE81" s="437"/>
      <c r="AF81" s="437"/>
      <c r="AG81" s="437"/>
      <c r="AH81" s="437"/>
      <c r="AI81" s="437"/>
      <c r="AJ81" s="437"/>
      <c r="AK81" s="437"/>
    </row>
    <row r="82" spans="1:37" ht="12.75" customHeight="1">
      <c r="A82" s="96" t="s">
        <v>1655</v>
      </c>
      <c r="B82" s="97" t="s">
        <v>427</v>
      </c>
      <c r="C82" s="96" t="s">
        <v>426</v>
      </c>
      <c r="D82" s="96">
        <v>80111600</v>
      </c>
      <c r="E82" s="96" t="s">
        <v>428</v>
      </c>
      <c r="F82" s="96" t="s">
        <v>43</v>
      </c>
      <c r="G82" s="96" t="str">
        <f t="shared" si="0"/>
        <v>FEBRERO</v>
      </c>
      <c r="H82" s="96">
        <v>5</v>
      </c>
      <c r="I82" s="96">
        <v>1</v>
      </c>
      <c r="J82" s="96" t="s">
        <v>44</v>
      </c>
      <c r="K82" s="96" t="s">
        <v>45</v>
      </c>
      <c r="L82" s="98">
        <v>8000000</v>
      </c>
      <c r="M82" s="98">
        <f>+L82*-H82</f>
        <v>-40000000</v>
      </c>
      <c r="N82" s="96" t="s">
        <v>269</v>
      </c>
      <c r="O82" s="96" t="s">
        <v>47</v>
      </c>
      <c r="P82" s="96" t="s">
        <v>270</v>
      </c>
      <c r="Q82" s="530" t="s">
        <v>1657</v>
      </c>
      <c r="R82" s="96" t="s">
        <v>1387</v>
      </c>
      <c r="S82" s="96">
        <v>8080</v>
      </c>
      <c r="T82" s="96">
        <v>2024110010212</v>
      </c>
      <c r="U82" s="96">
        <v>1</v>
      </c>
      <c r="V82" s="99"/>
      <c r="W82" s="99">
        <f t="shared" si="1"/>
        <v>2</v>
      </c>
      <c r="X82" s="99"/>
      <c r="Y82" s="100"/>
      <c r="Z82" s="100"/>
      <c r="AA82" s="99"/>
      <c r="AB82" s="101"/>
      <c r="AC82" s="102"/>
      <c r="AD82" s="102"/>
      <c r="AE82" s="102"/>
      <c r="AF82" s="102"/>
      <c r="AG82" s="102"/>
      <c r="AH82" s="102"/>
      <c r="AI82" s="102"/>
      <c r="AJ82" s="102"/>
      <c r="AK82" s="102"/>
    </row>
    <row r="83" spans="1:37" ht="12.75" customHeight="1">
      <c r="A83" s="96" t="s">
        <v>1384</v>
      </c>
      <c r="B83" s="97" t="s">
        <v>427</v>
      </c>
      <c r="C83" s="96" t="s">
        <v>426</v>
      </c>
      <c r="D83" s="96">
        <v>80111600</v>
      </c>
      <c r="E83" s="96" t="s">
        <v>1425</v>
      </c>
      <c r="F83" s="96" t="s">
        <v>43</v>
      </c>
      <c r="G83" s="96" t="str">
        <f t="shared" si="0"/>
        <v>FEBRERO</v>
      </c>
      <c r="H83" s="96">
        <v>5</v>
      </c>
      <c r="I83" s="96">
        <v>1</v>
      </c>
      <c r="J83" s="96" t="s">
        <v>44</v>
      </c>
      <c r="K83" s="96" t="s">
        <v>45</v>
      </c>
      <c r="L83" s="98">
        <v>8000000</v>
      </c>
      <c r="M83" s="98">
        <f>+L83*H83</f>
        <v>40000000</v>
      </c>
      <c r="N83" s="96" t="s">
        <v>269</v>
      </c>
      <c r="O83" s="96" t="s">
        <v>47</v>
      </c>
      <c r="P83" s="96" t="s">
        <v>270</v>
      </c>
      <c r="Q83" s="529"/>
      <c r="R83" s="96" t="s">
        <v>1387</v>
      </c>
      <c r="S83" s="96">
        <v>8080</v>
      </c>
      <c r="T83" s="96">
        <v>2024110010212</v>
      </c>
      <c r="U83" s="96">
        <v>1</v>
      </c>
      <c r="V83" s="99"/>
      <c r="W83" s="99">
        <f t="shared" si="1"/>
        <v>2</v>
      </c>
      <c r="X83" s="99"/>
      <c r="Y83" s="100"/>
      <c r="Z83" s="100"/>
      <c r="AA83" s="99"/>
      <c r="AB83" s="101"/>
      <c r="AC83" s="102"/>
      <c r="AD83" s="102"/>
      <c r="AE83" s="102"/>
      <c r="AF83" s="102"/>
      <c r="AG83" s="102"/>
      <c r="AH83" s="102"/>
      <c r="AI83" s="102"/>
      <c r="AJ83" s="102"/>
      <c r="AK83" s="102"/>
    </row>
    <row r="84" spans="1:37" ht="12.75" customHeight="1">
      <c r="A84" s="96" t="s">
        <v>1655</v>
      </c>
      <c r="B84" s="97" t="s">
        <v>429</v>
      </c>
      <c r="C84" s="96" t="s">
        <v>426</v>
      </c>
      <c r="D84" s="96">
        <v>80111600</v>
      </c>
      <c r="E84" s="96" t="s">
        <v>430</v>
      </c>
      <c r="F84" s="96" t="s">
        <v>280</v>
      </c>
      <c r="G84" s="96" t="str">
        <f t="shared" si="0"/>
        <v>MARZO</v>
      </c>
      <c r="H84" s="96">
        <v>4</v>
      </c>
      <c r="I84" s="96">
        <v>1</v>
      </c>
      <c r="J84" s="96" t="s">
        <v>44</v>
      </c>
      <c r="K84" s="96" t="s">
        <v>45</v>
      </c>
      <c r="L84" s="98">
        <v>6400000</v>
      </c>
      <c r="M84" s="98">
        <f>+L84*-H84</f>
        <v>-25600000</v>
      </c>
      <c r="N84" s="96" t="s">
        <v>269</v>
      </c>
      <c r="O84" s="96" t="s">
        <v>47</v>
      </c>
      <c r="P84" s="96" t="s">
        <v>270</v>
      </c>
      <c r="Q84" s="530" t="s">
        <v>1657</v>
      </c>
      <c r="R84" s="96" t="s">
        <v>1387</v>
      </c>
      <c r="S84" s="96">
        <v>8080</v>
      </c>
      <c r="T84" s="96">
        <v>2024110010212</v>
      </c>
      <c r="U84" s="96">
        <v>1</v>
      </c>
      <c r="V84" s="99"/>
      <c r="W84" s="99">
        <f t="shared" si="1"/>
        <v>2</v>
      </c>
      <c r="X84" s="99"/>
      <c r="Y84" s="100"/>
      <c r="Z84" s="100"/>
      <c r="AA84" s="99"/>
      <c r="AB84" s="101"/>
      <c r="AC84" s="102"/>
      <c r="AD84" s="102"/>
      <c r="AE84" s="102"/>
      <c r="AF84" s="102"/>
      <c r="AG84" s="102"/>
      <c r="AH84" s="102"/>
      <c r="AI84" s="102"/>
      <c r="AJ84" s="102"/>
      <c r="AK84" s="102"/>
    </row>
    <row r="85" spans="1:37" ht="12.75" customHeight="1">
      <c r="A85" s="96" t="s">
        <v>1384</v>
      </c>
      <c r="B85" s="97" t="s">
        <v>429</v>
      </c>
      <c r="C85" s="96" t="s">
        <v>426</v>
      </c>
      <c r="D85" s="96">
        <v>80111600</v>
      </c>
      <c r="E85" s="96" t="s">
        <v>1426</v>
      </c>
      <c r="F85" s="96" t="s">
        <v>280</v>
      </c>
      <c r="G85" s="96" t="str">
        <f t="shared" si="0"/>
        <v>MARZO</v>
      </c>
      <c r="H85" s="96">
        <v>4</v>
      </c>
      <c r="I85" s="96">
        <v>1</v>
      </c>
      <c r="J85" s="96" t="s">
        <v>44</v>
      </c>
      <c r="K85" s="96" t="s">
        <v>45</v>
      </c>
      <c r="L85" s="98">
        <v>6400000</v>
      </c>
      <c r="M85" s="98">
        <f>+L85*H85</f>
        <v>25600000</v>
      </c>
      <c r="N85" s="96" t="s">
        <v>269</v>
      </c>
      <c r="O85" s="96" t="s">
        <v>1390</v>
      </c>
      <c r="P85" s="96" t="s">
        <v>270</v>
      </c>
      <c r="Q85" s="529"/>
      <c r="R85" s="96" t="s">
        <v>1387</v>
      </c>
      <c r="S85" s="96">
        <v>8080</v>
      </c>
      <c r="T85" s="96">
        <v>2024110010212</v>
      </c>
      <c r="U85" s="96">
        <v>1</v>
      </c>
      <c r="V85" s="99"/>
      <c r="W85" s="99">
        <f t="shared" si="1"/>
        <v>2</v>
      </c>
      <c r="X85" s="99"/>
      <c r="Y85" s="100"/>
      <c r="Z85" s="100"/>
      <c r="AA85" s="99"/>
      <c r="AB85" s="101"/>
      <c r="AC85" s="102"/>
      <c r="AD85" s="102"/>
      <c r="AE85" s="102"/>
      <c r="AF85" s="102"/>
      <c r="AG85" s="102"/>
      <c r="AH85" s="102"/>
      <c r="AI85" s="102"/>
      <c r="AJ85" s="102"/>
      <c r="AK85" s="102"/>
    </row>
    <row r="86" spans="1:37" ht="12.75" customHeight="1">
      <c r="A86" s="96" t="s">
        <v>1655</v>
      </c>
      <c r="B86" s="97" t="s">
        <v>435</v>
      </c>
      <c r="C86" s="96" t="s">
        <v>426</v>
      </c>
      <c r="D86" s="96">
        <v>80111600</v>
      </c>
      <c r="E86" s="96" t="s">
        <v>436</v>
      </c>
      <c r="F86" s="96" t="s">
        <v>43</v>
      </c>
      <c r="G86" s="96" t="str">
        <f t="shared" si="0"/>
        <v>FEBRERO</v>
      </c>
      <c r="H86" s="96">
        <v>5</v>
      </c>
      <c r="I86" s="96">
        <v>1</v>
      </c>
      <c r="J86" s="96" t="s">
        <v>44</v>
      </c>
      <c r="K86" s="96" t="s">
        <v>45</v>
      </c>
      <c r="L86" s="98">
        <v>6400000</v>
      </c>
      <c r="M86" s="98">
        <f>+L86*-H86</f>
        <v>-32000000</v>
      </c>
      <c r="N86" s="96" t="s">
        <v>269</v>
      </c>
      <c r="O86" s="96" t="s">
        <v>47</v>
      </c>
      <c r="P86" s="96" t="s">
        <v>270</v>
      </c>
      <c r="Q86" s="530" t="s">
        <v>1657</v>
      </c>
      <c r="R86" s="96" t="s">
        <v>1387</v>
      </c>
      <c r="S86" s="96">
        <v>8080</v>
      </c>
      <c r="T86" s="96">
        <v>2024110010212</v>
      </c>
      <c r="U86" s="96">
        <v>1</v>
      </c>
      <c r="V86" s="99"/>
      <c r="W86" s="99">
        <f t="shared" si="1"/>
        <v>2</v>
      </c>
      <c r="X86" s="99"/>
      <c r="Y86" s="100"/>
      <c r="Z86" s="100"/>
      <c r="AA86" s="99"/>
      <c r="AB86" s="101"/>
      <c r="AC86" s="102"/>
      <c r="AD86" s="102"/>
      <c r="AE86" s="102"/>
      <c r="AF86" s="102"/>
      <c r="AG86" s="102"/>
      <c r="AH86" s="102"/>
      <c r="AI86" s="102"/>
      <c r="AJ86" s="102"/>
      <c r="AK86" s="102"/>
    </row>
    <row r="87" spans="1:37" ht="12.75" customHeight="1">
      <c r="A87" s="96" t="s">
        <v>1384</v>
      </c>
      <c r="B87" s="97" t="s">
        <v>435</v>
      </c>
      <c r="C87" s="96" t="s">
        <v>426</v>
      </c>
      <c r="D87" s="96">
        <v>80111600</v>
      </c>
      <c r="E87" s="96" t="s">
        <v>1427</v>
      </c>
      <c r="F87" s="96" t="s">
        <v>43</v>
      </c>
      <c r="G87" s="96" t="str">
        <f t="shared" si="0"/>
        <v>FEBRERO</v>
      </c>
      <c r="H87" s="96">
        <v>5</v>
      </c>
      <c r="I87" s="96">
        <v>1</v>
      </c>
      <c r="J87" s="96" t="s">
        <v>44</v>
      </c>
      <c r="K87" s="96" t="s">
        <v>45</v>
      </c>
      <c r="L87" s="98">
        <v>6400000</v>
      </c>
      <c r="M87" s="98">
        <f>+L87*H87</f>
        <v>32000000</v>
      </c>
      <c r="N87" s="96" t="s">
        <v>269</v>
      </c>
      <c r="O87" s="96" t="s">
        <v>47</v>
      </c>
      <c r="P87" s="96" t="s">
        <v>270</v>
      </c>
      <c r="Q87" s="529"/>
      <c r="R87" s="96" t="s">
        <v>1387</v>
      </c>
      <c r="S87" s="96">
        <v>8080</v>
      </c>
      <c r="T87" s="96">
        <v>2024110010212</v>
      </c>
      <c r="U87" s="96">
        <v>1</v>
      </c>
      <c r="V87" s="99"/>
      <c r="W87" s="99">
        <f t="shared" si="1"/>
        <v>2</v>
      </c>
      <c r="X87" s="99"/>
      <c r="Y87" s="100"/>
      <c r="Z87" s="100"/>
      <c r="AA87" s="99"/>
      <c r="AB87" s="101"/>
      <c r="AC87" s="102"/>
      <c r="AD87" s="102"/>
      <c r="AE87" s="102"/>
      <c r="AF87" s="102"/>
      <c r="AG87" s="102"/>
      <c r="AH87" s="102"/>
      <c r="AI87" s="102"/>
      <c r="AJ87" s="102"/>
      <c r="AK87" s="102"/>
    </row>
    <row r="88" spans="1:37" ht="12.75" customHeight="1">
      <c r="A88" s="96" t="s">
        <v>1655</v>
      </c>
      <c r="B88" s="97" t="s">
        <v>437</v>
      </c>
      <c r="C88" s="96" t="s">
        <v>426</v>
      </c>
      <c r="D88" s="96">
        <v>80111600</v>
      </c>
      <c r="E88" s="96" t="s">
        <v>438</v>
      </c>
      <c r="F88" s="96" t="s">
        <v>43</v>
      </c>
      <c r="G88" s="96" t="str">
        <f t="shared" si="0"/>
        <v>FEBRERO</v>
      </c>
      <c r="H88" s="96">
        <v>5</v>
      </c>
      <c r="I88" s="96">
        <v>1</v>
      </c>
      <c r="J88" s="96" t="s">
        <v>44</v>
      </c>
      <c r="K88" s="96" t="s">
        <v>45</v>
      </c>
      <c r="L88" s="98">
        <v>8000000</v>
      </c>
      <c r="M88" s="98">
        <f>+L88*-H88</f>
        <v>-40000000</v>
      </c>
      <c r="N88" s="96" t="s">
        <v>269</v>
      </c>
      <c r="O88" s="96" t="s">
        <v>47</v>
      </c>
      <c r="P88" s="96" t="s">
        <v>270</v>
      </c>
      <c r="Q88" s="530" t="s">
        <v>1657</v>
      </c>
      <c r="R88" s="96" t="s">
        <v>1387</v>
      </c>
      <c r="S88" s="96">
        <v>8080</v>
      </c>
      <c r="T88" s="96">
        <v>2024110010212</v>
      </c>
      <c r="U88" s="96">
        <v>1</v>
      </c>
      <c r="V88" s="99"/>
      <c r="W88" s="99">
        <f t="shared" si="1"/>
        <v>2</v>
      </c>
      <c r="X88" s="99"/>
      <c r="Y88" s="100"/>
      <c r="Z88" s="100"/>
      <c r="AA88" s="99"/>
      <c r="AB88" s="101"/>
      <c r="AC88" s="102"/>
      <c r="AD88" s="102"/>
      <c r="AE88" s="102"/>
      <c r="AF88" s="102"/>
      <c r="AG88" s="102"/>
      <c r="AH88" s="102"/>
      <c r="AI88" s="102"/>
      <c r="AJ88" s="102"/>
      <c r="AK88" s="102"/>
    </row>
    <row r="89" spans="1:37" ht="12.75" customHeight="1">
      <c r="A89" s="96" t="s">
        <v>1384</v>
      </c>
      <c r="B89" s="97" t="s">
        <v>437</v>
      </c>
      <c r="C89" s="96" t="s">
        <v>426</v>
      </c>
      <c r="D89" s="96">
        <v>80111600</v>
      </c>
      <c r="E89" s="96" t="s">
        <v>1428</v>
      </c>
      <c r="F89" s="96" t="s">
        <v>43</v>
      </c>
      <c r="G89" s="96" t="str">
        <f t="shared" si="0"/>
        <v>FEBRERO</v>
      </c>
      <c r="H89" s="96">
        <v>5</v>
      </c>
      <c r="I89" s="96">
        <v>1</v>
      </c>
      <c r="J89" s="96" t="s">
        <v>44</v>
      </c>
      <c r="K89" s="96" t="s">
        <v>45</v>
      </c>
      <c r="L89" s="98">
        <v>8000000</v>
      </c>
      <c r="M89" s="98">
        <f>+L89*H89</f>
        <v>40000000</v>
      </c>
      <c r="N89" s="96" t="s">
        <v>269</v>
      </c>
      <c r="O89" s="96" t="s">
        <v>47</v>
      </c>
      <c r="P89" s="96" t="s">
        <v>270</v>
      </c>
      <c r="Q89" s="529"/>
      <c r="R89" s="96" t="s">
        <v>1387</v>
      </c>
      <c r="S89" s="96">
        <v>8080</v>
      </c>
      <c r="T89" s="96">
        <v>2024110010212</v>
      </c>
      <c r="U89" s="96">
        <v>1</v>
      </c>
      <c r="V89" s="99"/>
      <c r="W89" s="99">
        <f t="shared" si="1"/>
        <v>2</v>
      </c>
      <c r="X89" s="99"/>
      <c r="Y89" s="100"/>
      <c r="Z89" s="100"/>
      <c r="AA89" s="99"/>
      <c r="AB89" s="101"/>
      <c r="AC89" s="102"/>
      <c r="AD89" s="102"/>
      <c r="AE89" s="102"/>
      <c r="AF89" s="102"/>
      <c r="AG89" s="102"/>
      <c r="AH89" s="102"/>
      <c r="AI89" s="102"/>
      <c r="AJ89" s="102"/>
      <c r="AK89" s="102"/>
    </row>
    <row r="90" spans="1:37" ht="12.75" customHeight="1">
      <c r="A90" s="96" t="s">
        <v>1655</v>
      </c>
      <c r="B90" s="97" t="s">
        <v>441</v>
      </c>
      <c r="C90" s="96" t="s">
        <v>426</v>
      </c>
      <c r="D90" s="96">
        <v>80111600</v>
      </c>
      <c r="E90" s="96" t="s">
        <v>442</v>
      </c>
      <c r="F90" s="96" t="s">
        <v>280</v>
      </c>
      <c r="G90" s="96" t="str">
        <f t="shared" si="0"/>
        <v>MARZO</v>
      </c>
      <c r="H90" s="96">
        <v>4</v>
      </c>
      <c r="I90" s="96">
        <v>1</v>
      </c>
      <c r="J90" s="96" t="s">
        <v>44</v>
      </c>
      <c r="K90" s="96" t="s">
        <v>45</v>
      </c>
      <c r="L90" s="98">
        <v>4500000</v>
      </c>
      <c r="M90" s="98">
        <f>+L90*-H90</f>
        <v>-18000000</v>
      </c>
      <c r="N90" s="96" t="s">
        <v>269</v>
      </c>
      <c r="O90" s="96" t="s">
        <v>47</v>
      </c>
      <c r="P90" s="96" t="s">
        <v>270</v>
      </c>
      <c r="Q90" s="530" t="s">
        <v>1657</v>
      </c>
      <c r="R90" s="96" t="s">
        <v>1387</v>
      </c>
      <c r="S90" s="96">
        <v>8080</v>
      </c>
      <c r="T90" s="96">
        <v>2024110010212</v>
      </c>
      <c r="U90" s="96">
        <v>1</v>
      </c>
      <c r="V90" s="99"/>
      <c r="W90" s="99">
        <f t="shared" si="1"/>
        <v>2</v>
      </c>
      <c r="X90" s="99"/>
      <c r="Y90" s="100"/>
      <c r="Z90" s="100"/>
      <c r="AA90" s="99"/>
      <c r="AB90" s="101"/>
      <c r="AC90" s="102"/>
      <c r="AD90" s="102"/>
      <c r="AE90" s="102"/>
      <c r="AF90" s="102"/>
      <c r="AG90" s="102"/>
      <c r="AH90" s="102"/>
      <c r="AI90" s="102"/>
      <c r="AJ90" s="102"/>
      <c r="AK90" s="102"/>
    </row>
    <row r="91" spans="1:37" ht="12.75" customHeight="1">
      <c r="A91" s="96" t="s">
        <v>1384</v>
      </c>
      <c r="B91" s="97" t="s">
        <v>441</v>
      </c>
      <c r="C91" s="96" t="s">
        <v>426</v>
      </c>
      <c r="D91" s="96">
        <v>80111600</v>
      </c>
      <c r="E91" s="96" t="s">
        <v>1429</v>
      </c>
      <c r="F91" s="96" t="s">
        <v>280</v>
      </c>
      <c r="G91" s="96" t="str">
        <f t="shared" si="0"/>
        <v>MARZO</v>
      </c>
      <c r="H91" s="96">
        <v>4</v>
      </c>
      <c r="I91" s="96">
        <v>1</v>
      </c>
      <c r="J91" s="96" t="s">
        <v>44</v>
      </c>
      <c r="K91" s="96" t="s">
        <v>45</v>
      </c>
      <c r="L91" s="98">
        <v>4500000</v>
      </c>
      <c r="M91" s="98">
        <f>+L91*H91</f>
        <v>18000000</v>
      </c>
      <c r="N91" s="96" t="s">
        <v>269</v>
      </c>
      <c r="O91" s="96" t="s">
        <v>1390</v>
      </c>
      <c r="P91" s="96" t="s">
        <v>270</v>
      </c>
      <c r="Q91" s="529"/>
      <c r="R91" s="96" t="s">
        <v>1387</v>
      </c>
      <c r="S91" s="96">
        <v>8080</v>
      </c>
      <c r="T91" s="96">
        <v>2024110010212</v>
      </c>
      <c r="U91" s="96">
        <v>1</v>
      </c>
      <c r="V91" s="99"/>
      <c r="W91" s="99">
        <f t="shared" si="1"/>
        <v>2</v>
      </c>
      <c r="X91" s="99"/>
      <c r="Y91" s="100"/>
      <c r="Z91" s="100"/>
      <c r="AA91" s="99"/>
      <c r="AB91" s="101"/>
      <c r="AC91" s="102"/>
      <c r="AD91" s="102"/>
      <c r="AE91" s="102"/>
      <c r="AF91" s="102"/>
      <c r="AG91" s="102"/>
      <c r="AH91" s="102"/>
      <c r="AI91" s="102"/>
      <c r="AJ91" s="102"/>
      <c r="AK91" s="102"/>
    </row>
    <row r="92" spans="1:37" ht="12.75" customHeight="1">
      <c r="A92" s="96" t="s">
        <v>1655</v>
      </c>
      <c r="B92" s="97" t="s">
        <v>443</v>
      </c>
      <c r="C92" s="96" t="s">
        <v>426</v>
      </c>
      <c r="D92" s="96">
        <v>80111600</v>
      </c>
      <c r="E92" s="96" t="s">
        <v>444</v>
      </c>
      <c r="F92" s="96" t="s">
        <v>280</v>
      </c>
      <c r="G92" s="96" t="str">
        <f t="shared" si="0"/>
        <v>MARZO</v>
      </c>
      <c r="H92" s="96">
        <v>4</v>
      </c>
      <c r="I92" s="96">
        <v>1</v>
      </c>
      <c r="J92" s="96" t="s">
        <v>44</v>
      </c>
      <c r="K92" s="96" t="s">
        <v>45</v>
      </c>
      <c r="L92" s="98">
        <v>6500000</v>
      </c>
      <c r="M92" s="98">
        <f>+L92*-H92</f>
        <v>-26000000</v>
      </c>
      <c r="N92" s="96" t="s">
        <v>269</v>
      </c>
      <c r="O92" s="96" t="s">
        <v>47</v>
      </c>
      <c r="P92" s="96" t="s">
        <v>270</v>
      </c>
      <c r="Q92" s="530" t="s">
        <v>1657</v>
      </c>
      <c r="R92" s="96" t="s">
        <v>1387</v>
      </c>
      <c r="S92" s="96">
        <v>8080</v>
      </c>
      <c r="T92" s="96">
        <v>2024110010212</v>
      </c>
      <c r="U92" s="96">
        <v>1</v>
      </c>
      <c r="V92" s="99"/>
      <c r="W92" s="99">
        <f t="shared" si="1"/>
        <v>2</v>
      </c>
      <c r="X92" s="99"/>
      <c r="Y92" s="100"/>
      <c r="Z92" s="100"/>
      <c r="AA92" s="99"/>
      <c r="AB92" s="101"/>
      <c r="AC92" s="102"/>
      <c r="AD92" s="102"/>
      <c r="AE92" s="102"/>
      <c r="AF92" s="102"/>
      <c r="AG92" s="102"/>
      <c r="AH92" s="102"/>
      <c r="AI92" s="102"/>
      <c r="AJ92" s="102"/>
      <c r="AK92" s="102"/>
    </row>
    <row r="93" spans="1:37" ht="12.75" customHeight="1">
      <c r="A93" s="96" t="s">
        <v>1384</v>
      </c>
      <c r="B93" s="97" t="s">
        <v>443</v>
      </c>
      <c r="C93" s="96" t="s">
        <v>426</v>
      </c>
      <c r="D93" s="96">
        <v>80111600</v>
      </c>
      <c r="E93" s="96" t="s">
        <v>1430</v>
      </c>
      <c r="F93" s="96" t="s">
        <v>280</v>
      </c>
      <c r="G93" s="96" t="str">
        <f t="shared" si="0"/>
        <v>MARZO</v>
      </c>
      <c r="H93" s="96">
        <v>4</v>
      </c>
      <c r="I93" s="96">
        <v>1</v>
      </c>
      <c r="J93" s="96" t="s">
        <v>44</v>
      </c>
      <c r="K93" s="96" t="s">
        <v>45</v>
      </c>
      <c r="L93" s="98">
        <v>6500000</v>
      </c>
      <c r="M93" s="98">
        <f>+L93*H93</f>
        <v>26000000</v>
      </c>
      <c r="N93" s="96" t="s">
        <v>269</v>
      </c>
      <c r="O93" s="96" t="s">
        <v>1390</v>
      </c>
      <c r="P93" s="96" t="s">
        <v>270</v>
      </c>
      <c r="Q93" s="529"/>
      <c r="R93" s="96" t="s">
        <v>1387</v>
      </c>
      <c r="S93" s="96">
        <v>8080</v>
      </c>
      <c r="T93" s="96">
        <v>2024110010212</v>
      </c>
      <c r="U93" s="96">
        <v>1</v>
      </c>
      <c r="V93" s="99"/>
      <c r="W93" s="99">
        <f t="shared" si="1"/>
        <v>2</v>
      </c>
      <c r="X93" s="99"/>
      <c r="Y93" s="100"/>
      <c r="Z93" s="100"/>
      <c r="AA93" s="99"/>
      <c r="AB93" s="101"/>
      <c r="AC93" s="102"/>
      <c r="AD93" s="102"/>
      <c r="AE93" s="102"/>
      <c r="AF93" s="102"/>
      <c r="AG93" s="102"/>
      <c r="AH93" s="102"/>
      <c r="AI93" s="102"/>
      <c r="AJ93" s="102"/>
      <c r="AK93" s="102"/>
    </row>
    <row r="94" spans="1:37" ht="12.75" customHeight="1">
      <c r="A94" s="96" t="s">
        <v>1655</v>
      </c>
      <c r="B94" s="97" t="s">
        <v>449</v>
      </c>
      <c r="C94" s="96" t="s">
        <v>426</v>
      </c>
      <c r="D94" s="96">
        <v>80111600</v>
      </c>
      <c r="E94" s="96" t="s">
        <v>450</v>
      </c>
      <c r="F94" s="96" t="s">
        <v>280</v>
      </c>
      <c r="G94" s="96" t="str">
        <f t="shared" si="0"/>
        <v>MARZO</v>
      </c>
      <c r="H94" s="96">
        <v>4</v>
      </c>
      <c r="I94" s="96">
        <v>1</v>
      </c>
      <c r="J94" s="96" t="s">
        <v>44</v>
      </c>
      <c r="K94" s="96" t="s">
        <v>45</v>
      </c>
      <c r="L94" s="98">
        <v>4500000</v>
      </c>
      <c r="M94" s="98">
        <f>+L94*-H94</f>
        <v>-18000000</v>
      </c>
      <c r="N94" s="96" t="s">
        <v>269</v>
      </c>
      <c r="O94" s="96" t="s">
        <v>47</v>
      </c>
      <c r="P94" s="96" t="s">
        <v>270</v>
      </c>
      <c r="Q94" s="530" t="s">
        <v>1657</v>
      </c>
      <c r="R94" s="96" t="s">
        <v>1387</v>
      </c>
      <c r="S94" s="96">
        <v>8080</v>
      </c>
      <c r="T94" s="96">
        <v>2024110010212</v>
      </c>
      <c r="U94" s="96">
        <v>1</v>
      </c>
      <c r="V94" s="99"/>
      <c r="W94" s="99">
        <f t="shared" si="1"/>
        <v>2</v>
      </c>
      <c r="X94" s="99"/>
      <c r="Y94" s="100"/>
      <c r="Z94" s="100"/>
      <c r="AA94" s="99"/>
      <c r="AB94" s="101"/>
      <c r="AC94" s="102"/>
      <c r="AD94" s="102"/>
      <c r="AE94" s="102"/>
      <c r="AF94" s="102"/>
      <c r="AG94" s="102"/>
      <c r="AH94" s="102"/>
      <c r="AI94" s="102"/>
      <c r="AJ94" s="102"/>
      <c r="AK94" s="102"/>
    </row>
    <row r="95" spans="1:37" ht="12.75" customHeight="1">
      <c r="A95" s="96" t="s">
        <v>1384</v>
      </c>
      <c r="B95" s="97" t="s">
        <v>449</v>
      </c>
      <c r="C95" s="96" t="s">
        <v>426</v>
      </c>
      <c r="D95" s="96">
        <v>80111600</v>
      </c>
      <c r="E95" s="96" t="s">
        <v>1431</v>
      </c>
      <c r="F95" s="96" t="s">
        <v>280</v>
      </c>
      <c r="G95" s="96" t="str">
        <f t="shared" si="0"/>
        <v>MARZO</v>
      </c>
      <c r="H95" s="96">
        <v>4</v>
      </c>
      <c r="I95" s="96">
        <v>1</v>
      </c>
      <c r="J95" s="96" t="s">
        <v>44</v>
      </c>
      <c r="K95" s="96" t="s">
        <v>45</v>
      </c>
      <c r="L95" s="98">
        <v>4500000</v>
      </c>
      <c r="M95" s="98">
        <f>+L95*H95</f>
        <v>18000000</v>
      </c>
      <c r="N95" s="96" t="s">
        <v>269</v>
      </c>
      <c r="O95" s="96" t="s">
        <v>47</v>
      </c>
      <c r="P95" s="96" t="s">
        <v>270</v>
      </c>
      <c r="Q95" s="529"/>
      <c r="R95" s="96" t="s">
        <v>1387</v>
      </c>
      <c r="S95" s="96">
        <v>8080</v>
      </c>
      <c r="T95" s="96">
        <v>2024110010212</v>
      </c>
      <c r="U95" s="96">
        <v>1</v>
      </c>
      <c r="V95" s="99"/>
      <c r="W95" s="99">
        <f t="shared" si="1"/>
        <v>2</v>
      </c>
      <c r="X95" s="99"/>
      <c r="Y95" s="100"/>
      <c r="Z95" s="100"/>
      <c r="AA95" s="99"/>
      <c r="AB95" s="101"/>
      <c r="AC95" s="102"/>
      <c r="AD95" s="102"/>
      <c r="AE95" s="102"/>
      <c r="AF95" s="102"/>
      <c r="AG95" s="102"/>
      <c r="AH95" s="102"/>
      <c r="AI95" s="102"/>
      <c r="AJ95" s="102"/>
      <c r="AK95" s="102"/>
    </row>
    <row r="96" spans="1:37" ht="12.75" customHeight="1">
      <c r="A96" s="96" t="s">
        <v>1655</v>
      </c>
      <c r="B96" s="97" t="s">
        <v>451</v>
      </c>
      <c r="C96" s="96" t="s">
        <v>426</v>
      </c>
      <c r="D96" s="96">
        <v>80111600</v>
      </c>
      <c r="E96" s="96" t="s">
        <v>452</v>
      </c>
      <c r="F96" s="96" t="s">
        <v>42</v>
      </c>
      <c r="G96" s="96" t="str">
        <f t="shared" si="0"/>
        <v>ENERO</v>
      </c>
      <c r="H96" s="96">
        <v>4</v>
      </c>
      <c r="I96" s="96">
        <v>1</v>
      </c>
      <c r="J96" s="96" t="s">
        <v>44</v>
      </c>
      <c r="K96" s="96" t="s">
        <v>45</v>
      </c>
      <c r="L96" s="98">
        <v>5000000</v>
      </c>
      <c r="M96" s="98">
        <f>+L96*-H96</f>
        <v>-20000000</v>
      </c>
      <c r="N96" s="96" t="s">
        <v>269</v>
      </c>
      <c r="O96" s="96" t="s">
        <v>47</v>
      </c>
      <c r="P96" s="96" t="s">
        <v>270</v>
      </c>
      <c r="Q96" s="530" t="s">
        <v>1657</v>
      </c>
      <c r="R96" s="96" t="s">
        <v>1387</v>
      </c>
      <c r="S96" s="96">
        <v>8080</v>
      </c>
      <c r="T96" s="96">
        <v>2024110010212</v>
      </c>
      <c r="U96" s="96">
        <v>1</v>
      </c>
      <c r="V96" s="99"/>
      <c r="W96" s="99">
        <f t="shared" si="1"/>
        <v>2</v>
      </c>
      <c r="X96" s="99"/>
      <c r="Y96" s="100"/>
      <c r="Z96" s="100"/>
      <c r="AA96" s="99"/>
      <c r="AB96" s="101"/>
      <c r="AC96" s="102"/>
      <c r="AD96" s="102"/>
      <c r="AE96" s="102"/>
      <c r="AF96" s="102"/>
      <c r="AG96" s="102"/>
      <c r="AH96" s="102"/>
      <c r="AI96" s="102"/>
      <c r="AJ96" s="102"/>
      <c r="AK96" s="102"/>
    </row>
    <row r="97" spans="1:37" ht="12.75" customHeight="1">
      <c r="A97" s="96" t="s">
        <v>1384</v>
      </c>
      <c r="B97" s="97" t="s">
        <v>451</v>
      </c>
      <c r="C97" s="96" t="s">
        <v>426</v>
      </c>
      <c r="D97" s="96">
        <v>80111600</v>
      </c>
      <c r="E97" s="96" t="s">
        <v>1432</v>
      </c>
      <c r="F97" s="96" t="s">
        <v>42</v>
      </c>
      <c r="G97" s="96" t="str">
        <f t="shared" si="0"/>
        <v>ENERO</v>
      </c>
      <c r="H97" s="96">
        <v>4</v>
      </c>
      <c r="I97" s="96">
        <v>1</v>
      </c>
      <c r="J97" s="96" t="s">
        <v>44</v>
      </c>
      <c r="K97" s="96" t="s">
        <v>45</v>
      </c>
      <c r="L97" s="98">
        <v>5000000</v>
      </c>
      <c r="M97" s="98">
        <f>+L97*H97</f>
        <v>20000000</v>
      </c>
      <c r="N97" s="96" t="s">
        <v>269</v>
      </c>
      <c r="O97" s="96" t="s">
        <v>47</v>
      </c>
      <c r="P97" s="96" t="s">
        <v>270</v>
      </c>
      <c r="Q97" s="529"/>
      <c r="R97" s="96" t="s">
        <v>1387</v>
      </c>
      <c r="S97" s="96">
        <v>8080</v>
      </c>
      <c r="T97" s="96">
        <v>2024110010212</v>
      </c>
      <c r="U97" s="96">
        <v>1</v>
      </c>
      <c r="V97" s="99"/>
      <c r="W97" s="99">
        <f t="shared" si="1"/>
        <v>2</v>
      </c>
      <c r="X97" s="99"/>
      <c r="Y97" s="100"/>
      <c r="Z97" s="100"/>
      <c r="AA97" s="99"/>
      <c r="AB97" s="101"/>
      <c r="AC97" s="102"/>
      <c r="AD97" s="102"/>
      <c r="AE97" s="102"/>
      <c r="AF97" s="102"/>
      <c r="AG97" s="102"/>
      <c r="AH97" s="102"/>
      <c r="AI97" s="102"/>
      <c r="AJ97" s="102"/>
      <c r="AK97" s="102"/>
    </row>
    <row r="98" spans="1:37" ht="12.75" customHeight="1">
      <c r="A98" s="96" t="s">
        <v>1655</v>
      </c>
      <c r="B98" s="97" t="s">
        <v>455</v>
      </c>
      <c r="C98" s="96" t="s">
        <v>426</v>
      </c>
      <c r="D98" s="96">
        <v>80111600</v>
      </c>
      <c r="E98" s="96" t="s">
        <v>456</v>
      </c>
      <c r="F98" s="96" t="s">
        <v>280</v>
      </c>
      <c r="G98" s="96" t="str">
        <f t="shared" si="0"/>
        <v>MARZO</v>
      </c>
      <c r="H98" s="96">
        <v>5</v>
      </c>
      <c r="I98" s="96">
        <v>1</v>
      </c>
      <c r="J98" s="96" t="s">
        <v>44</v>
      </c>
      <c r="K98" s="96" t="s">
        <v>45</v>
      </c>
      <c r="L98" s="98">
        <v>4500000</v>
      </c>
      <c r="M98" s="98">
        <f>+L98*-H98</f>
        <v>-22500000</v>
      </c>
      <c r="N98" s="96" t="s">
        <v>269</v>
      </c>
      <c r="O98" s="96" t="s">
        <v>47</v>
      </c>
      <c r="P98" s="96" t="s">
        <v>270</v>
      </c>
      <c r="Q98" s="530" t="s">
        <v>1657</v>
      </c>
      <c r="R98" s="96" t="s">
        <v>1387</v>
      </c>
      <c r="S98" s="96">
        <v>8080</v>
      </c>
      <c r="T98" s="96">
        <v>2024110010212</v>
      </c>
      <c r="U98" s="96">
        <v>1</v>
      </c>
      <c r="V98" s="99"/>
      <c r="W98" s="99">
        <f t="shared" si="1"/>
        <v>2</v>
      </c>
      <c r="X98" s="99"/>
      <c r="Y98" s="100"/>
      <c r="Z98" s="100"/>
      <c r="AA98" s="99"/>
      <c r="AB98" s="101"/>
      <c r="AC98" s="102"/>
      <c r="AD98" s="102"/>
      <c r="AE98" s="102"/>
      <c r="AF98" s="102"/>
      <c r="AG98" s="102"/>
      <c r="AH98" s="102"/>
      <c r="AI98" s="102"/>
      <c r="AJ98" s="102"/>
      <c r="AK98" s="102"/>
    </row>
    <row r="99" spans="1:37" ht="12.75" customHeight="1">
      <c r="A99" s="96" t="s">
        <v>1384</v>
      </c>
      <c r="B99" s="97" t="s">
        <v>455</v>
      </c>
      <c r="C99" s="96" t="s">
        <v>426</v>
      </c>
      <c r="D99" s="96">
        <v>80111600</v>
      </c>
      <c r="E99" s="96" t="s">
        <v>1433</v>
      </c>
      <c r="F99" s="96" t="s">
        <v>280</v>
      </c>
      <c r="G99" s="96" t="str">
        <f t="shared" si="0"/>
        <v>MARZO</v>
      </c>
      <c r="H99" s="96">
        <v>5</v>
      </c>
      <c r="I99" s="96">
        <v>1</v>
      </c>
      <c r="J99" s="96" t="s">
        <v>44</v>
      </c>
      <c r="K99" s="96" t="s">
        <v>45</v>
      </c>
      <c r="L99" s="98">
        <v>4500000</v>
      </c>
      <c r="M99" s="98">
        <f>+L99*H99</f>
        <v>22500000</v>
      </c>
      <c r="N99" s="96" t="s">
        <v>269</v>
      </c>
      <c r="O99" s="96" t="s">
        <v>47</v>
      </c>
      <c r="P99" s="96" t="s">
        <v>270</v>
      </c>
      <c r="Q99" s="529"/>
      <c r="R99" s="96" t="s">
        <v>1387</v>
      </c>
      <c r="S99" s="96">
        <v>8080</v>
      </c>
      <c r="T99" s="96">
        <v>2024110010212</v>
      </c>
      <c r="U99" s="96">
        <v>1</v>
      </c>
      <c r="V99" s="99"/>
      <c r="W99" s="99">
        <f t="shared" si="1"/>
        <v>2</v>
      </c>
      <c r="X99" s="99"/>
      <c r="Y99" s="100"/>
      <c r="Z99" s="100"/>
      <c r="AA99" s="99"/>
      <c r="AB99" s="101"/>
      <c r="AC99" s="102"/>
      <c r="AD99" s="102"/>
      <c r="AE99" s="102"/>
      <c r="AF99" s="102"/>
      <c r="AG99" s="102"/>
      <c r="AH99" s="102"/>
      <c r="AI99" s="102"/>
      <c r="AJ99" s="102"/>
      <c r="AK99" s="102"/>
    </row>
    <row r="100" spans="1:37" ht="12.75" customHeight="1">
      <c r="A100" s="96" t="s">
        <v>1655</v>
      </c>
      <c r="B100" s="97" t="s">
        <v>459</v>
      </c>
      <c r="C100" s="96" t="s">
        <v>426</v>
      </c>
      <c r="D100" s="96">
        <v>80111600</v>
      </c>
      <c r="E100" s="96" t="s">
        <v>460</v>
      </c>
      <c r="F100" s="96" t="s">
        <v>43</v>
      </c>
      <c r="G100" s="96" t="str">
        <f t="shared" si="0"/>
        <v>FEBRERO</v>
      </c>
      <c r="H100" s="96">
        <v>4</v>
      </c>
      <c r="I100" s="96">
        <v>1</v>
      </c>
      <c r="J100" s="96" t="s">
        <v>44</v>
      </c>
      <c r="K100" s="96" t="s">
        <v>45</v>
      </c>
      <c r="L100" s="98">
        <v>7000000</v>
      </c>
      <c r="M100" s="98">
        <f>+L100*-H100</f>
        <v>-28000000</v>
      </c>
      <c r="N100" s="96" t="s">
        <v>269</v>
      </c>
      <c r="O100" s="96" t="s">
        <v>47</v>
      </c>
      <c r="P100" s="96" t="s">
        <v>270</v>
      </c>
      <c r="Q100" s="530" t="s">
        <v>1657</v>
      </c>
      <c r="R100" s="96" t="s">
        <v>1387</v>
      </c>
      <c r="S100" s="96">
        <v>8080</v>
      </c>
      <c r="T100" s="96">
        <v>2024110010212</v>
      </c>
      <c r="U100" s="96">
        <v>1</v>
      </c>
      <c r="V100" s="99"/>
      <c r="W100" s="99">
        <f t="shared" si="1"/>
        <v>2</v>
      </c>
      <c r="X100" s="99"/>
      <c r="Y100" s="100"/>
      <c r="Z100" s="100"/>
      <c r="AA100" s="99"/>
      <c r="AB100" s="101"/>
      <c r="AC100" s="102"/>
      <c r="AD100" s="102"/>
      <c r="AE100" s="102"/>
      <c r="AF100" s="102"/>
      <c r="AG100" s="102"/>
      <c r="AH100" s="102"/>
      <c r="AI100" s="102"/>
      <c r="AJ100" s="102"/>
      <c r="AK100" s="102"/>
    </row>
    <row r="101" spans="1:37" ht="12.75" customHeight="1">
      <c r="A101" s="96" t="s">
        <v>1384</v>
      </c>
      <c r="B101" s="97" t="s">
        <v>459</v>
      </c>
      <c r="C101" s="96" t="s">
        <v>426</v>
      </c>
      <c r="D101" s="96">
        <v>80111600</v>
      </c>
      <c r="E101" s="96" t="s">
        <v>1434</v>
      </c>
      <c r="F101" s="96" t="s">
        <v>43</v>
      </c>
      <c r="G101" s="96" t="str">
        <f t="shared" si="0"/>
        <v>FEBRERO</v>
      </c>
      <c r="H101" s="96">
        <v>4</v>
      </c>
      <c r="I101" s="96">
        <v>1</v>
      </c>
      <c r="J101" s="96" t="s">
        <v>44</v>
      </c>
      <c r="K101" s="96" t="s">
        <v>45</v>
      </c>
      <c r="L101" s="98">
        <v>7000000</v>
      </c>
      <c r="M101" s="98">
        <f>+L101*H101</f>
        <v>28000000</v>
      </c>
      <c r="N101" s="96" t="s">
        <v>269</v>
      </c>
      <c r="O101" s="96" t="s">
        <v>47</v>
      </c>
      <c r="P101" s="96" t="s">
        <v>270</v>
      </c>
      <c r="Q101" s="529"/>
      <c r="R101" s="96" t="s">
        <v>1387</v>
      </c>
      <c r="S101" s="96">
        <v>8080</v>
      </c>
      <c r="T101" s="96">
        <v>2024110010212</v>
      </c>
      <c r="U101" s="96">
        <v>1</v>
      </c>
      <c r="V101" s="99"/>
      <c r="W101" s="99">
        <f t="shared" si="1"/>
        <v>2</v>
      </c>
      <c r="X101" s="99"/>
      <c r="Y101" s="100"/>
      <c r="Z101" s="100"/>
      <c r="AA101" s="99"/>
      <c r="AB101" s="101"/>
      <c r="AC101" s="102"/>
      <c r="AD101" s="102"/>
      <c r="AE101" s="102"/>
      <c r="AF101" s="102"/>
      <c r="AG101" s="102"/>
      <c r="AH101" s="102"/>
      <c r="AI101" s="102"/>
      <c r="AJ101" s="102"/>
      <c r="AK101" s="102"/>
    </row>
    <row r="102" spans="1:37" ht="12.75" customHeight="1">
      <c r="A102" s="96" t="s">
        <v>1655</v>
      </c>
      <c r="B102" s="97" t="s">
        <v>461</v>
      </c>
      <c r="C102" s="96" t="s">
        <v>426</v>
      </c>
      <c r="D102" s="96">
        <v>80111600</v>
      </c>
      <c r="E102" s="96" t="s">
        <v>462</v>
      </c>
      <c r="F102" s="96" t="s">
        <v>43</v>
      </c>
      <c r="G102" s="96" t="str">
        <f t="shared" si="0"/>
        <v>FEBRERO</v>
      </c>
      <c r="H102" s="96">
        <v>5</v>
      </c>
      <c r="I102" s="96">
        <v>1</v>
      </c>
      <c r="J102" s="96" t="s">
        <v>44</v>
      </c>
      <c r="K102" s="96" t="s">
        <v>45</v>
      </c>
      <c r="L102" s="98">
        <v>5000000</v>
      </c>
      <c r="M102" s="98">
        <f>+L102*-H102</f>
        <v>-25000000</v>
      </c>
      <c r="N102" s="96" t="s">
        <v>269</v>
      </c>
      <c r="O102" s="96" t="s">
        <v>47</v>
      </c>
      <c r="P102" s="96" t="s">
        <v>270</v>
      </c>
      <c r="Q102" s="530" t="s">
        <v>1657</v>
      </c>
      <c r="R102" s="96" t="s">
        <v>1387</v>
      </c>
      <c r="S102" s="96">
        <v>8080</v>
      </c>
      <c r="T102" s="96">
        <v>2024110010212</v>
      </c>
      <c r="U102" s="96">
        <v>1</v>
      </c>
      <c r="V102" s="99"/>
      <c r="W102" s="99">
        <f t="shared" si="1"/>
        <v>2</v>
      </c>
      <c r="X102" s="99"/>
      <c r="Y102" s="100"/>
      <c r="Z102" s="100"/>
      <c r="AA102" s="99"/>
      <c r="AB102" s="101"/>
      <c r="AC102" s="102"/>
      <c r="AD102" s="102"/>
      <c r="AE102" s="102"/>
      <c r="AF102" s="102"/>
      <c r="AG102" s="102"/>
      <c r="AH102" s="102"/>
      <c r="AI102" s="102"/>
      <c r="AJ102" s="102"/>
      <c r="AK102" s="102"/>
    </row>
    <row r="103" spans="1:37" ht="12.75" customHeight="1">
      <c r="A103" s="96" t="s">
        <v>1384</v>
      </c>
      <c r="B103" s="97" t="s">
        <v>461</v>
      </c>
      <c r="C103" s="96" t="s">
        <v>426</v>
      </c>
      <c r="D103" s="96">
        <v>80111600</v>
      </c>
      <c r="E103" s="96" t="s">
        <v>1435</v>
      </c>
      <c r="F103" s="96" t="s">
        <v>43</v>
      </c>
      <c r="G103" s="96" t="str">
        <f t="shared" si="0"/>
        <v>FEBRERO</v>
      </c>
      <c r="H103" s="96">
        <v>5</v>
      </c>
      <c r="I103" s="96">
        <v>1</v>
      </c>
      <c r="J103" s="96" t="s">
        <v>44</v>
      </c>
      <c r="K103" s="96" t="s">
        <v>45</v>
      </c>
      <c r="L103" s="98">
        <v>5000000</v>
      </c>
      <c r="M103" s="98">
        <f t="shared" ref="M103:M104" si="2">+L103*H103</f>
        <v>25000000</v>
      </c>
      <c r="N103" s="96" t="s">
        <v>269</v>
      </c>
      <c r="O103" s="96" t="s">
        <v>1390</v>
      </c>
      <c r="P103" s="96" t="s">
        <v>270</v>
      </c>
      <c r="Q103" s="529"/>
      <c r="R103" s="96" t="s">
        <v>1387</v>
      </c>
      <c r="S103" s="96">
        <v>8080</v>
      </c>
      <c r="T103" s="96">
        <v>2024110010212</v>
      </c>
      <c r="U103" s="96">
        <v>1</v>
      </c>
      <c r="V103" s="99"/>
      <c r="W103" s="99">
        <f t="shared" si="1"/>
        <v>2</v>
      </c>
      <c r="X103" s="99"/>
      <c r="Y103" s="100"/>
      <c r="Z103" s="100"/>
      <c r="AA103" s="99"/>
      <c r="AB103" s="101"/>
      <c r="AC103" s="102"/>
      <c r="AD103" s="102"/>
      <c r="AE103" s="102"/>
      <c r="AF103" s="102"/>
      <c r="AG103" s="102"/>
      <c r="AH103" s="102"/>
      <c r="AI103" s="102"/>
      <c r="AJ103" s="102"/>
      <c r="AK103" s="102"/>
    </row>
    <row r="104" spans="1:37" ht="12.75" customHeight="1">
      <c r="A104" s="96" t="s">
        <v>1436</v>
      </c>
      <c r="B104" s="97">
        <v>8</v>
      </c>
      <c r="C104" s="96" t="s">
        <v>426</v>
      </c>
      <c r="D104" s="96">
        <v>80111600</v>
      </c>
      <c r="E104" s="96" t="s">
        <v>1344</v>
      </c>
      <c r="F104" s="96" t="s">
        <v>43</v>
      </c>
      <c r="G104" s="96" t="str">
        <f t="shared" si="0"/>
        <v>FEBRERO</v>
      </c>
      <c r="H104" s="96">
        <v>6</v>
      </c>
      <c r="I104" s="96">
        <v>1</v>
      </c>
      <c r="J104" s="96" t="s">
        <v>44</v>
      </c>
      <c r="K104" s="96" t="s">
        <v>45</v>
      </c>
      <c r="L104" s="98">
        <v>4000000</v>
      </c>
      <c r="M104" s="98">
        <f t="shared" si="2"/>
        <v>24000000</v>
      </c>
      <c r="N104" s="96" t="s">
        <v>269</v>
      </c>
      <c r="O104" s="96" t="s">
        <v>1390</v>
      </c>
      <c r="P104" s="96" t="s">
        <v>270</v>
      </c>
      <c r="Q104" s="107" t="s">
        <v>1437</v>
      </c>
      <c r="R104" s="96" t="s">
        <v>1387</v>
      </c>
      <c r="S104" s="96">
        <v>8080</v>
      </c>
      <c r="T104" s="96">
        <v>2024110010212</v>
      </c>
      <c r="U104" s="96">
        <v>1</v>
      </c>
      <c r="V104" s="99"/>
      <c r="W104" s="99">
        <f t="shared" si="1"/>
        <v>1</v>
      </c>
      <c r="X104" s="99"/>
      <c r="Y104" s="100"/>
      <c r="Z104" s="100"/>
      <c r="AA104" s="99"/>
      <c r="AB104" s="101"/>
      <c r="AC104" s="102"/>
      <c r="AD104" s="102"/>
      <c r="AE104" s="102"/>
      <c r="AF104" s="102"/>
      <c r="AG104" s="102"/>
      <c r="AH104" s="102"/>
      <c r="AI104" s="102"/>
      <c r="AJ104" s="102"/>
      <c r="AK104" s="102"/>
    </row>
    <row r="105" spans="1:37" ht="12.75" customHeight="1">
      <c r="A105" s="96" t="s">
        <v>1655</v>
      </c>
      <c r="B105" s="97" t="s">
        <v>469</v>
      </c>
      <c r="C105" s="96" t="s">
        <v>426</v>
      </c>
      <c r="D105" s="96">
        <v>80111600</v>
      </c>
      <c r="E105" s="96" t="s">
        <v>470</v>
      </c>
      <c r="F105" s="96" t="s">
        <v>418</v>
      </c>
      <c r="G105" s="96" t="str">
        <f t="shared" si="0"/>
        <v>Enero</v>
      </c>
      <c r="H105" s="96">
        <v>1</v>
      </c>
      <c r="I105" s="96">
        <v>1</v>
      </c>
      <c r="J105" s="96" t="s">
        <v>44</v>
      </c>
      <c r="K105" s="96" t="s">
        <v>45</v>
      </c>
      <c r="L105" s="98">
        <f>117200000-22500000</f>
        <v>94700000</v>
      </c>
      <c r="M105" s="98">
        <f>-L105</f>
        <v>-94700000</v>
      </c>
      <c r="N105" s="96" t="s">
        <v>269</v>
      </c>
      <c r="O105" s="96" t="s">
        <v>47</v>
      </c>
      <c r="P105" s="96" t="s">
        <v>270</v>
      </c>
      <c r="Q105" s="96" t="s">
        <v>1657</v>
      </c>
      <c r="R105" s="96" t="s">
        <v>1387</v>
      </c>
      <c r="S105" s="96">
        <v>8080</v>
      </c>
      <c r="T105" s="96">
        <v>2024110010212</v>
      </c>
      <c r="U105" s="96">
        <v>1</v>
      </c>
      <c r="V105" s="99"/>
      <c r="W105" s="99">
        <f t="shared" si="1"/>
        <v>2</v>
      </c>
      <c r="X105" s="99"/>
      <c r="Y105" s="100"/>
      <c r="Z105" s="100"/>
      <c r="AA105" s="99"/>
      <c r="AB105" s="101"/>
      <c r="AC105" s="102"/>
      <c r="AD105" s="102"/>
      <c r="AE105" s="102"/>
      <c r="AF105" s="102"/>
      <c r="AG105" s="102"/>
      <c r="AH105" s="102"/>
      <c r="AI105" s="102"/>
      <c r="AJ105" s="102"/>
      <c r="AK105" s="102"/>
    </row>
    <row r="106" spans="1:37" ht="12.75" customHeight="1">
      <c r="A106" s="96" t="s">
        <v>1384</v>
      </c>
      <c r="B106" s="97" t="s">
        <v>469</v>
      </c>
      <c r="C106" s="96" t="s">
        <v>426</v>
      </c>
      <c r="D106" s="96">
        <v>80111600</v>
      </c>
      <c r="E106" s="96" t="s">
        <v>470</v>
      </c>
      <c r="F106" s="96" t="s">
        <v>418</v>
      </c>
      <c r="G106" s="96" t="str">
        <f t="shared" si="0"/>
        <v>Enero</v>
      </c>
      <c r="H106" s="96">
        <v>1</v>
      </c>
      <c r="I106" s="96">
        <v>1</v>
      </c>
      <c r="J106" s="96" t="s">
        <v>44</v>
      </c>
      <c r="K106" s="96" t="s">
        <v>45</v>
      </c>
      <c r="L106" s="98">
        <v>41900000</v>
      </c>
      <c r="M106" s="98">
        <v>41900000</v>
      </c>
      <c r="N106" s="96" t="s">
        <v>269</v>
      </c>
      <c r="O106" s="96" t="s">
        <v>47</v>
      </c>
      <c r="P106" s="96" t="s">
        <v>270</v>
      </c>
      <c r="Q106" s="96"/>
      <c r="R106" s="96" t="s">
        <v>1387</v>
      </c>
      <c r="S106" s="96">
        <v>8080</v>
      </c>
      <c r="T106" s="105">
        <v>2024110010212</v>
      </c>
      <c r="U106" s="106">
        <v>4</v>
      </c>
      <c r="V106" s="437"/>
      <c r="W106" s="99">
        <f t="shared" si="1"/>
        <v>2</v>
      </c>
      <c r="X106" s="437"/>
      <c r="Y106" s="437"/>
      <c r="Z106" s="437"/>
      <c r="AA106" s="437"/>
      <c r="AB106" s="437"/>
      <c r="AC106" s="437"/>
      <c r="AD106" s="437"/>
      <c r="AE106" s="437"/>
      <c r="AF106" s="437"/>
      <c r="AG106" s="437"/>
      <c r="AH106" s="437"/>
      <c r="AI106" s="437"/>
      <c r="AJ106" s="437"/>
      <c r="AK106" s="437"/>
    </row>
    <row r="107" spans="1:37" ht="12.75" customHeight="1">
      <c r="A107" s="96" t="s">
        <v>1655</v>
      </c>
      <c r="B107" s="97" t="s">
        <v>1305</v>
      </c>
      <c r="C107" s="96" t="s">
        <v>1311</v>
      </c>
      <c r="D107" s="96">
        <v>80111600</v>
      </c>
      <c r="E107" s="95" t="s">
        <v>1312</v>
      </c>
      <c r="F107" s="96" t="s">
        <v>479</v>
      </c>
      <c r="G107" s="96" t="s">
        <v>479</v>
      </c>
      <c r="H107" s="96">
        <v>6</v>
      </c>
      <c r="I107" s="97">
        <v>1</v>
      </c>
      <c r="J107" s="96" t="s">
        <v>44</v>
      </c>
      <c r="K107" s="96" t="s">
        <v>45</v>
      </c>
      <c r="L107" s="108">
        <v>9000000</v>
      </c>
      <c r="M107" s="108">
        <f>+L107*-H107</f>
        <v>-54000000</v>
      </c>
      <c r="N107" s="108" t="s">
        <v>269</v>
      </c>
      <c r="O107" s="96" t="s">
        <v>47</v>
      </c>
      <c r="P107" s="97" t="s">
        <v>1313</v>
      </c>
      <c r="Q107" s="530" t="s">
        <v>1661</v>
      </c>
      <c r="R107" s="96" t="s">
        <v>1309</v>
      </c>
      <c r="S107" s="109">
        <v>8238</v>
      </c>
      <c r="T107" s="109">
        <v>2024110010322</v>
      </c>
      <c r="U107" s="106">
        <v>2</v>
      </c>
      <c r="V107" s="437"/>
      <c r="W107" s="99">
        <f t="shared" si="1"/>
        <v>2</v>
      </c>
      <c r="X107" s="437"/>
      <c r="Y107" s="437"/>
      <c r="Z107" s="437"/>
      <c r="AA107" s="437"/>
      <c r="AB107" s="437"/>
      <c r="AC107" s="437"/>
      <c r="AD107" s="437"/>
      <c r="AE107" s="437"/>
      <c r="AF107" s="437"/>
      <c r="AG107" s="437"/>
      <c r="AH107" s="437"/>
      <c r="AI107" s="437"/>
      <c r="AJ107" s="437"/>
      <c r="AK107" s="437"/>
    </row>
    <row r="108" spans="1:37" ht="12.75" customHeight="1">
      <c r="A108" s="96" t="s">
        <v>1384</v>
      </c>
      <c r="B108" s="97" t="s">
        <v>1305</v>
      </c>
      <c r="C108" s="96" t="s">
        <v>1311</v>
      </c>
      <c r="D108" s="96">
        <v>80111600</v>
      </c>
      <c r="E108" s="95" t="s">
        <v>1438</v>
      </c>
      <c r="F108" s="96" t="s">
        <v>479</v>
      </c>
      <c r="G108" s="96" t="s">
        <v>479</v>
      </c>
      <c r="H108" s="96">
        <v>6</v>
      </c>
      <c r="I108" s="97">
        <v>1</v>
      </c>
      <c r="J108" s="96" t="s">
        <v>44</v>
      </c>
      <c r="K108" s="96" t="s">
        <v>45</v>
      </c>
      <c r="L108" s="108">
        <v>9000000</v>
      </c>
      <c r="M108" s="108">
        <f>+L108*H108</f>
        <v>54000000</v>
      </c>
      <c r="N108" s="108" t="s">
        <v>269</v>
      </c>
      <c r="O108" s="96" t="s">
        <v>47</v>
      </c>
      <c r="P108" s="97" t="s">
        <v>1313</v>
      </c>
      <c r="Q108" s="529"/>
      <c r="R108" s="96" t="s">
        <v>1309</v>
      </c>
      <c r="S108" s="109">
        <v>8238</v>
      </c>
      <c r="T108" s="109">
        <v>2024110010322</v>
      </c>
      <c r="U108" s="106">
        <v>2</v>
      </c>
      <c r="V108" s="437"/>
      <c r="W108" s="99">
        <f t="shared" si="1"/>
        <v>2</v>
      </c>
      <c r="X108" s="437"/>
      <c r="Y108" s="437"/>
      <c r="Z108" s="437"/>
      <c r="AA108" s="437"/>
      <c r="AB108" s="437"/>
      <c r="AC108" s="437"/>
      <c r="AD108" s="437"/>
      <c r="AE108" s="437"/>
      <c r="AF108" s="437"/>
      <c r="AG108" s="437"/>
      <c r="AH108" s="437"/>
      <c r="AI108" s="437"/>
      <c r="AJ108" s="437"/>
      <c r="AK108" s="437"/>
    </row>
    <row r="109" spans="1:37" ht="12.75" customHeight="1">
      <c r="A109" s="96" t="s">
        <v>1655</v>
      </c>
      <c r="B109" s="97" t="s">
        <v>1316</v>
      </c>
      <c r="C109" s="96" t="s">
        <v>1311</v>
      </c>
      <c r="D109" s="96">
        <v>80111602</v>
      </c>
      <c r="E109" s="95" t="s">
        <v>1317</v>
      </c>
      <c r="F109" s="96" t="s">
        <v>479</v>
      </c>
      <c r="G109" s="96" t="s">
        <v>479</v>
      </c>
      <c r="H109" s="96">
        <v>5</v>
      </c>
      <c r="I109" s="97">
        <v>1</v>
      </c>
      <c r="J109" s="96" t="s">
        <v>44</v>
      </c>
      <c r="K109" s="96" t="s">
        <v>45</v>
      </c>
      <c r="L109" s="108">
        <v>3600000</v>
      </c>
      <c r="M109" s="108">
        <f>+L109*-H109</f>
        <v>-18000000</v>
      </c>
      <c r="N109" s="108" t="s">
        <v>269</v>
      </c>
      <c r="O109" s="96" t="s">
        <v>47</v>
      </c>
      <c r="P109" s="97" t="s">
        <v>1313</v>
      </c>
      <c r="Q109" s="530" t="s">
        <v>1661</v>
      </c>
      <c r="R109" s="96" t="s">
        <v>1309</v>
      </c>
      <c r="S109" s="109">
        <v>8238</v>
      </c>
      <c r="T109" s="109">
        <v>2024110010322</v>
      </c>
      <c r="U109" s="106">
        <v>2</v>
      </c>
      <c r="V109" s="437"/>
      <c r="W109" s="99">
        <f t="shared" si="1"/>
        <v>2</v>
      </c>
      <c r="X109" s="437"/>
      <c r="Y109" s="437"/>
      <c r="Z109" s="437"/>
      <c r="AA109" s="437"/>
      <c r="AB109" s="437"/>
      <c r="AC109" s="437"/>
      <c r="AD109" s="437"/>
      <c r="AE109" s="437"/>
      <c r="AF109" s="437"/>
      <c r="AG109" s="437"/>
      <c r="AH109" s="437"/>
      <c r="AI109" s="437"/>
      <c r="AJ109" s="437"/>
      <c r="AK109" s="437"/>
    </row>
    <row r="110" spans="1:37" ht="12.75" customHeight="1">
      <c r="A110" s="96" t="s">
        <v>1384</v>
      </c>
      <c r="B110" s="97" t="s">
        <v>1316</v>
      </c>
      <c r="C110" s="96" t="s">
        <v>1311</v>
      </c>
      <c r="D110" s="96">
        <v>80111602</v>
      </c>
      <c r="E110" s="95" t="s">
        <v>1439</v>
      </c>
      <c r="F110" s="96" t="s">
        <v>479</v>
      </c>
      <c r="G110" s="96" t="s">
        <v>479</v>
      </c>
      <c r="H110" s="96">
        <v>5</v>
      </c>
      <c r="I110" s="97">
        <v>1</v>
      </c>
      <c r="J110" s="96" t="s">
        <v>44</v>
      </c>
      <c r="K110" s="96" t="s">
        <v>45</v>
      </c>
      <c r="L110" s="108">
        <v>3600000</v>
      </c>
      <c r="M110" s="108">
        <f>+L110*H110</f>
        <v>18000000</v>
      </c>
      <c r="N110" s="108" t="s">
        <v>269</v>
      </c>
      <c r="O110" s="96" t="s">
        <v>47</v>
      </c>
      <c r="P110" s="97" t="s">
        <v>1313</v>
      </c>
      <c r="Q110" s="529"/>
      <c r="R110" s="96" t="s">
        <v>1309</v>
      </c>
      <c r="S110" s="109">
        <v>8238</v>
      </c>
      <c r="T110" s="109">
        <v>2024110010322</v>
      </c>
      <c r="U110" s="106">
        <v>2</v>
      </c>
      <c r="V110" s="437"/>
      <c r="W110" s="99">
        <f t="shared" si="1"/>
        <v>2</v>
      </c>
      <c r="X110" s="437"/>
      <c r="Y110" s="437"/>
      <c r="Z110" s="437"/>
      <c r="AA110" s="437"/>
      <c r="AB110" s="437"/>
      <c r="AC110" s="437"/>
      <c r="AD110" s="437"/>
      <c r="AE110" s="437"/>
      <c r="AF110" s="437"/>
      <c r="AG110" s="437"/>
      <c r="AH110" s="437"/>
      <c r="AI110" s="437"/>
      <c r="AJ110" s="437"/>
      <c r="AK110" s="437"/>
    </row>
    <row r="111" spans="1:37" ht="12.75" customHeight="1">
      <c r="A111" s="96" t="s">
        <v>1655</v>
      </c>
      <c r="B111" s="97" t="s">
        <v>1318</v>
      </c>
      <c r="C111" s="96" t="s">
        <v>1311</v>
      </c>
      <c r="D111" s="96">
        <v>80111603</v>
      </c>
      <c r="E111" s="95" t="s">
        <v>1319</v>
      </c>
      <c r="F111" s="96" t="s">
        <v>479</v>
      </c>
      <c r="G111" s="96" t="s">
        <v>479</v>
      </c>
      <c r="H111" s="96">
        <v>5</v>
      </c>
      <c r="I111" s="97">
        <v>1</v>
      </c>
      <c r="J111" s="96" t="s">
        <v>44</v>
      </c>
      <c r="K111" s="96" t="s">
        <v>45</v>
      </c>
      <c r="L111" s="108">
        <v>5500000</v>
      </c>
      <c r="M111" s="108">
        <f>+L111*-H111</f>
        <v>-27500000</v>
      </c>
      <c r="N111" s="108" t="s">
        <v>269</v>
      </c>
      <c r="O111" s="96" t="s">
        <v>47</v>
      </c>
      <c r="P111" s="97" t="s">
        <v>1313</v>
      </c>
      <c r="Q111" s="530" t="s">
        <v>1661</v>
      </c>
      <c r="R111" s="96" t="s">
        <v>1309</v>
      </c>
      <c r="S111" s="109">
        <v>8238</v>
      </c>
      <c r="T111" s="109">
        <v>2024110010322</v>
      </c>
      <c r="U111" s="106">
        <v>2</v>
      </c>
      <c r="V111" s="437"/>
      <c r="W111" s="99">
        <f t="shared" si="1"/>
        <v>2</v>
      </c>
      <c r="X111" s="437"/>
      <c r="Y111" s="437"/>
      <c r="Z111" s="437"/>
      <c r="AA111" s="437"/>
      <c r="AB111" s="437"/>
      <c r="AC111" s="437"/>
      <c r="AD111" s="437"/>
      <c r="AE111" s="437"/>
      <c r="AF111" s="437"/>
      <c r="AG111" s="437"/>
      <c r="AH111" s="437"/>
      <c r="AI111" s="437"/>
      <c r="AJ111" s="437"/>
      <c r="AK111" s="437"/>
    </row>
    <row r="112" spans="1:37" ht="12.75" customHeight="1">
      <c r="A112" s="96" t="s">
        <v>1384</v>
      </c>
      <c r="B112" s="97" t="s">
        <v>1318</v>
      </c>
      <c r="C112" s="96" t="s">
        <v>1311</v>
      </c>
      <c r="D112" s="96">
        <v>80111603</v>
      </c>
      <c r="E112" s="95" t="s">
        <v>1440</v>
      </c>
      <c r="F112" s="96" t="s">
        <v>479</v>
      </c>
      <c r="G112" s="96" t="s">
        <v>479</v>
      </c>
      <c r="H112" s="96">
        <v>5</v>
      </c>
      <c r="I112" s="97">
        <v>1</v>
      </c>
      <c r="J112" s="96" t="s">
        <v>44</v>
      </c>
      <c r="K112" s="96" t="s">
        <v>45</v>
      </c>
      <c r="L112" s="108">
        <v>5500000</v>
      </c>
      <c r="M112" s="108">
        <f>+L112*H112</f>
        <v>27500000</v>
      </c>
      <c r="N112" s="108" t="s">
        <v>269</v>
      </c>
      <c r="O112" s="96" t="s">
        <v>47</v>
      </c>
      <c r="P112" s="97" t="s">
        <v>1313</v>
      </c>
      <c r="Q112" s="529"/>
      <c r="R112" s="96" t="s">
        <v>1309</v>
      </c>
      <c r="S112" s="109">
        <v>8238</v>
      </c>
      <c r="T112" s="109">
        <v>2024110010322</v>
      </c>
      <c r="U112" s="106">
        <v>2</v>
      </c>
      <c r="V112" s="437"/>
      <c r="W112" s="99">
        <f t="shared" si="1"/>
        <v>2</v>
      </c>
      <c r="X112" s="437"/>
      <c r="Y112" s="437"/>
      <c r="Z112" s="437"/>
      <c r="AA112" s="437"/>
      <c r="AB112" s="437"/>
      <c r="AC112" s="437"/>
      <c r="AD112" s="437"/>
      <c r="AE112" s="437"/>
      <c r="AF112" s="437"/>
      <c r="AG112" s="437"/>
      <c r="AH112" s="437"/>
      <c r="AI112" s="437"/>
      <c r="AJ112" s="437"/>
      <c r="AK112" s="437"/>
    </row>
    <row r="113" spans="1:37" ht="12.75" customHeight="1">
      <c r="A113" s="96" t="s">
        <v>1655</v>
      </c>
      <c r="B113" s="97" t="s">
        <v>1322</v>
      </c>
      <c r="C113" s="96" t="s">
        <v>1311</v>
      </c>
      <c r="D113" s="96">
        <v>80111605</v>
      </c>
      <c r="E113" s="95" t="s">
        <v>1323</v>
      </c>
      <c r="F113" s="96" t="s">
        <v>280</v>
      </c>
      <c r="G113" s="96" t="s">
        <v>280</v>
      </c>
      <c r="H113" s="96">
        <v>4</v>
      </c>
      <c r="I113" s="97">
        <v>1</v>
      </c>
      <c r="J113" s="96" t="s">
        <v>44</v>
      </c>
      <c r="K113" s="96" t="s">
        <v>45</v>
      </c>
      <c r="L113" s="108">
        <v>5500000</v>
      </c>
      <c r="M113" s="108">
        <f>+L113*-H113</f>
        <v>-22000000</v>
      </c>
      <c r="N113" s="108" t="s">
        <v>269</v>
      </c>
      <c r="O113" s="96" t="s">
        <v>47</v>
      </c>
      <c r="P113" s="97" t="s">
        <v>1313</v>
      </c>
      <c r="Q113" s="530" t="s">
        <v>1661</v>
      </c>
      <c r="R113" s="96" t="s">
        <v>1309</v>
      </c>
      <c r="S113" s="109">
        <v>8238</v>
      </c>
      <c r="T113" s="109">
        <v>2024110010322</v>
      </c>
      <c r="U113" s="106">
        <v>2</v>
      </c>
      <c r="V113" s="437"/>
      <c r="W113" s="99">
        <f t="shared" si="1"/>
        <v>2</v>
      </c>
      <c r="X113" s="437"/>
      <c r="Y113" s="437"/>
      <c r="Z113" s="437"/>
      <c r="AA113" s="437"/>
      <c r="AB113" s="437"/>
      <c r="AC113" s="437"/>
      <c r="AD113" s="437"/>
      <c r="AE113" s="437"/>
      <c r="AF113" s="437"/>
      <c r="AG113" s="437"/>
      <c r="AH113" s="437"/>
      <c r="AI113" s="437"/>
      <c r="AJ113" s="437"/>
      <c r="AK113" s="437"/>
    </row>
    <row r="114" spans="1:37" ht="12.75" customHeight="1">
      <c r="A114" s="96" t="s">
        <v>1384</v>
      </c>
      <c r="B114" s="97" t="s">
        <v>1322</v>
      </c>
      <c r="C114" s="96" t="s">
        <v>1311</v>
      </c>
      <c r="D114" s="96">
        <v>80111605</v>
      </c>
      <c r="E114" s="95" t="s">
        <v>1441</v>
      </c>
      <c r="F114" s="96" t="s">
        <v>280</v>
      </c>
      <c r="G114" s="96" t="s">
        <v>280</v>
      </c>
      <c r="H114" s="96">
        <v>4</v>
      </c>
      <c r="I114" s="97">
        <v>1</v>
      </c>
      <c r="J114" s="96" t="s">
        <v>44</v>
      </c>
      <c r="K114" s="96" t="s">
        <v>45</v>
      </c>
      <c r="L114" s="108">
        <v>5500000</v>
      </c>
      <c r="M114" s="108">
        <f>+L114*H114</f>
        <v>22000000</v>
      </c>
      <c r="N114" s="108" t="s">
        <v>269</v>
      </c>
      <c r="O114" s="96" t="s">
        <v>47</v>
      </c>
      <c r="P114" s="97" t="s">
        <v>1313</v>
      </c>
      <c r="Q114" s="529"/>
      <c r="R114" s="96" t="s">
        <v>1309</v>
      </c>
      <c r="S114" s="109">
        <v>8238</v>
      </c>
      <c r="T114" s="109">
        <v>2024110010322</v>
      </c>
      <c r="U114" s="106">
        <v>2</v>
      </c>
      <c r="V114" s="437"/>
      <c r="W114" s="99">
        <f t="shared" si="1"/>
        <v>2</v>
      </c>
      <c r="X114" s="437"/>
      <c r="Y114" s="437"/>
      <c r="Z114" s="437"/>
      <c r="AA114" s="437"/>
      <c r="AB114" s="437"/>
      <c r="AC114" s="437"/>
      <c r="AD114" s="437"/>
      <c r="AE114" s="437"/>
      <c r="AF114" s="437"/>
      <c r="AG114" s="437"/>
      <c r="AH114" s="437"/>
      <c r="AI114" s="437"/>
      <c r="AJ114" s="437"/>
      <c r="AK114" s="437"/>
    </row>
    <row r="115" spans="1:37" ht="12.75" customHeight="1">
      <c r="A115" s="96" t="s">
        <v>1655</v>
      </c>
      <c r="B115" s="97" t="s">
        <v>1324</v>
      </c>
      <c r="C115" s="96" t="s">
        <v>1311</v>
      </c>
      <c r="D115" s="96">
        <v>80111606</v>
      </c>
      <c r="E115" s="95" t="s">
        <v>1325</v>
      </c>
      <c r="F115" s="96" t="s">
        <v>479</v>
      </c>
      <c r="G115" s="96" t="s">
        <v>479</v>
      </c>
      <c r="H115" s="96">
        <v>4</v>
      </c>
      <c r="I115" s="97">
        <v>1</v>
      </c>
      <c r="J115" s="96" t="s">
        <v>44</v>
      </c>
      <c r="K115" s="96" t="s">
        <v>45</v>
      </c>
      <c r="L115" s="108">
        <v>3600000</v>
      </c>
      <c r="M115" s="108">
        <f>+L115*-H115</f>
        <v>-14400000</v>
      </c>
      <c r="N115" s="108" t="s">
        <v>269</v>
      </c>
      <c r="O115" s="96" t="s">
        <v>47</v>
      </c>
      <c r="P115" s="97" t="s">
        <v>1313</v>
      </c>
      <c r="Q115" s="530" t="s">
        <v>1661</v>
      </c>
      <c r="R115" s="96" t="s">
        <v>1309</v>
      </c>
      <c r="S115" s="109">
        <v>8238</v>
      </c>
      <c r="T115" s="109">
        <v>2024110010322</v>
      </c>
      <c r="U115" s="106">
        <v>2</v>
      </c>
      <c r="V115" s="437"/>
      <c r="W115" s="99">
        <f t="shared" si="1"/>
        <v>2</v>
      </c>
      <c r="X115" s="437"/>
      <c r="Y115" s="437"/>
      <c r="Z115" s="437"/>
      <c r="AA115" s="437"/>
      <c r="AB115" s="437"/>
      <c r="AC115" s="437"/>
      <c r="AD115" s="437"/>
      <c r="AE115" s="437"/>
      <c r="AF115" s="437"/>
      <c r="AG115" s="437"/>
      <c r="AH115" s="437"/>
      <c r="AI115" s="437"/>
      <c r="AJ115" s="437"/>
      <c r="AK115" s="437"/>
    </row>
    <row r="116" spans="1:37" ht="12.75" customHeight="1">
      <c r="A116" s="96" t="s">
        <v>1384</v>
      </c>
      <c r="B116" s="97" t="s">
        <v>1324</v>
      </c>
      <c r="C116" s="96" t="s">
        <v>1311</v>
      </c>
      <c r="D116" s="96">
        <v>80111606</v>
      </c>
      <c r="E116" s="95" t="s">
        <v>1442</v>
      </c>
      <c r="F116" s="96" t="s">
        <v>479</v>
      </c>
      <c r="G116" s="96" t="s">
        <v>479</v>
      </c>
      <c r="H116" s="96">
        <v>4</v>
      </c>
      <c r="I116" s="97">
        <v>1</v>
      </c>
      <c r="J116" s="96" t="s">
        <v>44</v>
      </c>
      <c r="K116" s="96" t="s">
        <v>45</v>
      </c>
      <c r="L116" s="108">
        <v>3600000</v>
      </c>
      <c r="M116" s="108">
        <f>+L116*H116</f>
        <v>14400000</v>
      </c>
      <c r="N116" s="108" t="s">
        <v>269</v>
      </c>
      <c r="O116" s="96" t="s">
        <v>47</v>
      </c>
      <c r="P116" s="97" t="s">
        <v>1313</v>
      </c>
      <c r="Q116" s="529"/>
      <c r="R116" s="96" t="s">
        <v>1309</v>
      </c>
      <c r="S116" s="109">
        <v>8238</v>
      </c>
      <c r="T116" s="109">
        <v>2024110010322</v>
      </c>
      <c r="U116" s="106">
        <v>2</v>
      </c>
      <c r="V116" s="437"/>
      <c r="W116" s="99">
        <f t="shared" si="1"/>
        <v>2</v>
      </c>
      <c r="X116" s="437"/>
      <c r="Y116" s="437"/>
      <c r="Z116" s="437"/>
      <c r="AA116" s="437"/>
      <c r="AB116" s="437"/>
      <c r="AC116" s="437"/>
      <c r="AD116" s="437"/>
      <c r="AE116" s="437"/>
      <c r="AF116" s="437"/>
      <c r="AG116" s="437"/>
      <c r="AH116" s="437"/>
      <c r="AI116" s="437"/>
      <c r="AJ116" s="437"/>
      <c r="AK116" s="437"/>
    </row>
    <row r="117" spans="1:37" ht="12.75" customHeight="1">
      <c r="A117" s="96" t="s">
        <v>1655</v>
      </c>
      <c r="B117" s="97" t="s">
        <v>1326</v>
      </c>
      <c r="C117" s="96" t="s">
        <v>1311</v>
      </c>
      <c r="D117" s="96">
        <v>80111607</v>
      </c>
      <c r="E117" s="95" t="s">
        <v>1327</v>
      </c>
      <c r="F117" s="96" t="s">
        <v>479</v>
      </c>
      <c r="G117" s="96" t="s">
        <v>479</v>
      </c>
      <c r="H117" s="96">
        <v>4</v>
      </c>
      <c r="I117" s="97">
        <v>1</v>
      </c>
      <c r="J117" s="96" t="s">
        <v>44</v>
      </c>
      <c r="K117" s="96" t="s">
        <v>45</v>
      </c>
      <c r="L117" s="108">
        <v>3150000</v>
      </c>
      <c r="M117" s="108">
        <f>+L117*-H117</f>
        <v>-12600000</v>
      </c>
      <c r="N117" s="108" t="s">
        <v>269</v>
      </c>
      <c r="O117" s="96" t="s">
        <v>47</v>
      </c>
      <c r="P117" s="97" t="s">
        <v>1313</v>
      </c>
      <c r="Q117" s="530" t="s">
        <v>1661</v>
      </c>
      <c r="R117" s="96" t="s">
        <v>1309</v>
      </c>
      <c r="S117" s="109">
        <v>8238</v>
      </c>
      <c r="T117" s="109">
        <v>2024110010322</v>
      </c>
      <c r="U117" s="106">
        <v>2</v>
      </c>
      <c r="V117" s="437"/>
      <c r="W117" s="99">
        <f t="shared" si="1"/>
        <v>2</v>
      </c>
      <c r="X117" s="437"/>
      <c r="Y117" s="437"/>
      <c r="Z117" s="437"/>
      <c r="AA117" s="437"/>
      <c r="AB117" s="437"/>
      <c r="AC117" s="437"/>
      <c r="AD117" s="437"/>
      <c r="AE117" s="437"/>
      <c r="AF117" s="437"/>
      <c r="AG117" s="437"/>
      <c r="AH117" s="437"/>
      <c r="AI117" s="437"/>
      <c r="AJ117" s="437"/>
      <c r="AK117" s="437"/>
    </row>
    <row r="118" spans="1:37" ht="12.75" customHeight="1">
      <c r="A118" s="96" t="s">
        <v>1384</v>
      </c>
      <c r="B118" s="97" t="s">
        <v>1326</v>
      </c>
      <c r="C118" s="96" t="s">
        <v>1311</v>
      </c>
      <c r="D118" s="96">
        <v>80111607</v>
      </c>
      <c r="E118" s="95" t="s">
        <v>1443</v>
      </c>
      <c r="F118" s="96" t="s">
        <v>479</v>
      </c>
      <c r="G118" s="96" t="s">
        <v>479</v>
      </c>
      <c r="H118" s="96">
        <v>4</v>
      </c>
      <c r="I118" s="97">
        <v>1</v>
      </c>
      <c r="J118" s="96" t="s">
        <v>44</v>
      </c>
      <c r="K118" s="96" t="s">
        <v>45</v>
      </c>
      <c r="L118" s="108">
        <v>3150000</v>
      </c>
      <c r="M118" s="108">
        <f>+L118*H118</f>
        <v>12600000</v>
      </c>
      <c r="N118" s="108" t="s">
        <v>269</v>
      </c>
      <c r="O118" s="96" t="s">
        <v>47</v>
      </c>
      <c r="P118" s="97" t="s">
        <v>1313</v>
      </c>
      <c r="Q118" s="529"/>
      <c r="R118" s="96" t="s">
        <v>1309</v>
      </c>
      <c r="S118" s="109">
        <v>8238</v>
      </c>
      <c r="T118" s="109">
        <v>2024110010322</v>
      </c>
      <c r="U118" s="106">
        <v>2</v>
      </c>
      <c r="V118" s="437"/>
      <c r="W118" s="99">
        <f t="shared" si="1"/>
        <v>2</v>
      </c>
      <c r="X118" s="437"/>
      <c r="Y118" s="437"/>
      <c r="Z118" s="437"/>
      <c r="AA118" s="437"/>
      <c r="AB118" s="437"/>
      <c r="AC118" s="437"/>
      <c r="AD118" s="437"/>
      <c r="AE118" s="437"/>
      <c r="AF118" s="437"/>
      <c r="AG118" s="437"/>
      <c r="AH118" s="437"/>
      <c r="AI118" s="437"/>
      <c r="AJ118" s="437"/>
      <c r="AK118" s="437"/>
    </row>
    <row r="119" spans="1:37" ht="12.75" customHeight="1">
      <c r="A119" s="96" t="s">
        <v>1655</v>
      </c>
      <c r="B119" s="97" t="s">
        <v>1328</v>
      </c>
      <c r="C119" s="96" t="s">
        <v>1311</v>
      </c>
      <c r="D119" s="96">
        <v>80111608</v>
      </c>
      <c r="E119" s="95" t="s">
        <v>1329</v>
      </c>
      <c r="F119" s="96" t="s">
        <v>479</v>
      </c>
      <c r="G119" s="96" t="s">
        <v>479</v>
      </c>
      <c r="H119" s="96">
        <v>5</v>
      </c>
      <c r="I119" s="96">
        <v>1</v>
      </c>
      <c r="J119" s="96" t="s">
        <v>44</v>
      </c>
      <c r="K119" s="96" t="s">
        <v>45</v>
      </c>
      <c r="L119" s="98">
        <v>3500000</v>
      </c>
      <c r="M119" s="108">
        <f>+L119*-H119</f>
        <v>-17500000</v>
      </c>
      <c r="N119" s="108" t="s">
        <v>269</v>
      </c>
      <c r="O119" s="96" t="s">
        <v>47</v>
      </c>
      <c r="P119" s="97" t="s">
        <v>1313</v>
      </c>
      <c r="Q119" s="530" t="s">
        <v>1661</v>
      </c>
      <c r="R119" s="96" t="s">
        <v>1309</v>
      </c>
      <c r="S119" s="109">
        <v>8238</v>
      </c>
      <c r="T119" s="109">
        <v>2024110010322</v>
      </c>
      <c r="U119" s="106">
        <v>2</v>
      </c>
      <c r="V119" s="437"/>
      <c r="W119" s="99">
        <f t="shared" si="1"/>
        <v>2</v>
      </c>
      <c r="X119" s="437"/>
      <c r="Y119" s="437"/>
      <c r="Z119" s="437"/>
      <c r="AA119" s="437"/>
      <c r="AB119" s="437"/>
      <c r="AC119" s="437"/>
      <c r="AD119" s="437"/>
      <c r="AE119" s="437"/>
      <c r="AF119" s="437"/>
      <c r="AG119" s="437"/>
      <c r="AH119" s="437"/>
      <c r="AI119" s="437"/>
      <c r="AJ119" s="437"/>
      <c r="AK119" s="437"/>
    </row>
    <row r="120" spans="1:37" ht="12.75" customHeight="1">
      <c r="A120" s="96" t="s">
        <v>1384</v>
      </c>
      <c r="B120" s="97" t="s">
        <v>1328</v>
      </c>
      <c r="C120" s="96" t="s">
        <v>1311</v>
      </c>
      <c r="D120" s="96">
        <v>80111608</v>
      </c>
      <c r="E120" s="95" t="s">
        <v>1444</v>
      </c>
      <c r="F120" s="96" t="s">
        <v>479</v>
      </c>
      <c r="G120" s="96" t="s">
        <v>479</v>
      </c>
      <c r="H120" s="96">
        <v>5</v>
      </c>
      <c r="I120" s="97">
        <v>1</v>
      </c>
      <c r="J120" s="96" t="s">
        <v>44</v>
      </c>
      <c r="K120" s="96" t="s">
        <v>45</v>
      </c>
      <c r="L120" s="108">
        <v>3500000</v>
      </c>
      <c r="M120" s="108">
        <f>+L120*H120</f>
        <v>17500000</v>
      </c>
      <c r="N120" s="108" t="s">
        <v>269</v>
      </c>
      <c r="O120" s="96" t="s">
        <v>47</v>
      </c>
      <c r="P120" s="97" t="s">
        <v>1313</v>
      </c>
      <c r="Q120" s="529"/>
      <c r="R120" s="96" t="s">
        <v>1309</v>
      </c>
      <c r="S120" s="109">
        <v>8238</v>
      </c>
      <c r="T120" s="109">
        <v>2024110010322</v>
      </c>
      <c r="U120" s="106">
        <v>2</v>
      </c>
      <c r="V120" s="437"/>
      <c r="W120" s="99">
        <f t="shared" si="1"/>
        <v>2</v>
      </c>
      <c r="X120" s="437"/>
      <c r="Y120" s="437"/>
      <c r="Z120" s="437"/>
      <c r="AA120" s="437"/>
      <c r="AB120" s="437"/>
      <c r="AC120" s="437"/>
      <c r="AD120" s="437"/>
      <c r="AE120" s="437"/>
      <c r="AF120" s="437"/>
      <c r="AG120" s="437"/>
      <c r="AH120" s="437"/>
      <c r="AI120" s="437"/>
      <c r="AJ120" s="437"/>
      <c r="AK120" s="437"/>
    </row>
    <row r="121" spans="1:37" ht="12.75" customHeight="1">
      <c r="A121" s="96" t="s">
        <v>1655</v>
      </c>
      <c r="B121" s="97" t="s">
        <v>1330</v>
      </c>
      <c r="C121" s="96" t="s">
        <v>1311</v>
      </c>
      <c r="D121" s="96">
        <v>80111609</v>
      </c>
      <c r="E121" s="95" t="s">
        <v>1331</v>
      </c>
      <c r="F121" s="96" t="s">
        <v>280</v>
      </c>
      <c r="G121" s="96" t="s">
        <v>280</v>
      </c>
      <c r="H121" s="96">
        <v>4</v>
      </c>
      <c r="I121" s="96">
        <v>1</v>
      </c>
      <c r="J121" s="96" t="s">
        <v>44</v>
      </c>
      <c r="K121" s="96" t="s">
        <v>45</v>
      </c>
      <c r="L121" s="98">
        <v>3000000</v>
      </c>
      <c r="M121" s="108">
        <f>+L121*-H121</f>
        <v>-12000000</v>
      </c>
      <c r="N121" s="108" t="s">
        <v>269</v>
      </c>
      <c r="O121" s="96" t="s">
        <v>47</v>
      </c>
      <c r="P121" s="97" t="s">
        <v>1313</v>
      </c>
      <c r="Q121" s="530" t="s">
        <v>1661</v>
      </c>
      <c r="R121" s="96" t="s">
        <v>1309</v>
      </c>
      <c r="S121" s="109">
        <v>8238</v>
      </c>
      <c r="T121" s="109">
        <v>2024110010322</v>
      </c>
      <c r="U121" s="106">
        <v>2</v>
      </c>
      <c r="V121" s="437"/>
      <c r="W121" s="99">
        <f t="shared" si="1"/>
        <v>2</v>
      </c>
      <c r="X121" s="437"/>
      <c r="Y121" s="437"/>
      <c r="Z121" s="437"/>
      <c r="AA121" s="437"/>
      <c r="AB121" s="437"/>
      <c r="AC121" s="437"/>
      <c r="AD121" s="437"/>
      <c r="AE121" s="437"/>
      <c r="AF121" s="437"/>
      <c r="AG121" s="437"/>
      <c r="AH121" s="437"/>
      <c r="AI121" s="437"/>
      <c r="AJ121" s="437"/>
      <c r="AK121" s="437"/>
    </row>
    <row r="122" spans="1:37" ht="12.75" customHeight="1">
      <c r="A122" s="96" t="s">
        <v>1384</v>
      </c>
      <c r="B122" s="97" t="s">
        <v>1330</v>
      </c>
      <c r="C122" s="96" t="s">
        <v>1311</v>
      </c>
      <c r="D122" s="96">
        <v>80111609</v>
      </c>
      <c r="E122" s="95" t="s">
        <v>1445</v>
      </c>
      <c r="F122" s="96" t="s">
        <v>280</v>
      </c>
      <c r="G122" s="96" t="s">
        <v>280</v>
      </c>
      <c r="H122" s="96">
        <v>4</v>
      </c>
      <c r="I122" s="97">
        <v>1</v>
      </c>
      <c r="J122" s="96" t="s">
        <v>44</v>
      </c>
      <c r="K122" s="96" t="s">
        <v>45</v>
      </c>
      <c r="L122" s="108">
        <v>3000000</v>
      </c>
      <c r="M122" s="108">
        <f t="shared" ref="M122:M123" si="3">+L122*H122</f>
        <v>12000000</v>
      </c>
      <c r="N122" s="108" t="s">
        <v>269</v>
      </c>
      <c r="O122" s="96" t="s">
        <v>47</v>
      </c>
      <c r="P122" s="97" t="s">
        <v>1313</v>
      </c>
      <c r="Q122" s="529"/>
      <c r="R122" s="96" t="s">
        <v>1309</v>
      </c>
      <c r="S122" s="109">
        <v>8238</v>
      </c>
      <c r="T122" s="109">
        <v>2024110010322</v>
      </c>
      <c r="U122" s="106">
        <v>2</v>
      </c>
      <c r="V122" s="437"/>
      <c r="W122" s="99">
        <f t="shared" si="1"/>
        <v>2</v>
      </c>
      <c r="X122" s="437"/>
      <c r="Y122" s="437"/>
      <c r="Z122" s="437"/>
      <c r="AA122" s="437"/>
      <c r="AB122" s="437"/>
      <c r="AC122" s="437"/>
      <c r="AD122" s="437"/>
      <c r="AE122" s="437"/>
      <c r="AF122" s="437"/>
      <c r="AG122" s="437"/>
      <c r="AH122" s="437"/>
      <c r="AI122" s="437"/>
      <c r="AJ122" s="437"/>
      <c r="AK122" s="437"/>
    </row>
    <row r="123" spans="1:37" ht="12.75" customHeight="1">
      <c r="A123" s="96" t="s">
        <v>1446</v>
      </c>
      <c r="B123" s="97">
        <v>2</v>
      </c>
      <c r="C123" s="96" t="s">
        <v>1311</v>
      </c>
      <c r="D123" s="96">
        <v>80111609</v>
      </c>
      <c r="E123" s="95" t="s">
        <v>1342</v>
      </c>
      <c r="F123" s="96" t="s">
        <v>280</v>
      </c>
      <c r="G123" s="96" t="s">
        <v>280</v>
      </c>
      <c r="H123" s="96">
        <v>5</v>
      </c>
      <c r="I123" s="97">
        <v>1</v>
      </c>
      <c r="J123" s="96" t="s">
        <v>44</v>
      </c>
      <c r="K123" s="96" t="s">
        <v>45</v>
      </c>
      <c r="L123" s="108">
        <v>4500000</v>
      </c>
      <c r="M123" s="108">
        <f t="shared" si="3"/>
        <v>22500000</v>
      </c>
      <c r="N123" s="108" t="s">
        <v>269</v>
      </c>
      <c r="O123" s="96" t="s">
        <v>47</v>
      </c>
      <c r="P123" s="97" t="s">
        <v>1313</v>
      </c>
      <c r="Q123" s="110" t="s">
        <v>1447</v>
      </c>
      <c r="R123" s="96" t="s">
        <v>1309</v>
      </c>
      <c r="S123" s="109">
        <v>8238</v>
      </c>
      <c r="T123" s="109">
        <v>2024110010322</v>
      </c>
      <c r="U123" s="106">
        <v>2</v>
      </c>
      <c r="V123" s="437"/>
      <c r="W123" s="99">
        <f t="shared" si="1"/>
        <v>1</v>
      </c>
      <c r="X123" s="437"/>
      <c r="Y123" s="437"/>
      <c r="Z123" s="437"/>
      <c r="AA123" s="437"/>
      <c r="AB123" s="437"/>
      <c r="AC123" s="437"/>
      <c r="AD123" s="437"/>
      <c r="AE123" s="437"/>
      <c r="AF123" s="437"/>
      <c r="AG123" s="437"/>
      <c r="AH123" s="437"/>
      <c r="AI123" s="437"/>
      <c r="AJ123" s="437"/>
      <c r="AK123" s="437"/>
    </row>
    <row r="124" spans="1:37" ht="12.75" customHeight="1">
      <c r="A124" s="96" t="s">
        <v>1655</v>
      </c>
      <c r="B124" s="97" t="s">
        <v>1334</v>
      </c>
      <c r="C124" s="96" t="s">
        <v>1335</v>
      </c>
      <c r="D124" s="96">
        <v>80111600</v>
      </c>
      <c r="E124" s="96" t="s">
        <v>1336</v>
      </c>
      <c r="F124" s="96" t="s">
        <v>479</v>
      </c>
      <c r="G124" s="96" t="s">
        <v>479</v>
      </c>
      <c r="H124" s="96">
        <v>6</v>
      </c>
      <c r="I124" s="97">
        <v>1</v>
      </c>
      <c r="J124" s="96" t="s">
        <v>44</v>
      </c>
      <c r="K124" s="96" t="s">
        <v>45</v>
      </c>
      <c r="L124" s="206">
        <v>3310000</v>
      </c>
      <c r="M124" s="108">
        <f>+L124*-H124</f>
        <v>-19860000</v>
      </c>
      <c r="N124" s="108" t="s">
        <v>269</v>
      </c>
      <c r="O124" s="96" t="s">
        <v>47</v>
      </c>
      <c r="P124" s="97" t="s">
        <v>1313</v>
      </c>
      <c r="Q124" s="530" t="s">
        <v>1661</v>
      </c>
      <c r="R124" s="96" t="s">
        <v>1309</v>
      </c>
      <c r="S124" s="109">
        <v>8238</v>
      </c>
      <c r="T124" s="109">
        <v>2024110010322</v>
      </c>
      <c r="U124" s="106">
        <v>2</v>
      </c>
      <c r="V124" s="437"/>
      <c r="W124" s="99">
        <f t="shared" si="1"/>
        <v>2</v>
      </c>
      <c r="X124" s="437"/>
      <c r="Y124" s="437"/>
      <c r="Z124" s="437"/>
      <c r="AA124" s="437"/>
      <c r="AB124" s="437"/>
      <c r="AC124" s="437"/>
      <c r="AD124" s="437"/>
      <c r="AE124" s="437"/>
      <c r="AF124" s="437"/>
      <c r="AG124" s="437"/>
      <c r="AH124" s="437"/>
      <c r="AI124" s="437"/>
      <c r="AJ124" s="437"/>
      <c r="AK124" s="437"/>
    </row>
    <row r="125" spans="1:37" ht="12.75" customHeight="1">
      <c r="A125" s="96" t="s">
        <v>1384</v>
      </c>
      <c r="B125" s="97" t="s">
        <v>1334</v>
      </c>
      <c r="C125" s="96" t="s">
        <v>1335</v>
      </c>
      <c r="D125" s="96">
        <v>80111600</v>
      </c>
      <c r="E125" s="95" t="s">
        <v>1448</v>
      </c>
      <c r="F125" s="96" t="s">
        <v>479</v>
      </c>
      <c r="G125" s="96" t="s">
        <v>479</v>
      </c>
      <c r="H125" s="96">
        <v>6</v>
      </c>
      <c r="I125" s="97">
        <v>1</v>
      </c>
      <c r="J125" s="96" t="s">
        <v>44</v>
      </c>
      <c r="K125" s="96" t="s">
        <v>45</v>
      </c>
      <c r="L125" s="108">
        <v>3310000</v>
      </c>
      <c r="M125" s="108">
        <f>+L125*H125</f>
        <v>19860000</v>
      </c>
      <c r="N125" s="108" t="s">
        <v>269</v>
      </c>
      <c r="O125" s="96" t="s">
        <v>47</v>
      </c>
      <c r="P125" s="97" t="s">
        <v>1313</v>
      </c>
      <c r="Q125" s="529"/>
      <c r="R125" s="96" t="s">
        <v>1309</v>
      </c>
      <c r="S125" s="109">
        <v>8238</v>
      </c>
      <c r="T125" s="109">
        <v>2024110010322</v>
      </c>
      <c r="U125" s="106">
        <v>2</v>
      </c>
      <c r="V125" s="437"/>
      <c r="W125" s="99">
        <f t="shared" si="1"/>
        <v>2</v>
      </c>
      <c r="X125" s="437"/>
      <c r="Y125" s="437"/>
      <c r="Z125" s="437"/>
      <c r="AA125" s="437"/>
      <c r="AB125" s="437"/>
      <c r="AC125" s="437"/>
      <c r="AD125" s="437"/>
      <c r="AE125" s="437"/>
      <c r="AF125" s="437"/>
      <c r="AG125" s="437"/>
      <c r="AH125" s="437"/>
      <c r="AI125" s="437"/>
      <c r="AJ125" s="437"/>
      <c r="AK125" s="437"/>
    </row>
    <row r="126" spans="1:37" ht="12.75" customHeight="1">
      <c r="A126" s="123" t="s">
        <v>1655</v>
      </c>
      <c r="B126" s="97" t="s">
        <v>985</v>
      </c>
      <c r="C126" s="207" t="s">
        <v>966</v>
      </c>
      <c r="D126" s="97">
        <v>80111601</v>
      </c>
      <c r="E126" s="207" t="s">
        <v>1449</v>
      </c>
      <c r="F126" s="97" t="s">
        <v>96</v>
      </c>
      <c r="G126" s="207" t="s">
        <v>96</v>
      </c>
      <c r="H126" s="207">
        <v>11</v>
      </c>
      <c r="I126" s="207">
        <v>1</v>
      </c>
      <c r="J126" s="97" t="s">
        <v>949</v>
      </c>
      <c r="K126" s="207" t="s">
        <v>950</v>
      </c>
      <c r="L126" s="208">
        <v>9000000</v>
      </c>
      <c r="M126" s="209">
        <v>99000000</v>
      </c>
      <c r="N126" s="97" t="s">
        <v>951</v>
      </c>
      <c r="O126" s="207" t="s">
        <v>1450</v>
      </c>
      <c r="P126" s="207" t="s">
        <v>952</v>
      </c>
      <c r="Q126" s="210"/>
      <c r="R126" s="96" t="s">
        <v>945</v>
      </c>
      <c r="S126" s="96">
        <v>8146</v>
      </c>
      <c r="T126" s="113" t="s">
        <v>1345</v>
      </c>
      <c r="U126" s="106">
        <v>3</v>
      </c>
      <c r="V126" s="442">
        <v>45712</v>
      </c>
      <c r="W126" s="99">
        <f t="shared" si="1"/>
        <v>2</v>
      </c>
      <c r="X126" s="437"/>
      <c r="Y126" s="437"/>
      <c r="Z126" s="437"/>
      <c r="AA126" s="437"/>
      <c r="AB126" s="437"/>
      <c r="AC126" s="437"/>
      <c r="AD126" s="437"/>
      <c r="AE126" s="437"/>
      <c r="AF126" s="437"/>
      <c r="AG126" s="437"/>
      <c r="AH126" s="437"/>
      <c r="AI126" s="437"/>
      <c r="AJ126" s="437"/>
      <c r="AK126" s="437"/>
    </row>
    <row r="127" spans="1:37" ht="12.75" customHeight="1">
      <c r="A127" s="111" t="s">
        <v>1384</v>
      </c>
      <c r="B127" s="112" t="s">
        <v>985</v>
      </c>
      <c r="C127" s="438" t="s">
        <v>966</v>
      </c>
      <c r="D127" s="112">
        <v>80111601</v>
      </c>
      <c r="E127" s="438" t="s">
        <v>1449</v>
      </c>
      <c r="F127" s="112" t="s">
        <v>479</v>
      </c>
      <c r="G127" s="438" t="s">
        <v>479</v>
      </c>
      <c r="H127" s="438">
        <v>8</v>
      </c>
      <c r="I127" s="438">
        <v>1</v>
      </c>
      <c r="J127" s="112" t="s">
        <v>949</v>
      </c>
      <c r="K127" s="438" t="s">
        <v>950</v>
      </c>
      <c r="L127" s="439">
        <v>9000000</v>
      </c>
      <c r="M127" s="440">
        <v>72000000</v>
      </c>
      <c r="N127" s="112" t="s">
        <v>951</v>
      </c>
      <c r="O127" s="438" t="s">
        <v>1450</v>
      </c>
      <c r="P127" s="438" t="s">
        <v>952</v>
      </c>
      <c r="Q127" s="441" t="s">
        <v>1451</v>
      </c>
      <c r="R127" s="96" t="s">
        <v>945</v>
      </c>
      <c r="S127" s="96">
        <v>8146</v>
      </c>
      <c r="T127" s="113" t="s">
        <v>1345</v>
      </c>
      <c r="U127" s="106">
        <v>3</v>
      </c>
      <c r="V127" s="442">
        <v>45712</v>
      </c>
      <c r="W127" s="99">
        <f t="shared" si="1"/>
        <v>2</v>
      </c>
      <c r="X127" s="437"/>
      <c r="Y127" s="437"/>
      <c r="Z127" s="437"/>
      <c r="AA127" s="437"/>
      <c r="AB127" s="437"/>
      <c r="AC127" s="437"/>
      <c r="AD127" s="437"/>
      <c r="AE127" s="437"/>
      <c r="AF127" s="437"/>
      <c r="AG127" s="437"/>
      <c r="AH127" s="437"/>
      <c r="AI127" s="437"/>
      <c r="AJ127" s="437"/>
      <c r="AK127" s="437"/>
    </row>
    <row r="128" spans="1:37" ht="12.75" customHeight="1">
      <c r="A128" s="111" t="s">
        <v>1655</v>
      </c>
      <c r="B128" s="112" t="s">
        <v>1018</v>
      </c>
      <c r="C128" s="438" t="s">
        <v>966</v>
      </c>
      <c r="D128" s="112">
        <v>80111601</v>
      </c>
      <c r="E128" s="438" t="s">
        <v>1452</v>
      </c>
      <c r="F128" s="112" t="s">
        <v>479</v>
      </c>
      <c r="G128" s="438" t="s">
        <v>479</v>
      </c>
      <c r="H128" s="438">
        <v>6</v>
      </c>
      <c r="I128" s="438">
        <v>1</v>
      </c>
      <c r="J128" s="112" t="s">
        <v>949</v>
      </c>
      <c r="K128" s="438" t="s">
        <v>950</v>
      </c>
      <c r="L128" s="439">
        <v>4500000</v>
      </c>
      <c r="M128" s="440">
        <v>27000000</v>
      </c>
      <c r="N128" s="112" t="s">
        <v>951</v>
      </c>
      <c r="O128" s="438" t="s">
        <v>1450</v>
      </c>
      <c r="P128" s="438" t="s">
        <v>952</v>
      </c>
      <c r="Q128" s="441"/>
      <c r="R128" s="96" t="s">
        <v>945</v>
      </c>
      <c r="S128" s="96">
        <v>8146</v>
      </c>
      <c r="T128" s="113" t="s">
        <v>1345</v>
      </c>
      <c r="U128" s="106">
        <v>3</v>
      </c>
      <c r="V128" s="442">
        <v>45712</v>
      </c>
      <c r="W128" s="99">
        <f t="shared" si="1"/>
        <v>2</v>
      </c>
      <c r="X128" s="437"/>
      <c r="Y128" s="437"/>
      <c r="Z128" s="437"/>
      <c r="AA128" s="437"/>
      <c r="AB128" s="437"/>
      <c r="AC128" s="437"/>
      <c r="AD128" s="437"/>
      <c r="AE128" s="437"/>
      <c r="AF128" s="437"/>
      <c r="AG128" s="437"/>
      <c r="AH128" s="437"/>
      <c r="AI128" s="437"/>
      <c r="AJ128" s="437"/>
      <c r="AK128" s="437"/>
    </row>
    <row r="129" spans="1:37" ht="12.75" customHeight="1">
      <c r="A129" s="111" t="s">
        <v>1384</v>
      </c>
      <c r="B129" s="112" t="s">
        <v>1018</v>
      </c>
      <c r="C129" s="438" t="s">
        <v>966</v>
      </c>
      <c r="D129" s="112">
        <v>80111601</v>
      </c>
      <c r="E129" s="438" t="s">
        <v>1452</v>
      </c>
      <c r="F129" s="112" t="s">
        <v>479</v>
      </c>
      <c r="G129" s="438" t="s">
        <v>479</v>
      </c>
      <c r="H129" s="438">
        <v>4</v>
      </c>
      <c r="I129" s="438">
        <v>1</v>
      </c>
      <c r="J129" s="112" t="s">
        <v>949</v>
      </c>
      <c r="K129" s="438" t="s">
        <v>950</v>
      </c>
      <c r="L129" s="439">
        <v>4500000</v>
      </c>
      <c r="M129" s="440">
        <v>18000000</v>
      </c>
      <c r="N129" s="112" t="s">
        <v>951</v>
      </c>
      <c r="O129" s="438" t="s">
        <v>1450</v>
      </c>
      <c r="P129" s="438" t="s">
        <v>952</v>
      </c>
      <c r="Q129" s="441" t="s">
        <v>1453</v>
      </c>
      <c r="R129" s="96" t="s">
        <v>945</v>
      </c>
      <c r="S129" s="96">
        <v>8146</v>
      </c>
      <c r="T129" s="113" t="s">
        <v>1345</v>
      </c>
      <c r="U129" s="106">
        <v>3</v>
      </c>
      <c r="V129" s="442">
        <v>45712</v>
      </c>
      <c r="W129" s="99">
        <f t="shared" si="1"/>
        <v>2</v>
      </c>
      <c r="X129" s="437"/>
      <c r="Y129" s="437"/>
      <c r="Z129" s="437"/>
      <c r="AA129" s="437"/>
      <c r="AB129" s="437"/>
      <c r="AC129" s="437"/>
      <c r="AD129" s="437"/>
      <c r="AE129" s="437"/>
      <c r="AF129" s="437"/>
      <c r="AG129" s="437"/>
      <c r="AH129" s="437"/>
      <c r="AI129" s="437"/>
      <c r="AJ129" s="437"/>
      <c r="AK129" s="437"/>
    </row>
    <row r="130" spans="1:37" ht="12.75" customHeight="1">
      <c r="A130" s="111" t="s">
        <v>1655</v>
      </c>
      <c r="B130" s="112" t="s">
        <v>971</v>
      </c>
      <c r="C130" s="438" t="s">
        <v>966</v>
      </c>
      <c r="D130" s="112">
        <v>80111601</v>
      </c>
      <c r="E130" s="438" t="s">
        <v>1454</v>
      </c>
      <c r="F130" s="112" t="s">
        <v>479</v>
      </c>
      <c r="G130" s="438" t="s">
        <v>479</v>
      </c>
      <c r="H130" s="438">
        <v>11</v>
      </c>
      <c r="I130" s="438">
        <v>1</v>
      </c>
      <c r="J130" s="112" t="s">
        <v>949</v>
      </c>
      <c r="K130" s="438" t="s">
        <v>950</v>
      </c>
      <c r="L130" s="439">
        <v>9000000</v>
      </c>
      <c r="M130" s="440">
        <v>99000000</v>
      </c>
      <c r="N130" s="112" t="s">
        <v>951</v>
      </c>
      <c r="O130" s="438" t="s">
        <v>1450</v>
      </c>
      <c r="P130" s="438" t="s">
        <v>952</v>
      </c>
      <c r="Q130" s="441"/>
      <c r="R130" s="96" t="s">
        <v>945</v>
      </c>
      <c r="S130" s="96">
        <v>8146</v>
      </c>
      <c r="T130" s="113" t="s">
        <v>1345</v>
      </c>
      <c r="U130" s="106">
        <v>3</v>
      </c>
      <c r="V130" s="442">
        <v>45712</v>
      </c>
      <c r="W130" s="99">
        <f t="shared" si="1"/>
        <v>2</v>
      </c>
      <c r="X130" s="437"/>
      <c r="Y130" s="437"/>
      <c r="Z130" s="437"/>
      <c r="AA130" s="437"/>
      <c r="AB130" s="437"/>
      <c r="AC130" s="437"/>
      <c r="AD130" s="437"/>
      <c r="AE130" s="437"/>
      <c r="AF130" s="437"/>
      <c r="AG130" s="437"/>
      <c r="AH130" s="437"/>
      <c r="AI130" s="437"/>
      <c r="AJ130" s="437"/>
      <c r="AK130" s="437"/>
    </row>
    <row r="131" spans="1:37" ht="12.75" customHeight="1">
      <c r="A131" s="111" t="s">
        <v>1384</v>
      </c>
      <c r="B131" s="112" t="s">
        <v>971</v>
      </c>
      <c r="C131" s="438" t="s">
        <v>966</v>
      </c>
      <c r="D131" s="112">
        <v>80111601</v>
      </c>
      <c r="E131" s="438" t="s">
        <v>1454</v>
      </c>
      <c r="F131" s="112" t="s">
        <v>479</v>
      </c>
      <c r="G131" s="438" t="s">
        <v>479</v>
      </c>
      <c r="H131" s="438">
        <v>9</v>
      </c>
      <c r="I131" s="438">
        <v>1</v>
      </c>
      <c r="J131" s="112" t="s">
        <v>949</v>
      </c>
      <c r="K131" s="438" t="s">
        <v>950</v>
      </c>
      <c r="L131" s="439">
        <v>9000000</v>
      </c>
      <c r="M131" s="440">
        <v>81000000</v>
      </c>
      <c r="N131" s="112" t="s">
        <v>951</v>
      </c>
      <c r="O131" s="438" t="s">
        <v>1450</v>
      </c>
      <c r="P131" s="438" t="s">
        <v>952</v>
      </c>
      <c r="Q131" s="441" t="s">
        <v>1453</v>
      </c>
      <c r="R131" s="96" t="s">
        <v>945</v>
      </c>
      <c r="S131" s="96">
        <v>8146</v>
      </c>
      <c r="T131" s="113" t="s">
        <v>1345</v>
      </c>
      <c r="U131" s="106">
        <v>3</v>
      </c>
      <c r="V131" s="442">
        <v>45712</v>
      </c>
      <c r="W131" s="99">
        <f t="shared" si="1"/>
        <v>2</v>
      </c>
      <c r="X131" s="437"/>
      <c r="Y131" s="437"/>
      <c r="Z131" s="437"/>
      <c r="AA131" s="437"/>
      <c r="AB131" s="437"/>
      <c r="AC131" s="437"/>
      <c r="AD131" s="437"/>
      <c r="AE131" s="437"/>
      <c r="AF131" s="437"/>
      <c r="AG131" s="437"/>
      <c r="AH131" s="437"/>
      <c r="AI131" s="437"/>
      <c r="AJ131" s="437"/>
      <c r="AK131" s="437"/>
    </row>
    <row r="132" spans="1:37" ht="12.75" customHeight="1">
      <c r="A132" s="111" t="s">
        <v>1655</v>
      </c>
      <c r="B132" s="112" t="s">
        <v>1009</v>
      </c>
      <c r="C132" s="438" t="s">
        <v>966</v>
      </c>
      <c r="D132" s="112">
        <v>80111601</v>
      </c>
      <c r="E132" s="438" t="s">
        <v>1452</v>
      </c>
      <c r="F132" s="112" t="s">
        <v>479</v>
      </c>
      <c r="G132" s="438" t="s">
        <v>479</v>
      </c>
      <c r="H132" s="438">
        <v>6</v>
      </c>
      <c r="I132" s="438">
        <v>1</v>
      </c>
      <c r="J132" s="112" t="s">
        <v>949</v>
      </c>
      <c r="K132" s="438" t="s">
        <v>950</v>
      </c>
      <c r="L132" s="439">
        <v>4000000</v>
      </c>
      <c r="M132" s="440">
        <v>24000000</v>
      </c>
      <c r="N132" s="112" t="s">
        <v>951</v>
      </c>
      <c r="O132" s="438" t="s">
        <v>1450</v>
      </c>
      <c r="P132" s="438" t="s">
        <v>952</v>
      </c>
      <c r="Q132" s="441"/>
      <c r="R132" s="96" t="s">
        <v>945</v>
      </c>
      <c r="S132" s="96">
        <v>8146</v>
      </c>
      <c r="T132" s="113" t="s">
        <v>1345</v>
      </c>
      <c r="U132" s="106">
        <v>3</v>
      </c>
      <c r="V132" s="442">
        <v>45712</v>
      </c>
      <c r="W132" s="99">
        <f t="shared" si="1"/>
        <v>2</v>
      </c>
      <c r="X132" s="437"/>
      <c r="Y132" s="437"/>
      <c r="Z132" s="437"/>
      <c r="AA132" s="437"/>
      <c r="AB132" s="437"/>
      <c r="AC132" s="437"/>
      <c r="AD132" s="437"/>
      <c r="AE132" s="437"/>
      <c r="AF132" s="437"/>
      <c r="AG132" s="437"/>
      <c r="AH132" s="437"/>
      <c r="AI132" s="437"/>
      <c r="AJ132" s="437"/>
      <c r="AK132" s="437"/>
    </row>
    <row r="133" spans="1:37" ht="12.75" customHeight="1">
      <c r="A133" s="111" t="s">
        <v>1384</v>
      </c>
      <c r="B133" s="112" t="s">
        <v>1009</v>
      </c>
      <c r="C133" s="438" t="s">
        <v>966</v>
      </c>
      <c r="D133" s="112">
        <v>80111601</v>
      </c>
      <c r="E133" s="438" t="s">
        <v>1452</v>
      </c>
      <c r="F133" s="112" t="s">
        <v>479</v>
      </c>
      <c r="G133" s="438" t="s">
        <v>479</v>
      </c>
      <c r="H133" s="438">
        <v>5</v>
      </c>
      <c r="I133" s="438">
        <v>1</v>
      </c>
      <c r="J133" s="112" t="s">
        <v>949</v>
      </c>
      <c r="K133" s="438" t="s">
        <v>950</v>
      </c>
      <c r="L133" s="439">
        <v>4000000</v>
      </c>
      <c r="M133" s="440">
        <v>20000000</v>
      </c>
      <c r="N133" s="112" t="s">
        <v>951</v>
      </c>
      <c r="O133" s="438" t="s">
        <v>1450</v>
      </c>
      <c r="P133" s="438" t="s">
        <v>952</v>
      </c>
      <c r="Q133" s="441" t="s">
        <v>1453</v>
      </c>
      <c r="R133" s="96" t="s">
        <v>945</v>
      </c>
      <c r="S133" s="96">
        <v>8146</v>
      </c>
      <c r="T133" s="113" t="s">
        <v>1345</v>
      </c>
      <c r="U133" s="106">
        <v>3</v>
      </c>
      <c r="V133" s="442">
        <v>45712</v>
      </c>
      <c r="W133" s="99">
        <f t="shared" si="1"/>
        <v>2</v>
      </c>
      <c r="X133" s="437"/>
      <c r="Y133" s="437"/>
      <c r="Z133" s="437"/>
      <c r="AA133" s="437"/>
      <c r="AB133" s="437"/>
      <c r="AC133" s="437"/>
      <c r="AD133" s="437"/>
      <c r="AE133" s="437"/>
      <c r="AF133" s="437"/>
      <c r="AG133" s="437"/>
      <c r="AH133" s="437"/>
      <c r="AI133" s="437"/>
      <c r="AJ133" s="437"/>
      <c r="AK133" s="437"/>
    </row>
    <row r="134" spans="1:37" ht="12.75" customHeight="1">
      <c r="A134" s="111" t="s">
        <v>1655</v>
      </c>
      <c r="B134" s="112" t="s">
        <v>981</v>
      </c>
      <c r="C134" s="438" t="s">
        <v>966</v>
      </c>
      <c r="D134" s="112">
        <v>80111601</v>
      </c>
      <c r="E134" s="438" t="s">
        <v>1455</v>
      </c>
      <c r="F134" s="112" t="s">
        <v>295</v>
      </c>
      <c r="G134" s="438" t="s">
        <v>295</v>
      </c>
      <c r="H134" s="438">
        <v>6</v>
      </c>
      <c r="I134" s="438">
        <v>1</v>
      </c>
      <c r="J134" s="112" t="s">
        <v>949</v>
      </c>
      <c r="K134" s="438" t="s">
        <v>950</v>
      </c>
      <c r="L134" s="439">
        <v>3156000</v>
      </c>
      <c r="M134" s="440">
        <v>18936000</v>
      </c>
      <c r="N134" s="112" t="s">
        <v>951</v>
      </c>
      <c r="O134" s="438" t="s">
        <v>1450</v>
      </c>
      <c r="P134" s="438" t="s">
        <v>952</v>
      </c>
      <c r="Q134" s="441"/>
      <c r="R134" s="96" t="s">
        <v>945</v>
      </c>
      <c r="S134" s="96">
        <v>8146</v>
      </c>
      <c r="T134" s="113" t="s">
        <v>1345</v>
      </c>
      <c r="U134" s="106">
        <v>3</v>
      </c>
      <c r="V134" s="442">
        <v>45712</v>
      </c>
      <c r="W134" s="99">
        <f t="shared" si="1"/>
        <v>2</v>
      </c>
      <c r="X134" s="437"/>
      <c r="Y134" s="437"/>
      <c r="Z134" s="437"/>
      <c r="AA134" s="437"/>
      <c r="AB134" s="437"/>
      <c r="AC134" s="437"/>
      <c r="AD134" s="437"/>
      <c r="AE134" s="437"/>
      <c r="AF134" s="437"/>
      <c r="AG134" s="437"/>
      <c r="AH134" s="437"/>
      <c r="AI134" s="437"/>
      <c r="AJ134" s="437"/>
      <c r="AK134" s="437"/>
    </row>
    <row r="135" spans="1:37" ht="12.75" customHeight="1">
      <c r="A135" s="111" t="s">
        <v>1384</v>
      </c>
      <c r="B135" s="112" t="s">
        <v>981</v>
      </c>
      <c r="C135" s="438" t="s">
        <v>966</v>
      </c>
      <c r="D135" s="112">
        <v>80111601</v>
      </c>
      <c r="E135" s="438" t="s">
        <v>1455</v>
      </c>
      <c r="F135" s="112" t="s">
        <v>479</v>
      </c>
      <c r="G135" s="438" t="s">
        <v>479</v>
      </c>
      <c r="H135" s="438">
        <v>7</v>
      </c>
      <c r="I135" s="438">
        <v>1</v>
      </c>
      <c r="J135" s="112" t="s">
        <v>949</v>
      </c>
      <c r="K135" s="438" t="s">
        <v>950</v>
      </c>
      <c r="L135" s="439">
        <v>3156000</v>
      </c>
      <c r="M135" s="440">
        <v>22092000</v>
      </c>
      <c r="N135" s="112" t="s">
        <v>951</v>
      </c>
      <c r="O135" s="438" t="s">
        <v>1450</v>
      </c>
      <c r="P135" s="438" t="s">
        <v>952</v>
      </c>
      <c r="Q135" s="441" t="s">
        <v>1451</v>
      </c>
      <c r="R135" s="96" t="s">
        <v>945</v>
      </c>
      <c r="S135" s="96">
        <v>8146</v>
      </c>
      <c r="T135" s="113" t="s">
        <v>1345</v>
      </c>
      <c r="U135" s="106">
        <v>3</v>
      </c>
      <c r="V135" s="442">
        <v>45712</v>
      </c>
      <c r="W135" s="99">
        <f t="shared" si="1"/>
        <v>2</v>
      </c>
      <c r="X135" s="437"/>
      <c r="Y135" s="437"/>
      <c r="Z135" s="437"/>
      <c r="AA135" s="437"/>
      <c r="AB135" s="437"/>
      <c r="AC135" s="437"/>
      <c r="AD135" s="437"/>
      <c r="AE135" s="437"/>
      <c r="AF135" s="437"/>
      <c r="AG135" s="437"/>
      <c r="AH135" s="437"/>
      <c r="AI135" s="437"/>
      <c r="AJ135" s="437"/>
      <c r="AK135" s="437"/>
    </row>
    <row r="136" spans="1:37" ht="12.75" customHeight="1">
      <c r="A136" s="111" t="s">
        <v>1655</v>
      </c>
      <c r="B136" s="112" t="s">
        <v>1016</v>
      </c>
      <c r="C136" s="438" t="s">
        <v>966</v>
      </c>
      <c r="D136" s="112">
        <v>80111601</v>
      </c>
      <c r="E136" s="438" t="s">
        <v>1456</v>
      </c>
      <c r="F136" s="112" t="s">
        <v>479</v>
      </c>
      <c r="G136" s="438" t="s">
        <v>479</v>
      </c>
      <c r="H136" s="438">
        <v>9</v>
      </c>
      <c r="I136" s="438">
        <v>1</v>
      </c>
      <c r="J136" s="112" t="s">
        <v>949</v>
      </c>
      <c r="K136" s="438" t="s">
        <v>950</v>
      </c>
      <c r="L136" s="439">
        <v>4500000</v>
      </c>
      <c r="M136" s="440">
        <v>40500000</v>
      </c>
      <c r="N136" s="112" t="s">
        <v>951</v>
      </c>
      <c r="O136" s="438" t="s">
        <v>1450</v>
      </c>
      <c r="P136" s="438" t="s">
        <v>952</v>
      </c>
      <c r="Q136" s="441"/>
      <c r="R136" s="96" t="s">
        <v>945</v>
      </c>
      <c r="S136" s="96">
        <v>8146</v>
      </c>
      <c r="T136" s="113" t="s">
        <v>1345</v>
      </c>
      <c r="U136" s="106">
        <v>3</v>
      </c>
      <c r="V136" s="442">
        <v>45712</v>
      </c>
      <c r="W136" s="99">
        <f t="shared" si="1"/>
        <v>2</v>
      </c>
      <c r="X136" s="437"/>
      <c r="Y136" s="437"/>
      <c r="Z136" s="437"/>
      <c r="AA136" s="437"/>
      <c r="AB136" s="437"/>
      <c r="AC136" s="437"/>
      <c r="AD136" s="437"/>
      <c r="AE136" s="437"/>
      <c r="AF136" s="437"/>
      <c r="AG136" s="437"/>
      <c r="AH136" s="437"/>
      <c r="AI136" s="437"/>
      <c r="AJ136" s="437"/>
      <c r="AK136" s="437"/>
    </row>
    <row r="137" spans="1:37" ht="12.75" customHeight="1">
      <c r="A137" s="111" t="s">
        <v>1384</v>
      </c>
      <c r="B137" s="112" t="s">
        <v>1016</v>
      </c>
      <c r="C137" s="438" t="s">
        <v>966</v>
      </c>
      <c r="D137" s="112">
        <v>80111601</v>
      </c>
      <c r="E137" s="438" t="s">
        <v>1456</v>
      </c>
      <c r="F137" s="112" t="s">
        <v>479</v>
      </c>
      <c r="G137" s="438" t="s">
        <v>479</v>
      </c>
      <c r="H137" s="438">
        <v>8</v>
      </c>
      <c r="I137" s="438">
        <v>1</v>
      </c>
      <c r="J137" s="112" t="s">
        <v>949</v>
      </c>
      <c r="K137" s="438" t="s">
        <v>950</v>
      </c>
      <c r="L137" s="439">
        <v>4500000</v>
      </c>
      <c r="M137" s="440">
        <v>36000000</v>
      </c>
      <c r="N137" s="112" t="s">
        <v>951</v>
      </c>
      <c r="O137" s="438" t="s">
        <v>1450</v>
      </c>
      <c r="P137" s="438" t="s">
        <v>952</v>
      </c>
      <c r="Q137" s="441" t="s">
        <v>1453</v>
      </c>
      <c r="R137" s="96" t="s">
        <v>945</v>
      </c>
      <c r="S137" s="96">
        <v>8146</v>
      </c>
      <c r="T137" s="113" t="s">
        <v>1345</v>
      </c>
      <c r="U137" s="106">
        <v>3</v>
      </c>
      <c r="V137" s="442">
        <v>45712</v>
      </c>
      <c r="W137" s="99">
        <f t="shared" si="1"/>
        <v>2</v>
      </c>
      <c r="X137" s="437"/>
      <c r="Y137" s="437"/>
      <c r="Z137" s="437"/>
      <c r="AA137" s="437"/>
      <c r="AB137" s="437"/>
      <c r="AC137" s="437"/>
      <c r="AD137" s="437"/>
      <c r="AE137" s="437"/>
      <c r="AF137" s="437"/>
      <c r="AG137" s="437"/>
      <c r="AH137" s="437"/>
      <c r="AI137" s="437"/>
      <c r="AJ137" s="437"/>
      <c r="AK137" s="437"/>
    </row>
    <row r="138" spans="1:37" ht="12.75" customHeight="1">
      <c r="A138" s="111" t="s">
        <v>1655</v>
      </c>
      <c r="B138" s="112" t="s">
        <v>977</v>
      </c>
      <c r="C138" s="438" t="s">
        <v>966</v>
      </c>
      <c r="D138" s="112">
        <v>80111601</v>
      </c>
      <c r="E138" s="438" t="s">
        <v>1457</v>
      </c>
      <c r="F138" s="112" t="s">
        <v>479</v>
      </c>
      <c r="G138" s="438" t="s">
        <v>479</v>
      </c>
      <c r="H138" s="438">
        <v>4</v>
      </c>
      <c r="I138" s="438">
        <v>1</v>
      </c>
      <c r="J138" s="112" t="s">
        <v>949</v>
      </c>
      <c r="K138" s="438" t="s">
        <v>950</v>
      </c>
      <c r="L138" s="439">
        <v>3156000</v>
      </c>
      <c r="M138" s="440">
        <v>12624000</v>
      </c>
      <c r="N138" s="112" t="s">
        <v>951</v>
      </c>
      <c r="O138" s="438" t="s">
        <v>1450</v>
      </c>
      <c r="P138" s="438" t="s">
        <v>952</v>
      </c>
      <c r="Q138" s="441"/>
      <c r="R138" s="96" t="s">
        <v>945</v>
      </c>
      <c r="S138" s="96">
        <v>8146</v>
      </c>
      <c r="T138" s="113" t="s">
        <v>1345</v>
      </c>
      <c r="U138" s="106">
        <v>3</v>
      </c>
      <c r="V138" s="442">
        <v>45712</v>
      </c>
      <c r="W138" s="99">
        <f t="shared" si="1"/>
        <v>2</v>
      </c>
      <c r="X138" s="437"/>
      <c r="Y138" s="437"/>
      <c r="Z138" s="437"/>
      <c r="AA138" s="437"/>
      <c r="AB138" s="437"/>
      <c r="AC138" s="437"/>
      <c r="AD138" s="437"/>
      <c r="AE138" s="437"/>
      <c r="AF138" s="437"/>
      <c r="AG138" s="437"/>
      <c r="AH138" s="437"/>
      <c r="AI138" s="437"/>
      <c r="AJ138" s="437"/>
      <c r="AK138" s="437"/>
    </row>
    <row r="139" spans="1:37" ht="12.75" customHeight="1">
      <c r="A139" s="111" t="s">
        <v>1384</v>
      </c>
      <c r="B139" s="112" t="s">
        <v>977</v>
      </c>
      <c r="C139" s="438" t="s">
        <v>966</v>
      </c>
      <c r="D139" s="112">
        <v>80111601</v>
      </c>
      <c r="E139" s="438" t="s">
        <v>1457</v>
      </c>
      <c r="F139" s="112" t="s">
        <v>479</v>
      </c>
      <c r="G139" s="438" t="s">
        <v>479</v>
      </c>
      <c r="H139" s="438">
        <v>6.5</v>
      </c>
      <c r="I139" s="438">
        <v>1</v>
      </c>
      <c r="J139" s="112" t="s">
        <v>949</v>
      </c>
      <c r="K139" s="438" t="s">
        <v>950</v>
      </c>
      <c r="L139" s="439">
        <v>3156000</v>
      </c>
      <c r="M139" s="440">
        <v>20514000</v>
      </c>
      <c r="N139" s="112" t="s">
        <v>951</v>
      </c>
      <c r="O139" s="438" t="s">
        <v>1450</v>
      </c>
      <c r="P139" s="438" t="s">
        <v>952</v>
      </c>
      <c r="Q139" s="441" t="s">
        <v>1453</v>
      </c>
      <c r="R139" s="96" t="s">
        <v>945</v>
      </c>
      <c r="S139" s="96">
        <v>8146</v>
      </c>
      <c r="T139" s="113" t="s">
        <v>1345</v>
      </c>
      <c r="U139" s="106">
        <v>3</v>
      </c>
      <c r="V139" s="442">
        <v>45712</v>
      </c>
      <c r="W139" s="99">
        <f t="shared" si="1"/>
        <v>2</v>
      </c>
      <c r="X139" s="437"/>
      <c r="Y139" s="437"/>
      <c r="Z139" s="437"/>
      <c r="AA139" s="437"/>
      <c r="AB139" s="437"/>
      <c r="AC139" s="437"/>
      <c r="AD139" s="437"/>
      <c r="AE139" s="437"/>
      <c r="AF139" s="437"/>
      <c r="AG139" s="437"/>
      <c r="AH139" s="437"/>
      <c r="AI139" s="437"/>
      <c r="AJ139" s="437"/>
      <c r="AK139" s="437"/>
    </row>
    <row r="140" spans="1:37" ht="12.75" customHeight="1">
      <c r="A140" s="111" t="s">
        <v>1655</v>
      </c>
      <c r="B140" s="112" t="s">
        <v>975</v>
      </c>
      <c r="C140" s="438" t="s">
        <v>966</v>
      </c>
      <c r="D140" s="112">
        <v>80111601</v>
      </c>
      <c r="E140" s="438" t="s">
        <v>1458</v>
      </c>
      <c r="F140" s="112" t="s">
        <v>479</v>
      </c>
      <c r="G140" s="438" t="s">
        <v>479</v>
      </c>
      <c r="H140" s="438">
        <v>9</v>
      </c>
      <c r="I140" s="438">
        <v>1</v>
      </c>
      <c r="J140" s="112" t="s">
        <v>949</v>
      </c>
      <c r="K140" s="438" t="s">
        <v>950</v>
      </c>
      <c r="L140" s="439">
        <v>8000000</v>
      </c>
      <c r="M140" s="440">
        <v>72000000</v>
      </c>
      <c r="N140" s="112" t="s">
        <v>951</v>
      </c>
      <c r="O140" s="438" t="s">
        <v>1450</v>
      </c>
      <c r="P140" s="438" t="s">
        <v>952</v>
      </c>
      <c r="Q140" s="441"/>
      <c r="R140" s="96" t="s">
        <v>945</v>
      </c>
      <c r="S140" s="96">
        <v>8146</v>
      </c>
      <c r="T140" s="113" t="s">
        <v>1345</v>
      </c>
      <c r="U140" s="106">
        <v>3</v>
      </c>
      <c r="V140" s="442">
        <v>45712</v>
      </c>
      <c r="W140" s="99">
        <f t="shared" si="1"/>
        <v>2</v>
      </c>
      <c r="X140" s="437"/>
      <c r="Y140" s="437"/>
      <c r="Z140" s="437"/>
      <c r="AA140" s="437"/>
      <c r="AB140" s="437"/>
      <c r="AC140" s="437"/>
      <c r="AD140" s="437"/>
      <c r="AE140" s="437"/>
      <c r="AF140" s="437"/>
      <c r="AG140" s="437"/>
      <c r="AH140" s="437"/>
      <c r="AI140" s="437"/>
      <c r="AJ140" s="437"/>
      <c r="AK140" s="437"/>
    </row>
    <row r="141" spans="1:37" ht="12.75" customHeight="1">
      <c r="A141" s="111" t="s">
        <v>1384</v>
      </c>
      <c r="B141" s="112" t="s">
        <v>975</v>
      </c>
      <c r="C141" s="438" t="s">
        <v>966</v>
      </c>
      <c r="D141" s="112">
        <v>80111601</v>
      </c>
      <c r="E141" s="438" t="s">
        <v>1458</v>
      </c>
      <c r="F141" s="112" t="s">
        <v>479</v>
      </c>
      <c r="G141" s="438" t="s">
        <v>479</v>
      </c>
      <c r="H141" s="438">
        <v>8</v>
      </c>
      <c r="I141" s="438">
        <v>1</v>
      </c>
      <c r="J141" s="112" t="s">
        <v>949</v>
      </c>
      <c r="K141" s="438" t="s">
        <v>950</v>
      </c>
      <c r="L141" s="439">
        <v>8000000</v>
      </c>
      <c r="M141" s="440">
        <v>64000000</v>
      </c>
      <c r="N141" s="112" t="s">
        <v>951</v>
      </c>
      <c r="O141" s="438" t="s">
        <v>1450</v>
      </c>
      <c r="P141" s="438" t="s">
        <v>952</v>
      </c>
      <c r="Q141" s="441" t="s">
        <v>1453</v>
      </c>
      <c r="R141" s="96" t="s">
        <v>945</v>
      </c>
      <c r="S141" s="96">
        <v>8146</v>
      </c>
      <c r="T141" s="113" t="s">
        <v>1345</v>
      </c>
      <c r="U141" s="106">
        <v>3</v>
      </c>
      <c r="V141" s="442">
        <v>45712</v>
      </c>
      <c r="W141" s="99">
        <f t="shared" si="1"/>
        <v>2</v>
      </c>
      <c r="X141" s="437"/>
      <c r="Y141" s="437"/>
      <c r="Z141" s="437"/>
      <c r="AA141" s="437"/>
      <c r="AB141" s="437"/>
      <c r="AC141" s="437"/>
      <c r="AD141" s="437"/>
      <c r="AE141" s="437"/>
      <c r="AF141" s="437"/>
      <c r="AG141" s="437"/>
      <c r="AH141" s="437"/>
      <c r="AI141" s="437"/>
      <c r="AJ141" s="437"/>
      <c r="AK141" s="437"/>
    </row>
    <row r="142" spans="1:37" ht="12.75" customHeight="1">
      <c r="A142" s="111" t="s">
        <v>1655</v>
      </c>
      <c r="B142" s="112" t="s">
        <v>987</v>
      </c>
      <c r="C142" s="438" t="s">
        <v>966</v>
      </c>
      <c r="D142" s="112">
        <v>80111601</v>
      </c>
      <c r="E142" s="438" t="s">
        <v>988</v>
      </c>
      <c r="F142" s="112" t="s">
        <v>479</v>
      </c>
      <c r="G142" s="438" t="s">
        <v>479</v>
      </c>
      <c r="H142" s="438">
        <v>6</v>
      </c>
      <c r="I142" s="438">
        <v>1</v>
      </c>
      <c r="J142" s="112" t="s">
        <v>949</v>
      </c>
      <c r="K142" s="438" t="s">
        <v>950</v>
      </c>
      <c r="L142" s="439">
        <v>6000000</v>
      </c>
      <c r="M142" s="440">
        <v>36000000</v>
      </c>
      <c r="N142" s="112" t="s">
        <v>951</v>
      </c>
      <c r="O142" s="438" t="s">
        <v>1450</v>
      </c>
      <c r="P142" s="438" t="s">
        <v>952</v>
      </c>
      <c r="Q142" s="441"/>
      <c r="R142" s="96" t="s">
        <v>945</v>
      </c>
      <c r="S142" s="96">
        <v>8146</v>
      </c>
      <c r="T142" s="113" t="s">
        <v>1345</v>
      </c>
      <c r="U142" s="106">
        <v>3</v>
      </c>
      <c r="V142" s="442">
        <v>45712</v>
      </c>
      <c r="W142" s="99">
        <f t="shared" si="1"/>
        <v>2</v>
      </c>
      <c r="X142" s="437"/>
      <c r="Y142" s="437"/>
      <c r="Z142" s="437"/>
      <c r="AA142" s="437"/>
      <c r="AB142" s="437"/>
      <c r="AC142" s="437"/>
      <c r="AD142" s="437"/>
      <c r="AE142" s="437"/>
      <c r="AF142" s="437"/>
      <c r="AG142" s="437"/>
      <c r="AH142" s="437"/>
      <c r="AI142" s="437"/>
      <c r="AJ142" s="437"/>
      <c r="AK142" s="437"/>
    </row>
    <row r="143" spans="1:37" ht="12.75" customHeight="1">
      <c r="A143" s="111" t="s">
        <v>1384</v>
      </c>
      <c r="B143" s="112" t="s">
        <v>987</v>
      </c>
      <c r="C143" s="438" t="s">
        <v>966</v>
      </c>
      <c r="D143" s="112">
        <v>80111601</v>
      </c>
      <c r="E143" s="438" t="s">
        <v>1459</v>
      </c>
      <c r="F143" s="112" t="s">
        <v>479</v>
      </c>
      <c r="G143" s="438" t="s">
        <v>479</v>
      </c>
      <c r="H143" s="438">
        <v>7</v>
      </c>
      <c r="I143" s="438">
        <v>1</v>
      </c>
      <c r="J143" s="112" t="s">
        <v>949</v>
      </c>
      <c r="K143" s="438" t="s">
        <v>950</v>
      </c>
      <c r="L143" s="439">
        <v>6000000</v>
      </c>
      <c r="M143" s="440">
        <v>42000000</v>
      </c>
      <c r="N143" s="112" t="s">
        <v>951</v>
      </c>
      <c r="O143" s="438" t="s">
        <v>1450</v>
      </c>
      <c r="P143" s="438" t="s">
        <v>952</v>
      </c>
      <c r="Q143" s="441" t="s">
        <v>1460</v>
      </c>
      <c r="R143" s="96" t="s">
        <v>945</v>
      </c>
      <c r="S143" s="96">
        <v>8146</v>
      </c>
      <c r="T143" s="113" t="s">
        <v>1345</v>
      </c>
      <c r="U143" s="106">
        <v>3</v>
      </c>
      <c r="V143" s="442">
        <v>45712</v>
      </c>
      <c r="W143" s="99">
        <f t="shared" si="1"/>
        <v>2</v>
      </c>
      <c r="X143" s="437"/>
      <c r="Y143" s="437"/>
      <c r="Z143" s="437"/>
      <c r="AA143" s="437"/>
      <c r="AB143" s="437"/>
      <c r="AC143" s="437"/>
      <c r="AD143" s="437"/>
      <c r="AE143" s="437"/>
      <c r="AF143" s="437"/>
      <c r="AG143" s="437"/>
      <c r="AH143" s="437"/>
      <c r="AI143" s="437"/>
      <c r="AJ143" s="437"/>
      <c r="AK143" s="437"/>
    </row>
    <row r="144" spans="1:37" ht="12.75" customHeight="1">
      <c r="A144" s="111" t="s">
        <v>1655</v>
      </c>
      <c r="B144" s="112" t="s">
        <v>993</v>
      </c>
      <c r="C144" s="438" t="s">
        <v>966</v>
      </c>
      <c r="D144" s="112">
        <v>80111601</v>
      </c>
      <c r="E144" s="438" t="s">
        <v>1662</v>
      </c>
      <c r="F144" s="112" t="s">
        <v>479</v>
      </c>
      <c r="G144" s="438" t="s">
        <v>479</v>
      </c>
      <c r="H144" s="438">
        <v>6</v>
      </c>
      <c r="I144" s="438">
        <v>1</v>
      </c>
      <c r="J144" s="112" t="s">
        <v>949</v>
      </c>
      <c r="K144" s="438" t="s">
        <v>950</v>
      </c>
      <c r="L144" s="439">
        <v>6000000</v>
      </c>
      <c r="M144" s="440">
        <v>36000000</v>
      </c>
      <c r="N144" s="112" t="s">
        <v>951</v>
      </c>
      <c r="O144" s="438" t="s">
        <v>1450</v>
      </c>
      <c r="P144" s="438" t="s">
        <v>952</v>
      </c>
      <c r="Q144" s="441"/>
      <c r="R144" s="96" t="s">
        <v>945</v>
      </c>
      <c r="S144" s="96">
        <v>8146</v>
      </c>
      <c r="T144" s="113" t="s">
        <v>1345</v>
      </c>
      <c r="U144" s="106">
        <v>3</v>
      </c>
      <c r="V144" s="442">
        <v>45712</v>
      </c>
      <c r="W144" s="99">
        <f t="shared" si="1"/>
        <v>2</v>
      </c>
      <c r="X144" s="437"/>
      <c r="Y144" s="437"/>
      <c r="Z144" s="437"/>
      <c r="AA144" s="437"/>
      <c r="AB144" s="437"/>
      <c r="AC144" s="437"/>
      <c r="AD144" s="437"/>
      <c r="AE144" s="437"/>
      <c r="AF144" s="437"/>
      <c r="AG144" s="437"/>
      <c r="AH144" s="437"/>
      <c r="AI144" s="437"/>
      <c r="AJ144" s="437"/>
      <c r="AK144" s="437"/>
    </row>
    <row r="145" spans="1:37" ht="12.75" customHeight="1">
      <c r="A145" s="111" t="s">
        <v>1384</v>
      </c>
      <c r="B145" s="112" t="s">
        <v>993</v>
      </c>
      <c r="C145" s="438" t="s">
        <v>966</v>
      </c>
      <c r="D145" s="112">
        <v>80111601</v>
      </c>
      <c r="E145" s="438" t="s">
        <v>1461</v>
      </c>
      <c r="F145" s="112" t="s">
        <v>479</v>
      </c>
      <c r="G145" s="438" t="s">
        <v>479</v>
      </c>
      <c r="H145" s="438">
        <v>6</v>
      </c>
      <c r="I145" s="438">
        <v>1</v>
      </c>
      <c r="J145" s="112" t="s">
        <v>949</v>
      </c>
      <c r="K145" s="438" t="s">
        <v>950</v>
      </c>
      <c r="L145" s="439">
        <v>10000000</v>
      </c>
      <c r="M145" s="440">
        <v>60000000</v>
      </c>
      <c r="N145" s="112" t="s">
        <v>951</v>
      </c>
      <c r="O145" s="438" t="s">
        <v>1450</v>
      </c>
      <c r="P145" s="438" t="s">
        <v>952</v>
      </c>
      <c r="Q145" s="441" t="s">
        <v>1460</v>
      </c>
      <c r="R145" s="96" t="s">
        <v>945</v>
      </c>
      <c r="S145" s="96">
        <v>8146</v>
      </c>
      <c r="T145" s="113" t="s">
        <v>1345</v>
      </c>
      <c r="U145" s="106">
        <v>3</v>
      </c>
      <c r="V145" s="442">
        <v>45712</v>
      </c>
      <c r="W145" s="99">
        <f t="shared" si="1"/>
        <v>2</v>
      </c>
      <c r="X145" s="437"/>
      <c r="Y145" s="437"/>
      <c r="Z145" s="437"/>
      <c r="AA145" s="437"/>
      <c r="AB145" s="437"/>
      <c r="AC145" s="437"/>
      <c r="AD145" s="437"/>
      <c r="AE145" s="437"/>
      <c r="AF145" s="437"/>
      <c r="AG145" s="437"/>
      <c r="AH145" s="437"/>
      <c r="AI145" s="437"/>
      <c r="AJ145" s="437"/>
      <c r="AK145" s="437"/>
    </row>
    <row r="146" spans="1:37" ht="12.75" customHeight="1">
      <c r="A146" s="111" t="s">
        <v>1655</v>
      </c>
      <c r="B146" s="112" t="s">
        <v>997</v>
      </c>
      <c r="C146" s="438" t="s">
        <v>966</v>
      </c>
      <c r="D146" s="112">
        <v>80111601</v>
      </c>
      <c r="E146" s="438" t="s">
        <v>1463</v>
      </c>
      <c r="F146" s="112" t="s">
        <v>295</v>
      </c>
      <c r="G146" s="438" t="s">
        <v>295</v>
      </c>
      <c r="H146" s="438">
        <v>4</v>
      </c>
      <c r="I146" s="438">
        <v>1</v>
      </c>
      <c r="J146" s="112" t="s">
        <v>949</v>
      </c>
      <c r="K146" s="438" t="s">
        <v>950</v>
      </c>
      <c r="L146" s="439">
        <v>4500000</v>
      </c>
      <c r="M146" s="440">
        <v>18000000</v>
      </c>
      <c r="N146" s="112" t="s">
        <v>951</v>
      </c>
      <c r="O146" s="438" t="s">
        <v>1450</v>
      </c>
      <c r="P146" s="438" t="s">
        <v>952</v>
      </c>
      <c r="Q146" s="441"/>
      <c r="R146" s="96" t="s">
        <v>945</v>
      </c>
      <c r="S146" s="96">
        <v>8146</v>
      </c>
      <c r="T146" s="113" t="s">
        <v>1345</v>
      </c>
      <c r="U146" s="106">
        <v>3</v>
      </c>
      <c r="V146" s="442">
        <v>45712</v>
      </c>
      <c r="W146" s="99">
        <f t="shared" si="1"/>
        <v>2</v>
      </c>
      <c r="X146" s="437"/>
      <c r="Y146" s="437"/>
      <c r="Z146" s="437"/>
      <c r="AA146" s="437"/>
      <c r="AB146" s="437"/>
      <c r="AC146" s="437"/>
      <c r="AD146" s="437"/>
      <c r="AE146" s="437"/>
      <c r="AF146" s="437"/>
      <c r="AG146" s="437"/>
      <c r="AH146" s="437"/>
      <c r="AI146" s="437"/>
      <c r="AJ146" s="437"/>
      <c r="AK146" s="437"/>
    </row>
    <row r="147" spans="1:37" ht="12.75" customHeight="1">
      <c r="A147" s="111" t="s">
        <v>1462</v>
      </c>
      <c r="B147" s="112" t="s">
        <v>997</v>
      </c>
      <c r="C147" s="438" t="s">
        <v>966</v>
      </c>
      <c r="D147" s="112">
        <v>80111601</v>
      </c>
      <c r="E147" s="438" t="s">
        <v>1463</v>
      </c>
      <c r="F147" s="112" t="s">
        <v>295</v>
      </c>
      <c r="G147" s="438" t="s">
        <v>295</v>
      </c>
      <c r="H147" s="438">
        <v>4</v>
      </c>
      <c r="I147" s="438">
        <v>1</v>
      </c>
      <c r="J147" s="112" t="s">
        <v>949</v>
      </c>
      <c r="K147" s="438" t="s">
        <v>950</v>
      </c>
      <c r="L147" s="439" t="s">
        <v>1464</v>
      </c>
      <c r="M147" s="440" t="s">
        <v>1464</v>
      </c>
      <c r="N147" s="112" t="s">
        <v>951</v>
      </c>
      <c r="O147" s="438" t="s">
        <v>1450</v>
      </c>
      <c r="P147" s="438" t="s">
        <v>952</v>
      </c>
      <c r="Q147" s="441" t="s">
        <v>1465</v>
      </c>
      <c r="R147" s="96" t="s">
        <v>945</v>
      </c>
      <c r="S147" s="96">
        <v>8146</v>
      </c>
      <c r="T147" s="113" t="s">
        <v>1345</v>
      </c>
      <c r="U147" s="106">
        <v>3</v>
      </c>
      <c r="V147" s="442">
        <v>45712</v>
      </c>
      <c r="W147" s="99">
        <f t="shared" si="1"/>
        <v>2</v>
      </c>
      <c r="X147" s="437"/>
      <c r="Y147" s="437"/>
      <c r="Z147" s="437"/>
      <c r="AA147" s="437"/>
      <c r="AB147" s="437"/>
      <c r="AC147" s="437"/>
      <c r="AD147" s="437"/>
      <c r="AE147" s="437"/>
      <c r="AF147" s="437"/>
      <c r="AG147" s="437"/>
      <c r="AH147" s="437"/>
      <c r="AI147" s="437"/>
      <c r="AJ147" s="437"/>
      <c r="AK147" s="437"/>
    </row>
    <row r="148" spans="1:37" ht="12.75" customHeight="1">
      <c r="A148" s="111" t="s">
        <v>1655</v>
      </c>
      <c r="B148" s="112" t="s">
        <v>1021</v>
      </c>
      <c r="C148" s="438" t="s">
        <v>966</v>
      </c>
      <c r="D148" s="112">
        <v>80111601</v>
      </c>
      <c r="E148" s="438" t="s">
        <v>1452</v>
      </c>
      <c r="F148" s="112" t="s">
        <v>479</v>
      </c>
      <c r="G148" s="438" t="s">
        <v>479</v>
      </c>
      <c r="H148" s="438">
        <v>6</v>
      </c>
      <c r="I148" s="438">
        <v>1</v>
      </c>
      <c r="J148" s="112" t="s">
        <v>949</v>
      </c>
      <c r="K148" s="438" t="s">
        <v>950</v>
      </c>
      <c r="L148" s="439">
        <v>4000000</v>
      </c>
      <c r="M148" s="440">
        <v>24000000</v>
      </c>
      <c r="N148" s="112" t="s">
        <v>951</v>
      </c>
      <c r="O148" s="438" t="s">
        <v>1450</v>
      </c>
      <c r="P148" s="438" t="s">
        <v>952</v>
      </c>
      <c r="Q148" s="441"/>
      <c r="R148" s="96" t="s">
        <v>945</v>
      </c>
      <c r="S148" s="96">
        <v>8146</v>
      </c>
      <c r="T148" s="113" t="s">
        <v>1345</v>
      </c>
      <c r="U148" s="106">
        <v>3</v>
      </c>
      <c r="V148" s="442">
        <v>45712</v>
      </c>
      <c r="W148" s="99">
        <f t="shared" si="1"/>
        <v>2</v>
      </c>
      <c r="X148" s="437"/>
      <c r="Y148" s="437"/>
      <c r="Z148" s="437"/>
      <c r="AA148" s="437"/>
      <c r="AB148" s="437"/>
      <c r="AC148" s="437"/>
      <c r="AD148" s="437"/>
      <c r="AE148" s="437"/>
      <c r="AF148" s="437"/>
      <c r="AG148" s="437"/>
      <c r="AH148" s="437"/>
      <c r="AI148" s="437"/>
      <c r="AJ148" s="437"/>
      <c r="AK148" s="437"/>
    </row>
    <row r="149" spans="1:37" ht="12.75" customHeight="1">
      <c r="A149" s="111" t="s">
        <v>1384</v>
      </c>
      <c r="B149" s="112" t="s">
        <v>1021</v>
      </c>
      <c r="C149" s="438" t="s">
        <v>966</v>
      </c>
      <c r="D149" s="112">
        <v>80111601</v>
      </c>
      <c r="E149" s="438" t="s">
        <v>1452</v>
      </c>
      <c r="F149" s="112" t="s">
        <v>479</v>
      </c>
      <c r="G149" s="438" t="s">
        <v>479</v>
      </c>
      <c r="H149" s="438">
        <v>9</v>
      </c>
      <c r="I149" s="438">
        <v>1</v>
      </c>
      <c r="J149" s="112" t="s">
        <v>949</v>
      </c>
      <c r="K149" s="438" t="s">
        <v>950</v>
      </c>
      <c r="L149" s="439">
        <v>4000000</v>
      </c>
      <c r="M149" s="440">
        <v>36000000</v>
      </c>
      <c r="N149" s="112" t="s">
        <v>951</v>
      </c>
      <c r="O149" s="438" t="s">
        <v>1450</v>
      </c>
      <c r="P149" s="438" t="s">
        <v>952</v>
      </c>
      <c r="Q149" s="441" t="s">
        <v>1453</v>
      </c>
      <c r="R149" s="96" t="s">
        <v>945</v>
      </c>
      <c r="S149" s="96">
        <v>8146</v>
      </c>
      <c r="T149" s="113" t="s">
        <v>1345</v>
      </c>
      <c r="U149" s="106">
        <v>3</v>
      </c>
      <c r="V149" s="442">
        <v>45712</v>
      </c>
      <c r="W149" s="99">
        <f t="shared" si="1"/>
        <v>2</v>
      </c>
      <c r="X149" s="437"/>
      <c r="Y149" s="437"/>
      <c r="Z149" s="437"/>
      <c r="AA149" s="437"/>
      <c r="AB149" s="437"/>
      <c r="AC149" s="437"/>
      <c r="AD149" s="437"/>
      <c r="AE149" s="437"/>
      <c r="AF149" s="437"/>
      <c r="AG149" s="437"/>
      <c r="AH149" s="437"/>
      <c r="AI149" s="437"/>
      <c r="AJ149" s="437"/>
      <c r="AK149" s="437"/>
    </row>
    <row r="150" spans="1:37" ht="12.75" customHeight="1">
      <c r="A150" s="111" t="s">
        <v>1655</v>
      </c>
      <c r="B150" s="112" t="s">
        <v>1032</v>
      </c>
      <c r="C150" s="438" t="s">
        <v>966</v>
      </c>
      <c r="D150" s="112">
        <v>80111601</v>
      </c>
      <c r="E150" s="438" t="s">
        <v>1033</v>
      </c>
      <c r="F150" s="112" t="s">
        <v>963</v>
      </c>
      <c r="G150" s="438" t="s">
        <v>963</v>
      </c>
      <c r="H150" s="438">
        <v>1</v>
      </c>
      <c r="I150" s="438">
        <v>1</v>
      </c>
      <c r="J150" s="112" t="s">
        <v>949</v>
      </c>
      <c r="K150" s="438" t="s">
        <v>950</v>
      </c>
      <c r="L150" s="439" t="s">
        <v>1464</v>
      </c>
      <c r="M150" s="440">
        <v>261242000</v>
      </c>
      <c r="N150" s="112" t="s">
        <v>951</v>
      </c>
      <c r="O150" s="438" t="s">
        <v>1450</v>
      </c>
      <c r="P150" s="438" t="s">
        <v>952</v>
      </c>
      <c r="Q150" s="441"/>
      <c r="R150" s="96" t="s">
        <v>945</v>
      </c>
      <c r="S150" s="96">
        <v>8146</v>
      </c>
      <c r="T150" s="113" t="s">
        <v>1345</v>
      </c>
      <c r="U150" s="106">
        <v>3</v>
      </c>
      <c r="V150" s="442">
        <v>45712</v>
      </c>
      <c r="W150" s="99">
        <f t="shared" si="1"/>
        <v>2</v>
      </c>
      <c r="X150" s="437"/>
      <c r="Y150" s="437"/>
      <c r="Z150" s="437"/>
      <c r="AA150" s="437"/>
      <c r="AB150" s="437"/>
      <c r="AC150" s="437"/>
      <c r="AD150" s="437"/>
      <c r="AE150" s="437"/>
      <c r="AF150" s="437"/>
      <c r="AG150" s="437"/>
      <c r="AH150" s="437"/>
      <c r="AI150" s="437"/>
      <c r="AJ150" s="437"/>
      <c r="AK150" s="437"/>
    </row>
    <row r="151" spans="1:37" ht="12.75" customHeight="1">
      <c r="A151" s="111" t="s">
        <v>1384</v>
      </c>
      <c r="B151" s="112" t="s">
        <v>1032</v>
      </c>
      <c r="C151" s="438" t="s">
        <v>966</v>
      </c>
      <c r="D151" s="112">
        <v>80111601</v>
      </c>
      <c r="E151" s="438" t="s">
        <v>1033</v>
      </c>
      <c r="F151" s="112" t="s">
        <v>963</v>
      </c>
      <c r="G151" s="438" t="s">
        <v>963</v>
      </c>
      <c r="H151" s="438">
        <v>1</v>
      </c>
      <c r="I151" s="438">
        <v>1</v>
      </c>
      <c r="J151" s="112" t="s">
        <v>949</v>
      </c>
      <c r="K151" s="438" t="s">
        <v>950</v>
      </c>
      <c r="L151" s="439" t="s">
        <v>1464</v>
      </c>
      <c r="M151" s="440">
        <v>296696000</v>
      </c>
      <c r="N151" s="112" t="s">
        <v>951</v>
      </c>
      <c r="O151" s="438" t="s">
        <v>1450</v>
      </c>
      <c r="P151" s="438" t="s">
        <v>952</v>
      </c>
      <c r="Q151" s="441" t="s">
        <v>1466</v>
      </c>
      <c r="R151" s="96" t="s">
        <v>945</v>
      </c>
      <c r="S151" s="96">
        <v>8146</v>
      </c>
      <c r="T151" s="113" t="s">
        <v>1345</v>
      </c>
      <c r="U151" s="106">
        <v>3</v>
      </c>
      <c r="V151" s="442">
        <v>45712</v>
      </c>
      <c r="W151" s="99">
        <f t="shared" si="1"/>
        <v>2</v>
      </c>
      <c r="X151" s="437"/>
      <c r="Y151" s="437"/>
      <c r="Z151" s="437"/>
      <c r="AA151" s="437"/>
      <c r="AB151" s="437"/>
      <c r="AC151" s="437"/>
      <c r="AD151" s="437"/>
      <c r="AE151" s="437"/>
      <c r="AF151" s="437"/>
      <c r="AG151" s="437"/>
      <c r="AH151" s="437"/>
      <c r="AI151" s="437"/>
      <c r="AJ151" s="437"/>
      <c r="AK151" s="437"/>
    </row>
    <row r="152" spans="1:37" ht="12.75" customHeight="1">
      <c r="A152" s="111" t="s">
        <v>1655</v>
      </c>
      <c r="B152" s="112" t="s">
        <v>1090</v>
      </c>
      <c r="C152" s="438" t="s">
        <v>1036</v>
      </c>
      <c r="D152" s="112">
        <v>80111601</v>
      </c>
      <c r="E152" s="438" t="s">
        <v>1091</v>
      </c>
      <c r="F152" s="112" t="s">
        <v>295</v>
      </c>
      <c r="G152" s="438" t="s">
        <v>295</v>
      </c>
      <c r="H152" s="438">
        <v>4</v>
      </c>
      <c r="I152" s="438">
        <v>1</v>
      </c>
      <c r="J152" s="112" t="s">
        <v>949</v>
      </c>
      <c r="K152" s="438" t="s">
        <v>950</v>
      </c>
      <c r="L152" s="439">
        <v>5000000</v>
      </c>
      <c r="M152" s="440">
        <v>20000000</v>
      </c>
      <c r="N152" s="112" t="s">
        <v>951</v>
      </c>
      <c r="O152" s="438" t="s">
        <v>1450</v>
      </c>
      <c r="P152" s="438" t="s">
        <v>952</v>
      </c>
      <c r="Q152" s="441"/>
      <c r="R152" s="96" t="s">
        <v>945</v>
      </c>
      <c r="S152" s="96">
        <v>8146</v>
      </c>
      <c r="T152" s="113" t="s">
        <v>1345</v>
      </c>
      <c r="U152" s="106">
        <v>3</v>
      </c>
      <c r="V152" s="442">
        <v>45712</v>
      </c>
      <c r="W152" s="99">
        <f t="shared" si="1"/>
        <v>2</v>
      </c>
      <c r="X152" s="437"/>
      <c r="Y152" s="437"/>
      <c r="Z152" s="437"/>
      <c r="AA152" s="437"/>
      <c r="AB152" s="437"/>
      <c r="AC152" s="437"/>
      <c r="AD152" s="437"/>
      <c r="AE152" s="437"/>
      <c r="AF152" s="437"/>
      <c r="AG152" s="437"/>
      <c r="AH152" s="437"/>
      <c r="AI152" s="437"/>
      <c r="AJ152" s="437"/>
      <c r="AK152" s="437"/>
    </row>
    <row r="153" spans="1:37" ht="12.75" customHeight="1">
      <c r="A153" s="111" t="s">
        <v>1384</v>
      </c>
      <c r="B153" s="112" t="s">
        <v>1090</v>
      </c>
      <c r="C153" s="438" t="s">
        <v>1036</v>
      </c>
      <c r="D153" s="112">
        <v>80111601</v>
      </c>
      <c r="E153" s="438" t="s">
        <v>1091</v>
      </c>
      <c r="F153" s="112" t="s">
        <v>479</v>
      </c>
      <c r="G153" s="438" t="s">
        <v>479</v>
      </c>
      <c r="H153" s="438">
        <v>6</v>
      </c>
      <c r="I153" s="438">
        <v>1</v>
      </c>
      <c r="J153" s="112" t="s">
        <v>949</v>
      </c>
      <c r="K153" s="438" t="s">
        <v>950</v>
      </c>
      <c r="L153" s="439">
        <v>5000000</v>
      </c>
      <c r="M153" s="440">
        <v>30000000</v>
      </c>
      <c r="N153" s="112" t="s">
        <v>951</v>
      </c>
      <c r="O153" s="438" t="s">
        <v>1450</v>
      </c>
      <c r="P153" s="438" t="s">
        <v>952</v>
      </c>
      <c r="Q153" s="441" t="s">
        <v>1467</v>
      </c>
      <c r="R153" s="96" t="s">
        <v>945</v>
      </c>
      <c r="S153" s="96">
        <v>8146</v>
      </c>
      <c r="T153" s="113" t="s">
        <v>1345</v>
      </c>
      <c r="U153" s="106">
        <v>3</v>
      </c>
      <c r="V153" s="442">
        <v>45712</v>
      </c>
      <c r="W153" s="99">
        <f t="shared" si="1"/>
        <v>2</v>
      </c>
      <c r="X153" s="437"/>
      <c r="Y153" s="437"/>
      <c r="Z153" s="437"/>
      <c r="AA153" s="437"/>
      <c r="AB153" s="437"/>
      <c r="AC153" s="437"/>
      <c r="AD153" s="437"/>
      <c r="AE153" s="437"/>
      <c r="AF153" s="437"/>
      <c r="AG153" s="437"/>
      <c r="AH153" s="437"/>
      <c r="AI153" s="437"/>
      <c r="AJ153" s="437"/>
      <c r="AK153" s="437"/>
    </row>
    <row r="154" spans="1:37" ht="12.75" customHeight="1">
      <c r="A154" s="111" t="s">
        <v>1655</v>
      </c>
      <c r="B154" s="112" t="s">
        <v>1069</v>
      </c>
      <c r="C154" s="438" t="s">
        <v>1036</v>
      </c>
      <c r="D154" s="112">
        <v>80111601</v>
      </c>
      <c r="E154" s="438" t="s">
        <v>1468</v>
      </c>
      <c r="F154" s="112" t="s">
        <v>479</v>
      </c>
      <c r="G154" s="438" t="s">
        <v>479</v>
      </c>
      <c r="H154" s="438">
        <v>6</v>
      </c>
      <c r="I154" s="438">
        <v>1</v>
      </c>
      <c r="J154" s="112" t="s">
        <v>949</v>
      </c>
      <c r="K154" s="438" t="s">
        <v>950</v>
      </c>
      <c r="L154" s="439">
        <v>9000000</v>
      </c>
      <c r="M154" s="440">
        <v>54000000</v>
      </c>
      <c r="N154" s="112" t="s">
        <v>951</v>
      </c>
      <c r="O154" s="438" t="s">
        <v>1450</v>
      </c>
      <c r="P154" s="438" t="s">
        <v>952</v>
      </c>
      <c r="Q154" s="441"/>
      <c r="R154" s="96" t="s">
        <v>945</v>
      </c>
      <c r="S154" s="96">
        <v>8146</v>
      </c>
      <c r="T154" s="113" t="s">
        <v>1345</v>
      </c>
      <c r="U154" s="106">
        <v>3</v>
      </c>
      <c r="V154" s="442">
        <v>45712</v>
      </c>
      <c r="W154" s="99">
        <f t="shared" si="1"/>
        <v>2</v>
      </c>
      <c r="X154" s="437"/>
      <c r="Y154" s="437"/>
      <c r="Z154" s="437"/>
      <c r="AA154" s="437"/>
      <c r="AB154" s="437"/>
      <c r="AC154" s="437"/>
      <c r="AD154" s="437"/>
      <c r="AE154" s="437"/>
      <c r="AF154" s="437"/>
      <c r="AG154" s="437"/>
      <c r="AH154" s="437"/>
      <c r="AI154" s="437"/>
      <c r="AJ154" s="437"/>
      <c r="AK154" s="437"/>
    </row>
    <row r="155" spans="1:37" ht="12.75" customHeight="1">
      <c r="A155" s="111" t="s">
        <v>1384</v>
      </c>
      <c r="B155" s="112" t="s">
        <v>1069</v>
      </c>
      <c r="C155" s="438" t="s">
        <v>1036</v>
      </c>
      <c r="D155" s="112">
        <v>80111601</v>
      </c>
      <c r="E155" s="438" t="s">
        <v>1468</v>
      </c>
      <c r="F155" s="112" t="s">
        <v>479</v>
      </c>
      <c r="G155" s="438" t="s">
        <v>479</v>
      </c>
      <c r="H155" s="438">
        <v>5</v>
      </c>
      <c r="I155" s="438">
        <v>1</v>
      </c>
      <c r="J155" s="112" t="s">
        <v>949</v>
      </c>
      <c r="K155" s="438" t="s">
        <v>950</v>
      </c>
      <c r="L155" s="439">
        <v>9000000</v>
      </c>
      <c r="M155" s="440">
        <v>45000000</v>
      </c>
      <c r="N155" s="112" t="s">
        <v>951</v>
      </c>
      <c r="O155" s="438" t="s">
        <v>1450</v>
      </c>
      <c r="P155" s="438" t="s">
        <v>952</v>
      </c>
      <c r="Q155" s="441" t="s">
        <v>1453</v>
      </c>
      <c r="R155" s="96" t="s">
        <v>945</v>
      </c>
      <c r="S155" s="96">
        <v>8146</v>
      </c>
      <c r="T155" s="113" t="s">
        <v>1345</v>
      </c>
      <c r="U155" s="106">
        <v>3</v>
      </c>
      <c r="V155" s="442">
        <v>45712</v>
      </c>
      <c r="W155" s="99">
        <f t="shared" si="1"/>
        <v>2</v>
      </c>
      <c r="X155" s="437"/>
      <c r="Y155" s="437"/>
      <c r="Z155" s="437"/>
      <c r="AA155" s="437"/>
      <c r="AB155" s="437"/>
      <c r="AC155" s="437"/>
      <c r="AD155" s="437"/>
      <c r="AE155" s="437"/>
      <c r="AF155" s="437"/>
      <c r="AG155" s="437"/>
      <c r="AH155" s="437"/>
      <c r="AI155" s="437"/>
      <c r="AJ155" s="437"/>
      <c r="AK155" s="437"/>
    </row>
    <row r="156" spans="1:37" ht="12.75" customHeight="1">
      <c r="A156" s="111" t="s">
        <v>1655</v>
      </c>
      <c r="B156" s="112" t="s">
        <v>1088</v>
      </c>
      <c r="C156" s="438" t="s">
        <v>1036</v>
      </c>
      <c r="D156" s="112">
        <v>80111601</v>
      </c>
      <c r="E156" s="438" t="s">
        <v>1469</v>
      </c>
      <c r="F156" s="112" t="s">
        <v>479</v>
      </c>
      <c r="G156" s="438" t="s">
        <v>479</v>
      </c>
      <c r="H156" s="438">
        <v>8</v>
      </c>
      <c r="I156" s="438">
        <v>1</v>
      </c>
      <c r="J156" s="112" t="s">
        <v>949</v>
      </c>
      <c r="K156" s="438" t="s">
        <v>950</v>
      </c>
      <c r="L156" s="439">
        <v>6000000</v>
      </c>
      <c r="M156" s="440">
        <v>48000000</v>
      </c>
      <c r="N156" s="112" t="s">
        <v>951</v>
      </c>
      <c r="O156" s="438" t="s">
        <v>1450</v>
      </c>
      <c r="P156" s="438" t="s">
        <v>952</v>
      </c>
      <c r="Q156" s="441"/>
      <c r="R156" s="96" t="s">
        <v>945</v>
      </c>
      <c r="S156" s="96">
        <v>8146</v>
      </c>
      <c r="T156" s="113" t="s">
        <v>1345</v>
      </c>
      <c r="U156" s="106">
        <v>3</v>
      </c>
      <c r="V156" s="442">
        <v>45712</v>
      </c>
      <c r="W156" s="99">
        <f t="shared" si="1"/>
        <v>2</v>
      </c>
      <c r="X156" s="437"/>
      <c r="Y156" s="437"/>
      <c r="Z156" s="437"/>
      <c r="AA156" s="437"/>
      <c r="AB156" s="437"/>
      <c r="AC156" s="437"/>
      <c r="AD156" s="437"/>
      <c r="AE156" s="437"/>
      <c r="AF156" s="437"/>
      <c r="AG156" s="437"/>
      <c r="AH156" s="437"/>
      <c r="AI156" s="437"/>
      <c r="AJ156" s="437"/>
      <c r="AK156" s="437"/>
    </row>
    <row r="157" spans="1:37" ht="12.75" customHeight="1">
      <c r="A157" s="111" t="s">
        <v>1384</v>
      </c>
      <c r="B157" s="112" t="s">
        <v>1088</v>
      </c>
      <c r="C157" s="438" t="s">
        <v>1036</v>
      </c>
      <c r="D157" s="112">
        <v>80111601</v>
      </c>
      <c r="E157" s="438" t="s">
        <v>1469</v>
      </c>
      <c r="F157" s="112" t="s">
        <v>479</v>
      </c>
      <c r="G157" s="438" t="s">
        <v>479</v>
      </c>
      <c r="H157" s="438">
        <v>7</v>
      </c>
      <c r="I157" s="438">
        <v>1</v>
      </c>
      <c r="J157" s="112" t="s">
        <v>949</v>
      </c>
      <c r="K157" s="438" t="s">
        <v>950</v>
      </c>
      <c r="L157" s="439">
        <v>6000000</v>
      </c>
      <c r="M157" s="440">
        <v>42000000</v>
      </c>
      <c r="N157" s="112" t="s">
        <v>951</v>
      </c>
      <c r="O157" s="438" t="s">
        <v>1450</v>
      </c>
      <c r="P157" s="438" t="s">
        <v>952</v>
      </c>
      <c r="Q157" s="441" t="s">
        <v>1453</v>
      </c>
      <c r="R157" s="96" t="s">
        <v>945</v>
      </c>
      <c r="S157" s="96">
        <v>8146</v>
      </c>
      <c r="T157" s="113" t="s">
        <v>1345</v>
      </c>
      <c r="U157" s="106">
        <v>3</v>
      </c>
      <c r="V157" s="442">
        <v>45712</v>
      </c>
      <c r="W157" s="99">
        <f t="shared" si="1"/>
        <v>2</v>
      </c>
      <c r="X157" s="437"/>
      <c r="Y157" s="437"/>
      <c r="Z157" s="437"/>
      <c r="AA157" s="437"/>
      <c r="AB157" s="437"/>
      <c r="AC157" s="437"/>
      <c r="AD157" s="437"/>
      <c r="AE157" s="437"/>
      <c r="AF157" s="437"/>
      <c r="AG157" s="437"/>
      <c r="AH157" s="437"/>
      <c r="AI157" s="437"/>
      <c r="AJ157" s="437"/>
      <c r="AK157" s="437"/>
    </row>
    <row r="158" spans="1:37" ht="12.75" customHeight="1">
      <c r="A158" s="111" t="s">
        <v>1655</v>
      </c>
      <c r="B158" s="112" t="s">
        <v>1057</v>
      </c>
      <c r="C158" s="438" t="s">
        <v>1036</v>
      </c>
      <c r="D158" s="112">
        <v>80111601</v>
      </c>
      <c r="E158" s="438" t="s">
        <v>1058</v>
      </c>
      <c r="F158" s="112" t="s">
        <v>295</v>
      </c>
      <c r="G158" s="438" t="s">
        <v>295</v>
      </c>
      <c r="H158" s="438">
        <v>4</v>
      </c>
      <c r="I158" s="438">
        <v>1</v>
      </c>
      <c r="J158" s="112" t="s">
        <v>949</v>
      </c>
      <c r="K158" s="438" t="s">
        <v>950</v>
      </c>
      <c r="L158" s="439">
        <v>2253000</v>
      </c>
      <c r="M158" s="440">
        <v>9012000</v>
      </c>
      <c r="N158" s="112" t="s">
        <v>951</v>
      </c>
      <c r="O158" s="438" t="s">
        <v>1450</v>
      </c>
      <c r="P158" s="438" t="s">
        <v>952</v>
      </c>
      <c r="Q158" s="441"/>
      <c r="R158" s="96" t="s">
        <v>945</v>
      </c>
      <c r="S158" s="96">
        <v>8146</v>
      </c>
      <c r="T158" s="113" t="s">
        <v>1345</v>
      </c>
      <c r="U158" s="106">
        <v>3</v>
      </c>
      <c r="V158" s="442">
        <v>45712</v>
      </c>
      <c r="W158" s="99">
        <f t="shared" si="1"/>
        <v>2</v>
      </c>
      <c r="X158" s="437"/>
      <c r="Y158" s="437"/>
      <c r="Z158" s="437"/>
      <c r="AA158" s="437"/>
      <c r="AB158" s="437"/>
      <c r="AC158" s="437"/>
      <c r="AD158" s="437"/>
      <c r="AE158" s="437"/>
      <c r="AF158" s="437"/>
      <c r="AG158" s="437"/>
      <c r="AH158" s="437"/>
      <c r="AI158" s="437"/>
      <c r="AJ158" s="437"/>
      <c r="AK158" s="437"/>
    </row>
    <row r="159" spans="1:37" ht="12.75" customHeight="1">
      <c r="A159" s="111" t="s">
        <v>1384</v>
      </c>
      <c r="B159" s="112" t="s">
        <v>1057</v>
      </c>
      <c r="C159" s="438" t="s">
        <v>1036</v>
      </c>
      <c r="D159" s="112">
        <v>80111601</v>
      </c>
      <c r="E159" s="438" t="s">
        <v>1058</v>
      </c>
      <c r="F159" s="112" t="s">
        <v>479</v>
      </c>
      <c r="G159" s="438" t="s">
        <v>479</v>
      </c>
      <c r="H159" s="438">
        <v>6</v>
      </c>
      <c r="I159" s="438">
        <v>1</v>
      </c>
      <c r="J159" s="112" t="s">
        <v>949</v>
      </c>
      <c r="K159" s="438" t="s">
        <v>950</v>
      </c>
      <c r="L159" s="439">
        <v>2253000</v>
      </c>
      <c r="M159" s="440">
        <v>13518000</v>
      </c>
      <c r="N159" s="112" t="s">
        <v>951</v>
      </c>
      <c r="O159" s="438" t="s">
        <v>1450</v>
      </c>
      <c r="P159" s="438" t="s">
        <v>952</v>
      </c>
      <c r="Q159" s="441" t="s">
        <v>1467</v>
      </c>
      <c r="R159" s="96" t="s">
        <v>945</v>
      </c>
      <c r="S159" s="96">
        <v>8146</v>
      </c>
      <c r="T159" s="113" t="s">
        <v>1345</v>
      </c>
      <c r="U159" s="106">
        <v>3</v>
      </c>
      <c r="V159" s="442">
        <v>45712</v>
      </c>
      <c r="W159" s="99">
        <f t="shared" si="1"/>
        <v>2</v>
      </c>
      <c r="X159" s="437"/>
      <c r="Y159" s="437"/>
      <c r="Z159" s="437"/>
      <c r="AA159" s="437"/>
      <c r="AB159" s="437"/>
      <c r="AC159" s="437"/>
      <c r="AD159" s="437"/>
      <c r="AE159" s="437"/>
      <c r="AF159" s="437"/>
      <c r="AG159" s="437"/>
      <c r="AH159" s="437"/>
      <c r="AI159" s="437"/>
      <c r="AJ159" s="437"/>
      <c r="AK159" s="437"/>
    </row>
    <row r="160" spans="1:37" ht="12.75" customHeight="1">
      <c r="A160" s="111" t="s">
        <v>1655</v>
      </c>
      <c r="B160" s="112" t="s">
        <v>1078</v>
      </c>
      <c r="C160" s="438" t="s">
        <v>1036</v>
      </c>
      <c r="D160" s="112">
        <v>80111601</v>
      </c>
      <c r="E160" s="438" t="s">
        <v>1079</v>
      </c>
      <c r="F160" s="112" t="s">
        <v>295</v>
      </c>
      <c r="G160" s="438" t="s">
        <v>295</v>
      </c>
      <c r="H160" s="438">
        <v>4</v>
      </c>
      <c r="I160" s="438">
        <v>1</v>
      </c>
      <c r="J160" s="112" t="s">
        <v>949</v>
      </c>
      <c r="K160" s="438" t="s">
        <v>950</v>
      </c>
      <c r="L160" s="439">
        <v>5500000</v>
      </c>
      <c r="M160" s="440">
        <v>22000000</v>
      </c>
      <c r="N160" s="112" t="s">
        <v>951</v>
      </c>
      <c r="O160" s="438" t="s">
        <v>1450</v>
      </c>
      <c r="P160" s="438" t="s">
        <v>952</v>
      </c>
      <c r="Q160" s="441"/>
      <c r="R160" s="96" t="s">
        <v>945</v>
      </c>
      <c r="S160" s="96">
        <v>8146</v>
      </c>
      <c r="T160" s="113" t="s">
        <v>1345</v>
      </c>
      <c r="U160" s="106">
        <v>3</v>
      </c>
      <c r="V160" s="442">
        <v>45712</v>
      </c>
      <c r="W160" s="99">
        <f t="shared" si="1"/>
        <v>2</v>
      </c>
      <c r="X160" s="437"/>
      <c r="Y160" s="437"/>
      <c r="Z160" s="437"/>
      <c r="AA160" s="437"/>
      <c r="AB160" s="437"/>
      <c r="AC160" s="437"/>
      <c r="AD160" s="437"/>
      <c r="AE160" s="437"/>
      <c r="AF160" s="437"/>
      <c r="AG160" s="437"/>
      <c r="AH160" s="437"/>
      <c r="AI160" s="437"/>
      <c r="AJ160" s="437"/>
      <c r="AK160" s="437"/>
    </row>
    <row r="161" spans="1:37" ht="12.75" customHeight="1">
      <c r="A161" s="111" t="s">
        <v>1384</v>
      </c>
      <c r="B161" s="112" t="s">
        <v>1078</v>
      </c>
      <c r="C161" s="438" t="s">
        <v>1036</v>
      </c>
      <c r="D161" s="112">
        <v>80111601</v>
      </c>
      <c r="E161" s="438" t="s">
        <v>1079</v>
      </c>
      <c r="F161" s="112" t="s">
        <v>479</v>
      </c>
      <c r="G161" s="438" t="s">
        <v>479</v>
      </c>
      <c r="H161" s="438">
        <v>5</v>
      </c>
      <c r="I161" s="438">
        <v>1</v>
      </c>
      <c r="J161" s="112" t="s">
        <v>949</v>
      </c>
      <c r="K161" s="438" t="s">
        <v>950</v>
      </c>
      <c r="L161" s="439">
        <v>5500000</v>
      </c>
      <c r="M161" s="440">
        <v>27500000</v>
      </c>
      <c r="N161" s="112" t="s">
        <v>951</v>
      </c>
      <c r="O161" s="438" t="s">
        <v>1450</v>
      </c>
      <c r="P161" s="438" t="s">
        <v>952</v>
      </c>
      <c r="Q161" s="441" t="s">
        <v>1467</v>
      </c>
      <c r="R161" s="96" t="s">
        <v>945</v>
      </c>
      <c r="S161" s="96">
        <v>8146</v>
      </c>
      <c r="T161" s="113" t="s">
        <v>1345</v>
      </c>
      <c r="U161" s="106">
        <v>3</v>
      </c>
      <c r="V161" s="442">
        <v>45712</v>
      </c>
      <c r="W161" s="99">
        <f t="shared" si="1"/>
        <v>2</v>
      </c>
      <c r="X161" s="437"/>
      <c r="Y161" s="437"/>
      <c r="Z161" s="437"/>
      <c r="AA161" s="437"/>
      <c r="AB161" s="437"/>
      <c r="AC161" s="437"/>
      <c r="AD161" s="437"/>
      <c r="AE161" s="437"/>
      <c r="AF161" s="437"/>
      <c r="AG161" s="437"/>
      <c r="AH161" s="437"/>
      <c r="AI161" s="437"/>
      <c r="AJ161" s="437"/>
      <c r="AK161" s="437"/>
    </row>
    <row r="162" spans="1:37" ht="12.75" customHeight="1">
      <c r="A162" s="111" t="s">
        <v>1655</v>
      </c>
      <c r="B162" s="112" t="s">
        <v>1067</v>
      </c>
      <c r="C162" s="438" t="s">
        <v>1036</v>
      </c>
      <c r="D162" s="112">
        <v>80111601</v>
      </c>
      <c r="E162" s="438" t="s">
        <v>1470</v>
      </c>
      <c r="F162" s="112" t="s">
        <v>479</v>
      </c>
      <c r="G162" s="438" t="s">
        <v>479</v>
      </c>
      <c r="H162" s="438">
        <v>6</v>
      </c>
      <c r="I162" s="438">
        <v>1</v>
      </c>
      <c r="J162" s="112" t="s">
        <v>949</v>
      </c>
      <c r="K162" s="438" t="s">
        <v>950</v>
      </c>
      <c r="L162" s="439">
        <v>4500000</v>
      </c>
      <c r="M162" s="440">
        <v>27000000</v>
      </c>
      <c r="N162" s="112" t="s">
        <v>951</v>
      </c>
      <c r="O162" s="438" t="s">
        <v>1450</v>
      </c>
      <c r="P162" s="438" t="s">
        <v>952</v>
      </c>
      <c r="Q162" s="441"/>
      <c r="R162" s="96" t="s">
        <v>945</v>
      </c>
      <c r="S162" s="96">
        <v>8146</v>
      </c>
      <c r="T162" s="113" t="s">
        <v>1345</v>
      </c>
      <c r="U162" s="106">
        <v>3</v>
      </c>
      <c r="V162" s="442">
        <v>45712</v>
      </c>
      <c r="W162" s="99">
        <f t="shared" si="1"/>
        <v>2</v>
      </c>
      <c r="X162" s="437"/>
      <c r="Y162" s="437"/>
      <c r="Z162" s="437"/>
      <c r="AA162" s="437"/>
      <c r="AB162" s="437"/>
      <c r="AC162" s="437"/>
      <c r="AD162" s="437"/>
      <c r="AE162" s="437"/>
      <c r="AF162" s="437"/>
      <c r="AG162" s="437"/>
      <c r="AH162" s="437"/>
      <c r="AI162" s="437"/>
      <c r="AJ162" s="437"/>
      <c r="AK162" s="437"/>
    </row>
    <row r="163" spans="1:37" ht="12.75" customHeight="1">
      <c r="A163" s="111" t="s">
        <v>1384</v>
      </c>
      <c r="B163" s="112" t="s">
        <v>1067</v>
      </c>
      <c r="C163" s="438" t="s">
        <v>1036</v>
      </c>
      <c r="D163" s="112">
        <v>80111601</v>
      </c>
      <c r="E163" s="438" t="s">
        <v>1470</v>
      </c>
      <c r="F163" s="112" t="s">
        <v>295</v>
      </c>
      <c r="G163" s="438" t="s">
        <v>295</v>
      </c>
      <c r="H163" s="438">
        <v>8</v>
      </c>
      <c r="I163" s="438">
        <v>1</v>
      </c>
      <c r="J163" s="112" t="s">
        <v>949</v>
      </c>
      <c r="K163" s="438" t="s">
        <v>950</v>
      </c>
      <c r="L163" s="439">
        <v>4500000</v>
      </c>
      <c r="M163" s="440">
        <v>36000000</v>
      </c>
      <c r="N163" s="112" t="s">
        <v>951</v>
      </c>
      <c r="O163" s="438" t="s">
        <v>1450</v>
      </c>
      <c r="P163" s="438" t="s">
        <v>952</v>
      </c>
      <c r="Q163" s="441" t="s">
        <v>1471</v>
      </c>
      <c r="R163" s="96" t="s">
        <v>945</v>
      </c>
      <c r="S163" s="96">
        <v>8146</v>
      </c>
      <c r="T163" s="113" t="s">
        <v>1345</v>
      </c>
      <c r="U163" s="106">
        <v>3</v>
      </c>
      <c r="V163" s="442">
        <v>45712</v>
      </c>
      <c r="W163" s="99">
        <f t="shared" si="1"/>
        <v>2</v>
      </c>
      <c r="X163" s="437"/>
      <c r="Y163" s="437"/>
      <c r="Z163" s="437"/>
      <c r="AA163" s="437"/>
      <c r="AB163" s="437"/>
      <c r="AC163" s="437"/>
      <c r="AD163" s="437"/>
      <c r="AE163" s="437"/>
      <c r="AF163" s="437"/>
      <c r="AG163" s="437"/>
      <c r="AH163" s="437"/>
      <c r="AI163" s="437"/>
      <c r="AJ163" s="437"/>
      <c r="AK163" s="437"/>
    </row>
    <row r="164" spans="1:37" ht="12.75" customHeight="1">
      <c r="A164" s="111" t="s">
        <v>1655</v>
      </c>
      <c r="B164" s="112" t="s">
        <v>1073</v>
      </c>
      <c r="C164" s="438" t="s">
        <v>1036</v>
      </c>
      <c r="D164" s="112">
        <v>80111601</v>
      </c>
      <c r="E164" s="438" t="s">
        <v>1663</v>
      </c>
      <c r="F164" s="112" t="s">
        <v>295</v>
      </c>
      <c r="G164" s="438" t="s">
        <v>295</v>
      </c>
      <c r="H164" s="438">
        <v>4</v>
      </c>
      <c r="I164" s="438">
        <v>1</v>
      </c>
      <c r="J164" s="112" t="s">
        <v>949</v>
      </c>
      <c r="K164" s="438" t="s">
        <v>950</v>
      </c>
      <c r="L164" s="439">
        <v>2253000</v>
      </c>
      <c r="M164" s="440">
        <v>9012000</v>
      </c>
      <c r="N164" s="112" t="s">
        <v>951</v>
      </c>
      <c r="O164" s="438" t="s">
        <v>1450</v>
      </c>
      <c r="P164" s="438" t="s">
        <v>952</v>
      </c>
      <c r="Q164" s="441"/>
      <c r="R164" s="96" t="s">
        <v>945</v>
      </c>
      <c r="S164" s="96">
        <v>8146</v>
      </c>
      <c r="T164" s="113" t="s">
        <v>1345</v>
      </c>
      <c r="U164" s="106">
        <v>3</v>
      </c>
      <c r="V164" s="442">
        <v>45712</v>
      </c>
      <c r="W164" s="99">
        <f t="shared" si="1"/>
        <v>2</v>
      </c>
      <c r="X164" s="437"/>
      <c r="Y164" s="437"/>
      <c r="Z164" s="437"/>
      <c r="AA164" s="437"/>
      <c r="AB164" s="437"/>
      <c r="AC164" s="437"/>
      <c r="AD164" s="437"/>
      <c r="AE164" s="437"/>
      <c r="AF164" s="437"/>
      <c r="AG164" s="437"/>
      <c r="AH164" s="437"/>
      <c r="AI164" s="437"/>
      <c r="AJ164" s="437"/>
      <c r="AK164" s="437"/>
    </row>
    <row r="165" spans="1:37" ht="12.75" customHeight="1">
      <c r="A165" s="111" t="s">
        <v>1384</v>
      </c>
      <c r="B165" s="112" t="s">
        <v>1073</v>
      </c>
      <c r="C165" s="438" t="s">
        <v>1036</v>
      </c>
      <c r="D165" s="112">
        <v>80111601</v>
      </c>
      <c r="E165" s="438" t="s">
        <v>1472</v>
      </c>
      <c r="F165" s="112" t="s">
        <v>295</v>
      </c>
      <c r="G165" s="438" t="s">
        <v>295</v>
      </c>
      <c r="H165" s="438">
        <v>8</v>
      </c>
      <c r="I165" s="438">
        <v>1</v>
      </c>
      <c r="J165" s="112" t="s">
        <v>949</v>
      </c>
      <c r="K165" s="438" t="s">
        <v>950</v>
      </c>
      <c r="L165" s="439">
        <v>4500000</v>
      </c>
      <c r="M165" s="440">
        <v>36000000</v>
      </c>
      <c r="N165" s="112" t="s">
        <v>951</v>
      </c>
      <c r="O165" s="438" t="s">
        <v>1450</v>
      </c>
      <c r="P165" s="438" t="s">
        <v>952</v>
      </c>
      <c r="Q165" s="441" t="s">
        <v>1460</v>
      </c>
      <c r="R165" s="96" t="s">
        <v>945</v>
      </c>
      <c r="S165" s="96">
        <v>8146</v>
      </c>
      <c r="T165" s="113" t="s">
        <v>1345</v>
      </c>
      <c r="U165" s="106">
        <v>3</v>
      </c>
      <c r="V165" s="442">
        <v>45712</v>
      </c>
      <c r="W165" s="99">
        <f t="shared" si="1"/>
        <v>2</v>
      </c>
      <c r="X165" s="437"/>
      <c r="Y165" s="437"/>
      <c r="Z165" s="437"/>
      <c r="AA165" s="437"/>
      <c r="AB165" s="437"/>
      <c r="AC165" s="437"/>
      <c r="AD165" s="437"/>
      <c r="AE165" s="437"/>
      <c r="AF165" s="437"/>
      <c r="AG165" s="437"/>
      <c r="AH165" s="437"/>
      <c r="AI165" s="437"/>
      <c r="AJ165" s="437"/>
      <c r="AK165" s="437"/>
    </row>
    <row r="166" spans="1:37" ht="12.75" customHeight="1">
      <c r="A166" s="111" t="s">
        <v>1655</v>
      </c>
      <c r="B166" s="112" t="s">
        <v>1039</v>
      </c>
      <c r="C166" s="438" t="s">
        <v>1036</v>
      </c>
      <c r="D166" s="112">
        <v>80111601</v>
      </c>
      <c r="E166" s="438" t="s">
        <v>1473</v>
      </c>
      <c r="F166" s="112" t="s">
        <v>479</v>
      </c>
      <c r="G166" s="438" t="s">
        <v>479</v>
      </c>
      <c r="H166" s="438">
        <v>6</v>
      </c>
      <c r="I166" s="438">
        <v>1</v>
      </c>
      <c r="J166" s="112" t="s">
        <v>949</v>
      </c>
      <c r="K166" s="438" t="s">
        <v>950</v>
      </c>
      <c r="L166" s="439">
        <v>4500000</v>
      </c>
      <c r="M166" s="440">
        <v>27000000</v>
      </c>
      <c r="N166" s="112" t="s">
        <v>951</v>
      </c>
      <c r="O166" s="438" t="s">
        <v>1450</v>
      </c>
      <c r="P166" s="438" t="s">
        <v>952</v>
      </c>
      <c r="Q166" s="441"/>
      <c r="R166" s="96" t="s">
        <v>945</v>
      </c>
      <c r="S166" s="96">
        <v>8146</v>
      </c>
      <c r="T166" s="113" t="s">
        <v>1345</v>
      </c>
      <c r="U166" s="106">
        <v>3</v>
      </c>
      <c r="V166" s="442">
        <v>45712</v>
      </c>
      <c r="W166" s="99">
        <f t="shared" si="1"/>
        <v>2</v>
      </c>
      <c r="X166" s="437"/>
      <c r="Y166" s="437"/>
      <c r="Z166" s="437"/>
      <c r="AA166" s="437"/>
      <c r="AB166" s="437"/>
      <c r="AC166" s="437"/>
      <c r="AD166" s="437"/>
      <c r="AE166" s="437"/>
      <c r="AF166" s="437"/>
      <c r="AG166" s="437"/>
      <c r="AH166" s="437"/>
      <c r="AI166" s="437"/>
      <c r="AJ166" s="437"/>
      <c r="AK166" s="437"/>
    </row>
    <row r="167" spans="1:37" ht="12.75" customHeight="1">
      <c r="A167" s="111" t="s">
        <v>1384</v>
      </c>
      <c r="B167" s="112" t="s">
        <v>1039</v>
      </c>
      <c r="C167" s="438" t="s">
        <v>1036</v>
      </c>
      <c r="D167" s="112">
        <v>80111601</v>
      </c>
      <c r="E167" s="438" t="s">
        <v>1473</v>
      </c>
      <c r="F167" s="112" t="s">
        <v>479</v>
      </c>
      <c r="G167" s="438" t="s">
        <v>479</v>
      </c>
      <c r="H167" s="438">
        <v>6</v>
      </c>
      <c r="I167" s="438">
        <v>1</v>
      </c>
      <c r="J167" s="112" t="s">
        <v>949</v>
      </c>
      <c r="K167" s="438" t="s">
        <v>950</v>
      </c>
      <c r="L167" s="439">
        <v>4633000</v>
      </c>
      <c r="M167" s="440">
        <v>27798000</v>
      </c>
      <c r="N167" s="112" t="s">
        <v>951</v>
      </c>
      <c r="O167" s="438" t="s">
        <v>1450</v>
      </c>
      <c r="P167" s="438" t="s">
        <v>952</v>
      </c>
      <c r="Q167" s="441" t="s">
        <v>1453</v>
      </c>
      <c r="R167" s="96" t="s">
        <v>945</v>
      </c>
      <c r="S167" s="96">
        <v>8146</v>
      </c>
      <c r="T167" s="113" t="s">
        <v>1345</v>
      </c>
      <c r="U167" s="106">
        <v>3</v>
      </c>
      <c r="V167" s="442">
        <v>45712</v>
      </c>
      <c r="W167" s="99">
        <f t="shared" si="1"/>
        <v>2</v>
      </c>
      <c r="X167" s="437"/>
      <c r="Y167" s="437"/>
      <c r="Z167" s="437"/>
      <c r="AA167" s="437"/>
      <c r="AB167" s="437"/>
      <c r="AC167" s="437"/>
      <c r="AD167" s="437"/>
      <c r="AE167" s="437"/>
      <c r="AF167" s="437"/>
      <c r="AG167" s="437"/>
      <c r="AH167" s="437"/>
      <c r="AI167" s="437"/>
      <c r="AJ167" s="437"/>
      <c r="AK167" s="437"/>
    </row>
    <row r="168" spans="1:37" ht="12.75" customHeight="1">
      <c r="A168" s="111" t="s">
        <v>1655</v>
      </c>
      <c r="B168" s="112" t="s">
        <v>1034</v>
      </c>
      <c r="C168" s="438" t="s">
        <v>1036</v>
      </c>
      <c r="D168" s="112">
        <v>80111601</v>
      </c>
      <c r="E168" s="438" t="s">
        <v>1664</v>
      </c>
      <c r="F168" s="112" t="s">
        <v>479</v>
      </c>
      <c r="G168" s="438" t="s">
        <v>479</v>
      </c>
      <c r="H168" s="438">
        <v>6</v>
      </c>
      <c r="I168" s="438">
        <v>1</v>
      </c>
      <c r="J168" s="112" t="s">
        <v>949</v>
      </c>
      <c r="K168" s="438" t="s">
        <v>950</v>
      </c>
      <c r="L168" s="439">
        <v>6000000</v>
      </c>
      <c r="M168" s="440">
        <v>36000000</v>
      </c>
      <c r="N168" s="112" t="s">
        <v>951</v>
      </c>
      <c r="O168" s="438" t="s">
        <v>1450</v>
      </c>
      <c r="P168" s="438" t="s">
        <v>952</v>
      </c>
      <c r="Q168" s="441"/>
      <c r="R168" s="96" t="s">
        <v>945</v>
      </c>
      <c r="S168" s="96">
        <v>8146</v>
      </c>
      <c r="T168" s="113" t="s">
        <v>1345</v>
      </c>
      <c r="U168" s="106">
        <v>3</v>
      </c>
      <c r="V168" s="442">
        <v>45712</v>
      </c>
      <c r="W168" s="99">
        <f t="shared" si="1"/>
        <v>2</v>
      </c>
      <c r="X168" s="437"/>
      <c r="Y168" s="437"/>
      <c r="Z168" s="437"/>
      <c r="AA168" s="437"/>
      <c r="AB168" s="437"/>
      <c r="AC168" s="437"/>
      <c r="AD168" s="437"/>
      <c r="AE168" s="437"/>
      <c r="AF168" s="437"/>
      <c r="AG168" s="437"/>
      <c r="AH168" s="437"/>
      <c r="AI168" s="437"/>
      <c r="AJ168" s="437"/>
      <c r="AK168" s="437"/>
    </row>
    <row r="169" spans="1:37" ht="12.75" customHeight="1">
      <c r="A169" s="111" t="s">
        <v>1384</v>
      </c>
      <c r="B169" s="112" t="s">
        <v>1034</v>
      </c>
      <c r="C169" s="438" t="s">
        <v>1036</v>
      </c>
      <c r="D169" s="112">
        <v>80111601</v>
      </c>
      <c r="E169" s="438" t="s">
        <v>1474</v>
      </c>
      <c r="F169" s="112" t="s">
        <v>479</v>
      </c>
      <c r="G169" s="438" t="s">
        <v>479</v>
      </c>
      <c r="H169" s="438">
        <v>6</v>
      </c>
      <c r="I169" s="438">
        <v>1</v>
      </c>
      <c r="J169" s="112" t="s">
        <v>949</v>
      </c>
      <c r="K169" s="438" t="s">
        <v>950</v>
      </c>
      <c r="L169" s="439">
        <v>6000000</v>
      </c>
      <c r="M169" s="440">
        <v>36000000</v>
      </c>
      <c r="N169" s="112" t="s">
        <v>951</v>
      </c>
      <c r="O169" s="438" t="s">
        <v>1450</v>
      </c>
      <c r="P169" s="438" t="s">
        <v>952</v>
      </c>
      <c r="Q169" s="441" t="s">
        <v>1475</v>
      </c>
      <c r="R169" s="96" t="s">
        <v>945</v>
      </c>
      <c r="S169" s="96">
        <v>8146</v>
      </c>
      <c r="T169" s="113" t="s">
        <v>1345</v>
      </c>
      <c r="U169" s="106">
        <v>3</v>
      </c>
      <c r="V169" s="442">
        <v>45712</v>
      </c>
      <c r="W169" s="99">
        <f t="shared" si="1"/>
        <v>2</v>
      </c>
      <c r="X169" s="437"/>
      <c r="Y169" s="437"/>
      <c r="Z169" s="437"/>
      <c r="AA169" s="437"/>
      <c r="AB169" s="437"/>
      <c r="AC169" s="437"/>
      <c r="AD169" s="437"/>
      <c r="AE169" s="437"/>
      <c r="AF169" s="437"/>
      <c r="AG169" s="437"/>
      <c r="AH169" s="437"/>
      <c r="AI169" s="437"/>
      <c r="AJ169" s="437"/>
      <c r="AK169" s="437"/>
    </row>
    <row r="170" spans="1:37" ht="12.75" customHeight="1">
      <c r="A170" s="111" t="s">
        <v>1655</v>
      </c>
      <c r="B170" s="112" t="s">
        <v>1092</v>
      </c>
      <c r="C170" s="438" t="s">
        <v>1036</v>
      </c>
      <c r="D170" s="112">
        <v>80111601</v>
      </c>
      <c r="E170" s="438" t="s">
        <v>1476</v>
      </c>
      <c r="F170" s="112" t="s">
        <v>963</v>
      </c>
      <c r="G170" s="438" t="s">
        <v>963</v>
      </c>
      <c r="H170" s="438">
        <v>1</v>
      </c>
      <c r="I170" s="438">
        <v>1</v>
      </c>
      <c r="J170" s="112" t="s">
        <v>949</v>
      </c>
      <c r="K170" s="438" t="s">
        <v>950</v>
      </c>
      <c r="L170" s="439" t="s">
        <v>1464</v>
      </c>
      <c r="M170" s="440">
        <v>83172000</v>
      </c>
      <c r="N170" s="112" t="s">
        <v>951</v>
      </c>
      <c r="O170" s="438" t="s">
        <v>1450</v>
      </c>
      <c r="P170" s="438" t="s">
        <v>952</v>
      </c>
      <c r="Q170" s="441"/>
      <c r="R170" s="96" t="s">
        <v>945</v>
      </c>
      <c r="S170" s="96">
        <v>8146</v>
      </c>
      <c r="T170" s="113" t="s">
        <v>1345</v>
      </c>
      <c r="U170" s="106">
        <v>3</v>
      </c>
      <c r="V170" s="442">
        <v>45712</v>
      </c>
      <c r="W170" s="99">
        <f t="shared" si="1"/>
        <v>2</v>
      </c>
      <c r="X170" s="437"/>
      <c r="Y170" s="437"/>
      <c r="Z170" s="437"/>
      <c r="AA170" s="437"/>
      <c r="AB170" s="437"/>
      <c r="AC170" s="437"/>
      <c r="AD170" s="437"/>
      <c r="AE170" s="437"/>
      <c r="AF170" s="437"/>
      <c r="AG170" s="437"/>
      <c r="AH170" s="437"/>
      <c r="AI170" s="437"/>
      <c r="AJ170" s="437"/>
      <c r="AK170" s="437"/>
    </row>
    <row r="171" spans="1:37" ht="12.75" customHeight="1">
      <c r="A171" s="111" t="s">
        <v>1384</v>
      </c>
      <c r="B171" s="112" t="s">
        <v>1092</v>
      </c>
      <c r="C171" s="438" t="s">
        <v>1036</v>
      </c>
      <c r="D171" s="112">
        <v>80111601</v>
      </c>
      <c r="E171" s="438" t="s">
        <v>1476</v>
      </c>
      <c r="F171" s="112" t="s">
        <v>963</v>
      </c>
      <c r="G171" s="438" t="s">
        <v>963</v>
      </c>
      <c r="H171" s="438">
        <v>1</v>
      </c>
      <c r="I171" s="438">
        <v>1</v>
      </c>
      <c r="J171" s="112" t="s">
        <v>949</v>
      </c>
      <c r="K171" s="438" t="s">
        <v>950</v>
      </c>
      <c r="L171" s="439" t="s">
        <v>1464</v>
      </c>
      <c r="M171" s="440">
        <v>41380000</v>
      </c>
      <c r="N171" s="112" t="s">
        <v>951</v>
      </c>
      <c r="O171" s="438" t="s">
        <v>1450</v>
      </c>
      <c r="P171" s="438" t="s">
        <v>952</v>
      </c>
      <c r="Q171" s="441" t="s">
        <v>1466</v>
      </c>
      <c r="R171" s="96" t="s">
        <v>945</v>
      </c>
      <c r="S171" s="96">
        <v>8146</v>
      </c>
      <c r="T171" s="113" t="s">
        <v>1345</v>
      </c>
      <c r="U171" s="106">
        <v>3</v>
      </c>
      <c r="V171" s="442">
        <v>45712</v>
      </c>
      <c r="W171" s="99">
        <f t="shared" si="1"/>
        <v>2</v>
      </c>
      <c r="X171" s="437"/>
      <c r="Y171" s="437"/>
      <c r="Z171" s="437"/>
      <c r="AA171" s="437"/>
      <c r="AB171" s="437"/>
      <c r="AC171" s="437"/>
      <c r="AD171" s="437"/>
      <c r="AE171" s="437"/>
      <c r="AF171" s="437"/>
      <c r="AG171" s="437"/>
      <c r="AH171" s="437"/>
      <c r="AI171" s="437"/>
      <c r="AJ171" s="437"/>
      <c r="AK171" s="437"/>
    </row>
    <row r="172" spans="1:37" ht="12.75" customHeight="1">
      <c r="A172" s="111" t="s">
        <v>1655</v>
      </c>
      <c r="B172" s="114" t="s">
        <v>1099</v>
      </c>
      <c r="C172" s="438" t="s">
        <v>1096</v>
      </c>
      <c r="D172" s="112">
        <v>80111600</v>
      </c>
      <c r="E172" s="438" t="s">
        <v>1665</v>
      </c>
      <c r="F172" s="112" t="s">
        <v>418</v>
      </c>
      <c r="G172" s="438" t="s">
        <v>479</v>
      </c>
      <c r="H172" s="438">
        <v>6</v>
      </c>
      <c r="I172" s="438">
        <v>1</v>
      </c>
      <c r="J172" s="112" t="s">
        <v>949</v>
      </c>
      <c r="K172" s="438" t="s">
        <v>950</v>
      </c>
      <c r="L172" s="439">
        <v>5300000</v>
      </c>
      <c r="M172" s="440">
        <v>31800000</v>
      </c>
      <c r="N172" s="112" t="s">
        <v>1478</v>
      </c>
      <c r="O172" s="438" t="s">
        <v>1450</v>
      </c>
      <c r="P172" s="438" t="s">
        <v>952</v>
      </c>
      <c r="Q172" s="443"/>
      <c r="R172" s="96" t="s">
        <v>945</v>
      </c>
      <c r="S172" s="96">
        <v>8146</v>
      </c>
      <c r="T172" s="113" t="s">
        <v>1345</v>
      </c>
      <c r="U172" s="106">
        <v>3</v>
      </c>
      <c r="V172" s="442">
        <v>45712</v>
      </c>
      <c r="W172" s="99">
        <f t="shared" si="1"/>
        <v>2</v>
      </c>
      <c r="X172" s="437"/>
      <c r="Y172" s="437"/>
      <c r="Z172" s="437"/>
      <c r="AA172" s="437"/>
      <c r="AB172" s="437"/>
      <c r="AC172" s="437"/>
      <c r="AD172" s="437"/>
      <c r="AE172" s="437"/>
      <c r="AF172" s="437"/>
      <c r="AG172" s="437"/>
      <c r="AH172" s="437"/>
      <c r="AI172" s="437"/>
      <c r="AJ172" s="437"/>
      <c r="AK172" s="437"/>
    </row>
    <row r="173" spans="1:37" ht="12.75" customHeight="1">
      <c r="A173" s="111" t="s">
        <v>1384</v>
      </c>
      <c r="B173" s="114" t="s">
        <v>1099</v>
      </c>
      <c r="C173" s="438" t="s">
        <v>1096</v>
      </c>
      <c r="D173" s="112">
        <v>80111600</v>
      </c>
      <c r="E173" s="438" t="s">
        <v>1477</v>
      </c>
      <c r="F173" s="112" t="s">
        <v>479</v>
      </c>
      <c r="G173" s="438" t="s">
        <v>479</v>
      </c>
      <c r="H173" s="438">
        <v>6</v>
      </c>
      <c r="I173" s="438">
        <v>1</v>
      </c>
      <c r="J173" s="112" t="s">
        <v>949</v>
      </c>
      <c r="K173" s="438" t="s">
        <v>950</v>
      </c>
      <c r="L173" s="439">
        <v>5300000</v>
      </c>
      <c r="M173" s="440">
        <v>31800000</v>
      </c>
      <c r="N173" s="112" t="s">
        <v>1478</v>
      </c>
      <c r="O173" s="438" t="s">
        <v>1450</v>
      </c>
      <c r="P173" s="438" t="s">
        <v>952</v>
      </c>
      <c r="Q173" s="443" t="s">
        <v>1479</v>
      </c>
      <c r="R173" s="96" t="s">
        <v>945</v>
      </c>
      <c r="S173" s="96">
        <v>8146</v>
      </c>
      <c r="T173" s="113" t="s">
        <v>1345</v>
      </c>
      <c r="U173" s="106">
        <v>3</v>
      </c>
      <c r="V173" s="442">
        <v>45712</v>
      </c>
      <c r="W173" s="99">
        <f t="shared" si="1"/>
        <v>2</v>
      </c>
      <c r="X173" s="437"/>
      <c r="Y173" s="437"/>
      <c r="Z173" s="437"/>
      <c r="AA173" s="437"/>
      <c r="AB173" s="437"/>
      <c r="AC173" s="437"/>
      <c r="AD173" s="437"/>
      <c r="AE173" s="437"/>
      <c r="AF173" s="437"/>
      <c r="AG173" s="437"/>
      <c r="AH173" s="437"/>
      <c r="AI173" s="437"/>
      <c r="AJ173" s="437"/>
      <c r="AK173" s="437"/>
    </row>
    <row r="174" spans="1:37" ht="12.75" customHeight="1">
      <c r="A174" s="111" t="s">
        <v>1655</v>
      </c>
      <c r="B174" s="114" t="s">
        <v>1103</v>
      </c>
      <c r="C174" s="438" t="s">
        <v>1096</v>
      </c>
      <c r="D174" s="112">
        <v>80111600</v>
      </c>
      <c r="E174" s="438" t="s">
        <v>1666</v>
      </c>
      <c r="F174" s="112" t="s">
        <v>479</v>
      </c>
      <c r="G174" s="438" t="s">
        <v>479</v>
      </c>
      <c r="H174" s="438">
        <v>6</v>
      </c>
      <c r="I174" s="438">
        <v>1</v>
      </c>
      <c r="J174" s="112" t="s">
        <v>949</v>
      </c>
      <c r="K174" s="438" t="s">
        <v>950</v>
      </c>
      <c r="L174" s="439">
        <v>4700000</v>
      </c>
      <c r="M174" s="440">
        <v>28200000</v>
      </c>
      <c r="N174" s="112" t="s">
        <v>1478</v>
      </c>
      <c r="O174" s="438" t="s">
        <v>1450</v>
      </c>
      <c r="P174" s="438" t="s">
        <v>952</v>
      </c>
      <c r="Q174" s="438"/>
      <c r="R174" s="96" t="s">
        <v>945</v>
      </c>
      <c r="S174" s="96">
        <v>8146</v>
      </c>
      <c r="T174" s="113" t="s">
        <v>1345</v>
      </c>
      <c r="U174" s="106">
        <v>3</v>
      </c>
      <c r="V174" s="442">
        <v>45712</v>
      </c>
      <c r="W174" s="99">
        <f t="shared" si="1"/>
        <v>2</v>
      </c>
      <c r="X174" s="437"/>
      <c r="Y174" s="437"/>
      <c r="Z174" s="437"/>
      <c r="AA174" s="437"/>
      <c r="AB174" s="437"/>
      <c r="AC174" s="437"/>
      <c r="AD174" s="437"/>
      <c r="AE174" s="437"/>
      <c r="AF174" s="437"/>
      <c r="AG174" s="437"/>
      <c r="AH174" s="437"/>
      <c r="AI174" s="437"/>
      <c r="AJ174" s="437"/>
      <c r="AK174" s="437"/>
    </row>
    <row r="175" spans="1:37" ht="12.75" customHeight="1">
      <c r="A175" s="111" t="s">
        <v>1384</v>
      </c>
      <c r="B175" s="114" t="s">
        <v>1103</v>
      </c>
      <c r="C175" s="438" t="s">
        <v>1096</v>
      </c>
      <c r="D175" s="112">
        <v>80111600</v>
      </c>
      <c r="E175" s="438" t="s">
        <v>1480</v>
      </c>
      <c r="F175" s="112" t="s">
        <v>479</v>
      </c>
      <c r="G175" s="438" t="s">
        <v>479</v>
      </c>
      <c r="H175" s="438">
        <v>6</v>
      </c>
      <c r="I175" s="438">
        <v>1</v>
      </c>
      <c r="J175" s="112" t="s">
        <v>949</v>
      </c>
      <c r="K175" s="438" t="s">
        <v>950</v>
      </c>
      <c r="L175" s="439">
        <v>4700000</v>
      </c>
      <c r="M175" s="440">
        <v>28200000</v>
      </c>
      <c r="N175" s="112" t="s">
        <v>1478</v>
      </c>
      <c r="O175" s="438" t="s">
        <v>1450</v>
      </c>
      <c r="P175" s="438" t="s">
        <v>952</v>
      </c>
      <c r="Q175" s="443" t="s">
        <v>1481</v>
      </c>
      <c r="R175" s="96" t="s">
        <v>945</v>
      </c>
      <c r="S175" s="96">
        <v>8146</v>
      </c>
      <c r="T175" s="113" t="s">
        <v>1345</v>
      </c>
      <c r="U175" s="106">
        <v>3</v>
      </c>
      <c r="V175" s="442">
        <v>45712</v>
      </c>
      <c r="W175" s="99">
        <f t="shared" si="1"/>
        <v>2</v>
      </c>
      <c r="X175" s="437"/>
      <c r="Y175" s="437"/>
      <c r="Z175" s="437"/>
      <c r="AA175" s="437"/>
      <c r="AB175" s="437"/>
      <c r="AC175" s="437"/>
      <c r="AD175" s="437"/>
      <c r="AE175" s="437"/>
      <c r="AF175" s="437"/>
      <c r="AG175" s="437"/>
      <c r="AH175" s="437"/>
      <c r="AI175" s="437"/>
      <c r="AJ175" s="437"/>
      <c r="AK175" s="437"/>
    </row>
    <row r="176" spans="1:37" ht="12.75" customHeight="1">
      <c r="A176" s="111" t="s">
        <v>1655</v>
      </c>
      <c r="B176" s="114" t="s">
        <v>1105</v>
      </c>
      <c r="C176" s="438" t="s">
        <v>1096</v>
      </c>
      <c r="D176" s="112">
        <v>80111600</v>
      </c>
      <c r="E176" s="438" t="s">
        <v>1667</v>
      </c>
      <c r="F176" s="112" t="s">
        <v>479</v>
      </c>
      <c r="G176" s="438" t="s">
        <v>479</v>
      </c>
      <c r="H176" s="438">
        <v>6</v>
      </c>
      <c r="I176" s="438">
        <v>1</v>
      </c>
      <c r="J176" s="112" t="s">
        <v>949</v>
      </c>
      <c r="K176" s="438" t="s">
        <v>950</v>
      </c>
      <c r="L176" s="439">
        <v>3000000</v>
      </c>
      <c r="M176" s="440">
        <v>18000000</v>
      </c>
      <c r="N176" s="112" t="s">
        <v>1478</v>
      </c>
      <c r="O176" s="438" t="s">
        <v>1450</v>
      </c>
      <c r="P176" s="438" t="s">
        <v>952</v>
      </c>
      <c r="Q176" s="443"/>
      <c r="R176" s="96" t="s">
        <v>945</v>
      </c>
      <c r="S176" s="96">
        <v>8146</v>
      </c>
      <c r="T176" s="113" t="s">
        <v>1345</v>
      </c>
      <c r="U176" s="106">
        <v>3</v>
      </c>
      <c r="V176" s="442">
        <v>45712</v>
      </c>
      <c r="W176" s="99">
        <f t="shared" si="1"/>
        <v>2</v>
      </c>
      <c r="X176" s="437"/>
      <c r="Y176" s="437"/>
      <c r="Z176" s="437"/>
      <c r="AA176" s="437"/>
      <c r="AB176" s="437"/>
      <c r="AC176" s="437"/>
      <c r="AD176" s="437"/>
      <c r="AE176" s="437"/>
      <c r="AF176" s="437"/>
      <c r="AG176" s="437"/>
      <c r="AH176" s="437"/>
      <c r="AI176" s="437"/>
      <c r="AJ176" s="437"/>
      <c r="AK176" s="437"/>
    </row>
    <row r="177" spans="1:37" ht="12.75" customHeight="1">
      <c r="A177" s="111" t="s">
        <v>1384</v>
      </c>
      <c r="B177" s="114" t="s">
        <v>1105</v>
      </c>
      <c r="C177" s="438" t="s">
        <v>1096</v>
      </c>
      <c r="D177" s="112">
        <v>80111600</v>
      </c>
      <c r="E177" s="438" t="s">
        <v>1482</v>
      </c>
      <c r="F177" s="112" t="s">
        <v>479</v>
      </c>
      <c r="G177" s="438" t="s">
        <v>479</v>
      </c>
      <c r="H177" s="438">
        <v>6</v>
      </c>
      <c r="I177" s="438">
        <v>1</v>
      </c>
      <c r="J177" s="112" t="s">
        <v>949</v>
      </c>
      <c r="K177" s="438" t="s">
        <v>950</v>
      </c>
      <c r="L177" s="439">
        <v>3000000</v>
      </c>
      <c r="M177" s="440">
        <v>18000000</v>
      </c>
      <c r="N177" s="112" t="s">
        <v>1478</v>
      </c>
      <c r="O177" s="438" t="s">
        <v>1450</v>
      </c>
      <c r="P177" s="438" t="s">
        <v>952</v>
      </c>
      <c r="Q177" s="443" t="s">
        <v>1481</v>
      </c>
      <c r="R177" s="96" t="s">
        <v>945</v>
      </c>
      <c r="S177" s="96">
        <v>8146</v>
      </c>
      <c r="T177" s="113" t="s">
        <v>1345</v>
      </c>
      <c r="U177" s="106">
        <v>3</v>
      </c>
      <c r="V177" s="442">
        <v>45712</v>
      </c>
      <c r="W177" s="99">
        <f t="shared" si="1"/>
        <v>2</v>
      </c>
      <c r="X177" s="437"/>
      <c r="Y177" s="437"/>
      <c r="Z177" s="437"/>
      <c r="AA177" s="437"/>
      <c r="AB177" s="437"/>
      <c r="AC177" s="437"/>
      <c r="AD177" s="437"/>
      <c r="AE177" s="437"/>
      <c r="AF177" s="437"/>
      <c r="AG177" s="437"/>
      <c r="AH177" s="437"/>
      <c r="AI177" s="437"/>
      <c r="AJ177" s="437"/>
      <c r="AK177" s="437"/>
    </row>
    <row r="178" spans="1:37" ht="12.75" customHeight="1">
      <c r="A178" s="111" t="s">
        <v>1655</v>
      </c>
      <c r="B178" s="114" t="s">
        <v>1107</v>
      </c>
      <c r="C178" s="438" t="s">
        <v>1096</v>
      </c>
      <c r="D178" s="112">
        <v>80111600</v>
      </c>
      <c r="E178" s="438" t="s">
        <v>1668</v>
      </c>
      <c r="F178" s="112" t="s">
        <v>479</v>
      </c>
      <c r="G178" s="438" t="s">
        <v>479</v>
      </c>
      <c r="H178" s="438">
        <v>6</v>
      </c>
      <c r="I178" s="438">
        <v>1</v>
      </c>
      <c r="J178" s="112" t="s">
        <v>949</v>
      </c>
      <c r="K178" s="438" t="s">
        <v>950</v>
      </c>
      <c r="L178" s="439">
        <v>3000000</v>
      </c>
      <c r="M178" s="440">
        <v>18000000</v>
      </c>
      <c r="N178" s="112" t="s">
        <v>1478</v>
      </c>
      <c r="O178" s="438" t="s">
        <v>1450</v>
      </c>
      <c r="P178" s="438" t="s">
        <v>952</v>
      </c>
      <c r="Q178" s="443"/>
      <c r="R178" s="96" t="s">
        <v>945</v>
      </c>
      <c r="S178" s="96">
        <v>8146</v>
      </c>
      <c r="T178" s="113" t="s">
        <v>1345</v>
      </c>
      <c r="U178" s="106">
        <v>3</v>
      </c>
      <c r="V178" s="442">
        <v>45712</v>
      </c>
      <c r="W178" s="99">
        <f t="shared" si="1"/>
        <v>2</v>
      </c>
      <c r="X178" s="437"/>
      <c r="Y178" s="437"/>
      <c r="Z178" s="437"/>
      <c r="AA178" s="437"/>
      <c r="AB178" s="437"/>
      <c r="AC178" s="437"/>
      <c r="AD178" s="437"/>
      <c r="AE178" s="437"/>
      <c r="AF178" s="437"/>
      <c r="AG178" s="437"/>
      <c r="AH178" s="437"/>
      <c r="AI178" s="437"/>
      <c r="AJ178" s="437"/>
      <c r="AK178" s="437"/>
    </row>
    <row r="179" spans="1:37" ht="12.75" customHeight="1">
      <c r="A179" s="111" t="s">
        <v>1384</v>
      </c>
      <c r="B179" s="114" t="s">
        <v>1107</v>
      </c>
      <c r="C179" s="438" t="s">
        <v>1096</v>
      </c>
      <c r="D179" s="112">
        <v>80111600</v>
      </c>
      <c r="E179" s="438" t="s">
        <v>1483</v>
      </c>
      <c r="F179" s="112" t="s">
        <v>479</v>
      </c>
      <c r="G179" s="438" t="s">
        <v>479</v>
      </c>
      <c r="H179" s="438">
        <v>6</v>
      </c>
      <c r="I179" s="438">
        <v>1</v>
      </c>
      <c r="J179" s="112" t="s">
        <v>949</v>
      </c>
      <c r="K179" s="438" t="s">
        <v>950</v>
      </c>
      <c r="L179" s="439">
        <v>3000000</v>
      </c>
      <c r="M179" s="440">
        <v>18000000</v>
      </c>
      <c r="N179" s="112" t="s">
        <v>1478</v>
      </c>
      <c r="O179" s="438" t="s">
        <v>1450</v>
      </c>
      <c r="P179" s="438" t="s">
        <v>952</v>
      </c>
      <c r="Q179" s="443" t="s">
        <v>1481</v>
      </c>
      <c r="R179" s="96" t="s">
        <v>945</v>
      </c>
      <c r="S179" s="96">
        <v>8146</v>
      </c>
      <c r="T179" s="113" t="s">
        <v>1345</v>
      </c>
      <c r="U179" s="106">
        <v>3</v>
      </c>
      <c r="V179" s="442">
        <v>45712</v>
      </c>
      <c r="W179" s="99">
        <f t="shared" si="1"/>
        <v>2</v>
      </c>
      <c r="X179" s="437"/>
      <c r="Y179" s="437"/>
      <c r="Z179" s="437"/>
      <c r="AA179" s="437"/>
      <c r="AB179" s="437"/>
      <c r="AC179" s="437"/>
      <c r="AD179" s="437"/>
      <c r="AE179" s="437"/>
      <c r="AF179" s="437"/>
      <c r="AG179" s="437"/>
      <c r="AH179" s="437"/>
      <c r="AI179" s="437"/>
      <c r="AJ179" s="437"/>
      <c r="AK179" s="437"/>
    </row>
    <row r="180" spans="1:37" ht="12.75" customHeight="1">
      <c r="A180" s="111" t="s">
        <v>1655</v>
      </c>
      <c r="B180" s="114" t="s">
        <v>1111</v>
      </c>
      <c r="C180" s="438" t="s">
        <v>1096</v>
      </c>
      <c r="D180" s="112">
        <v>80111600</v>
      </c>
      <c r="E180" s="438" t="s">
        <v>1669</v>
      </c>
      <c r="F180" s="112" t="s">
        <v>479</v>
      </c>
      <c r="G180" s="438" t="s">
        <v>479</v>
      </c>
      <c r="H180" s="438">
        <v>6</v>
      </c>
      <c r="I180" s="438">
        <v>1</v>
      </c>
      <c r="J180" s="112" t="s">
        <v>949</v>
      </c>
      <c r="K180" s="438" t="s">
        <v>950</v>
      </c>
      <c r="L180" s="439">
        <v>7000000</v>
      </c>
      <c r="M180" s="440">
        <v>42000000</v>
      </c>
      <c r="N180" s="112" t="s">
        <v>1478</v>
      </c>
      <c r="O180" s="438" t="s">
        <v>970</v>
      </c>
      <c r="P180" s="438" t="s">
        <v>952</v>
      </c>
      <c r="Q180" s="443"/>
      <c r="R180" s="96" t="s">
        <v>945</v>
      </c>
      <c r="S180" s="96">
        <v>8146</v>
      </c>
      <c r="T180" s="113" t="s">
        <v>1345</v>
      </c>
      <c r="U180" s="106">
        <v>3</v>
      </c>
      <c r="V180" s="442">
        <v>45712</v>
      </c>
      <c r="W180" s="99">
        <f t="shared" si="1"/>
        <v>2</v>
      </c>
      <c r="X180" s="437"/>
      <c r="Y180" s="437"/>
      <c r="Z180" s="437"/>
      <c r="AA180" s="437"/>
      <c r="AB180" s="437"/>
      <c r="AC180" s="437"/>
      <c r="AD180" s="437"/>
      <c r="AE180" s="437"/>
      <c r="AF180" s="437"/>
      <c r="AG180" s="437"/>
      <c r="AH180" s="437"/>
      <c r="AI180" s="437"/>
      <c r="AJ180" s="437"/>
      <c r="AK180" s="437"/>
    </row>
    <row r="181" spans="1:37" ht="12.75" customHeight="1">
      <c r="A181" s="111" t="s">
        <v>1384</v>
      </c>
      <c r="B181" s="114" t="s">
        <v>1111</v>
      </c>
      <c r="C181" s="438" t="s">
        <v>1096</v>
      </c>
      <c r="D181" s="112">
        <v>80111600</v>
      </c>
      <c r="E181" s="438" t="s">
        <v>1484</v>
      </c>
      <c r="F181" s="112" t="s">
        <v>479</v>
      </c>
      <c r="G181" s="438" t="s">
        <v>479</v>
      </c>
      <c r="H181" s="438">
        <v>10</v>
      </c>
      <c r="I181" s="438">
        <v>1</v>
      </c>
      <c r="J181" s="112" t="s">
        <v>949</v>
      </c>
      <c r="K181" s="438" t="s">
        <v>950</v>
      </c>
      <c r="L181" s="439">
        <v>7000000</v>
      </c>
      <c r="M181" s="440">
        <v>70000000</v>
      </c>
      <c r="N181" s="112" t="s">
        <v>1478</v>
      </c>
      <c r="O181" s="438" t="s">
        <v>970</v>
      </c>
      <c r="P181" s="438" t="s">
        <v>952</v>
      </c>
      <c r="Q181" s="443" t="s">
        <v>1485</v>
      </c>
      <c r="R181" s="96" t="s">
        <v>945</v>
      </c>
      <c r="S181" s="96">
        <v>8146</v>
      </c>
      <c r="T181" s="113" t="s">
        <v>1345</v>
      </c>
      <c r="U181" s="106">
        <v>3</v>
      </c>
      <c r="V181" s="442">
        <v>45712</v>
      </c>
      <c r="W181" s="99">
        <f t="shared" si="1"/>
        <v>2</v>
      </c>
      <c r="X181" s="437"/>
      <c r="Y181" s="437"/>
      <c r="Z181" s="437"/>
      <c r="AA181" s="437"/>
      <c r="AB181" s="437"/>
      <c r="AC181" s="437"/>
      <c r="AD181" s="437"/>
      <c r="AE181" s="437"/>
      <c r="AF181" s="437"/>
      <c r="AG181" s="437"/>
      <c r="AH181" s="437"/>
      <c r="AI181" s="437"/>
      <c r="AJ181" s="437"/>
      <c r="AK181" s="437"/>
    </row>
    <row r="182" spans="1:37" ht="12.75" customHeight="1">
      <c r="A182" s="111" t="s">
        <v>1655</v>
      </c>
      <c r="B182" s="114" t="s">
        <v>1113</v>
      </c>
      <c r="C182" s="438" t="s">
        <v>1096</v>
      </c>
      <c r="D182" s="112">
        <v>80111600</v>
      </c>
      <c r="E182" s="438" t="s">
        <v>1670</v>
      </c>
      <c r="F182" s="112" t="s">
        <v>418</v>
      </c>
      <c r="G182" s="438" t="s">
        <v>479</v>
      </c>
      <c r="H182" s="438">
        <v>6</v>
      </c>
      <c r="I182" s="438">
        <v>1</v>
      </c>
      <c r="J182" s="112" t="s">
        <v>949</v>
      </c>
      <c r="K182" s="438" t="s">
        <v>950</v>
      </c>
      <c r="L182" s="439">
        <v>4000000</v>
      </c>
      <c r="M182" s="440">
        <v>24000000</v>
      </c>
      <c r="N182" s="112" t="s">
        <v>1478</v>
      </c>
      <c r="O182" s="438" t="s">
        <v>970</v>
      </c>
      <c r="P182" s="438" t="s">
        <v>952</v>
      </c>
      <c r="Q182" s="443"/>
      <c r="R182" s="96" t="s">
        <v>945</v>
      </c>
      <c r="S182" s="96">
        <v>8146</v>
      </c>
      <c r="T182" s="113" t="s">
        <v>1345</v>
      </c>
      <c r="U182" s="106">
        <v>3</v>
      </c>
      <c r="V182" s="442">
        <v>45712</v>
      </c>
      <c r="W182" s="99">
        <f t="shared" si="1"/>
        <v>2</v>
      </c>
      <c r="X182" s="437"/>
      <c r="Y182" s="437"/>
      <c r="Z182" s="437"/>
      <c r="AA182" s="437"/>
      <c r="AB182" s="437"/>
      <c r="AC182" s="437"/>
      <c r="AD182" s="437"/>
      <c r="AE182" s="437"/>
      <c r="AF182" s="437"/>
      <c r="AG182" s="437"/>
      <c r="AH182" s="437"/>
      <c r="AI182" s="437"/>
      <c r="AJ182" s="437"/>
      <c r="AK182" s="437"/>
    </row>
    <row r="183" spans="1:37" ht="12.75" customHeight="1">
      <c r="A183" s="111" t="s">
        <v>1384</v>
      </c>
      <c r="B183" s="114" t="s">
        <v>1113</v>
      </c>
      <c r="C183" s="438" t="s">
        <v>1096</v>
      </c>
      <c r="D183" s="112">
        <v>80111600</v>
      </c>
      <c r="E183" s="438" t="s">
        <v>1486</v>
      </c>
      <c r="F183" s="112" t="s">
        <v>479</v>
      </c>
      <c r="G183" s="438" t="s">
        <v>479</v>
      </c>
      <c r="H183" s="438">
        <v>6</v>
      </c>
      <c r="I183" s="438">
        <v>1</v>
      </c>
      <c r="J183" s="112" t="s">
        <v>949</v>
      </c>
      <c r="K183" s="438" t="s">
        <v>950</v>
      </c>
      <c r="L183" s="439">
        <v>4000000</v>
      </c>
      <c r="M183" s="440">
        <v>24000000</v>
      </c>
      <c r="N183" s="112" t="s">
        <v>1478</v>
      </c>
      <c r="O183" s="438" t="s">
        <v>970</v>
      </c>
      <c r="P183" s="438" t="s">
        <v>952</v>
      </c>
      <c r="Q183" s="443" t="s">
        <v>1479</v>
      </c>
      <c r="R183" s="96" t="s">
        <v>945</v>
      </c>
      <c r="S183" s="96">
        <v>8146</v>
      </c>
      <c r="T183" s="113" t="s">
        <v>1345</v>
      </c>
      <c r="U183" s="106">
        <v>3</v>
      </c>
      <c r="V183" s="442">
        <v>45712</v>
      </c>
      <c r="W183" s="99">
        <f t="shared" si="1"/>
        <v>2</v>
      </c>
      <c r="X183" s="437"/>
      <c r="Y183" s="437"/>
      <c r="Z183" s="437"/>
      <c r="AA183" s="437"/>
      <c r="AB183" s="437"/>
      <c r="AC183" s="437"/>
      <c r="AD183" s="437"/>
      <c r="AE183" s="437"/>
      <c r="AF183" s="437"/>
      <c r="AG183" s="437"/>
      <c r="AH183" s="437"/>
      <c r="AI183" s="437"/>
      <c r="AJ183" s="437"/>
      <c r="AK183" s="437"/>
    </row>
    <row r="184" spans="1:37" ht="12.75" customHeight="1">
      <c r="A184" s="111" t="s">
        <v>1655</v>
      </c>
      <c r="B184" s="114" t="s">
        <v>1115</v>
      </c>
      <c r="C184" s="438" t="s">
        <v>1096</v>
      </c>
      <c r="D184" s="112">
        <v>80111600</v>
      </c>
      <c r="E184" s="438" t="s">
        <v>1671</v>
      </c>
      <c r="F184" s="112" t="s">
        <v>479</v>
      </c>
      <c r="G184" s="438" t="s">
        <v>479</v>
      </c>
      <c r="H184" s="438">
        <v>6</v>
      </c>
      <c r="I184" s="438">
        <v>1</v>
      </c>
      <c r="J184" s="112" t="s">
        <v>949</v>
      </c>
      <c r="K184" s="438" t="s">
        <v>950</v>
      </c>
      <c r="L184" s="439">
        <v>5000000</v>
      </c>
      <c r="M184" s="440">
        <v>30000000</v>
      </c>
      <c r="N184" s="112" t="s">
        <v>1478</v>
      </c>
      <c r="O184" s="438" t="s">
        <v>970</v>
      </c>
      <c r="P184" s="438" t="s">
        <v>952</v>
      </c>
      <c r="Q184" s="443"/>
      <c r="R184" s="96" t="s">
        <v>945</v>
      </c>
      <c r="S184" s="96">
        <v>8146</v>
      </c>
      <c r="T184" s="113" t="s">
        <v>1345</v>
      </c>
      <c r="U184" s="106">
        <v>3</v>
      </c>
      <c r="V184" s="442">
        <v>45712</v>
      </c>
      <c r="W184" s="99">
        <f t="shared" si="1"/>
        <v>2</v>
      </c>
      <c r="X184" s="437"/>
      <c r="Y184" s="437"/>
      <c r="Z184" s="437"/>
      <c r="AA184" s="437"/>
      <c r="AB184" s="437"/>
      <c r="AC184" s="437"/>
      <c r="AD184" s="437"/>
      <c r="AE184" s="437"/>
      <c r="AF184" s="437"/>
      <c r="AG184" s="437"/>
      <c r="AH184" s="437"/>
      <c r="AI184" s="437"/>
      <c r="AJ184" s="437"/>
      <c r="AK184" s="437"/>
    </row>
    <row r="185" spans="1:37" ht="12.75" customHeight="1">
      <c r="A185" s="111" t="s">
        <v>1384</v>
      </c>
      <c r="B185" s="114" t="s">
        <v>1115</v>
      </c>
      <c r="C185" s="438" t="s">
        <v>1096</v>
      </c>
      <c r="D185" s="112">
        <v>80111600</v>
      </c>
      <c r="E185" s="438" t="s">
        <v>1487</v>
      </c>
      <c r="F185" s="112" t="s">
        <v>479</v>
      </c>
      <c r="G185" s="438" t="s">
        <v>479</v>
      </c>
      <c r="H185" s="438">
        <v>6</v>
      </c>
      <c r="I185" s="438">
        <v>1</v>
      </c>
      <c r="J185" s="112" t="s">
        <v>949</v>
      </c>
      <c r="K185" s="438" t="s">
        <v>950</v>
      </c>
      <c r="L185" s="439">
        <v>5000000</v>
      </c>
      <c r="M185" s="440">
        <v>30000000</v>
      </c>
      <c r="N185" s="112" t="s">
        <v>1478</v>
      </c>
      <c r="O185" s="438" t="s">
        <v>970</v>
      </c>
      <c r="P185" s="438" t="s">
        <v>952</v>
      </c>
      <c r="Q185" s="443" t="s">
        <v>1481</v>
      </c>
      <c r="R185" s="96" t="s">
        <v>945</v>
      </c>
      <c r="S185" s="96">
        <v>8146</v>
      </c>
      <c r="T185" s="113" t="s">
        <v>1345</v>
      </c>
      <c r="U185" s="106">
        <v>3</v>
      </c>
      <c r="V185" s="442">
        <v>45712</v>
      </c>
      <c r="W185" s="99">
        <f t="shared" si="1"/>
        <v>2</v>
      </c>
      <c r="X185" s="437"/>
      <c r="Y185" s="437"/>
      <c r="Z185" s="437"/>
      <c r="AA185" s="437"/>
      <c r="AB185" s="437"/>
      <c r="AC185" s="437"/>
      <c r="AD185" s="437"/>
      <c r="AE185" s="437"/>
      <c r="AF185" s="437"/>
      <c r="AG185" s="437"/>
      <c r="AH185" s="437"/>
      <c r="AI185" s="437"/>
      <c r="AJ185" s="437"/>
      <c r="AK185" s="437"/>
    </row>
    <row r="186" spans="1:37" ht="12.75" customHeight="1">
      <c r="A186" s="111" t="s">
        <v>1655</v>
      </c>
      <c r="B186" s="114" t="s">
        <v>1117</v>
      </c>
      <c r="C186" s="438" t="s">
        <v>1096</v>
      </c>
      <c r="D186" s="112">
        <v>80111600</v>
      </c>
      <c r="E186" s="438" t="s">
        <v>1672</v>
      </c>
      <c r="F186" s="112" t="s">
        <v>479</v>
      </c>
      <c r="G186" s="438" t="s">
        <v>479</v>
      </c>
      <c r="H186" s="438">
        <v>6</v>
      </c>
      <c r="I186" s="438">
        <v>1</v>
      </c>
      <c r="J186" s="112" t="s">
        <v>949</v>
      </c>
      <c r="K186" s="438" t="s">
        <v>950</v>
      </c>
      <c r="L186" s="439">
        <v>6300000</v>
      </c>
      <c r="M186" s="440">
        <v>37800000</v>
      </c>
      <c r="N186" s="112" t="s">
        <v>1478</v>
      </c>
      <c r="O186" s="438" t="s">
        <v>970</v>
      </c>
      <c r="P186" s="438" t="s">
        <v>952</v>
      </c>
      <c r="Q186" s="443"/>
      <c r="R186" s="96" t="s">
        <v>945</v>
      </c>
      <c r="S186" s="96">
        <v>8146</v>
      </c>
      <c r="T186" s="113" t="s">
        <v>1345</v>
      </c>
      <c r="U186" s="106">
        <v>3</v>
      </c>
      <c r="V186" s="442">
        <v>45712</v>
      </c>
      <c r="W186" s="99">
        <f t="shared" si="1"/>
        <v>2</v>
      </c>
      <c r="X186" s="437"/>
      <c r="Y186" s="437"/>
      <c r="Z186" s="437"/>
      <c r="AA186" s="437"/>
      <c r="AB186" s="437"/>
      <c r="AC186" s="437"/>
      <c r="AD186" s="437"/>
      <c r="AE186" s="437"/>
      <c r="AF186" s="437"/>
      <c r="AG186" s="437"/>
      <c r="AH186" s="437"/>
      <c r="AI186" s="437"/>
      <c r="AJ186" s="437"/>
      <c r="AK186" s="437"/>
    </row>
    <row r="187" spans="1:37" ht="12.75" customHeight="1">
      <c r="A187" s="111" t="s">
        <v>1384</v>
      </c>
      <c r="B187" s="114" t="s">
        <v>1117</v>
      </c>
      <c r="C187" s="438" t="s">
        <v>1096</v>
      </c>
      <c r="D187" s="112">
        <v>80111600</v>
      </c>
      <c r="E187" s="438" t="s">
        <v>1488</v>
      </c>
      <c r="F187" s="112" t="s">
        <v>479</v>
      </c>
      <c r="G187" s="438" t="s">
        <v>479</v>
      </c>
      <c r="H187" s="438">
        <v>6</v>
      </c>
      <c r="I187" s="438">
        <v>1</v>
      </c>
      <c r="J187" s="112" t="s">
        <v>949</v>
      </c>
      <c r="K187" s="438" t="s">
        <v>950</v>
      </c>
      <c r="L187" s="439">
        <v>6300000</v>
      </c>
      <c r="M187" s="440">
        <v>37800000</v>
      </c>
      <c r="N187" s="112" t="s">
        <v>1478</v>
      </c>
      <c r="O187" s="438" t="s">
        <v>970</v>
      </c>
      <c r="P187" s="438" t="s">
        <v>952</v>
      </c>
      <c r="Q187" s="443" t="s">
        <v>1481</v>
      </c>
      <c r="R187" s="96" t="s">
        <v>945</v>
      </c>
      <c r="S187" s="96">
        <v>8146</v>
      </c>
      <c r="T187" s="113" t="s">
        <v>1345</v>
      </c>
      <c r="U187" s="106">
        <v>3</v>
      </c>
      <c r="V187" s="442">
        <v>45712</v>
      </c>
      <c r="W187" s="99">
        <f t="shared" si="1"/>
        <v>2</v>
      </c>
      <c r="X187" s="437"/>
      <c r="Y187" s="437"/>
      <c r="Z187" s="437"/>
      <c r="AA187" s="437"/>
      <c r="AB187" s="437"/>
      <c r="AC187" s="437"/>
      <c r="AD187" s="437"/>
      <c r="AE187" s="437"/>
      <c r="AF187" s="437"/>
      <c r="AG187" s="437"/>
      <c r="AH187" s="437"/>
      <c r="AI187" s="437"/>
      <c r="AJ187" s="437"/>
      <c r="AK187" s="437"/>
    </row>
    <row r="188" spans="1:37" ht="12.75" customHeight="1">
      <c r="A188" s="111" t="s">
        <v>1655</v>
      </c>
      <c r="B188" s="114" t="s">
        <v>1119</v>
      </c>
      <c r="C188" s="438" t="s">
        <v>1096</v>
      </c>
      <c r="D188" s="112">
        <v>80111600</v>
      </c>
      <c r="E188" s="438" t="s">
        <v>1673</v>
      </c>
      <c r="F188" s="112" t="s">
        <v>479</v>
      </c>
      <c r="G188" s="438" t="s">
        <v>479</v>
      </c>
      <c r="H188" s="438">
        <v>6</v>
      </c>
      <c r="I188" s="438">
        <v>1</v>
      </c>
      <c r="J188" s="112" t="s">
        <v>949</v>
      </c>
      <c r="K188" s="438" t="s">
        <v>950</v>
      </c>
      <c r="L188" s="439">
        <v>6000000</v>
      </c>
      <c r="M188" s="440">
        <v>36000000</v>
      </c>
      <c r="N188" s="112" t="s">
        <v>1478</v>
      </c>
      <c r="O188" s="438" t="s">
        <v>970</v>
      </c>
      <c r="P188" s="438" t="s">
        <v>952</v>
      </c>
      <c r="Q188" s="443"/>
      <c r="R188" s="96" t="s">
        <v>945</v>
      </c>
      <c r="S188" s="96">
        <v>8146</v>
      </c>
      <c r="T188" s="113" t="s">
        <v>1345</v>
      </c>
      <c r="U188" s="106">
        <v>3</v>
      </c>
      <c r="V188" s="442">
        <v>45712</v>
      </c>
      <c r="W188" s="99">
        <f t="shared" si="1"/>
        <v>2</v>
      </c>
      <c r="X188" s="437"/>
      <c r="Y188" s="437"/>
      <c r="Z188" s="437"/>
      <c r="AA188" s="437"/>
      <c r="AB188" s="437"/>
      <c r="AC188" s="437"/>
      <c r="AD188" s="437"/>
      <c r="AE188" s="437"/>
      <c r="AF188" s="437"/>
      <c r="AG188" s="437"/>
      <c r="AH188" s="437"/>
      <c r="AI188" s="437"/>
      <c r="AJ188" s="437"/>
      <c r="AK188" s="437"/>
    </row>
    <row r="189" spans="1:37" ht="12.75" customHeight="1">
      <c r="A189" s="111" t="s">
        <v>1384</v>
      </c>
      <c r="B189" s="114" t="s">
        <v>1119</v>
      </c>
      <c r="C189" s="438" t="s">
        <v>1096</v>
      </c>
      <c r="D189" s="112">
        <v>80111600</v>
      </c>
      <c r="E189" s="438" t="s">
        <v>1489</v>
      </c>
      <c r="F189" s="112" t="s">
        <v>479</v>
      </c>
      <c r="G189" s="438" t="s">
        <v>479</v>
      </c>
      <c r="H189" s="438">
        <v>6</v>
      </c>
      <c r="I189" s="438">
        <v>1</v>
      </c>
      <c r="J189" s="112" t="s">
        <v>949</v>
      </c>
      <c r="K189" s="438" t="s">
        <v>950</v>
      </c>
      <c r="L189" s="439">
        <v>6000000</v>
      </c>
      <c r="M189" s="440">
        <v>36000000</v>
      </c>
      <c r="N189" s="112" t="s">
        <v>1478</v>
      </c>
      <c r="O189" s="438" t="s">
        <v>970</v>
      </c>
      <c r="P189" s="438" t="s">
        <v>952</v>
      </c>
      <c r="Q189" s="443" t="s">
        <v>1481</v>
      </c>
      <c r="R189" s="96" t="s">
        <v>945</v>
      </c>
      <c r="S189" s="96">
        <v>8146</v>
      </c>
      <c r="T189" s="113" t="s">
        <v>1345</v>
      </c>
      <c r="U189" s="106">
        <v>3</v>
      </c>
      <c r="V189" s="442">
        <v>45712</v>
      </c>
      <c r="W189" s="99">
        <f t="shared" si="1"/>
        <v>2</v>
      </c>
      <c r="X189" s="437"/>
      <c r="Y189" s="437"/>
      <c r="Z189" s="437"/>
      <c r="AA189" s="437"/>
      <c r="AB189" s="437"/>
      <c r="AC189" s="437"/>
      <c r="AD189" s="437"/>
      <c r="AE189" s="437"/>
      <c r="AF189" s="437"/>
      <c r="AG189" s="437"/>
      <c r="AH189" s="437"/>
      <c r="AI189" s="437"/>
      <c r="AJ189" s="437"/>
      <c r="AK189" s="437"/>
    </row>
    <row r="190" spans="1:37" ht="12.75" customHeight="1">
      <c r="A190" s="111" t="s">
        <v>1655</v>
      </c>
      <c r="B190" s="114" t="s">
        <v>1121</v>
      </c>
      <c r="C190" s="438" t="s">
        <v>1096</v>
      </c>
      <c r="D190" s="112">
        <v>80111600</v>
      </c>
      <c r="E190" s="438" t="s">
        <v>1674</v>
      </c>
      <c r="F190" s="112" t="s">
        <v>479</v>
      </c>
      <c r="G190" s="438" t="s">
        <v>479</v>
      </c>
      <c r="H190" s="438">
        <v>10</v>
      </c>
      <c r="I190" s="438">
        <v>1</v>
      </c>
      <c r="J190" s="112" t="s">
        <v>949</v>
      </c>
      <c r="K190" s="438" t="s">
        <v>950</v>
      </c>
      <c r="L190" s="439">
        <v>4700000</v>
      </c>
      <c r="M190" s="440">
        <v>47000000</v>
      </c>
      <c r="N190" s="112" t="s">
        <v>1478</v>
      </c>
      <c r="O190" s="438" t="s">
        <v>970</v>
      </c>
      <c r="P190" s="438" t="s">
        <v>952</v>
      </c>
      <c r="Q190" s="443"/>
      <c r="R190" s="96" t="s">
        <v>945</v>
      </c>
      <c r="S190" s="96">
        <v>8146</v>
      </c>
      <c r="T190" s="113" t="s">
        <v>1345</v>
      </c>
      <c r="U190" s="106">
        <v>3</v>
      </c>
      <c r="V190" s="442">
        <v>45712</v>
      </c>
      <c r="W190" s="99">
        <f t="shared" si="1"/>
        <v>2</v>
      </c>
      <c r="X190" s="437"/>
      <c r="Y190" s="437"/>
      <c r="Z190" s="437"/>
      <c r="AA190" s="437"/>
      <c r="AB190" s="437"/>
      <c r="AC190" s="437"/>
      <c r="AD190" s="437"/>
      <c r="AE190" s="437"/>
      <c r="AF190" s="437"/>
      <c r="AG190" s="437"/>
      <c r="AH190" s="437"/>
      <c r="AI190" s="437"/>
      <c r="AJ190" s="437"/>
      <c r="AK190" s="437"/>
    </row>
    <row r="191" spans="1:37" ht="12.75" customHeight="1">
      <c r="A191" s="111" t="s">
        <v>1384</v>
      </c>
      <c r="B191" s="114" t="s">
        <v>1121</v>
      </c>
      <c r="C191" s="438" t="s">
        <v>1096</v>
      </c>
      <c r="D191" s="112">
        <v>80111600</v>
      </c>
      <c r="E191" s="438" t="s">
        <v>1490</v>
      </c>
      <c r="F191" s="112" t="s">
        <v>479</v>
      </c>
      <c r="G191" s="438" t="s">
        <v>479</v>
      </c>
      <c r="H191" s="438">
        <v>10</v>
      </c>
      <c r="I191" s="438">
        <v>1</v>
      </c>
      <c r="J191" s="112" t="s">
        <v>949</v>
      </c>
      <c r="K191" s="438" t="s">
        <v>950</v>
      </c>
      <c r="L191" s="439">
        <v>4700000</v>
      </c>
      <c r="M191" s="440">
        <v>47000000</v>
      </c>
      <c r="N191" s="112" t="s">
        <v>1478</v>
      </c>
      <c r="O191" s="438" t="s">
        <v>970</v>
      </c>
      <c r="P191" s="438" t="s">
        <v>952</v>
      </c>
      <c r="Q191" s="443" t="s">
        <v>1481</v>
      </c>
      <c r="R191" s="96" t="s">
        <v>945</v>
      </c>
      <c r="S191" s="96">
        <v>8146</v>
      </c>
      <c r="T191" s="113" t="s">
        <v>1345</v>
      </c>
      <c r="U191" s="106">
        <v>3</v>
      </c>
      <c r="V191" s="442">
        <v>45712</v>
      </c>
      <c r="W191" s="99">
        <f t="shared" si="1"/>
        <v>2</v>
      </c>
      <c r="X191" s="437"/>
      <c r="Y191" s="437"/>
      <c r="Z191" s="437"/>
      <c r="AA191" s="437"/>
      <c r="AB191" s="437"/>
      <c r="AC191" s="437"/>
      <c r="AD191" s="437"/>
      <c r="AE191" s="437"/>
      <c r="AF191" s="437"/>
      <c r="AG191" s="437"/>
      <c r="AH191" s="437"/>
      <c r="AI191" s="437"/>
      <c r="AJ191" s="437"/>
      <c r="AK191" s="437"/>
    </row>
    <row r="192" spans="1:37" ht="12.75" customHeight="1">
      <c r="A192" s="111" t="s">
        <v>1655</v>
      </c>
      <c r="B192" s="114" t="s">
        <v>1123</v>
      </c>
      <c r="C192" s="438" t="s">
        <v>1096</v>
      </c>
      <c r="D192" s="112">
        <v>80111600</v>
      </c>
      <c r="E192" s="438" t="s">
        <v>1674</v>
      </c>
      <c r="F192" s="112" t="s">
        <v>479</v>
      </c>
      <c r="G192" s="438" t="s">
        <v>479</v>
      </c>
      <c r="H192" s="438">
        <v>6</v>
      </c>
      <c r="I192" s="438">
        <v>1</v>
      </c>
      <c r="J192" s="112" t="s">
        <v>949</v>
      </c>
      <c r="K192" s="438" t="s">
        <v>950</v>
      </c>
      <c r="L192" s="439">
        <v>5000000</v>
      </c>
      <c r="M192" s="440">
        <v>30000000</v>
      </c>
      <c r="N192" s="112" t="s">
        <v>1478</v>
      </c>
      <c r="O192" s="438" t="s">
        <v>970</v>
      </c>
      <c r="P192" s="438" t="s">
        <v>952</v>
      </c>
      <c r="Q192" s="443"/>
      <c r="R192" s="96" t="s">
        <v>945</v>
      </c>
      <c r="S192" s="96">
        <v>8146</v>
      </c>
      <c r="T192" s="113" t="s">
        <v>1345</v>
      </c>
      <c r="U192" s="106">
        <v>3</v>
      </c>
      <c r="V192" s="442">
        <v>45712</v>
      </c>
      <c r="W192" s="99">
        <f t="shared" si="1"/>
        <v>2</v>
      </c>
      <c r="X192" s="437"/>
      <c r="Y192" s="437"/>
      <c r="Z192" s="437"/>
      <c r="AA192" s="437"/>
      <c r="AB192" s="437"/>
      <c r="AC192" s="437"/>
      <c r="AD192" s="437"/>
      <c r="AE192" s="437"/>
      <c r="AF192" s="437"/>
      <c r="AG192" s="437"/>
      <c r="AH192" s="437"/>
      <c r="AI192" s="437"/>
      <c r="AJ192" s="437"/>
      <c r="AK192" s="437"/>
    </row>
    <row r="193" spans="1:37" ht="12.75" customHeight="1">
      <c r="A193" s="111" t="s">
        <v>1384</v>
      </c>
      <c r="B193" s="114" t="s">
        <v>1123</v>
      </c>
      <c r="C193" s="438" t="s">
        <v>1096</v>
      </c>
      <c r="D193" s="112">
        <v>80111600</v>
      </c>
      <c r="E193" s="438" t="s">
        <v>1490</v>
      </c>
      <c r="F193" s="112" t="s">
        <v>479</v>
      </c>
      <c r="G193" s="438" t="s">
        <v>479</v>
      </c>
      <c r="H193" s="438">
        <v>10</v>
      </c>
      <c r="I193" s="438">
        <v>1</v>
      </c>
      <c r="J193" s="112" t="s">
        <v>949</v>
      </c>
      <c r="K193" s="438" t="s">
        <v>950</v>
      </c>
      <c r="L193" s="439">
        <v>5000000</v>
      </c>
      <c r="M193" s="440">
        <v>50000000</v>
      </c>
      <c r="N193" s="112" t="s">
        <v>1478</v>
      </c>
      <c r="O193" s="438" t="s">
        <v>970</v>
      </c>
      <c r="P193" s="438" t="s">
        <v>952</v>
      </c>
      <c r="Q193" s="443" t="s">
        <v>1485</v>
      </c>
      <c r="R193" s="96" t="s">
        <v>945</v>
      </c>
      <c r="S193" s="96">
        <v>8146</v>
      </c>
      <c r="T193" s="113" t="s">
        <v>1345</v>
      </c>
      <c r="U193" s="106">
        <v>3</v>
      </c>
      <c r="V193" s="442">
        <v>45712</v>
      </c>
      <c r="W193" s="99">
        <f t="shared" si="1"/>
        <v>2</v>
      </c>
      <c r="X193" s="437"/>
      <c r="Y193" s="437"/>
      <c r="Z193" s="437"/>
      <c r="AA193" s="437"/>
      <c r="AB193" s="437"/>
      <c r="AC193" s="437"/>
      <c r="AD193" s="437"/>
      <c r="AE193" s="437"/>
      <c r="AF193" s="437"/>
      <c r="AG193" s="437"/>
      <c r="AH193" s="437"/>
      <c r="AI193" s="437"/>
      <c r="AJ193" s="437"/>
      <c r="AK193" s="437"/>
    </row>
    <row r="194" spans="1:37" ht="12.75" customHeight="1">
      <c r="A194" s="111" t="s">
        <v>1655</v>
      </c>
      <c r="B194" s="114" t="s">
        <v>1124</v>
      </c>
      <c r="C194" s="438" t="s">
        <v>1096</v>
      </c>
      <c r="D194" s="112">
        <v>80111600</v>
      </c>
      <c r="E194" s="438" t="s">
        <v>1674</v>
      </c>
      <c r="F194" s="112" t="s">
        <v>479</v>
      </c>
      <c r="G194" s="438" t="s">
        <v>479</v>
      </c>
      <c r="H194" s="438">
        <v>6</v>
      </c>
      <c r="I194" s="438">
        <v>1</v>
      </c>
      <c r="J194" s="112" t="s">
        <v>949</v>
      </c>
      <c r="K194" s="438" t="s">
        <v>950</v>
      </c>
      <c r="L194" s="439">
        <v>5000000</v>
      </c>
      <c r="M194" s="440">
        <v>30000000</v>
      </c>
      <c r="N194" s="112" t="s">
        <v>1478</v>
      </c>
      <c r="O194" s="438" t="s">
        <v>970</v>
      </c>
      <c r="P194" s="438" t="s">
        <v>952</v>
      </c>
      <c r="Q194" s="443"/>
      <c r="R194" s="96" t="s">
        <v>945</v>
      </c>
      <c r="S194" s="96">
        <v>8146</v>
      </c>
      <c r="T194" s="113" t="s">
        <v>1345</v>
      </c>
      <c r="U194" s="106">
        <v>3</v>
      </c>
      <c r="V194" s="442">
        <v>45712</v>
      </c>
      <c r="W194" s="99">
        <f t="shared" si="1"/>
        <v>2</v>
      </c>
      <c r="X194" s="437"/>
      <c r="Y194" s="437"/>
      <c r="Z194" s="437"/>
      <c r="AA194" s="437"/>
      <c r="AB194" s="437"/>
      <c r="AC194" s="437"/>
      <c r="AD194" s="437"/>
      <c r="AE194" s="437"/>
      <c r="AF194" s="437"/>
      <c r="AG194" s="437"/>
      <c r="AH194" s="437"/>
      <c r="AI194" s="437"/>
      <c r="AJ194" s="437"/>
      <c r="AK194" s="437"/>
    </row>
    <row r="195" spans="1:37" ht="12.75" customHeight="1">
      <c r="A195" s="111" t="s">
        <v>1384</v>
      </c>
      <c r="B195" s="114" t="s">
        <v>1124</v>
      </c>
      <c r="C195" s="438" t="s">
        <v>1096</v>
      </c>
      <c r="D195" s="112">
        <v>80111600</v>
      </c>
      <c r="E195" s="438" t="s">
        <v>1490</v>
      </c>
      <c r="F195" s="112" t="s">
        <v>479</v>
      </c>
      <c r="G195" s="438" t="s">
        <v>479</v>
      </c>
      <c r="H195" s="438">
        <v>6</v>
      </c>
      <c r="I195" s="438">
        <v>1</v>
      </c>
      <c r="J195" s="112" t="s">
        <v>949</v>
      </c>
      <c r="K195" s="438" t="s">
        <v>950</v>
      </c>
      <c r="L195" s="439">
        <v>5000000</v>
      </c>
      <c r="M195" s="440">
        <v>30000000</v>
      </c>
      <c r="N195" s="112" t="s">
        <v>1478</v>
      </c>
      <c r="O195" s="438" t="s">
        <v>970</v>
      </c>
      <c r="P195" s="438" t="s">
        <v>952</v>
      </c>
      <c r="Q195" s="443" t="s">
        <v>1481</v>
      </c>
      <c r="R195" s="96" t="s">
        <v>945</v>
      </c>
      <c r="S195" s="96">
        <v>8146</v>
      </c>
      <c r="T195" s="113" t="s">
        <v>1345</v>
      </c>
      <c r="U195" s="106">
        <v>3</v>
      </c>
      <c r="V195" s="442">
        <v>45712</v>
      </c>
      <c r="W195" s="99">
        <f t="shared" si="1"/>
        <v>2</v>
      </c>
      <c r="X195" s="437"/>
      <c r="Y195" s="437"/>
      <c r="Z195" s="437"/>
      <c r="AA195" s="437"/>
      <c r="AB195" s="437"/>
      <c r="AC195" s="437"/>
      <c r="AD195" s="437"/>
      <c r="AE195" s="437"/>
      <c r="AF195" s="437"/>
      <c r="AG195" s="437"/>
      <c r="AH195" s="437"/>
      <c r="AI195" s="437"/>
      <c r="AJ195" s="437"/>
      <c r="AK195" s="437"/>
    </row>
    <row r="196" spans="1:37" ht="12.75" customHeight="1">
      <c r="A196" s="111" t="s">
        <v>1655</v>
      </c>
      <c r="B196" s="114" t="s">
        <v>1125</v>
      </c>
      <c r="C196" s="438" t="s">
        <v>1096</v>
      </c>
      <c r="D196" s="112">
        <v>80111600</v>
      </c>
      <c r="E196" s="438" t="s">
        <v>1675</v>
      </c>
      <c r="F196" s="112" t="s">
        <v>479</v>
      </c>
      <c r="G196" s="438" t="s">
        <v>479</v>
      </c>
      <c r="H196" s="438">
        <v>6</v>
      </c>
      <c r="I196" s="438">
        <v>1</v>
      </c>
      <c r="J196" s="112" t="s">
        <v>949</v>
      </c>
      <c r="K196" s="438" t="s">
        <v>950</v>
      </c>
      <c r="L196" s="439">
        <v>6000000</v>
      </c>
      <c r="M196" s="440">
        <v>36000000</v>
      </c>
      <c r="N196" s="112" t="s">
        <v>1478</v>
      </c>
      <c r="O196" s="438" t="s">
        <v>970</v>
      </c>
      <c r="P196" s="438" t="s">
        <v>952</v>
      </c>
      <c r="Q196" s="443"/>
      <c r="R196" s="96" t="s">
        <v>945</v>
      </c>
      <c r="S196" s="96">
        <v>8146</v>
      </c>
      <c r="T196" s="113" t="s">
        <v>1345</v>
      </c>
      <c r="U196" s="106">
        <v>3</v>
      </c>
      <c r="V196" s="442">
        <v>45712</v>
      </c>
      <c r="W196" s="99">
        <f t="shared" si="1"/>
        <v>2</v>
      </c>
      <c r="X196" s="437"/>
      <c r="Y196" s="437"/>
      <c r="Z196" s="437"/>
      <c r="AA196" s="437"/>
      <c r="AB196" s="437"/>
      <c r="AC196" s="437"/>
      <c r="AD196" s="437"/>
      <c r="AE196" s="437"/>
      <c r="AF196" s="437"/>
      <c r="AG196" s="437"/>
      <c r="AH196" s="437"/>
      <c r="AI196" s="437"/>
      <c r="AJ196" s="437"/>
      <c r="AK196" s="437"/>
    </row>
    <row r="197" spans="1:37" ht="12.75" customHeight="1">
      <c r="A197" s="111" t="s">
        <v>1384</v>
      </c>
      <c r="B197" s="114" t="s">
        <v>1125</v>
      </c>
      <c r="C197" s="438" t="s">
        <v>1096</v>
      </c>
      <c r="D197" s="112">
        <v>80111600</v>
      </c>
      <c r="E197" s="438" t="s">
        <v>1491</v>
      </c>
      <c r="F197" s="112" t="s">
        <v>479</v>
      </c>
      <c r="G197" s="438" t="s">
        <v>479</v>
      </c>
      <c r="H197" s="438">
        <v>6</v>
      </c>
      <c r="I197" s="438">
        <v>1</v>
      </c>
      <c r="J197" s="112" t="s">
        <v>949</v>
      </c>
      <c r="K197" s="438" t="s">
        <v>950</v>
      </c>
      <c r="L197" s="439">
        <v>6000000</v>
      </c>
      <c r="M197" s="440">
        <v>36000000</v>
      </c>
      <c r="N197" s="112" t="s">
        <v>1478</v>
      </c>
      <c r="O197" s="438" t="s">
        <v>970</v>
      </c>
      <c r="P197" s="438" t="s">
        <v>952</v>
      </c>
      <c r="Q197" s="443" t="s">
        <v>1481</v>
      </c>
      <c r="R197" s="96" t="s">
        <v>945</v>
      </c>
      <c r="S197" s="96">
        <v>8146</v>
      </c>
      <c r="T197" s="113" t="s">
        <v>1345</v>
      </c>
      <c r="U197" s="106">
        <v>3</v>
      </c>
      <c r="V197" s="442">
        <v>45712</v>
      </c>
      <c r="W197" s="99">
        <f t="shared" si="1"/>
        <v>2</v>
      </c>
      <c r="X197" s="437"/>
      <c r="Y197" s="437"/>
      <c r="Z197" s="437"/>
      <c r="AA197" s="437"/>
      <c r="AB197" s="437"/>
      <c r="AC197" s="437"/>
      <c r="AD197" s="437"/>
      <c r="AE197" s="437"/>
      <c r="AF197" s="437"/>
      <c r="AG197" s="437"/>
      <c r="AH197" s="437"/>
      <c r="AI197" s="437"/>
      <c r="AJ197" s="437"/>
      <c r="AK197" s="437"/>
    </row>
    <row r="198" spans="1:37" ht="12.75" customHeight="1">
      <c r="A198" s="111" t="s">
        <v>1655</v>
      </c>
      <c r="B198" s="114" t="s">
        <v>1127</v>
      </c>
      <c r="C198" s="438" t="s">
        <v>1096</v>
      </c>
      <c r="D198" s="112">
        <v>80111600</v>
      </c>
      <c r="E198" s="438" t="s">
        <v>1676</v>
      </c>
      <c r="F198" s="112" t="s">
        <v>479</v>
      </c>
      <c r="G198" s="438" t="s">
        <v>479</v>
      </c>
      <c r="H198" s="438">
        <v>6</v>
      </c>
      <c r="I198" s="438">
        <v>1</v>
      </c>
      <c r="J198" s="112" t="s">
        <v>949</v>
      </c>
      <c r="K198" s="438" t="s">
        <v>950</v>
      </c>
      <c r="L198" s="439">
        <v>4800000</v>
      </c>
      <c r="M198" s="440">
        <v>28800000</v>
      </c>
      <c r="N198" s="112" t="s">
        <v>1478</v>
      </c>
      <c r="O198" s="438" t="s">
        <v>970</v>
      </c>
      <c r="P198" s="438" t="s">
        <v>952</v>
      </c>
      <c r="Q198" s="443"/>
      <c r="R198" s="96" t="s">
        <v>945</v>
      </c>
      <c r="S198" s="96">
        <v>8146</v>
      </c>
      <c r="T198" s="113" t="s">
        <v>1345</v>
      </c>
      <c r="U198" s="106">
        <v>3</v>
      </c>
      <c r="V198" s="442">
        <v>45712</v>
      </c>
      <c r="W198" s="99">
        <f t="shared" si="1"/>
        <v>2</v>
      </c>
      <c r="X198" s="437"/>
      <c r="Y198" s="437"/>
      <c r="Z198" s="437"/>
      <c r="AA198" s="437"/>
      <c r="AB198" s="437"/>
      <c r="AC198" s="437"/>
      <c r="AD198" s="437"/>
      <c r="AE198" s="437"/>
      <c r="AF198" s="437"/>
      <c r="AG198" s="437"/>
      <c r="AH198" s="437"/>
      <c r="AI198" s="437"/>
      <c r="AJ198" s="437"/>
      <c r="AK198" s="437"/>
    </row>
    <row r="199" spans="1:37" ht="12.75" customHeight="1">
      <c r="A199" s="111" t="s">
        <v>1384</v>
      </c>
      <c r="B199" s="114" t="s">
        <v>1127</v>
      </c>
      <c r="C199" s="438" t="s">
        <v>1096</v>
      </c>
      <c r="D199" s="112">
        <v>80111600</v>
      </c>
      <c r="E199" s="438" t="s">
        <v>1492</v>
      </c>
      <c r="F199" s="112" t="s">
        <v>479</v>
      </c>
      <c r="G199" s="438" t="s">
        <v>479</v>
      </c>
      <c r="H199" s="438">
        <v>4</v>
      </c>
      <c r="I199" s="438">
        <v>1</v>
      </c>
      <c r="J199" s="112" t="s">
        <v>949</v>
      </c>
      <c r="K199" s="438" t="s">
        <v>950</v>
      </c>
      <c r="L199" s="439">
        <v>4800000</v>
      </c>
      <c r="M199" s="440">
        <v>19200000</v>
      </c>
      <c r="N199" s="112" t="s">
        <v>1478</v>
      </c>
      <c r="O199" s="438" t="s">
        <v>970</v>
      </c>
      <c r="P199" s="438" t="s">
        <v>952</v>
      </c>
      <c r="Q199" s="443" t="s">
        <v>1485</v>
      </c>
      <c r="R199" s="96" t="s">
        <v>945</v>
      </c>
      <c r="S199" s="96">
        <v>8146</v>
      </c>
      <c r="T199" s="113" t="s">
        <v>1345</v>
      </c>
      <c r="U199" s="106">
        <v>3</v>
      </c>
      <c r="V199" s="442">
        <v>45712</v>
      </c>
      <c r="W199" s="99">
        <f t="shared" si="1"/>
        <v>2</v>
      </c>
      <c r="X199" s="437"/>
      <c r="Y199" s="437"/>
      <c r="Z199" s="437"/>
      <c r="AA199" s="437"/>
      <c r="AB199" s="437"/>
      <c r="AC199" s="437"/>
      <c r="AD199" s="437"/>
      <c r="AE199" s="437"/>
      <c r="AF199" s="437"/>
      <c r="AG199" s="437"/>
      <c r="AH199" s="437"/>
      <c r="AI199" s="437"/>
      <c r="AJ199" s="437"/>
      <c r="AK199" s="437"/>
    </row>
    <row r="200" spans="1:37" ht="12.75" customHeight="1">
      <c r="A200" s="111" t="s">
        <v>1655</v>
      </c>
      <c r="B200" s="114" t="s">
        <v>1129</v>
      </c>
      <c r="C200" s="438" t="s">
        <v>1096</v>
      </c>
      <c r="D200" s="112">
        <v>80111600</v>
      </c>
      <c r="E200" s="438" t="s">
        <v>1670</v>
      </c>
      <c r="F200" s="112" t="s">
        <v>479</v>
      </c>
      <c r="G200" s="438" t="s">
        <v>479</v>
      </c>
      <c r="H200" s="438">
        <v>6</v>
      </c>
      <c r="I200" s="438">
        <v>1</v>
      </c>
      <c r="J200" s="112" t="s">
        <v>949</v>
      </c>
      <c r="K200" s="438" t="s">
        <v>950</v>
      </c>
      <c r="L200" s="439">
        <v>4000000</v>
      </c>
      <c r="M200" s="440">
        <v>24000000</v>
      </c>
      <c r="N200" s="112" t="s">
        <v>1478</v>
      </c>
      <c r="O200" s="438" t="s">
        <v>970</v>
      </c>
      <c r="P200" s="438" t="s">
        <v>952</v>
      </c>
      <c r="Q200" s="443"/>
      <c r="R200" s="96" t="s">
        <v>945</v>
      </c>
      <c r="S200" s="96">
        <v>8146</v>
      </c>
      <c r="T200" s="113" t="s">
        <v>1345</v>
      </c>
      <c r="U200" s="106">
        <v>3</v>
      </c>
      <c r="V200" s="442">
        <v>45712</v>
      </c>
      <c r="W200" s="99">
        <f t="shared" si="1"/>
        <v>2</v>
      </c>
      <c r="X200" s="437"/>
      <c r="Y200" s="437"/>
      <c r="Z200" s="437"/>
      <c r="AA200" s="437"/>
      <c r="AB200" s="437"/>
      <c r="AC200" s="437"/>
      <c r="AD200" s="437"/>
      <c r="AE200" s="437"/>
      <c r="AF200" s="437"/>
      <c r="AG200" s="437"/>
      <c r="AH200" s="437"/>
      <c r="AI200" s="437"/>
      <c r="AJ200" s="437"/>
      <c r="AK200" s="437"/>
    </row>
    <row r="201" spans="1:37" ht="12.75" customHeight="1">
      <c r="A201" s="111" t="s">
        <v>1384</v>
      </c>
      <c r="B201" s="114" t="s">
        <v>1129</v>
      </c>
      <c r="C201" s="438" t="s">
        <v>1096</v>
      </c>
      <c r="D201" s="112">
        <v>80111600</v>
      </c>
      <c r="E201" s="438" t="s">
        <v>1486</v>
      </c>
      <c r="F201" s="112" t="s">
        <v>479</v>
      </c>
      <c r="G201" s="438" t="s">
        <v>479</v>
      </c>
      <c r="H201" s="438">
        <v>10</v>
      </c>
      <c r="I201" s="438">
        <v>1</v>
      </c>
      <c r="J201" s="112" t="s">
        <v>949</v>
      </c>
      <c r="K201" s="438" t="s">
        <v>950</v>
      </c>
      <c r="L201" s="439">
        <v>4000000</v>
      </c>
      <c r="M201" s="440">
        <v>40000000</v>
      </c>
      <c r="N201" s="112" t="s">
        <v>1478</v>
      </c>
      <c r="O201" s="438" t="s">
        <v>970</v>
      </c>
      <c r="P201" s="438" t="s">
        <v>952</v>
      </c>
      <c r="Q201" s="443" t="s">
        <v>1485</v>
      </c>
      <c r="R201" s="96" t="s">
        <v>945</v>
      </c>
      <c r="S201" s="96">
        <v>8146</v>
      </c>
      <c r="T201" s="113" t="s">
        <v>1345</v>
      </c>
      <c r="U201" s="106">
        <v>3</v>
      </c>
      <c r="V201" s="442">
        <v>45712</v>
      </c>
      <c r="W201" s="99">
        <f t="shared" si="1"/>
        <v>2</v>
      </c>
      <c r="X201" s="437"/>
      <c r="Y201" s="437"/>
      <c r="Z201" s="437"/>
      <c r="AA201" s="437"/>
      <c r="AB201" s="437"/>
      <c r="AC201" s="437"/>
      <c r="AD201" s="437"/>
      <c r="AE201" s="437"/>
      <c r="AF201" s="437"/>
      <c r="AG201" s="437"/>
      <c r="AH201" s="437"/>
      <c r="AI201" s="437"/>
      <c r="AJ201" s="437"/>
      <c r="AK201" s="437"/>
    </row>
    <row r="202" spans="1:37" ht="12.75" customHeight="1">
      <c r="A202" s="111" t="s">
        <v>1655</v>
      </c>
      <c r="B202" s="114" t="s">
        <v>1131</v>
      </c>
      <c r="C202" s="438" t="s">
        <v>1096</v>
      </c>
      <c r="D202" s="112">
        <v>80111600</v>
      </c>
      <c r="E202" s="438" t="s">
        <v>1670</v>
      </c>
      <c r="F202" s="112" t="s">
        <v>479</v>
      </c>
      <c r="G202" s="438" t="s">
        <v>479</v>
      </c>
      <c r="H202" s="438">
        <v>6</v>
      </c>
      <c r="I202" s="438">
        <v>1</v>
      </c>
      <c r="J202" s="112" t="s">
        <v>949</v>
      </c>
      <c r="K202" s="438" t="s">
        <v>950</v>
      </c>
      <c r="L202" s="439">
        <v>4000000</v>
      </c>
      <c r="M202" s="440">
        <v>24000000</v>
      </c>
      <c r="N202" s="112" t="s">
        <v>1478</v>
      </c>
      <c r="O202" s="438" t="s">
        <v>970</v>
      </c>
      <c r="P202" s="438" t="s">
        <v>952</v>
      </c>
      <c r="Q202" s="443"/>
      <c r="R202" s="96" t="s">
        <v>945</v>
      </c>
      <c r="S202" s="96">
        <v>8146</v>
      </c>
      <c r="T202" s="113" t="s">
        <v>1345</v>
      </c>
      <c r="U202" s="106">
        <v>3</v>
      </c>
      <c r="V202" s="442">
        <v>45712</v>
      </c>
      <c r="W202" s="99">
        <f t="shared" si="1"/>
        <v>2</v>
      </c>
      <c r="X202" s="437"/>
      <c r="Y202" s="437"/>
      <c r="Z202" s="437"/>
      <c r="AA202" s="437"/>
      <c r="AB202" s="437"/>
      <c r="AC202" s="437"/>
      <c r="AD202" s="437"/>
      <c r="AE202" s="437"/>
      <c r="AF202" s="437"/>
      <c r="AG202" s="437"/>
      <c r="AH202" s="437"/>
      <c r="AI202" s="437"/>
      <c r="AJ202" s="437"/>
      <c r="AK202" s="437"/>
    </row>
    <row r="203" spans="1:37" ht="12.75" customHeight="1">
      <c r="A203" s="111" t="s">
        <v>1384</v>
      </c>
      <c r="B203" s="114" t="s">
        <v>1131</v>
      </c>
      <c r="C203" s="438" t="s">
        <v>1096</v>
      </c>
      <c r="D203" s="112">
        <v>80111600</v>
      </c>
      <c r="E203" s="438" t="s">
        <v>1493</v>
      </c>
      <c r="F203" s="112" t="s">
        <v>479</v>
      </c>
      <c r="G203" s="438" t="s">
        <v>479</v>
      </c>
      <c r="H203" s="438">
        <v>6</v>
      </c>
      <c r="I203" s="438">
        <v>1</v>
      </c>
      <c r="J203" s="112" t="s">
        <v>949</v>
      </c>
      <c r="K203" s="438" t="s">
        <v>950</v>
      </c>
      <c r="L203" s="439">
        <v>4000000</v>
      </c>
      <c r="M203" s="440">
        <v>24000000</v>
      </c>
      <c r="N203" s="112" t="s">
        <v>1478</v>
      </c>
      <c r="O203" s="438" t="s">
        <v>970</v>
      </c>
      <c r="P203" s="438" t="s">
        <v>952</v>
      </c>
      <c r="Q203" s="443" t="s">
        <v>1481</v>
      </c>
      <c r="R203" s="96" t="s">
        <v>945</v>
      </c>
      <c r="S203" s="96">
        <v>8146</v>
      </c>
      <c r="T203" s="113" t="s">
        <v>1345</v>
      </c>
      <c r="U203" s="106">
        <v>3</v>
      </c>
      <c r="V203" s="442">
        <v>45712</v>
      </c>
      <c r="W203" s="99">
        <f t="shared" si="1"/>
        <v>2</v>
      </c>
      <c r="X203" s="437"/>
      <c r="Y203" s="437"/>
      <c r="Z203" s="437"/>
      <c r="AA203" s="437"/>
      <c r="AB203" s="437"/>
      <c r="AC203" s="437"/>
      <c r="AD203" s="437"/>
      <c r="AE203" s="437"/>
      <c r="AF203" s="437"/>
      <c r="AG203" s="437"/>
      <c r="AH203" s="437"/>
      <c r="AI203" s="437"/>
      <c r="AJ203" s="437"/>
      <c r="AK203" s="437"/>
    </row>
    <row r="204" spans="1:37" ht="12.75" customHeight="1">
      <c r="A204" s="111" t="s">
        <v>1655</v>
      </c>
      <c r="B204" s="114" t="s">
        <v>1132</v>
      </c>
      <c r="C204" s="438" t="s">
        <v>1096</v>
      </c>
      <c r="D204" s="112">
        <v>80111600</v>
      </c>
      <c r="E204" s="438" t="s">
        <v>1670</v>
      </c>
      <c r="F204" s="112" t="s">
        <v>479</v>
      </c>
      <c r="G204" s="438" t="s">
        <v>479</v>
      </c>
      <c r="H204" s="438">
        <v>6</v>
      </c>
      <c r="I204" s="438">
        <v>1</v>
      </c>
      <c r="J204" s="112" t="s">
        <v>949</v>
      </c>
      <c r="K204" s="438" t="s">
        <v>950</v>
      </c>
      <c r="L204" s="439">
        <v>4000000</v>
      </c>
      <c r="M204" s="440">
        <v>24000000</v>
      </c>
      <c r="N204" s="112" t="s">
        <v>1478</v>
      </c>
      <c r="O204" s="438" t="s">
        <v>970</v>
      </c>
      <c r="P204" s="438" t="s">
        <v>952</v>
      </c>
      <c r="Q204" s="443"/>
      <c r="R204" s="96" t="s">
        <v>945</v>
      </c>
      <c r="S204" s="96">
        <v>8146</v>
      </c>
      <c r="T204" s="113" t="s">
        <v>1345</v>
      </c>
      <c r="U204" s="106">
        <v>3</v>
      </c>
      <c r="V204" s="442">
        <v>45712</v>
      </c>
      <c r="W204" s="99">
        <f t="shared" si="1"/>
        <v>2</v>
      </c>
      <c r="X204" s="437"/>
      <c r="Y204" s="437"/>
      <c r="Z204" s="437"/>
      <c r="AA204" s="437"/>
      <c r="AB204" s="437"/>
      <c r="AC204" s="437"/>
      <c r="AD204" s="437"/>
      <c r="AE204" s="437"/>
      <c r="AF204" s="437"/>
      <c r="AG204" s="437"/>
      <c r="AH204" s="437"/>
      <c r="AI204" s="437"/>
      <c r="AJ204" s="437"/>
      <c r="AK204" s="437"/>
    </row>
    <row r="205" spans="1:37" ht="12.75" customHeight="1">
      <c r="A205" s="111" t="s">
        <v>1384</v>
      </c>
      <c r="B205" s="114" t="s">
        <v>1132</v>
      </c>
      <c r="C205" s="438" t="s">
        <v>1096</v>
      </c>
      <c r="D205" s="112">
        <v>80111600</v>
      </c>
      <c r="E205" s="438" t="s">
        <v>1494</v>
      </c>
      <c r="F205" s="112" t="s">
        <v>479</v>
      </c>
      <c r="G205" s="438" t="s">
        <v>479</v>
      </c>
      <c r="H205" s="438">
        <v>6</v>
      </c>
      <c r="I205" s="438">
        <v>1</v>
      </c>
      <c r="J205" s="112" t="s">
        <v>949</v>
      </c>
      <c r="K205" s="438" t="s">
        <v>950</v>
      </c>
      <c r="L205" s="439">
        <v>4000000</v>
      </c>
      <c r="M205" s="440">
        <v>24000000</v>
      </c>
      <c r="N205" s="112" t="s">
        <v>1478</v>
      </c>
      <c r="O205" s="438" t="s">
        <v>970</v>
      </c>
      <c r="P205" s="438" t="s">
        <v>952</v>
      </c>
      <c r="Q205" s="443" t="s">
        <v>1481</v>
      </c>
      <c r="R205" s="96" t="s">
        <v>945</v>
      </c>
      <c r="S205" s="96">
        <v>8146</v>
      </c>
      <c r="T205" s="113" t="s">
        <v>1345</v>
      </c>
      <c r="U205" s="106">
        <v>3</v>
      </c>
      <c r="V205" s="442">
        <v>45712</v>
      </c>
      <c r="W205" s="99">
        <f t="shared" si="1"/>
        <v>2</v>
      </c>
      <c r="X205" s="437"/>
      <c r="Y205" s="437"/>
      <c r="Z205" s="437"/>
      <c r="AA205" s="437"/>
      <c r="AB205" s="437"/>
      <c r="AC205" s="437"/>
      <c r="AD205" s="437"/>
      <c r="AE205" s="437"/>
      <c r="AF205" s="437"/>
      <c r="AG205" s="437"/>
      <c r="AH205" s="437"/>
      <c r="AI205" s="437"/>
      <c r="AJ205" s="437"/>
      <c r="AK205" s="437"/>
    </row>
    <row r="206" spans="1:37" ht="12.75" customHeight="1">
      <c r="A206" s="111" t="s">
        <v>1655</v>
      </c>
      <c r="B206" s="114" t="s">
        <v>1133</v>
      </c>
      <c r="C206" s="438" t="s">
        <v>1096</v>
      </c>
      <c r="D206" s="112">
        <v>80111600</v>
      </c>
      <c r="E206" s="438" t="s">
        <v>1677</v>
      </c>
      <c r="F206" s="112" t="s">
        <v>479</v>
      </c>
      <c r="G206" s="438" t="s">
        <v>479</v>
      </c>
      <c r="H206" s="438">
        <v>6</v>
      </c>
      <c r="I206" s="438">
        <v>1</v>
      </c>
      <c r="J206" s="112" t="s">
        <v>949</v>
      </c>
      <c r="K206" s="438" t="s">
        <v>950</v>
      </c>
      <c r="L206" s="439">
        <v>3600000</v>
      </c>
      <c r="M206" s="440">
        <v>21600000</v>
      </c>
      <c r="N206" s="112" t="s">
        <v>1478</v>
      </c>
      <c r="O206" s="438" t="s">
        <v>970</v>
      </c>
      <c r="P206" s="438" t="s">
        <v>952</v>
      </c>
      <c r="Q206" s="443"/>
      <c r="R206" s="96" t="s">
        <v>945</v>
      </c>
      <c r="S206" s="96">
        <v>8146</v>
      </c>
      <c r="T206" s="113" t="s">
        <v>1345</v>
      </c>
      <c r="U206" s="106">
        <v>3</v>
      </c>
      <c r="V206" s="442">
        <v>45712</v>
      </c>
      <c r="W206" s="99">
        <f t="shared" si="1"/>
        <v>2</v>
      </c>
      <c r="X206" s="437"/>
      <c r="Y206" s="437"/>
      <c r="Z206" s="437"/>
      <c r="AA206" s="437"/>
      <c r="AB206" s="437"/>
      <c r="AC206" s="437"/>
      <c r="AD206" s="437"/>
      <c r="AE206" s="437"/>
      <c r="AF206" s="437"/>
      <c r="AG206" s="437"/>
      <c r="AH206" s="437"/>
      <c r="AI206" s="437"/>
      <c r="AJ206" s="437"/>
      <c r="AK206" s="437"/>
    </row>
    <row r="207" spans="1:37" ht="12.75" customHeight="1">
      <c r="A207" s="111" t="s">
        <v>1384</v>
      </c>
      <c r="B207" s="114" t="s">
        <v>1133</v>
      </c>
      <c r="C207" s="438" t="s">
        <v>1096</v>
      </c>
      <c r="D207" s="112">
        <v>80111600</v>
      </c>
      <c r="E207" s="438" t="s">
        <v>1495</v>
      </c>
      <c r="F207" s="112" t="s">
        <v>479</v>
      </c>
      <c r="G207" s="438" t="s">
        <v>479</v>
      </c>
      <c r="H207" s="438">
        <v>5</v>
      </c>
      <c r="I207" s="438">
        <v>1</v>
      </c>
      <c r="J207" s="112" t="s">
        <v>949</v>
      </c>
      <c r="K207" s="438" t="s">
        <v>950</v>
      </c>
      <c r="L207" s="439">
        <v>3600000</v>
      </c>
      <c r="M207" s="440">
        <v>18000000</v>
      </c>
      <c r="N207" s="112" t="s">
        <v>1478</v>
      </c>
      <c r="O207" s="438" t="s">
        <v>970</v>
      </c>
      <c r="P207" s="438" t="s">
        <v>952</v>
      </c>
      <c r="Q207" s="443" t="s">
        <v>1481</v>
      </c>
      <c r="R207" s="96" t="s">
        <v>945</v>
      </c>
      <c r="S207" s="96">
        <v>8146</v>
      </c>
      <c r="T207" s="113" t="s">
        <v>1345</v>
      </c>
      <c r="U207" s="106">
        <v>3</v>
      </c>
      <c r="V207" s="442">
        <v>45712</v>
      </c>
      <c r="W207" s="99">
        <f t="shared" si="1"/>
        <v>2</v>
      </c>
      <c r="X207" s="437"/>
      <c r="Y207" s="437"/>
      <c r="Z207" s="437"/>
      <c r="AA207" s="437"/>
      <c r="AB207" s="437"/>
      <c r="AC207" s="437"/>
      <c r="AD207" s="437"/>
      <c r="AE207" s="437"/>
      <c r="AF207" s="437"/>
      <c r="AG207" s="437"/>
      <c r="AH207" s="437"/>
      <c r="AI207" s="437"/>
      <c r="AJ207" s="437"/>
      <c r="AK207" s="437"/>
    </row>
    <row r="208" spans="1:37" ht="12.75" customHeight="1">
      <c r="A208" s="111" t="s">
        <v>1655</v>
      </c>
      <c r="B208" s="114" t="s">
        <v>1135</v>
      </c>
      <c r="C208" s="438" t="s">
        <v>1096</v>
      </c>
      <c r="D208" s="112">
        <v>80111600</v>
      </c>
      <c r="E208" s="438" t="s">
        <v>1678</v>
      </c>
      <c r="F208" s="112" t="s">
        <v>479</v>
      </c>
      <c r="G208" s="438" t="s">
        <v>479</v>
      </c>
      <c r="H208" s="438">
        <v>6</v>
      </c>
      <c r="I208" s="438">
        <v>1</v>
      </c>
      <c r="J208" s="112" t="s">
        <v>949</v>
      </c>
      <c r="K208" s="438" t="s">
        <v>950</v>
      </c>
      <c r="L208" s="439">
        <v>3600000</v>
      </c>
      <c r="M208" s="440">
        <v>21600000</v>
      </c>
      <c r="N208" s="112" t="s">
        <v>1478</v>
      </c>
      <c r="O208" s="438" t="s">
        <v>970</v>
      </c>
      <c r="P208" s="438" t="s">
        <v>952</v>
      </c>
      <c r="Q208" s="443"/>
      <c r="R208" s="96" t="s">
        <v>945</v>
      </c>
      <c r="S208" s="96">
        <v>8146</v>
      </c>
      <c r="T208" s="113" t="s">
        <v>1345</v>
      </c>
      <c r="U208" s="106">
        <v>3</v>
      </c>
      <c r="V208" s="442">
        <v>45712</v>
      </c>
      <c r="W208" s="99">
        <f t="shared" si="1"/>
        <v>2</v>
      </c>
      <c r="X208" s="437"/>
      <c r="Y208" s="437"/>
      <c r="Z208" s="437"/>
      <c r="AA208" s="437"/>
      <c r="AB208" s="437"/>
      <c r="AC208" s="437"/>
      <c r="AD208" s="437"/>
      <c r="AE208" s="437"/>
      <c r="AF208" s="437"/>
      <c r="AG208" s="437"/>
      <c r="AH208" s="437"/>
      <c r="AI208" s="437"/>
      <c r="AJ208" s="437"/>
      <c r="AK208" s="437"/>
    </row>
    <row r="209" spans="1:37" ht="12.75" customHeight="1">
      <c r="A209" s="111" t="s">
        <v>1384</v>
      </c>
      <c r="B209" s="114" t="s">
        <v>1135</v>
      </c>
      <c r="C209" s="438" t="s">
        <v>1096</v>
      </c>
      <c r="D209" s="112">
        <v>80111600</v>
      </c>
      <c r="E209" s="438" t="s">
        <v>1496</v>
      </c>
      <c r="F209" s="112" t="s">
        <v>479</v>
      </c>
      <c r="G209" s="438" t="s">
        <v>479</v>
      </c>
      <c r="H209" s="438">
        <v>6</v>
      </c>
      <c r="I209" s="438">
        <v>1</v>
      </c>
      <c r="J209" s="112" t="s">
        <v>949</v>
      </c>
      <c r="K209" s="438" t="s">
        <v>950</v>
      </c>
      <c r="L209" s="439">
        <v>3600000</v>
      </c>
      <c r="M209" s="440">
        <v>21600000</v>
      </c>
      <c r="N209" s="112" t="s">
        <v>1478</v>
      </c>
      <c r="O209" s="438" t="s">
        <v>970</v>
      </c>
      <c r="P209" s="438" t="s">
        <v>952</v>
      </c>
      <c r="Q209" s="443" t="s">
        <v>1481</v>
      </c>
      <c r="R209" s="96" t="s">
        <v>945</v>
      </c>
      <c r="S209" s="96">
        <v>8146</v>
      </c>
      <c r="T209" s="113" t="s">
        <v>1345</v>
      </c>
      <c r="U209" s="106">
        <v>3</v>
      </c>
      <c r="V209" s="442">
        <v>45712</v>
      </c>
      <c r="W209" s="99">
        <f t="shared" si="1"/>
        <v>2</v>
      </c>
      <c r="X209" s="437"/>
      <c r="Y209" s="437"/>
      <c r="Z209" s="437"/>
      <c r="AA209" s="437"/>
      <c r="AB209" s="437"/>
      <c r="AC209" s="437"/>
      <c r="AD209" s="437"/>
      <c r="AE209" s="437"/>
      <c r="AF209" s="437"/>
      <c r="AG209" s="437"/>
      <c r="AH209" s="437"/>
      <c r="AI209" s="437"/>
      <c r="AJ209" s="437"/>
      <c r="AK209" s="437"/>
    </row>
    <row r="210" spans="1:37" ht="12.75" customHeight="1">
      <c r="A210" s="111" t="s">
        <v>1655</v>
      </c>
      <c r="B210" s="114" t="s">
        <v>1137</v>
      </c>
      <c r="C210" s="438" t="s">
        <v>1096</v>
      </c>
      <c r="D210" s="112">
        <v>80111600</v>
      </c>
      <c r="E210" s="438" t="s">
        <v>1679</v>
      </c>
      <c r="F210" s="112" t="s">
        <v>479</v>
      </c>
      <c r="G210" s="438" t="s">
        <v>479</v>
      </c>
      <c r="H210" s="438">
        <v>6</v>
      </c>
      <c r="I210" s="438">
        <v>1</v>
      </c>
      <c r="J210" s="112" t="s">
        <v>949</v>
      </c>
      <c r="K210" s="438" t="s">
        <v>950</v>
      </c>
      <c r="L210" s="439">
        <v>3000000</v>
      </c>
      <c r="M210" s="440">
        <v>18000000</v>
      </c>
      <c r="N210" s="112" t="s">
        <v>1478</v>
      </c>
      <c r="O210" s="438" t="s">
        <v>970</v>
      </c>
      <c r="P210" s="438" t="s">
        <v>952</v>
      </c>
      <c r="Q210" s="443"/>
      <c r="R210" s="96" t="s">
        <v>945</v>
      </c>
      <c r="S210" s="96">
        <v>8146</v>
      </c>
      <c r="T210" s="113" t="s">
        <v>1345</v>
      </c>
      <c r="U210" s="106">
        <v>3</v>
      </c>
      <c r="V210" s="442">
        <v>45712</v>
      </c>
      <c r="W210" s="99">
        <f t="shared" si="1"/>
        <v>2</v>
      </c>
      <c r="X210" s="437"/>
      <c r="Y210" s="437"/>
      <c r="Z210" s="437"/>
      <c r="AA210" s="437"/>
      <c r="AB210" s="437"/>
      <c r="AC210" s="437"/>
      <c r="AD210" s="437"/>
      <c r="AE210" s="437"/>
      <c r="AF210" s="437"/>
      <c r="AG210" s="437"/>
      <c r="AH210" s="437"/>
      <c r="AI210" s="437"/>
      <c r="AJ210" s="437"/>
      <c r="AK210" s="437"/>
    </row>
    <row r="211" spans="1:37" ht="12.75" customHeight="1">
      <c r="A211" s="111" t="s">
        <v>1384</v>
      </c>
      <c r="B211" s="114" t="s">
        <v>1137</v>
      </c>
      <c r="C211" s="438" t="s">
        <v>1096</v>
      </c>
      <c r="D211" s="112">
        <v>80111600</v>
      </c>
      <c r="E211" s="438" t="s">
        <v>1497</v>
      </c>
      <c r="F211" s="112" t="s">
        <v>479</v>
      </c>
      <c r="G211" s="438" t="s">
        <v>479</v>
      </c>
      <c r="H211" s="438">
        <v>10</v>
      </c>
      <c r="I211" s="438">
        <v>1</v>
      </c>
      <c r="J211" s="112" t="s">
        <v>949</v>
      </c>
      <c r="K211" s="438" t="s">
        <v>950</v>
      </c>
      <c r="L211" s="439">
        <v>3000000</v>
      </c>
      <c r="M211" s="440">
        <v>30000000</v>
      </c>
      <c r="N211" s="112" t="s">
        <v>1478</v>
      </c>
      <c r="O211" s="438" t="s">
        <v>970</v>
      </c>
      <c r="P211" s="438" t="s">
        <v>952</v>
      </c>
      <c r="Q211" s="443" t="s">
        <v>1485</v>
      </c>
      <c r="R211" s="96" t="s">
        <v>945</v>
      </c>
      <c r="S211" s="96">
        <v>8146</v>
      </c>
      <c r="T211" s="113" t="s">
        <v>1345</v>
      </c>
      <c r="U211" s="106">
        <v>3</v>
      </c>
      <c r="V211" s="442">
        <v>45712</v>
      </c>
      <c r="W211" s="99">
        <f t="shared" si="1"/>
        <v>2</v>
      </c>
      <c r="X211" s="437"/>
      <c r="Y211" s="437"/>
      <c r="Z211" s="437"/>
      <c r="AA211" s="437"/>
      <c r="AB211" s="437"/>
      <c r="AC211" s="437"/>
      <c r="AD211" s="437"/>
      <c r="AE211" s="437"/>
      <c r="AF211" s="437"/>
      <c r="AG211" s="437"/>
      <c r="AH211" s="437"/>
      <c r="AI211" s="437"/>
      <c r="AJ211" s="437"/>
      <c r="AK211" s="437"/>
    </row>
    <row r="212" spans="1:37" ht="12.75" customHeight="1">
      <c r="A212" s="111" t="s">
        <v>1655</v>
      </c>
      <c r="B212" s="114" t="s">
        <v>1139</v>
      </c>
      <c r="C212" s="438" t="s">
        <v>1096</v>
      </c>
      <c r="D212" s="112">
        <v>80111600</v>
      </c>
      <c r="E212" s="438" t="s">
        <v>1679</v>
      </c>
      <c r="F212" s="112" t="s">
        <v>479</v>
      </c>
      <c r="G212" s="438" t="s">
        <v>479</v>
      </c>
      <c r="H212" s="438">
        <v>6</v>
      </c>
      <c r="I212" s="438">
        <v>1</v>
      </c>
      <c r="J212" s="112" t="s">
        <v>949</v>
      </c>
      <c r="K212" s="438" t="s">
        <v>950</v>
      </c>
      <c r="L212" s="439">
        <v>3000000</v>
      </c>
      <c r="M212" s="440">
        <v>18000000</v>
      </c>
      <c r="N212" s="112" t="s">
        <v>1478</v>
      </c>
      <c r="O212" s="438" t="s">
        <v>970</v>
      </c>
      <c r="P212" s="438" t="s">
        <v>952</v>
      </c>
      <c r="Q212" s="443"/>
      <c r="R212" s="96" t="s">
        <v>945</v>
      </c>
      <c r="S212" s="96">
        <v>8146</v>
      </c>
      <c r="T212" s="113" t="s">
        <v>1345</v>
      </c>
      <c r="U212" s="106">
        <v>3</v>
      </c>
      <c r="V212" s="442">
        <v>45712</v>
      </c>
      <c r="W212" s="99">
        <f t="shared" si="1"/>
        <v>2</v>
      </c>
      <c r="X212" s="437"/>
      <c r="Y212" s="437"/>
      <c r="Z212" s="437"/>
      <c r="AA212" s="437"/>
      <c r="AB212" s="437"/>
      <c r="AC212" s="437"/>
      <c r="AD212" s="437"/>
      <c r="AE212" s="437"/>
      <c r="AF212" s="437"/>
      <c r="AG212" s="437"/>
      <c r="AH212" s="437"/>
      <c r="AI212" s="437"/>
      <c r="AJ212" s="437"/>
      <c r="AK212" s="437"/>
    </row>
    <row r="213" spans="1:37" ht="12.75" customHeight="1">
      <c r="A213" s="111" t="s">
        <v>1384</v>
      </c>
      <c r="B213" s="114" t="s">
        <v>1139</v>
      </c>
      <c r="C213" s="438" t="s">
        <v>1096</v>
      </c>
      <c r="D213" s="112">
        <v>80111600</v>
      </c>
      <c r="E213" s="438" t="s">
        <v>1498</v>
      </c>
      <c r="F213" s="112" t="s">
        <v>479</v>
      </c>
      <c r="G213" s="438" t="s">
        <v>479</v>
      </c>
      <c r="H213" s="438">
        <v>6</v>
      </c>
      <c r="I213" s="438">
        <v>1</v>
      </c>
      <c r="J213" s="112" t="s">
        <v>949</v>
      </c>
      <c r="K213" s="438" t="s">
        <v>950</v>
      </c>
      <c r="L213" s="439">
        <v>3000000</v>
      </c>
      <c r="M213" s="440">
        <v>18000000</v>
      </c>
      <c r="N213" s="112" t="s">
        <v>1478</v>
      </c>
      <c r="O213" s="438" t="s">
        <v>970</v>
      </c>
      <c r="P213" s="438" t="s">
        <v>952</v>
      </c>
      <c r="Q213" s="443" t="s">
        <v>1481</v>
      </c>
      <c r="R213" s="96" t="s">
        <v>945</v>
      </c>
      <c r="S213" s="96">
        <v>8146</v>
      </c>
      <c r="T213" s="113" t="s">
        <v>1345</v>
      </c>
      <c r="U213" s="106">
        <v>3</v>
      </c>
      <c r="V213" s="442">
        <v>45712</v>
      </c>
      <c r="W213" s="99">
        <f t="shared" si="1"/>
        <v>2</v>
      </c>
      <c r="X213" s="437"/>
      <c r="Y213" s="437"/>
      <c r="Z213" s="437"/>
      <c r="AA213" s="437"/>
      <c r="AB213" s="437"/>
      <c r="AC213" s="437"/>
      <c r="AD213" s="437"/>
      <c r="AE213" s="437"/>
      <c r="AF213" s="437"/>
      <c r="AG213" s="437"/>
      <c r="AH213" s="437"/>
      <c r="AI213" s="437"/>
      <c r="AJ213" s="437"/>
      <c r="AK213" s="437"/>
    </row>
    <row r="214" spans="1:37" ht="12.75" customHeight="1">
      <c r="A214" s="111" t="s">
        <v>1655</v>
      </c>
      <c r="B214" s="114" t="s">
        <v>1140</v>
      </c>
      <c r="C214" s="438" t="s">
        <v>1096</v>
      </c>
      <c r="D214" s="112">
        <v>80111600</v>
      </c>
      <c r="E214" s="438" t="s">
        <v>1679</v>
      </c>
      <c r="F214" s="112" t="s">
        <v>479</v>
      </c>
      <c r="G214" s="438" t="s">
        <v>479</v>
      </c>
      <c r="H214" s="438">
        <v>6</v>
      </c>
      <c r="I214" s="438">
        <v>1</v>
      </c>
      <c r="J214" s="112" t="s">
        <v>949</v>
      </c>
      <c r="K214" s="438" t="s">
        <v>950</v>
      </c>
      <c r="L214" s="439">
        <v>3000000</v>
      </c>
      <c r="M214" s="440">
        <v>18000000</v>
      </c>
      <c r="N214" s="112" t="s">
        <v>1478</v>
      </c>
      <c r="O214" s="438" t="s">
        <v>970</v>
      </c>
      <c r="P214" s="438" t="s">
        <v>952</v>
      </c>
      <c r="Q214" s="443"/>
      <c r="R214" s="96" t="s">
        <v>945</v>
      </c>
      <c r="S214" s="96">
        <v>8146</v>
      </c>
      <c r="T214" s="113" t="s">
        <v>1345</v>
      </c>
      <c r="U214" s="106">
        <v>3</v>
      </c>
      <c r="V214" s="442">
        <v>45712</v>
      </c>
      <c r="W214" s="99">
        <f t="shared" si="1"/>
        <v>2</v>
      </c>
      <c r="X214" s="437"/>
      <c r="Y214" s="437"/>
      <c r="Z214" s="437"/>
      <c r="AA214" s="437"/>
      <c r="AB214" s="437"/>
      <c r="AC214" s="437"/>
      <c r="AD214" s="437"/>
      <c r="AE214" s="437"/>
      <c r="AF214" s="437"/>
      <c r="AG214" s="437"/>
      <c r="AH214" s="437"/>
      <c r="AI214" s="437"/>
      <c r="AJ214" s="437"/>
      <c r="AK214" s="437"/>
    </row>
    <row r="215" spans="1:37" ht="12.75" customHeight="1">
      <c r="A215" s="111" t="s">
        <v>1384</v>
      </c>
      <c r="B215" s="114" t="s">
        <v>1140</v>
      </c>
      <c r="C215" s="438" t="s">
        <v>1096</v>
      </c>
      <c r="D215" s="112">
        <v>80111600</v>
      </c>
      <c r="E215" s="438" t="s">
        <v>1499</v>
      </c>
      <c r="F215" s="112" t="s">
        <v>479</v>
      </c>
      <c r="G215" s="438" t="s">
        <v>479</v>
      </c>
      <c r="H215" s="438">
        <v>6</v>
      </c>
      <c r="I215" s="438">
        <v>1</v>
      </c>
      <c r="J215" s="112" t="s">
        <v>949</v>
      </c>
      <c r="K215" s="438" t="s">
        <v>950</v>
      </c>
      <c r="L215" s="439">
        <v>3000000</v>
      </c>
      <c r="M215" s="440">
        <v>18000000</v>
      </c>
      <c r="N215" s="112" t="s">
        <v>1478</v>
      </c>
      <c r="O215" s="438" t="s">
        <v>970</v>
      </c>
      <c r="P215" s="438" t="s">
        <v>952</v>
      </c>
      <c r="Q215" s="443" t="s">
        <v>1481</v>
      </c>
      <c r="R215" s="96" t="s">
        <v>945</v>
      </c>
      <c r="S215" s="96">
        <v>8146</v>
      </c>
      <c r="T215" s="113" t="s">
        <v>1345</v>
      </c>
      <c r="U215" s="106">
        <v>3</v>
      </c>
      <c r="V215" s="442">
        <v>45712</v>
      </c>
      <c r="W215" s="99">
        <f t="shared" si="1"/>
        <v>2</v>
      </c>
      <c r="X215" s="437"/>
      <c r="Y215" s="437"/>
      <c r="Z215" s="437"/>
      <c r="AA215" s="437"/>
      <c r="AB215" s="437"/>
      <c r="AC215" s="437"/>
      <c r="AD215" s="437"/>
      <c r="AE215" s="437"/>
      <c r="AF215" s="437"/>
      <c r="AG215" s="437"/>
      <c r="AH215" s="437"/>
      <c r="AI215" s="437"/>
      <c r="AJ215" s="437"/>
      <c r="AK215" s="437"/>
    </row>
    <row r="216" spans="1:37" ht="12.75" customHeight="1">
      <c r="A216" s="111" t="s">
        <v>1655</v>
      </c>
      <c r="B216" s="114" t="s">
        <v>1141</v>
      </c>
      <c r="C216" s="438" t="s">
        <v>1096</v>
      </c>
      <c r="D216" s="112">
        <v>80111600</v>
      </c>
      <c r="E216" s="438" t="s">
        <v>1680</v>
      </c>
      <c r="F216" s="112" t="s">
        <v>479</v>
      </c>
      <c r="G216" s="438" t="s">
        <v>479</v>
      </c>
      <c r="H216" s="438">
        <v>6</v>
      </c>
      <c r="I216" s="438">
        <v>1</v>
      </c>
      <c r="J216" s="112" t="s">
        <v>949</v>
      </c>
      <c r="K216" s="438" t="s">
        <v>950</v>
      </c>
      <c r="L216" s="439">
        <v>2500000</v>
      </c>
      <c r="M216" s="440">
        <v>15000000</v>
      </c>
      <c r="N216" s="112" t="s">
        <v>1478</v>
      </c>
      <c r="O216" s="438" t="s">
        <v>970</v>
      </c>
      <c r="P216" s="438" t="s">
        <v>952</v>
      </c>
      <c r="Q216" s="443"/>
      <c r="R216" s="96" t="s">
        <v>945</v>
      </c>
      <c r="S216" s="96">
        <v>8146</v>
      </c>
      <c r="T216" s="113" t="s">
        <v>1345</v>
      </c>
      <c r="U216" s="106">
        <v>3</v>
      </c>
      <c r="V216" s="442">
        <v>45712</v>
      </c>
      <c r="W216" s="99">
        <f t="shared" si="1"/>
        <v>2</v>
      </c>
      <c r="X216" s="437"/>
      <c r="Y216" s="437"/>
      <c r="Z216" s="437"/>
      <c r="AA216" s="437"/>
      <c r="AB216" s="437"/>
      <c r="AC216" s="437"/>
      <c r="AD216" s="437"/>
      <c r="AE216" s="437"/>
      <c r="AF216" s="437"/>
      <c r="AG216" s="437"/>
      <c r="AH216" s="437"/>
      <c r="AI216" s="437"/>
      <c r="AJ216" s="437"/>
      <c r="AK216" s="437"/>
    </row>
    <row r="217" spans="1:37" ht="12.75" customHeight="1">
      <c r="A217" s="111" t="s">
        <v>1384</v>
      </c>
      <c r="B217" s="114" t="s">
        <v>1141</v>
      </c>
      <c r="C217" s="438" t="s">
        <v>1096</v>
      </c>
      <c r="D217" s="112">
        <v>80111600</v>
      </c>
      <c r="E217" s="438" t="s">
        <v>1500</v>
      </c>
      <c r="F217" s="112" t="s">
        <v>479</v>
      </c>
      <c r="G217" s="438" t="s">
        <v>479</v>
      </c>
      <c r="H217" s="438">
        <v>6</v>
      </c>
      <c r="I217" s="438">
        <v>1</v>
      </c>
      <c r="J217" s="112" t="s">
        <v>949</v>
      </c>
      <c r="K217" s="438" t="s">
        <v>950</v>
      </c>
      <c r="L217" s="439">
        <v>2500000</v>
      </c>
      <c r="M217" s="440">
        <v>15000000</v>
      </c>
      <c r="N217" s="112" t="s">
        <v>1478</v>
      </c>
      <c r="O217" s="438" t="s">
        <v>970</v>
      </c>
      <c r="P217" s="438" t="s">
        <v>952</v>
      </c>
      <c r="Q217" s="443" t="s">
        <v>1481</v>
      </c>
      <c r="R217" s="96" t="s">
        <v>945</v>
      </c>
      <c r="S217" s="96">
        <v>8146</v>
      </c>
      <c r="T217" s="113" t="s">
        <v>1345</v>
      </c>
      <c r="U217" s="106">
        <v>3</v>
      </c>
      <c r="V217" s="442">
        <v>45712</v>
      </c>
      <c r="W217" s="99">
        <f t="shared" si="1"/>
        <v>2</v>
      </c>
      <c r="X217" s="437"/>
      <c r="Y217" s="437"/>
      <c r="Z217" s="437"/>
      <c r="AA217" s="437"/>
      <c r="AB217" s="437"/>
      <c r="AC217" s="437"/>
      <c r="AD217" s="437"/>
      <c r="AE217" s="437"/>
      <c r="AF217" s="437"/>
      <c r="AG217" s="437"/>
      <c r="AH217" s="437"/>
      <c r="AI217" s="437"/>
      <c r="AJ217" s="437"/>
      <c r="AK217" s="437"/>
    </row>
    <row r="218" spans="1:37" ht="12.75" customHeight="1">
      <c r="A218" s="111" t="s">
        <v>1655</v>
      </c>
      <c r="B218" s="114" t="s">
        <v>1143</v>
      </c>
      <c r="C218" s="438" t="s">
        <v>1096</v>
      </c>
      <c r="D218" s="112">
        <v>80111600</v>
      </c>
      <c r="E218" s="438" t="s">
        <v>1681</v>
      </c>
      <c r="F218" s="112" t="s">
        <v>479</v>
      </c>
      <c r="G218" s="438" t="s">
        <v>479</v>
      </c>
      <c r="H218" s="438">
        <v>6</v>
      </c>
      <c r="I218" s="438">
        <v>1</v>
      </c>
      <c r="J218" s="112" t="s">
        <v>949</v>
      </c>
      <c r="K218" s="438" t="s">
        <v>950</v>
      </c>
      <c r="L218" s="439">
        <v>2250000</v>
      </c>
      <c r="M218" s="440">
        <v>13500000</v>
      </c>
      <c r="N218" s="112" t="s">
        <v>1478</v>
      </c>
      <c r="O218" s="438" t="s">
        <v>970</v>
      </c>
      <c r="P218" s="438" t="s">
        <v>952</v>
      </c>
      <c r="Q218" s="443"/>
      <c r="R218" s="96" t="s">
        <v>945</v>
      </c>
      <c r="S218" s="96">
        <v>8146</v>
      </c>
      <c r="T218" s="113" t="s">
        <v>1345</v>
      </c>
      <c r="U218" s="106">
        <v>3</v>
      </c>
      <c r="V218" s="442">
        <v>45712</v>
      </c>
      <c r="W218" s="99">
        <f t="shared" si="1"/>
        <v>2</v>
      </c>
      <c r="X218" s="437"/>
      <c r="Y218" s="437"/>
      <c r="Z218" s="437"/>
      <c r="AA218" s="437"/>
      <c r="AB218" s="437"/>
      <c r="AC218" s="437"/>
      <c r="AD218" s="437"/>
      <c r="AE218" s="437"/>
      <c r="AF218" s="437"/>
      <c r="AG218" s="437"/>
      <c r="AH218" s="437"/>
      <c r="AI218" s="437"/>
      <c r="AJ218" s="437"/>
      <c r="AK218" s="437"/>
    </row>
    <row r="219" spans="1:37" ht="12.75" customHeight="1">
      <c r="A219" s="111" t="s">
        <v>1384</v>
      </c>
      <c r="B219" s="114" t="s">
        <v>1143</v>
      </c>
      <c r="C219" s="438" t="s">
        <v>1096</v>
      </c>
      <c r="D219" s="112">
        <v>80111600</v>
      </c>
      <c r="E219" s="438" t="s">
        <v>1501</v>
      </c>
      <c r="F219" s="112" t="s">
        <v>479</v>
      </c>
      <c r="G219" s="438" t="s">
        <v>479</v>
      </c>
      <c r="H219" s="438">
        <v>5</v>
      </c>
      <c r="I219" s="438">
        <v>1</v>
      </c>
      <c r="J219" s="112" t="s">
        <v>949</v>
      </c>
      <c r="K219" s="438" t="s">
        <v>950</v>
      </c>
      <c r="L219" s="439">
        <v>2250000</v>
      </c>
      <c r="M219" s="440">
        <v>11250000</v>
      </c>
      <c r="N219" s="112" t="s">
        <v>1478</v>
      </c>
      <c r="O219" s="438" t="s">
        <v>970</v>
      </c>
      <c r="P219" s="438" t="s">
        <v>952</v>
      </c>
      <c r="Q219" s="443" t="s">
        <v>1485</v>
      </c>
      <c r="R219" s="96" t="s">
        <v>945</v>
      </c>
      <c r="S219" s="96">
        <v>8146</v>
      </c>
      <c r="T219" s="113" t="s">
        <v>1345</v>
      </c>
      <c r="U219" s="106">
        <v>3</v>
      </c>
      <c r="V219" s="442">
        <v>45712</v>
      </c>
      <c r="W219" s="99">
        <f t="shared" si="1"/>
        <v>2</v>
      </c>
      <c r="X219" s="437"/>
      <c r="Y219" s="437"/>
      <c r="Z219" s="437"/>
      <c r="AA219" s="437"/>
      <c r="AB219" s="437"/>
      <c r="AC219" s="437"/>
      <c r="AD219" s="437"/>
      <c r="AE219" s="437"/>
      <c r="AF219" s="437"/>
      <c r="AG219" s="437"/>
      <c r="AH219" s="437"/>
      <c r="AI219" s="437"/>
      <c r="AJ219" s="437"/>
      <c r="AK219" s="437"/>
    </row>
    <row r="220" spans="1:37" ht="12.75" customHeight="1">
      <c r="A220" s="111" t="s">
        <v>1655</v>
      </c>
      <c r="B220" s="114" t="s">
        <v>1154</v>
      </c>
      <c r="C220" s="438" t="s">
        <v>1096</v>
      </c>
      <c r="D220" s="112" t="s">
        <v>1146</v>
      </c>
      <c r="E220" s="438" t="s">
        <v>1502</v>
      </c>
      <c r="F220" s="112" t="s">
        <v>1156</v>
      </c>
      <c r="G220" s="438" t="s">
        <v>1156</v>
      </c>
      <c r="H220" s="438">
        <v>1</v>
      </c>
      <c r="I220" s="438">
        <v>1</v>
      </c>
      <c r="J220" s="112" t="s">
        <v>949</v>
      </c>
      <c r="K220" s="438" t="s">
        <v>950</v>
      </c>
      <c r="L220" s="439" t="s">
        <v>1464</v>
      </c>
      <c r="M220" s="440">
        <v>240100000</v>
      </c>
      <c r="N220" s="112" t="s">
        <v>1478</v>
      </c>
      <c r="O220" s="438" t="s">
        <v>970</v>
      </c>
      <c r="P220" s="438" t="s">
        <v>952</v>
      </c>
      <c r="Q220" s="443"/>
      <c r="R220" s="96" t="s">
        <v>945</v>
      </c>
      <c r="S220" s="96">
        <v>8146</v>
      </c>
      <c r="T220" s="113" t="s">
        <v>1345</v>
      </c>
      <c r="U220" s="106">
        <v>3</v>
      </c>
      <c r="V220" s="442">
        <v>45712</v>
      </c>
      <c r="W220" s="99">
        <f t="shared" si="1"/>
        <v>2</v>
      </c>
      <c r="X220" s="437"/>
      <c r="Y220" s="437"/>
      <c r="Z220" s="437"/>
      <c r="AA220" s="437"/>
      <c r="AB220" s="437"/>
      <c r="AC220" s="437"/>
      <c r="AD220" s="437"/>
      <c r="AE220" s="437"/>
      <c r="AF220" s="437"/>
      <c r="AG220" s="437"/>
      <c r="AH220" s="437"/>
      <c r="AI220" s="437"/>
      <c r="AJ220" s="437"/>
      <c r="AK220" s="437"/>
    </row>
    <row r="221" spans="1:37" ht="12.75" customHeight="1">
      <c r="A221" s="111" t="s">
        <v>1384</v>
      </c>
      <c r="B221" s="114" t="s">
        <v>1154</v>
      </c>
      <c r="C221" s="438" t="s">
        <v>1096</v>
      </c>
      <c r="D221" s="112" t="s">
        <v>1146</v>
      </c>
      <c r="E221" s="438" t="s">
        <v>1502</v>
      </c>
      <c r="F221" s="112" t="s">
        <v>1156</v>
      </c>
      <c r="G221" s="438" t="s">
        <v>1156</v>
      </c>
      <c r="H221" s="438">
        <v>1</v>
      </c>
      <c r="I221" s="438">
        <v>1</v>
      </c>
      <c r="J221" s="112" t="s">
        <v>949</v>
      </c>
      <c r="K221" s="438" t="s">
        <v>950</v>
      </c>
      <c r="L221" s="439" t="s">
        <v>1464</v>
      </c>
      <c r="M221" s="440">
        <v>179550000</v>
      </c>
      <c r="N221" s="112" t="s">
        <v>1478</v>
      </c>
      <c r="O221" s="438" t="s">
        <v>970</v>
      </c>
      <c r="P221" s="438" t="s">
        <v>952</v>
      </c>
      <c r="Q221" s="443" t="s">
        <v>1376</v>
      </c>
      <c r="R221" s="96" t="s">
        <v>945</v>
      </c>
      <c r="S221" s="96">
        <v>8146</v>
      </c>
      <c r="T221" s="113" t="s">
        <v>1345</v>
      </c>
      <c r="U221" s="106">
        <v>3</v>
      </c>
      <c r="V221" s="442">
        <v>45712</v>
      </c>
      <c r="W221" s="99">
        <f t="shared" si="1"/>
        <v>2</v>
      </c>
      <c r="X221" s="437"/>
      <c r="Y221" s="437"/>
      <c r="Z221" s="437"/>
      <c r="AA221" s="437"/>
      <c r="AB221" s="437"/>
      <c r="AC221" s="437"/>
      <c r="AD221" s="437"/>
      <c r="AE221" s="437"/>
      <c r="AF221" s="437"/>
      <c r="AG221" s="437"/>
      <c r="AH221" s="437"/>
      <c r="AI221" s="437"/>
      <c r="AJ221" s="437"/>
      <c r="AK221" s="437"/>
    </row>
    <row r="222" spans="1:37" ht="12.75" customHeight="1">
      <c r="A222" s="111" t="s">
        <v>1655</v>
      </c>
      <c r="B222" s="112" t="s">
        <v>1270</v>
      </c>
      <c r="C222" s="438" t="s">
        <v>1242</v>
      </c>
      <c r="D222" s="112">
        <v>80111600</v>
      </c>
      <c r="E222" s="438" t="s">
        <v>1682</v>
      </c>
      <c r="F222" s="112" t="s">
        <v>479</v>
      </c>
      <c r="G222" s="438" t="s">
        <v>479</v>
      </c>
      <c r="H222" s="438">
        <v>5</v>
      </c>
      <c r="I222" s="438">
        <v>1</v>
      </c>
      <c r="J222" s="112" t="s">
        <v>949</v>
      </c>
      <c r="K222" s="438" t="s">
        <v>45</v>
      </c>
      <c r="L222" s="439">
        <v>4500000</v>
      </c>
      <c r="M222" s="440">
        <v>22500000</v>
      </c>
      <c r="N222" s="112" t="s">
        <v>1244</v>
      </c>
      <c r="O222" s="438" t="s">
        <v>47</v>
      </c>
      <c r="P222" s="438" t="s">
        <v>1245</v>
      </c>
      <c r="Q222" s="441"/>
      <c r="R222" s="96" t="s">
        <v>945</v>
      </c>
      <c r="S222" s="96">
        <v>8146</v>
      </c>
      <c r="T222" s="113" t="s">
        <v>1345</v>
      </c>
      <c r="U222" s="106">
        <v>3</v>
      </c>
      <c r="V222" s="442">
        <v>45712</v>
      </c>
      <c r="W222" s="99">
        <f t="shared" si="1"/>
        <v>2</v>
      </c>
      <c r="X222" s="437"/>
      <c r="Y222" s="437"/>
      <c r="Z222" s="437"/>
      <c r="AA222" s="437"/>
      <c r="AB222" s="437"/>
      <c r="AC222" s="437"/>
      <c r="AD222" s="437"/>
      <c r="AE222" s="437"/>
      <c r="AF222" s="437"/>
      <c r="AG222" s="437"/>
      <c r="AH222" s="437"/>
      <c r="AI222" s="437"/>
      <c r="AJ222" s="437"/>
      <c r="AK222" s="437"/>
    </row>
    <row r="223" spans="1:37" ht="12.75" customHeight="1">
      <c r="A223" s="111" t="s">
        <v>1384</v>
      </c>
      <c r="B223" s="112" t="s">
        <v>1270</v>
      </c>
      <c r="C223" s="438" t="s">
        <v>1242</v>
      </c>
      <c r="D223" s="112">
        <v>80111600</v>
      </c>
      <c r="E223" s="438" t="s">
        <v>1503</v>
      </c>
      <c r="F223" s="112" t="s">
        <v>479</v>
      </c>
      <c r="G223" s="438" t="s">
        <v>479</v>
      </c>
      <c r="H223" s="438">
        <v>5</v>
      </c>
      <c r="I223" s="438">
        <v>1</v>
      </c>
      <c r="J223" s="112" t="s">
        <v>949</v>
      </c>
      <c r="K223" s="438" t="s">
        <v>45</v>
      </c>
      <c r="L223" s="439">
        <v>4800000</v>
      </c>
      <c r="M223" s="440">
        <v>24000000</v>
      </c>
      <c r="N223" s="112" t="s">
        <v>1244</v>
      </c>
      <c r="O223" s="438" t="s">
        <v>47</v>
      </c>
      <c r="P223" s="438" t="s">
        <v>1245</v>
      </c>
      <c r="Q223" s="444" t="s">
        <v>1504</v>
      </c>
      <c r="R223" s="96" t="s">
        <v>945</v>
      </c>
      <c r="S223" s="96">
        <v>8146</v>
      </c>
      <c r="T223" s="113" t="s">
        <v>1345</v>
      </c>
      <c r="U223" s="106">
        <v>3</v>
      </c>
      <c r="V223" s="442">
        <v>45712</v>
      </c>
      <c r="W223" s="99">
        <f t="shared" si="1"/>
        <v>2</v>
      </c>
      <c r="X223" s="437"/>
      <c r="Y223" s="437"/>
      <c r="Z223" s="437"/>
      <c r="AA223" s="437"/>
      <c r="AB223" s="437"/>
      <c r="AC223" s="437"/>
      <c r="AD223" s="437"/>
      <c r="AE223" s="437"/>
      <c r="AF223" s="437"/>
      <c r="AG223" s="437"/>
      <c r="AH223" s="437"/>
      <c r="AI223" s="437"/>
      <c r="AJ223" s="437"/>
      <c r="AK223" s="437"/>
    </row>
    <row r="224" spans="1:37" ht="12.75" customHeight="1">
      <c r="A224" s="111" t="s">
        <v>1655</v>
      </c>
      <c r="B224" s="112" t="s">
        <v>1246</v>
      </c>
      <c r="C224" s="438" t="s">
        <v>1242</v>
      </c>
      <c r="D224" s="112">
        <v>80111600</v>
      </c>
      <c r="E224" s="438" t="s">
        <v>1505</v>
      </c>
      <c r="F224" s="112" t="s">
        <v>479</v>
      </c>
      <c r="G224" s="438" t="s">
        <v>479</v>
      </c>
      <c r="H224" s="438">
        <v>5</v>
      </c>
      <c r="I224" s="438">
        <v>1</v>
      </c>
      <c r="J224" s="112" t="s">
        <v>949</v>
      </c>
      <c r="K224" s="438" t="s">
        <v>45</v>
      </c>
      <c r="L224" s="439">
        <v>5500000</v>
      </c>
      <c r="M224" s="440">
        <v>27500000</v>
      </c>
      <c r="N224" s="112" t="s">
        <v>1244</v>
      </c>
      <c r="O224" s="438" t="s">
        <v>47</v>
      </c>
      <c r="P224" s="438" t="s">
        <v>1245</v>
      </c>
      <c r="Q224" s="441"/>
      <c r="R224" s="96" t="s">
        <v>945</v>
      </c>
      <c r="S224" s="96">
        <v>8146</v>
      </c>
      <c r="T224" s="113" t="s">
        <v>1345</v>
      </c>
      <c r="U224" s="106">
        <v>3</v>
      </c>
      <c r="V224" s="442">
        <v>45712</v>
      </c>
      <c r="W224" s="99">
        <f t="shared" si="1"/>
        <v>2</v>
      </c>
      <c r="X224" s="437"/>
      <c r="Y224" s="437"/>
      <c r="Z224" s="437"/>
      <c r="AA224" s="437"/>
      <c r="AB224" s="437"/>
      <c r="AC224" s="437"/>
      <c r="AD224" s="437"/>
      <c r="AE224" s="437"/>
      <c r="AF224" s="437"/>
      <c r="AG224" s="437"/>
      <c r="AH224" s="437"/>
      <c r="AI224" s="437"/>
      <c r="AJ224" s="437"/>
      <c r="AK224" s="437"/>
    </row>
    <row r="225" spans="1:37" ht="12.75" customHeight="1">
      <c r="A225" s="111" t="s">
        <v>1384</v>
      </c>
      <c r="B225" s="112" t="s">
        <v>1246</v>
      </c>
      <c r="C225" s="438" t="s">
        <v>1242</v>
      </c>
      <c r="D225" s="112">
        <v>80111600</v>
      </c>
      <c r="E225" s="438" t="s">
        <v>1505</v>
      </c>
      <c r="F225" s="112" t="s">
        <v>479</v>
      </c>
      <c r="G225" s="438" t="s">
        <v>479</v>
      </c>
      <c r="H225" s="438">
        <v>5</v>
      </c>
      <c r="I225" s="438">
        <v>1</v>
      </c>
      <c r="J225" s="112" t="s">
        <v>949</v>
      </c>
      <c r="K225" s="438" t="s">
        <v>45</v>
      </c>
      <c r="L225" s="439">
        <v>6500000</v>
      </c>
      <c r="M225" s="440">
        <v>32500000</v>
      </c>
      <c r="N225" s="112" t="s">
        <v>1244</v>
      </c>
      <c r="O225" s="438" t="s">
        <v>47</v>
      </c>
      <c r="P225" s="438" t="s">
        <v>1245</v>
      </c>
      <c r="Q225" s="441" t="s">
        <v>1506</v>
      </c>
      <c r="R225" s="96" t="s">
        <v>945</v>
      </c>
      <c r="S225" s="96">
        <v>8146</v>
      </c>
      <c r="T225" s="113" t="s">
        <v>1345</v>
      </c>
      <c r="U225" s="106">
        <v>3</v>
      </c>
      <c r="V225" s="442">
        <v>45712</v>
      </c>
      <c r="W225" s="99">
        <f t="shared" si="1"/>
        <v>2</v>
      </c>
      <c r="X225" s="437"/>
      <c r="Y225" s="437"/>
      <c r="Z225" s="437"/>
      <c r="AA225" s="437"/>
      <c r="AB225" s="437"/>
      <c r="AC225" s="437"/>
      <c r="AD225" s="437"/>
      <c r="AE225" s="437"/>
      <c r="AF225" s="437"/>
      <c r="AG225" s="437"/>
      <c r="AH225" s="437"/>
      <c r="AI225" s="437"/>
      <c r="AJ225" s="437"/>
      <c r="AK225" s="437"/>
    </row>
    <row r="226" spans="1:37" ht="12.75" customHeight="1">
      <c r="A226" s="111" t="s">
        <v>1655</v>
      </c>
      <c r="B226" s="112" t="s">
        <v>1250</v>
      </c>
      <c r="C226" s="438" t="s">
        <v>1242</v>
      </c>
      <c r="D226" s="112">
        <v>80111600</v>
      </c>
      <c r="E226" s="438" t="s">
        <v>1507</v>
      </c>
      <c r="F226" s="112" t="s">
        <v>479</v>
      </c>
      <c r="G226" s="438" t="s">
        <v>479</v>
      </c>
      <c r="H226" s="438">
        <v>5</v>
      </c>
      <c r="I226" s="438">
        <v>1</v>
      </c>
      <c r="J226" s="112" t="s">
        <v>949</v>
      </c>
      <c r="K226" s="438" t="s">
        <v>45</v>
      </c>
      <c r="L226" s="439">
        <v>4508000</v>
      </c>
      <c r="M226" s="440">
        <v>22540000</v>
      </c>
      <c r="N226" s="112" t="s">
        <v>1244</v>
      </c>
      <c r="O226" s="438" t="s">
        <v>47</v>
      </c>
      <c r="P226" s="438" t="s">
        <v>1245</v>
      </c>
      <c r="Q226" s="441"/>
      <c r="R226" s="96" t="s">
        <v>945</v>
      </c>
      <c r="S226" s="96">
        <v>8146</v>
      </c>
      <c r="T226" s="113" t="s">
        <v>1345</v>
      </c>
      <c r="U226" s="106">
        <v>3</v>
      </c>
      <c r="V226" s="442">
        <v>45712</v>
      </c>
      <c r="W226" s="99">
        <f t="shared" si="1"/>
        <v>2</v>
      </c>
      <c r="X226" s="437"/>
      <c r="Y226" s="437"/>
      <c r="Z226" s="437"/>
      <c r="AA226" s="437"/>
      <c r="AB226" s="437"/>
      <c r="AC226" s="437"/>
      <c r="AD226" s="437"/>
      <c r="AE226" s="437"/>
      <c r="AF226" s="437"/>
      <c r="AG226" s="437"/>
      <c r="AH226" s="437"/>
      <c r="AI226" s="437"/>
      <c r="AJ226" s="437"/>
      <c r="AK226" s="437"/>
    </row>
    <row r="227" spans="1:37" ht="12.75" customHeight="1">
      <c r="A227" s="111" t="s">
        <v>1384</v>
      </c>
      <c r="B227" s="112" t="s">
        <v>1250</v>
      </c>
      <c r="C227" s="438" t="s">
        <v>1242</v>
      </c>
      <c r="D227" s="112">
        <v>80111600</v>
      </c>
      <c r="E227" s="438" t="s">
        <v>1507</v>
      </c>
      <c r="F227" s="112" t="s">
        <v>479</v>
      </c>
      <c r="G227" s="438" t="s">
        <v>479</v>
      </c>
      <c r="H227" s="438">
        <v>2</v>
      </c>
      <c r="I227" s="438">
        <v>1</v>
      </c>
      <c r="J227" s="112" t="s">
        <v>949</v>
      </c>
      <c r="K227" s="438" t="s">
        <v>45</v>
      </c>
      <c r="L227" s="439">
        <v>4508000</v>
      </c>
      <c r="M227" s="440">
        <v>9016000</v>
      </c>
      <c r="N227" s="112" t="s">
        <v>1244</v>
      </c>
      <c r="O227" s="438" t="s">
        <v>47</v>
      </c>
      <c r="P227" s="438" t="s">
        <v>1245</v>
      </c>
      <c r="Q227" s="441" t="s">
        <v>1508</v>
      </c>
      <c r="R227" s="96" t="s">
        <v>945</v>
      </c>
      <c r="S227" s="96">
        <v>8146</v>
      </c>
      <c r="T227" s="113" t="s">
        <v>1345</v>
      </c>
      <c r="U227" s="106">
        <v>3</v>
      </c>
      <c r="V227" s="442">
        <v>45712</v>
      </c>
      <c r="W227" s="99">
        <f t="shared" si="1"/>
        <v>2</v>
      </c>
      <c r="X227" s="437"/>
      <c r="Y227" s="437"/>
      <c r="Z227" s="437"/>
      <c r="AA227" s="437"/>
      <c r="AB227" s="437"/>
      <c r="AC227" s="437"/>
      <c r="AD227" s="437"/>
      <c r="AE227" s="437"/>
      <c r="AF227" s="437"/>
      <c r="AG227" s="437"/>
      <c r="AH227" s="437"/>
      <c r="AI227" s="437"/>
      <c r="AJ227" s="437"/>
      <c r="AK227" s="437"/>
    </row>
    <row r="228" spans="1:37" ht="12.75" customHeight="1">
      <c r="A228" s="111" t="s">
        <v>1655</v>
      </c>
      <c r="B228" s="112" t="s">
        <v>1268</v>
      </c>
      <c r="C228" s="438" t="s">
        <v>1242</v>
      </c>
      <c r="D228" s="112">
        <v>80111600</v>
      </c>
      <c r="E228" s="438" t="s">
        <v>1509</v>
      </c>
      <c r="F228" s="112" t="s">
        <v>479</v>
      </c>
      <c r="G228" s="438" t="s">
        <v>479</v>
      </c>
      <c r="H228" s="438">
        <v>5</v>
      </c>
      <c r="I228" s="438">
        <v>1</v>
      </c>
      <c r="J228" s="112" t="s">
        <v>949</v>
      </c>
      <c r="K228" s="438" t="s">
        <v>45</v>
      </c>
      <c r="L228" s="439">
        <v>6500000</v>
      </c>
      <c r="M228" s="440">
        <v>32500000</v>
      </c>
      <c r="N228" s="112" t="s">
        <v>1244</v>
      </c>
      <c r="O228" s="438" t="s">
        <v>47</v>
      </c>
      <c r="P228" s="438" t="s">
        <v>1245</v>
      </c>
      <c r="Q228" s="441"/>
      <c r="R228" s="96" t="s">
        <v>945</v>
      </c>
      <c r="S228" s="96">
        <v>8146</v>
      </c>
      <c r="T228" s="113" t="s">
        <v>1345</v>
      </c>
      <c r="U228" s="106">
        <v>3</v>
      </c>
      <c r="V228" s="442">
        <v>45712</v>
      </c>
      <c r="W228" s="99">
        <f t="shared" si="1"/>
        <v>2</v>
      </c>
      <c r="X228" s="437"/>
      <c r="Y228" s="437"/>
      <c r="Z228" s="437"/>
      <c r="AA228" s="437"/>
      <c r="AB228" s="437"/>
      <c r="AC228" s="437"/>
      <c r="AD228" s="437"/>
      <c r="AE228" s="437"/>
      <c r="AF228" s="437"/>
      <c r="AG228" s="437"/>
      <c r="AH228" s="437"/>
      <c r="AI228" s="437"/>
      <c r="AJ228" s="437"/>
      <c r="AK228" s="437"/>
    </row>
    <row r="229" spans="1:37" ht="12.75" customHeight="1">
      <c r="A229" s="111" t="s">
        <v>1384</v>
      </c>
      <c r="B229" s="112" t="s">
        <v>1268</v>
      </c>
      <c r="C229" s="438" t="s">
        <v>1242</v>
      </c>
      <c r="D229" s="112">
        <v>80111600</v>
      </c>
      <c r="E229" s="438" t="s">
        <v>1509</v>
      </c>
      <c r="F229" s="112" t="s">
        <v>479</v>
      </c>
      <c r="G229" s="438" t="s">
        <v>479</v>
      </c>
      <c r="H229" s="438">
        <v>3</v>
      </c>
      <c r="I229" s="438">
        <v>1</v>
      </c>
      <c r="J229" s="112" t="s">
        <v>949</v>
      </c>
      <c r="K229" s="438" t="s">
        <v>45</v>
      </c>
      <c r="L229" s="439">
        <v>6500000</v>
      </c>
      <c r="M229" s="440">
        <v>19500000</v>
      </c>
      <c r="N229" s="112" t="s">
        <v>1244</v>
      </c>
      <c r="O229" s="438" t="s">
        <v>47</v>
      </c>
      <c r="P229" s="438" t="s">
        <v>1245</v>
      </c>
      <c r="Q229" s="441" t="s">
        <v>1508</v>
      </c>
      <c r="R229" s="96" t="s">
        <v>945</v>
      </c>
      <c r="S229" s="96">
        <v>8146</v>
      </c>
      <c r="T229" s="113" t="s">
        <v>1345</v>
      </c>
      <c r="U229" s="106">
        <v>3</v>
      </c>
      <c r="V229" s="442">
        <v>45712</v>
      </c>
      <c r="W229" s="99">
        <f t="shared" si="1"/>
        <v>2</v>
      </c>
      <c r="X229" s="437"/>
      <c r="Y229" s="437"/>
      <c r="Z229" s="437"/>
      <c r="AA229" s="437"/>
      <c r="AB229" s="437"/>
      <c r="AC229" s="437"/>
      <c r="AD229" s="437"/>
      <c r="AE229" s="437"/>
      <c r="AF229" s="437"/>
      <c r="AG229" s="437"/>
      <c r="AH229" s="437"/>
      <c r="AI229" s="437"/>
      <c r="AJ229" s="437"/>
      <c r="AK229" s="437"/>
    </row>
    <row r="230" spans="1:37" ht="12.75" customHeight="1">
      <c r="A230" s="115" t="s">
        <v>1510</v>
      </c>
      <c r="B230" s="116">
        <v>9</v>
      </c>
      <c r="C230" s="445" t="s">
        <v>1242</v>
      </c>
      <c r="D230" s="116">
        <v>80111600</v>
      </c>
      <c r="E230" s="446" t="s">
        <v>1346</v>
      </c>
      <c r="F230" s="116" t="s">
        <v>479</v>
      </c>
      <c r="G230" s="445" t="s">
        <v>479</v>
      </c>
      <c r="H230" s="447">
        <v>5</v>
      </c>
      <c r="I230" s="447">
        <v>1</v>
      </c>
      <c r="J230" s="116" t="s">
        <v>44</v>
      </c>
      <c r="K230" s="447" t="s">
        <v>45</v>
      </c>
      <c r="L230" s="448">
        <v>3600000</v>
      </c>
      <c r="M230" s="449">
        <v>18000000</v>
      </c>
      <c r="N230" s="116" t="s">
        <v>1244</v>
      </c>
      <c r="O230" s="445" t="s">
        <v>92</v>
      </c>
      <c r="P230" s="445" t="s">
        <v>952</v>
      </c>
      <c r="Q230" s="447"/>
      <c r="R230" s="96" t="s">
        <v>945</v>
      </c>
      <c r="S230" s="96">
        <v>8146</v>
      </c>
      <c r="T230" s="113" t="s">
        <v>1345</v>
      </c>
      <c r="U230" s="95">
        <v>3</v>
      </c>
      <c r="V230" s="450">
        <v>45712</v>
      </c>
      <c r="W230" s="99">
        <f t="shared" si="1"/>
        <v>1</v>
      </c>
      <c r="X230" s="451"/>
      <c r="Y230" s="451"/>
      <c r="Z230" s="451"/>
      <c r="AA230" s="451"/>
      <c r="AB230" s="451"/>
      <c r="AC230" s="451"/>
      <c r="AD230" s="451"/>
      <c r="AE230" s="451"/>
      <c r="AF230" s="451"/>
      <c r="AG230" s="451"/>
      <c r="AH230" s="451"/>
      <c r="AI230" s="451"/>
      <c r="AJ230" s="451"/>
      <c r="AK230" s="451"/>
    </row>
    <row r="231" spans="1:37" ht="12.75" customHeight="1">
      <c r="A231" s="111" t="s">
        <v>1655</v>
      </c>
      <c r="B231" s="112" t="s">
        <v>1299</v>
      </c>
      <c r="C231" s="438" t="s">
        <v>1242</v>
      </c>
      <c r="D231" s="112">
        <v>43222610</v>
      </c>
      <c r="E231" s="438" t="s">
        <v>1683</v>
      </c>
      <c r="F231" s="112" t="s">
        <v>295</v>
      </c>
      <c r="G231" s="438" t="s">
        <v>295</v>
      </c>
      <c r="H231" s="438">
        <v>5</v>
      </c>
      <c r="I231" s="438">
        <v>1</v>
      </c>
      <c r="J231" s="112" t="s">
        <v>748</v>
      </c>
      <c r="K231" s="438" t="s">
        <v>45</v>
      </c>
      <c r="L231" s="439" t="s">
        <v>1291</v>
      </c>
      <c r="M231" s="440">
        <v>5500000</v>
      </c>
      <c r="N231" s="112" t="s">
        <v>1244</v>
      </c>
      <c r="O231" s="438" t="s">
        <v>47</v>
      </c>
      <c r="P231" s="438" t="s">
        <v>1245</v>
      </c>
      <c r="Q231" s="441"/>
      <c r="R231" s="96" t="s">
        <v>945</v>
      </c>
      <c r="S231" s="96">
        <v>8146</v>
      </c>
      <c r="T231" s="113" t="s">
        <v>1345</v>
      </c>
      <c r="U231" s="106">
        <v>3</v>
      </c>
      <c r="V231" s="442">
        <v>45712</v>
      </c>
      <c r="W231" s="99">
        <f t="shared" si="1"/>
        <v>2</v>
      </c>
      <c r="X231" s="437"/>
      <c r="Y231" s="437"/>
      <c r="Z231" s="437"/>
      <c r="AA231" s="437"/>
      <c r="AB231" s="437"/>
      <c r="AC231" s="437"/>
      <c r="AD231" s="437"/>
      <c r="AE231" s="437"/>
      <c r="AF231" s="437"/>
      <c r="AG231" s="437"/>
      <c r="AH231" s="437"/>
      <c r="AI231" s="437"/>
      <c r="AJ231" s="437"/>
      <c r="AK231" s="437"/>
    </row>
    <row r="232" spans="1:37" ht="12.75" customHeight="1">
      <c r="A232" s="111" t="s">
        <v>1384</v>
      </c>
      <c r="B232" s="112" t="s">
        <v>1299</v>
      </c>
      <c r="C232" s="438" t="s">
        <v>1242</v>
      </c>
      <c r="D232" s="112">
        <v>43222610</v>
      </c>
      <c r="E232" s="438" t="s">
        <v>1511</v>
      </c>
      <c r="F232" s="112" t="s">
        <v>295</v>
      </c>
      <c r="G232" s="438" t="s">
        <v>295</v>
      </c>
      <c r="H232" s="438">
        <v>5</v>
      </c>
      <c r="I232" s="438">
        <v>1</v>
      </c>
      <c r="J232" s="112" t="s">
        <v>748</v>
      </c>
      <c r="K232" s="438" t="s">
        <v>45</v>
      </c>
      <c r="L232" s="439" t="s">
        <v>1291</v>
      </c>
      <c r="M232" s="440">
        <v>5500000</v>
      </c>
      <c r="N232" s="112" t="s">
        <v>1244</v>
      </c>
      <c r="O232" s="438" t="s">
        <v>47</v>
      </c>
      <c r="P232" s="438" t="s">
        <v>1245</v>
      </c>
      <c r="Q232" s="441" t="s">
        <v>1512</v>
      </c>
      <c r="R232" s="96" t="s">
        <v>945</v>
      </c>
      <c r="S232" s="96">
        <v>8146</v>
      </c>
      <c r="T232" s="113" t="s">
        <v>1345</v>
      </c>
      <c r="U232" s="106">
        <v>3</v>
      </c>
      <c r="V232" s="442">
        <v>45712</v>
      </c>
      <c r="W232" s="99">
        <f t="shared" si="1"/>
        <v>2</v>
      </c>
      <c r="X232" s="437"/>
      <c r="Y232" s="437"/>
      <c r="Z232" s="437"/>
      <c r="AA232" s="437"/>
      <c r="AB232" s="437"/>
      <c r="AC232" s="437"/>
      <c r="AD232" s="437"/>
      <c r="AE232" s="437"/>
      <c r="AF232" s="437"/>
      <c r="AG232" s="437"/>
      <c r="AH232" s="437"/>
      <c r="AI232" s="437"/>
      <c r="AJ232" s="437"/>
      <c r="AK232" s="437"/>
    </row>
    <row r="233" spans="1:37" ht="12.75" customHeight="1">
      <c r="A233" s="111" t="s">
        <v>1655</v>
      </c>
      <c r="B233" s="112" t="s">
        <v>1256</v>
      </c>
      <c r="C233" s="438" t="s">
        <v>1242</v>
      </c>
      <c r="D233" s="112">
        <v>80111600</v>
      </c>
      <c r="E233" s="438" t="s">
        <v>1684</v>
      </c>
      <c r="F233" s="112" t="s">
        <v>729</v>
      </c>
      <c r="G233" s="438" t="s">
        <v>729</v>
      </c>
      <c r="H233" s="438">
        <v>5</v>
      </c>
      <c r="I233" s="438">
        <v>1</v>
      </c>
      <c r="J233" s="112" t="s">
        <v>949</v>
      </c>
      <c r="K233" s="438" t="s">
        <v>45</v>
      </c>
      <c r="L233" s="439">
        <v>4700000</v>
      </c>
      <c r="M233" s="440">
        <v>23500000</v>
      </c>
      <c r="N233" s="112" t="s">
        <v>1244</v>
      </c>
      <c r="O233" s="438" t="s">
        <v>47</v>
      </c>
      <c r="P233" s="438" t="s">
        <v>1245</v>
      </c>
      <c r="Q233" s="441"/>
      <c r="R233" s="96" t="s">
        <v>945</v>
      </c>
      <c r="S233" s="96">
        <v>8146</v>
      </c>
      <c r="T233" s="113" t="s">
        <v>1345</v>
      </c>
      <c r="U233" s="106">
        <v>3</v>
      </c>
      <c r="V233" s="442">
        <v>45712</v>
      </c>
      <c r="W233" s="99">
        <f t="shared" si="1"/>
        <v>2</v>
      </c>
      <c r="X233" s="437"/>
      <c r="Y233" s="437"/>
      <c r="Z233" s="437"/>
      <c r="AA233" s="437"/>
      <c r="AB233" s="437"/>
      <c r="AC233" s="437"/>
      <c r="AD233" s="437"/>
      <c r="AE233" s="437"/>
      <c r="AF233" s="437"/>
      <c r="AG233" s="437"/>
      <c r="AH233" s="437"/>
      <c r="AI233" s="437"/>
      <c r="AJ233" s="437"/>
      <c r="AK233" s="437"/>
    </row>
    <row r="234" spans="1:37" ht="12.75" customHeight="1">
      <c r="A234" s="111" t="s">
        <v>1384</v>
      </c>
      <c r="B234" s="112" t="s">
        <v>1256</v>
      </c>
      <c r="C234" s="438" t="s">
        <v>1242</v>
      </c>
      <c r="D234" s="112">
        <v>80111600</v>
      </c>
      <c r="E234" s="444" t="s">
        <v>1513</v>
      </c>
      <c r="F234" s="112" t="s">
        <v>729</v>
      </c>
      <c r="G234" s="438" t="s">
        <v>729</v>
      </c>
      <c r="H234" s="438">
        <v>5</v>
      </c>
      <c r="I234" s="438">
        <v>1</v>
      </c>
      <c r="J234" s="112" t="s">
        <v>949</v>
      </c>
      <c r="K234" s="438" t="s">
        <v>45</v>
      </c>
      <c r="L234" s="439">
        <v>4700000</v>
      </c>
      <c r="M234" s="440">
        <v>23500000</v>
      </c>
      <c r="N234" s="112" t="s">
        <v>1244</v>
      </c>
      <c r="O234" s="438" t="s">
        <v>47</v>
      </c>
      <c r="P234" s="438" t="s">
        <v>1245</v>
      </c>
      <c r="Q234" s="441" t="s">
        <v>1512</v>
      </c>
      <c r="R234" s="96" t="s">
        <v>945</v>
      </c>
      <c r="S234" s="96">
        <v>8146</v>
      </c>
      <c r="T234" s="113" t="s">
        <v>1345</v>
      </c>
      <c r="U234" s="106">
        <v>3</v>
      </c>
      <c r="V234" s="442">
        <v>45712</v>
      </c>
      <c r="W234" s="99">
        <f t="shared" si="1"/>
        <v>2</v>
      </c>
      <c r="X234" s="437"/>
      <c r="Y234" s="437"/>
      <c r="Z234" s="437"/>
      <c r="AA234" s="437"/>
      <c r="AB234" s="437"/>
      <c r="AC234" s="437"/>
      <c r="AD234" s="437"/>
      <c r="AE234" s="437"/>
      <c r="AF234" s="437"/>
      <c r="AG234" s="437"/>
      <c r="AH234" s="437"/>
      <c r="AI234" s="437"/>
      <c r="AJ234" s="437"/>
      <c r="AK234" s="437"/>
    </row>
    <row r="235" spans="1:37" ht="12.75" customHeight="1">
      <c r="A235" s="111" t="s">
        <v>1655</v>
      </c>
      <c r="B235" s="112" t="s">
        <v>1303</v>
      </c>
      <c r="C235" s="438" t="s">
        <v>1242</v>
      </c>
      <c r="D235" s="112">
        <v>80111600</v>
      </c>
      <c r="E235" s="438" t="s">
        <v>1304</v>
      </c>
      <c r="F235" s="112" t="s">
        <v>729</v>
      </c>
      <c r="G235" s="438" t="s">
        <v>729</v>
      </c>
      <c r="H235" s="438">
        <v>1</v>
      </c>
      <c r="I235" s="438">
        <v>1</v>
      </c>
      <c r="J235" s="112" t="s">
        <v>949</v>
      </c>
      <c r="K235" s="438" t="s">
        <v>45</v>
      </c>
      <c r="L235" s="439">
        <v>17885460</v>
      </c>
      <c r="M235" s="440">
        <v>17885460</v>
      </c>
      <c r="N235" s="112" t="s">
        <v>1244</v>
      </c>
      <c r="O235" s="438" t="s">
        <v>47</v>
      </c>
      <c r="P235" s="438" t="s">
        <v>1245</v>
      </c>
      <c r="Q235" s="441"/>
      <c r="R235" s="96" t="s">
        <v>945</v>
      </c>
      <c r="S235" s="96">
        <v>8146</v>
      </c>
      <c r="T235" s="113" t="s">
        <v>1345</v>
      </c>
      <c r="U235" s="106">
        <v>3</v>
      </c>
      <c r="V235" s="442">
        <v>45712</v>
      </c>
      <c r="W235" s="99">
        <f t="shared" si="1"/>
        <v>2</v>
      </c>
      <c r="X235" s="437"/>
      <c r="Y235" s="437"/>
      <c r="Z235" s="437"/>
      <c r="AA235" s="437"/>
      <c r="AB235" s="437"/>
      <c r="AC235" s="437"/>
      <c r="AD235" s="437"/>
      <c r="AE235" s="437"/>
      <c r="AF235" s="437"/>
      <c r="AG235" s="437"/>
      <c r="AH235" s="437"/>
      <c r="AI235" s="437"/>
      <c r="AJ235" s="437"/>
      <c r="AK235" s="437"/>
    </row>
    <row r="236" spans="1:37" ht="12.75" customHeight="1">
      <c r="A236" s="111" t="s">
        <v>1384</v>
      </c>
      <c r="B236" s="112" t="s">
        <v>1303</v>
      </c>
      <c r="C236" s="438" t="s">
        <v>1242</v>
      </c>
      <c r="D236" s="112">
        <v>80111600</v>
      </c>
      <c r="E236" s="438" t="s">
        <v>1304</v>
      </c>
      <c r="F236" s="112" t="s">
        <v>729</v>
      </c>
      <c r="G236" s="438" t="s">
        <v>729</v>
      </c>
      <c r="H236" s="438">
        <v>1</v>
      </c>
      <c r="I236" s="438">
        <v>1</v>
      </c>
      <c r="J236" s="112" t="s">
        <v>949</v>
      </c>
      <c r="K236" s="438" t="s">
        <v>45</v>
      </c>
      <c r="L236" s="439">
        <v>19909460</v>
      </c>
      <c r="M236" s="440">
        <v>19909460</v>
      </c>
      <c r="N236" s="112" t="s">
        <v>1244</v>
      </c>
      <c r="O236" s="438" t="s">
        <v>47</v>
      </c>
      <c r="P236" s="438" t="s">
        <v>1245</v>
      </c>
      <c r="Q236" s="441" t="s">
        <v>1514</v>
      </c>
      <c r="R236" s="96" t="s">
        <v>945</v>
      </c>
      <c r="S236" s="96">
        <v>8146</v>
      </c>
      <c r="T236" s="113" t="s">
        <v>1345</v>
      </c>
      <c r="U236" s="106">
        <v>3</v>
      </c>
      <c r="V236" s="442">
        <v>45712</v>
      </c>
      <c r="W236" s="99">
        <f t="shared" si="1"/>
        <v>2</v>
      </c>
      <c r="X236" s="437"/>
      <c r="Y236" s="437"/>
      <c r="Z236" s="437"/>
      <c r="AA236" s="437"/>
      <c r="AB236" s="437"/>
      <c r="AC236" s="437"/>
      <c r="AD236" s="437"/>
      <c r="AE236" s="437"/>
      <c r="AF236" s="437"/>
      <c r="AG236" s="437"/>
      <c r="AH236" s="437"/>
      <c r="AI236" s="437"/>
      <c r="AJ236" s="437"/>
      <c r="AK236" s="437"/>
    </row>
    <row r="237" spans="1:37" ht="12.75" customHeight="1">
      <c r="A237" s="96" t="s">
        <v>1655</v>
      </c>
      <c r="B237" s="97" t="s">
        <v>318</v>
      </c>
      <c r="C237" s="96" t="s">
        <v>267</v>
      </c>
      <c r="D237" s="96">
        <v>80111600</v>
      </c>
      <c r="E237" s="96" t="s">
        <v>319</v>
      </c>
      <c r="F237" s="96" t="s">
        <v>280</v>
      </c>
      <c r="G237" s="96" t="str">
        <f t="shared" ref="G237:G248" si="4">+F237</f>
        <v>MARZO</v>
      </c>
      <c r="H237" s="96">
        <v>4</v>
      </c>
      <c r="I237" s="96">
        <v>1</v>
      </c>
      <c r="J237" s="96" t="s">
        <v>44</v>
      </c>
      <c r="K237" s="96" t="s">
        <v>45</v>
      </c>
      <c r="L237" s="98">
        <v>7000000</v>
      </c>
      <c r="M237" s="98">
        <f>+L237*-H237</f>
        <v>-28000000</v>
      </c>
      <c r="N237" s="96" t="s">
        <v>269</v>
      </c>
      <c r="O237" s="96" t="s">
        <v>47</v>
      </c>
      <c r="P237" s="96" t="s">
        <v>270</v>
      </c>
      <c r="Q237" s="530" t="s">
        <v>1517</v>
      </c>
      <c r="R237" s="96" t="s">
        <v>1387</v>
      </c>
      <c r="S237" s="96">
        <v>8080</v>
      </c>
      <c r="T237" s="105">
        <v>2024110010212</v>
      </c>
      <c r="U237" s="106">
        <v>4</v>
      </c>
      <c r="V237" s="437"/>
      <c r="W237" s="99">
        <f t="shared" si="1"/>
        <v>2</v>
      </c>
      <c r="X237" s="437"/>
      <c r="Y237" s="437"/>
      <c r="Z237" s="437"/>
      <c r="AA237" s="437"/>
      <c r="AB237" s="437"/>
      <c r="AC237" s="437"/>
      <c r="AD237" s="437"/>
      <c r="AE237" s="437"/>
      <c r="AF237" s="437"/>
      <c r="AG237" s="437"/>
      <c r="AH237" s="437"/>
      <c r="AI237" s="437"/>
      <c r="AJ237" s="437"/>
      <c r="AK237" s="437"/>
    </row>
    <row r="238" spans="1:37" ht="12.75" customHeight="1">
      <c r="A238" s="96" t="s">
        <v>1384</v>
      </c>
      <c r="B238" s="97" t="s">
        <v>318</v>
      </c>
      <c r="C238" s="96" t="s">
        <v>267</v>
      </c>
      <c r="D238" s="96">
        <v>80111600</v>
      </c>
      <c r="E238" s="96" t="s">
        <v>1515</v>
      </c>
      <c r="F238" s="96" t="s">
        <v>280</v>
      </c>
      <c r="G238" s="96" t="str">
        <f t="shared" si="4"/>
        <v>MARZO</v>
      </c>
      <c r="H238" s="96">
        <v>8</v>
      </c>
      <c r="I238" s="96">
        <v>1</v>
      </c>
      <c r="J238" s="96" t="s">
        <v>44</v>
      </c>
      <c r="K238" s="96" t="s">
        <v>45</v>
      </c>
      <c r="L238" s="98">
        <v>7000000</v>
      </c>
      <c r="M238" s="98">
        <f>+L238*H238</f>
        <v>56000000</v>
      </c>
      <c r="N238" s="96" t="s">
        <v>269</v>
      </c>
      <c r="O238" s="96" t="s">
        <v>1390</v>
      </c>
      <c r="P238" s="96" t="s">
        <v>270</v>
      </c>
      <c r="Q238" s="529"/>
      <c r="R238" s="96" t="s">
        <v>1387</v>
      </c>
      <c r="S238" s="96">
        <v>8080</v>
      </c>
      <c r="T238" s="105">
        <v>2024110010212</v>
      </c>
      <c r="U238" s="106">
        <v>4</v>
      </c>
      <c r="V238" s="437"/>
      <c r="W238" s="99">
        <f t="shared" si="1"/>
        <v>2</v>
      </c>
      <c r="X238" s="437"/>
      <c r="Y238" s="437"/>
      <c r="Z238" s="437"/>
      <c r="AA238" s="437"/>
      <c r="AB238" s="437"/>
      <c r="AC238" s="437"/>
      <c r="AD238" s="437"/>
      <c r="AE238" s="437"/>
      <c r="AF238" s="437"/>
      <c r="AG238" s="437"/>
      <c r="AH238" s="437"/>
      <c r="AI238" s="437"/>
      <c r="AJ238" s="437"/>
      <c r="AK238" s="437"/>
    </row>
    <row r="239" spans="1:37" ht="12.75" customHeight="1">
      <c r="A239" s="96" t="s">
        <v>1655</v>
      </c>
      <c r="B239" s="97" t="s">
        <v>381</v>
      </c>
      <c r="C239" s="96" t="s">
        <v>267</v>
      </c>
      <c r="D239" s="96">
        <v>80111600</v>
      </c>
      <c r="E239" s="96" t="s">
        <v>382</v>
      </c>
      <c r="F239" s="96" t="s">
        <v>295</v>
      </c>
      <c r="G239" s="96" t="str">
        <f t="shared" si="4"/>
        <v>Marzo</v>
      </c>
      <c r="H239" s="96">
        <v>4</v>
      </c>
      <c r="I239" s="96">
        <v>1</v>
      </c>
      <c r="J239" s="96" t="s">
        <v>44</v>
      </c>
      <c r="K239" s="96" t="s">
        <v>45</v>
      </c>
      <c r="L239" s="98">
        <v>2500000</v>
      </c>
      <c r="M239" s="98">
        <f>+L239*-H239</f>
        <v>-10000000</v>
      </c>
      <c r="N239" s="96" t="s">
        <v>269</v>
      </c>
      <c r="O239" s="96" t="s">
        <v>47</v>
      </c>
      <c r="P239" s="96" t="s">
        <v>270</v>
      </c>
      <c r="Q239" s="530" t="s">
        <v>1517</v>
      </c>
      <c r="R239" s="96" t="s">
        <v>1387</v>
      </c>
      <c r="S239" s="96">
        <v>8080</v>
      </c>
      <c r="T239" s="105">
        <v>2024110010212</v>
      </c>
      <c r="U239" s="106">
        <v>4</v>
      </c>
      <c r="V239" s="437"/>
      <c r="W239" s="99">
        <f t="shared" si="1"/>
        <v>2</v>
      </c>
      <c r="X239" s="437"/>
      <c r="Y239" s="437"/>
      <c r="Z239" s="437"/>
      <c r="AA239" s="437"/>
      <c r="AB239" s="437"/>
      <c r="AC239" s="437"/>
      <c r="AD239" s="437"/>
      <c r="AE239" s="437"/>
      <c r="AF239" s="437"/>
      <c r="AG239" s="437"/>
      <c r="AH239" s="437"/>
      <c r="AI239" s="437"/>
      <c r="AJ239" s="437"/>
      <c r="AK239" s="437"/>
    </row>
    <row r="240" spans="1:37" ht="12.75" customHeight="1">
      <c r="A240" s="96" t="s">
        <v>1384</v>
      </c>
      <c r="B240" s="97" t="s">
        <v>381</v>
      </c>
      <c r="C240" s="96" t="s">
        <v>267</v>
      </c>
      <c r="D240" s="96">
        <v>80111600</v>
      </c>
      <c r="E240" s="96" t="s">
        <v>1516</v>
      </c>
      <c r="F240" s="96" t="s">
        <v>295</v>
      </c>
      <c r="G240" s="96" t="str">
        <f t="shared" si="4"/>
        <v>Marzo</v>
      </c>
      <c r="H240" s="96">
        <v>7</v>
      </c>
      <c r="I240" s="96">
        <v>1</v>
      </c>
      <c r="J240" s="96" t="s">
        <v>44</v>
      </c>
      <c r="K240" s="96" t="s">
        <v>45</v>
      </c>
      <c r="L240" s="98">
        <v>2500000</v>
      </c>
      <c r="M240" s="98">
        <f>+L240*H240</f>
        <v>17500000</v>
      </c>
      <c r="N240" s="96" t="s">
        <v>269</v>
      </c>
      <c r="O240" s="96" t="s">
        <v>1386</v>
      </c>
      <c r="P240" s="96" t="s">
        <v>270</v>
      </c>
      <c r="Q240" s="529"/>
      <c r="R240" s="96" t="s">
        <v>1387</v>
      </c>
      <c r="S240" s="96">
        <v>8080</v>
      </c>
      <c r="T240" s="105">
        <v>2024110010212</v>
      </c>
      <c r="U240" s="106">
        <v>4</v>
      </c>
      <c r="V240" s="437"/>
      <c r="W240" s="99">
        <f t="shared" si="1"/>
        <v>2</v>
      </c>
      <c r="X240" s="437"/>
      <c r="Y240" s="437"/>
      <c r="Z240" s="437"/>
      <c r="AA240" s="437"/>
      <c r="AB240" s="437"/>
      <c r="AC240" s="437"/>
      <c r="AD240" s="437"/>
      <c r="AE240" s="437"/>
      <c r="AF240" s="437"/>
      <c r="AG240" s="437"/>
      <c r="AH240" s="437"/>
      <c r="AI240" s="437"/>
      <c r="AJ240" s="437"/>
      <c r="AK240" s="437"/>
    </row>
    <row r="241" spans="1:37" ht="12.75" customHeight="1">
      <c r="A241" s="96" t="s">
        <v>1436</v>
      </c>
      <c r="B241" s="106">
        <v>10</v>
      </c>
      <c r="C241" s="96" t="s">
        <v>267</v>
      </c>
      <c r="D241" s="96">
        <v>80111600</v>
      </c>
      <c r="E241" s="96" t="s">
        <v>1347</v>
      </c>
      <c r="F241" s="96" t="s">
        <v>43</v>
      </c>
      <c r="G241" s="96" t="str">
        <f t="shared" si="4"/>
        <v>FEBRERO</v>
      </c>
      <c r="H241" s="96">
        <v>6</v>
      </c>
      <c r="I241" s="96">
        <v>1</v>
      </c>
      <c r="J241" s="96" t="s">
        <v>44</v>
      </c>
      <c r="K241" s="96" t="s">
        <v>45</v>
      </c>
      <c r="L241" s="98">
        <v>7000000</v>
      </c>
      <c r="M241" s="98">
        <f>+H241*L241</f>
        <v>42000000</v>
      </c>
      <c r="N241" s="96" t="s">
        <v>269</v>
      </c>
      <c r="O241" s="96" t="s">
        <v>47</v>
      </c>
      <c r="P241" s="96" t="s">
        <v>270</v>
      </c>
      <c r="Q241" s="530" t="s">
        <v>1517</v>
      </c>
      <c r="R241" s="96" t="s">
        <v>1387</v>
      </c>
      <c r="S241" s="96">
        <v>8080</v>
      </c>
      <c r="T241" s="105">
        <v>2024110010212</v>
      </c>
      <c r="U241" s="106">
        <v>4</v>
      </c>
      <c r="V241" s="437"/>
      <c r="W241" s="99">
        <f t="shared" si="1"/>
        <v>1</v>
      </c>
      <c r="X241" s="437"/>
      <c r="Y241" s="437"/>
      <c r="Z241" s="437"/>
      <c r="AA241" s="437"/>
      <c r="AB241" s="437"/>
      <c r="AC241" s="437"/>
      <c r="AD241" s="437"/>
      <c r="AE241" s="437"/>
      <c r="AF241" s="437"/>
      <c r="AG241" s="437"/>
      <c r="AH241" s="437"/>
      <c r="AI241" s="437"/>
      <c r="AJ241" s="437"/>
      <c r="AK241" s="437"/>
    </row>
    <row r="242" spans="1:37" ht="12.75" customHeight="1">
      <c r="A242" s="96" t="s">
        <v>1436</v>
      </c>
      <c r="B242" s="106">
        <v>11</v>
      </c>
      <c r="C242" s="96" t="s">
        <v>267</v>
      </c>
      <c r="D242" s="96">
        <v>80111600</v>
      </c>
      <c r="E242" s="96" t="s">
        <v>1348</v>
      </c>
      <c r="F242" s="96" t="s">
        <v>43</v>
      </c>
      <c r="G242" s="96" t="str">
        <f t="shared" si="4"/>
        <v>FEBRERO</v>
      </c>
      <c r="H242" s="96">
        <v>5</v>
      </c>
      <c r="I242" s="96">
        <v>1</v>
      </c>
      <c r="J242" s="96" t="s">
        <v>44</v>
      </c>
      <c r="K242" s="96" t="s">
        <v>45</v>
      </c>
      <c r="L242" s="98">
        <v>5000000</v>
      </c>
      <c r="M242" s="98">
        <f>+L242*H242</f>
        <v>25000000</v>
      </c>
      <c r="N242" s="96" t="s">
        <v>269</v>
      </c>
      <c r="O242" s="96" t="s">
        <v>1390</v>
      </c>
      <c r="P242" s="96" t="s">
        <v>270</v>
      </c>
      <c r="Q242" s="529"/>
      <c r="R242" s="96" t="s">
        <v>1387</v>
      </c>
      <c r="S242" s="96">
        <v>8080</v>
      </c>
      <c r="T242" s="105">
        <v>2024110010212</v>
      </c>
      <c r="U242" s="106">
        <v>4</v>
      </c>
      <c r="V242" s="437"/>
      <c r="W242" s="99">
        <f t="shared" si="1"/>
        <v>1</v>
      </c>
      <c r="X242" s="437"/>
      <c r="Y242" s="437"/>
      <c r="Z242" s="437"/>
      <c r="AA242" s="437"/>
      <c r="AB242" s="437"/>
      <c r="AC242" s="437"/>
      <c r="AD242" s="437"/>
      <c r="AE242" s="437"/>
      <c r="AF242" s="437"/>
      <c r="AG242" s="437"/>
      <c r="AH242" s="437"/>
      <c r="AI242" s="437"/>
      <c r="AJ242" s="437"/>
      <c r="AK242" s="437"/>
    </row>
    <row r="243" spans="1:37" ht="12.75" customHeight="1">
      <c r="A243" s="96" t="s">
        <v>1655</v>
      </c>
      <c r="B243" s="97" t="s">
        <v>424</v>
      </c>
      <c r="C243" s="96" t="s">
        <v>426</v>
      </c>
      <c r="D243" s="96">
        <v>80111600</v>
      </c>
      <c r="E243" s="96" t="s">
        <v>414</v>
      </c>
      <c r="F243" s="96" t="s">
        <v>280</v>
      </c>
      <c r="G243" s="96" t="str">
        <f t="shared" si="4"/>
        <v>MARZO</v>
      </c>
      <c r="H243" s="96">
        <v>4</v>
      </c>
      <c r="I243" s="96">
        <v>1</v>
      </c>
      <c r="J243" s="96" t="s">
        <v>44</v>
      </c>
      <c r="K243" s="96" t="s">
        <v>45</v>
      </c>
      <c r="L243" s="98">
        <v>5000000</v>
      </c>
      <c r="M243" s="98">
        <f>+L243*-H243</f>
        <v>-20000000</v>
      </c>
      <c r="N243" s="96" t="s">
        <v>269</v>
      </c>
      <c r="O243" s="96" t="s">
        <v>47</v>
      </c>
      <c r="P243" s="96" t="s">
        <v>270</v>
      </c>
      <c r="Q243" s="530" t="s">
        <v>1517</v>
      </c>
      <c r="R243" s="96" t="s">
        <v>1387</v>
      </c>
      <c r="S243" s="96">
        <v>8080</v>
      </c>
      <c r="T243" s="105">
        <v>2024110010212</v>
      </c>
      <c r="U243" s="106">
        <v>4</v>
      </c>
      <c r="V243" s="437"/>
      <c r="W243" s="99">
        <f t="shared" si="1"/>
        <v>2</v>
      </c>
      <c r="X243" s="437"/>
      <c r="Y243" s="437"/>
      <c r="Z243" s="437"/>
      <c r="AA243" s="437"/>
      <c r="AB243" s="437"/>
      <c r="AC243" s="437"/>
      <c r="AD243" s="437"/>
      <c r="AE243" s="437"/>
      <c r="AF243" s="437"/>
      <c r="AG243" s="437"/>
      <c r="AH243" s="437"/>
      <c r="AI243" s="437"/>
      <c r="AJ243" s="437"/>
      <c r="AK243" s="437"/>
    </row>
    <row r="244" spans="1:37" ht="12.75" customHeight="1">
      <c r="A244" s="96" t="s">
        <v>1384</v>
      </c>
      <c r="B244" s="97" t="s">
        <v>424</v>
      </c>
      <c r="C244" s="96" t="s">
        <v>426</v>
      </c>
      <c r="D244" s="96">
        <v>80111600</v>
      </c>
      <c r="E244" s="96" t="s">
        <v>1518</v>
      </c>
      <c r="F244" s="96" t="s">
        <v>280</v>
      </c>
      <c r="G244" s="96" t="str">
        <f t="shared" si="4"/>
        <v>MARZO</v>
      </c>
      <c r="H244" s="96">
        <v>6</v>
      </c>
      <c r="I244" s="96">
        <v>1</v>
      </c>
      <c r="J244" s="96" t="s">
        <v>44</v>
      </c>
      <c r="K244" s="96" t="s">
        <v>45</v>
      </c>
      <c r="L244" s="98">
        <v>5000000</v>
      </c>
      <c r="M244" s="98">
        <f>+L244*H244</f>
        <v>30000000</v>
      </c>
      <c r="N244" s="96" t="s">
        <v>269</v>
      </c>
      <c r="O244" s="96" t="s">
        <v>1390</v>
      </c>
      <c r="P244" s="96" t="s">
        <v>270</v>
      </c>
      <c r="Q244" s="529"/>
      <c r="R244" s="96" t="s">
        <v>1387</v>
      </c>
      <c r="S244" s="96">
        <v>8080</v>
      </c>
      <c r="T244" s="105">
        <v>2024110010212</v>
      </c>
      <c r="U244" s="106">
        <v>4</v>
      </c>
      <c r="V244" s="437"/>
      <c r="W244" s="99">
        <f t="shared" si="1"/>
        <v>2</v>
      </c>
      <c r="X244" s="437"/>
      <c r="Y244" s="437"/>
      <c r="Z244" s="437"/>
      <c r="AA244" s="437"/>
      <c r="AB244" s="437"/>
      <c r="AC244" s="437"/>
      <c r="AD244" s="437"/>
      <c r="AE244" s="437"/>
      <c r="AF244" s="437"/>
      <c r="AG244" s="437"/>
      <c r="AH244" s="437"/>
      <c r="AI244" s="437"/>
      <c r="AJ244" s="437"/>
      <c r="AK244" s="437"/>
    </row>
    <row r="245" spans="1:37" ht="12.75" customHeight="1">
      <c r="A245" s="96" t="s">
        <v>1655</v>
      </c>
      <c r="B245" s="97" t="s">
        <v>433</v>
      </c>
      <c r="C245" s="96" t="s">
        <v>426</v>
      </c>
      <c r="D245" s="96">
        <v>80111600</v>
      </c>
      <c r="E245" s="96" t="s">
        <v>434</v>
      </c>
      <c r="F245" s="96" t="s">
        <v>280</v>
      </c>
      <c r="G245" s="96" t="str">
        <f t="shared" si="4"/>
        <v>MARZO</v>
      </c>
      <c r="H245" s="96">
        <v>4</v>
      </c>
      <c r="I245" s="96">
        <v>1</v>
      </c>
      <c r="J245" s="96" t="s">
        <v>44</v>
      </c>
      <c r="K245" s="96" t="s">
        <v>45</v>
      </c>
      <c r="L245" s="98">
        <v>4000000</v>
      </c>
      <c r="M245" s="98">
        <f>+L245*-H245</f>
        <v>-16000000</v>
      </c>
      <c r="N245" s="96" t="s">
        <v>269</v>
      </c>
      <c r="O245" s="96" t="s">
        <v>47</v>
      </c>
      <c r="P245" s="96" t="s">
        <v>270</v>
      </c>
      <c r="Q245" s="530" t="s">
        <v>1517</v>
      </c>
      <c r="R245" s="96" t="s">
        <v>1387</v>
      </c>
      <c r="S245" s="96">
        <v>8080</v>
      </c>
      <c r="T245" s="105">
        <v>2024110010212</v>
      </c>
      <c r="U245" s="106">
        <v>4</v>
      </c>
      <c r="V245" s="437"/>
      <c r="W245" s="99">
        <f t="shared" si="1"/>
        <v>2</v>
      </c>
      <c r="X245" s="437"/>
      <c r="Y245" s="437"/>
      <c r="Z245" s="437"/>
      <c r="AA245" s="437"/>
      <c r="AB245" s="437"/>
      <c r="AC245" s="437"/>
      <c r="AD245" s="437"/>
      <c r="AE245" s="437"/>
      <c r="AF245" s="437"/>
      <c r="AG245" s="437"/>
      <c r="AH245" s="437"/>
      <c r="AI245" s="437"/>
      <c r="AJ245" s="437"/>
      <c r="AK245" s="437"/>
    </row>
    <row r="246" spans="1:37" ht="12.75" customHeight="1">
      <c r="A246" s="96" t="s">
        <v>1384</v>
      </c>
      <c r="B246" s="97" t="s">
        <v>433</v>
      </c>
      <c r="C246" s="96" t="s">
        <v>426</v>
      </c>
      <c r="D246" s="96">
        <v>80111600</v>
      </c>
      <c r="E246" s="96" t="s">
        <v>1519</v>
      </c>
      <c r="F246" s="96" t="s">
        <v>280</v>
      </c>
      <c r="G246" s="96" t="str">
        <f t="shared" si="4"/>
        <v>MARZO</v>
      </c>
      <c r="H246" s="96">
        <v>5</v>
      </c>
      <c r="I246" s="96">
        <v>1</v>
      </c>
      <c r="J246" s="96" t="s">
        <v>44</v>
      </c>
      <c r="K246" s="96" t="s">
        <v>45</v>
      </c>
      <c r="L246" s="98">
        <v>4000000</v>
      </c>
      <c r="M246" s="98">
        <f>+L246*H246</f>
        <v>20000000</v>
      </c>
      <c r="N246" s="96" t="s">
        <v>269</v>
      </c>
      <c r="O246" s="96" t="s">
        <v>1390</v>
      </c>
      <c r="P246" s="96" t="s">
        <v>270</v>
      </c>
      <c r="Q246" s="529"/>
      <c r="R246" s="96" t="s">
        <v>1387</v>
      </c>
      <c r="S246" s="96">
        <v>8080</v>
      </c>
      <c r="T246" s="105">
        <v>2024110010212</v>
      </c>
      <c r="U246" s="106">
        <v>4</v>
      </c>
      <c r="V246" s="437"/>
      <c r="W246" s="99">
        <f t="shared" si="1"/>
        <v>2</v>
      </c>
      <c r="X246" s="437"/>
      <c r="Y246" s="437"/>
      <c r="Z246" s="437"/>
      <c r="AA246" s="437"/>
      <c r="AB246" s="437"/>
      <c r="AC246" s="437"/>
      <c r="AD246" s="437"/>
      <c r="AE246" s="437"/>
      <c r="AF246" s="437"/>
      <c r="AG246" s="437"/>
      <c r="AH246" s="437"/>
      <c r="AI246" s="437"/>
      <c r="AJ246" s="437"/>
      <c r="AK246" s="437"/>
    </row>
    <row r="247" spans="1:37" ht="12.75" customHeight="1">
      <c r="A247" s="96" t="s">
        <v>1655</v>
      </c>
      <c r="B247" s="97" t="s">
        <v>447</v>
      </c>
      <c r="C247" s="96" t="s">
        <v>426</v>
      </c>
      <c r="D247" s="96">
        <v>80111600</v>
      </c>
      <c r="E247" s="96" t="s">
        <v>448</v>
      </c>
      <c r="F247" s="96" t="s">
        <v>280</v>
      </c>
      <c r="G247" s="96" t="str">
        <f t="shared" si="4"/>
        <v>MARZO</v>
      </c>
      <c r="H247" s="96">
        <v>4</v>
      </c>
      <c r="I247" s="96">
        <v>1</v>
      </c>
      <c r="J247" s="96" t="s">
        <v>44</v>
      </c>
      <c r="K247" s="96" t="s">
        <v>45</v>
      </c>
      <c r="L247" s="98">
        <v>5300000</v>
      </c>
      <c r="M247" s="98">
        <f>+L247*-H247</f>
        <v>-21200000</v>
      </c>
      <c r="N247" s="96" t="s">
        <v>269</v>
      </c>
      <c r="O247" s="96" t="s">
        <v>47</v>
      </c>
      <c r="P247" s="96" t="s">
        <v>270</v>
      </c>
      <c r="Q247" s="530" t="s">
        <v>1517</v>
      </c>
      <c r="R247" s="96" t="s">
        <v>1387</v>
      </c>
      <c r="S247" s="96">
        <v>8080</v>
      </c>
      <c r="T247" s="105">
        <v>2024110010212</v>
      </c>
      <c r="U247" s="106">
        <v>4</v>
      </c>
      <c r="V247" s="437"/>
      <c r="W247" s="99">
        <f t="shared" si="1"/>
        <v>2</v>
      </c>
      <c r="X247" s="437"/>
      <c r="Y247" s="437"/>
      <c r="Z247" s="437"/>
      <c r="AA247" s="437"/>
      <c r="AB247" s="437"/>
      <c r="AC247" s="437"/>
      <c r="AD247" s="437"/>
      <c r="AE247" s="437"/>
      <c r="AF247" s="437"/>
      <c r="AG247" s="437"/>
      <c r="AH247" s="437"/>
      <c r="AI247" s="437"/>
      <c r="AJ247" s="437"/>
      <c r="AK247" s="437"/>
    </row>
    <row r="248" spans="1:37" ht="12.75" customHeight="1">
      <c r="A248" s="96" t="s">
        <v>1384</v>
      </c>
      <c r="B248" s="97" t="s">
        <v>447</v>
      </c>
      <c r="C248" s="96" t="s">
        <v>426</v>
      </c>
      <c r="D248" s="96">
        <v>80111600</v>
      </c>
      <c r="E248" s="96" t="s">
        <v>1520</v>
      </c>
      <c r="F248" s="96" t="s">
        <v>280</v>
      </c>
      <c r="G248" s="96" t="str">
        <f t="shared" si="4"/>
        <v>MARZO</v>
      </c>
      <c r="H248" s="96">
        <v>6</v>
      </c>
      <c r="I248" s="96">
        <v>1</v>
      </c>
      <c r="J248" s="96" t="s">
        <v>44</v>
      </c>
      <c r="K248" s="96" t="s">
        <v>45</v>
      </c>
      <c r="L248" s="98">
        <v>6000000</v>
      </c>
      <c r="M248" s="98">
        <f>+L248*H248</f>
        <v>36000000</v>
      </c>
      <c r="N248" s="96" t="s">
        <v>269</v>
      </c>
      <c r="O248" s="96" t="s">
        <v>1390</v>
      </c>
      <c r="P248" s="96" t="s">
        <v>270</v>
      </c>
      <c r="Q248" s="529"/>
      <c r="R248" s="96" t="s">
        <v>1387</v>
      </c>
      <c r="S248" s="96">
        <v>8080</v>
      </c>
      <c r="T248" s="105">
        <v>2024110010212</v>
      </c>
      <c r="U248" s="106">
        <v>4</v>
      </c>
      <c r="V248" s="437"/>
      <c r="W248" s="99">
        <f t="shared" si="1"/>
        <v>2</v>
      </c>
      <c r="X248" s="437"/>
      <c r="Y248" s="437"/>
      <c r="Z248" s="437"/>
      <c r="AA248" s="437"/>
      <c r="AB248" s="437"/>
      <c r="AC248" s="437"/>
      <c r="AD248" s="437"/>
      <c r="AE248" s="437"/>
      <c r="AF248" s="437"/>
      <c r="AG248" s="437"/>
      <c r="AH248" s="437"/>
      <c r="AI248" s="437"/>
      <c r="AJ248" s="437"/>
      <c r="AK248" s="437"/>
    </row>
    <row r="249" spans="1:37" ht="12.75" customHeight="1">
      <c r="A249" s="96" t="s">
        <v>1655</v>
      </c>
      <c r="B249" s="97" t="s">
        <v>1320</v>
      </c>
      <c r="C249" s="96" t="s">
        <v>1311</v>
      </c>
      <c r="D249" s="96">
        <v>80111604</v>
      </c>
      <c r="E249" s="95" t="s">
        <v>1321</v>
      </c>
      <c r="F249" s="96" t="s">
        <v>280</v>
      </c>
      <c r="G249" s="96" t="s">
        <v>280</v>
      </c>
      <c r="H249" s="96">
        <v>5</v>
      </c>
      <c r="I249" s="97">
        <v>1</v>
      </c>
      <c r="J249" s="96" t="s">
        <v>44</v>
      </c>
      <c r="K249" s="96" t="s">
        <v>45</v>
      </c>
      <c r="L249" s="108">
        <v>5500000</v>
      </c>
      <c r="M249" s="108">
        <f>+L249*-H249</f>
        <v>-27500000</v>
      </c>
      <c r="N249" s="108" t="s">
        <v>269</v>
      </c>
      <c r="O249" s="96" t="s">
        <v>47</v>
      </c>
      <c r="P249" s="97" t="s">
        <v>1313</v>
      </c>
      <c r="Q249" s="530" t="s">
        <v>1661</v>
      </c>
      <c r="R249" s="96" t="s">
        <v>1309</v>
      </c>
      <c r="S249" s="96">
        <v>8238</v>
      </c>
      <c r="T249" s="105">
        <v>2024110010322</v>
      </c>
      <c r="U249" s="106">
        <v>5</v>
      </c>
      <c r="V249" s="437"/>
      <c r="W249" s="99">
        <f t="shared" si="1"/>
        <v>2</v>
      </c>
      <c r="X249" s="437"/>
      <c r="Y249" s="437"/>
      <c r="Z249" s="437"/>
      <c r="AA249" s="437"/>
      <c r="AB249" s="437"/>
      <c r="AC249" s="437"/>
      <c r="AD249" s="437"/>
      <c r="AE249" s="437"/>
      <c r="AF249" s="437"/>
      <c r="AG249" s="437"/>
      <c r="AH249" s="437"/>
      <c r="AI249" s="437"/>
      <c r="AJ249" s="437"/>
      <c r="AK249" s="437"/>
    </row>
    <row r="250" spans="1:37" ht="12.75" customHeight="1">
      <c r="A250" s="96" t="s">
        <v>1384</v>
      </c>
      <c r="B250" s="97" t="s">
        <v>1320</v>
      </c>
      <c r="C250" s="96" t="s">
        <v>1311</v>
      </c>
      <c r="D250" s="96">
        <v>80111604</v>
      </c>
      <c r="E250" s="95" t="s">
        <v>1521</v>
      </c>
      <c r="F250" s="96" t="s">
        <v>280</v>
      </c>
      <c r="G250" s="96" t="s">
        <v>280</v>
      </c>
      <c r="H250" s="96">
        <v>6</v>
      </c>
      <c r="I250" s="97">
        <v>1</v>
      </c>
      <c r="J250" s="96" t="s">
        <v>44</v>
      </c>
      <c r="K250" s="96" t="s">
        <v>45</v>
      </c>
      <c r="L250" s="108">
        <v>5500000</v>
      </c>
      <c r="M250" s="108">
        <f>+L250*H250</f>
        <v>33000000</v>
      </c>
      <c r="N250" s="108" t="s">
        <v>269</v>
      </c>
      <c r="O250" s="96" t="s">
        <v>47</v>
      </c>
      <c r="P250" s="97" t="s">
        <v>1313</v>
      </c>
      <c r="Q250" s="529"/>
      <c r="R250" s="96" t="s">
        <v>1309</v>
      </c>
      <c r="S250" s="96">
        <v>8238</v>
      </c>
      <c r="T250" s="105">
        <v>2024110010322</v>
      </c>
      <c r="U250" s="106">
        <v>5</v>
      </c>
      <c r="V250" s="437"/>
      <c r="W250" s="99">
        <f t="shared" si="1"/>
        <v>2</v>
      </c>
      <c r="X250" s="437"/>
      <c r="Y250" s="437"/>
      <c r="Z250" s="437"/>
      <c r="AA250" s="437"/>
      <c r="AB250" s="437"/>
      <c r="AC250" s="437"/>
      <c r="AD250" s="437"/>
      <c r="AE250" s="437"/>
      <c r="AF250" s="437"/>
      <c r="AG250" s="437"/>
      <c r="AH250" s="437"/>
      <c r="AI250" s="437"/>
      <c r="AJ250" s="437"/>
      <c r="AK250" s="437"/>
    </row>
    <row r="251" spans="1:37" ht="12.75" customHeight="1">
      <c r="A251" s="96" t="s">
        <v>1655</v>
      </c>
      <c r="B251" s="97" t="s">
        <v>1332</v>
      </c>
      <c r="C251" s="96" t="s">
        <v>1311</v>
      </c>
      <c r="D251" s="96">
        <v>80111610</v>
      </c>
      <c r="E251" s="96" t="s">
        <v>1333</v>
      </c>
      <c r="F251" s="96" t="s">
        <v>479</v>
      </c>
      <c r="G251" s="96" t="s">
        <v>479</v>
      </c>
      <c r="H251" s="96">
        <v>6</v>
      </c>
      <c r="I251" s="96">
        <v>1</v>
      </c>
      <c r="J251" s="96" t="s">
        <v>44</v>
      </c>
      <c r="K251" s="96" t="s">
        <v>45</v>
      </c>
      <c r="L251" s="117">
        <v>39090000</v>
      </c>
      <c r="M251" s="108">
        <v>-39090000</v>
      </c>
      <c r="N251" s="108" t="s">
        <v>269</v>
      </c>
      <c r="O251" s="96" t="s">
        <v>47</v>
      </c>
      <c r="P251" s="97" t="s">
        <v>1313</v>
      </c>
      <c r="Q251" s="530" t="s">
        <v>1661</v>
      </c>
      <c r="R251" s="96" t="s">
        <v>1309</v>
      </c>
      <c r="S251" s="96">
        <v>8238</v>
      </c>
      <c r="T251" s="105">
        <v>2024110010322</v>
      </c>
      <c r="U251" s="106">
        <v>5</v>
      </c>
      <c r="V251" s="437"/>
      <c r="W251" s="99">
        <f t="shared" si="1"/>
        <v>2</v>
      </c>
      <c r="X251" s="437"/>
      <c r="Y251" s="437"/>
      <c r="Z251" s="437"/>
      <c r="AA251" s="437"/>
      <c r="AB251" s="437"/>
      <c r="AC251" s="437"/>
      <c r="AD251" s="437"/>
      <c r="AE251" s="437"/>
      <c r="AF251" s="437"/>
      <c r="AG251" s="437"/>
      <c r="AH251" s="437"/>
      <c r="AI251" s="437"/>
      <c r="AJ251" s="437"/>
      <c r="AK251" s="437"/>
    </row>
    <row r="252" spans="1:37" ht="12.75" customHeight="1">
      <c r="A252" s="96" t="s">
        <v>1384</v>
      </c>
      <c r="B252" s="97" t="s">
        <v>1332</v>
      </c>
      <c r="C252" s="96" t="s">
        <v>1311</v>
      </c>
      <c r="D252" s="96">
        <v>80111610</v>
      </c>
      <c r="E252" s="96" t="s">
        <v>1333</v>
      </c>
      <c r="F252" s="96" t="s">
        <v>479</v>
      </c>
      <c r="G252" s="96" t="s">
        <v>479</v>
      </c>
      <c r="H252" s="96">
        <v>6</v>
      </c>
      <c r="I252" s="96">
        <v>1</v>
      </c>
      <c r="J252" s="96" t="s">
        <v>44</v>
      </c>
      <c r="K252" s="96" t="s">
        <v>45</v>
      </c>
      <c r="L252" s="117">
        <f>+M252</f>
        <v>33590000</v>
      </c>
      <c r="M252" s="108">
        <f>39090000-5500000</f>
        <v>33590000</v>
      </c>
      <c r="N252" s="108" t="s">
        <v>269</v>
      </c>
      <c r="O252" s="96" t="s">
        <v>47</v>
      </c>
      <c r="P252" s="97" t="s">
        <v>1313</v>
      </c>
      <c r="Q252" s="529"/>
      <c r="R252" s="96" t="s">
        <v>1309</v>
      </c>
      <c r="S252" s="96">
        <v>8238</v>
      </c>
      <c r="T252" s="105">
        <v>2024110010322</v>
      </c>
      <c r="U252" s="106">
        <v>5</v>
      </c>
      <c r="V252" s="437"/>
      <c r="W252" s="99">
        <f t="shared" si="1"/>
        <v>2</v>
      </c>
      <c r="X252" s="437"/>
      <c r="Y252" s="437"/>
      <c r="Z252" s="437"/>
      <c r="AA252" s="437"/>
      <c r="AB252" s="437"/>
      <c r="AC252" s="437"/>
      <c r="AD252" s="437"/>
      <c r="AE252" s="437"/>
      <c r="AF252" s="437"/>
      <c r="AG252" s="437"/>
      <c r="AH252" s="437"/>
      <c r="AI252" s="437"/>
      <c r="AJ252" s="437"/>
      <c r="AK252" s="437"/>
    </row>
    <row r="253" spans="1:37" ht="12.75" customHeight="1">
      <c r="A253" s="96" t="s">
        <v>1655</v>
      </c>
      <c r="B253" s="96" t="s">
        <v>137</v>
      </c>
      <c r="C253" s="96" t="s">
        <v>88</v>
      </c>
      <c r="D253" s="96">
        <v>80111600</v>
      </c>
      <c r="E253" s="96" t="s">
        <v>138</v>
      </c>
      <c r="F253" s="96" t="s">
        <v>90</v>
      </c>
      <c r="G253" s="96" t="s">
        <v>90</v>
      </c>
      <c r="H253" s="96">
        <v>10</v>
      </c>
      <c r="I253" s="96">
        <v>1</v>
      </c>
      <c r="J253" s="96" t="s">
        <v>44</v>
      </c>
      <c r="K253" s="96" t="s">
        <v>45</v>
      </c>
      <c r="L253" s="118">
        <v>10000000</v>
      </c>
      <c r="M253" s="118">
        <f>-+H253*L253</f>
        <v>-100000000</v>
      </c>
      <c r="N253" s="96" t="s">
        <v>151</v>
      </c>
      <c r="O253" s="96" t="s">
        <v>1341</v>
      </c>
      <c r="P253" s="96" t="s">
        <v>93</v>
      </c>
      <c r="Q253" s="211"/>
      <c r="R253" s="99" t="s">
        <v>86</v>
      </c>
      <c r="S253" s="119">
        <v>8066</v>
      </c>
      <c r="T253" s="119">
        <v>2024110010194</v>
      </c>
      <c r="U253" s="120">
        <v>6</v>
      </c>
      <c r="V253" s="437"/>
      <c r="W253" s="99">
        <f t="shared" si="1"/>
        <v>2</v>
      </c>
      <c r="X253" s="437"/>
      <c r="Y253" s="437"/>
      <c r="Z253" s="437"/>
      <c r="AA253" s="437"/>
      <c r="AB253" s="437"/>
      <c r="AC253" s="437"/>
      <c r="AD253" s="437"/>
      <c r="AE253" s="437"/>
      <c r="AF253" s="437"/>
      <c r="AG253" s="437"/>
      <c r="AH253" s="437"/>
      <c r="AI253" s="437"/>
      <c r="AJ253" s="437"/>
      <c r="AK253" s="437"/>
    </row>
    <row r="254" spans="1:37" ht="12.75" customHeight="1">
      <c r="A254" s="96" t="s">
        <v>1384</v>
      </c>
      <c r="B254" s="96" t="s">
        <v>137</v>
      </c>
      <c r="C254" s="96" t="s">
        <v>88</v>
      </c>
      <c r="D254" s="96">
        <v>80111600</v>
      </c>
      <c r="E254" s="96" t="s">
        <v>138</v>
      </c>
      <c r="F254" s="96" t="s">
        <v>90</v>
      </c>
      <c r="G254" s="96" t="s">
        <v>90</v>
      </c>
      <c r="H254" s="96">
        <v>10</v>
      </c>
      <c r="I254" s="96">
        <v>1</v>
      </c>
      <c r="J254" s="96" t="s">
        <v>44</v>
      </c>
      <c r="K254" s="96" t="s">
        <v>45</v>
      </c>
      <c r="L254" s="118">
        <v>7000000</v>
      </c>
      <c r="M254" s="118">
        <v>70000000</v>
      </c>
      <c r="N254" s="96" t="s">
        <v>126</v>
      </c>
      <c r="O254" s="96" t="s">
        <v>1341</v>
      </c>
      <c r="P254" s="96" t="s">
        <v>93</v>
      </c>
      <c r="Q254" s="96" t="s">
        <v>1522</v>
      </c>
      <c r="R254" s="99" t="s">
        <v>86</v>
      </c>
      <c r="S254" s="119">
        <v>8066</v>
      </c>
      <c r="T254" s="119">
        <v>2024110010194</v>
      </c>
      <c r="U254" s="120">
        <v>6</v>
      </c>
      <c r="V254" s="437"/>
      <c r="W254" s="99">
        <f t="shared" si="1"/>
        <v>2</v>
      </c>
      <c r="X254" s="437"/>
      <c r="Y254" s="437"/>
      <c r="Z254" s="437"/>
      <c r="AA254" s="437"/>
      <c r="AB254" s="437"/>
      <c r="AC254" s="437"/>
      <c r="AD254" s="437"/>
      <c r="AE254" s="437"/>
      <c r="AF254" s="437"/>
      <c r="AG254" s="437"/>
      <c r="AH254" s="437"/>
      <c r="AI254" s="437"/>
      <c r="AJ254" s="437"/>
      <c r="AK254" s="437"/>
    </row>
    <row r="255" spans="1:37" ht="12.75" customHeight="1">
      <c r="A255" s="96" t="s">
        <v>1655</v>
      </c>
      <c r="B255" s="96" t="s">
        <v>142</v>
      </c>
      <c r="C255" s="96" t="s">
        <v>88</v>
      </c>
      <c r="D255" s="96">
        <v>80111600</v>
      </c>
      <c r="E255" s="96" t="s">
        <v>143</v>
      </c>
      <c r="F255" s="96" t="s">
        <v>90</v>
      </c>
      <c r="G255" s="96" t="s">
        <v>90</v>
      </c>
      <c r="H255" s="96">
        <v>7</v>
      </c>
      <c r="I255" s="96">
        <v>1</v>
      </c>
      <c r="J255" s="96" t="s">
        <v>44</v>
      </c>
      <c r="K255" s="96" t="s">
        <v>45</v>
      </c>
      <c r="L255" s="118">
        <v>7000000</v>
      </c>
      <c r="M255" s="118">
        <v>-49000000</v>
      </c>
      <c r="N255" s="96" t="s">
        <v>141</v>
      </c>
      <c r="O255" s="96" t="s">
        <v>1341</v>
      </c>
      <c r="P255" s="96" t="s">
        <v>93</v>
      </c>
      <c r="Q255" s="211"/>
      <c r="R255" s="99" t="s">
        <v>86</v>
      </c>
      <c r="S255" s="119">
        <v>8066</v>
      </c>
      <c r="T255" s="119">
        <v>2024110010194</v>
      </c>
      <c r="U255" s="120">
        <v>6</v>
      </c>
      <c r="V255" s="437"/>
      <c r="W255" s="99">
        <f t="shared" si="1"/>
        <v>2</v>
      </c>
      <c r="X255" s="437"/>
      <c r="Y255" s="437"/>
      <c r="Z255" s="437"/>
      <c r="AA255" s="437"/>
      <c r="AB255" s="437"/>
      <c r="AC255" s="437"/>
      <c r="AD255" s="437"/>
      <c r="AE255" s="437"/>
      <c r="AF255" s="437"/>
      <c r="AG255" s="437"/>
      <c r="AH255" s="437"/>
      <c r="AI255" s="437"/>
      <c r="AJ255" s="437"/>
      <c r="AK255" s="437"/>
    </row>
    <row r="256" spans="1:37" ht="12.75" customHeight="1">
      <c r="A256" s="96" t="s">
        <v>1384</v>
      </c>
      <c r="B256" s="96" t="s">
        <v>142</v>
      </c>
      <c r="C256" s="96" t="s">
        <v>88</v>
      </c>
      <c r="D256" s="96">
        <v>80111600</v>
      </c>
      <c r="E256" s="96" t="s">
        <v>143</v>
      </c>
      <c r="F256" s="96" t="s">
        <v>90</v>
      </c>
      <c r="G256" s="96" t="s">
        <v>90</v>
      </c>
      <c r="H256" s="96">
        <v>9</v>
      </c>
      <c r="I256" s="96">
        <v>1</v>
      </c>
      <c r="J256" s="96" t="s">
        <v>44</v>
      </c>
      <c r="K256" s="96" t="s">
        <v>45</v>
      </c>
      <c r="L256" s="118">
        <v>8000000</v>
      </c>
      <c r="M256" s="118">
        <f>+L256*H256</f>
        <v>72000000</v>
      </c>
      <c r="N256" s="96" t="s">
        <v>141</v>
      </c>
      <c r="O256" s="96" t="s">
        <v>1341</v>
      </c>
      <c r="P256" s="96" t="s">
        <v>93</v>
      </c>
      <c r="Q256" s="96" t="s">
        <v>1523</v>
      </c>
      <c r="R256" s="99" t="s">
        <v>86</v>
      </c>
      <c r="S256" s="119">
        <v>8066</v>
      </c>
      <c r="T256" s="119">
        <v>2024110010194</v>
      </c>
      <c r="U256" s="120">
        <v>6</v>
      </c>
      <c r="V256" s="437"/>
      <c r="W256" s="99">
        <f t="shared" si="1"/>
        <v>2</v>
      </c>
      <c r="X256" s="437"/>
      <c r="Y256" s="437"/>
      <c r="Z256" s="437"/>
      <c r="AA256" s="437"/>
      <c r="AB256" s="437"/>
      <c r="AC256" s="437"/>
      <c r="AD256" s="437"/>
      <c r="AE256" s="437"/>
      <c r="AF256" s="437"/>
      <c r="AG256" s="437"/>
      <c r="AH256" s="437"/>
      <c r="AI256" s="437"/>
      <c r="AJ256" s="437"/>
      <c r="AK256" s="437"/>
    </row>
    <row r="257" spans="1:37" ht="12.75" customHeight="1">
      <c r="A257" s="96" t="s">
        <v>1655</v>
      </c>
      <c r="B257" s="96" t="s">
        <v>146</v>
      </c>
      <c r="C257" s="96" t="s">
        <v>88</v>
      </c>
      <c r="D257" s="96">
        <v>80111600</v>
      </c>
      <c r="E257" s="96" t="s">
        <v>147</v>
      </c>
      <c r="F257" s="96" t="s">
        <v>90</v>
      </c>
      <c r="G257" s="96" t="s">
        <v>90</v>
      </c>
      <c r="H257" s="96">
        <v>6</v>
      </c>
      <c r="I257" s="96">
        <v>1</v>
      </c>
      <c r="J257" s="96" t="s">
        <v>44</v>
      </c>
      <c r="K257" s="96" t="s">
        <v>45</v>
      </c>
      <c r="L257" s="118">
        <v>5000000</v>
      </c>
      <c r="M257" s="118">
        <v>-30000000</v>
      </c>
      <c r="N257" s="96" t="s">
        <v>141</v>
      </c>
      <c r="O257" s="96" t="s">
        <v>1341</v>
      </c>
      <c r="P257" s="96" t="s">
        <v>93</v>
      </c>
      <c r="Q257" s="211"/>
      <c r="R257" s="99" t="s">
        <v>86</v>
      </c>
      <c r="S257" s="119">
        <v>8066</v>
      </c>
      <c r="T257" s="119">
        <v>2024110010194</v>
      </c>
      <c r="U257" s="120">
        <v>6</v>
      </c>
      <c r="V257" s="437"/>
      <c r="W257" s="99">
        <f t="shared" si="1"/>
        <v>2</v>
      </c>
      <c r="X257" s="437"/>
      <c r="Y257" s="437"/>
      <c r="Z257" s="437"/>
      <c r="AA257" s="437"/>
      <c r="AB257" s="437"/>
      <c r="AC257" s="437"/>
      <c r="AD257" s="437"/>
      <c r="AE257" s="437"/>
      <c r="AF257" s="437"/>
      <c r="AG257" s="437"/>
      <c r="AH257" s="437"/>
      <c r="AI257" s="437"/>
      <c r="AJ257" s="437"/>
      <c r="AK257" s="437"/>
    </row>
    <row r="258" spans="1:37" ht="12.75" customHeight="1">
      <c r="A258" s="96" t="s">
        <v>1384</v>
      </c>
      <c r="B258" s="96" t="s">
        <v>146</v>
      </c>
      <c r="C258" s="96" t="s">
        <v>88</v>
      </c>
      <c r="D258" s="96">
        <v>80111600</v>
      </c>
      <c r="E258" s="96" t="s">
        <v>1524</v>
      </c>
      <c r="F258" s="96" t="s">
        <v>150</v>
      </c>
      <c r="G258" s="96" t="s">
        <v>150</v>
      </c>
      <c r="H258" s="96">
        <v>10</v>
      </c>
      <c r="I258" s="96">
        <v>1</v>
      </c>
      <c r="J258" s="96" t="s">
        <v>44</v>
      </c>
      <c r="K258" s="96" t="s">
        <v>45</v>
      </c>
      <c r="L258" s="118">
        <v>3000000</v>
      </c>
      <c r="M258" s="118">
        <v>30000000</v>
      </c>
      <c r="N258" s="96" t="s">
        <v>126</v>
      </c>
      <c r="O258" s="96" t="s">
        <v>1341</v>
      </c>
      <c r="P258" s="96" t="s">
        <v>93</v>
      </c>
      <c r="Q258" s="96" t="s">
        <v>1525</v>
      </c>
      <c r="R258" s="99" t="s">
        <v>86</v>
      </c>
      <c r="S258" s="119">
        <v>8066</v>
      </c>
      <c r="T258" s="119">
        <v>2024110010194</v>
      </c>
      <c r="U258" s="120">
        <v>6</v>
      </c>
      <c r="V258" s="437"/>
      <c r="W258" s="99">
        <f t="shared" si="1"/>
        <v>2</v>
      </c>
      <c r="X258" s="437"/>
      <c r="Y258" s="437"/>
      <c r="Z258" s="437"/>
      <c r="AA258" s="437"/>
      <c r="AB258" s="437"/>
      <c r="AC258" s="437"/>
      <c r="AD258" s="437"/>
      <c r="AE258" s="437"/>
      <c r="AF258" s="437"/>
      <c r="AG258" s="437"/>
      <c r="AH258" s="437"/>
      <c r="AI258" s="437"/>
      <c r="AJ258" s="437"/>
      <c r="AK258" s="437"/>
    </row>
    <row r="259" spans="1:37" ht="12.75" customHeight="1">
      <c r="A259" s="96" t="s">
        <v>1655</v>
      </c>
      <c r="B259" s="96" t="s">
        <v>148</v>
      </c>
      <c r="C259" s="96" t="s">
        <v>88</v>
      </c>
      <c r="D259" s="96">
        <v>80111600</v>
      </c>
      <c r="E259" s="96" t="s">
        <v>149</v>
      </c>
      <c r="F259" s="96" t="s">
        <v>150</v>
      </c>
      <c r="G259" s="96" t="s">
        <v>150</v>
      </c>
      <c r="H259" s="96">
        <v>4</v>
      </c>
      <c r="I259" s="96">
        <v>1</v>
      </c>
      <c r="J259" s="96" t="s">
        <v>44</v>
      </c>
      <c r="K259" s="96" t="s">
        <v>45</v>
      </c>
      <c r="L259" s="118">
        <v>4508000</v>
      </c>
      <c r="M259" s="118">
        <v>-18032000</v>
      </c>
      <c r="N259" s="96" t="s">
        <v>151</v>
      </c>
      <c r="O259" s="96" t="s">
        <v>1341</v>
      </c>
      <c r="P259" s="96" t="s">
        <v>93</v>
      </c>
      <c r="Q259" s="211"/>
      <c r="R259" s="99" t="s">
        <v>86</v>
      </c>
      <c r="S259" s="119">
        <v>8066</v>
      </c>
      <c r="T259" s="119">
        <v>2024110010194</v>
      </c>
      <c r="U259" s="120">
        <v>6</v>
      </c>
      <c r="V259" s="437"/>
      <c r="W259" s="99">
        <f t="shared" ref="W259:W454" si="5">COUNTIF($B$4:$B$454,B259)</f>
        <v>2</v>
      </c>
      <c r="X259" s="437"/>
      <c r="Y259" s="437"/>
      <c r="Z259" s="437"/>
      <c r="AA259" s="437"/>
      <c r="AB259" s="437"/>
      <c r="AC259" s="437"/>
      <c r="AD259" s="437"/>
      <c r="AE259" s="437"/>
      <c r="AF259" s="437"/>
      <c r="AG259" s="437"/>
      <c r="AH259" s="437"/>
      <c r="AI259" s="437"/>
      <c r="AJ259" s="437"/>
      <c r="AK259" s="437"/>
    </row>
    <row r="260" spans="1:37" ht="12.75" customHeight="1">
      <c r="A260" s="96" t="s">
        <v>1384</v>
      </c>
      <c r="B260" s="96" t="s">
        <v>148</v>
      </c>
      <c r="C260" s="96" t="s">
        <v>88</v>
      </c>
      <c r="D260" s="96">
        <v>80111600</v>
      </c>
      <c r="E260" s="96" t="s">
        <v>149</v>
      </c>
      <c r="F260" s="96" t="s">
        <v>90</v>
      </c>
      <c r="G260" s="96" t="s">
        <v>90</v>
      </c>
      <c r="H260" s="96">
        <v>2</v>
      </c>
      <c r="I260" s="96">
        <v>1</v>
      </c>
      <c r="J260" s="96" t="s">
        <v>44</v>
      </c>
      <c r="K260" s="96" t="s">
        <v>45</v>
      </c>
      <c r="L260" s="118">
        <v>5000000</v>
      </c>
      <c r="M260" s="118">
        <f>+L260*H260</f>
        <v>10000000</v>
      </c>
      <c r="N260" s="96" t="s">
        <v>151</v>
      </c>
      <c r="O260" s="96" t="s">
        <v>1341</v>
      </c>
      <c r="P260" s="96" t="s">
        <v>93</v>
      </c>
      <c r="Q260" s="96" t="s">
        <v>1526</v>
      </c>
      <c r="R260" s="99" t="s">
        <v>86</v>
      </c>
      <c r="S260" s="119">
        <v>8066</v>
      </c>
      <c r="T260" s="119">
        <v>2024110010194</v>
      </c>
      <c r="U260" s="120">
        <v>6</v>
      </c>
      <c r="V260" s="437"/>
      <c r="W260" s="99">
        <f t="shared" si="5"/>
        <v>2</v>
      </c>
      <c r="X260" s="437"/>
      <c r="Y260" s="437"/>
      <c r="Z260" s="437"/>
      <c r="AA260" s="437"/>
      <c r="AB260" s="437"/>
      <c r="AC260" s="437"/>
      <c r="AD260" s="437"/>
      <c r="AE260" s="437"/>
      <c r="AF260" s="437"/>
      <c r="AG260" s="437"/>
      <c r="AH260" s="437"/>
      <c r="AI260" s="437"/>
      <c r="AJ260" s="437"/>
      <c r="AK260" s="437"/>
    </row>
    <row r="261" spans="1:37" ht="12.75" customHeight="1">
      <c r="A261" s="96" t="s">
        <v>1655</v>
      </c>
      <c r="B261" s="97" t="s">
        <v>152</v>
      </c>
      <c r="C261" s="96" t="s">
        <v>88</v>
      </c>
      <c r="D261" s="96">
        <v>80111600</v>
      </c>
      <c r="E261" s="96" t="s">
        <v>153</v>
      </c>
      <c r="F261" s="96" t="s">
        <v>90</v>
      </c>
      <c r="G261" s="96" t="s">
        <v>90</v>
      </c>
      <c r="H261" s="118">
        <v>6</v>
      </c>
      <c r="I261" s="96">
        <v>1</v>
      </c>
      <c r="J261" s="96" t="s">
        <v>44</v>
      </c>
      <c r="K261" s="96" t="s">
        <v>45</v>
      </c>
      <c r="L261" s="118">
        <v>7600000</v>
      </c>
      <c r="M261" s="118">
        <v>-45600000</v>
      </c>
      <c r="N261" s="96" t="s">
        <v>151</v>
      </c>
      <c r="O261" s="96" t="s">
        <v>1341</v>
      </c>
      <c r="P261" s="96" t="s">
        <v>93</v>
      </c>
      <c r="Q261" s="211"/>
      <c r="R261" s="99" t="s">
        <v>86</v>
      </c>
      <c r="S261" s="119">
        <v>8066</v>
      </c>
      <c r="T261" s="119">
        <v>2024110010194</v>
      </c>
      <c r="U261" s="120">
        <v>6</v>
      </c>
      <c r="V261" s="437"/>
      <c r="W261" s="99">
        <f t="shared" si="5"/>
        <v>2</v>
      </c>
      <c r="X261" s="437"/>
      <c r="Y261" s="437"/>
      <c r="Z261" s="437"/>
      <c r="AA261" s="437"/>
      <c r="AB261" s="437"/>
      <c r="AC261" s="437"/>
      <c r="AD261" s="437"/>
      <c r="AE261" s="437"/>
      <c r="AF261" s="437"/>
      <c r="AG261" s="437"/>
      <c r="AH261" s="437"/>
      <c r="AI261" s="437"/>
      <c r="AJ261" s="437"/>
      <c r="AK261" s="437"/>
    </row>
    <row r="262" spans="1:37" ht="12.75" customHeight="1">
      <c r="A262" s="96" t="s">
        <v>1384</v>
      </c>
      <c r="B262" s="97" t="s">
        <v>152</v>
      </c>
      <c r="C262" s="96" t="s">
        <v>88</v>
      </c>
      <c r="D262" s="96">
        <v>80111600</v>
      </c>
      <c r="E262" s="96" t="s">
        <v>1527</v>
      </c>
      <c r="F262" s="96" t="s">
        <v>90</v>
      </c>
      <c r="G262" s="96" t="s">
        <v>90</v>
      </c>
      <c r="H262" s="118">
        <v>6</v>
      </c>
      <c r="I262" s="96">
        <v>1</v>
      </c>
      <c r="J262" s="96" t="s">
        <v>44</v>
      </c>
      <c r="K262" s="96" t="s">
        <v>45</v>
      </c>
      <c r="L262" s="118">
        <v>7600000</v>
      </c>
      <c r="M262" s="118">
        <v>45600000</v>
      </c>
      <c r="N262" s="96" t="s">
        <v>151</v>
      </c>
      <c r="O262" s="96" t="s">
        <v>1341</v>
      </c>
      <c r="P262" s="96" t="s">
        <v>93</v>
      </c>
      <c r="Q262" s="96" t="s">
        <v>1528</v>
      </c>
      <c r="R262" s="99" t="s">
        <v>86</v>
      </c>
      <c r="S262" s="119">
        <v>8066</v>
      </c>
      <c r="T262" s="119">
        <v>2024110010194</v>
      </c>
      <c r="U262" s="120">
        <v>6</v>
      </c>
      <c r="V262" s="437"/>
      <c r="W262" s="99">
        <f t="shared" si="5"/>
        <v>2</v>
      </c>
      <c r="X262" s="437"/>
      <c r="Y262" s="437"/>
      <c r="Z262" s="437"/>
      <c r="AA262" s="437"/>
      <c r="AB262" s="437"/>
      <c r="AC262" s="437"/>
      <c r="AD262" s="437"/>
      <c r="AE262" s="437"/>
      <c r="AF262" s="437"/>
      <c r="AG262" s="437"/>
      <c r="AH262" s="437"/>
      <c r="AI262" s="437"/>
      <c r="AJ262" s="437"/>
      <c r="AK262" s="437"/>
    </row>
    <row r="263" spans="1:37" ht="12.75" customHeight="1">
      <c r="A263" s="96" t="s">
        <v>1655</v>
      </c>
      <c r="B263" s="97" t="s">
        <v>158</v>
      </c>
      <c r="C263" s="96" t="s">
        <v>88</v>
      </c>
      <c r="D263" s="96">
        <v>80111600</v>
      </c>
      <c r="E263" s="96" t="s">
        <v>153</v>
      </c>
      <c r="F263" s="96" t="s">
        <v>90</v>
      </c>
      <c r="G263" s="96" t="s">
        <v>90</v>
      </c>
      <c r="H263" s="118">
        <v>7</v>
      </c>
      <c r="I263" s="96">
        <v>1</v>
      </c>
      <c r="J263" s="96" t="s">
        <v>44</v>
      </c>
      <c r="K263" s="96" t="s">
        <v>45</v>
      </c>
      <c r="L263" s="118">
        <v>5000000</v>
      </c>
      <c r="M263" s="118">
        <v>-35000000</v>
      </c>
      <c r="N263" s="96" t="s">
        <v>151</v>
      </c>
      <c r="O263" s="96" t="s">
        <v>1341</v>
      </c>
      <c r="P263" s="96" t="s">
        <v>93</v>
      </c>
      <c r="Q263" s="211"/>
      <c r="R263" s="99" t="s">
        <v>86</v>
      </c>
      <c r="S263" s="119">
        <v>8066</v>
      </c>
      <c r="T263" s="119">
        <v>2024110010194</v>
      </c>
      <c r="U263" s="120">
        <v>6</v>
      </c>
      <c r="V263" s="437"/>
      <c r="W263" s="99">
        <f t="shared" si="5"/>
        <v>2</v>
      </c>
      <c r="X263" s="437"/>
      <c r="Y263" s="437"/>
      <c r="Z263" s="437"/>
      <c r="AA263" s="437"/>
      <c r="AB263" s="437"/>
      <c r="AC263" s="437"/>
      <c r="AD263" s="437"/>
      <c r="AE263" s="437"/>
      <c r="AF263" s="437"/>
      <c r="AG263" s="437"/>
      <c r="AH263" s="437"/>
      <c r="AI263" s="437"/>
      <c r="AJ263" s="437"/>
      <c r="AK263" s="437"/>
    </row>
    <row r="264" spans="1:37" ht="12.75" customHeight="1">
      <c r="A264" s="96" t="s">
        <v>1384</v>
      </c>
      <c r="B264" s="97" t="s">
        <v>158</v>
      </c>
      <c r="C264" s="96" t="s">
        <v>88</v>
      </c>
      <c r="D264" s="96">
        <v>80111600</v>
      </c>
      <c r="E264" s="96" t="s">
        <v>1529</v>
      </c>
      <c r="F264" s="96" t="s">
        <v>90</v>
      </c>
      <c r="G264" s="96" t="s">
        <v>90</v>
      </c>
      <c r="H264" s="118">
        <v>7</v>
      </c>
      <c r="I264" s="96">
        <v>1</v>
      </c>
      <c r="J264" s="96" t="s">
        <v>44</v>
      </c>
      <c r="K264" s="96" t="s">
        <v>45</v>
      </c>
      <c r="L264" s="118">
        <v>5000000</v>
      </c>
      <c r="M264" s="118">
        <v>35000000</v>
      </c>
      <c r="N264" s="96" t="s">
        <v>151</v>
      </c>
      <c r="O264" s="96" t="s">
        <v>1341</v>
      </c>
      <c r="P264" s="96" t="s">
        <v>93</v>
      </c>
      <c r="Q264" s="96" t="s">
        <v>1528</v>
      </c>
      <c r="R264" s="99" t="s">
        <v>86</v>
      </c>
      <c r="S264" s="119">
        <v>8066</v>
      </c>
      <c r="T264" s="119">
        <v>2024110010194</v>
      </c>
      <c r="U264" s="120">
        <v>6</v>
      </c>
      <c r="V264" s="437"/>
      <c r="W264" s="99">
        <f t="shared" si="5"/>
        <v>2</v>
      </c>
      <c r="X264" s="437"/>
      <c r="Y264" s="437"/>
      <c r="Z264" s="437"/>
      <c r="AA264" s="437"/>
      <c r="AB264" s="437"/>
      <c r="AC264" s="437"/>
      <c r="AD264" s="437"/>
      <c r="AE264" s="437"/>
      <c r="AF264" s="437"/>
      <c r="AG264" s="437"/>
      <c r="AH264" s="437"/>
      <c r="AI264" s="437"/>
      <c r="AJ264" s="437"/>
      <c r="AK264" s="437"/>
    </row>
    <row r="265" spans="1:37" ht="12.75" customHeight="1">
      <c r="A265" s="96" t="s">
        <v>1655</v>
      </c>
      <c r="B265" s="97" t="s">
        <v>199</v>
      </c>
      <c r="C265" s="96" t="s">
        <v>88</v>
      </c>
      <c r="D265" s="96">
        <v>80111600</v>
      </c>
      <c r="E265" s="96" t="s">
        <v>200</v>
      </c>
      <c r="F265" s="96" t="s">
        <v>90</v>
      </c>
      <c r="G265" s="96" t="s">
        <v>90</v>
      </c>
      <c r="H265" s="118">
        <v>6</v>
      </c>
      <c r="I265" s="96">
        <v>1</v>
      </c>
      <c r="J265" s="96" t="s">
        <v>44</v>
      </c>
      <c r="K265" s="96" t="s">
        <v>45</v>
      </c>
      <c r="L265" s="118">
        <v>4508000</v>
      </c>
      <c r="M265" s="118">
        <v>-27048000</v>
      </c>
      <c r="N265" s="96" t="s">
        <v>201</v>
      </c>
      <c r="O265" s="96" t="s">
        <v>1341</v>
      </c>
      <c r="P265" s="96" t="s">
        <v>93</v>
      </c>
      <c r="Q265" s="211"/>
      <c r="R265" s="99" t="s">
        <v>86</v>
      </c>
      <c r="S265" s="119">
        <v>8066</v>
      </c>
      <c r="T265" s="119">
        <v>2024110010194</v>
      </c>
      <c r="U265" s="120">
        <v>6</v>
      </c>
      <c r="V265" s="437"/>
      <c r="W265" s="99">
        <f t="shared" si="5"/>
        <v>2</v>
      </c>
      <c r="X265" s="437"/>
      <c r="Y265" s="437"/>
      <c r="Z265" s="437"/>
      <c r="AA265" s="437"/>
      <c r="AB265" s="437"/>
      <c r="AC265" s="437"/>
      <c r="AD265" s="437"/>
      <c r="AE265" s="437"/>
      <c r="AF265" s="437"/>
      <c r="AG265" s="437"/>
      <c r="AH265" s="437"/>
      <c r="AI265" s="437"/>
      <c r="AJ265" s="437"/>
      <c r="AK265" s="437"/>
    </row>
    <row r="266" spans="1:37" ht="12.75" customHeight="1">
      <c r="A266" s="96" t="s">
        <v>1384</v>
      </c>
      <c r="B266" s="97" t="s">
        <v>199</v>
      </c>
      <c r="C266" s="96" t="s">
        <v>88</v>
      </c>
      <c r="D266" s="96">
        <v>80111600</v>
      </c>
      <c r="E266" s="96" t="s">
        <v>1530</v>
      </c>
      <c r="F266" s="96" t="s">
        <v>90</v>
      </c>
      <c r="G266" s="96" t="s">
        <v>90</v>
      </c>
      <c r="H266" s="118">
        <v>6</v>
      </c>
      <c r="I266" s="96">
        <v>1</v>
      </c>
      <c r="J266" s="96" t="s">
        <v>44</v>
      </c>
      <c r="K266" s="96" t="s">
        <v>45</v>
      </c>
      <c r="L266" s="118">
        <v>4508000</v>
      </c>
      <c r="M266" s="118">
        <v>27048000</v>
      </c>
      <c r="N266" s="96" t="s">
        <v>201</v>
      </c>
      <c r="O266" s="96" t="s">
        <v>1341</v>
      </c>
      <c r="P266" s="96" t="s">
        <v>93</v>
      </c>
      <c r="Q266" s="96" t="s">
        <v>1528</v>
      </c>
      <c r="R266" s="99" t="s">
        <v>86</v>
      </c>
      <c r="S266" s="119">
        <v>8066</v>
      </c>
      <c r="T266" s="119">
        <v>2024110010194</v>
      </c>
      <c r="U266" s="120">
        <v>6</v>
      </c>
      <c r="V266" s="437"/>
      <c r="W266" s="99">
        <f t="shared" si="5"/>
        <v>2</v>
      </c>
      <c r="X266" s="437"/>
      <c r="Y266" s="437"/>
      <c r="Z266" s="437"/>
      <c r="AA266" s="437"/>
      <c r="AB266" s="437"/>
      <c r="AC266" s="437"/>
      <c r="AD266" s="437"/>
      <c r="AE266" s="437"/>
      <c r="AF266" s="437"/>
      <c r="AG266" s="437"/>
      <c r="AH266" s="437"/>
      <c r="AI266" s="437"/>
      <c r="AJ266" s="437"/>
      <c r="AK266" s="437"/>
    </row>
    <row r="267" spans="1:37" ht="12.75" customHeight="1">
      <c r="A267" s="96" t="s">
        <v>1655</v>
      </c>
      <c r="B267" s="97" t="s">
        <v>208</v>
      </c>
      <c r="C267" s="96" t="s">
        <v>88</v>
      </c>
      <c r="D267" s="96">
        <v>80111600</v>
      </c>
      <c r="E267" s="96" t="s">
        <v>209</v>
      </c>
      <c r="F267" s="96" t="s">
        <v>90</v>
      </c>
      <c r="G267" s="96" t="s">
        <v>90</v>
      </c>
      <c r="H267" s="118">
        <v>8</v>
      </c>
      <c r="I267" s="96">
        <v>1</v>
      </c>
      <c r="J267" s="96" t="s">
        <v>44</v>
      </c>
      <c r="K267" s="96" t="s">
        <v>45</v>
      </c>
      <c r="L267" s="118">
        <v>6000000</v>
      </c>
      <c r="M267" s="118">
        <v>-48000000</v>
      </c>
      <c r="N267" s="96" t="s">
        <v>141</v>
      </c>
      <c r="O267" s="96" t="s">
        <v>1341</v>
      </c>
      <c r="P267" s="96" t="s">
        <v>93</v>
      </c>
      <c r="Q267" s="211"/>
      <c r="R267" s="99" t="s">
        <v>86</v>
      </c>
      <c r="S267" s="119">
        <v>8066</v>
      </c>
      <c r="T267" s="119">
        <v>2024110010194</v>
      </c>
      <c r="U267" s="120">
        <v>6</v>
      </c>
      <c r="V267" s="437"/>
      <c r="W267" s="99">
        <f t="shared" si="5"/>
        <v>2</v>
      </c>
      <c r="X267" s="437"/>
      <c r="Y267" s="437"/>
      <c r="Z267" s="437"/>
      <c r="AA267" s="437"/>
      <c r="AB267" s="437"/>
      <c r="AC267" s="437"/>
      <c r="AD267" s="437"/>
      <c r="AE267" s="437"/>
      <c r="AF267" s="437"/>
      <c r="AG267" s="437"/>
      <c r="AH267" s="437"/>
      <c r="AI267" s="437"/>
      <c r="AJ267" s="437"/>
      <c r="AK267" s="437"/>
    </row>
    <row r="268" spans="1:37" ht="12.75" customHeight="1">
      <c r="A268" s="96" t="s">
        <v>1384</v>
      </c>
      <c r="B268" s="97" t="s">
        <v>208</v>
      </c>
      <c r="C268" s="96" t="s">
        <v>88</v>
      </c>
      <c r="D268" s="96">
        <v>80111600</v>
      </c>
      <c r="E268" s="96" t="s">
        <v>209</v>
      </c>
      <c r="F268" s="96" t="s">
        <v>90</v>
      </c>
      <c r="G268" s="96" t="s">
        <v>90</v>
      </c>
      <c r="H268" s="118">
        <v>6</v>
      </c>
      <c r="I268" s="96">
        <v>1</v>
      </c>
      <c r="J268" s="96" t="s">
        <v>44</v>
      </c>
      <c r="K268" s="96" t="s">
        <v>45</v>
      </c>
      <c r="L268" s="118">
        <v>6000000</v>
      </c>
      <c r="M268" s="118">
        <v>36000000</v>
      </c>
      <c r="N268" s="96" t="s">
        <v>141</v>
      </c>
      <c r="O268" s="96" t="s">
        <v>1341</v>
      </c>
      <c r="P268" s="96" t="s">
        <v>93</v>
      </c>
      <c r="Q268" s="96" t="s">
        <v>1531</v>
      </c>
      <c r="R268" s="99" t="s">
        <v>86</v>
      </c>
      <c r="S268" s="119">
        <v>8066</v>
      </c>
      <c r="T268" s="119">
        <v>2024110010194</v>
      </c>
      <c r="U268" s="120">
        <v>6</v>
      </c>
      <c r="V268" s="437"/>
      <c r="W268" s="99">
        <f t="shared" si="5"/>
        <v>2</v>
      </c>
      <c r="X268" s="437"/>
      <c r="Y268" s="437"/>
      <c r="Z268" s="437"/>
      <c r="AA268" s="437"/>
      <c r="AB268" s="437"/>
      <c r="AC268" s="437"/>
      <c r="AD268" s="437"/>
      <c r="AE268" s="437"/>
      <c r="AF268" s="437"/>
      <c r="AG268" s="437"/>
      <c r="AH268" s="437"/>
      <c r="AI268" s="437"/>
      <c r="AJ268" s="437"/>
      <c r="AK268" s="437"/>
    </row>
    <row r="269" spans="1:37" ht="12.75" customHeight="1">
      <c r="A269" s="96" t="s">
        <v>1655</v>
      </c>
      <c r="B269" s="97" t="s">
        <v>210</v>
      </c>
      <c r="C269" s="96" t="s">
        <v>88</v>
      </c>
      <c r="D269" s="96">
        <v>80111600</v>
      </c>
      <c r="E269" s="96" t="s">
        <v>205</v>
      </c>
      <c r="F269" s="96" t="s">
        <v>90</v>
      </c>
      <c r="G269" s="96" t="s">
        <v>90</v>
      </c>
      <c r="H269" s="118">
        <v>6</v>
      </c>
      <c r="I269" s="96">
        <v>1</v>
      </c>
      <c r="J269" s="96" t="s">
        <v>44</v>
      </c>
      <c r="K269" s="96" t="s">
        <v>45</v>
      </c>
      <c r="L269" s="118">
        <v>8000000</v>
      </c>
      <c r="M269" s="118">
        <v>-48000000</v>
      </c>
      <c r="N269" s="96" t="s">
        <v>91</v>
      </c>
      <c r="O269" s="96" t="s">
        <v>1341</v>
      </c>
      <c r="P269" s="96" t="s">
        <v>93</v>
      </c>
      <c r="Q269" s="211"/>
      <c r="R269" s="99" t="s">
        <v>86</v>
      </c>
      <c r="S269" s="119">
        <v>8066</v>
      </c>
      <c r="T269" s="119">
        <v>2024110010194</v>
      </c>
      <c r="U269" s="120">
        <v>6</v>
      </c>
      <c r="V269" s="437"/>
      <c r="W269" s="99">
        <f t="shared" si="5"/>
        <v>2</v>
      </c>
      <c r="X269" s="437"/>
      <c r="Y269" s="437"/>
      <c r="Z269" s="437"/>
      <c r="AA269" s="437"/>
      <c r="AB269" s="437"/>
      <c r="AC269" s="437"/>
      <c r="AD269" s="437"/>
      <c r="AE269" s="437"/>
      <c r="AF269" s="437"/>
      <c r="AG269" s="437"/>
      <c r="AH269" s="437"/>
      <c r="AI269" s="437"/>
      <c r="AJ269" s="437"/>
      <c r="AK269" s="437"/>
    </row>
    <row r="270" spans="1:37" ht="12.75" customHeight="1">
      <c r="A270" s="96" t="s">
        <v>1384</v>
      </c>
      <c r="B270" s="97" t="s">
        <v>210</v>
      </c>
      <c r="C270" s="96" t="s">
        <v>88</v>
      </c>
      <c r="D270" s="96">
        <v>80111600</v>
      </c>
      <c r="E270" s="96" t="s">
        <v>205</v>
      </c>
      <c r="F270" s="96" t="s">
        <v>90</v>
      </c>
      <c r="G270" s="96" t="s">
        <v>90</v>
      </c>
      <c r="H270" s="118">
        <v>7</v>
      </c>
      <c r="I270" s="96">
        <v>1</v>
      </c>
      <c r="J270" s="96" t="s">
        <v>44</v>
      </c>
      <c r="K270" s="96" t="s">
        <v>45</v>
      </c>
      <c r="L270" s="118">
        <v>8000000</v>
      </c>
      <c r="M270" s="118">
        <f>+L270*H270</f>
        <v>56000000</v>
      </c>
      <c r="N270" s="96" t="s">
        <v>91</v>
      </c>
      <c r="O270" s="96" t="s">
        <v>1341</v>
      </c>
      <c r="P270" s="96" t="s">
        <v>93</v>
      </c>
      <c r="Q270" s="96" t="s">
        <v>1531</v>
      </c>
      <c r="R270" s="99" t="s">
        <v>86</v>
      </c>
      <c r="S270" s="119">
        <v>8066</v>
      </c>
      <c r="T270" s="119">
        <v>2024110010194</v>
      </c>
      <c r="U270" s="120">
        <v>6</v>
      </c>
      <c r="V270" s="437"/>
      <c r="W270" s="99">
        <f t="shared" si="5"/>
        <v>2</v>
      </c>
      <c r="X270" s="437"/>
      <c r="Y270" s="437"/>
      <c r="Z270" s="437"/>
      <c r="AA270" s="437"/>
      <c r="AB270" s="437"/>
      <c r="AC270" s="437"/>
      <c r="AD270" s="437"/>
      <c r="AE270" s="437"/>
      <c r="AF270" s="437"/>
      <c r="AG270" s="437"/>
      <c r="AH270" s="437"/>
      <c r="AI270" s="437"/>
      <c r="AJ270" s="437"/>
      <c r="AK270" s="437"/>
    </row>
    <row r="271" spans="1:37" ht="12.75" customHeight="1">
      <c r="A271" s="96" t="s">
        <v>1655</v>
      </c>
      <c r="B271" s="97" t="s">
        <v>218</v>
      </c>
      <c r="C271" s="96" t="s">
        <v>88</v>
      </c>
      <c r="D271" s="96">
        <v>80111600</v>
      </c>
      <c r="E271" s="96" t="s">
        <v>219</v>
      </c>
      <c r="F271" s="96" t="s">
        <v>90</v>
      </c>
      <c r="G271" s="96" t="s">
        <v>90</v>
      </c>
      <c r="H271" s="118">
        <v>6</v>
      </c>
      <c r="I271" s="96">
        <v>1</v>
      </c>
      <c r="J271" s="96" t="s">
        <v>44</v>
      </c>
      <c r="K271" s="96" t="s">
        <v>45</v>
      </c>
      <c r="L271" s="118">
        <v>5500000</v>
      </c>
      <c r="M271" s="118">
        <v>-33000000</v>
      </c>
      <c r="N271" s="96" t="s">
        <v>201</v>
      </c>
      <c r="O271" s="96" t="s">
        <v>1341</v>
      </c>
      <c r="P271" s="96" t="s">
        <v>93</v>
      </c>
      <c r="Q271" s="211"/>
      <c r="R271" s="99" t="s">
        <v>86</v>
      </c>
      <c r="S271" s="119">
        <v>8066</v>
      </c>
      <c r="T271" s="119">
        <v>2024110010194</v>
      </c>
      <c r="U271" s="120">
        <v>6</v>
      </c>
      <c r="V271" s="437"/>
      <c r="W271" s="99">
        <f t="shared" si="5"/>
        <v>2</v>
      </c>
      <c r="X271" s="437"/>
      <c r="Y271" s="437"/>
      <c r="Z271" s="437"/>
      <c r="AA271" s="437"/>
      <c r="AB271" s="437"/>
      <c r="AC271" s="437"/>
      <c r="AD271" s="437"/>
      <c r="AE271" s="437"/>
      <c r="AF271" s="437"/>
      <c r="AG271" s="437"/>
      <c r="AH271" s="437"/>
      <c r="AI271" s="437"/>
      <c r="AJ271" s="437"/>
      <c r="AK271" s="437"/>
    </row>
    <row r="272" spans="1:37" ht="12.75" customHeight="1">
      <c r="A272" s="96" t="s">
        <v>1384</v>
      </c>
      <c r="B272" s="97" t="s">
        <v>218</v>
      </c>
      <c r="C272" s="96" t="s">
        <v>88</v>
      </c>
      <c r="D272" s="96">
        <v>80111600</v>
      </c>
      <c r="E272" s="96" t="s">
        <v>1532</v>
      </c>
      <c r="F272" s="96" t="s">
        <v>90</v>
      </c>
      <c r="G272" s="96" t="s">
        <v>90</v>
      </c>
      <c r="H272" s="118">
        <v>9</v>
      </c>
      <c r="I272" s="96">
        <v>1</v>
      </c>
      <c r="J272" s="96" t="s">
        <v>44</v>
      </c>
      <c r="K272" s="96" t="s">
        <v>45</v>
      </c>
      <c r="L272" s="118">
        <v>7000000</v>
      </c>
      <c r="M272" s="118">
        <v>63000000</v>
      </c>
      <c r="N272" s="96" t="s">
        <v>141</v>
      </c>
      <c r="O272" s="96" t="s">
        <v>1341</v>
      </c>
      <c r="P272" s="96" t="s">
        <v>93</v>
      </c>
      <c r="Q272" s="96" t="s">
        <v>1525</v>
      </c>
      <c r="R272" s="99" t="s">
        <v>86</v>
      </c>
      <c r="S272" s="119">
        <v>8066</v>
      </c>
      <c r="T272" s="119">
        <v>2024110010194</v>
      </c>
      <c r="U272" s="120">
        <v>6</v>
      </c>
      <c r="V272" s="437"/>
      <c r="W272" s="99">
        <f t="shared" si="5"/>
        <v>2</v>
      </c>
      <c r="X272" s="437"/>
      <c r="Y272" s="437"/>
      <c r="Z272" s="437"/>
      <c r="AA272" s="437"/>
      <c r="AB272" s="437"/>
      <c r="AC272" s="437"/>
      <c r="AD272" s="437"/>
      <c r="AE272" s="437"/>
      <c r="AF272" s="437"/>
      <c r="AG272" s="437"/>
      <c r="AH272" s="437"/>
      <c r="AI272" s="437"/>
      <c r="AJ272" s="437"/>
      <c r="AK272" s="437"/>
    </row>
    <row r="273" spans="1:37" ht="12.75" customHeight="1">
      <c r="A273" s="96" t="s">
        <v>1655</v>
      </c>
      <c r="B273" s="97" t="s">
        <v>222</v>
      </c>
      <c r="C273" s="96" t="s">
        <v>88</v>
      </c>
      <c r="D273" s="96">
        <v>80111600</v>
      </c>
      <c r="E273" s="96" t="s">
        <v>223</v>
      </c>
      <c r="F273" s="96" t="s">
        <v>90</v>
      </c>
      <c r="G273" s="96" t="s">
        <v>90</v>
      </c>
      <c r="H273" s="118">
        <v>9</v>
      </c>
      <c r="I273" s="96">
        <v>1</v>
      </c>
      <c r="J273" s="96" t="s">
        <v>44</v>
      </c>
      <c r="K273" s="96" t="s">
        <v>45</v>
      </c>
      <c r="L273" s="118">
        <v>8000000</v>
      </c>
      <c r="M273" s="118">
        <v>-72000000</v>
      </c>
      <c r="N273" s="96" t="s">
        <v>122</v>
      </c>
      <c r="O273" s="96" t="s">
        <v>1341</v>
      </c>
      <c r="P273" s="96" t="s">
        <v>93</v>
      </c>
      <c r="Q273" s="211"/>
      <c r="R273" s="99" t="s">
        <v>86</v>
      </c>
      <c r="S273" s="119">
        <v>8066</v>
      </c>
      <c r="T273" s="119">
        <v>2024110010194</v>
      </c>
      <c r="U273" s="120">
        <v>6</v>
      </c>
      <c r="V273" s="437"/>
      <c r="W273" s="99">
        <f t="shared" si="5"/>
        <v>2</v>
      </c>
      <c r="X273" s="437"/>
      <c r="Y273" s="437"/>
      <c r="Z273" s="437"/>
      <c r="AA273" s="437"/>
      <c r="AB273" s="437"/>
      <c r="AC273" s="437"/>
      <c r="AD273" s="437"/>
      <c r="AE273" s="437"/>
      <c r="AF273" s="437"/>
      <c r="AG273" s="437"/>
      <c r="AH273" s="437"/>
      <c r="AI273" s="437"/>
      <c r="AJ273" s="437"/>
      <c r="AK273" s="437"/>
    </row>
    <row r="274" spans="1:37" ht="12.75" customHeight="1">
      <c r="A274" s="96" t="s">
        <v>1384</v>
      </c>
      <c r="B274" s="97" t="s">
        <v>222</v>
      </c>
      <c r="C274" s="96" t="s">
        <v>88</v>
      </c>
      <c r="D274" s="96">
        <v>80111600</v>
      </c>
      <c r="E274" s="96" t="s">
        <v>1533</v>
      </c>
      <c r="F274" s="96" t="s">
        <v>90</v>
      </c>
      <c r="G274" s="96" t="s">
        <v>90</v>
      </c>
      <c r="H274" s="118">
        <v>9</v>
      </c>
      <c r="I274" s="96">
        <v>1</v>
      </c>
      <c r="J274" s="96" t="s">
        <v>44</v>
      </c>
      <c r="K274" s="96" t="s">
        <v>45</v>
      </c>
      <c r="L274" s="118">
        <v>8000000</v>
      </c>
      <c r="M274" s="118">
        <v>72000000</v>
      </c>
      <c r="N274" s="96" t="s">
        <v>141</v>
      </c>
      <c r="O274" s="96" t="s">
        <v>1341</v>
      </c>
      <c r="P274" s="96" t="s">
        <v>93</v>
      </c>
      <c r="Q274" s="96" t="s">
        <v>1534</v>
      </c>
      <c r="R274" s="99" t="s">
        <v>86</v>
      </c>
      <c r="S274" s="119">
        <v>8066</v>
      </c>
      <c r="T274" s="119">
        <v>2024110010194</v>
      </c>
      <c r="U274" s="120">
        <v>6</v>
      </c>
      <c r="V274" s="437"/>
      <c r="W274" s="99">
        <f t="shared" si="5"/>
        <v>2</v>
      </c>
      <c r="X274" s="437"/>
      <c r="Y274" s="437"/>
      <c r="Z274" s="437"/>
      <c r="AA274" s="437"/>
      <c r="AB274" s="437"/>
      <c r="AC274" s="437"/>
      <c r="AD274" s="437"/>
      <c r="AE274" s="437"/>
      <c r="AF274" s="437"/>
      <c r="AG274" s="437"/>
      <c r="AH274" s="437"/>
      <c r="AI274" s="437"/>
      <c r="AJ274" s="437"/>
      <c r="AK274" s="437"/>
    </row>
    <row r="275" spans="1:37" ht="12.75" customHeight="1">
      <c r="A275" s="96" t="s">
        <v>1655</v>
      </c>
      <c r="B275" s="97" t="s">
        <v>238</v>
      </c>
      <c r="C275" s="96" t="s">
        <v>88</v>
      </c>
      <c r="D275" s="96">
        <v>80111600</v>
      </c>
      <c r="E275" s="96" t="s">
        <v>239</v>
      </c>
      <c r="F275" s="96" t="s">
        <v>90</v>
      </c>
      <c r="G275" s="96" t="s">
        <v>90</v>
      </c>
      <c r="H275" s="118">
        <v>9</v>
      </c>
      <c r="I275" s="96">
        <v>1</v>
      </c>
      <c r="J275" s="96" t="s">
        <v>44</v>
      </c>
      <c r="K275" s="96" t="s">
        <v>45</v>
      </c>
      <c r="L275" s="118">
        <v>8000000</v>
      </c>
      <c r="M275" s="118">
        <v>-72000000</v>
      </c>
      <c r="N275" s="96" t="s">
        <v>141</v>
      </c>
      <c r="O275" s="96" t="s">
        <v>1341</v>
      </c>
      <c r="P275" s="96" t="s">
        <v>93</v>
      </c>
      <c r="Q275" s="211"/>
      <c r="R275" s="99" t="s">
        <v>86</v>
      </c>
      <c r="S275" s="119">
        <v>8066</v>
      </c>
      <c r="T275" s="119">
        <v>2024110010194</v>
      </c>
      <c r="U275" s="120">
        <v>6</v>
      </c>
      <c r="V275" s="437"/>
      <c r="W275" s="99">
        <f t="shared" si="5"/>
        <v>2</v>
      </c>
      <c r="X275" s="437"/>
      <c r="Y275" s="437"/>
      <c r="Z275" s="437"/>
      <c r="AA275" s="437"/>
      <c r="AB275" s="437"/>
      <c r="AC275" s="437"/>
      <c r="AD275" s="437"/>
      <c r="AE275" s="437"/>
      <c r="AF275" s="437"/>
      <c r="AG275" s="437"/>
      <c r="AH275" s="437"/>
      <c r="AI275" s="437"/>
      <c r="AJ275" s="437"/>
      <c r="AK275" s="437"/>
    </row>
    <row r="276" spans="1:37" ht="12.75" customHeight="1">
      <c r="A276" s="96" t="s">
        <v>1384</v>
      </c>
      <c r="B276" s="97" t="s">
        <v>238</v>
      </c>
      <c r="C276" s="96" t="s">
        <v>88</v>
      </c>
      <c r="D276" s="96">
        <v>80111600</v>
      </c>
      <c r="E276" s="96" t="s">
        <v>1535</v>
      </c>
      <c r="F276" s="96" t="s">
        <v>90</v>
      </c>
      <c r="G276" s="96" t="s">
        <v>90</v>
      </c>
      <c r="H276" s="118">
        <v>7</v>
      </c>
      <c r="I276" s="96">
        <v>1</v>
      </c>
      <c r="J276" s="96" t="s">
        <v>44</v>
      </c>
      <c r="K276" s="96" t="s">
        <v>45</v>
      </c>
      <c r="L276" s="118">
        <v>7500000</v>
      </c>
      <c r="M276" s="118">
        <v>52500000</v>
      </c>
      <c r="N276" s="96" t="s">
        <v>141</v>
      </c>
      <c r="O276" s="96" t="s">
        <v>1341</v>
      </c>
      <c r="P276" s="96" t="s">
        <v>93</v>
      </c>
      <c r="Q276" s="96" t="s">
        <v>1523</v>
      </c>
      <c r="R276" s="99" t="s">
        <v>86</v>
      </c>
      <c r="S276" s="119">
        <v>8066</v>
      </c>
      <c r="T276" s="119">
        <v>2024110010194</v>
      </c>
      <c r="U276" s="120">
        <v>6</v>
      </c>
      <c r="V276" s="437"/>
      <c r="W276" s="99">
        <f t="shared" si="5"/>
        <v>2</v>
      </c>
      <c r="X276" s="437"/>
      <c r="Y276" s="437"/>
      <c r="Z276" s="437"/>
      <c r="AA276" s="437"/>
      <c r="AB276" s="437"/>
      <c r="AC276" s="437"/>
      <c r="AD276" s="437"/>
      <c r="AE276" s="437"/>
      <c r="AF276" s="437"/>
      <c r="AG276" s="437"/>
      <c r="AH276" s="437"/>
      <c r="AI276" s="437"/>
      <c r="AJ276" s="437"/>
      <c r="AK276" s="437"/>
    </row>
    <row r="277" spans="1:37" ht="12.75" customHeight="1">
      <c r="A277" s="96" t="s">
        <v>1655</v>
      </c>
      <c r="B277" s="97" t="s">
        <v>240</v>
      </c>
      <c r="C277" s="96" t="s">
        <v>88</v>
      </c>
      <c r="D277" s="96">
        <v>80111600</v>
      </c>
      <c r="E277" s="96" t="s">
        <v>241</v>
      </c>
      <c r="F277" s="96" t="s">
        <v>90</v>
      </c>
      <c r="G277" s="96" t="s">
        <v>90</v>
      </c>
      <c r="H277" s="118">
        <v>9</v>
      </c>
      <c r="I277" s="96">
        <v>1</v>
      </c>
      <c r="J277" s="96" t="s">
        <v>44</v>
      </c>
      <c r="K277" s="96" t="s">
        <v>45</v>
      </c>
      <c r="L277" s="118">
        <v>6000000</v>
      </c>
      <c r="M277" s="118">
        <v>-54000000</v>
      </c>
      <c r="N277" s="96" t="s">
        <v>141</v>
      </c>
      <c r="O277" s="96" t="s">
        <v>1341</v>
      </c>
      <c r="P277" s="96" t="s">
        <v>93</v>
      </c>
      <c r="Q277" s="211"/>
      <c r="R277" s="99" t="s">
        <v>86</v>
      </c>
      <c r="S277" s="119">
        <v>8066</v>
      </c>
      <c r="T277" s="119">
        <v>2024110010194</v>
      </c>
      <c r="U277" s="120">
        <v>6</v>
      </c>
      <c r="V277" s="437"/>
      <c r="W277" s="99">
        <f t="shared" si="5"/>
        <v>2</v>
      </c>
      <c r="X277" s="437"/>
      <c r="Y277" s="437"/>
      <c r="Z277" s="437"/>
      <c r="AA277" s="437"/>
      <c r="AB277" s="437"/>
      <c r="AC277" s="437"/>
      <c r="AD277" s="437"/>
      <c r="AE277" s="437"/>
      <c r="AF277" s="437"/>
      <c r="AG277" s="437"/>
      <c r="AH277" s="437"/>
      <c r="AI277" s="437"/>
      <c r="AJ277" s="437"/>
      <c r="AK277" s="437"/>
    </row>
    <row r="278" spans="1:37" ht="12.75" customHeight="1">
      <c r="A278" s="96" t="s">
        <v>1384</v>
      </c>
      <c r="B278" s="97" t="s">
        <v>240</v>
      </c>
      <c r="C278" s="96" t="s">
        <v>88</v>
      </c>
      <c r="D278" s="96">
        <v>80111600</v>
      </c>
      <c r="E278" s="96" t="s">
        <v>1536</v>
      </c>
      <c r="F278" s="96" t="s">
        <v>90</v>
      </c>
      <c r="G278" s="96" t="s">
        <v>90</v>
      </c>
      <c r="H278" s="118">
        <v>6</v>
      </c>
      <c r="I278" s="96">
        <v>1</v>
      </c>
      <c r="J278" s="96" t="s">
        <v>44</v>
      </c>
      <c r="K278" s="96" t="s">
        <v>45</v>
      </c>
      <c r="L278" s="118">
        <v>9000000</v>
      </c>
      <c r="M278" s="118">
        <v>54000000</v>
      </c>
      <c r="N278" s="96" t="s">
        <v>141</v>
      </c>
      <c r="O278" s="96" t="s">
        <v>1341</v>
      </c>
      <c r="P278" s="96" t="s">
        <v>93</v>
      </c>
      <c r="Q278" s="96" t="s">
        <v>1526</v>
      </c>
      <c r="R278" s="99" t="s">
        <v>86</v>
      </c>
      <c r="S278" s="119">
        <v>8066</v>
      </c>
      <c r="T278" s="119">
        <v>2024110010194</v>
      </c>
      <c r="U278" s="120">
        <v>6</v>
      </c>
      <c r="V278" s="437"/>
      <c r="W278" s="99">
        <f t="shared" si="5"/>
        <v>2</v>
      </c>
      <c r="X278" s="437"/>
      <c r="Y278" s="437"/>
      <c r="Z278" s="437"/>
      <c r="AA278" s="437"/>
      <c r="AB278" s="437"/>
      <c r="AC278" s="437"/>
      <c r="AD278" s="437"/>
      <c r="AE278" s="437"/>
      <c r="AF278" s="437"/>
      <c r="AG278" s="437"/>
      <c r="AH278" s="437"/>
      <c r="AI278" s="437"/>
      <c r="AJ278" s="437"/>
      <c r="AK278" s="437"/>
    </row>
    <row r="279" spans="1:37" ht="12.75" customHeight="1">
      <c r="A279" s="96" t="s">
        <v>1655</v>
      </c>
      <c r="B279" s="97" t="s">
        <v>204</v>
      </c>
      <c r="C279" s="96" t="s">
        <v>88</v>
      </c>
      <c r="D279" s="96">
        <v>80111600</v>
      </c>
      <c r="E279" s="96" t="s">
        <v>205</v>
      </c>
      <c r="F279" s="96" t="s">
        <v>90</v>
      </c>
      <c r="G279" s="96" t="s">
        <v>90</v>
      </c>
      <c r="H279" s="118">
        <v>6</v>
      </c>
      <c r="I279" s="96">
        <v>1</v>
      </c>
      <c r="J279" s="96" t="s">
        <v>44</v>
      </c>
      <c r="K279" s="96" t="s">
        <v>45</v>
      </c>
      <c r="L279" s="118">
        <v>8300000</v>
      </c>
      <c r="M279" s="118">
        <v>-49800000</v>
      </c>
      <c r="N279" s="96" t="s">
        <v>141</v>
      </c>
      <c r="O279" s="96" t="s">
        <v>1341</v>
      </c>
      <c r="P279" s="96" t="s">
        <v>93</v>
      </c>
      <c r="Q279" s="211"/>
      <c r="R279" s="99" t="s">
        <v>86</v>
      </c>
      <c r="S279" s="119">
        <v>8066</v>
      </c>
      <c r="T279" s="119">
        <v>2024110010194</v>
      </c>
      <c r="U279" s="120">
        <v>6</v>
      </c>
      <c r="V279" s="437"/>
      <c r="W279" s="99">
        <f t="shared" si="5"/>
        <v>2</v>
      </c>
      <c r="X279" s="437"/>
      <c r="Y279" s="437"/>
      <c r="Z279" s="437"/>
      <c r="AA279" s="437"/>
      <c r="AB279" s="437"/>
      <c r="AC279" s="437"/>
      <c r="AD279" s="437"/>
      <c r="AE279" s="437"/>
      <c r="AF279" s="437"/>
      <c r="AG279" s="437"/>
      <c r="AH279" s="437"/>
      <c r="AI279" s="437"/>
      <c r="AJ279" s="437"/>
      <c r="AK279" s="437"/>
    </row>
    <row r="280" spans="1:37" ht="12.75" customHeight="1">
      <c r="A280" s="96" t="s">
        <v>1384</v>
      </c>
      <c r="B280" s="97" t="s">
        <v>204</v>
      </c>
      <c r="C280" s="96" t="s">
        <v>88</v>
      </c>
      <c r="D280" s="96">
        <v>80111600</v>
      </c>
      <c r="E280" s="96" t="s">
        <v>205</v>
      </c>
      <c r="F280" s="96" t="s">
        <v>90</v>
      </c>
      <c r="G280" s="96" t="s">
        <v>90</v>
      </c>
      <c r="H280" s="118">
        <v>6</v>
      </c>
      <c r="I280" s="96">
        <v>1</v>
      </c>
      <c r="J280" s="96" t="s">
        <v>44</v>
      </c>
      <c r="K280" s="96" t="s">
        <v>45</v>
      </c>
      <c r="L280" s="118">
        <v>8300000</v>
      </c>
      <c r="M280" s="118">
        <v>49800000</v>
      </c>
      <c r="N280" s="96" t="s">
        <v>201</v>
      </c>
      <c r="O280" s="96" t="s">
        <v>1341</v>
      </c>
      <c r="P280" s="96" t="s">
        <v>93</v>
      </c>
      <c r="Q280" s="96" t="s">
        <v>1537</v>
      </c>
      <c r="R280" s="99" t="s">
        <v>86</v>
      </c>
      <c r="S280" s="119">
        <v>8066</v>
      </c>
      <c r="T280" s="119">
        <v>2024110010194</v>
      </c>
      <c r="U280" s="120">
        <v>6</v>
      </c>
      <c r="V280" s="437"/>
      <c r="W280" s="99">
        <f t="shared" si="5"/>
        <v>2</v>
      </c>
      <c r="X280" s="437"/>
      <c r="Y280" s="437"/>
      <c r="Z280" s="437"/>
      <c r="AA280" s="437"/>
      <c r="AB280" s="437"/>
      <c r="AC280" s="437"/>
      <c r="AD280" s="437"/>
      <c r="AE280" s="437"/>
      <c r="AF280" s="437"/>
      <c r="AG280" s="437"/>
      <c r="AH280" s="437"/>
      <c r="AI280" s="437"/>
      <c r="AJ280" s="437"/>
      <c r="AK280" s="437"/>
    </row>
    <row r="281" spans="1:37" ht="12.75" customHeight="1">
      <c r="A281" s="96" t="s">
        <v>1655</v>
      </c>
      <c r="B281" s="97" t="s">
        <v>191</v>
      </c>
      <c r="C281" s="96" t="s">
        <v>88</v>
      </c>
      <c r="D281" s="96">
        <v>80111600</v>
      </c>
      <c r="E281" s="96" t="s">
        <v>192</v>
      </c>
      <c r="F281" s="96" t="s">
        <v>90</v>
      </c>
      <c r="G281" s="96" t="s">
        <v>90</v>
      </c>
      <c r="H281" s="118">
        <v>6</v>
      </c>
      <c r="I281" s="96">
        <v>1</v>
      </c>
      <c r="J281" s="96" t="s">
        <v>44</v>
      </c>
      <c r="K281" s="96" t="s">
        <v>45</v>
      </c>
      <c r="L281" s="118">
        <v>4650000</v>
      </c>
      <c r="M281" s="118">
        <v>-27900000</v>
      </c>
      <c r="N281" s="96" t="s">
        <v>190</v>
      </c>
      <c r="O281" s="96" t="s">
        <v>1341</v>
      </c>
      <c r="P281" s="96" t="s">
        <v>93</v>
      </c>
      <c r="Q281" s="211"/>
      <c r="R281" s="99" t="s">
        <v>86</v>
      </c>
      <c r="S281" s="119">
        <v>8066</v>
      </c>
      <c r="T281" s="119">
        <v>2024110010194</v>
      </c>
      <c r="U281" s="120">
        <v>6</v>
      </c>
      <c r="V281" s="437"/>
      <c r="W281" s="99">
        <f t="shared" si="5"/>
        <v>2</v>
      </c>
      <c r="X281" s="437"/>
      <c r="Y281" s="437"/>
      <c r="Z281" s="437"/>
      <c r="AA281" s="437"/>
      <c r="AB281" s="437"/>
      <c r="AC281" s="437"/>
      <c r="AD281" s="437"/>
      <c r="AE281" s="437"/>
      <c r="AF281" s="437"/>
      <c r="AG281" s="437"/>
      <c r="AH281" s="437"/>
      <c r="AI281" s="437"/>
      <c r="AJ281" s="437"/>
      <c r="AK281" s="437"/>
    </row>
    <row r="282" spans="1:37" ht="12.75" customHeight="1">
      <c r="A282" s="96" t="s">
        <v>1384</v>
      </c>
      <c r="B282" s="97" t="s">
        <v>191</v>
      </c>
      <c r="C282" s="96" t="s">
        <v>88</v>
      </c>
      <c r="D282" s="96">
        <v>80111600</v>
      </c>
      <c r="E282" s="96" t="s">
        <v>194</v>
      </c>
      <c r="F282" s="96" t="s">
        <v>90</v>
      </c>
      <c r="G282" s="96" t="s">
        <v>90</v>
      </c>
      <c r="H282" s="118">
        <v>6</v>
      </c>
      <c r="I282" s="96">
        <v>1</v>
      </c>
      <c r="J282" s="96" t="s">
        <v>44</v>
      </c>
      <c r="K282" s="96" t="s">
        <v>45</v>
      </c>
      <c r="L282" s="118">
        <v>4300000</v>
      </c>
      <c r="M282" s="118">
        <v>25800000</v>
      </c>
      <c r="N282" s="96" t="s">
        <v>190</v>
      </c>
      <c r="O282" s="96" t="s">
        <v>92</v>
      </c>
      <c r="P282" s="96" t="s">
        <v>93</v>
      </c>
      <c r="Q282" s="96" t="s">
        <v>1538</v>
      </c>
      <c r="R282" s="99" t="s">
        <v>86</v>
      </c>
      <c r="S282" s="119">
        <v>8066</v>
      </c>
      <c r="T282" s="119">
        <v>2024110010194</v>
      </c>
      <c r="U282" s="120">
        <v>6</v>
      </c>
      <c r="V282" s="437"/>
      <c r="W282" s="99">
        <f t="shared" si="5"/>
        <v>2</v>
      </c>
      <c r="X282" s="437"/>
      <c r="Y282" s="437"/>
      <c r="Z282" s="437"/>
      <c r="AA282" s="437"/>
      <c r="AB282" s="437"/>
      <c r="AC282" s="437"/>
      <c r="AD282" s="437"/>
      <c r="AE282" s="437"/>
      <c r="AF282" s="437"/>
      <c r="AG282" s="437"/>
      <c r="AH282" s="437"/>
      <c r="AI282" s="437"/>
      <c r="AJ282" s="437"/>
      <c r="AK282" s="437"/>
    </row>
    <row r="283" spans="1:37" ht="12.75" customHeight="1">
      <c r="A283" s="96" t="s">
        <v>1655</v>
      </c>
      <c r="B283" s="97" t="s">
        <v>226</v>
      </c>
      <c r="C283" s="96" t="s">
        <v>88</v>
      </c>
      <c r="D283" s="96">
        <v>80111600</v>
      </c>
      <c r="E283" s="96" t="s">
        <v>227</v>
      </c>
      <c r="F283" s="96" t="s">
        <v>90</v>
      </c>
      <c r="G283" s="96" t="s">
        <v>90</v>
      </c>
      <c r="H283" s="118">
        <v>7</v>
      </c>
      <c r="I283" s="96">
        <v>1</v>
      </c>
      <c r="J283" s="96" t="s">
        <v>44</v>
      </c>
      <c r="K283" s="96" t="s">
        <v>45</v>
      </c>
      <c r="L283" s="118">
        <v>9000000</v>
      </c>
      <c r="M283" s="118">
        <v>-63000000</v>
      </c>
      <c r="N283" s="96" t="s">
        <v>190</v>
      </c>
      <c r="O283" s="96" t="s">
        <v>1341</v>
      </c>
      <c r="P283" s="96" t="s">
        <v>93</v>
      </c>
      <c r="Q283" s="211"/>
      <c r="R283" s="99" t="s">
        <v>86</v>
      </c>
      <c r="S283" s="119">
        <v>8066</v>
      </c>
      <c r="T283" s="119">
        <v>2024110010194</v>
      </c>
      <c r="U283" s="120">
        <v>6</v>
      </c>
      <c r="V283" s="437"/>
      <c r="W283" s="99">
        <f t="shared" si="5"/>
        <v>2</v>
      </c>
      <c r="X283" s="437"/>
      <c r="Y283" s="437"/>
      <c r="Z283" s="437"/>
      <c r="AA283" s="437"/>
      <c r="AB283" s="437"/>
      <c r="AC283" s="437"/>
      <c r="AD283" s="437"/>
      <c r="AE283" s="437"/>
      <c r="AF283" s="437"/>
      <c r="AG283" s="437"/>
      <c r="AH283" s="437"/>
      <c r="AI283" s="437"/>
      <c r="AJ283" s="437"/>
      <c r="AK283" s="437"/>
    </row>
    <row r="284" spans="1:37" ht="12.75" customHeight="1">
      <c r="A284" s="96" t="s">
        <v>1384</v>
      </c>
      <c r="B284" s="97" t="s">
        <v>226</v>
      </c>
      <c r="C284" s="96" t="s">
        <v>88</v>
      </c>
      <c r="D284" s="96">
        <v>80111600</v>
      </c>
      <c r="E284" s="96" t="s">
        <v>1539</v>
      </c>
      <c r="F284" s="96" t="s">
        <v>90</v>
      </c>
      <c r="G284" s="96" t="s">
        <v>90</v>
      </c>
      <c r="H284" s="118">
        <v>7</v>
      </c>
      <c r="I284" s="96">
        <v>1</v>
      </c>
      <c r="J284" s="96" t="s">
        <v>44</v>
      </c>
      <c r="K284" s="96" t="s">
        <v>45</v>
      </c>
      <c r="L284" s="118">
        <v>9000000</v>
      </c>
      <c r="M284" s="118">
        <v>63000000</v>
      </c>
      <c r="N284" s="96" t="s">
        <v>190</v>
      </c>
      <c r="O284" s="96" t="s">
        <v>92</v>
      </c>
      <c r="P284" s="96" t="s">
        <v>93</v>
      </c>
      <c r="Q284" s="96" t="s">
        <v>1528</v>
      </c>
      <c r="R284" s="99" t="s">
        <v>86</v>
      </c>
      <c r="S284" s="119">
        <v>8066</v>
      </c>
      <c r="T284" s="119">
        <v>2024110010194</v>
      </c>
      <c r="U284" s="120">
        <v>6</v>
      </c>
      <c r="V284" s="437"/>
      <c r="W284" s="99">
        <f t="shared" si="5"/>
        <v>2</v>
      </c>
      <c r="X284" s="437"/>
      <c r="Y284" s="437"/>
      <c r="Z284" s="437"/>
      <c r="AA284" s="437"/>
      <c r="AB284" s="437"/>
      <c r="AC284" s="437"/>
      <c r="AD284" s="437"/>
      <c r="AE284" s="437"/>
      <c r="AF284" s="437"/>
      <c r="AG284" s="437"/>
      <c r="AH284" s="437"/>
      <c r="AI284" s="437"/>
      <c r="AJ284" s="437"/>
      <c r="AK284" s="437"/>
    </row>
    <row r="285" spans="1:37" ht="12.75" customHeight="1">
      <c r="A285" s="96" t="s">
        <v>1655</v>
      </c>
      <c r="B285" s="97" t="s">
        <v>193</v>
      </c>
      <c r="C285" s="96" t="s">
        <v>88</v>
      </c>
      <c r="D285" s="96">
        <v>80111600</v>
      </c>
      <c r="E285" s="96" t="s">
        <v>194</v>
      </c>
      <c r="F285" s="96" t="s">
        <v>90</v>
      </c>
      <c r="G285" s="96" t="s">
        <v>90</v>
      </c>
      <c r="H285" s="118">
        <v>6</v>
      </c>
      <c r="I285" s="96">
        <v>1</v>
      </c>
      <c r="J285" s="96" t="s">
        <v>44</v>
      </c>
      <c r="K285" s="96" t="s">
        <v>45</v>
      </c>
      <c r="L285" s="118">
        <v>3620000</v>
      </c>
      <c r="M285" s="118">
        <v>-21720000</v>
      </c>
      <c r="N285" s="96" t="s">
        <v>190</v>
      </c>
      <c r="O285" s="96" t="s">
        <v>1341</v>
      </c>
      <c r="P285" s="96" t="s">
        <v>93</v>
      </c>
      <c r="Q285" s="211"/>
      <c r="R285" s="99" t="s">
        <v>86</v>
      </c>
      <c r="S285" s="119">
        <v>8066</v>
      </c>
      <c r="T285" s="119">
        <v>2024110010194</v>
      </c>
      <c r="U285" s="120">
        <v>6</v>
      </c>
      <c r="V285" s="437"/>
      <c r="W285" s="99">
        <f t="shared" si="5"/>
        <v>2</v>
      </c>
      <c r="X285" s="437"/>
      <c r="Y285" s="437"/>
      <c r="Z285" s="437"/>
      <c r="AA285" s="437"/>
      <c r="AB285" s="437"/>
      <c r="AC285" s="437"/>
      <c r="AD285" s="437"/>
      <c r="AE285" s="437"/>
      <c r="AF285" s="437"/>
      <c r="AG285" s="437"/>
      <c r="AH285" s="437"/>
      <c r="AI285" s="437"/>
      <c r="AJ285" s="437"/>
      <c r="AK285" s="437"/>
    </row>
    <row r="286" spans="1:37" ht="12.75" customHeight="1">
      <c r="A286" s="96" t="s">
        <v>1384</v>
      </c>
      <c r="B286" s="97" t="s">
        <v>193</v>
      </c>
      <c r="C286" s="96" t="s">
        <v>88</v>
      </c>
      <c r="D286" s="96">
        <v>80111600</v>
      </c>
      <c r="E286" s="96" t="s">
        <v>1540</v>
      </c>
      <c r="F286" s="96" t="s">
        <v>90</v>
      </c>
      <c r="G286" s="96" t="s">
        <v>90</v>
      </c>
      <c r="H286" s="121">
        <v>5.7</v>
      </c>
      <c r="I286" s="96">
        <v>1</v>
      </c>
      <c r="J286" s="96" t="s">
        <v>44</v>
      </c>
      <c r="K286" s="96" t="s">
        <v>45</v>
      </c>
      <c r="L286" s="118">
        <v>3330000</v>
      </c>
      <c r="M286" s="118">
        <v>18981000</v>
      </c>
      <c r="N286" s="96" t="s">
        <v>190</v>
      </c>
      <c r="O286" s="96" t="s">
        <v>92</v>
      </c>
      <c r="P286" s="96" t="s">
        <v>93</v>
      </c>
      <c r="Q286" s="96" t="s">
        <v>1526</v>
      </c>
      <c r="R286" s="99" t="s">
        <v>86</v>
      </c>
      <c r="S286" s="119">
        <v>8066</v>
      </c>
      <c r="T286" s="119">
        <v>2024110010194</v>
      </c>
      <c r="U286" s="120">
        <v>6</v>
      </c>
      <c r="V286" s="437"/>
      <c r="W286" s="99">
        <f t="shared" si="5"/>
        <v>2</v>
      </c>
      <c r="X286" s="437"/>
      <c r="Y286" s="437"/>
      <c r="Z286" s="437"/>
      <c r="AA286" s="437"/>
      <c r="AB286" s="437"/>
      <c r="AC286" s="437"/>
      <c r="AD286" s="437"/>
      <c r="AE286" s="437"/>
      <c r="AF286" s="437"/>
      <c r="AG286" s="437"/>
      <c r="AH286" s="437"/>
      <c r="AI286" s="437"/>
      <c r="AJ286" s="437"/>
      <c r="AK286" s="437"/>
    </row>
    <row r="287" spans="1:37" ht="12.75" customHeight="1">
      <c r="A287" s="96" t="s">
        <v>1655</v>
      </c>
      <c r="B287" s="97" t="s">
        <v>195</v>
      </c>
      <c r="C287" s="96" t="s">
        <v>88</v>
      </c>
      <c r="D287" s="96">
        <v>80111600</v>
      </c>
      <c r="E287" s="96" t="s">
        <v>196</v>
      </c>
      <c r="F287" s="96" t="s">
        <v>90</v>
      </c>
      <c r="G287" s="96" t="s">
        <v>90</v>
      </c>
      <c r="H287" s="121">
        <v>6</v>
      </c>
      <c r="I287" s="96">
        <v>1</v>
      </c>
      <c r="J287" s="96" t="s">
        <v>44</v>
      </c>
      <c r="K287" s="96" t="s">
        <v>45</v>
      </c>
      <c r="L287" s="118">
        <v>8000000</v>
      </c>
      <c r="M287" s="118">
        <v>-48000000</v>
      </c>
      <c r="N287" s="96" t="s">
        <v>190</v>
      </c>
      <c r="O287" s="96" t="s">
        <v>1341</v>
      </c>
      <c r="P287" s="96" t="s">
        <v>93</v>
      </c>
      <c r="Q287" s="211"/>
      <c r="R287" s="99" t="s">
        <v>86</v>
      </c>
      <c r="S287" s="119">
        <v>8066</v>
      </c>
      <c r="T287" s="119">
        <v>2024110010194</v>
      </c>
      <c r="U287" s="120">
        <v>6</v>
      </c>
      <c r="V287" s="437"/>
      <c r="W287" s="99">
        <f t="shared" si="5"/>
        <v>2</v>
      </c>
      <c r="X287" s="437"/>
      <c r="Y287" s="437"/>
      <c r="Z287" s="437"/>
      <c r="AA287" s="437"/>
      <c r="AB287" s="437"/>
      <c r="AC287" s="437"/>
      <c r="AD287" s="437"/>
      <c r="AE287" s="437"/>
      <c r="AF287" s="437"/>
      <c r="AG287" s="437"/>
      <c r="AH287" s="437"/>
      <c r="AI287" s="437"/>
      <c r="AJ287" s="437"/>
      <c r="AK287" s="437"/>
    </row>
    <row r="288" spans="1:37" ht="12.75" customHeight="1">
      <c r="A288" s="96" t="s">
        <v>1384</v>
      </c>
      <c r="B288" s="97" t="s">
        <v>195</v>
      </c>
      <c r="C288" s="96" t="s">
        <v>88</v>
      </c>
      <c r="D288" s="96">
        <v>80111600</v>
      </c>
      <c r="E288" s="96" t="s">
        <v>1541</v>
      </c>
      <c r="F288" s="96" t="s">
        <v>90</v>
      </c>
      <c r="G288" s="96" t="s">
        <v>90</v>
      </c>
      <c r="H288" s="121">
        <v>6</v>
      </c>
      <c r="I288" s="96">
        <v>1</v>
      </c>
      <c r="J288" s="96" t="s">
        <v>44</v>
      </c>
      <c r="K288" s="96" t="s">
        <v>45</v>
      </c>
      <c r="L288" s="118">
        <v>5000000</v>
      </c>
      <c r="M288" s="118">
        <v>30000000</v>
      </c>
      <c r="N288" s="96" t="s">
        <v>190</v>
      </c>
      <c r="O288" s="96" t="s">
        <v>92</v>
      </c>
      <c r="P288" s="96" t="s">
        <v>93</v>
      </c>
      <c r="Q288" s="96" t="s">
        <v>1538</v>
      </c>
      <c r="R288" s="99" t="s">
        <v>86</v>
      </c>
      <c r="S288" s="119">
        <v>8066</v>
      </c>
      <c r="T288" s="119">
        <v>2024110010194</v>
      </c>
      <c r="U288" s="120">
        <v>6</v>
      </c>
      <c r="V288" s="437"/>
      <c r="W288" s="99">
        <f t="shared" si="5"/>
        <v>2</v>
      </c>
      <c r="X288" s="437"/>
      <c r="Y288" s="437"/>
      <c r="Z288" s="437"/>
      <c r="AA288" s="437"/>
      <c r="AB288" s="437"/>
      <c r="AC288" s="437"/>
      <c r="AD288" s="437"/>
      <c r="AE288" s="437"/>
      <c r="AF288" s="437"/>
      <c r="AG288" s="437"/>
      <c r="AH288" s="437"/>
      <c r="AI288" s="437"/>
      <c r="AJ288" s="437"/>
      <c r="AK288" s="437"/>
    </row>
    <row r="289" spans="1:37" ht="12.75" customHeight="1">
      <c r="A289" s="96" t="s">
        <v>1655</v>
      </c>
      <c r="B289" s="97" t="s">
        <v>188</v>
      </c>
      <c r="C289" s="96" t="s">
        <v>88</v>
      </c>
      <c r="D289" s="96">
        <v>80111600</v>
      </c>
      <c r="E289" s="96" t="s">
        <v>189</v>
      </c>
      <c r="F289" s="96" t="s">
        <v>90</v>
      </c>
      <c r="G289" s="96" t="s">
        <v>90</v>
      </c>
      <c r="H289" s="121">
        <v>4</v>
      </c>
      <c r="I289" s="96">
        <v>1</v>
      </c>
      <c r="J289" s="96" t="s">
        <v>44</v>
      </c>
      <c r="K289" s="96" t="s">
        <v>45</v>
      </c>
      <c r="L289" s="118">
        <v>4600000</v>
      </c>
      <c r="M289" s="118">
        <v>-18400000</v>
      </c>
      <c r="N289" s="96" t="s">
        <v>190</v>
      </c>
      <c r="O289" s="96" t="s">
        <v>1341</v>
      </c>
      <c r="P289" s="96" t="s">
        <v>93</v>
      </c>
      <c r="Q289" s="211"/>
      <c r="R289" s="99" t="s">
        <v>86</v>
      </c>
      <c r="S289" s="119">
        <v>8066</v>
      </c>
      <c r="T289" s="119">
        <v>2024110010194</v>
      </c>
      <c r="U289" s="120">
        <v>6</v>
      </c>
      <c r="V289" s="437"/>
      <c r="W289" s="99">
        <f t="shared" si="5"/>
        <v>2</v>
      </c>
      <c r="X289" s="437"/>
      <c r="Y289" s="437"/>
      <c r="Z289" s="437"/>
      <c r="AA289" s="437"/>
      <c r="AB289" s="437"/>
      <c r="AC289" s="437"/>
      <c r="AD289" s="437"/>
      <c r="AE289" s="437"/>
      <c r="AF289" s="437"/>
      <c r="AG289" s="437"/>
      <c r="AH289" s="437"/>
      <c r="AI289" s="437"/>
      <c r="AJ289" s="437"/>
      <c r="AK289" s="437"/>
    </row>
    <row r="290" spans="1:37" ht="12.75" customHeight="1">
      <c r="A290" s="96" t="s">
        <v>1384</v>
      </c>
      <c r="B290" s="97" t="s">
        <v>188</v>
      </c>
      <c r="C290" s="96" t="s">
        <v>88</v>
      </c>
      <c r="D290" s="96">
        <v>80111600</v>
      </c>
      <c r="E290" s="96" t="s">
        <v>1542</v>
      </c>
      <c r="F290" s="96" t="s">
        <v>90</v>
      </c>
      <c r="G290" s="96" t="s">
        <v>90</v>
      </c>
      <c r="H290" s="96">
        <v>6</v>
      </c>
      <c r="I290" s="96">
        <v>1</v>
      </c>
      <c r="J290" s="96" t="s">
        <v>44</v>
      </c>
      <c r="K290" s="96" t="s">
        <v>45</v>
      </c>
      <c r="L290" s="118">
        <v>2900000</v>
      </c>
      <c r="M290" s="118">
        <f>+L290*H290</f>
        <v>17400000</v>
      </c>
      <c r="N290" s="96" t="s">
        <v>190</v>
      </c>
      <c r="O290" s="96" t="s">
        <v>92</v>
      </c>
      <c r="P290" s="96" t="s">
        <v>93</v>
      </c>
      <c r="Q290" s="96" t="s">
        <v>1526</v>
      </c>
      <c r="R290" s="99" t="s">
        <v>86</v>
      </c>
      <c r="S290" s="119">
        <v>8066</v>
      </c>
      <c r="T290" s="119">
        <v>2024110010194</v>
      </c>
      <c r="U290" s="120">
        <v>6</v>
      </c>
      <c r="V290" s="437"/>
      <c r="W290" s="99">
        <f t="shared" si="5"/>
        <v>2</v>
      </c>
      <c r="X290" s="437"/>
      <c r="Y290" s="437"/>
      <c r="Z290" s="437"/>
      <c r="AA290" s="437"/>
      <c r="AB290" s="437"/>
      <c r="AC290" s="437"/>
      <c r="AD290" s="437"/>
      <c r="AE290" s="437"/>
      <c r="AF290" s="437"/>
      <c r="AG290" s="437"/>
      <c r="AH290" s="437"/>
      <c r="AI290" s="437"/>
      <c r="AJ290" s="437"/>
      <c r="AK290" s="437"/>
    </row>
    <row r="291" spans="1:37" ht="12.75" customHeight="1">
      <c r="A291" s="96" t="s">
        <v>1655</v>
      </c>
      <c r="B291" s="97" t="s">
        <v>197</v>
      </c>
      <c r="C291" s="96" t="s">
        <v>88</v>
      </c>
      <c r="D291" s="96">
        <v>80111600</v>
      </c>
      <c r="E291" s="96" t="s">
        <v>198</v>
      </c>
      <c r="F291" s="96" t="s">
        <v>90</v>
      </c>
      <c r="G291" s="96" t="s">
        <v>90</v>
      </c>
      <c r="H291" s="96">
        <v>6</v>
      </c>
      <c r="I291" s="96">
        <v>1</v>
      </c>
      <c r="J291" s="96" t="s">
        <v>44</v>
      </c>
      <c r="K291" s="96" t="s">
        <v>45</v>
      </c>
      <c r="L291" s="118">
        <v>4057000</v>
      </c>
      <c r="M291" s="118">
        <v>-24342000</v>
      </c>
      <c r="N291" s="96" t="s">
        <v>190</v>
      </c>
      <c r="O291" s="96" t="s">
        <v>1341</v>
      </c>
      <c r="P291" s="96" t="s">
        <v>93</v>
      </c>
      <c r="Q291" s="211"/>
      <c r="R291" s="99" t="s">
        <v>86</v>
      </c>
      <c r="S291" s="119">
        <v>8066</v>
      </c>
      <c r="T291" s="119">
        <v>2024110010194</v>
      </c>
      <c r="U291" s="120">
        <v>6</v>
      </c>
      <c r="V291" s="437"/>
      <c r="W291" s="99">
        <f t="shared" si="5"/>
        <v>2</v>
      </c>
      <c r="X291" s="437"/>
      <c r="Y291" s="437"/>
      <c r="Z291" s="437"/>
      <c r="AA291" s="437"/>
      <c r="AB291" s="437"/>
      <c r="AC291" s="437"/>
      <c r="AD291" s="437"/>
      <c r="AE291" s="437"/>
      <c r="AF291" s="437"/>
      <c r="AG291" s="437"/>
      <c r="AH291" s="437"/>
      <c r="AI291" s="437"/>
      <c r="AJ291" s="437"/>
      <c r="AK291" s="437"/>
    </row>
    <row r="292" spans="1:37" ht="12.75" customHeight="1">
      <c r="A292" s="96" t="s">
        <v>1384</v>
      </c>
      <c r="B292" s="97" t="s">
        <v>197</v>
      </c>
      <c r="C292" s="96" t="s">
        <v>88</v>
      </c>
      <c r="D292" s="96">
        <v>80111600</v>
      </c>
      <c r="E292" s="96" t="s">
        <v>1543</v>
      </c>
      <c r="F292" s="96" t="s">
        <v>90</v>
      </c>
      <c r="G292" s="96" t="s">
        <v>90</v>
      </c>
      <c r="H292" s="96">
        <v>6</v>
      </c>
      <c r="I292" s="96">
        <v>1</v>
      </c>
      <c r="J292" s="96" t="s">
        <v>44</v>
      </c>
      <c r="K292" s="96" t="s">
        <v>45</v>
      </c>
      <c r="L292" s="118">
        <v>8000000</v>
      </c>
      <c r="M292" s="118">
        <v>48000000</v>
      </c>
      <c r="N292" s="96" t="s">
        <v>190</v>
      </c>
      <c r="O292" s="96" t="s">
        <v>92</v>
      </c>
      <c r="P292" s="96" t="s">
        <v>93</v>
      </c>
      <c r="Q292" s="96" t="s">
        <v>1526</v>
      </c>
      <c r="R292" s="99" t="s">
        <v>86</v>
      </c>
      <c r="S292" s="119">
        <v>8066</v>
      </c>
      <c r="T292" s="119">
        <v>2024110010194</v>
      </c>
      <c r="U292" s="120">
        <v>6</v>
      </c>
      <c r="V292" s="437"/>
      <c r="W292" s="99">
        <f t="shared" si="5"/>
        <v>2</v>
      </c>
      <c r="X292" s="437"/>
      <c r="Y292" s="437"/>
      <c r="Z292" s="437"/>
      <c r="AA292" s="437"/>
      <c r="AB292" s="437"/>
      <c r="AC292" s="437"/>
      <c r="AD292" s="437"/>
      <c r="AE292" s="437"/>
      <c r="AF292" s="437"/>
      <c r="AG292" s="437"/>
      <c r="AH292" s="437"/>
      <c r="AI292" s="437"/>
      <c r="AJ292" s="437"/>
      <c r="AK292" s="437"/>
    </row>
    <row r="293" spans="1:37" ht="12.75" customHeight="1">
      <c r="A293" s="96" t="s">
        <v>1510</v>
      </c>
      <c r="B293" s="97">
        <v>1</v>
      </c>
      <c r="C293" s="96" t="s">
        <v>88</v>
      </c>
      <c r="D293" s="96">
        <v>80111600</v>
      </c>
      <c r="E293" s="96" t="s">
        <v>1340</v>
      </c>
      <c r="F293" s="96" t="s">
        <v>90</v>
      </c>
      <c r="G293" s="96" t="s">
        <v>90</v>
      </c>
      <c r="H293" s="96">
        <v>6</v>
      </c>
      <c r="I293" s="96">
        <v>1</v>
      </c>
      <c r="J293" s="96" t="s">
        <v>44</v>
      </c>
      <c r="K293" s="96" t="s">
        <v>45</v>
      </c>
      <c r="L293" s="118">
        <v>6000000</v>
      </c>
      <c r="M293" s="118">
        <v>36000000</v>
      </c>
      <c r="N293" s="96" t="s">
        <v>141</v>
      </c>
      <c r="O293" s="96" t="s">
        <v>1341</v>
      </c>
      <c r="P293" s="96" t="s">
        <v>93</v>
      </c>
      <c r="Q293" s="96" t="s">
        <v>1544</v>
      </c>
      <c r="R293" s="99" t="s">
        <v>86</v>
      </c>
      <c r="S293" s="119">
        <v>8066</v>
      </c>
      <c r="T293" s="119">
        <v>2024110010194</v>
      </c>
      <c r="U293" s="120">
        <v>6</v>
      </c>
      <c r="V293" s="437"/>
      <c r="W293" s="99">
        <f t="shared" si="5"/>
        <v>1</v>
      </c>
      <c r="X293" s="437"/>
      <c r="Y293" s="437"/>
      <c r="Z293" s="437"/>
      <c r="AA293" s="437"/>
      <c r="AB293" s="437"/>
      <c r="AC293" s="437"/>
      <c r="AD293" s="437"/>
      <c r="AE293" s="437"/>
      <c r="AF293" s="437"/>
      <c r="AG293" s="437"/>
      <c r="AH293" s="437"/>
      <c r="AI293" s="437"/>
      <c r="AJ293" s="437"/>
      <c r="AK293" s="437"/>
    </row>
    <row r="294" spans="1:37" ht="12.75" customHeight="1">
      <c r="A294" s="96" t="s">
        <v>1655</v>
      </c>
      <c r="B294" s="97" t="s">
        <v>166</v>
      </c>
      <c r="C294" s="96" t="s">
        <v>88</v>
      </c>
      <c r="D294" s="96">
        <v>80111600</v>
      </c>
      <c r="E294" s="96" t="s">
        <v>167</v>
      </c>
      <c r="F294" s="96" t="s">
        <v>150</v>
      </c>
      <c r="G294" s="96" t="s">
        <v>150</v>
      </c>
      <c r="H294" s="96">
        <v>4</v>
      </c>
      <c r="I294" s="96">
        <v>1</v>
      </c>
      <c r="J294" s="96" t="s">
        <v>44</v>
      </c>
      <c r="K294" s="96" t="s">
        <v>45</v>
      </c>
      <c r="L294" s="118">
        <v>5050000</v>
      </c>
      <c r="M294" s="118">
        <v>-20200000</v>
      </c>
      <c r="N294" s="96" t="s">
        <v>168</v>
      </c>
      <c r="O294" s="96" t="s">
        <v>1341</v>
      </c>
      <c r="P294" s="96" t="s">
        <v>93</v>
      </c>
      <c r="Q294" s="211"/>
      <c r="R294" s="99" t="s">
        <v>86</v>
      </c>
      <c r="S294" s="119">
        <v>8066</v>
      </c>
      <c r="T294" s="119">
        <v>2024110010194</v>
      </c>
      <c r="U294" s="120">
        <v>6</v>
      </c>
      <c r="V294" s="437"/>
      <c r="W294" s="99">
        <f t="shared" si="5"/>
        <v>2</v>
      </c>
      <c r="X294" s="437"/>
      <c r="Y294" s="437"/>
      <c r="Z294" s="437"/>
      <c r="AA294" s="437"/>
      <c r="AB294" s="437"/>
      <c r="AC294" s="437"/>
      <c r="AD294" s="437"/>
      <c r="AE294" s="437"/>
      <c r="AF294" s="437"/>
      <c r="AG294" s="437"/>
      <c r="AH294" s="437"/>
      <c r="AI294" s="437"/>
      <c r="AJ294" s="437"/>
      <c r="AK294" s="437"/>
    </row>
    <row r="295" spans="1:37" ht="12.75" customHeight="1">
      <c r="A295" s="96" t="s">
        <v>1384</v>
      </c>
      <c r="B295" s="97" t="s">
        <v>166</v>
      </c>
      <c r="C295" s="96" t="s">
        <v>88</v>
      </c>
      <c r="D295" s="96">
        <v>80111600</v>
      </c>
      <c r="E295" s="96" t="s">
        <v>1545</v>
      </c>
      <c r="F295" s="96" t="s">
        <v>90</v>
      </c>
      <c r="G295" s="96" t="s">
        <v>90</v>
      </c>
      <c r="H295" s="96">
        <v>6</v>
      </c>
      <c r="I295" s="96">
        <v>1</v>
      </c>
      <c r="J295" s="96" t="s">
        <v>44</v>
      </c>
      <c r="K295" s="96" t="s">
        <v>45</v>
      </c>
      <c r="L295" s="118">
        <v>8000000</v>
      </c>
      <c r="M295" s="118">
        <v>48000000</v>
      </c>
      <c r="N295" s="96" t="s">
        <v>168</v>
      </c>
      <c r="O295" s="96" t="s">
        <v>1341</v>
      </c>
      <c r="P295" s="96" t="s">
        <v>93</v>
      </c>
      <c r="Q295" s="96" t="s">
        <v>1546</v>
      </c>
      <c r="R295" s="99" t="s">
        <v>86</v>
      </c>
      <c r="S295" s="119">
        <v>8066</v>
      </c>
      <c r="T295" s="119">
        <v>2024110010194</v>
      </c>
      <c r="U295" s="120">
        <v>6</v>
      </c>
      <c r="V295" s="437"/>
      <c r="W295" s="99">
        <f t="shared" si="5"/>
        <v>2</v>
      </c>
      <c r="X295" s="437"/>
      <c r="Y295" s="437"/>
      <c r="Z295" s="437"/>
      <c r="AA295" s="437"/>
      <c r="AB295" s="437"/>
      <c r="AC295" s="437"/>
      <c r="AD295" s="437"/>
      <c r="AE295" s="437"/>
      <c r="AF295" s="437"/>
      <c r="AG295" s="437"/>
      <c r="AH295" s="437"/>
      <c r="AI295" s="437"/>
      <c r="AJ295" s="437"/>
      <c r="AK295" s="437"/>
    </row>
    <row r="296" spans="1:37" ht="12.75" customHeight="1">
      <c r="A296" s="96" t="s">
        <v>1655</v>
      </c>
      <c r="B296" s="97" t="s">
        <v>169</v>
      </c>
      <c r="C296" s="96" t="s">
        <v>88</v>
      </c>
      <c r="D296" s="96">
        <v>80111600</v>
      </c>
      <c r="E296" s="96" t="s">
        <v>170</v>
      </c>
      <c r="F296" s="96" t="s">
        <v>90</v>
      </c>
      <c r="G296" s="96" t="s">
        <v>90</v>
      </c>
      <c r="H296" s="96">
        <v>6</v>
      </c>
      <c r="I296" s="96">
        <v>1</v>
      </c>
      <c r="J296" s="96" t="s">
        <v>44</v>
      </c>
      <c r="K296" s="96" t="s">
        <v>45</v>
      </c>
      <c r="L296" s="118">
        <v>8000000</v>
      </c>
      <c r="M296" s="118">
        <v>-48000000</v>
      </c>
      <c r="N296" s="96" t="s">
        <v>168</v>
      </c>
      <c r="O296" s="96" t="s">
        <v>1341</v>
      </c>
      <c r="P296" s="96" t="s">
        <v>93</v>
      </c>
      <c r="Q296" s="211"/>
      <c r="R296" s="99" t="s">
        <v>86</v>
      </c>
      <c r="S296" s="119">
        <v>8066</v>
      </c>
      <c r="T296" s="119">
        <v>2024110010194</v>
      </c>
      <c r="U296" s="120">
        <v>6</v>
      </c>
      <c r="V296" s="437"/>
      <c r="W296" s="99">
        <f t="shared" si="5"/>
        <v>2</v>
      </c>
      <c r="X296" s="437"/>
      <c r="Y296" s="437"/>
      <c r="Z296" s="437"/>
      <c r="AA296" s="437"/>
      <c r="AB296" s="437"/>
      <c r="AC296" s="437"/>
      <c r="AD296" s="437"/>
      <c r="AE296" s="437"/>
      <c r="AF296" s="437"/>
      <c r="AG296" s="437"/>
      <c r="AH296" s="437"/>
      <c r="AI296" s="437"/>
      <c r="AJ296" s="437"/>
      <c r="AK296" s="437"/>
    </row>
    <row r="297" spans="1:37" ht="12.75" customHeight="1">
      <c r="A297" s="96" t="s">
        <v>1384</v>
      </c>
      <c r="B297" s="97" t="s">
        <v>169</v>
      </c>
      <c r="C297" s="96" t="s">
        <v>88</v>
      </c>
      <c r="D297" s="96">
        <v>80111600</v>
      </c>
      <c r="E297" s="96" t="s">
        <v>1547</v>
      </c>
      <c r="F297" s="96" t="s">
        <v>90</v>
      </c>
      <c r="G297" s="96" t="s">
        <v>90</v>
      </c>
      <c r="H297" s="96">
        <v>5</v>
      </c>
      <c r="I297" s="96">
        <v>1</v>
      </c>
      <c r="J297" s="96" t="s">
        <v>44</v>
      </c>
      <c r="K297" s="96" t="s">
        <v>45</v>
      </c>
      <c r="L297" s="118">
        <v>6000000</v>
      </c>
      <c r="M297" s="118">
        <v>30000000</v>
      </c>
      <c r="N297" s="96" t="s">
        <v>168</v>
      </c>
      <c r="O297" s="96" t="s">
        <v>1341</v>
      </c>
      <c r="P297" s="96" t="s">
        <v>93</v>
      </c>
      <c r="Q297" s="96" t="s">
        <v>1548</v>
      </c>
      <c r="R297" s="99" t="s">
        <v>86</v>
      </c>
      <c r="S297" s="119">
        <v>8066</v>
      </c>
      <c r="T297" s="119">
        <v>2024110010194</v>
      </c>
      <c r="U297" s="120">
        <v>6</v>
      </c>
      <c r="V297" s="437"/>
      <c r="W297" s="99">
        <f t="shared" si="5"/>
        <v>2</v>
      </c>
      <c r="X297" s="437"/>
      <c r="Y297" s="437"/>
      <c r="Z297" s="437"/>
      <c r="AA297" s="437"/>
      <c r="AB297" s="437"/>
      <c r="AC297" s="437"/>
      <c r="AD297" s="437"/>
      <c r="AE297" s="437"/>
      <c r="AF297" s="437"/>
      <c r="AG297" s="437"/>
      <c r="AH297" s="437"/>
      <c r="AI297" s="437"/>
      <c r="AJ297" s="437"/>
      <c r="AK297" s="437"/>
    </row>
    <row r="298" spans="1:37" ht="12.75" customHeight="1">
      <c r="A298" s="96" t="s">
        <v>1655</v>
      </c>
      <c r="B298" s="97" t="s">
        <v>173</v>
      </c>
      <c r="C298" s="96" t="s">
        <v>88</v>
      </c>
      <c r="D298" s="96">
        <v>80111600</v>
      </c>
      <c r="E298" s="96" t="s">
        <v>174</v>
      </c>
      <c r="F298" s="96" t="s">
        <v>90</v>
      </c>
      <c r="G298" s="96" t="s">
        <v>90</v>
      </c>
      <c r="H298" s="96">
        <v>6</v>
      </c>
      <c r="I298" s="96">
        <v>1</v>
      </c>
      <c r="J298" s="96" t="s">
        <v>44</v>
      </c>
      <c r="K298" s="96" t="s">
        <v>45</v>
      </c>
      <c r="L298" s="118">
        <v>4200000</v>
      </c>
      <c r="M298" s="118">
        <v>-25200000</v>
      </c>
      <c r="N298" s="96" t="s">
        <v>168</v>
      </c>
      <c r="O298" s="96" t="s">
        <v>1341</v>
      </c>
      <c r="P298" s="96" t="s">
        <v>93</v>
      </c>
      <c r="Q298" s="211"/>
      <c r="R298" s="99" t="s">
        <v>86</v>
      </c>
      <c r="S298" s="119">
        <v>8066</v>
      </c>
      <c r="T298" s="119">
        <v>2024110010194</v>
      </c>
      <c r="U298" s="120">
        <v>6</v>
      </c>
      <c r="V298" s="437"/>
      <c r="W298" s="99">
        <f t="shared" si="5"/>
        <v>2</v>
      </c>
      <c r="X298" s="437"/>
      <c r="Y298" s="437"/>
      <c r="Z298" s="437"/>
      <c r="AA298" s="437"/>
      <c r="AB298" s="437"/>
      <c r="AC298" s="437"/>
      <c r="AD298" s="437"/>
      <c r="AE298" s="437"/>
      <c r="AF298" s="437"/>
      <c r="AG298" s="437"/>
      <c r="AH298" s="437"/>
      <c r="AI298" s="437"/>
      <c r="AJ298" s="437"/>
      <c r="AK298" s="437"/>
    </row>
    <row r="299" spans="1:37" ht="12.75" customHeight="1">
      <c r="A299" s="96" t="s">
        <v>1384</v>
      </c>
      <c r="B299" s="97" t="s">
        <v>173</v>
      </c>
      <c r="C299" s="96" t="s">
        <v>88</v>
      </c>
      <c r="D299" s="96">
        <v>80111600</v>
      </c>
      <c r="E299" s="96" t="s">
        <v>1549</v>
      </c>
      <c r="F299" s="96" t="s">
        <v>90</v>
      </c>
      <c r="G299" s="96" t="s">
        <v>90</v>
      </c>
      <c r="H299" s="96">
        <v>5</v>
      </c>
      <c r="I299" s="96">
        <v>1</v>
      </c>
      <c r="J299" s="96" t="s">
        <v>44</v>
      </c>
      <c r="K299" s="96" t="s">
        <v>45</v>
      </c>
      <c r="L299" s="118">
        <v>3800000</v>
      </c>
      <c r="M299" s="118">
        <v>19000000</v>
      </c>
      <c r="N299" s="96" t="s">
        <v>168</v>
      </c>
      <c r="O299" s="96" t="s">
        <v>1341</v>
      </c>
      <c r="P299" s="96" t="s">
        <v>93</v>
      </c>
      <c r="Q299" s="96" t="s">
        <v>1550</v>
      </c>
      <c r="R299" s="99" t="s">
        <v>86</v>
      </c>
      <c r="S299" s="119">
        <v>8066</v>
      </c>
      <c r="T299" s="119">
        <v>2024110010194</v>
      </c>
      <c r="U299" s="120">
        <v>6</v>
      </c>
      <c r="V299" s="437"/>
      <c r="W299" s="99">
        <f t="shared" si="5"/>
        <v>2</v>
      </c>
      <c r="X299" s="437"/>
      <c r="Y299" s="437"/>
      <c r="Z299" s="437"/>
      <c r="AA299" s="437"/>
      <c r="AB299" s="437"/>
      <c r="AC299" s="437"/>
      <c r="AD299" s="437"/>
      <c r="AE299" s="437"/>
      <c r="AF299" s="437"/>
      <c r="AG299" s="437"/>
      <c r="AH299" s="437"/>
      <c r="AI299" s="437"/>
      <c r="AJ299" s="437"/>
      <c r="AK299" s="437"/>
    </row>
    <row r="300" spans="1:37" ht="12.75" customHeight="1">
      <c r="A300" s="96" t="s">
        <v>1655</v>
      </c>
      <c r="B300" s="97" t="s">
        <v>175</v>
      </c>
      <c r="C300" s="96" t="s">
        <v>88</v>
      </c>
      <c r="D300" s="96">
        <v>80111600</v>
      </c>
      <c r="E300" s="96" t="s">
        <v>176</v>
      </c>
      <c r="F300" s="96" t="s">
        <v>90</v>
      </c>
      <c r="G300" s="96" t="s">
        <v>90</v>
      </c>
      <c r="H300" s="96">
        <v>6</v>
      </c>
      <c r="I300" s="96">
        <v>1</v>
      </c>
      <c r="J300" s="96" t="s">
        <v>44</v>
      </c>
      <c r="K300" s="96" t="s">
        <v>45</v>
      </c>
      <c r="L300" s="118">
        <v>4800000</v>
      </c>
      <c r="M300" s="118">
        <v>-28800000</v>
      </c>
      <c r="N300" s="96" t="s">
        <v>168</v>
      </c>
      <c r="O300" s="96" t="s">
        <v>1341</v>
      </c>
      <c r="P300" s="96" t="s">
        <v>93</v>
      </c>
      <c r="Q300" s="211"/>
      <c r="R300" s="99" t="s">
        <v>86</v>
      </c>
      <c r="S300" s="119">
        <v>8066</v>
      </c>
      <c r="T300" s="119">
        <v>2024110010194</v>
      </c>
      <c r="U300" s="120">
        <v>6</v>
      </c>
      <c r="V300" s="437"/>
      <c r="W300" s="99">
        <f t="shared" si="5"/>
        <v>2</v>
      </c>
      <c r="X300" s="437"/>
      <c r="Y300" s="437"/>
      <c r="Z300" s="437"/>
      <c r="AA300" s="437"/>
      <c r="AB300" s="437"/>
      <c r="AC300" s="437"/>
      <c r="AD300" s="437"/>
      <c r="AE300" s="437"/>
      <c r="AF300" s="437"/>
      <c r="AG300" s="437"/>
      <c r="AH300" s="437"/>
      <c r="AI300" s="437"/>
      <c r="AJ300" s="437"/>
      <c r="AK300" s="437"/>
    </row>
    <row r="301" spans="1:37" ht="12.75" customHeight="1">
      <c r="A301" s="96" t="s">
        <v>1384</v>
      </c>
      <c r="B301" s="97" t="s">
        <v>175</v>
      </c>
      <c r="C301" s="96" t="s">
        <v>88</v>
      </c>
      <c r="D301" s="96">
        <v>80111600</v>
      </c>
      <c r="E301" s="96" t="s">
        <v>1551</v>
      </c>
      <c r="F301" s="96" t="s">
        <v>150</v>
      </c>
      <c r="G301" s="96" t="s">
        <v>150</v>
      </c>
      <c r="H301" s="96">
        <v>6</v>
      </c>
      <c r="I301" s="96">
        <v>1</v>
      </c>
      <c r="J301" s="96" t="s">
        <v>44</v>
      </c>
      <c r="K301" s="96" t="s">
        <v>45</v>
      </c>
      <c r="L301" s="118">
        <v>6000000</v>
      </c>
      <c r="M301" s="118">
        <v>36000000</v>
      </c>
      <c r="N301" s="96" t="s">
        <v>168</v>
      </c>
      <c r="O301" s="96" t="s">
        <v>1341</v>
      </c>
      <c r="P301" s="96" t="s">
        <v>93</v>
      </c>
      <c r="Q301" s="96" t="s">
        <v>1552</v>
      </c>
      <c r="R301" s="99" t="s">
        <v>86</v>
      </c>
      <c r="S301" s="119">
        <v>8066</v>
      </c>
      <c r="T301" s="119">
        <v>2024110010194</v>
      </c>
      <c r="U301" s="120">
        <v>6</v>
      </c>
      <c r="V301" s="437"/>
      <c r="W301" s="99">
        <f t="shared" si="5"/>
        <v>2</v>
      </c>
      <c r="X301" s="437"/>
      <c r="Y301" s="437"/>
      <c r="Z301" s="437"/>
      <c r="AA301" s="437"/>
      <c r="AB301" s="437"/>
      <c r="AC301" s="437"/>
      <c r="AD301" s="437"/>
      <c r="AE301" s="437"/>
      <c r="AF301" s="437"/>
      <c r="AG301" s="437"/>
      <c r="AH301" s="437"/>
      <c r="AI301" s="437"/>
      <c r="AJ301" s="437"/>
      <c r="AK301" s="437"/>
    </row>
    <row r="302" spans="1:37" ht="12.75" customHeight="1">
      <c r="A302" s="96" t="s">
        <v>1655</v>
      </c>
      <c r="B302" s="97" t="s">
        <v>177</v>
      </c>
      <c r="C302" s="96" t="s">
        <v>88</v>
      </c>
      <c r="D302" s="96">
        <v>80111600</v>
      </c>
      <c r="E302" s="96" t="s">
        <v>178</v>
      </c>
      <c r="F302" s="96" t="s">
        <v>90</v>
      </c>
      <c r="G302" s="96" t="s">
        <v>90</v>
      </c>
      <c r="H302" s="96">
        <v>2</v>
      </c>
      <c r="I302" s="96">
        <v>1</v>
      </c>
      <c r="J302" s="96" t="s">
        <v>44</v>
      </c>
      <c r="K302" s="96" t="s">
        <v>45</v>
      </c>
      <c r="L302" s="118">
        <v>5700000</v>
      </c>
      <c r="M302" s="118">
        <v>-11400000</v>
      </c>
      <c r="N302" s="96" t="s">
        <v>168</v>
      </c>
      <c r="O302" s="96" t="s">
        <v>1341</v>
      </c>
      <c r="P302" s="96" t="s">
        <v>93</v>
      </c>
      <c r="Q302" s="211"/>
      <c r="R302" s="99" t="s">
        <v>86</v>
      </c>
      <c r="S302" s="119">
        <v>8066</v>
      </c>
      <c r="T302" s="119">
        <v>2024110010194</v>
      </c>
      <c r="U302" s="120">
        <v>6</v>
      </c>
      <c r="V302" s="437"/>
      <c r="W302" s="99">
        <f t="shared" si="5"/>
        <v>2</v>
      </c>
      <c r="X302" s="437"/>
      <c r="Y302" s="437"/>
      <c r="Z302" s="437"/>
      <c r="AA302" s="437"/>
      <c r="AB302" s="437"/>
      <c r="AC302" s="437"/>
      <c r="AD302" s="437"/>
      <c r="AE302" s="437"/>
      <c r="AF302" s="437"/>
      <c r="AG302" s="437"/>
      <c r="AH302" s="437"/>
      <c r="AI302" s="437"/>
      <c r="AJ302" s="437"/>
      <c r="AK302" s="437"/>
    </row>
    <row r="303" spans="1:37" ht="12.75" customHeight="1">
      <c r="A303" s="96" t="s">
        <v>1553</v>
      </c>
      <c r="B303" s="97" t="s">
        <v>177</v>
      </c>
      <c r="C303" s="96" t="s">
        <v>88</v>
      </c>
      <c r="D303" s="96">
        <v>80111600</v>
      </c>
      <c r="E303" s="96" t="s">
        <v>178</v>
      </c>
      <c r="F303" s="96" t="s">
        <v>150</v>
      </c>
      <c r="G303" s="96" t="s">
        <v>150</v>
      </c>
      <c r="H303" s="96">
        <v>2</v>
      </c>
      <c r="I303" s="96">
        <v>1</v>
      </c>
      <c r="J303" s="96" t="s">
        <v>44</v>
      </c>
      <c r="K303" s="96" t="s">
        <v>45</v>
      </c>
      <c r="L303" s="118">
        <v>0</v>
      </c>
      <c r="M303" s="118">
        <v>0</v>
      </c>
      <c r="N303" s="96" t="s">
        <v>168</v>
      </c>
      <c r="O303" s="96" t="s">
        <v>1341</v>
      </c>
      <c r="P303" s="96" t="s">
        <v>93</v>
      </c>
      <c r="Q303" s="96" t="s">
        <v>1554</v>
      </c>
      <c r="R303" s="99" t="s">
        <v>86</v>
      </c>
      <c r="S303" s="119">
        <v>8066</v>
      </c>
      <c r="T303" s="119">
        <v>2024110010194</v>
      </c>
      <c r="U303" s="120">
        <v>6</v>
      </c>
      <c r="V303" s="437"/>
      <c r="W303" s="99">
        <f t="shared" si="5"/>
        <v>2</v>
      </c>
      <c r="X303" s="437"/>
      <c r="Y303" s="437"/>
      <c r="Z303" s="437"/>
      <c r="AA303" s="437"/>
      <c r="AB303" s="437"/>
      <c r="AC303" s="437"/>
      <c r="AD303" s="437"/>
      <c r="AE303" s="437"/>
      <c r="AF303" s="437"/>
      <c r="AG303" s="437"/>
      <c r="AH303" s="437"/>
      <c r="AI303" s="437"/>
      <c r="AJ303" s="437"/>
      <c r="AK303" s="437"/>
    </row>
    <row r="304" spans="1:37" ht="12.75" customHeight="1">
      <c r="A304" s="96" t="s">
        <v>1655</v>
      </c>
      <c r="B304" s="97" t="s">
        <v>179</v>
      </c>
      <c r="C304" s="96" t="s">
        <v>88</v>
      </c>
      <c r="D304" s="96">
        <v>80111600</v>
      </c>
      <c r="E304" s="96" t="s">
        <v>180</v>
      </c>
      <c r="F304" s="96" t="s">
        <v>90</v>
      </c>
      <c r="G304" s="96" t="s">
        <v>90</v>
      </c>
      <c r="H304" s="96">
        <v>7</v>
      </c>
      <c r="I304" s="96">
        <v>1</v>
      </c>
      <c r="J304" s="96" t="s">
        <v>44</v>
      </c>
      <c r="K304" s="96" t="s">
        <v>45</v>
      </c>
      <c r="L304" s="118">
        <v>7200000</v>
      </c>
      <c r="M304" s="118">
        <v>-50400000</v>
      </c>
      <c r="N304" s="96" t="s">
        <v>168</v>
      </c>
      <c r="O304" s="96" t="s">
        <v>1341</v>
      </c>
      <c r="P304" s="96" t="s">
        <v>93</v>
      </c>
      <c r="Q304" s="211"/>
      <c r="R304" s="99" t="s">
        <v>86</v>
      </c>
      <c r="S304" s="119">
        <v>8066</v>
      </c>
      <c r="T304" s="119">
        <v>2024110010194</v>
      </c>
      <c r="U304" s="120">
        <v>6</v>
      </c>
      <c r="V304" s="437"/>
      <c r="W304" s="99">
        <f t="shared" si="5"/>
        <v>2</v>
      </c>
      <c r="X304" s="437"/>
      <c r="Y304" s="437"/>
      <c r="Z304" s="437"/>
      <c r="AA304" s="437"/>
      <c r="AB304" s="437"/>
      <c r="AC304" s="437"/>
      <c r="AD304" s="437"/>
      <c r="AE304" s="437"/>
      <c r="AF304" s="437"/>
      <c r="AG304" s="437"/>
      <c r="AH304" s="437"/>
      <c r="AI304" s="437"/>
      <c r="AJ304" s="437"/>
      <c r="AK304" s="437"/>
    </row>
    <row r="305" spans="1:37" ht="12.75" customHeight="1">
      <c r="A305" s="96" t="s">
        <v>1384</v>
      </c>
      <c r="B305" s="97" t="s">
        <v>179</v>
      </c>
      <c r="C305" s="96" t="s">
        <v>88</v>
      </c>
      <c r="D305" s="96">
        <v>80111600</v>
      </c>
      <c r="E305" s="96" t="s">
        <v>1555</v>
      </c>
      <c r="F305" s="96" t="s">
        <v>150</v>
      </c>
      <c r="G305" s="96" t="s">
        <v>150</v>
      </c>
      <c r="H305" s="96">
        <v>7</v>
      </c>
      <c r="I305" s="96">
        <v>1</v>
      </c>
      <c r="J305" s="96" t="s">
        <v>44</v>
      </c>
      <c r="K305" s="96" t="s">
        <v>45</v>
      </c>
      <c r="L305" s="118">
        <v>7300000</v>
      </c>
      <c r="M305" s="118">
        <v>51100000</v>
      </c>
      <c r="N305" s="96" t="s">
        <v>168</v>
      </c>
      <c r="O305" s="96" t="s">
        <v>1341</v>
      </c>
      <c r="P305" s="96" t="s">
        <v>93</v>
      </c>
      <c r="Q305" s="96" t="s">
        <v>1552</v>
      </c>
      <c r="R305" s="99" t="s">
        <v>86</v>
      </c>
      <c r="S305" s="119">
        <v>8066</v>
      </c>
      <c r="T305" s="119">
        <v>2024110010194</v>
      </c>
      <c r="U305" s="120">
        <v>6</v>
      </c>
      <c r="V305" s="437"/>
      <c r="W305" s="99">
        <f t="shared" si="5"/>
        <v>2</v>
      </c>
      <c r="X305" s="437"/>
      <c r="Y305" s="437"/>
      <c r="Z305" s="437"/>
      <c r="AA305" s="437"/>
      <c r="AB305" s="437"/>
      <c r="AC305" s="437"/>
      <c r="AD305" s="437"/>
      <c r="AE305" s="437"/>
      <c r="AF305" s="437"/>
      <c r="AG305" s="437"/>
      <c r="AH305" s="437"/>
      <c r="AI305" s="437"/>
      <c r="AJ305" s="437"/>
      <c r="AK305" s="437"/>
    </row>
    <row r="306" spans="1:37" ht="12.75" customHeight="1">
      <c r="A306" s="96" t="s">
        <v>1655</v>
      </c>
      <c r="B306" s="97" t="s">
        <v>242</v>
      </c>
      <c r="C306" s="96" t="s">
        <v>88</v>
      </c>
      <c r="D306" s="96">
        <v>80111600</v>
      </c>
      <c r="E306" s="96" t="s">
        <v>243</v>
      </c>
      <c r="F306" s="96" t="s">
        <v>232</v>
      </c>
      <c r="G306" s="96" t="s">
        <v>232</v>
      </c>
      <c r="H306" s="96">
        <v>1</v>
      </c>
      <c r="I306" s="96">
        <v>1</v>
      </c>
      <c r="J306" s="96" t="s">
        <v>44</v>
      </c>
      <c r="K306" s="96" t="s">
        <v>45</v>
      </c>
      <c r="L306" s="118">
        <v>0</v>
      </c>
      <c r="M306" s="118">
        <v>-99284000</v>
      </c>
      <c r="N306" s="96" t="s">
        <v>141</v>
      </c>
      <c r="O306" s="96" t="s">
        <v>1341</v>
      </c>
      <c r="P306" s="96" t="s">
        <v>93</v>
      </c>
      <c r="Q306" s="96" t="s">
        <v>1685</v>
      </c>
      <c r="R306" s="99" t="s">
        <v>86</v>
      </c>
      <c r="S306" s="119">
        <v>8066</v>
      </c>
      <c r="T306" s="119">
        <v>2024110010194</v>
      </c>
      <c r="U306" s="120">
        <v>6</v>
      </c>
      <c r="V306" s="437"/>
      <c r="W306" s="99">
        <f t="shared" si="5"/>
        <v>2</v>
      </c>
      <c r="X306" s="437"/>
      <c r="Y306" s="437"/>
      <c r="Z306" s="437"/>
      <c r="AA306" s="437"/>
      <c r="AB306" s="437"/>
      <c r="AC306" s="437"/>
      <c r="AD306" s="437"/>
      <c r="AE306" s="437"/>
      <c r="AF306" s="437"/>
      <c r="AG306" s="437"/>
      <c r="AH306" s="437"/>
      <c r="AI306" s="437"/>
      <c r="AJ306" s="437"/>
      <c r="AK306" s="437"/>
    </row>
    <row r="307" spans="1:37" ht="12.75" customHeight="1">
      <c r="A307" s="96" t="s">
        <v>1384</v>
      </c>
      <c r="B307" s="97" t="s">
        <v>242</v>
      </c>
      <c r="C307" s="96" t="s">
        <v>88</v>
      </c>
      <c r="D307" s="96">
        <v>80111600</v>
      </c>
      <c r="E307" s="96" t="s">
        <v>243</v>
      </c>
      <c r="F307" s="96" t="s">
        <v>232</v>
      </c>
      <c r="G307" s="96" t="s">
        <v>232</v>
      </c>
      <c r="H307" s="96">
        <v>1</v>
      </c>
      <c r="I307" s="96">
        <v>1</v>
      </c>
      <c r="J307" s="96" t="s">
        <v>44</v>
      </c>
      <c r="K307" s="96" t="s">
        <v>45</v>
      </c>
      <c r="L307" s="118">
        <v>0</v>
      </c>
      <c r="M307" s="118">
        <v>71897000</v>
      </c>
      <c r="N307" s="96" t="s">
        <v>141</v>
      </c>
      <c r="O307" s="96" t="s">
        <v>1341</v>
      </c>
      <c r="P307" s="96" t="s">
        <v>93</v>
      </c>
      <c r="Q307" s="96" t="s">
        <v>1556</v>
      </c>
      <c r="R307" s="99" t="s">
        <v>86</v>
      </c>
      <c r="S307" s="119">
        <v>8066</v>
      </c>
      <c r="T307" s="119">
        <v>2024110010194</v>
      </c>
      <c r="U307" s="120">
        <v>6</v>
      </c>
      <c r="V307" s="437"/>
      <c r="W307" s="99">
        <f t="shared" si="5"/>
        <v>2</v>
      </c>
      <c r="X307" s="437"/>
      <c r="Y307" s="437"/>
      <c r="Z307" s="437"/>
      <c r="AA307" s="437"/>
      <c r="AB307" s="437"/>
      <c r="AC307" s="437"/>
      <c r="AD307" s="437"/>
      <c r="AE307" s="437"/>
      <c r="AF307" s="437"/>
      <c r="AG307" s="437"/>
      <c r="AH307" s="437"/>
      <c r="AI307" s="437"/>
      <c r="AJ307" s="437"/>
      <c r="AK307" s="437"/>
    </row>
    <row r="308" spans="1:37" ht="12.75" customHeight="1">
      <c r="A308" s="122" t="s">
        <v>1655</v>
      </c>
      <c r="B308" s="122" t="s">
        <v>846</v>
      </c>
      <c r="C308" s="122" t="s">
        <v>476</v>
      </c>
      <c r="D308" s="122">
        <v>80111600</v>
      </c>
      <c r="E308" s="122" t="s">
        <v>847</v>
      </c>
      <c r="F308" s="122" t="s">
        <v>42</v>
      </c>
      <c r="G308" s="122" t="s">
        <v>43</v>
      </c>
      <c r="H308" s="122">
        <v>6</v>
      </c>
      <c r="I308" s="122">
        <v>1</v>
      </c>
      <c r="J308" s="122" t="s">
        <v>44</v>
      </c>
      <c r="K308" s="122" t="s">
        <v>45</v>
      </c>
      <c r="L308" s="124">
        <v>3600000</v>
      </c>
      <c r="M308" s="124">
        <f t="shared" ref="M308:M321" si="6">+L308*H308</f>
        <v>21600000</v>
      </c>
      <c r="N308" s="122" t="s">
        <v>46</v>
      </c>
      <c r="O308" s="122" t="s">
        <v>47</v>
      </c>
      <c r="P308" s="122" t="s">
        <v>481</v>
      </c>
      <c r="Q308" s="212"/>
      <c r="R308" s="126" t="s">
        <v>474</v>
      </c>
      <c r="S308" s="127">
        <v>8131</v>
      </c>
      <c r="T308" s="127">
        <v>2024110010238</v>
      </c>
      <c r="U308" s="127">
        <v>7</v>
      </c>
      <c r="V308" s="128">
        <v>45712</v>
      </c>
      <c r="W308" s="99">
        <f t="shared" si="5"/>
        <v>2</v>
      </c>
      <c r="X308" s="127"/>
      <c r="Y308" s="129"/>
      <c r="Z308" s="129"/>
      <c r="AA308" s="127"/>
      <c r="AB308" s="130"/>
      <c r="AC308" s="127"/>
      <c r="AD308" s="127"/>
      <c r="AE308" s="127"/>
      <c r="AF308" s="127"/>
      <c r="AG308" s="127"/>
      <c r="AH308" s="127"/>
      <c r="AI308" s="127"/>
      <c r="AJ308" s="127"/>
      <c r="AK308" s="127"/>
    </row>
    <row r="309" spans="1:37" ht="12.75" customHeight="1">
      <c r="A309" s="122" t="s">
        <v>1384</v>
      </c>
      <c r="B309" s="123" t="s">
        <v>846</v>
      </c>
      <c r="C309" s="122" t="s">
        <v>476</v>
      </c>
      <c r="D309" s="122">
        <v>80111600</v>
      </c>
      <c r="E309" s="122" t="s">
        <v>847</v>
      </c>
      <c r="F309" s="122" t="s">
        <v>43</v>
      </c>
      <c r="G309" s="122" t="s">
        <v>43</v>
      </c>
      <c r="H309" s="122">
        <v>5</v>
      </c>
      <c r="I309" s="122">
        <v>1</v>
      </c>
      <c r="J309" s="122" t="s">
        <v>44</v>
      </c>
      <c r="K309" s="122" t="s">
        <v>45</v>
      </c>
      <c r="L309" s="124">
        <v>3600000</v>
      </c>
      <c r="M309" s="124">
        <f t="shared" si="6"/>
        <v>18000000</v>
      </c>
      <c r="N309" s="122" t="s">
        <v>46</v>
      </c>
      <c r="O309" s="122" t="s">
        <v>47</v>
      </c>
      <c r="P309" s="122" t="s">
        <v>481</v>
      </c>
      <c r="Q309" s="125" t="s">
        <v>1557</v>
      </c>
      <c r="R309" s="126" t="s">
        <v>474</v>
      </c>
      <c r="S309" s="127">
        <v>8131</v>
      </c>
      <c r="T309" s="127">
        <v>2024110010238</v>
      </c>
      <c r="U309" s="127">
        <v>7</v>
      </c>
      <c r="V309" s="128">
        <v>45712</v>
      </c>
      <c r="W309" s="99">
        <f t="shared" si="5"/>
        <v>2</v>
      </c>
      <c r="X309" s="127"/>
      <c r="Y309" s="129"/>
      <c r="Z309" s="129"/>
      <c r="AA309" s="127"/>
      <c r="AB309" s="130"/>
      <c r="AC309" s="127"/>
      <c r="AD309" s="127"/>
      <c r="AE309" s="127"/>
      <c r="AF309" s="127"/>
      <c r="AG309" s="127"/>
      <c r="AH309" s="127"/>
      <c r="AI309" s="127"/>
      <c r="AJ309" s="127"/>
      <c r="AK309" s="127"/>
    </row>
    <row r="310" spans="1:37" ht="12.75" customHeight="1">
      <c r="A310" s="122" t="s">
        <v>1655</v>
      </c>
      <c r="B310" s="122" t="s">
        <v>849</v>
      </c>
      <c r="C310" s="122" t="s">
        <v>476</v>
      </c>
      <c r="D310" s="122">
        <v>80111600</v>
      </c>
      <c r="E310" s="122" t="s">
        <v>850</v>
      </c>
      <c r="F310" s="122" t="s">
        <v>43</v>
      </c>
      <c r="G310" s="122" t="s">
        <v>43</v>
      </c>
      <c r="H310" s="122">
        <v>6</v>
      </c>
      <c r="I310" s="122">
        <v>1</v>
      </c>
      <c r="J310" s="122" t="s">
        <v>44</v>
      </c>
      <c r="K310" s="122" t="s">
        <v>45</v>
      </c>
      <c r="L310" s="124">
        <v>3156000</v>
      </c>
      <c r="M310" s="124">
        <f t="shared" si="6"/>
        <v>18936000</v>
      </c>
      <c r="N310" s="122" t="s">
        <v>46</v>
      </c>
      <c r="O310" s="122" t="s">
        <v>47</v>
      </c>
      <c r="P310" s="122" t="s">
        <v>481</v>
      </c>
      <c r="Q310" s="212"/>
      <c r="R310" s="126" t="s">
        <v>474</v>
      </c>
      <c r="S310" s="127">
        <v>8131</v>
      </c>
      <c r="T310" s="127">
        <v>2024110010238</v>
      </c>
      <c r="U310" s="127">
        <v>7</v>
      </c>
      <c r="V310" s="128">
        <v>45712</v>
      </c>
      <c r="W310" s="99">
        <f t="shared" si="5"/>
        <v>2</v>
      </c>
      <c r="X310" s="127"/>
      <c r="Y310" s="129"/>
      <c r="Z310" s="129"/>
      <c r="AA310" s="127"/>
      <c r="AB310" s="130"/>
      <c r="AC310" s="127"/>
      <c r="AD310" s="127"/>
      <c r="AE310" s="127"/>
      <c r="AF310" s="127"/>
      <c r="AG310" s="127"/>
      <c r="AH310" s="127"/>
      <c r="AI310" s="127"/>
      <c r="AJ310" s="127"/>
      <c r="AK310" s="127"/>
    </row>
    <row r="311" spans="1:37" ht="12.75" customHeight="1">
      <c r="A311" s="122" t="s">
        <v>1384</v>
      </c>
      <c r="B311" s="122" t="s">
        <v>849</v>
      </c>
      <c r="C311" s="122" t="s">
        <v>476</v>
      </c>
      <c r="D311" s="122">
        <v>80111600</v>
      </c>
      <c r="E311" s="122" t="s">
        <v>850</v>
      </c>
      <c r="F311" s="122" t="s">
        <v>43</v>
      </c>
      <c r="G311" s="122" t="s">
        <v>43</v>
      </c>
      <c r="H311" s="122">
        <v>5</v>
      </c>
      <c r="I311" s="122">
        <v>1</v>
      </c>
      <c r="J311" s="122" t="s">
        <v>44</v>
      </c>
      <c r="K311" s="122" t="s">
        <v>45</v>
      </c>
      <c r="L311" s="124">
        <v>3156000</v>
      </c>
      <c r="M311" s="124">
        <f t="shared" si="6"/>
        <v>15780000</v>
      </c>
      <c r="N311" s="122" t="s">
        <v>46</v>
      </c>
      <c r="O311" s="122" t="s">
        <v>47</v>
      </c>
      <c r="P311" s="122" t="s">
        <v>481</v>
      </c>
      <c r="Q311" s="125" t="s">
        <v>1557</v>
      </c>
      <c r="R311" s="126" t="s">
        <v>474</v>
      </c>
      <c r="S311" s="127">
        <v>8131</v>
      </c>
      <c r="T311" s="127">
        <v>2024110010238</v>
      </c>
      <c r="U311" s="127">
        <v>7</v>
      </c>
      <c r="V311" s="128">
        <v>45712</v>
      </c>
      <c r="W311" s="99">
        <f t="shared" si="5"/>
        <v>2</v>
      </c>
      <c r="X311" s="127"/>
      <c r="Y311" s="129"/>
      <c r="Z311" s="129"/>
      <c r="AA311" s="127"/>
      <c r="AB311" s="130"/>
      <c r="AC311" s="127"/>
      <c r="AD311" s="127"/>
      <c r="AE311" s="127"/>
      <c r="AF311" s="127"/>
      <c r="AG311" s="127"/>
      <c r="AH311" s="127"/>
      <c r="AI311" s="127"/>
      <c r="AJ311" s="127"/>
      <c r="AK311" s="127"/>
    </row>
    <row r="312" spans="1:37" ht="12.75" customHeight="1">
      <c r="A312" s="122" t="s">
        <v>1655</v>
      </c>
      <c r="B312" s="122" t="s">
        <v>853</v>
      </c>
      <c r="C312" s="122" t="s">
        <v>476</v>
      </c>
      <c r="D312" s="122">
        <v>80111600</v>
      </c>
      <c r="E312" s="122" t="s">
        <v>852</v>
      </c>
      <c r="F312" s="122" t="s">
        <v>43</v>
      </c>
      <c r="G312" s="122" t="s">
        <v>43</v>
      </c>
      <c r="H312" s="122">
        <v>6</v>
      </c>
      <c r="I312" s="122">
        <v>1</v>
      </c>
      <c r="J312" s="122" t="s">
        <v>44</v>
      </c>
      <c r="K312" s="122" t="s">
        <v>45</v>
      </c>
      <c r="L312" s="124">
        <v>5200000</v>
      </c>
      <c r="M312" s="124">
        <f t="shared" si="6"/>
        <v>31200000</v>
      </c>
      <c r="N312" s="122" t="s">
        <v>46</v>
      </c>
      <c r="O312" s="122" t="s">
        <v>47</v>
      </c>
      <c r="P312" s="122" t="s">
        <v>481</v>
      </c>
      <c r="Q312" s="212"/>
      <c r="R312" s="126" t="s">
        <v>474</v>
      </c>
      <c r="S312" s="127">
        <v>8131</v>
      </c>
      <c r="T312" s="127">
        <v>2024110010238</v>
      </c>
      <c r="U312" s="127">
        <v>7</v>
      </c>
      <c r="V312" s="128">
        <v>45712</v>
      </c>
      <c r="W312" s="99">
        <f t="shared" si="5"/>
        <v>2</v>
      </c>
      <c r="X312" s="132"/>
      <c r="Y312" s="131"/>
      <c r="Z312" s="132"/>
      <c r="AA312" s="132"/>
      <c r="AB312" s="452"/>
      <c r="AC312" s="453"/>
      <c r="AD312" s="453"/>
      <c r="AE312" s="453"/>
      <c r="AF312" s="453"/>
      <c r="AG312" s="453"/>
      <c r="AH312" s="453"/>
      <c r="AI312" s="453"/>
      <c r="AJ312" s="453"/>
      <c r="AK312" s="453"/>
    </row>
    <row r="313" spans="1:37" ht="12.75" customHeight="1">
      <c r="A313" s="122" t="s">
        <v>1384</v>
      </c>
      <c r="B313" s="122" t="s">
        <v>853</v>
      </c>
      <c r="C313" s="122" t="s">
        <v>476</v>
      </c>
      <c r="D313" s="122">
        <v>80111600</v>
      </c>
      <c r="E313" s="122" t="s">
        <v>852</v>
      </c>
      <c r="F313" s="122" t="s">
        <v>43</v>
      </c>
      <c r="G313" s="122" t="s">
        <v>43</v>
      </c>
      <c r="H313" s="122">
        <v>5</v>
      </c>
      <c r="I313" s="122">
        <v>1</v>
      </c>
      <c r="J313" s="122" t="s">
        <v>44</v>
      </c>
      <c r="K313" s="122" t="s">
        <v>45</v>
      </c>
      <c r="L313" s="124">
        <v>5200000</v>
      </c>
      <c r="M313" s="124">
        <f t="shared" si="6"/>
        <v>26000000</v>
      </c>
      <c r="N313" s="122" t="s">
        <v>46</v>
      </c>
      <c r="O313" s="122" t="s">
        <v>47</v>
      </c>
      <c r="P313" s="122" t="s">
        <v>481</v>
      </c>
      <c r="Q313" s="125" t="s">
        <v>1557</v>
      </c>
      <c r="R313" s="126" t="s">
        <v>474</v>
      </c>
      <c r="S313" s="127">
        <v>8131</v>
      </c>
      <c r="T313" s="127">
        <v>2024110010238</v>
      </c>
      <c r="U313" s="127">
        <v>7</v>
      </c>
      <c r="V313" s="128">
        <v>45712</v>
      </c>
      <c r="W313" s="99">
        <f t="shared" si="5"/>
        <v>2</v>
      </c>
      <c r="X313" s="132"/>
      <c r="Y313" s="131"/>
      <c r="Z313" s="131"/>
      <c r="AA313" s="132"/>
      <c r="AB313" s="452"/>
      <c r="AC313" s="453"/>
      <c r="AD313" s="453"/>
      <c r="AE313" s="453"/>
      <c r="AF313" s="453"/>
      <c r="AG313" s="453"/>
      <c r="AH313" s="453"/>
      <c r="AI313" s="453"/>
      <c r="AJ313" s="453"/>
      <c r="AK313" s="453"/>
    </row>
    <row r="314" spans="1:37" ht="12.75" customHeight="1">
      <c r="A314" s="122" t="s">
        <v>1655</v>
      </c>
      <c r="B314" s="122" t="s">
        <v>854</v>
      </c>
      <c r="C314" s="122" t="s">
        <v>855</v>
      </c>
      <c r="D314" s="122">
        <v>80111600</v>
      </c>
      <c r="E314" s="122" t="s">
        <v>856</v>
      </c>
      <c r="F314" s="122" t="s">
        <v>43</v>
      </c>
      <c r="G314" s="122" t="s">
        <v>43</v>
      </c>
      <c r="H314" s="122">
        <v>6</v>
      </c>
      <c r="I314" s="122">
        <v>1</v>
      </c>
      <c r="J314" s="122" t="s">
        <v>44</v>
      </c>
      <c r="K314" s="122" t="s">
        <v>45</v>
      </c>
      <c r="L314" s="124">
        <v>7000000</v>
      </c>
      <c r="M314" s="124">
        <f t="shared" si="6"/>
        <v>42000000</v>
      </c>
      <c r="N314" s="122" t="s">
        <v>46</v>
      </c>
      <c r="O314" s="122" t="s">
        <v>47</v>
      </c>
      <c r="P314" s="122" t="s">
        <v>499</v>
      </c>
      <c r="Q314" s="212"/>
      <c r="R314" s="126" t="s">
        <v>474</v>
      </c>
      <c r="S314" s="127">
        <v>8131</v>
      </c>
      <c r="T314" s="127">
        <v>2024110010238</v>
      </c>
      <c r="U314" s="127">
        <v>7</v>
      </c>
      <c r="V314" s="128">
        <v>45712</v>
      </c>
      <c r="W314" s="99">
        <f t="shared" si="5"/>
        <v>2</v>
      </c>
      <c r="X314" s="132"/>
      <c r="Y314" s="131"/>
      <c r="Z314" s="131"/>
      <c r="AA314" s="132"/>
      <c r="AB314" s="452"/>
      <c r="AC314" s="453"/>
      <c r="AD314" s="453"/>
      <c r="AE314" s="453"/>
      <c r="AF314" s="453"/>
      <c r="AG314" s="453"/>
      <c r="AH314" s="453"/>
      <c r="AI314" s="453"/>
      <c r="AJ314" s="453"/>
      <c r="AK314" s="453"/>
    </row>
    <row r="315" spans="1:37" ht="12.75" customHeight="1">
      <c r="A315" s="122" t="s">
        <v>1384</v>
      </c>
      <c r="B315" s="122" t="s">
        <v>854</v>
      </c>
      <c r="C315" s="122" t="s">
        <v>855</v>
      </c>
      <c r="D315" s="122">
        <v>80111600</v>
      </c>
      <c r="E315" s="122" t="s">
        <v>856</v>
      </c>
      <c r="F315" s="122" t="s">
        <v>43</v>
      </c>
      <c r="G315" s="122" t="s">
        <v>43</v>
      </c>
      <c r="H315" s="122">
        <v>5</v>
      </c>
      <c r="I315" s="122">
        <v>1</v>
      </c>
      <c r="J315" s="122" t="s">
        <v>44</v>
      </c>
      <c r="K315" s="122" t="s">
        <v>45</v>
      </c>
      <c r="L315" s="124">
        <v>6500000</v>
      </c>
      <c r="M315" s="124">
        <f t="shared" si="6"/>
        <v>32500000</v>
      </c>
      <c r="N315" s="122" t="s">
        <v>46</v>
      </c>
      <c r="O315" s="122" t="s">
        <v>47</v>
      </c>
      <c r="P315" s="122" t="s">
        <v>499</v>
      </c>
      <c r="Q315" s="125" t="s">
        <v>1557</v>
      </c>
      <c r="R315" s="126" t="s">
        <v>474</v>
      </c>
      <c r="S315" s="127">
        <v>8131</v>
      </c>
      <c r="T315" s="127">
        <v>2024110010238</v>
      </c>
      <c r="U315" s="127">
        <v>7</v>
      </c>
      <c r="V315" s="128">
        <v>45712</v>
      </c>
      <c r="W315" s="99">
        <f t="shared" si="5"/>
        <v>2</v>
      </c>
      <c r="X315" s="132"/>
      <c r="Y315" s="131"/>
      <c r="Z315" s="131"/>
      <c r="AA315" s="132"/>
      <c r="AB315" s="452"/>
      <c r="AC315" s="453"/>
      <c r="AD315" s="453"/>
      <c r="AE315" s="453"/>
      <c r="AF315" s="453"/>
      <c r="AG315" s="453"/>
      <c r="AH315" s="453"/>
      <c r="AI315" s="453"/>
      <c r="AJ315" s="453"/>
      <c r="AK315" s="453"/>
    </row>
    <row r="316" spans="1:37" ht="12.75" customHeight="1">
      <c r="A316" s="122" t="s">
        <v>1655</v>
      </c>
      <c r="B316" s="122" t="s">
        <v>873</v>
      </c>
      <c r="C316" s="122" t="s">
        <v>855</v>
      </c>
      <c r="D316" s="122">
        <v>80111600</v>
      </c>
      <c r="E316" s="122" t="s">
        <v>856</v>
      </c>
      <c r="F316" s="122" t="s">
        <v>150</v>
      </c>
      <c r="G316" s="122" t="s">
        <v>43</v>
      </c>
      <c r="H316" s="122">
        <v>6</v>
      </c>
      <c r="I316" s="122">
        <v>1</v>
      </c>
      <c r="J316" s="122" t="s">
        <v>44</v>
      </c>
      <c r="K316" s="122" t="s">
        <v>45</v>
      </c>
      <c r="L316" s="124">
        <v>6000000</v>
      </c>
      <c r="M316" s="124">
        <f t="shared" si="6"/>
        <v>36000000</v>
      </c>
      <c r="N316" s="122" t="s">
        <v>46</v>
      </c>
      <c r="O316" s="122" t="s">
        <v>47</v>
      </c>
      <c r="P316" s="122" t="s">
        <v>499</v>
      </c>
      <c r="Q316" s="212"/>
      <c r="R316" s="126" t="s">
        <v>474</v>
      </c>
      <c r="S316" s="127">
        <v>8131</v>
      </c>
      <c r="T316" s="127">
        <v>2024110010238</v>
      </c>
      <c r="U316" s="127">
        <v>7</v>
      </c>
      <c r="V316" s="128">
        <v>45712</v>
      </c>
      <c r="W316" s="99">
        <f t="shared" si="5"/>
        <v>2</v>
      </c>
      <c r="X316" s="132"/>
      <c r="Y316" s="131"/>
      <c r="Z316" s="131"/>
      <c r="AA316" s="132"/>
      <c r="AB316" s="452"/>
      <c r="AC316" s="453"/>
      <c r="AD316" s="453"/>
      <c r="AE316" s="453"/>
      <c r="AF316" s="453"/>
      <c r="AG316" s="453"/>
      <c r="AH316" s="453"/>
      <c r="AI316" s="453"/>
      <c r="AJ316" s="453"/>
      <c r="AK316" s="453"/>
    </row>
    <row r="317" spans="1:37" ht="12.75" customHeight="1">
      <c r="A317" s="122" t="s">
        <v>1384</v>
      </c>
      <c r="B317" s="122" t="s">
        <v>873</v>
      </c>
      <c r="C317" s="122" t="s">
        <v>855</v>
      </c>
      <c r="D317" s="122">
        <v>80111600</v>
      </c>
      <c r="E317" s="122" t="s">
        <v>856</v>
      </c>
      <c r="F317" s="122" t="s">
        <v>43</v>
      </c>
      <c r="G317" s="122" t="s">
        <v>43</v>
      </c>
      <c r="H317" s="122">
        <v>5</v>
      </c>
      <c r="I317" s="122">
        <v>1</v>
      </c>
      <c r="J317" s="122" t="s">
        <v>44</v>
      </c>
      <c r="K317" s="122" t="s">
        <v>45</v>
      </c>
      <c r="L317" s="124">
        <v>6000000</v>
      </c>
      <c r="M317" s="124">
        <f t="shared" si="6"/>
        <v>30000000</v>
      </c>
      <c r="N317" s="122" t="s">
        <v>46</v>
      </c>
      <c r="O317" s="122" t="s">
        <v>47</v>
      </c>
      <c r="P317" s="122" t="s">
        <v>499</v>
      </c>
      <c r="Q317" s="125" t="s">
        <v>1557</v>
      </c>
      <c r="R317" s="126" t="s">
        <v>474</v>
      </c>
      <c r="S317" s="127">
        <v>8131</v>
      </c>
      <c r="T317" s="127">
        <v>2024110010238</v>
      </c>
      <c r="U317" s="127">
        <v>7</v>
      </c>
      <c r="V317" s="128">
        <v>45712</v>
      </c>
      <c r="W317" s="99">
        <f t="shared" si="5"/>
        <v>2</v>
      </c>
      <c r="X317" s="132"/>
      <c r="Y317" s="131"/>
      <c r="Z317" s="132"/>
      <c r="AA317" s="132"/>
      <c r="AB317" s="452"/>
      <c r="AC317" s="453"/>
      <c r="AD317" s="453"/>
      <c r="AE317" s="453"/>
      <c r="AF317" s="453"/>
      <c r="AG317" s="453"/>
      <c r="AH317" s="453"/>
      <c r="AI317" s="453"/>
      <c r="AJ317" s="453"/>
      <c r="AK317" s="453"/>
    </row>
    <row r="318" spans="1:37" ht="12.75" customHeight="1">
      <c r="A318" s="122" t="s">
        <v>1655</v>
      </c>
      <c r="B318" s="122" t="s">
        <v>879</v>
      </c>
      <c r="C318" s="122" t="s">
        <v>476</v>
      </c>
      <c r="D318" s="122">
        <v>80111600</v>
      </c>
      <c r="E318" s="122" t="s">
        <v>861</v>
      </c>
      <c r="F318" s="122" t="s">
        <v>43</v>
      </c>
      <c r="G318" s="122" t="s">
        <v>43</v>
      </c>
      <c r="H318" s="122">
        <v>8</v>
      </c>
      <c r="I318" s="122">
        <v>1</v>
      </c>
      <c r="J318" s="122" t="s">
        <v>44</v>
      </c>
      <c r="K318" s="122" t="s">
        <v>45</v>
      </c>
      <c r="L318" s="124">
        <v>8000000</v>
      </c>
      <c r="M318" s="124">
        <f t="shared" si="6"/>
        <v>64000000</v>
      </c>
      <c r="N318" s="122" t="s">
        <v>46</v>
      </c>
      <c r="O318" s="122" t="s">
        <v>47</v>
      </c>
      <c r="P318" s="122" t="s">
        <v>481</v>
      </c>
      <c r="Q318" s="212"/>
      <c r="R318" s="126" t="s">
        <v>474</v>
      </c>
      <c r="S318" s="127">
        <v>8131</v>
      </c>
      <c r="T318" s="127">
        <v>2024110010238</v>
      </c>
      <c r="U318" s="127">
        <v>7</v>
      </c>
      <c r="V318" s="128">
        <v>45712</v>
      </c>
      <c r="W318" s="99">
        <f t="shared" si="5"/>
        <v>2</v>
      </c>
      <c r="X318" s="132"/>
      <c r="Y318" s="131"/>
      <c r="Z318" s="132"/>
      <c r="AA318" s="132"/>
      <c r="AB318" s="452"/>
      <c r="AC318" s="453"/>
      <c r="AD318" s="453"/>
      <c r="AE318" s="453"/>
      <c r="AF318" s="453"/>
      <c r="AG318" s="453"/>
      <c r="AH318" s="453"/>
      <c r="AI318" s="453"/>
      <c r="AJ318" s="453"/>
      <c r="AK318" s="453"/>
    </row>
    <row r="319" spans="1:37" ht="12.75" customHeight="1">
      <c r="A319" s="122" t="s">
        <v>1384</v>
      </c>
      <c r="B319" s="122" t="s">
        <v>879</v>
      </c>
      <c r="C319" s="122" t="s">
        <v>476</v>
      </c>
      <c r="D319" s="122">
        <v>80111600</v>
      </c>
      <c r="E319" s="122" t="s">
        <v>861</v>
      </c>
      <c r="F319" s="122" t="s">
        <v>43</v>
      </c>
      <c r="G319" s="122" t="s">
        <v>43</v>
      </c>
      <c r="H319" s="122">
        <v>5</v>
      </c>
      <c r="I319" s="122">
        <v>1</v>
      </c>
      <c r="J319" s="122" t="s">
        <v>44</v>
      </c>
      <c r="K319" s="122" t="s">
        <v>45</v>
      </c>
      <c r="L319" s="124">
        <v>8000000</v>
      </c>
      <c r="M319" s="124">
        <f t="shared" si="6"/>
        <v>40000000</v>
      </c>
      <c r="N319" s="122" t="s">
        <v>46</v>
      </c>
      <c r="O319" s="122" t="s">
        <v>47</v>
      </c>
      <c r="P319" s="122" t="s">
        <v>481</v>
      </c>
      <c r="Q319" s="125" t="s">
        <v>1557</v>
      </c>
      <c r="R319" s="126" t="s">
        <v>474</v>
      </c>
      <c r="S319" s="127">
        <v>8131</v>
      </c>
      <c r="T319" s="127">
        <v>2024110010238</v>
      </c>
      <c r="U319" s="127">
        <v>7</v>
      </c>
      <c r="V319" s="128">
        <v>45712</v>
      </c>
      <c r="W319" s="99">
        <f t="shared" si="5"/>
        <v>2</v>
      </c>
      <c r="X319" s="132"/>
      <c r="Y319" s="131"/>
      <c r="Z319" s="132"/>
      <c r="AA319" s="132"/>
      <c r="AB319" s="452"/>
      <c r="AC319" s="453"/>
      <c r="AD319" s="453"/>
      <c r="AE319" s="453"/>
      <c r="AF319" s="453"/>
      <c r="AG319" s="453"/>
      <c r="AH319" s="453"/>
      <c r="AI319" s="453"/>
      <c r="AJ319" s="453"/>
      <c r="AK319" s="453"/>
    </row>
    <row r="320" spans="1:37" ht="12.75" customHeight="1">
      <c r="A320" s="122" t="s">
        <v>1655</v>
      </c>
      <c r="B320" s="122" t="s">
        <v>914</v>
      </c>
      <c r="C320" s="122" t="s">
        <v>855</v>
      </c>
      <c r="D320" s="122">
        <v>80111600</v>
      </c>
      <c r="E320" s="122" t="s">
        <v>856</v>
      </c>
      <c r="F320" s="122" t="s">
        <v>43</v>
      </c>
      <c r="G320" s="122" t="s">
        <v>43</v>
      </c>
      <c r="H320" s="122">
        <v>6</v>
      </c>
      <c r="I320" s="122">
        <v>1</v>
      </c>
      <c r="J320" s="122" t="s">
        <v>44</v>
      </c>
      <c r="K320" s="122" t="s">
        <v>45</v>
      </c>
      <c r="L320" s="124">
        <v>4200000</v>
      </c>
      <c r="M320" s="124">
        <f t="shared" si="6"/>
        <v>25200000</v>
      </c>
      <c r="N320" s="122" t="s">
        <v>46</v>
      </c>
      <c r="O320" s="122" t="s">
        <v>47</v>
      </c>
      <c r="P320" s="122" t="s">
        <v>499</v>
      </c>
      <c r="Q320" s="212"/>
      <c r="R320" s="126" t="s">
        <v>474</v>
      </c>
      <c r="S320" s="127">
        <v>8131</v>
      </c>
      <c r="T320" s="127">
        <v>2024110010238</v>
      </c>
      <c r="U320" s="127">
        <v>7</v>
      </c>
      <c r="V320" s="128">
        <v>45712</v>
      </c>
      <c r="W320" s="99">
        <f t="shared" si="5"/>
        <v>2</v>
      </c>
      <c r="X320" s="132"/>
      <c r="Y320" s="131"/>
      <c r="Z320" s="132"/>
      <c r="AA320" s="132"/>
      <c r="AB320" s="452"/>
      <c r="AC320" s="453"/>
      <c r="AD320" s="453"/>
      <c r="AE320" s="453"/>
      <c r="AF320" s="453"/>
      <c r="AG320" s="453"/>
      <c r="AH320" s="453"/>
      <c r="AI320" s="453"/>
      <c r="AJ320" s="453"/>
      <c r="AK320" s="453"/>
    </row>
    <row r="321" spans="1:37" ht="12.75" customHeight="1">
      <c r="A321" s="122" t="s">
        <v>1384</v>
      </c>
      <c r="B321" s="122" t="s">
        <v>914</v>
      </c>
      <c r="C321" s="122" t="s">
        <v>855</v>
      </c>
      <c r="D321" s="122">
        <v>80111600</v>
      </c>
      <c r="E321" s="122" t="s">
        <v>856</v>
      </c>
      <c r="F321" s="122" t="s">
        <v>43</v>
      </c>
      <c r="G321" s="122" t="s">
        <v>43</v>
      </c>
      <c r="H321" s="122">
        <v>5</v>
      </c>
      <c r="I321" s="122">
        <v>1</v>
      </c>
      <c r="J321" s="122" t="s">
        <v>44</v>
      </c>
      <c r="K321" s="122" t="s">
        <v>45</v>
      </c>
      <c r="L321" s="124">
        <v>4200000</v>
      </c>
      <c r="M321" s="124">
        <f t="shared" si="6"/>
        <v>21000000</v>
      </c>
      <c r="N321" s="122" t="s">
        <v>46</v>
      </c>
      <c r="O321" s="122" t="s">
        <v>47</v>
      </c>
      <c r="P321" s="122" t="s">
        <v>499</v>
      </c>
      <c r="Q321" s="125" t="s">
        <v>1557</v>
      </c>
      <c r="R321" s="126" t="s">
        <v>474</v>
      </c>
      <c r="S321" s="127">
        <v>8131</v>
      </c>
      <c r="T321" s="127">
        <v>2024110010238</v>
      </c>
      <c r="U321" s="127">
        <v>7</v>
      </c>
      <c r="V321" s="128">
        <v>45712</v>
      </c>
      <c r="W321" s="99">
        <f t="shared" si="5"/>
        <v>2</v>
      </c>
      <c r="X321" s="132"/>
      <c r="Y321" s="131"/>
      <c r="Z321" s="132"/>
      <c r="AA321" s="132"/>
      <c r="AB321" s="452"/>
      <c r="AC321" s="453"/>
      <c r="AD321" s="453"/>
      <c r="AE321" s="453"/>
      <c r="AF321" s="453"/>
      <c r="AG321" s="453"/>
      <c r="AH321" s="453"/>
      <c r="AI321" s="453"/>
      <c r="AJ321" s="453"/>
      <c r="AK321" s="453"/>
    </row>
    <row r="322" spans="1:37" ht="12.75" customHeight="1">
      <c r="A322" s="122" t="s">
        <v>1655</v>
      </c>
      <c r="B322" s="122" t="s">
        <v>907</v>
      </c>
      <c r="C322" s="96" t="s">
        <v>476</v>
      </c>
      <c r="D322" s="96">
        <v>80111600</v>
      </c>
      <c r="E322" s="96" t="s">
        <v>908</v>
      </c>
      <c r="F322" s="96" t="s">
        <v>704</v>
      </c>
      <c r="G322" s="96" t="s">
        <v>150</v>
      </c>
      <c r="H322" s="96">
        <v>9</v>
      </c>
      <c r="I322" s="97">
        <v>1</v>
      </c>
      <c r="J322" s="96" t="s">
        <v>44</v>
      </c>
      <c r="K322" s="96" t="s">
        <v>45</v>
      </c>
      <c r="L322" s="133">
        <v>923528000</v>
      </c>
      <c r="M322" s="133">
        <v>923528000</v>
      </c>
      <c r="N322" s="96" t="s">
        <v>46</v>
      </c>
      <c r="O322" s="97" t="s">
        <v>47</v>
      </c>
      <c r="P322" s="97" t="s">
        <v>481</v>
      </c>
      <c r="Q322" s="212"/>
      <c r="R322" s="126" t="s">
        <v>474</v>
      </c>
      <c r="S322" s="127">
        <v>8131</v>
      </c>
      <c r="T322" s="127">
        <v>2024110010238</v>
      </c>
      <c r="U322" s="127">
        <v>7</v>
      </c>
      <c r="V322" s="128">
        <v>45712</v>
      </c>
      <c r="W322" s="99">
        <f t="shared" si="5"/>
        <v>2</v>
      </c>
      <c r="X322" s="132"/>
      <c r="Y322" s="131"/>
      <c r="Z322" s="132"/>
      <c r="AA322" s="132"/>
      <c r="AB322" s="452"/>
      <c r="AC322" s="453"/>
      <c r="AD322" s="453"/>
      <c r="AE322" s="453"/>
      <c r="AF322" s="453"/>
      <c r="AG322" s="453"/>
      <c r="AH322" s="453"/>
      <c r="AI322" s="453"/>
      <c r="AJ322" s="453"/>
      <c r="AK322" s="453"/>
    </row>
    <row r="323" spans="1:37" ht="12.75" customHeight="1">
      <c r="A323" s="122" t="s">
        <v>1384</v>
      </c>
      <c r="B323" s="122" t="s">
        <v>907</v>
      </c>
      <c r="C323" s="96" t="s">
        <v>476</v>
      </c>
      <c r="D323" s="96">
        <v>80111600</v>
      </c>
      <c r="E323" s="96" t="s">
        <v>908</v>
      </c>
      <c r="F323" s="122" t="s">
        <v>43</v>
      </c>
      <c r="G323" s="122" t="s">
        <v>43</v>
      </c>
      <c r="H323" s="96">
        <v>9</v>
      </c>
      <c r="I323" s="97">
        <v>1</v>
      </c>
      <c r="J323" s="96" t="s">
        <v>44</v>
      </c>
      <c r="K323" s="96" t="s">
        <v>45</v>
      </c>
      <c r="L323" s="133">
        <v>900000000</v>
      </c>
      <c r="M323" s="133">
        <f>+L323*I323</f>
        <v>900000000</v>
      </c>
      <c r="N323" s="96" t="s">
        <v>46</v>
      </c>
      <c r="O323" s="97" t="s">
        <v>47</v>
      </c>
      <c r="P323" s="97" t="s">
        <v>481</v>
      </c>
      <c r="Q323" s="125" t="s">
        <v>1558</v>
      </c>
      <c r="R323" s="126" t="s">
        <v>474</v>
      </c>
      <c r="S323" s="127">
        <v>8131</v>
      </c>
      <c r="T323" s="127">
        <v>2024110010238</v>
      </c>
      <c r="U323" s="127">
        <v>7</v>
      </c>
      <c r="V323" s="128">
        <v>45712</v>
      </c>
      <c r="W323" s="99">
        <f t="shared" si="5"/>
        <v>2</v>
      </c>
      <c r="X323" s="132"/>
      <c r="Y323" s="131"/>
      <c r="Z323" s="132"/>
      <c r="AA323" s="132"/>
      <c r="AB323" s="452"/>
      <c r="AC323" s="453"/>
      <c r="AD323" s="453"/>
      <c r="AE323" s="453"/>
      <c r="AF323" s="453"/>
      <c r="AG323" s="453"/>
      <c r="AH323" s="453"/>
      <c r="AI323" s="453"/>
      <c r="AJ323" s="453"/>
      <c r="AK323" s="453"/>
    </row>
    <row r="324" spans="1:37" ht="12.75" customHeight="1">
      <c r="A324" s="122" t="s">
        <v>1510</v>
      </c>
      <c r="B324" s="134">
        <v>3</v>
      </c>
      <c r="C324" s="122" t="s">
        <v>855</v>
      </c>
      <c r="D324" s="122">
        <v>80111600</v>
      </c>
      <c r="E324" s="122" t="s">
        <v>856</v>
      </c>
      <c r="F324" s="122" t="s">
        <v>43</v>
      </c>
      <c r="G324" s="122" t="s">
        <v>43</v>
      </c>
      <c r="H324" s="122">
        <v>5</v>
      </c>
      <c r="I324" s="122">
        <v>1</v>
      </c>
      <c r="J324" s="122" t="s">
        <v>44</v>
      </c>
      <c r="K324" s="122" t="s">
        <v>45</v>
      </c>
      <c r="L324" s="133">
        <v>4300000</v>
      </c>
      <c r="M324" s="133">
        <f>+L324*H324</f>
        <v>21500000</v>
      </c>
      <c r="N324" s="122" t="s">
        <v>46</v>
      </c>
      <c r="O324" s="122" t="s">
        <v>47</v>
      </c>
      <c r="P324" s="122" t="s">
        <v>499</v>
      </c>
      <c r="Q324" s="125" t="s">
        <v>1559</v>
      </c>
      <c r="R324" s="126" t="s">
        <v>474</v>
      </c>
      <c r="S324" s="127">
        <v>8131</v>
      </c>
      <c r="T324" s="127">
        <v>2024110010238</v>
      </c>
      <c r="U324" s="127">
        <v>7</v>
      </c>
      <c r="V324" s="128">
        <v>45712</v>
      </c>
      <c r="W324" s="99">
        <f t="shared" si="5"/>
        <v>1</v>
      </c>
      <c r="X324" s="132"/>
      <c r="Y324" s="131"/>
      <c r="Z324" s="132"/>
      <c r="AA324" s="132"/>
      <c r="AB324" s="452"/>
      <c r="AC324" s="453"/>
      <c r="AD324" s="453"/>
      <c r="AE324" s="453"/>
      <c r="AF324" s="453"/>
      <c r="AG324" s="453"/>
      <c r="AH324" s="453"/>
      <c r="AI324" s="453"/>
      <c r="AJ324" s="453"/>
      <c r="AK324" s="453"/>
    </row>
    <row r="325" spans="1:37" ht="12.75" customHeight="1">
      <c r="A325" s="122" t="s">
        <v>1510</v>
      </c>
      <c r="B325" s="134">
        <v>4</v>
      </c>
      <c r="C325" s="96" t="s">
        <v>476</v>
      </c>
      <c r="D325" s="96">
        <v>80111600</v>
      </c>
      <c r="E325" s="96" t="s">
        <v>847</v>
      </c>
      <c r="F325" s="122" t="s">
        <v>43</v>
      </c>
      <c r="G325" s="122" t="s">
        <v>43</v>
      </c>
      <c r="H325" s="96">
        <v>6</v>
      </c>
      <c r="I325" s="97">
        <v>1</v>
      </c>
      <c r="J325" s="96" t="s">
        <v>44</v>
      </c>
      <c r="K325" s="96" t="s">
        <v>45</v>
      </c>
      <c r="L325" s="133">
        <v>2900000</v>
      </c>
      <c r="M325" s="133">
        <f t="shared" ref="M325:M326" si="7">+H325*L325</f>
        <v>17400000</v>
      </c>
      <c r="N325" s="96" t="s">
        <v>46</v>
      </c>
      <c r="O325" s="207" t="s">
        <v>47</v>
      </c>
      <c r="P325" s="97" t="s">
        <v>481</v>
      </c>
      <c r="Q325" s="125" t="s">
        <v>1559</v>
      </c>
      <c r="R325" s="126" t="s">
        <v>474</v>
      </c>
      <c r="S325" s="127">
        <v>8131</v>
      </c>
      <c r="T325" s="127">
        <v>2024110010238</v>
      </c>
      <c r="U325" s="127">
        <v>7</v>
      </c>
      <c r="V325" s="128">
        <v>45712</v>
      </c>
      <c r="W325" s="99">
        <f t="shared" si="5"/>
        <v>1</v>
      </c>
      <c r="X325" s="132"/>
      <c r="Y325" s="131"/>
      <c r="Z325" s="132"/>
      <c r="AA325" s="132"/>
      <c r="AB325" s="452"/>
      <c r="AC325" s="453"/>
      <c r="AD325" s="453"/>
      <c r="AE325" s="453"/>
      <c r="AF325" s="453"/>
      <c r="AG325" s="453"/>
      <c r="AH325" s="453"/>
      <c r="AI325" s="453"/>
      <c r="AJ325" s="453"/>
      <c r="AK325" s="453"/>
    </row>
    <row r="326" spans="1:37" ht="12.75" customHeight="1">
      <c r="A326" s="122" t="s">
        <v>1510</v>
      </c>
      <c r="B326" s="134">
        <v>5</v>
      </c>
      <c r="C326" s="96" t="s">
        <v>476</v>
      </c>
      <c r="D326" s="96">
        <v>80111600</v>
      </c>
      <c r="E326" s="96" t="s">
        <v>847</v>
      </c>
      <c r="F326" s="122" t="s">
        <v>43</v>
      </c>
      <c r="G326" s="122" t="s">
        <v>43</v>
      </c>
      <c r="H326" s="96">
        <v>6</v>
      </c>
      <c r="I326" s="97">
        <v>1</v>
      </c>
      <c r="J326" s="96" t="s">
        <v>44</v>
      </c>
      <c r="K326" s="96" t="s">
        <v>45</v>
      </c>
      <c r="L326" s="133">
        <v>2964000</v>
      </c>
      <c r="M326" s="133">
        <f t="shared" si="7"/>
        <v>17784000</v>
      </c>
      <c r="N326" s="96" t="s">
        <v>46</v>
      </c>
      <c r="O326" s="207" t="s">
        <v>47</v>
      </c>
      <c r="P326" s="97" t="s">
        <v>481</v>
      </c>
      <c r="Q326" s="125" t="s">
        <v>1559</v>
      </c>
      <c r="R326" s="126" t="s">
        <v>474</v>
      </c>
      <c r="S326" s="127">
        <v>8131</v>
      </c>
      <c r="T326" s="127">
        <v>2024110010238</v>
      </c>
      <c r="U326" s="127">
        <v>7</v>
      </c>
      <c r="V326" s="128">
        <v>45712</v>
      </c>
      <c r="W326" s="99">
        <f t="shared" si="5"/>
        <v>1</v>
      </c>
      <c r="X326" s="132"/>
      <c r="Y326" s="131"/>
      <c r="Z326" s="132"/>
      <c r="AA326" s="132"/>
      <c r="AB326" s="452"/>
      <c r="AC326" s="453"/>
      <c r="AD326" s="453"/>
      <c r="AE326" s="453"/>
      <c r="AF326" s="453"/>
      <c r="AG326" s="453"/>
      <c r="AH326" s="453"/>
      <c r="AI326" s="453"/>
      <c r="AJ326" s="453"/>
      <c r="AK326" s="453"/>
    </row>
    <row r="327" spans="1:37" ht="12.75" customHeight="1">
      <c r="A327" s="122" t="s">
        <v>1510</v>
      </c>
      <c r="B327" s="134">
        <v>6</v>
      </c>
      <c r="C327" s="122" t="s">
        <v>855</v>
      </c>
      <c r="D327" s="122">
        <v>80111600</v>
      </c>
      <c r="E327" s="122" t="s">
        <v>856</v>
      </c>
      <c r="F327" s="122" t="s">
        <v>43</v>
      </c>
      <c r="G327" s="122" t="s">
        <v>43</v>
      </c>
      <c r="H327" s="122">
        <v>5</v>
      </c>
      <c r="I327" s="122">
        <v>1</v>
      </c>
      <c r="J327" s="122" t="s">
        <v>44</v>
      </c>
      <c r="K327" s="122" t="s">
        <v>45</v>
      </c>
      <c r="L327" s="133">
        <v>4500000</v>
      </c>
      <c r="M327" s="133">
        <f>+L327*H327</f>
        <v>22500000</v>
      </c>
      <c r="N327" s="122" t="s">
        <v>46</v>
      </c>
      <c r="O327" s="122" t="s">
        <v>47</v>
      </c>
      <c r="P327" s="122" t="s">
        <v>499</v>
      </c>
      <c r="Q327" s="125" t="s">
        <v>1559</v>
      </c>
      <c r="R327" s="126" t="s">
        <v>474</v>
      </c>
      <c r="S327" s="127">
        <v>8131</v>
      </c>
      <c r="T327" s="127">
        <v>2024110010238</v>
      </c>
      <c r="U327" s="127">
        <v>7</v>
      </c>
      <c r="V327" s="128">
        <v>45712</v>
      </c>
      <c r="W327" s="99">
        <f t="shared" si="5"/>
        <v>1</v>
      </c>
      <c r="X327" s="132"/>
      <c r="Y327" s="131"/>
      <c r="Z327" s="132"/>
      <c r="AA327" s="132"/>
      <c r="AB327" s="452"/>
      <c r="AC327" s="453"/>
      <c r="AD327" s="453"/>
      <c r="AE327" s="453"/>
      <c r="AF327" s="453"/>
      <c r="AG327" s="453"/>
      <c r="AH327" s="453"/>
      <c r="AI327" s="453"/>
      <c r="AJ327" s="453"/>
      <c r="AK327" s="453"/>
    </row>
    <row r="328" spans="1:37" ht="12.75" customHeight="1">
      <c r="A328" s="122" t="s">
        <v>1655</v>
      </c>
      <c r="B328" s="97" t="s">
        <v>878</v>
      </c>
      <c r="C328" s="96" t="s">
        <v>476</v>
      </c>
      <c r="D328" s="412">
        <v>80111600</v>
      </c>
      <c r="E328" s="96" t="s">
        <v>861</v>
      </c>
      <c r="F328" s="96" t="s">
        <v>42</v>
      </c>
      <c r="G328" s="96" t="s">
        <v>43</v>
      </c>
      <c r="H328" s="96">
        <v>6</v>
      </c>
      <c r="I328" s="97">
        <v>1</v>
      </c>
      <c r="J328" s="96" t="s">
        <v>44</v>
      </c>
      <c r="K328" s="96" t="s">
        <v>45</v>
      </c>
      <c r="L328" s="135">
        <v>7500000</v>
      </c>
      <c r="M328" s="136">
        <f t="shared" ref="M328:M331" si="8">+H328*L328</f>
        <v>45000000</v>
      </c>
      <c r="N328" s="96" t="s">
        <v>46</v>
      </c>
      <c r="O328" s="207" t="s">
        <v>47</v>
      </c>
      <c r="P328" s="97" t="s">
        <v>481</v>
      </c>
      <c r="Q328" s="212"/>
      <c r="R328" s="126" t="s">
        <v>474</v>
      </c>
      <c r="S328" s="127">
        <v>8131</v>
      </c>
      <c r="T328" s="127">
        <v>2024110010238</v>
      </c>
      <c r="U328" s="127">
        <v>7</v>
      </c>
      <c r="V328" s="128">
        <v>45712</v>
      </c>
      <c r="W328" s="99">
        <f t="shared" si="5"/>
        <v>2</v>
      </c>
      <c r="X328" s="132"/>
      <c r="Y328" s="131"/>
      <c r="Z328" s="132"/>
      <c r="AA328" s="132"/>
      <c r="AB328" s="452"/>
      <c r="AC328" s="453"/>
      <c r="AD328" s="453"/>
      <c r="AE328" s="453"/>
      <c r="AF328" s="453"/>
      <c r="AG328" s="453"/>
      <c r="AH328" s="453"/>
      <c r="AI328" s="453"/>
      <c r="AJ328" s="453"/>
      <c r="AK328" s="453"/>
    </row>
    <row r="329" spans="1:37" ht="12.75" customHeight="1">
      <c r="A329" s="122" t="s">
        <v>1384</v>
      </c>
      <c r="B329" s="123" t="s">
        <v>878</v>
      </c>
      <c r="C329" s="96" t="s">
        <v>476</v>
      </c>
      <c r="D329" s="412">
        <v>80111600</v>
      </c>
      <c r="E329" s="96" t="s">
        <v>861</v>
      </c>
      <c r="F329" s="96" t="s">
        <v>42</v>
      </c>
      <c r="G329" s="96" t="s">
        <v>43</v>
      </c>
      <c r="H329" s="96">
        <v>10</v>
      </c>
      <c r="I329" s="97">
        <v>1</v>
      </c>
      <c r="J329" s="96" t="s">
        <v>44</v>
      </c>
      <c r="K329" s="96" t="s">
        <v>45</v>
      </c>
      <c r="L329" s="135">
        <v>6000000</v>
      </c>
      <c r="M329" s="136">
        <f t="shared" si="8"/>
        <v>60000000</v>
      </c>
      <c r="N329" s="96" t="s">
        <v>46</v>
      </c>
      <c r="O329" s="207" t="s">
        <v>47</v>
      </c>
      <c r="P329" s="97" t="s">
        <v>481</v>
      </c>
      <c r="Q329" s="125" t="s">
        <v>1560</v>
      </c>
      <c r="R329" s="126" t="s">
        <v>474</v>
      </c>
      <c r="S329" s="127">
        <v>8131</v>
      </c>
      <c r="T329" s="127">
        <v>2024110010238</v>
      </c>
      <c r="U329" s="127">
        <v>7</v>
      </c>
      <c r="V329" s="128">
        <v>45712</v>
      </c>
      <c r="W329" s="99">
        <f t="shared" si="5"/>
        <v>2</v>
      </c>
      <c r="X329" s="132"/>
      <c r="Y329" s="131"/>
      <c r="Z329" s="132"/>
      <c r="AA329" s="132"/>
      <c r="AB329" s="452"/>
      <c r="AC329" s="453"/>
      <c r="AD329" s="453"/>
      <c r="AE329" s="453"/>
      <c r="AF329" s="453"/>
      <c r="AG329" s="453"/>
      <c r="AH329" s="453"/>
      <c r="AI329" s="453"/>
      <c r="AJ329" s="453"/>
      <c r="AK329" s="453"/>
    </row>
    <row r="330" spans="1:37" ht="12.75" customHeight="1">
      <c r="A330" s="122" t="s">
        <v>1655</v>
      </c>
      <c r="B330" s="123" t="s">
        <v>883</v>
      </c>
      <c r="C330" s="96" t="s">
        <v>476</v>
      </c>
      <c r="D330" s="96">
        <v>80111600</v>
      </c>
      <c r="E330" s="96" t="s">
        <v>852</v>
      </c>
      <c r="F330" s="96" t="s">
        <v>43</v>
      </c>
      <c r="G330" s="96" t="s">
        <v>43</v>
      </c>
      <c r="H330" s="96">
        <v>6</v>
      </c>
      <c r="I330" s="97">
        <v>1</v>
      </c>
      <c r="J330" s="96" t="s">
        <v>44</v>
      </c>
      <c r="K330" s="96" t="s">
        <v>45</v>
      </c>
      <c r="L330" s="135">
        <v>7000000</v>
      </c>
      <c r="M330" s="136">
        <f t="shared" si="8"/>
        <v>42000000</v>
      </c>
      <c r="N330" s="96" t="s">
        <v>46</v>
      </c>
      <c r="O330" s="207" t="s">
        <v>47</v>
      </c>
      <c r="P330" s="97" t="s">
        <v>481</v>
      </c>
      <c r="Q330" s="212"/>
      <c r="R330" s="126" t="s">
        <v>474</v>
      </c>
      <c r="S330" s="127">
        <v>8131</v>
      </c>
      <c r="T330" s="127">
        <v>2024110010238</v>
      </c>
      <c r="U330" s="127">
        <v>7</v>
      </c>
      <c r="V330" s="128">
        <v>45712</v>
      </c>
      <c r="W330" s="99">
        <f t="shared" si="5"/>
        <v>2</v>
      </c>
      <c r="X330" s="132"/>
      <c r="Y330" s="131"/>
      <c r="Z330" s="132"/>
      <c r="AA330" s="132"/>
      <c r="AB330" s="452"/>
      <c r="AC330" s="453"/>
      <c r="AD330" s="453"/>
      <c r="AE330" s="453"/>
      <c r="AF330" s="453"/>
      <c r="AG330" s="453"/>
      <c r="AH330" s="453"/>
      <c r="AI330" s="453"/>
      <c r="AJ330" s="453"/>
      <c r="AK330" s="453"/>
    </row>
    <row r="331" spans="1:37" ht="12.75" customHeight="1">
      <c r="A331" s="122" t="s">
        <v>1384</v>
      </c>
      <c r="B331" s="123" t="s">
        <v>883</v>
      </c>
      <c r="C331" s="96" t="s">
        <v>476</v>
      </c>
      <c r="D331" s="96">
        <v>80111600</v>
      </c>
      <c r="E331" s="96" t="s">
        <v>852</v>
      </c>
      <c r="F331" s="96" t="s">
        <v>43</v>
      </c>
      <c r="G331" s="96" t="s">
        <v>43</v>
      </c>
      <c r="H331" s="96">
        <v>10</v>
      </c>
      <c r="I331" s="97">
        <v>1</v>
      </c>
      <c r="J331" s="96" t="s">
        <v>44</v>
      </c>
      <c r="K331" s="96" t="s">
        <v>45</v>
      </c>
      <c r="L331" s="135">
        <v>4500000</v>
      </c>
      <c r="M331" s="136">
        <f t="shared" si="8"/>
        <v>45000000</v>
      </c>
      <c r="N331" s="96" t="s">
        <v>46</v>
      </c>
      <c r="O331" s="207" t="s">
        <v>47</v>
      </c>
      <c r="P331" s="97" t="s">
        <v>481</v>
      </c>
      <c r="Q331" s="125" t="s">
        <v>1560</v>
      </c>
      <c r="R331" s="126" t="s">
        <v>474</v>
      </c>
      <c r="S331" s="127">
        <v>8131</v>
      </c>
      <c r="T331" s="127">
        <v>2024110010238</v>
      </c>
      <c r="U331" s="127">
        <v>7</v>
      </c>
      <c r="V331" s="128">
        <v>45712</v>
      </c>
      <c r="W331" s="99">
        <f t="shared" si="5"/>
        <v>2</v>
      </c>
      <c r="X331" s="132"/>
      <c r="Y331" s="131"/>
      <c r="Z331" s="132"/>
      <c r="AA331" s="132"/>
      <c r="AB331" s="452"/>
      <c r="AC331" s="453"/>
      <c r="AD331" s="453"/>
      <c r="AE331" s="453"/>
      <c r="AF331" s="453"/>
      <c r="AG331" s="453"/>
      <c r="AH331" s="453"/>
      <c r="AI331" s="453"/>
      <c r="AJ331" s="453"/>
      <c r="AK331" s="453"/>
    </row>
    <row r="332" spans="1:37" ht="12.75" customHeight="1">
      <c r="A332" s="122" t="s">
        <v>1655</v>
      </c>
      <c r="B332" s="123" t="s">
        <v>860</v>
      </c>
      <c r="C332" s="96" t="s">
        <v>476</v>
      </c>
      <c r="D332" s="96">
        <v>80111600</v>
      </c>
      <c r="E332" s="96" t="s">
        <v>861</v>
      </c>
      <c r="F332" s="96" t="s">
        <v>42</v>
      </c>
      <c r="G332" s="96" t="s">
        <v>43</v>
      </c>
      <c r="H332" s="96">
        <v>6</v>
      </c>
      <c r="I332" s="454">
        <v>1</v>
      </c>
      <c r="J332" s="412" t="s">
        <v>44</v>
      </c>
      <c r="K332" s="412" t="s">
        <v>45</v>
      </c>
      <c r="L332" s="135">
        <v>5200000</v>
      </c>
      <c r="M332" s="136">
        <v>31200000</v>
      </c>
      <c r="N332" s="96" t="s">
        <v>46</v>
      </c>
      <c r="O332" s="207" t="s">
        <v>47</v>
      </c>
      <c r="P332" s="454" t="s">
        <v>481</v>
      </c>
      <c r="Q332" s="212"/>
      <c r="R332" s="126" t="s">
        <v>474</v>
      </c>
      <c r="S332" s="127">
        <v>8131</v>
      </c>
      <c r="T332" s="127">
        <v>2024110010238</v>
      </c>
      <c r="U332" s="127">
        <v>7</v>
      </c>
      <c r="V332" s="128">
        <v>45712</v>
      </c>
      <c r="W332" s="99">
        <f t="shared" si="5"/>
        <v>2</v>
      </c>
      <c r="X332" s="132"/>
      <c r="Y332" s="131"/>
      <c r="Z332" s="132"/>
      <c r="AA332" s="132"/>
      <c r="AB332" s="452"/>
      <c r="AC332" s="453"/>
      <c r="AD332" s="453"/>
      <c r="AE332" s="453"/>
      <c r="AF332" s="453"/>
      <c r="AG332" s="453"/>
      <c r="AH332" s="453"/>
      <c r="AI332" s="453"/>
      <c r="AJ332" s="453"/>
      <c r="AK332" s="453"/>
    </row>
    <row r="333" spans="1:37" ht="12.75" customHeight="1">
      <c r="A333" s="122" t="s">
        <v>1384</v>
      </c>
      <c r="B333" s="123" t="s">
        <v>860</v>
      </c>
      <c r="C333" s="96" t="s">
        <v>476</v>
      </c>
      <c r="D333" s="96">
        <v>80111600</v>
      </c>
      <c r="E333" s="96" t="s">
        <v>861</v>
      </c>
      <c r="F333" s="96" t="s">
        <v>42</v>
      </c>
      <c r="G333" s="96" t="s">
        <v>43</v>
      </c>
      <c r="H333" s="96">
        <v>10</v>
      </c>
      <c r="I333" s="454">
        <v>1</v>
      </c>
      <c r="J333" s="412" t="s">
        <v>44</v>
      </c>
      <c r="K333" s="412" t="s">
        <v>45</v>
      </c>
      <c r="L333" s="135">
        <v>6000000</v>
      </c>
      <c r="M333" s="136">
        <f t="shared" ref="M333:M335" si="9">+H333*L333</f>
        <v>60000000</v>
      </c>
      <c r="N333" s="96" t="s">
        <v>46</v>
      </c>
      <c r="O333" s="207" t="s">
        <v>47</v>
      </c>
      <c r="P333" s="454" t="s">
        <v>481</v>
      </c>
      <c r="Q333" s="125" t="s">
        <v>1560</v>
      </c>
      <c r="R333" s="126" t="s">
        <v>474</v>
      </c>
      <c r="S333" s="127">
        <v>8131</v>
      </c>
      <c r="T333" s="127">
        <v>2024110010238</v>
      </c>
      <c r="U333" s="127">
        <v>7</v>
      </c>
      <c r="V333" s="128">
        <v>45712</v>
      </c>
      <c r="W333" s="99">
        <f t="shared" si="5"/>
        <v>2</v>
      </c>
      <c r="X333" s="132"/>
      <c r="Y333" s="131"/>
      <c r="Z333" s="132"/>
      <c r="AA333" s="132"/>
      <c r="AB333" s="452"/>
      <c r="AC333" s="453"/>
      <c r="AD333" s="453"/>
      <c r="AE333" s="453"/>
      <c r="AF333" s="453"/>
      <c r="AG333" s="453"/>
      <c r="AH333" s="453"/>
      <c r="AI333" s="453"/>
      <c r="AJ333" s="453"/>
      <c r="AK333" s="453"/>
    </row>
    <row r="334" spans="1:37" ht="12.75" customHeight="1">
      <c r="A334" s="122" t="s">
        <v>1655</v>
      </c>
      <c r="B334" s="123" t="s">
        <v>892</v>
      </c>
      <c r="C334" s="96" t="s">
        <v>476</v>
      </c>
      <c r="D334" s="96">
        <v>80111600</v>
      </c>
      <c r="E334" s="96" t="s">
        <v>843</v>
      </c>
      <c r="F334" s="96" t="s">
        <v>42</v>
      </c>
      <c r="G334" s="96" t="s">
        <v>43</v>
      </c>
      <c r="H334" s="96">
        <v>6</v>
      </c>
      <c r="I334" s="454">
        <v>1</v>
      </c>
      <c r="J334" s="412" t="s">
        <v>44</v>
      </c>
      <c r="K334" s="412" t="s">
        <v>45</v>
      </c>
      <c r="L334" s="135">
        <v>5200000</v>
      </c>
      <c r="M334" s="136">
        <f t="shared" si="9"/>
        <v>31200000</v>
      </c>
      <c r="N334" s="96" t="s">
        <v>46</v>
      </c>
      <c r="O334" s="207" t="s">
        <v>47</v>
      </c>
      <c r="P334" s="97" t="s">
        <v>481</v>
      </c>
      <c r="Q334" s="212"/>
      <c r="R334" s="126" t="s">
        <v>474</v>
      </c>
      <c r="S334" s="127">
        <v>8131</v>
      </c>
      <c r="T334" s="127">
        <v>2024110010238</v>
      </c>
      <c r="U334" s="127">
        <v>7</v>
      </c>
      <c r="V334" s="128">
        <v>45712</v>
      </c>
      <c r="W334" s="99">
        <f t="shared" si="5"/>
        <v>2</v>
      </c>
      <c r="X334" s="132"/>
      <c r="Y334" s="131"/>
      <c r="Z334" s="132"/>
      <c r="AA334" s="132"/>
      <c r="AB334" s="452"/>
      <c r="AC334" s="453"/>
      <c r="AD334" s="453"/>
      <c r="AE334" s="453"/>
      <c r="AF334" s="453"/>
      <c r="AG334" s="453"/>
      <c r="AH334" s="453"/>
      <c r="AI334" s="453"/>
      <c r="AJ334" s="453"/>
      <c r="AK334" s="453"/>
    </row>
    <row r="335" spans="1:37" ht="12.75" customHeight="1">
      <c r="A335" s="122" t="s">
        <v>1384</v>
      </c>
      <c r="B335" s="123" t="s">
        <v>892</v>
      </c>
      <c r="C335" s="96" t="s">
        <v>476</v>
      </c>
      <c r="D335" s="96">
        <v>80111600</v>
      </c>
      <c r="E335" s="96" t="s">
        <v>843</v>
      </c>
      <c r="F335" s="96" t="s">
        <v>43</v>
      </c>
      <c r="G335" s="96" t="s">
        <v>280</v>
      </c>
      <c r="H335" s="96">
        <v>5</v>
      </c>
      <c r="I335" s="454">
        <v>1</v>
      </c>
      <c r="J335" s="412" t="s">
        <v>44</v>
      </c>
      <c r="K335" s="412" t="s">
        <v>45</v>
      </c>
      <c r="L335" s="135">
        <v>5500000</v>
      </c>
      <c r="M335" s="136">
        <f t="shared" si="9"/>
        <v>27500000</v>
      </c>
      <c r="N335" s="96" t="s">
        <v>46</v>
      </c>
      <c r="O335" s="207" t="s">
        <v>47</v>
      </c>
      <c r="P335" s="97" t="s">
        <v>481</v>
      </c>
      <c r="Q335" s="125" t="s">
        <v>1561</v>
      </c>
      <c r="R335" s="126" t="s">
        <v>474</v>
      </c>
      <c r="S335" s="127">
        <v>8131</v>
      </c>
      <c r="T335" s="127">
        <v>2024110010238</v>
      </c>
      <c r="U335" s="127">
        <v>7</v>
      </c>
      <c r="V335" s="128">
        <v>45712</v>
      </c>
      <c r="W335" s="99">
        <f t="shared" si="5"/>
        <v>2</v>
      </c>
      <c r="X335" s="132"/>
      <c r="Y335" s="131"/>
      <c r="Z335" s="132"/>
      <c r="AA335" s="132"/>
      <c r="AB335" s="452"/>
      <c r="AC335" s="453"/>
      <c r="AD335" s="453"/>
      <c r="AE335" s="453"/>
      <c r="AF335" s="453"/>
      <c r="AG335" s="453"/>
      <c r="AH335" s="453"/>
      <c r="AI335" s="453"/>
      <c r="AJ335" s="453"/>
      <c r="AK335" s="453"/>
    </row>
    <row r="336" spans="1:37" ht="12.75" customHeight="1">
      <c r="A336" s="122" t="s">
        <v>1655</v>
      </c>
      <c r="B336" s="123" t="s">
        <v>862</v>
      </c>
      <c r="C336" s="96" t="s">
        <v>476</v>
      </c>
      <c r="D336" s="96">
        <v>80111600</v>
      </c>
      <c r="E336" s="96" t="s">
        <v>843</v>
      </c>
      <c r="F336" s="96" t="s">
        <v>42</v>
      </c>
      <c r="G336" s="96" t="s">
        <v>43</v>
      </c>
      <c r="H336" s="96">
        <v>6</v>
      </c>
      <c r="I336" s="97">
        <v>1</v>
      </c>
      <c r="J336" s="96" t="s">
        <v>44</v>
      </c>
      <c r="K336" s="96" t="s">
        <v>45</v>
      </c>
      <c r="L336" s="135">
        <v>4700000</v>
      </c>
      <c r="M336" s="136">
        <v>28200000</v>
      </c>
      <c r="N336" s="96" t="s">
        <v>46</v>
      </c>
      <c r="O336" s="207" t="s">
        <v>47</v>
      </c>
      <c r="P336" s="97" t="s">
        <v>481</v>
      </c>
      <c r="Q336" s="213"/>
      <c r="R336" s="126" t="s">
        <v>474</v>
      </c>
      <c r="S336" s="127">
        <v>8131</v>
      </c>
      <c r="T336" s="127">
        <v>2024110010238</v>
      </c>
      <c r="U336" s="127">
        <v>7</v>
      </c>
      <c r="V336" s="128">
        <v>45712</v>
      </c>
      <c r="W336" s="99">
        <f t="shared" si="5"/>
        <v>2</v>
      </c>
      <c r="X336" s="132"/>
      <c r="Y336" s="131"/>
      <c r="Z336" s="132"/>
      <c r="AA336" s="132"/>
      <c r="AB336" s="452"/>
      <c r="AC336" s="453"/>
      <c r="AD336" s="453"/>
      <c r="AE336" s="453"/>
      <c r="AF336" s="453"/>
      <c r="AG336" s="453"/>
      <c r="AH336" s="453"/>
      <c r="AI336" s="453"/>
      <c r="AJ336" s="453"/>
      <c r="AK336" s="453"/>
    </row>
    <row r="337" spans="1:37" ht="12.75" customHeight="1">
      <c r="A337" s="122" t="s">
        <v>1384</v>
      </c>
      <c r="B337" s="123" t="s">
        <v>862</v>
      </c>
      <c r="C337" s="96" t="s">
        <v>476</v>
      </c>
      <c r="D337" s="96">
        <v>80111600</v>
      </c>
      <c r="E337" s="96" t="s">
        <v>1562</v>
      </c>
      <c r="F337" s="96" t="s">
        <v>43</v>
      </c>
      <c r="G337" s="96" t="s">
        <v>280</v>
      </c>
      <c r="H337" s="96">
        <v>1</v>
      </c>
      <c r="I337" s="97">
        <v>1</v>
      </c>
      <c r="J337" s="96" t="s">
        <v>44</v>
      </c>
      <c r="K337" s="96" t="s">
        <v>45</v>
      </c>
      <c r="L337" s="135">
        <v>4800000</v>
      </c>
      <c r="M337" s="136">
        <v>8500000</v>
      </c>
      <c r="N337" s="96" t="s">
        <v>46</v>
      </c>
      <c r="O337" s="207" t="s">
        <v>47</v>
      </c>
      <c r="P337" s="97" t="s">
        <v>481</v>
      </c>
      <c r="Q337" s="125" t="s">
        <v>1563</v>
      </c>
      <c r="R337" s="126" t="s">
        <v>474</v>
      </c>
      <c r="S337" s="127">
        <v>8131</v>
      </c>
      <c r="T337" s="127">
        <v>2024110010238</v>
      </c>
      <c r="U337" s="127">
        <v>7</v>
      </c>
      <c r="V337" s="128">
        <v>45712</v>
      </c>
      <c r="W337" s="99">
        <f t="shared" si="5"/>
        <v>2</v>
      </c>
      <c r="X337" s="132"/>
      <c r="Y337" s="131"/>
      <c r="Z337" s="132"/>
      <c r="AA337" s="132"/>
      <c r="AB337" s="452"/>
      <c r="AC337" s="453"/>
      <c r="AD337" s="453"/>
      <c r="AE337" s="453"/>
      <c r="AF337" s="453"/>
      <c r="AG337" s="453"/>
      <c r="AH337" s="453"/>
      <c r="AI337" s="453"/>
      <c r="AJ337" s="453"/>
      <c r="AK337" s="453"/>
    </row>
    <row r="338" spans="1:37" ht="12.75" customHeight="1">
      <c r="A338" s="122" t="s">
        <v>1553</v>
      </c>
      <c r="B338" s="123" t="s">
        <v>865</v>
      </c>
      <c r="C338" s="96" t="s">
        <v>476</v>
      </c>
      <c r="D338" s="96">
        <v>80111600</v>
      </c>
      <c r="E338" s="96" t="s">
        <v>843</v>
      </c>
      <c r="F338" s="96" t="s">
        <v>42</v>
      </c>
      <c r="G338" s="96" t="s">
        <v>43</v>
      </c>
      <c r="H338" s="96">
        <v>6</v>
      </c>
      <c r="I338" s="97">
        <v>1</v>
      </c>
      <c r="J338" s="96" t="s">
        <v>44</v>
      </c>
      <c r="K338" s="96" t="s">
        <v>45</v>
      </c>
      <c r="L338" s="135">
        <v>3900000</v>
      </c>
      <c r="M338" s="136">
        <v>23400000</v>
      </c>
      <c r="N338" s="96" t="s">
        <v>46</v>
      </c>
      <c r="O338" s="207" t="s">
        <v>47</v>
      </c>
      <c r="P338" s="97" t="s">
        <v>481</v>
      </c>
      <c r="Q338" s="125" t="s">
        <v>1564</v>
      </c>
      <c r="R338" s="126" t="s">
        <v>474</v>
      </c>
      <c r="S338" s="127">
        <v>8131</v>
      </c>
      <c r="T338" s="127">
        <v>2024110010238</v>
      </c>
      <c r="U338" s="127">
        <v>7</v>
      </c>
      <c r="V338" s="128">
        <v>45712</v>
      </c>
      <c r="W338" s="99">
        <f t="shared" si="5"/>
        <v>1</v>
      </c>
      <c r="X338" s="132"/>
      <c r="Y338" s="131"/>
      <c r="Z338" s="132"/>
      <c r="AA338" s="132"/>
      <c r="AB338" s="452"/>
      <c r="AC338" s="453"/>
      <c r="AD338" s="453"/>
      <c r="AE338" s="453"/>
      <c r="AF338" s="453"/>
      <c r="AG338" s="453"/>
      <c r="AH338" s="453"/>
      <c r="AI338" s="453"/>
      <c r="AJ338" s="453"/>
      <c r="AK338" s="453"/>
    </row>
    <row r="339" spans="1:37" ht="12.75" customHeight="1">
      <c r="A339" s="122" t="s">
        <v>1655</v>
      </c>
      <c r="B339" s="123" t="s">
        <v>471</v>
      </c>
      <c r="C339" s="96" t="s">
        <v>476</v>
      </c>
      <c r="D339" s="137">
        <v>80111600</v>
      </c>
      <c r="E339" s="122" t="s">
        <v>477</v>
      </c>
      <c r="F339" s="122" t="s">
        <v>418</v>
      </c>
      <c r="G339" s="122" t="s">
        <v>479</v>
      </c>
      <c r="H339" s="122">
        <v>8</v>
      </c>
      <c r="I339" s="122">
        <v>1</v>
      </c>
      <c r="J339" s="122" t="s">
        <v>44</v>
      </c>
      <c r="K339" s="122" t="s">
        <v>45</v>
      </c>
      <c r="L339" s="214">
        <v>5454880</v>
      </c>
      <c r="M339" s="139">
        <f t="shared" ref="M339:M340" si="10">+L339*H339</f>
        <v>43639040</v>
      </c>
      <c r="N339" s="122" t="s">
        <v>480</v>
      </c>
      <c r="O339" s="122" t="s">
        <v>92</v>
      </c>
      <c r="P339" s="123" t="s">
        <v>481</v>
      </c>
      <c r="Q339" s="212"/>
      <c r="R339" s="126" t="s">
        <v>474</v>
      </c>
      <c r="S339" s="127">
        <v>8131</v>
      </c>
      <c r="T339" s="127">
        <v>2024110010238</v>
      </c>
      <c r="U339" s="127">
        <v>7</v>
      </c>
      <c r="V339" s="128">
        <v>45712</v>
      </c>
      <c r="W339" s="99">
        <f t="shared" si="5"/>
        <v>2</v>
      </c>
      <c r="X339" s="132"/>
      <c r="Y339" s="131"/>
      <c r="Z339" s="132"/>
      <c r="AA339" s="132"/>
      <c r="AB339" s="452"/>
      <c r="AC339" s="453"/>
      <c r="AD339" s="453"/>
      <c r="AE339" s="453"/>
      <c r="AF339" s="453"/>
      <c r="AG339" s="453"/>
      <c r="AH339" s="453"/>
      <c r="AI339" s="453"/>
      <c r="AJ339" s="453"/>
      <c r="AK339" s="453"/>
    </row>
    <row r="340" spans="1:37" ht="12.75" customHeight="1">
      <c r="A340" s="122" t="s">
        <v>1384</v>
      </c>
      <c r="B340" s="123" t="s">
        <v>471</v>
      </c>
      <c r="C340" s="96" t="s">
        <v>476</v>
      </c>
      <c r="D340" s="137">
        <v>80111600</v>
      </c>
      <c r="E340" s="122" t="s">
        <v>477</v>
      </c>
      <c r="F340" s="122" t="s">
        <v>479</v>
      </c>
      <c r="G340" s="122" t="s">
        <v>479</v>
      </c>
      <c r="H340" s="122">
        <v>6</v>
      </c>
      <c r="I340" s="122">
        <v>1</v>
      </c>
      <c r="J340" s="122" t="s">
        <v>44</v>
      </c>
      <c r="K340" s="122" t="s">
        <v>45</v>
      </c>
      <c r="L340" s="138">
        <v>4766308</v>
      </c>
      <c r="M340" s="139">
        <f t="shared" si="10"/>
        <v>28597848</v>
      </c>
      <c r="N340" s="122" t="s">
        <v>480</v>
      </c>
      <c r="O340" s="122" t="s">
        <v>92</v>
      </c>
      <c r="P340" s="123" t="s">
        <v>481</v>
      </c>
      <c r="Q340" s="125" t="s">
        <v>1565</v>
      </c>
      <c r="R340" s="126" t="s">
        <v>474</v>
      </c>
      <c r="S340" s="127">
        <v>8131</v>
      </c>
      <c r="T340" s="127">
        <v>2024110010238</v>
      </c>
      <c r="U340" s="127">
        <v>7</v>
      </c>
      <c r="V340" s="128">
        <v>45712</v>
      </c>
      <c r="W340" s="99">
        <f t="shared" si="5"/>
        <v>2</v>
      </c>
      <c r="X340" s="132"/>
      <c r="Y340" s="131"/>
      <c r="Z340" s="132"/>
      <c r="AA340" s="132"/>
      <c r="AB340" s="452"/>
      <c r="AC340" s="453"/>
      <c r="AD340" s="453"/>
      <c r="AE340" s="453"/>
      <c r="AF340" s="453"/>
      <c r="AG340" s="453"/>
      <c r="AH340" s="453"/>
      <c r="AI340" s="453"/>
      <c r="AJ340" s="453"/>
      <c r="AK340" s="453"/>
    </row>
    <row r="341" spans="1:37" ht="12.75" customHeight="1">
      <c r="A341" s="122" t="s">
        <v>1655</v>
      </c>
      <c r="B341" s="123" t="s">
        <v>537</v>
      </c>
      <c r="C341" s="96" t="s">
        <v>476</v>
      </c>
      <c r="D341" s="137">
        <v>80111600</v>
      </c>
      <c r="E341" s="122" t="s">
        <v>538</v>
      </c>
      <c r="F341" s="140" t="s">
        <v>42</v>
      </c>
      <c r="G341" s="140" t="s">
        <v>43</v>
      </c>
      <c r="H341" s="122">
        <v>6</v>
      </c>
      <c r="I341" s="122">
        <v>1</v>
      </c>
      <c r="J341" s="122" t="s">
        <v>44</v>
      </c>
      <c r="K341" s="122" t="s">
        <v>45</v>
      </c>
      <c r="L341" s="138">
        <v>5200000</v>
      </c>
      <c r="M341" s="139">
        <v>31200000</v>
      </c>
      <c r="N341" s="122" t="s">
        <v>480</v>
      </c>
      <c r="O341" s="122" t="s">
        <v>47</v>
      </c>
      <c r="P341" s="123" t="s">
        <v>481</v>
      </c>
      <c r="Q341" s="212"/>
      <c r="R341" s="126" t="s">
        <v>474</v>
      </c>
      <c r="S341" s="127">
        <v>8131</v>
      </c>
      <c r="T341" s="127">
        <v>2024110010238</v>
      </c>
      <c r="U341" s="127">
        <v>7</v>
      </c>
      <c r="V341" s="128">
        <v>45712</v>
      </c>
      <c r="W341" s="99">
        <f t="shared" si="5"/>
        <v>2</v>
      </c>
      <c r="X341" s="132"/>
      <c r="Y341" s="131"/>
      <c r="Z341" s="132"/>
      <c r="AA341" s="132"/>
      <c r="AB341" s="452"/>
      <c r="AC341" s="453"/>
      <c r="AD341" s="453"/>
      <c r="AE341" s="453"/>
      <c r="AF341" s="453"/>
      <c r="AG341" s="453"/>
      <c r="AH341" s="453"/>
      <c r="AI341" s="453"/>
      <c r="AJ341" s="453"/>
      <c r="AK341" s="453"/>
    </row>
    <row r="342" spans="1:37" ht="12.75" customHeight="1">
      <c r="A342" s="122" t="s">
        <v>1384</v>
      </c>
      <c r="B342" s="123" t="s">
        <v>537</v>
      </c>
      <c r="C342" s="96" t="s">
        <v>476</v>
      </c>
      <c r="D342" s="137">
        <v>80111600</v>
      </c>
      <c r="E342" s="122" t="s">
        <v>536</v>
      </c>
      <c r="F342" s="140" t="s">
        <v>43</v>
      </c>
      <c r="G342" s="140" t="s">
        <v>43</v>
      </c>
      <c r="H342" s="122">
        <v>5</v>
      </c>
      <c r="I342" s="122">
        <v>1</v>
      </c>
      <c r="J342" s="122" t="s">
        <v>44</v>
      </c>
      <c r="K342" s="122" t="s">
        <v>45</v>
      </c>
      <c r="L342" s="138">
        <v>7000000</v>
      </c>
      <c r="M342" s="139">
        <f t="shared" ref="M342:M346" si="11">+L342*H342</f>
        <v>35000000</v>
      </c>
      <c r="N342" s="122" t="s">
        <v>480</v>
      </c>
      <c r="O342" s="122" t="s">
        <v>47</v>
      </c>
      <c r="P342" s="123" t="s">
        <v>481</v>
      </c>
      <c r="Q342" s="125" t="s">
        <v>1566</v>
      </c>
      <c r="R342" s="126" t="s">
        <v>474</v>
      </c>
      <c r="S342" s="127">
        <v>8131</v>
      </c>
      <c r="T342" s="127">
        <v>2024110010238</v>
      </c>
      <c r="U342" s="127">
        <v>7</v>
      </c>
      <c r="V342" s="128">
        <v>45712</v>
      </c>
      <c r="W342" s="99">
        <f t="shared" si="5"/>
        <v>2</v>
      </c>
      <c r="X342" s="132"/>
      <c r="Y342" s="131"/>
      <c r="Z342" s="132"/>
      <c r="AA342" s="132"/>
      <c r="AB342" s="452"/>
      <c r="AC342" s="453"/>
      <c r="AD342" s="453"/>
      <c r="AE342" s="453"/>
      <c r="AF342" s="453"/>
      <c r="AG342" s="453"/>
      <c r="AH342" s="453"/>
      <c r="AI342" s="453"/>
      <c r="AJ342" s="453"/>
      <c r="AK342" s="453"/>
    </row>
    <row r="343" spans="1:37" ht="12.75" customHeight="1">
      <c r="A343" s="122" t="s">
        <v>1655</v>
      </c>
      <c r="B343" s="123" t="s">
        <v>541</v>
      </c>
      <c r="C343" s="122" t="s">
        <v>476</v>
      </c>
      <c r="D343" s="137">
        <v>80111600</v>
      </c>
      <c r="E343" s="122" t="s">
        <v>542</v>
      </c>
      <c r="F343" s="122" t="s">
        <v>42</v>
      </c>
      <c r="G343" s="122" t="s">
        <v>43</v>
      </c>
      <c r="H343" s="122">
        <v>6</v>
      </c>
      <c r="I343" s="122">
        <v>1</v>
      </c>
      <c r="J343" s="122" t="s">
        <v>44</v>
      </c>
      <c r="K343" s="122" t="s">
        <v>45</v>
      </c>
      <c r="L343" s="138">
        <v>5000000</v>
      </c>
      <c r="M343" s="139">
        <f t="shared" si="11"/>
        <v>30000000</v>
      </c>
      <c r="N343" s="122" t="s">
        <v>480</v>
      </c>
      <c r="O343" s="122" t="s">
        <v>47</v>
      </c>
      <c r="P343" s="123" t="s">
        <v>481</v>
      </c>
      <c r="Q343" s="212"/>
      <c r="R343" s="126" t="s">
        <v>474</v>
      </c>
      <c r="S343" s="127">
        <v>8131</v>
      </c>
      <c r="T343" s="127">
        <v>2024110010238</v>
      </c>
      <c r="U343" s="127">
        <v>7</v>
      </c>
      <c r="V343" s="128">
        <v>45712</v>
      </c>
      <c r="W343" s="99">
        <f t="shared" si="5"/>
        <v>2</v>
      </c>
      <c r="X343" s="132"/>
      <c r="Y343" s="131"/>
      <c r="Z343" s="132"/>
      <c r="AA343" s="132"/>
      <c r="AB343" s="452"/>
      <c r="AC343" s="453"/>
      <c r="AD343" s="453"/>
      <c r="AE343" s="453"/>
      <c r="AF343" s="453"/>
      <c r="AG343" s="453"/>
      <c r="AH343" s="453"/>
      <c r="AI343" s="453"/>
      <c r="AJ343" s="453"/>
      <c r="AK343" s="453"/>
    </row>
    <row r="344" spans="1:37" ht="12.75" customHeight="1">
      <c r="A344" s="122" t="s">
        <v>1384</v>
      </c>
      <c r="B344" s="123" t="s">
        <v>541</v>
      </c>
      <c r="C344" s="122" t="s">
        <v>476</v>
      </c>
      <c r="D344" s="137">
        <v>80111600</v>
      </c>
      <c r="E344" s="122" t="s">
        <v>542</v>
      </c>
      <c r="F344" s="122" t="s">
        <v>43</v>
      </c>
      <c r="G344" s="122" t="s">
        <v>43</v>
      </c>
      <c r="H344" s="122">
        <v>10</v>
      </c>
      <c r="I344" s="141">
        <v>1</v>
      </c>
      <c r="J344" s="122" t="s">
        <v>44</v>
      </c>
      <c r="K344" s="122" t="s">
        <v>45</v>
      </c>
      <c r="L344" s="142">
        <v>5000000</v>
      </c>
      <c r="M344" s="143">
        <f t="shared" si="11"/>
        <v>50000000</v>
      </c>
      <c r="N344" s="122" t="s">
        <v>480</v>
      </c>
      <c r="O344" s="122" t="s">
        <v>47</v>
      </c>
      <c r="P344" s="123" t="s">
        <v>481</v>
      </c>
      <c r="Q344" s="125" t="s">
        <v>1567</v>
      </c>
      <c r="R344" s="126" t="s">
        <v>474</v>
      </c>
      <c r="S344" s="127">
        <v>8131</v>
      </c>
      <c r="T344" s="127">
        <v>2024110010238</v>
      </c>
      <c r="U344" s="127">
        <v>7</v>
      </c>
      <c r="V344" s="128">
        <v>45712</v>
      </c>
      <c r="W344" s="99">
        <f t="shared" si="5"/>
        <v>2</v>
      </c>
      <c r="X344" s="132"/>
      <c r="Y344" s="131"/>
      <c r="Z344" s="132"/>
      <c r="AA344" s="132"/>
      <c r="AB344" s="452"/>
      <c r="AC344" s="453"/>
      <c r="AD344" s="453"/>
      <c r="AE344" s="453"/>
      <c r="AF344" s="453"/>
      <c r="AG344" s="453"/>
      <c r="AH344" s="453"/>
      <c r="AI344" s="453"/>
      <c r="AJ344" s="453"/>
      <c r="AK344" s="453"/>
    </row>
    <row r="345" spans="1:37" ht="12.75" customHeight="1">
      <c r="A345" s="122" t="s">
        <v>1655</v>
      </c>
      <c r="B345" s="123" t="s">
        <v>558</v>
      </c>
      <c r="C345" s="122" t="s">
        <v>476</v>
      </c>
      <c r="D345" s="122">
        <v>80111600</v>
      </c>
      <c r="E345" s="122" t="s">
        <v>548</v>
      </c>
      <c r="F345" s="122" t="s">
        <v>42</v>
      </c>
      <c r="G345" s="122" t="s">
        <v>43</v>
      </c>
      <c r="H345" s="122">
        <v>6</v>
      </c>
      <c r="I345" s="122">
        <v>1</v>
      </c>
      <c r="J345" s="122" t="s">
        <v>44</v>
      </c>
      <c r="K345" s="122" t="s">
        <v>45</v>
      </c>
      <c r="L345" s="142">
        <v>4400000</v>
      </c>
      <c r="M345" s="139">
        <f t="shared" si="11"/>
        <v>26400000</v>
      </c>
      <c r="N345" s="122" t="s">
        <v>480</v>
      </c>
      <c r="O345" s="122" t="s">
        <v>47</v>
      </c>
      <c r="P345" s="123" t="s">
        <v>481</v>
      </c>
      <c r="Q345" s="212"/>
      <c r="R345" s="126" t="s">
        <v>474</v>
      </c>
      <c r="S345" s="127">
        <v>8131</v>
      </c>
      <c r="T345" s="127">
        <v>2024110010238</v>
      </c>
      <c r="U345" s="127">
        <v>7</v>
      </c>
      <c r="V345" s="128">
        <v>45712</v>
      </c>
      <c r="W345" s="99">
        <f t="shared" si="5"/>
        <v>2</v>
      </c>
      <c r="X345" s="132"/>
      <c r="Y345" s="131"/>
      <c r="Z345" s="132"/>
      <c r="AA345" s="132"/>
      <c r="AB345" s="452"/>
      <c r="AC345" s="453"/>
      <c r="AD345" s="453"/>
      <c r="AE345" s="453"/>
      <c r="AF345" s="453"/>
      <c r="AG345" s="453"/>
      <c r="AH345" s="453"/>
      <c r="AI345" s="453"/>
      <c r="AJ345" s="453"/>
      <c r="AK345" s="453"/>
    </row>
    <row r="346" spans="1:37" ht="12.75" customHeight="1">
      <c r="A346" s="122" t="s">
        <v>1384</v>
      </c>
      <c r="B346" s="123" t="s">
        <v>558</v>
      </c>
      <c r="C346" s="122" t="s">
        <v>476</v>
      </c>
      <c r="D346" s="122">
        <v>80111600</v>
      </c>
      <c r="E346" s="122" t="s">
        <v>1568</v>
      </c>
      <c r="F346" s="122" t="s">
        <v>43</v>
      </c>
      <c r="G346" s="122" t="s">
        <v>43</v>
      </c>
      <c r="H346" s="122">
        <v>6</v>
      </c>
      <c r="I346" s="122">
        <v>1</v>
      </c>
      <c r="J346" s="122" t="s">
        <v>44</v>
      </c>
      <c r="K346" s="122" t="s">
        <v>45</v>
      </c>
      <c r="L346" s="142">
        <v>4400000</v>
      </c>
      <c r="M346" s="142">
        <f t="shared" si="11"/>
        <v>26400000</v>
      </c>
      <c r="N346" s="122" t="s">
        <v>480</v>
      </c>
      <c r="O346" s="122" t="s">
        <v>47</v>
      </c>
      <c r="P346" s="123" t="s">
        <v>481</v>
      </c>
      <c r="Q346" s="125" t="s">
        <v>1569</v>
      </c>
      <c r="R346" s="126" t="s">
        <v>474</v>
      </c>
      <c r="S346" s="127">
        <v>8131</v>
      </c>
      <c r="T346" s="127">
        <v>2024110010238</v>
      </c>
      <c r="U346" s="127">
        <v>7</v>
      </c>
      <c r="V346" s="128">
        <v>45712</v>
      </c>
      <c r="W346" s="99">
        <f t="shared" si="5"/>
        <v>2</v>
      </c>
      <c r="X346" s="132"/>
      <c r="Y346" s="131"/>
      <c r="Z346" s="132"/>
      <c r="AA346" s="132"/>
      <c r="AB346" s="452"/>
      <c r="AC346" s="453"/>
      <c r="AD346" s="453"/>
      <c r="AE346" s="453"/>
      <c r="AF346" s="453"/>
      <c r="AG346" s="453"/>
      <c r="AH346" s="453"/>
      <c r="AI346" s="453"/>
      <c r="AJ346" s="453"/>
      <c r="AK346" s="453"/>
    </row>
    <row r="347" spans="1:37" ht="12.75" customHeight="1">
      <c r="A347" s="122" t="s">
        <v>1655</v>
      </c>
      <c r="B347" s="123" t="s">
        <v>568</v>
      </c>
      <c r="C347" s="122" t="s">
        <v>476</v>
      </c>
      <c r="D347" s="122" t="s">
        <v>416</v>
      </c>
      <c r="E347" s="122" t="s">
        <v>569</v>
      </c>
      <c r="F347" s="122" t="s">
        <v>1570</v>
      </c>
      <c r="G347" s="122" t="s">
        <v>1570</v>
      </c>
      <c r="H347" s="122">
        <v>9</v>
      </c>
      <c r="I347" s="122">
        <v>1</v>
      </c>
      <c r="J347" s="122" t="s">
        <v>419</v>
      </c>
      <c r="K347" s="122" t="s">
        <v>45</v>
      </c>
      <c r="L347" s="144"/>
      <c r="M347" s="215">
        <v>324266308</v>
      </c>
      <c r="N347" s="122" t="s">
        <v>480</v>
      </c>
      <c r="O347" s="122" t="s">
        <v>47</v>
      </c>
      <c r="P347" s="123" t="s">
        <v>481</v>
      </c>
      <c r="Q347" s="212"/>
      <c r="R347" s="126" t="s">
        <v>474</v>
      </c>
      <c r="S347" s="127">
        <v>8131</v>
      </c>
      <c r="T347" s="127">
        <v>2024110010238</v>
      </c>
      <c r="U347" s="127">
        <v>7</v>
      </c>
      <c r="V347" s="128">
        <v>45712</v>
      </c>
      <c r="W347" s="99">
        <f t="shared" si="5"/>
        <v>2</v>
      </c>
      <c r="X347" s="127"/>
      <c r="Y347" s="129"/>
      <c r="Z347" s="127"/>
      <c r="AA347" s="127"/>
      <c r="AB347" s="130"/>
      <c r="AC347" s="127"/>
      <c r="AD347" s="127"/>
      <c r="AE347" s="127"/>
      <c r="AF347" s="127"/>
      <c r="AG347" s="127"/>
      <c r="AH347" s="127"/>
      <c r="AI347" s="127"/>
      <c r="AJ347" s="127"/>
      <c r="AK347" s="127"/>
    </row>
    <row r="348" spans="1:37" ht="12.75" customHeight="1">
      <c r="A348" s="122" t="s">
        <v>1384</v>
      </c>
      <c r="B348" s="123" t="s">
        <v>568</v>
      </c>
      <c r="C348" s="122" t="s">
        <v>476</v>
      </c>
      <c r="D348" s="122" t="s">
        <v>416</v>
      </c>
      <c r="E348" s="122" t="s">
        <v>569</v>
      </c>
      <c r="F348" s="122" t="s">
        <v>1570</v>
      </c>
      <c r="G348" s="122" t="s">
        <v>1570</v>
      </c>
      <c r="H348" s="122">
        <v>9</v>
      </c>
      <c r="I348" s="122">
        <v>1</v>
      </c>
      <c r="J348" s="122" t="s">
        <v>419</v>
      </c>
      <c r="K348" s="122" t="s">
        <v>45</v>
      </c>
      <c r="L348" s="144"/>
      <c r="M348" s="145">
        <v>316377036</v>
      </c>
      <c r="N348" s="122" t="s">
        <v>480</v>
      </c>
      <c r="O348" s="122" t="s">
        <v>47</v>
      </c>
      <c r="P348" s="123" t="s">
        <v>481</v>
      </c>
      <c r="Q348" s="125" t="s">
        <v>1571</v>
      </c>
      <c r="R348" s="126" t="s">
        <v>474</v>
      </c>
      <c r="S348" s="127">
        <v>8131</v>
      </c>
      <c r="T348" s="127">
        <v>2024110010238</v>
      </c>
      <c r="U348" s="127">
        <v>7</v>
      </c>
      <c r="V348" s="128">
        <v>45712</v>
      </c>
      <c r="W348" s="99">
        <f t="shared" si="5"/>
        <v>2</v>
      </c>
      <c r="X348" s="127"/>
      <c r="Y348" s="129"/>
      <c r="Z348" s="127"/>
      <c r="AA348" s="127"/>
      <c r="AB348" s="130"/>
      <c r="AC348" s="127"/>
      <c r="AD348" s="127"/>
      <c r="AE348" s="127"/>
      <c r="AF348" s="127"/>
      <c r="AG348" s="127"/>
      <c r="AH348" s="127"/>
      <c r="AI348" s="127"/>
      <c r="AJ348" s="127"/>
      <c r="AK348" s="127"/>
    </row>
    <row r="349" spans="1:37" ht="12.75" customHeight="1">
      <c r="A349" s="122" t="s">
        <v>1655</v>
      </c>
      <c r="B349" s="123" t="s">
        <v>535</v>
      </c>
      <c r="C349" s="122" t="s">
        <v>476</v>
      </c>
      <c r="D349" s="122">
        <v>80111600</v>
      </c>
      <c r="E349" s="122" t="s">
        <v>536</v>
      </c>
      <c r="F349" s="122" t="s">
        <v>42</v>
      </c>
      <c r="G349" s="122" t="s">
        <v>43</v>
      </c>
      <c r="H349" s="122">
        <v>6</v>
      </c>
      <c r="I349" s="122">
        <v>1</v>
      </c>
      <c r="J349" s="122" t="s">
        <v>44</v>
      </c>
      <c r="K349" s="122" t="s">
        <v>45</v>
      </c>
      <c r="L349" s="138">
        <v>6500000</v>
      </c>
      <c r="M349" s="139">
        <v>39000000</v>
      </c>
      <c r="N349" s="122" t="s">
        <v>480</v>
      </c>
      <c r="O349" s="122" t="s">
        <v>47</v>
      </c>
      <c r="P349" s="122" t="s">
        <v>481</v>
      </c>
      <c r="Q349" s="212"/>
      <c r="R349" s="126" t="s">
        <v>474</v>
      </c>
      <c r="S349" s="127">
        <v>8131</v>
      </c>
      <c r="T349" s="127">
        <v>2024110010238</v>
      </c>
      <c r="U349" s="127">
        <v>7</v>
      </c>
      <c r="V349" s="128">
        <v>45712</v>
      </c>
      <c r="W349" s="99">
        <f t="shared" si="5"/>
        <v>2</v>
      </c>
      <c r="X349" s="127"/>
      <c r="Y349" s="129"/>
      <c r="Z349" s="127"/>
      <c r="AA349" s="127"/>
      <c r="AB349" s="130"/>
      <c r="AC349" s="127"/>
      <c r="AD349" s="127"/>
      <c r="AE349" s="127"/>
      <c r="AF349" s="127"/>
      <c r="AG349" s="127"/>
      <c r="AH349" s="127"/>
      <c r="AI349" s="127"/>
      <c r="AJ349" s="127"/>
      <c r="AK349" s="127"/>
    </row>
    <row r="350" spans="1:37" ht="12.75" customHeight="1">
      <c r="A350" s="122" t="s">
        <v>1384</v>
      </c>
      <c r="B350" s="123" t="s">
        <v>535</v>
      </c>
      <c r="C350" s="122" t="s">
        <v>476</v>
      </c>
      <c r="D350" s="122">
        <v>80111600</v>
      </c>
      <c r="E350" s="122" t="s">
        <v>512</v>
      </c>
      <c r="F350" s="122" t="s">
        <v>90</v>
      </c>
      <c r="G350" s="122" t="s">
        <v>150</v>
      </c>
      <c r="H350" s="122">
        <v>8</v>
      </c>
      <c r="I350" s="122">
        <v>1</v>
      </c>
      <c r="J350" s="122" t="s">
        <v>44</v>
      </c>
      <c r="K350" s="122" t="s">
        <v>45</v>
      </c>
      <c r="L350" s="138">
        <v>4766308</v>
      </c>
      <c r="M350" s="139">
        <f>+L350*H350</f>
        <v>38130464</v>
      </c>
      <c r="N350" s="122" t="s">
        <v>480</v>
      </c>
      <c r="O350" s="122" t="s">
        <v>47</v>
      </c>
      <c r="P350" s="122" t="s">
        <v>481</v>
      </c>
      <c r="Q350" s="125" t="s">
        <v>1572</v>
      </c>
      <c r="R350" s="126" t="s">
        <v>474</v>
      </c>
      <c r="S350" s="127">
        <v>8131</v>
      </c>
      <c r="T350" s="127">
        <v>2024110010238</v>
      </c>
      <c r="U350" s="127">
        <v>7</v>
      </c>
      <c r="V350" s="128">
        <v>45712</v>
      </c>
      <c r="W350" s="99">
        <f t="shared" si="5"/>
        <v>2</v>
      </c>
      <c r="X350" s="127"/>
      <c r="Y350" s="129"/>
      <c r="Z350" s="127"/>
      <c r="AA350" s="127"/>
      <c r="AB350" s="130"/>
      <c r="AC350" s="127"/>
      <c r="AD350" s="127"/>
      <c r="AE350" s="127"/>
      <c r="AF350" s="127"/>
      <c r="AG350" s="127"/>
      <c r="AH350" s="127"/>
      <c r="AI350" s="127"/>
      <c r="AJ350" s="127"/>
      <c r="AK350" s="127"/>
    </row>
    <row r="351" spans="1:37" ht="12.75" customHeight="1">
      <c r="A351" s="122" t="s">
        <v>1655</v>
      </c>
      <c r="B351" s="146" t="s">
        <v>749</v>
      </c>
      <c r="C351" s="122" t="s">
        <v>588</v>
      </c>
      <c r="D351" s="122">
        <v>80111600</v>
      </c>
      <c r="E351" s="122" t="s">
        <v>751</v>
      </c>
      <c r="F351" s="122" t="s">
        <v>418</v>
      </c>
      <c r="G351" s="122" t="s">
        <v>479</v>
      </c>
      <c r="H351" s="122">
        <v>6</v>
      </c>
      <c r="I351" s="123">
        <v>6</v>
      </c>
      <c r="J351" s="122" t="s">
        <v>44</v>
      </c>
      <c r="K351" s="122" t="s">
        <v>45</v>
      </c>
      <c r="L351" s="138">
        <v>5500000</v>
      </c>
      <c r="M351" s="215">
        <v>55000000</v>
      </c>
      <c r="N351" s="122" t="s">
        <v>752</v>
      </c>
      <c r="O351" s="122" t="s">
        <v>92</v>
      </c>
      <c r="P351" s="123" t="s">
        <v>481</v>
      </c>
      <c r="Q351" s="212"/>
      <c r="R351" s="126" t="s">
        <v>474</v>
      </c>
      <c r="S351" s="127">
        <v>8131</v>
      </c>
      <c r="T351" s="127">
        <v>2024110010238</v>
      </c>
      <c r="U351" s="127">
        <v>7</v>
      </c>
      <c r="V351" s="128">
        <v>45712</v>
      </c>
      <c r="W351" s="99">
        <f t="shared" si="5"/>
        <v>2</v>
      </c>
      <c r="X351" s="127"/>
      <c r="Y351" s="129"/>
      <c r="Z351" s="127"/>
      <c r="AA351" s="127"/>
      <c r="AB351" s="130"/>
      <c r="AC351" s="127"/>
      <c r="AD351" s="127"/>
      <c r="AE351" s="127"/>
      <c r="AF351" s="127"/>
      <c r="AG351" s="127"/>
      <c r="AH351" s="127"/>
      <c r="AI351" s="127"/>
      <c r="AJ351" s="127"/>
      <c r="AK351" s="127"/>
    </row>
    <row r="352" spans="1:37" ht="12.75" customHeight="1">
      <c r="A352" s="122" t="s">
        <v>1384</v>
      </c>
      <c r="B352" s="146" t="s">
        <v>749</v>
      </c>
      <c r="C352" s="122" t="s">
        <v>588</v>
      </c>
      <c r="D352" s="122">
        <v>80111600</v>
      </c>
      <c r="E352" s="122" t="s">
        <v>1573</v>
      </c>
      <c r="F352" s="122" t="s">
        <v>418</v>
      </c>
      <c r="G352" s="122" t="s">
        <v>479</v>
      </c>
      <c r="H352" s="122">
        <v>6</v>
      </c>
      <c r="I352" s="123">
        <v>1</v>
      </c>
      <c r="J352" s="122" t="s">
        <v>44</v>
      </c>
      <c r="K352" s="122" t="s">
        <v>45</v>
      </c>
      <c r="L352" s="139">
        <v>5500000</v>
      </c>
      <c r="M352" s="147">
        <v>33000000</v>
      </c>
      <c r="N352" s="122" t="s">
        <v>752</v>
      </c>
      <c r="O352" s="122" t="s">
        <v>92</v>
      </c>
      <c r="P352" s="123" t="s">
        <v>481</v>
      </c>
      <c r="Q352" s="125" t="s">
        <v>1574</v>
      </c>
      <c r="R352" s="126" t="s">
        <v>474</v>
      </c>
      <c r="S352" s="127">
        <v>8131</v>
      </c>
      <c r="T352" s="127">
        <v>2024110010238</v>
      </c>
      <c r="U352" s="127">
        <v>7</v>
      </c>
      <c r="V352" s="128">
        <v>45712</v>
      </c>
      <c r="W352" s="99">
        <f t="shared" si="5"/>
        <v>2</v>
      </c>
      <c r="X352" s="127"/>
      <c r="Y352" s="129"/>
      <c r="Z352" s="127"/>
      <c r="AA352" s="127"/>
      <c r="AB352" s="130"/>
      <c r="AC352" s="127"/>
      <c r="AD352" s="127"/>
      <c r="AE352" s="127"/>
      <c r="AF352" s="127"/>
      <c r="AG352" s="127"/>
      <c r="AH352" s="127"/>
      <c r="AI352" s="127"/>
      <c r="AJ352" s="127"/>
      <c r="AK352" s="127"/>
    </row>
    <row r="353" spans="1:37" ht="12.75" customHeight="1">
      <c r="A353" s="122" t="s">
        <v>1655</v>
      </c>
      <c r="B353" s="146" t="s">
        <v>753</v>
      </c>
      <c r="C353" s="122" t="s">
        <v>588</v>
      </c>
      <c r="D353" s="122">
        <v>80111600</v>
      </c>
      <c r="E353" s="122" t="s">
        <v>754</v>
      </c>
      <c r="F353" s="122" t="s">
        <v>418</v>
      </c>
      <c r="G353" s="122" t="s">
        <v>479</v>
      </c>
      <c r="H353" s="122">
        <v>6</v>
      </c>
      <c r="I353" s="123">
        <v>6</v>
      </c>
      <c r="J353" s="122" t="s">
        <v>44</v>
      </c>
      <c r="K353" s="122" t="s">
        <v>45</v>
      </c>
      <c r="L353" s="138">
        <v>3400000</v>
      </c>
      <c r="M353" s="145">
        <f t="shared" ref="M353:M393" si="12">+L353/30*180</f>
        <v>20400000</v>
      </c>
      <c r="N353" s="122" t="s">
        <v>752</v>
      </c>
      <c r="O353" s="122" t="s">
        <v>47</v>
      </c>
      <c r="P353" s="123" t="s">
        <v>481</v>
      </c>
      <c r="Q353" s="212"/>
      <c r="R353" s="126" t="s">
        <v>474</v>
      </c>
      <c r="S353" s="127">
        <v>8131</v>
      </c>
      <c r="T353" s="127">
        <v>2024110010238</v>
      </c>
      <c r="U353" s="127">
        <v>7</v>
      </c>
      <c r="V353" s="128">
        <v>45712</v>
      </c>
      <c r="W353" s="99">
        <f t="shared" si="5"/>
        <v>2</v>
      </c>
      <c r="X353" s="127"/>
      <c r="Y353" s="129"/>
      <c r="Z353" s="127"/>
      <c r="AA353" s="127"/>
      <c r="AB353" s="130"/>
      <c r="AC353" s="127"/>
      <c r="AD353" s="127"/>
      <c r="AE353" s="127"/>
      <c r="AF353" s="127"/>
      <c r="AG353" s="127"/>
      <c r="AH353" s="127"/>
      <c r="AI353" s="127"/>
      <c r="AJ353" s="127"/>
      <c r="AK353" s="127"/>
    </row>
    <row r="354" spans="1:37" ht="12.75" customHeight="1">
      <c r="A354" s="122" t="s">
        <v>1384</v>
      </c>
      <c r="B354" s="146" t="s">
        <v>753</v>
      </c>
      <c r="C354" s="122" t="s">
        <v>588</v>
      </c>
      <c r="D354" s="122">
        <v>80111601</v>
      </c>
      <c r="E354" s="122" t="s">
        <v>1575</v>
      </c>
      <c r="F354" s="122" t="s">
        <v>418</v>
      </c>
      <c r="G354" s="122" t="s">
        <v>479</v>
      </c>
      <c r="H354" s="122">
        <v>6</v>
      </c>
      <c r="I354" s="123">
        <v>1</v>
      </c>
      <c r="J354" s="122" t="s">
        <v>44</v>
      </c>
      <c r="K354" s="122" t="s">
        <v>45</v>
      </c>
      <c r="L354" s="139">
        <v>3400000</v>
      </c>
      <c r="M354" s="139">
        <f t="shared" si="12"/>
        <v>20400000</v>
      </c>
      <c r="N354" s="122" t="s">
        <v>752</v>
      </c>
      <c r="O354" s="122" t="s">
        <v>47</v>
      </c>
      <c r="P354" s="123" t="s">
        <v>481</v>
      </c>
      <c r="Q354" s="125" t="s">
        <v>1576</v>
      </c>
      <c r="R354" s="126" t="s">
        <v>474</v>
      </c>
      <c r="S354" s="127">
        <v>8131</v>
      </c>
      <c r="T354" s="127">
        <v>2024110010238</v>
      </c>
      <c r="U354" s="127">
        <v>7</v>
      </c>
      <c r="V354" s="128">
        <v>45712</v>
      </c>
      <c r="W354" s="99">
        <f t="shared" si="5"/>
        <v>2</v>
      </c>
      <c r="X354" s="127"/>
      <c r="Y354" s="129"/>
      <c r="Z354" s="127"/>
      <c r="AA354" s="127"/>
      <c r="AB354" s="130"/>
      <c r="AC354" s="127"/>
      <c r="AD354" s="127"/>
      <c r="AE354" s="127"/>
      <c r="AF354" s="127"/>
      <c r="AG354" s="127"/>
      <c r="AH354" s="127"/>
      <c r="AI354" s="127"/>
      <c r="AJ354" s="127"/>
      <c r="AK354" s="127"/>
    </row>
    <row r="355" spans="1:37" ht="12.75" customHeight="1">
      <c r="A355" s="122" t="s">
        <v>1655</v>
      </c>
      <c r="B355" s="146" t="s">
        <v>755</v>
      </c>
      <c r="C355" s="122" t="s">
        <v>588</v>
      </c>
      <c r="D355" s="122">
        <v>80111600</v>
      </c>
      <c r="E355" s="122" t="s">
        <v>754</v>
      </c>
      <c r="F355" s="122" t="s">
        <v>418</v>
      </c>
      <c r="G355" s="122" t="s">
        <v>479</v>
      </c>
      <c r="H355" s="122">
        <v>6</v>
      </c>
      <c r="I355" s="123">
        <v>6</v>
      </c>
      <c r="J355" s="122" t="s">
        <v>44</v>
      </c>
      <c r="K355" s="122" t="s">
        <v>45</v>
      </c>
      <c r="L355" s="138">
        <v>3400000</v>
      </c>
      <c r="M355" s="145">
        <f t="shared" si="12"/>
        <v>20400000</v>
      </c>
      <c r="N355" s="122" t="s">
        <v>752</v>
      </c>
      <c r="O355" s="122" t="s">
        <v>47</v>
      </c>
      <c r="P355" s="123" t="s">
        <v>481</v>
      </c>
      <c r="Q355" s="212"/>
      <c r="R355" s="126" t="s">
        <v>474</v>
      </c>
      <c r="S355" s="127">
        <v>8131</v>
      </c>
      <c r="T355" s="127">
        <v>2024110010238</v>
      </c>
      <c r="U355" s="127">
        <v>7</v>
      </c>
      <c r="V355" s="128">
        <v>45712</v>
      </c>
      <c r="W355" s="99">
        <f t="shared" si="5"/>
        <v>2</v>
      </c>
      <c r="X355" s="127"/>
      <c r="Y355" s="129"/>
      <c r="Z355" s="127"/>
      <c r="AA355" s="127"/>
      <c r="AB355" s="130"/>
      <c r="AC355" s="127"/>
      <c r="AD355" s="127"/>
      <c r="AE355" s="127"/>
      <c r="AF355" s="127"/>
      <c r="AG355" s="127"/>
      <c r="AH355" s="127"/>
      <c r="AI355" s="127"/>
      <c r="AJ355" s="127"/>
      <c r="AK355" s="127"/>
    </row>
    <row r="356" spans="1:37" ht="12.75" customHeight="1">
      <c r="A356" s="122" t="s">
        <v>1384</v>
      </c>
      <c r="B356" s="146" t="s">
        <v>755</v>
      </c>
      <c r="C356" s="122" t="s">
        <v>588</v>
      </c>
      <c r="D356" s="122">
        <v>80111601</v>
      </c>
      <c r="E356" s="122" t="s">
        <v>1575</v>
      </c>
      <c r="F356" s="122" t="s">
        <v>418</v>
      </c>
      <c r="G356" s="122" t="s">
        <v>479</v>
      </c>
      <c r="H356" s="122">
        <v>6</v>
      </c>
      <c r="I356" s="123">
        <v>1</v>
      </c>
      <c r="J356" s="122" t="s">
        <v>44</v>
      </c>
      <c r="K356" s="122" t="s">
        <v>45</v>
      </c>
      <c r="L356" s="139">
        <v>3400000</v>
      </c>
      <c r="M356" s="139">
        <f t="shared" si="12"/>
        <v>20400000</v>
      </c>
      <c r="N356" s="122" t="s">
        <v>752</v>
      </c>
      <c r="O356" s="122" t="s">
        <v>47</v>
      </c>
      <c r="P356" s="123" t="s">
        <v>481</v>
      </c>
      <c r="Q356" s="125" t="s">
        <v>1576</v>
      </c>
      <c r="R356" s="126" t="s">
        <v>474</v>
      </c>
      <c r="S356" s="127">
        <v>8131</v>
      </c>
      <c r="T356" s="127">
        <v>2024110010238</v>
      </c>
      <c r="U356" s="127">
        <v>7</v>
      </c>
      <c r="V356" s="128">
        <v>45712</v>
      </c>
      <c r="W356" s="99">
        <f t="shared" si="5"/>
        <v>2</v>
      </c>
      <c r="X356" s="127"/>
      <c r="Y356" s="129"/>
      <c r="Z356" s="127"/>
      <c r="AA356" s="127"/>
      <c r="AB356" s="130"/>
      <c r="AC356" s="127"/>
      <c r="AD356" s="127"/>
      <c r="AE356" s="127"/>
      <c r="AF356" s="127"/>
      <c r="AG356" s="127"/>
      <c r="AH356" s="127"/>
      <c r="AI356" s="127"/>
      <c r="AJ356" s="127"/>
      <c r="AK356" s="127"/>
    </row>
    <row r="357" spans="1:37" ht="12.75" customHeight="1">
      <c r="A357" s="122" t="s">
        <v>1655</v>
      </c>
      <c r="B357" s="146" t="s">
        <v>757</v>
      </c>
      <c r="C357" s="122" t="s">
        <v>588</v>
      </c>
      <c r="D357" s="122">
        <v>80111600</v>
      </c>
      <c r="E357" s="122" t="s">
        <v>754</v>
      </c>
      <c r="F357" s="122" t="s">
        <v>418</v>
      </c>
      <c r="G357" s="122" t="s">
        <v>479</v>
      </c>
      <c r="H357" s="122">
        <v>6</v>
      </c>
      <c r="I357" s="123">
        <v>6</v>
      </c>
      <c r="J357" s="122" t="s">
        <v>44</v>
      </c>
      <c r="K357" s="122" t="s">
        <v>45</v>
      </c>
      <c r="L357" s="138">
        <v>3400000</v>
      </c>
      <c r="M357" s="145">
        <f t="shared" si="12"/>
        <v>20400000</v>
      </c>
      <c r="N357" s="122" t="s">
        <v>752</v>
      </c>
      <c r="O357" s="122" t="s">
        <v>47</v>
      </c>
      <c r="P357" s="123" t="s">
        <v>481</v>
      </c>
      <c r="Q357" s="212"/>
      <c r="R357" s="126" t="s">
        <v>474</v>
      </c>
      <c r="S357" s="127">
        <v>8131</v>
      </c>
      <c r="T357" s="127">
        <v>2024110010238</v>
      </c>
      <c r="U357" s="127">
        <v>7</v>
      </c>
      <c r="V357" s="128">
        <v>45712</v>
      </c>
      <c r="W357" s="99">
        <f t="shared" si="5"/>
        <v>2</v>
      </c>
      <c r="X357" s="127"/>
      <c r="Y357" s="129"/>
      <c r="Z357" s="127"/>
      <c r="AA357" s="127"/>
      <c r="AB357" s="130"/>
      <c r="AC357" s="127"/>
      <c r="AD357" s="127"/>
      <c r="AE357" s="127"/>
      <c r="AF357" s="127"/>
      <c r="AG357" s="127"/>
      <c r="AH357" s="127"/>
      <c r="AI357" s="127"/>
      <c r="AJ357" s="127"/>
      <c r="AK357" s="127"/>
    </row>
    <row r="358" spans="1:37" ht="12.75" customHeight="1">
      <c r="A358" s="122" t="s">
        <v>1384</v>
      </c>
      <c r="B358" s="146" t="s">
        <v>757</v>
      </c>
      <c r="C358" s="122" t="s">
        <v>588</v>
      </c>
      <c r="D358" s="122">
        <v>80111601</v>
      </c>
      <c r="E358" s="122" t="s">
        <v>1575</v>
      </c>
      <c r="F358" s="122" t="s">
        <v>418</v>
      </c>
      <c r="G358" s="122" t="s">
        <v>479</v>
      </c>
      <c r="H358" s="122">
        <v>6</v>
      </c>
      <c r="I358" s="123">
        <v>1</v>
      </c>
      <c r="J358" s="122" t="s">
        <v>44</v>
      </c>
      <c r="K358" s="122" t="s">
        <v>45</v>
      </c>
      <c r="L358" s="139">
        <v>3400000</v>
      </c>
      <c r="M358" s="139">
        <f t="shared" si="12"/>
        <v>20400000</v>
      </c>
      <c r="N358" s="122" t="s">
        <v>752</v>
      </c>
      <c r="O358" s="122" t="s">
        <v>47</v>
      </c>
      <c r="P358" s="123" t="s">
        <v>481</v>
      </c>
      <c r="Q358" s="125" t="s">
        <v>1576</v>
      </c>
      <c r="R358" s="126" t="s">
        <v>474</v>
      </c>
      <c r="S358" s="127">
        <v>8131</v>
      </c>
      <c r="T358" s="127">
        <v>2024110010238</v>
      </c>
      <c r="U358" s="127">
        <v>7</v>
      </c>
      <c r="V358" s="128">
        <v>45712</v>
      </c>
      <c r="W358" s="99">
        <f t="shared" si="5"/>
        <v>2</v>
      </c>
      <c r="X358" s="127"/>
      <c r="Y358" s="129"/>
      <c r="Z358" s="127"/>
      <c r="AA358" s="127"/>
      <c r="AB358" s="130"/>
      <c r="AC358" s="127"/>
      <c r="AD358" s="127"/>
      <c r="AE358" s="127"/>
      <c r="AF358" s="127"/>
      <c r="AG358" s="127"/>
      <c r="AH358" s="127"/>
      <c r="AI358" s="127"/>
      <c r="AJ358" s="127"/>
      <c r="AK358" s="127"/>
    </row>
    <row r="359" spans="1:37" ht="12.75" customHeight="1">
      <c r="A359" s="122" t="s">
        <v>1655</v>
      </c>
      <c r="B359" s="146" t="s">
        <v>759</v>
      </c>
      <c r="C359" s="122" t="s">
        <v>588</v>
      </c>
      <c r="D359" s="122">
        <v>80111600</v>
      </c>
      <c r="E359" s="122" t="s">
        <v>754</v>
      </c>
      <c r="F359" s="122" t="s">
        <v>418</v>
      </c>
      <c r="G359" s="122" t="s">
        <v>479</v>
      </c>
      <c r="H359" s="122">
        <v>6</v>
      </c>
      <c r="I359" s="123">
        <v>6</v>
      </c>
      <c r="J359" s="122" t="s">
        <v>44</v>
      </c>
      <c r="K359" s="122" t="s">
        <v>45</v>
      </c>
      <c r="L359" s="138">
        <v>3400000</v>
      </c>
      <c r="M359" s="145">
        <f t="shared" si="12"/>
        <v>20400000</v>
      </c>
      <c r="N359" s="122" t="s">
        <v>752</v>
      </c>
      <c r="O359" s="122" t="s">
        <v>47</v>
      </c>
      <c r="P359" s="123" t="s">
        <v>481</v>
      </c>
      <c r="Q359" s="212"/>
      <c r="R359" s="126" t="s">
        <v>474</v>
      </c>
      <c r="S359" s="127">
        <v>8131</v>
      </c>
      <c r="T359" s="127">
        <v>2024110010238</v>
      </c>
      <c r="U359" s="127">
        <v>7</v>
      </c>
      <c r="V359" s="128">
        <v>45712</v>
      </c>
      <c r="W359" s="99">
        <f t="shared" si="5"/>
        <v>2</v>
      </c>
      <c r="X359" s="127"/>
      <c r="Y359" s="129"/>
      <c r="Z359" s="127"/>
      <c r="AA359" s="127"/>
      <c r="AB359" s="130"/>
      <c r="AC359" s="127"/>
      <c r="AD359" s="127"/>
      <c r="AE359" s="127"/>
      <c r="AF359" s="127"/>
      <c r="AG359" s="127"/>
      <c r="AH359" s="127"/>
      <c r="AI359" s="127"/>
      <c r="AJ359" s="127"/>
      <c r="AK359" s="127"/>
    </row>
    <row r="360" spans="1:37" ht="12.75" customHeight="1">
      <c r="A360" s="122" t="s">
        <v>1384</v>
      </c>
      <c r="B360" s="146" t="s">
        <v>759</v>
      </c>
      <c r="C360" s="122" t="s">
        <v>588</v>
      </c>
      <c r="D360" s="122">
        <v>80111601</v>
      </c>
      <c r="E360" s="122" t="s">
        <v>1575</v>
      </c>
      <c r="F360" s="122" t="s">
        <v>418</v>
      </c>
      <c r="G360" s="122" t="s">
        <v>479</v>
      </c>
      <c r="H360" s="122">
        <v>6</v>
      </c>
      <c r="I360" s="123">
        <v>1</v>
      </c>
      <c r="J360" s="122" t="s">
        <v>44</v>
      </c>
      <c r="K360" s="122" t="s">
        <v>45</v>
      </c>
      <c r="L360" s="139">
        <v>3400000</v>
      </c>
      <c r="M360" s="139">
        <f t="shared" si="12"/>
        <v>20400000</v>
      </c>
      <c r="N360" s="122" t="s">
        <v>752</v>
      </c>
      <c r="O360" s="122" t="s">
        <v>47</v>
      </c>
      <c r="P360" s="123" t="s">
        <v>481</v>
      </c>
      <c r="Q360" s="125" t="s">
        <v>1576</v>
      </c>
      <c r="R360" s="126" t="s">
        <v>474</v>
      </c>
      <c r="S360" s="127">
        <v>8131</v>
      </c>
      <c r="T360" s="127">
        <v>2024110010238</v>
      </c>
      <c r="U360" s="127">
        <v>7</v>
      </c>
      <c r="V360" s="128">
        <v>45712</v>
      </c>
      <c r="W360" s="99">
        <f t="shared" si="5"/>
        <v>2</v>
      </c>
      <c r="X360" s="127"/>
      <c r="Y360" s="129"/>
      <c r="Z360" s="127"/>
      <c r="AA360" s="127"/>
      <c r="AB360" s="130"/>
      <c r="AC360" s="127"/>
      <c r="AD360" s="127"/>
      <c r="AE360" s="127"/>
      <c r="AF360" s="127"/>
      <c r="AG360" s="127"/>
      <c r="AH360" s="127"/>
      <c r="AI360" s="127"/>
      <c r="AJ360" s="127"/>
      <c r="AK360" s="127"/>
    </row>
    <row r="361" spans="1:37" ht="12.75" customHeight="1">
      <c r="A361" s="122" t="s">
        <v>1655</v>
      </c>
      <c r="B361" s="146" t="s">
        <v>761</v>
      </c>
      <c r="C361" s="122" t="s">
        <v>588</v>
      </c>
      <c r="D361" s="122">
        <v>80111600</v>
      </c>
      <c r="E361" s="122" t="s">
        <v>754</v>
      </c>
      <c r="F361" s="122" t="s">
        <v>418</v>
      </c>
      <c r="G361" s="122" t="s">
        <v>479</v>
      </c>
      <c r="H361" s="122">
        <v>6</v>
      </c>
      <c r="I361" s="123">
        <v>6</v>
      </c>
      <c r="J361" s="122" t="s">
        <v>44</v>
      </c>
      <c r="K361" s="122" t="s">
        <v>45</v>
      </c>
      <c r="L361" s="138">
        <v>3400000</v>
      </c>
      <c r="M361" s="145">
        <f t="shared" si="12"/>
        <v>20400000</v>
      </c>
      <c r="N361" s="122" t="s">
        <v>752</v>
      </c>
      <c r="O361" s="122" t="s">
        <v>47</v>
      </c>
      <c r="P361" s="123" t="s">
        <v>481</v>
      </c>
      <c r="Q361" s="212"/>
      <c r="R361" s="126" t="s">
        <v>474</v>
      </c>
      <c r="S361" s="127">
        <v>8131</v>
      </c>
      <c r="T361" s="127">
        <v>2024110010238</v>
      </c>
      <c r="U361" s="127">
        <v>7</v>
      </c>
      <c r="V361" s="128">
        <v>45712</v>
      </c>
      <c r="W361" s="99">
        <f t="shared" si="5"/>
        <v>2</v>
      </c>
      <c r="X361" s="127"/>
      <c r="Y361" s="129"/>
      <c r="Z361" s="127"/>
      <c r="AA361" s="127"/>
      <c r="AB361" s="130"/>
      <c r="AC361" s="127"/>
      <c r="AD361" s="127"/>
      <c r="AE361" s="127"/>
      <c r="AF361" s="127"/>
      <c r="AG361" s="127"/>
      <c r="AH361" s="127"/>
      <c r="AI361" s="127"/>
      <c r="AJ361" s="127"/>
      <c r="AK361" s="127"/>
    </row>
    <row r="362" spans="1:37" ht="12.75" customHeight="1">
      <c r="A362" s="122" t="s">
        <v>1384</v>
      </c>
      <c r="B362" s="146" t="s">
        <v>761</v>
      </c>
      <c r="C362" s="122" t="s">
        <v>588</v>
      </c>
      <c r="D362" s="122">
        <v>80111601</v>
      </c>
      <c r="E362" s="122" t="s">
        <v>1575</v>
      </c>
      <c r="F362" s="122" t="s">
        <v>418</v>
      </c>
      <c r="G362" s="122" t="s">
        <v>479</v>
      </c>
      <c r="H362" s="122">
        <v>6</v>
      </c>
      <c r="I362" s="123">
        <v>1</v>
      </c>
      <c r="J362" s="122" t="s">
        <v>44</v>
      </c>
      <c r="K362" s="122" t="s">
        <v>45</v>
      </c>
      <c r="L362" s="139">
        <v>3400000</v>
      </c>
      <c r="M362" s="139">
        <f t="shared" si="12"/>
        <v>20400000</v>
      </c>
      <c r="N362" s="122" t="s">
        <v>752</v>
      </c>
      <c r="O362" s="122" t="s">
        <v>47</v>
      </c>
      <c r="P362" s="123" t="s">
        <v>481</v>
      </c>
      <c r="Q362" s="125" t="s">
        <v>1576</v>
      </c>
      <c r="R362" s="126" t="s">
        <v>474</v>
      </c>
      <c r="S362" s="127">
        <v>8131</v>
      </c>
      <c r="T362" s="127">
        <v>2024110010238</v>
      </c>
      <c r="U362" s="127">
        <v>7</v>
      </c>
      <c r="V362" s="128">
        <v>45712</v>
      </c>
      <c r="W362" s="99">
        <f t="shared" si="5"/>
        <v>2</v>
      </c>
      <c r="X362" s="127"/>
      <c r="Y362" s="129"/>
      <c r="Z362" s="127"/>
      <c r="AA362" s="127"/>
      <c r="AB362" s="130"/>
      <c r="AC362" s="127"/>
      <c r="AD362" s="127"/>
      <c r="AE362" s="127"/>
      <c r="AF362" s="127"/>
      <c r="AG362" s="127"/>
      <c r="AH362" s="127"/>
      <c r="AI362" s="127"/>
      <c r="AJ362" s="127"/>
      <c r="AK362" s="127"/>
    </row>
    <row r="363" spans="1:37" ht="12.75" customHeight="1">
      <c r="A363" s="122" t="s">
        <v>1655</v>
      </c>
      <c r="B363" s="146" t="s">
        <v>763</v>
      </c>
      <c r="C363" s="122" t="s">
        <v>588</v>
      </c>
      <c r="D363" s="122">
        <v>80111600</v>
      </c>
      <c r="E363" s="122" t="s">
        <v>754</v>
      </c>
      <c r="F363" s="122" t="s">
        <v>418</v>
      </c>
      <c r="G363" s="122" t="s">
        <v>479</v>
      </c>
      <c r="H363" s="122">
        <v>6</v>
      </c>
      <c r="I363" s="123">
        <v>6</v>
      </c>
      <c r="J363" s="122" t="s">
        <v>44</v>
      </c>
      <c r="K363" s="122" t="s">
        <v>45</v>
      </c>
      <c r="L363" s="138">
        <v>3400000</v>
      </c>
      <c r="M363" s="145">
        <f t="shared" si="12"/>
        <v>20400000</v>
      </c>
      <c r="N363" s="122" t="s">
        <v>752</v>
      </c>
      <c r="O363" s="122" t="s">
        <v>47</v>
      </c>
      <c r="P363" s="123" t="s">
        <v>481</v>
      </c>
      <c r="Q363" s="212"/>
      <c r="R363" s="126" t="s">
        <v>474</v>
      </c>
      <c r="S363" s="127">
        <v>8131</v>
      </c>
      <c r="T363" s="127">
        <v>2024110010238</v>
      </c>
      <c r="U363" s="127">
        <v>7</v>
      </c>
      <c r="V363" s="128">
        <v>45712</v>
      </c>
      <c r="W363" s="99">
        <f t="shared" si="5"/>
        <v>2</v>
      </c>
      <c r="X363" s="127"/>
      <c r="Y363" s="129"/>
      <c r="Z363" s="127"/>
      <c r="AA363" s="127"/>
      <c r="AB363" s="130"/>
      <c r="AC363" s="127"/>
      <c r="AD363" s="127"/>
      <c r="AE363" s="127"/>
      <c r="AF363" s="127"/>
      <c r="AG363" s="127"/>
      <c r="AH363" s="127"/>
      <c r="AI363" s="127"/>
      <c r="AJ363" s="127"/>
      <c r="AK363" s="127"/>
    </row>
    <row r="364" spans="1:37" ht="12.75" customHeight="1">
      <c r="A364" s="122" t="s">
        <v>1384</v>
      </c>
      <c r="B364" s="146" t="s">
        <v>763</v>
      </c>
      <c r="C364" s="122" t="s">
        <v>588</v>
      </c>
      <c r="D364" s="122">
        <v>80111601</v>
      </c>
      <c r="E364" s="122" t="s">
        <v>1575</v>
      </c>
      <c r="F364" s="122" t="s">
        <v>418</v>
      </c>
      <c r="G364" s="122" t="s">
        <v>479</v>
      </c>
      <c r="H364" s="122">
        <v>6</v>
      </c>
      <c r="I364" s="123">
        <v>1</v>
      </c>
      <c r="J364" s="122" t="s">
        <v>44</v>
      </c>
      <c r="K364" s="122" t="s">
        <v>45</v>
      </c>
      <c r="L364" s="139">
        <v>3400000</v>
      </c>
      <c r="M364" s="139">
        <f t="shared" si="12"/>
        <v>20400000</v>
      </c>
      <c r="N364" s="122" t="s">
        <v>752</v>
      </c>
      <c r="O364" s="122" t="s">
        <v>47</v>
      </c>
      <c r="P364" s="123" t="s">
        <v>481</v>
      </c>
      <c r="Q364" s="125" t="s">
        <v>1576</v>
      </c>
      <c r="R364" s="126" t="s">
        <v>474</v>
      </c>
      <c r="S364" s="127">
        <v>8131</v>
      </c>
      <c r="T364" s="127">
        <v>2024110010238</v>
      </c>
      <c r="U364" s="127">
        <v>7</v>
      </c>
      <c r="V364" s="128">
        <v>45712</v>
      </c>
      <c r="W364" s="99">
        <f t="shared" si="5"/>
        <v>2</v>
      </c>
      <c r="X364" s="127"/>
      <c r="Y364" s="129"/>
      <c r="Z364" s="127"/>
      <c r="AA364" s="127"/>
      <c r="AB364" s="130"/>
      <c r="AC364" s="127"/>
      <c r="AD364" s="127"/>
      <c r="AE364" s="127"/>
      <c r="AF364" s="127"/>
      <c r="AG364" s="127"/>
      <c r="AH364" s="127"/>
      <c r="AI364" s="127"/>
      <c r="AJ364" s="127"/>
      <c r="AK364" s="127"/>
    </row>
    <row r="365" spans="1:37" ht="12.75" customHeight="1">
      <c r="A365" s="122" t="s">
        <v>1655</v>
      </c>
      <c r="B365" s="146" t="s">
        <v>765</v>
      </c>
      <c r="C365" s="122" t="s">
        <v>588</v>
      </c>
      <c r="D365" s="122">
        <v>80111600</v>
      </c>
      <c r="E365" s="122" t="s">
        <v>754</v>
      </c>
      <c r="F365" s="122" t="s">
        <v>418</v>
      </c>
      <c r="G365" s="122" t="s">
        <v>479</v>
      </c>
      <c r="H365" s="122">
        <v>6</v>
      </c>
      <c r="I365" s="123">
        <v>6</v>
      </c>
      <c r="J365" s="122" t="s">
        <v>44</v>
      </c>
      <c r="K365" s="122" t="s">
        <v>45</v>
      </c>
      <c r="L365" s="138">
        <v>3400000</v>
      </c>
      <c r="M365" s="145">
        <f t="shared" si="12"/>
        <v>20400000</v>
      </c>
      <c r="N365" s="122" t="s">
        <v>752</v>
      </c>
      <c r="O365" s="122" t="s">
        <v>47</v>
      </c>
      <c r="P365" s="123" t="s">
        <v>481</v>
      </c>
      <c r="Q365" s="212"/>
      <c r="R365" s="126" t="s">
        <v>474</v>
      </c>
      <c r="S365" s="127">
        <v>8131</v>
      </c>
      <c r="T365" s="127">
        <v>2024110010238</v>
      </c>
      <c r="U365" s="127">
        <v>7</v>
      </c>
      <c r="V365" s="128">
        <v>45712</v>
      </c>
      <c r="W365" s="99">
        <f t="shared" si="5"/>
        <v>2</v>
      </c>
      <c r="X365" s="127"/>
      <c r="Y365" s="129"/>
      <c r="Z365" s="127"/>
      <c r="AA365" s="127"/>
      <c r="AB365" s="130"/>
      <c r="AC365" s="127"/>
      <c r="AD365" s="127"/>
      <c r="AE365" s="127"/>
      <c r="AF365" s="127"/>
      <c r="AG365" s="127"/>
      <c r="AH365" s="127"/>
      <c r="AI365" s="127"/>
      <c r="AJ365" s="127"/>
      <c r="AK365" s="127"/>
    </row>
    <row r="366" spans="1:37" ht="12.75" customHeight="1">
      <c r="A366" s="122" t="s">
        <v>1384</v>
      </c>
      <c r="B366" s="146" t="s">
        <v>765</v>
      </c>
      <c r="C366" s="122" t="s">
        <v>588</v>
      </c>
      <c r="D366" s="122">
        <v>80111601</v>
      </c>
      <c r="E366" s="122" t="s">
        <v>1575</v>
      </c>
      <c r="F366" s="122" t="s">
        <v>418</v>
      </c>
      <c r="G366" s="122" t="s">
        <v>479</v>
      </c>
      <c r="H366" s="122">
        <v>6</v>
      </c>
      <c r="I366" s="123">
        <v>1</v>
      </c>
      <c r="J366" s="122" t="s">
        <v>44</v>
      </c>
      <c r="K366" s="122" t="s">
        <v>45</v>
      </c>
      <c r="L366" s="139">
        <v>3400000</v>
      </c>
      <c r="M366" s="139">
        <f t="shared" si="12"/>
        <v>20400000</v>
      </c>
      <c r="N366" s="122" t="s">
        <v>752</v>
      </c>
      <c r="O366" s="122" t="s">
        <v>47</v>
      </c>
      <c r="P366" s="123" t="s">
        <v>481</v>
      </c>
      <c r="Q366" s="125" t="s">
        <v>1576</v>
      </c>
      <c r="R366" s="126" t="s">
        <v>474</v>
      </c>
      <c r="S366" s="127">
        <v>8131</v>
      </c>
      <c r="T366" s="127">
        <v>2024110010238</v>
      </c>
      <c r="U366" s="127">
        <v>7</v>
      </c>
      <c r="V366" s="128">
        <v>45712</v>
      </c>
      <c r="W366" s="99">
        <f t="shared" si="5"/>
        <v>2</v>
      </c>
      <c r="X366" s="127"/>
      <c r="Y366" s="129"/>
      <c r="Z366" s="127"/>
      <c r="AA366" s="127"/>
      <c r="AB366" s="130"/>
      <c r="AC366" s="127"/>
      <c r="AD366" s="127"/>
      <c r="AE366" s="127"/>
      <c r="AF366" s="127"/>
      <c r="AG366" s="127"/>
      <c r="AH366" s="127"/>
      <c r="AI366" s="127"/>
      <c r="AJ366" s="127"/>
      <c r="AK366" s="127"/>
    </row>
    <row r="367" spans="1:37" ht="12.75" customHeight="1">
      <c r="A367" s="122" t="s">
        <v>1655</v>
      </c>
      <c r="B367" s="146" t="s">
        <v>767</v>
      </c>
      <c r="C367" s="122" t="s">
        <v>588</v>
      </c>
      <c r="D367" s="122">
        <v>80111600</v>
      </c>
      <c r="E367" s="122" t="s">
        <v>754</v>
      </c>
      <c r="F367" s="122" t="s">
        <v>418</v>
      </c>
      <c r="G367" s="122" t="s">
        <v>479</v>
      </c>
      <c r="H367" s="122">
        <v>6</v>
      </c>
      <c r="I367" s="123">
        <v>6</v>
      </c>
      <c r="J367" s="122" t="s">
        <v>44</v>
      </c>
      <c r="K367" s="122" t="s">
        <v>45</v>
      </c>
      <c r="L367" s="138">
        <v>3400000</v>
      </c>
      <c r="M367" s="145">
        <f t="shared" si="12"/>
        <v>20400000</v>
      </c>
      <c r="N367" s="122" t="s">
        <v>752</v>
      </c>
      <c r="O367" s="122" t="s">
        <v>47</v>
      </c>
      <c r="P367" s="123" t="s">
        <v>481</v>
      </c>
      <c r="Q367" s="212"/>
      <c r="R367" s="126" t="s">
        <v>474</v>
      </c>
      <c r="S367" s="127">
        <v>8131</v>
      </c>
      <c r="T367" s="127">
        <v>2024110010238</v>
      </c>
      <c r="U367" s="127">
        <v>7</v>
      </c>
      <c r="V367" s="128">
        <v>45712</v>
      </c>
      <c r="W367" s="99">
        <f t="shared" si="5"/>
        <v>2</v>
      </c>
      <c r="X367" s="127"/>
      <c r="Y367" s="129"/>
      <c r="Z367" s="127"/>
      <c r="AA367" s="127"/>
      <c r="AB367" s="130"/>
      <c r="AC367" s="127"/>
      <c r="AD367" s="127"/>
      <c r="AE367" s="127"/>
      <c r="AF367" s="127"/>
      <c r="AG367" s="127"/>
      <c r="AH367" s="127"/>
      <c r="AI367" s="127"/>
      <c r="AJ367" s="127"/>
      <c r="AK367" s="127"/>
    </row>
    <row r="368" spans="1:37" ht="12.75" customHeight="1">
      <c r="A368" s="122" t="s">
        <v>1384</v>
      </c>
      <c r="B368" s="146" t="s">
        <v>767</v>
      </c>
      <c r="C368" s="122" t="s">
        <v>588</v>
      </c>
      <c r="D368" s="122">
        <v>80111601</v>
      </c>
      <c r="E368" s="122" t="s">
        <v>1575</v>
      </c>
      <c r="F368" s="122" t="s">
        <v>418</v>
      </c>
      <c r="G368" s="122" t="s">
        <v>479</v>
      </c>
      <c r="H368" s="122">
        <v>6</v>
      </c>
      <c r="I368" s="123">
        <v>1</v>
      </c>
      <c r="J368" s="122" t="s">
        <v>44</v>
      </c>
      <c r="K368" s="122" t="s">
        <v>45</v>
      </c>
      <c r="L368" s="139">
        <v>3400000</v>
      </c>
      <c r="M368" s="139">
        <f t="shared" si="12"/>
        <v>20400000</v>
      </c>
      <c r="N368" s="122" t="s">
        <v>752</v>
      </c>
      <c r="O368" s="122" t="s">
        <v>47</v>
      </c>
      <c r="P368" s="123" t="s">
        <v>481</v>
      </c>
      <c r="Q368" s="125" t="s">
        <v>1576</v>
      </c>
      <c r="R368" s="126" t="s">
        <v>474</v>
      </c>
      <c r="S368" s="127">
        <v>8131</v>
      </c>
      <c r="T368" s="127">
        <v>2024110010238</v>
      </c>
      <c r="U368" s="127">
        <v>7</v>
      </c>
      <c r="V368" s="128">
        <v>45712</v>
      </c>
      <c r="W368" s="99">
        <f t="shared" si="5"/>
        <v>2</v>
      </c>
      <c r="X368" s="127"/>
      <c r="Y368" s="129"/>
      <c r="Z368" s="127"/>
      <c r="AA368" s="127"/>
      <c r="AB368" s="130"/>
      <c r="AC368" s="127"/>
      <c r="AD368" s="127"/>
      <c r="AE368" s="127"/>
      <c r="AF368" s="127"/>
      <c r="AG368" s="127"/>
      <c r="AH368" s="127"/>
      <c r="AI368" s="127"/>
      <c r="AJ368" s="127"/>
      <c r="AK368" s="127"/>
    </row>
    <row r="369" spans="1:37" ht="12.75" customHeight="1">
      <c r="A369" s="122" t="s">
        <v>1655</v>
      </c>
      <c r="B369" s="146" t="s">
        <v>769</v>
      </c>
      <c r="C369" s="122" t="s">
        <v>588</v>
      </c>
      <c r="D369" s="122">
        <v>80111600</v>
      </c>
      <c r="E369" s="122" t="s">
        <v>754</v>
      </c>
      <c r="F369" s="122" t="s">
        <v>418</v>
      </c>
      <c r="G369" s="122" t="s">
        <v>479</v>
      </c>
      <c r="H369" s="122">
        <v>6</v>
      </c>
      <c r="I369" s="123">
        <v>6</v>
      </c>
      <c r="J369" s="122" t="s">
        <v>44</v>
      </c>
      <c r="K369" s="122" t="s">
        <v>45</v>
      </c>
      <c r="L369" s="138">
        <v>3400000</v>
      </c>
      <c r="M369" s="145">
        <f t="shared" si="12"/>
        <v>20400000</v>
      </c>
      <c r="N369" s="122" t="s">
        <v>752</v>
      </c>
      <c r="O369" s="122" t="s">
        <v>47</v>
      </c>
      <c r="P369" s="123" t="s">
        <v>481</v>
      </c>
      <c r="Q369" s="212"/>
      <c r="R369" s="126" t="s">
        <v>474</v>
      </c>
      <c r="S369" s="127">
        <v>8131</v>
      </c>
      <c r="T369" s="127">
        <v>2024110010238</v>
      </c>
      <c r="U369" s="127">
        <v>7</v>
      </c>
      <c r="V369" s="128">
        <v>45712</v>
      </c>
      <c r="W369" s="99">
        <f t="shared" si="5"/>
        <v>2</v>
      </c>
      <c r="X369" s="127"/>
      <c r="Y369" s="129"/>
      <c r="Z369" s="127"/>
      <c r="AA369" s="127"/>
      <c r="AB369" s="130"/>
      <c r="AC369" s="127"/>
      <c r="AD369" s="127"/>
      <c r="AE369" s="127"/>
      <c r="AF369" s="127"/>
      <c r="AG369" s="127"/>
      <c r="AH369" s="127"/>
      <c r="AI369" s="127"/>
      <c r="AJ369" s="127"/>
      <c r="AK369" s="127"/>
    </row>
    <row r="370" spans="1:37" ht="12.75" customHeight="1">
      <c r="A370" s="122" t="s">
        <v>1384</v>
      </c>
      <c r="B370" s="146" t="s">
        <v>769</v>
      </c>
      <c r="C370" s="122" t="s">
        <v>588</v>
      </c>
      <c r="D370" s="122">
        <v>80111601</v>
      </c>
      <c r="E370" s="122" t="s">
        <v>1575</v>
      </c>
      <c r="F370" s="122" t="s">
        <v>418</v>
      </c>
      <c r="G370" s="122" t="s">
        <v>479</v>
      </c>
      <c r="H370" s="122">
        <v>6</v>
      </c>
      <c r="I370" s="123">
        <v>1</v>
      </c>
      <c r="J370" s="122" t="s">
        <v>44</v>
      </c>
      <c r="K370" s="122" t="s">
        <v>45</v>
      </c>
      <c r="L370" s="139">
        <v>3400000</v>
      </c>
      <c r="M370" s="139">
        <f t="shared" si="12"/>
        <v>20400000</v>
      </c>
      <c r="N370" s="122" t="s">
        <v>752</v>
      </c>
      <c r="O370" s="122" t="s">
        <v>47</v>
      </c>
      <c r="P370" s="123" t="s">
        <v>481</v>
      </c>
      <c r="Q370" s="125" t="s">
        <v>1576</v>
      </c>
      <c r="R370" s="126" t="s">
        <v>474</v>
      </c>
      <c r="S370" s="127">
        <v>8131</v>
      </c>
      <c r="T370" s="127">
        <v>2024110010238</v>
      </c>
      <c r="U370" s="127">
        <v>7</v>
      </c>
      <c r="V370" s="128">
        <v>45712</v>
      </c>
      <c r="W370" s="99">
        <f t="shared" si="5"/>
        <v>2</v>
      </c>
      <c r="X370" s="127"/>
      <c r="Y370" s="129"/>
      <c r="Z370" s="127"/>
      <c r="AA370" s="127"/>
      <c r="AB370" s="130"/>
      <c r="AC370" s="127"/>
      <c r="AD370" s="127"/>
      <c r="AE370" s="127"/>
      <c r="AF370" s="127"/>
      <c r="AG370" s="127"/>
      <c r="AH370" s="127"/>
      <c r="AI370" s="127"/>
      <c r="AJ370" s="127"/>
      <c r="AK370" s="127"/>
    </row>
    <row r="371" spans="1:37" ht="12.75" customHeight="1">
      <c r="A371" s="122" t="s">
        <v>1655</v>
      </c>
      <c r="B371" s="146" t="s">
        <v>771</v>
      </c>
      <c r="C371" s="122" t="s">
        <v>588</v>
      </c>
      <c r="D371" s="122">
        <v>80111600</v>
      </c>
      <c r="E371" s="122" t="s">
        <v>754</v>
      </c>
      <c r="F371" s="122" t="s">
        <v>418</v>
      </c>
      <c r="G371" s="122" t="s">
        <v>479</v>
      </c>
      <c r="H371" s="122">
        <v>6</v>
      </c>
      <c r="I371" s="123">
        <v>6</v>
      </c>
      <c r="J371" s="122" t="s">
        <v>44</v>
      </c>
      <c r="K371" s="122" t="s">
        <v>45</v>
      </c>
      <c r="L371" s="138">
        <v>3400000</v>
      </c>
      <c r="M371" s="145">
        <f t="shared" si="12"/>
        <v>20400000</v>
      </c>
      <c r="N371" s="122" t="s">
        <v>752</v>
      </c>
      <c r="O371" s="122" t="s">
        <v>47</v>
      </c>
      <c r="P371" s="123" t="s">
        <v>481</v>
      </c>
      <c r="Q371" s="212"/>
      <c r="R371" s="126" t="s">
        <v>474</v>
      </c>
      <c r="S371" s="127">
        <v>8131</v>
      </c>
      <c r="T371" s="127">
        <v>2024110010238</v>
      </c>
      <c r="U371" s="127">
        <v>7</v>
      </c>
      <c r="V371" s="128">
        <v>45712</v>
      </c>
      <c r="W371" s="99">
        <f t="shared" si="5"/>
        <v>2</v>
      </c>
      <c r="X371" s="127"/>
      <c r="Y371" s="129"/>
      <c r="Z371" s="127"/>
      <c r="AA371" s="127"/>
      <c r="AB371" s="130"/>
      <c r="AC371" s="127"/>
      <c r="AD371" s="127"/>
      <c r="AE371" s="127"/>
      <c r="AF371" s="127"/>
      <c r="AG371" s="127"/>
      <c r="AH371" s="127"/>
      <c r="AI371" s="127"/>
      <c r="AJ371" s="127"/>
      <c r="AK371" s="127"/>
    </row>
    <row r="372" spans="1:37" ht="12.75" customHeight="1">
      <c r="A372" s="122" t="s">
        <v>1384</v>
      </c>
      <c r="B372" s="146" t="s">
        <v>771</v>
      </c>
      <c r="C372" s="122" t="s">
        <v>588</v>
      </c>
      <c r="D372" s="122">
        <v>80111601</v>
      </c>
      <c r="E372" s="122" t="s">
        <v>1575</v>
      </c>
      <c r="F372" s="122" t="s">
        <v>418</v>
      </c>
      <c r="G372" s="122" t="s">
        <v>479</v>
      </c>
      <c r="H372" s="122">
        <v>6</v>
      </c>
      <c r="I372" s="123">
        <v>1</v>
      </c>
      <c r="J372" s="122" t="s">
        <v>44</v>
      </c>
      <c r="K372" s="122" t="s">
        <v>45</v>
      </c>
      <c r="L372" s="139">
        <v>3400000</v>
      </c>
      <c r="M372" s="139">
        <f t="shared" si="12"/>
        <v>20400000</v>
      </c>
      <c r="N372" s="122" t="s">
        <v>752</v>
      </c>
      <c r="O372" s="122" t="s">
        <v>47</v>
      </c>
      <c r="P372" s="123" t="s">
        <v>481</v>
      </c>
      <c r="Q372" s="125" t="s">
        <v>1576</v>
      </c>
      <c r="R372" s="126" t="s">
        <v>474</v>
      </c>
      <c r="S372" s="127">
        <v>8131</v>
      </c>
      <c r="T372" s="127">
        <v>2024110010238</v>
      </c>
      <c r="U372" s="127">
        <v>7</v>
      </c>
      <c r="V372" s="128">
        <v>45712</v>
      </c>
      <c r="W372" s="99">
        <f t="shared" si="5"/>
        <v>2</v>
      </c>
      <c r="X372" s="127"/>
      <c r="Y372" s="129"/>
      <c r="Z372" s="127"/>
      <c r="AA372" s="127"/>
      <c r="AB372" s="130"/>
      <c r="AC372" s="127"/>
      <c r="AD372" s="127"/>
      <c r="AE372" s="127"/>
      <c r="AF372" s="127"/>
      <c r="AG372" s="127"/>
      <c r="AH372" s="127"/>
      <c r="AI372" s="127"/>
      <c r="AJ372" s="127"/>
      <c r="AK372" s="127"/>
    </row>
    <row r="373" spans="1:37" ht="12.75" customHeight="1">
      <c r="A373" s="122" t="s">
        <v>1655</v>
      </c>
      <c r="B373" s="146" t="s">
        <v>773</v>
      </c>
      <c r="C373" s="122" t="s">
        <v>588</v>
      </c>
      <c r="D373" s="122">
        <v>80111600</v>
      </c>
      <c r="E373" s="122" t="s">
        <v>754</v>
      </c>
      <c r="F373" s="122" t="s">
        <v>418</v>
      </c>
      <c r="G373" s="122" t="s">
        <v>479</v>
      </c>
      <c r="H373" s="122">
        <v>6</v>
      </c>
      <c r="I373" s="123">
        <v>6</v>
      </c>
      <c r="J373" s="122" t="s">
        <v>44</v>
      </c>
      <c r="K373" s="122" t="s">
        <v>45</v>
      </c>
      <c r="L373" s="138">
        <v>3400000</v>
      </c>
      <c r="M373" s="145">
        <f t="shared" si="12"/>
        <v>20400000</v>
      </c>
      <c r="N373" s="122" t="s">
        <v>752</v>
      </c>
      <c r="O373" s="122" t="s">
        <v>47</v>
      </c>
      <c r="P373" s="123" t="s">
        <v>481</v>
      </c>
      <c r="Q373" s="212"/>
      <c r="R373" s="126" t="s">
        <v>474</v>
      </c>
      <c r="S373" s="127">
        <v>8131</v>
      </c>
      <c r="T373" s="127">
        <v>2024110010238</v>
      </c>
      <c r="U373" s="127">
        <v>7</v>
      </c>
      <c r="V373" s="128">
        <v>45712</v>
      </c>
      <c r="W373" s="99">
        <f t="shared" si="5"/>
        <v>2</v>
      </c>
      <c r="X373" s="127"/>
      <c r="Y373" s="129"/>
      <c r="Z373" s="127"/>
      <c r="AA373" s="127"/>
      <c r="AB373" s="130"/>
      <c r="AC373" s="127"/>
      <c r="AD373" s="127"/>
      <c r="AE373" s="127"/>
      <c r="AF373" s="127"/>
      <c r="AG373" s="127"/>
      <c r="AH373" s="127"/>
      <c r="AI373" s="127"/>
      <c r="AJ373" s="127"/>
      <c r="AK373" s="127"/>
    </row>
    <row r="374" spans="1:37" ht="12.75" customHeight="1">
      <c r="A374" s="122" t="s">
        <v>1384</v>
      </c>
      <c r="B374" s="146" t="s">
        <v>773</v>
      </c>
      <c r="C374" s="122" t="s">
        <v>588</v>
      </c>
      <c r="D374" s="122">
        <v>80111601</v>
      </c>
      <c r="E374" s="122" t="s">
        <v>1575</v>
      </c>
      <c r="F374" s="122" t="s">
        <v>418</v>
      </c>
      <c r="G374" s="122" t="s">
        <v>479</v>
      </c>
      <c r="H374" s="122">
        <v>6</v>
      </c>
      <c r="I374" s="123">
        <v>1</v>
      </c>
      <c r="J374" s="122" t="s">
        <v>44</v>
      </c>
      <c r="K374" s="122" t="s">
        <v>45</v>
      </c>
      <c r="L374" s="139">
        <v>3400000</v>
      </c>
      <c r="M374" s="139">
        <f t="shared" si="12"/>
        <v>20400000</v>
      </c>
      <c r="N374" s="122" t="s">
        <v>752</v>
      </c>
      <c r="O374" s="122" t="s">
        <v>47</v>
      </c>
      <c r="P374" s="123" t="s">
        <v>481</v>
      </c>
      <c r="Q374" s="125" t="s">
        <v>1576</v>
      </c>
      <c r="R374" s="126" t="s">
        <v>474</v>
      </c>
      <c r="S374" s="127">
        <v>8131</v>
      </c>
      <c r="T374" s="127">
        <v>2024110010238</v>
      </c>
      <c r="U374" s="127">
        <v>7</v>
      </c>
      <c r="V374" s="128">
        <v>45712</v>
      </c>
      <c r="W374" s="99">
        <f t="shared" si="5"/>
        <v>2</v>
      </c>
      <c r="X374" s="127"/>
      <c r="Y374" s="129"/>
      <c r="Z374" s="127"/>
      <c r="AA374" s="127"/>
      <c r="AB374" s="130"/>
      <c r="AC374" s="127"/>
      <c r="AD374" s="127"/>
      <c r="AE374" s="127"/>
      <c r="AF374" s="127"/>
      <c r="AG374" s="127"/>
      <c r="AH374" s="127"/>
      <c r="AI374" s="127"/>
      <c r="AJ374" s="127"/>
      <c r="AK374" s="127"/>
    </row>
    <row r="375" spans="1:37" ht="12.75" customHeight="1">
      <c r="A375" s="122" t="s">
        <v>1655</v>
      </c>
      <c r="B375" s="146" t="s">
        <v>775</v>
      </c>
      <c r="C375" s="122" t="s">
        <v>588</v>
      </c>
      <c r="D375" s="122">
        <v>80111600</v>
      </c>
      <c r="E375" s="122" t="s">
        <v>754</v>
      </c>
      <c r="F375" s="122" t="s">
        <v>418</v>
      </c>
      <c r="G375" s="122" t="s">
        <v>479</v>
      </c>
      <c r="H375" s="122">
        <v>6</v>
      </c>
      <c r="I375" s="123">
        <v>6</v>
      </c>
      <c r="J375" s="122" t="s">
        <v>44</v>
      </c>
      <c r="K375" s="122" t="s">
        <v>45</v>
      </c>
      <c r="L375" s="138">
        <v>3400000</v>
      </c>
      <c r="M375" s="145">
        <f t="shared" si="12"/>
        <v>20400000</v>
      </c>
      <c r="N375" s="122" t="s">
        <v>752</v>
      </c>
      <c r="O375" s="122" t="s">
        <v>47</v>
      </c>
      <c r="P375" s="123" t="s">
        <v>481</v>
      </c>
      <c r="Q375" s="212"/>
      <c r="R375" s="126" t="s">
        <v>474</v>
      </c>
      <c r="S375" s="127">
        <v>8131</v>
      </c>
      <c r="T375" s="127">
        <v>2024110010238</v>
      </c>
      <c r="U375" s="127">
        <v>7</v>
      </c>
      <c r="V375" s="128">
        <v>45712</v>
      </c>
      <c r="W375" s="99">
        <f t="shared" si="5"/>
        <v>2</v>
      </c>
      <c r="X375" s="127"/>
      <c r="Y375" s="129"/>
      <c r="Z375" s="127"/>
      <c r="AA375" s="127"/>
      <c r="AB375" s="130"/>
      <c r="AC375" s="127"/>
      <c r="AD375" s="127"/>
      <c r="AE375" s="127"/>
      <c r="AF375" s="127"/>
      <c r="AG375" s="127"/>
      <c r="AH375" s="127"/>
      <c r="AI375" s="127"/>
      <c r="AJ375" s="127"/>
      <c r="AK375" s="127"/>
    </row>
    <row r="376" spans="1:37" ht="12.75" customHeight="1">
      <c r="A376" s="122" t="s">
        <v>1384</v>
      </c>
      <c r="B376" s="146" t="s">
        <v>775</v>
      </c>
      <c r="C376" s="122" t="s">
        <v>588</v>
      </c>
      <c r="D376" s="122">
        <v>80111601</v>
      </c>
      <c r="E376" s="122" t="s">
        <v>1575</v>
      </c>
      <c r="F376" s="122" t="s">
        <v>418</v>
      </c>
      <c r="G376" s="122" t="s">
        <v>479</v>
      </c>
      <c r="H376" s="122">
        <v>6</v>
      </c>
      <c r="I376" s="123">
        <v>1</v>
      </c>
      <c r="J376" s="122" t="s">
        <v>44</v>
      </c>
      <c r="K376" s="122" t="s">
        <v>45</v>
      </c>
      <c r="L376" s="139">
        <v>3400000</v>
      </c>
      <c r="M376" s="139">
        <f t="shared" si="12"/>
        <v>20400000</v>
      </c>
      <c r="N376" s="122" t="s">
        <v>752</v>
      </c>
      <c r="O376" s="122" t="s">
        <v>47</v>
      </c>
      <c r="P376" s="123" t="s">
        <v>481</v>
      </c>
      <c r="Q376" s="125" t="s">
        <v>1576</v>
      </c>
      <c r="R376" s="126" t="s">
        <v>474</v>
      </c>
      <c r="S376" s="127">
        <v>8131</v>
      </c>
      <c r="T376" s="127">
        <v>2024110010238</v>
      </c>
      <c r="U376" s="127">
        <v>7</v>
      </c>
      <c r="V376" s="128">
        <v>45712</v>
      </c>
      <c r="W376" s="99">
        <f t="shared" si="5"/>
        <v>2</v>
      </c>
      <c r="X376" s="127"/>
      <c r="Y376" s="129"/>
      <c r="Z376" s="127"/>
      <c r="AA376" s="127"/>
      <c r="AB376" s="130"/>
      <c r="AC376" s="127"/>
      <c r="AD376" s="127"/>
      <c r="AE376" s="127"/>
      <c r="AF376" s="127"/>
      <c r="AG376" s="127"/>
      <c r="AH376" s="127"/>
      <c r="AI376" s="127"/>
      <c r="AJ376" s="127"/>
      <c r="AK376" s="127"/>
    </row>
    <row r="377" spans="1:37" ht="12.75" customHeight="1">
      <c r="A377" s="122" t="s">
        <v>1655</v>
      </c>
      <c r="B377" s="146" t="s">
        <v>777</v>
      </c>
      <c r="C377" s="122" t="s">
        <v>588</v>
      </c>
      <c r="D377" s="122">
        <v>80111600</v>
      </c>
      <c r="E377" s="122" t="s">
        <v>754</v>
      </c>
      <c r="F377" s="122" t="s">
        <v>479</v>
      </c>
      <c r="G377" s="122" t="s">
        <v>295</v>
      </c>
      <c r="H377" s="122">
        <v>6</v>
      </c>
      <c r="I377" s="123">
        <v>6</v>
      </c>
      <c r="J377" s="122" t="s">
        <v>44</v>
      </c>
      <c r="K377" s="122" t="s">
        <v>45</v>
      </c>
      <c r="L377" s="138">
        <v>3400000</v>
      </c>
      <c r="M377" s="145">
        <f t="shared" si="12"/>
        <v>20400000</v>
      </c>
      <c r="N377" s="122" t="s">
        <v>752</v>
      </c>
      <c r="O377" s="123" t="s">
        <v>47</v>
      </c>
      <c r="P377" s="123" t="s">
        <v>481</v>
      </c>
      <c r="Q377" s="473"/>
      <c r="R377" s="126" t="s">
        <v>474</v>
      </c>
      <c r="S377" s="127">
        <v>8131</v>
      </c>
      <c r="T377" s="127">
        <v>2024110010238</v>
      </c>
      <c r="U377" s="127">
        <v>7</v>
      </c>
      <c r="V377" s="128">
        <v>45712</v>
      </c>
      <c r="W377" s="99">
        <f t="shared" si="5"/>
        <v>2</v>
      </c>
      <c r="X377" s="127"/>
      <c r="Y377" s="129"/>
      <c r="Z377" s="127"/>
      <c r="AA377" s="127"/>
      <c r="AB377" s="130"/>
      <c r="AC377" s="127"/>
      <c r="AD377" s="127"/>
      <c r="AE377" s="127"/>
      <c r="AF377" s="127"/>
      <c r="AG377" s="127"/>
      <c r="AH377" s="127"/>
      <c r="AI377" s="127"/>
      <c r="AJ377" s="127"/>
      <c r="AK377" s="127"/>
    </row>
    <row r="378" spans="1:37" ht="12.75" customHeight="1">
      <c r="A378" s="122" t="s">
        <v>1384</v>
      </c>
      <c r="B378" s="146" t="s">
        <v>777</v>
      </c>
      <c r="C378" s="122" t="s">
        <v>588</v>
      </c>
      <c r="D378" s="122">
        <v>80111600</v>
      </c>
      <c r="E378" s="122" t="s">
        <v>1575</v>
      </c>
      <c r="F378" s="122" t="s">
        <v>479</v>
      </c>
      <c r="G378" s="122" t="s">
        <v>295</v>
      </c>
      <c r="H378" s="122">
        <v>6</v>
      </c>
      <c r="I378" s="123">
        <v>6</v>
      </c>
      <c r="J378" s="122" t="s">
        <v>44</v>
      </c>
      <c r="K378" s="122" t="s">
        <v>45</v>
      </c>
      <c r="L378" s="139">
        <v>3200000</v>
      </c>
      <c r="M378" s="139">
        <f t="shared" si="12"/>
        <v>19200000</v>
      </c>
      <c r="N378" s="122" t="s">
        <v>752</v>
      </c>
      <c r="O378" s="123" t="s">
        <v>47</v>
      </c>
      <c r="P378" s="123" t="s">
        <v>481</v>
      </c>
      <c r="Q378" s="125" t="s">
        <v>1577</v>
      </c>
      <c r="R378" s="126" t="s">
        <v>474</v>
      </c>
      <c r="S378" s="127">
        <v>8131</v>
      </c>
      <c r="T378" s="127">
        <v>2024110010238</v>
      </c>
      <c r="U378" s="127">
        <v>7</v>
      </c>
      <c r="V378" s="128">
        <v>45712</v>
      </c>
      <c r="W378" s="99">
        <f t="shared" si="5"/>
        <v>2</v>
      </c>
      <c r="X378" s="127"/>
      <c r="Y378" s="129"/>
      <c r="Z378" s="127"/>
      <c r="AA378" s="127"/>
      <c r="AB378" s="130"/>
      <c r="AC378" s="127"/>
      <c r="AD378" s="127"/>
      <c r="AE378" s="127"/>
      <c r="AF378" s="127"/>
      <c r="AG378" s="127"/>
      <c r="AH378" s="127"/>
      <c r="AI378" s="127"/>
      <c r="AJ378" s="127"/>
      <c r="AK378" s="127"/>
    </row>
    <row r="379" spans="1:37" ht="12.75" customHeight="1">
      <c r="A379" s="122" t="s">
        <v>1655</v>
      </c>
      <c r="B379" s="146" t="s">
        <v>779</v>
      </c>
      <c r="C379" s="122" t="s">
        <v>588</v>
      </c>
      <c r="D379" s="122">
        <v>80111600</v>
      </c>
      <c r="E379" s="122" t="s">
        <v>754</v>
      </c>
      <c r="F379" s="122" t="s">
        <v>418</v>
      </c>
      <c r="G379" s="122" t="s">
        <v>479</v>
      </c>
      <c r="H379" s="122">
        <v>6</v>
      </c>
      <c r="I379" s="123">
        <v>6</v>
      </c>
      <c r="J379" s="122" t="s">
        <v>44</v>
      </c>
      <c r="K379" s="122" t="s">
        <v>45</v>
      </c>
      <c r="L379" s="138">
        <v>3400000</v>
      </c>
      <c r="M379" s="145">
        <f t="shared" si="12"/>
        <v>20400000</v>
      </c>
      <c r="N379" s="122" t="s">
        <v>752</v>
      </c>
      <c r="O379" s="122" t="s">
        <v>47</v>
      </c>
      <c r="P379" s="123" t="s">
        <v>481</v>
      </c>
      <c r="Q379" s="212"/>
      <c r="R379" s="126" t="s">
        <v>474</v>
      </c>
      <c r="S379" s="127">
        <v>8131</v>
      </c>
      <c r="T379" s="127">
        <v>2024110010238</v>
      </c>
      <c r="U379" s="127">
        <v>7</v>
      </c>
      <c r="V379" s="128">
        <v>45712</v>
      </c>
      <c r="W379" s="99">
        <f t="shared" si="5"/>
        <v>2</v>
      </c>
      <c r="X379" s="127"/>
      <c r="Y379" s="129"/>
      <c r="Z379" s="127"/>
      <c r="AA379" s="127"/>
      <c r="AB379" s="130"/>
      <c r="AC379" s="127"/>
      <c r="AD379" s="127"/>
      <c r="AE379" s="127"/>
      <c r="AF379" s="127"/>
      <c r="AG379" s="127"/>
      <c r="AH379" s="127"/>
      <c r="AI379" s="127"/>
      <c r="AJ379" s="127"/>
      <c r="AK379" s="127"/>
    </row>
    <row r="380" spans="1:37" ht="12.75" customHeight="1">
      <c r="A380" s="122" t="s">
        <v>1384</v>
      </c>
      <c r="B380" s="146" t="s">
        <v>779</v>
      </c>
      <c r="C380" s="122" t="s">
        <v>588</v>
      </c>
      <c r="D380" s="122">
        <v>80111601</v>
      </c>
      <c r="E380" s="122" t="s">
        <v>1575</v>
      </c>
      <c r="F380" s="122" t="s">
        <v>418</v>
      </c>
      <c r="G380" s="122" t="s">
        <v>479</v>
      </c>
      <c r="H380" s="122">
        <v>6</v>
      </c>
      <c r="I380" s="123">
        <v>1</v>
      </c>
      <c r="J380" s="122" t="s">
        <v>44</v>
      </c>
      <c r="K380" s="122" t="s">
        <v>45</v>
      </c>
      <c r="L380" s="139">
        <v>3400000</v>
      </c>
      <c r="M380" s="139">
        <f t="shared" si="12"/>
        <v>20400000</v>
      </c>
      <c r="N380" s="122" t="s">
        <v>752</v>
      </c>
      <c r="O380" s="122" t="s">
        <v>47</v>
      </c>
      <c r="P380" s="123" t="s">
        <v>481</v>
      </c>
      <c r="Q380" s="125" t="s">
        <v>1576</v>
      </c>
      <c r="R380" s="126" t="s">
        <v>474</v>
      </c>
      <c r="S380" s="127">
        <v>8131</v>
      </c>
      <c r="T380" s="127">
        <v>2024110010238</v>
      </c>
      <c r="U380" s="127">
        <v>7</v>
      </c>
      <c r="V380" s="128">
        <v>45712</v>
      </c>
      <c r="W380" s="99">
        <f t="shared" si="5"/>
        <v>2</v>
      </c>
      <c r="X380" s="127"/>
      <c r="Y380" s="129"/>
      <c r="Z380" s="127"/>
      <c r="AA380" s="127"/>
      <c r="AB380" s="130"/>
      <c r="AC380" s="127"/>
      <c r="AD380" s="127"/>
      <c r="AE380" s="127"/>
      <c r="AF380" s="127"/>
      <c r="AG380" s="127"/>
      <c r="AH380" s="127"/>
      <c r="AI380" s="127"/>
      <c r="AJ380" s="127"/>
      <c r="AK380" s="127"/>
    </row>
    <row r="381" spans="1:37" ht="12.75" customHeight="1">
      <c r="A381" s="122" t="s">
        <v>1655</v>
      </c>
      <c r="B381" s="146" t="s">
        <v>781</v>
      </c>
      <c r="C381" s="122" t="s">
        <v>588</v>
      </c>
      <c r="D381" s="122">
        <v>80111600</v>
      </c>
      <c r="E381" s="122" t="s">
        <v>754</v>
      </c>
      <c r="F381" s="122" t="s">
        <v>418</v>
      </c>
      <c r="G381" s="122" t="s">
        <v>479</v>
      </c>
      <c r="H381" s="122">
        <v>6</v>
      </c>
      <c r="I381" s="123">
        <v>6</v>
      </c>
      <c r="J381" s="122" t="s">
        <v>44</v>
      </c>
      <c r="K381" s="122" t="s">
        <v>45</v>
      </c>
      <c r="L381" s="138">
        <v>3400000</v>
      </c>
      <c r="M381" s="145">
        <f t="shared" si="12"/>
        <v>20400000</v>
      </c>
      <c r="N381" s="122" t="s">
        <v>752</v>
      </c>
      <c r="O381" s="122" t="s">
        <v>47</v>
      </c>
      <c r="P381" s="123" t="s">
        <v>481</v>
      </c>
      <c r="Q381" s="212"/>
      <c r="R381" s="126" t="s">
        <v>474</v>
      </c>
      <c r="S381" s="127">
        <v>8131</v>
      </c>
      <c r="T381" s="127">
        <v>2024110010238</v>
      </c>
      <c r="U381" s="127">
        <v>7</v>
      </c>
      <c r="V381" s="128">
        <v>45712</v>
      </c>
      <c r="W381" s="99">
        <f t="shared" si="5"/>
        <v>2</v>
      </c>
      <c r="X381" s="127"/>
      <c r="Y381" s="129"/>
      <c r="Z381" s="127"/>
      <c r="AA381" s="127"/>
      <c r="AB381" s="130"/>
      <c r="AC381" s="127"/>
      <c r="AD381" s="127"/>
      <c r="AE381" s="127"/>
      <c r="AF381" s="127"/>
      <c r="AG381" s="127"/>
      <c r="AH381" s="127"/>
      <c r="AI381" s="127"/>
      <c r="AJ381" s="127"/>
      <c r="AK381" s="127"/>
    </row>
    <row r="382" spans="1:37" ht="12.75" customHeight="1">
      <c r="A382" s="122" t="s">
        <v>1384</v>
      </c>
      <c r="B382" s="146" t="s">
        <v>781</v>
      </c>
      <c r="C382" s="122" t="s">
        <v>588</v>
      </c>
      <c r="D382" s="122">
        <v>80111601</v>
      </c>
      <c r="E382" s="122" t="s">
        <v>1575</v>
      </c>
      <c r="F382" s="122" t="s">
        <v>418</v>
      </c>
      <c r="G382" s="122" t="s">
        <v>479</v>
      </c>
      <c r="H382" s="122">
        <v>6</v>
      </c>
      <c r="I382" s="123">
        <v>1</v>
      </c>
      <c r="J382" s="122" t="s">
        <v>44</v>
      </c>
      <c r="K382" s="122" t="s">
        <v>45</v>
      </c>
      <c r="L382" s="139">
        <v>3400000</v>
      </c>
      <c r="M382" s="139">
        <f t="shared" si="12"/>
        <v>20400000</v>
      </c>
      <c r="N382" s="122" t="s">
        <v>752</v>
      </c>
      <c r="O382" s="122" t="s">
        <v>47</v>
      </c>
      <c r="P382" s="123" t="s">
        <v>481</v>
      </c>
      <c r="Q382" s="125" t="s">
        <v>1576</v>
      </c>
      <c r="R382" s="126" t="s">
        <v>474</v>
      </c>
      <c r="S382" s="127">
        <v>8131</v>
      </c>
      <c r="T382" s="127">
        <v>2024110010238</v>
      </c>
      <c r="U382" s="127">
        <v>7</v>
      </c>
      <c r="V382" s="128">
        <v>45712</v>
      </c>
      <c r="W382" s="99">
        <f t="shared" si="5"/>
        <v>2</v>
      </c>
      <c r="X382" s="127"/>
      <c r="Y382" s="129"/>
      <c r="Z382" s="127"/>
      <c r="AA382" s="127"/>
      <c r="AB382" s="130"/>
      <c r="AC382" s="127"/>
      <c r="AD382" s="127"/>
      <c r="AE382" s="127"/>
      <c r="AF382" s="127"/>
      <c r="AG382" s="127"/>
      <c r="AH382" s="127"/>
      <c r="AI382" s="127"/>
      <c r="AJ382" s="127"/>
      <c r="AK382" s="127"/>
    </row>
    <row r="383" spans="1:37" ht="12.75" customHeight="1">
      <c r="A383" s="122" t="s">
        <v>1655</v>
      </c>
      <c r="B383" s="146" t="s">
        <v>783</v>
      </c>
      <c r="C383" s="122" t="s">
        <v>588</v>
      </c>
      <c r="D383" s="122">
        <v>80111600</v>
      </c>
      <c r="E383" s="122" t="s">
        <v>754</v>
      </c>
      <c r="F383" s="122" t="s">
        <v>418</v>
      </c>
      <c r="G383" s="122" t="s">
        <v>479</v>
      </c>
      <c r="H383" s="122">
        <v>6</v>
      </c>
      <c r="I383" s="123">
        <v>6</v>
      </c>
      <c r="J383" s="122" t="s">
        <v>44</v>
      </c>
      <c r="K383" s="122" t="s">
        <v>45</v>
      </c>
      <c r="L383" s="138">
        <v>3400000</v>
      </c>
      <c r="M383" s="145">
        <f t="shared" si="12"/>
        <v>20400000</v>
      </c>
      <c r="N383" s="122" t="s">
        <v>752</v>
      </c>
      <c r="O383" s="122" t="s">
        <v>47</v>
      </c>
      <c r="P383" s="123" t="s">
        <v>481</v>
      </c>
      <c r="Q383" s="212"/>
      <c r="R383" s="126" t="s">
        <v>474</v>
      </c>
      <c r="S383" s="127">
        <v>8131</v>
      </c>
      <c r="T383" s="127">
        <v>2024110010238</v>
      </c>
      <c r="U383" s="127">
        <v>7</v>
      </c>
      <c r="V383" s="128">
        <v>45712</v>
      </c>
      <c r="W383" s="99">
        <f t="shared" si="5"/>
        <v>2</v>
      </c>
      <c r="X383" s="127"/>
      <c r="Y383" s="129"/>
      <c r="Z383" s="127"/>
      <c r="AA383" s="127"/>
      <c r="AB383" s="130"/>
      <c r="AC383" s="127"/>
      <c r="AD383" s="127"/>
      <c r="AE383" s="127"/>
      <c r="AF383" s="127"/>
      <c r="AG383" s="127"/>
      <c r="AH383" s="127"/>
      <c r="AI383" s="127"/>
      <c r="AJ383" s="127"/>
      <c r="AK383" s="127"/>
    </row>
    <row r="384" spans="1:37" ht="12.75" customHeight="1">
      <c r="A384" s="122" t="s">
        <v>1384</v>
      </c>
      <c r="B384" s="146" t="s">
        <v>783</v>
      </c>
      <c r="C384" s="122" t="s">
        <v>588</v>
      </c>
      <c r="D384" s="122">
        <v>80111601</v>
      </c>
      <c r="E384" s="122" t="s">
        <v>1575</v>
      </c>
      <c r="F384" s="122" t="s">
        <v>418</v>
      </c>
      <c r="G384" s="122" t="s">
        <v>479</v>
      </c>
      <c r="H384" s="122">
        <v>6</v>
      </c>
      <c r="I384" s="123">
        <v>1</v>
      </c>
      <c r="J384" s="122" t="s">
        <v>44</v>
      </c>
      <c r="K384" s="122" t="s">
        <v>45</v>
      </c>
      <c r="L384" s="139">
        <v>3400000</v>
      </c>
      <c r="M384" s="139">
        <f t="shared" si="12"/>
        <v>20400000</v>
      </c>
      <c r="N384" s="122" t="s">
        <v>752</v>
      </c>
      <c r="O384" s="122" t="s">
        <v>47</v>
      </c>
      <c r="P384" s="123" t="s">
        <v>481</v>
      </c>
      <c r="Q384" s="125" t="s">
        <v>1576</v>
      </c>
      <c r="R384" s="126" t="s">
        <v>474</v>
      </c>
      <c r="S384" s="127">
        <v>8131</v>
      </c>
      <c r="T384" s="127">
        <v>2024110010238</v>
      </c>
      <c r="U384" s="127">
        <v>7</v>
      </c>
      <c r="V384" s="128">
        <v>45712</v>
      </c>
      <c r="W384" s="99">
        <f t="shared" si="5"/>
        <v>2</v>
      </c>
      <c r="X384" s="127"/>
      <c r="Y384" s="129"/>
      <c r="Z384" s="127"/>
      <c r="AA384" s="127"/>
      <c r="AB384" s="130"/>
      <c r="AC384" s="127"/>
      <c r="AD384" s="127"/>
      <c r="AE384" s="127"/>
      <c r="AF384" s="127"/>
      <c r="AG384" s="127"/>
      <c r="AH384" s="127"/>
      <c r="AI384" s="127"/>
      <c r="AJ384" s="127"/>
      <c r="AK384" s="127"/>
    </row>
    <row r="385" spans="1:37" ht="12.75" customHeight="1">
      <c r="A385" s="122" t="s">
        <v>1655</v>
      </c>
      <c r="B385" s="146" t="s">
        <v>785</v>
      </c>
      <c r="C385" s="122" t="s">
        <v>588</v>
      </c>
      <c r="D385" s="122">
        <v>80111600</v>
      </c>
      <c r="E385" s="122" t="s">
        <v>754</v>
      </c>
      <c r="F385" s="122" t="s">
        <v>418</v>
      </c>
      <c r="G385" s="122" t="s">
        <v>479</v>
      </c>
      <c r="H385" s="122">
        <v>6</v>
      </c>
      <c r="I385" s="123">
        <v>6</v>
      </c>
      <c r="J385" s="122" t="s">
        <v>44</v>
      </c>
      <c r="K385" s="122" t="s">
        <v>45</v>
      </c>
      <c r="L385" s="138">
        <v>3400000</v>
      </c>
      <c r="M385" s="145">
        <f t="shared" si="12"/>
        <v>20400000</v>
      </c>
      <c r="N385" s="122" t="s">
        <v>752</v>
      </c>
      <c r="O385" s="122" t="s">
        <v>47</v>
      </c>
      <c r="P385" s="123" t="s">
        <v>481</v>
      </c>
      <c r="Q385" s="212"/>
      <c r="R385" s="126" t="s">
        <v>474</v>
      </c>
      <c r="S385" s="127">
        <v>8131</v>
      </c>
      <c r="T385" s="127">
        <v>2024110010238</v>
      </c>
      <c r="U385" s="127">
        <v>7</v>
      </c>
      <c r="V385" s="128">
        <v>45712</v>
      </c>
      <c r="W385" s="99">
        <f t="shared" si="5"/>
        <v>2</v>
      </c>
      <c r="X385" s="127"/>
      <c r="Y385" s="129"/>
      <c r="Z385" s="127"/>
      <c r="AA385" s="127"/>
      <c r="AB385" s="130"/>
      <c r="AC385" s="127"/>
      <c r="AD385" s="127"/>
      <c r="AE385" s="127"/>
      <c r="AF385" s="127"/>
      <c r="AG385" s="127"/>
      <c r="AH385" s="127"/>
      <c r="AI385" s="127"/>
      <c r="AJ385" s="127"/>
      <c r="AK385" s="127"/>
    </row>
    <row r="386" spans="1:37" ht="12.75" customHeight="1">
      <c r="A386" s="122" t="s">
        <v>1384</v>
      </c>
      <c r="B386" s="146" t="s">
        <v>785</v>
      </c>
      <c r="C386" s="122" t="s">
        <v>588</v>
      </c>
      <c r="D386" s="122">
        <v>80111601</v>
      </c>
      <c r="E386" s="122" t="s">
        <v>1575</v>
      </c>
      <c r="F386" s="122" t="s">
        <v>418</v>
      </c>
      <c r="G386" s="122" t="s">
        <v>479</v>
      </c>
      <c r="H386" s="122">
        <v>6</v>
      </c>
      <c r="I386" s="123">
        <v>1</v>
      </c>
      <c r="J386" s="122" t="s">
        <v>44</v>
      </c>
      <c r="K386" s="122" t="s">
        <v>45</v>
      </c>
      <c r="L386" s="139">
        <v>3400000</v>
      </c>
      <c r="M386" s="139">
        <f t="shared" si="12"/>
        <v>20400000</v>
      </c>
      <c r="N386" s="122" t="s">
        <v>752</v>
      </c>
      <c r="O386" s="122" t="s">
        <v>47</v>
      </c>
      <c r="P386" s="123" t="s">
        <v>481</v>
      </c>
      <c r="Q386" s="125" t="s">
        <v>1576</v>
      </c>
      <c r="R386" s="126" t="s">
        <v>474</v>
      </c>
      <c r="S386" s="127">
        <v>8131</v>
      </c>
      <c r="T386" s="127">
        <v>2024110010238</v>
      </c>
      <c r="U386" s="127">
        <v>7</v>
      </c>
      <c r="V386" s="128">
        <v>45712</v>
      </c>
      <c r="W386" s="99">
        <f t="shared" si="5"/>
        <v>2</v>
      </c>
      <c r="X386" s="127"/>
      <c r="Y386" s="129"/>
      <c r="Z386" s="127"/>
      <c r="AA386" s="127"/>
      <c r="AB386" s="130"/>
      <c r="AC386" s="127"/>
      <c r="AD386" s="127"/>
      <c r="AE386" s="127"/>
      <c r="AF386" s="127"/>
      <c r="AG386" s="127"/>
      <c r="AH386" s="127"/>
      <c r="AI386" s="127"/>
      <c r="AJ386" s="127"/>
      <c r="AK386" s="127"/>
    </row>
    <row r="387" spans="1:37" ht="12.75" customHeight="1">
      <c r="A387" s="122" t="s">
        <v>1655</v>
      </c>
      <c r="B387" s="146" t="s">
        <v>787</v>
      </c>
      <c r="C387" s="122" t="s">
        <v>588</v>
      </c>
      <c r="D387" s="122">
        <v>80111600</v>
      </c>
      <c r="E387" s="122" t="s">
        <v>754</v>
      </c>
      <c r="F387" s="122" t="s">
        <v>418</v>
      </c>
      <c r="G387" s="122" t="s">
        <v>479</v>
      </c>
      <c r="H387" s="122">
        <v>6</v>
      </c>
      <c r="I387" s="123">
        <v>6</v>
      </c>
      <c r="J387" s="122" t="s">
        <v>44</v>
      </c>
      <c r="K387" s="122" t="s">
        <v>45</v>
      </c>
      <c r="L387" s="138">
        <v>3400000</v>
      </c>
      <c r="M387" s="145">
        <f t="shared" si="12"/>
        <v>20400000</v>
      </c>
      <c r="N387" s="122" t="s">
        <v>752</v>
      </c>
      <c r="O387" s="122" t="s">
        <v>47</v>
      </c>
      <c r="P387" s="123" t="s">
        <v>481</v>
      </c>
      <c r="Q387" s="212"/>
      <c r="R387" s="126" t="s">
        <v>474</v>
      </c>
      <c r="S387" s="127">
        <v>8131</v>
      </c>
      <c r="T387" s="127">
        <v>2024110010238</v>
      </c>
      <c r="U387" s="127">
        <v>7</v>
      </c>
      <c r="V387" s="128">
        <v>45712</v>
      </c>
      <c r="W387" s="99">
        <f t="shared" si="5"/>
        <v>2</v>
      </c>
      <c r="X387" s="127"/>
      <c r="Y387" s="129"/>
      <c r="Z387" s="127"/>
      <c r="AA387" s="127"/>
      <c r="AB387" s="130"/>
      <c r="AC387" s="127"/>
      <c r="AD387" s="127"/>
      <c r="AE387" s="127"/>
      <c r="AF387" s="127"/>
      <c r="AG387" s="127"/>
      <c r="AH387" s="127"/>
      <c r="AI387" s="127"/>
      <c r="AJ387" s="127"/>
      <c r="AK387" s="127"/>
    </row>
    <row r="388" spans="1:37" ht="12.75" customHeight="1">
      <c r="A388" s="122" t="s">
        <v>1384</v>
      </c>
      <c r="B388" s="146" t="s">
        <v>787</v>
      </c>
      <c r="C388" s="122" t="s">
        <v>588</v>
      </c>
      <c r="D388" s="122">
        <v>80111601</v>
      </c>
      <c r="E388" s="122" t="s">
        <v>1575</v>
      </c>
      <c r="F388" s="122" t="s">
        <v>418</v>
      </c>
      <c r="G388" s="122" t="s">
        <v>479</v>
      </c>
      <c r="H388" s="122">
        <v>6</v>
      </c>
      <c r="I388" s="123">
        <v>1</v>
      </c>
      <c r="J388" s="122" t="s">
        <v>44</v>
      </c>
      <c r="K388" s="122" t="s">
        <v>45</v>
      </c>
      <c r="L388" s="139">
        <v>3400000</v>
      </c>
      <c r="M388" s="139">
        <f t="shared" si="12"/>
        <v>20400000</v>
      </c>
      <c r="N388" s="122" t="s">
        <v>752</v>
      </c>
      <c r="O388" s="122" t="s">
        <v>47</v>
      </c>
      <c r="P388" s="123" t="s">
        <v>481</v>
      </c>
      <c r="Q388" s="125" t="s">
        <v>1576</v>
      </c>
      <c r="R388" s="126" t="s">
        <v>474</v>
      </c>
      <c r="S388" s="127">
        <v>8131</v>
      </c>
      <c r="T388" s="127">
        <v>2024110010238</v>
      </c>
      <c r="U388" s="127">
        <v>7</v>
      </c>
      <c r="V388" s="128">
        <v>45712</v>
      </c>
      <c r="W388" s="99">
        <f t="shared" si="5"/>
        <v>2</v>
      </c>
      <c r="X388" s="127"/>
      <c r="Y388" s="129"/>
      <c r="Z388" s="127"/>
      <c r="AA388" s="127"/>
      <c r="AB388" s="130"/>
      <c r="AC388" s="127"/>
      <c r="AD388" s="127"/>
      <c r="AE388" s="127"/>
      <c r="AF388" s="127"/>
      <c r="AG388" s="127"/>
      <c r="AH388" s="127"/>
      <c r="AI388" s="127"/>
      <c r="AJ388" s="127"/>
      <c r="AK388" s="127"/>
    </row>
    <row r="389" spans="1:37" ht="12.75" customHeight="1">
      <c r="A389" s="122" t="s">
        <v>1655</v>
      </c>
      <c r="B389" s="146" t="s">
        <v>789</v>
      </c>
      <c r="C389" s="122" t="s">
        <v>588</v>
      </c>
      <c r="D389" s="122">
        <v>80111600</v>
      </c>
      <c r="E389" s="122" t="s">
        <v>754</v>
      </c>
      <c r="F389" s="122" t="s">
        <v>418</v>
      </c>
      <c r="G389" s="122" t="s">
        <v>479</v>
      </c>
      <c r="H389" s="122">
        <v>6</v>
      </c>
      <c r="I389" s="123">
        <v>6</v>
      </c>
      <c r="J389" s="122" t="s">
        <v>44</v>
      </c>
      <c r="K389" s="122" t="s">
        <v>45</v>
      </c>
      <c r="L389" s="138">
        <v>3400000</v>
      </c>
      <c r="M389" s="145">
        <f t="shared" si="12"/>
        <v>20400000</v>
      </c>
      <c r="N389" s="122" t="s">
        <v>752</v>
      </c>
      <c r="O389" s="122" t="s">
        <v>47</v>
      </c>
      <c r="P389" s="123" t="s">
        <v>481</v>
      </c>
      <c r="Q389" s="212"/>
      <c r="R389" s="126" t="s">
        <v>474</v>
      </c>
      <c r="S389" s="127">
        <v>8131</v>
      </c>
      <c r="T389" s="127">
        <v>2024110010238</v>
      </c>
      <c r="U389" s="127">
        <v>7</v>
      </c>
      <c r="V389" s="128">
        <v>45712</v>
      </c>
      <c r="W389" s="99">
        <f t="shared" si="5"/>
        <v>2</v>
      </c>
      <c r="X389" s="127"/>
      <c r="Y389" s="129"/>
      <c r="Z389" s="127"/>
      <c r="AA389" s="127"/>
      <c r="AB389" s="130"/>
      <c r="AC389" s="127"/>
      <c r="AD389" s="127"/>
      <c r="AE389" s="127"/>
      <c r="AF389" s="127"/>
      <c r="AG389" s="127"/>
      <c r="AH389" s="127"/>
      <c r="AI389" s="127"/>
      <c r="AJ389" s="127"/>
      <c r="AK389" s="127"/>
    </row>
    <row r="390" spans="1:37" ht="12.75" customHeight="1">
      <c r="A390" s="122" t="s">
        <v>1384</v>
      </c>
      <c r="B390" s="146" t="s">
        <v>789</v>
      </c>
      <c r="C390" s="122" t="s">
        <v>588</v>
      </c>
      <c r="D390" s="122">
        <v>80111601</v>
      </c>
      <c r="E390" s="122" t="s">
        <v>1575</v>
      </c>
      <c r="F390" s="122" t="s">
        <v>418</v>
      </c>
      <c r="G390" s="122" t="s">
        <v>479</v>
      </c>
      <c r="H390" s="122">
        <v>6</v>
      </c>
      <c r="I390" s="123">
        <v>1</v>
      </c>
      <c r="J390" s="122" t="s">
        <v>44</v>
      </c>
      <c r="K390" s="122" t="s">
        <v>45</v>
      </c>
      <c r="L390" s="139">
        <v>3400000</v>
      </c>
      <c r="M390" s="139">
        <f t="shared" si="12"/>
        <v>20400000</v>
      </c>
      <c r="N390" s="122" t="s">
        <v>752</v>
      </c>
      <c r="O390" s="122" t="s">
        <v>47</v>
      </c>
      <c r="P390" s="123" t="s">
        <v>481</v>
      </c>
      <c r="Q390" s="125" t="s">
        <v>1576</v>
      </c>
      <c r="R390" s="126" t="s">
        <v>474</v>
      </c>
      <c r="S390" s="127">
        <v>8131</v>
      </c>
      <c r="T390" s="127">
        <v>2024110010238</v>
      </c>
      <c r="U390" s="127">
        <v>7</v>
      </c>
      <c r="V390" s="128">
        <v>45712</v>
      </c>
      <c r="W390" s="99">
        <f t="shared" si="5"/>
        <v>2</v>
      </c>
      <c r="X390" s="127"/>
      <c r="Y390" s="129"/>
      <c r="Z390" s="127"/>
      <c r="AA390" s="127"/>
      <c r="AB390" s="130"/>
      <c r="AC390" s="127"/>
      <c r="AD390" s="127"/>
      <c r="AE390" s="127"/>
      <c r="AF390" s="127"/>
      <c r="AG390" s="127"/>
      <c r="AH390" s="127"/>
      <c r="AI390" s="127"/>
      <c r="AJ390" s="127"/>
      <c r="AK390" s="127"/>
    </row>
    <row r="391" spans="1:37" ht="12.75" customHeight="1">
      <c r="A391" s="122" t="s">
        <v>1655</v>
      </c>
      <c r="B391" s="146" t="s">
        <v>791</v>
      </c>
      <c r="C391" s="122" t="s">
        <v>588</v>
      </c>
      <c r="D391" s="122">
        <v>80111600</v>
      </c>
      <c r="E391" s="122" t="s">
        <v>754</v>
      </c>
      <c r="F391" s="122" t="s">
        <v>418</v>
      </c>
      <c r="G391" s="122" t="s">
        <v>479</v>
      </c>
      <c r="H391" s="122">
        <v>6</v>
      </c>
      <c r="I391" s="123">
        <v>6</v>
      </c>
      <c r="J391" s="122" t="s">
        <v>44</v>
      </c>
      <c r="K391" s="122" t="s">
        <v>45</v>
      </c>
      <c r="L391" s="138">
        <v>3400000</v>
      </c>
      <c r="M391" s="145">
        <f t="shared" si="12"/>
        <v>20400000</v>
      </c>
      <c r="N391" s="122" t="s">
        <v>752</v>
      </c>
      <c r="O391" s="122" t="s">
        <v>47</v>
      </c>
      <c r="P391" s="123" t="s">
        <v>481</v>
      </c>
      <c r="Q391" s="212"/>
      <c r="R391" s="126" t="s">
        <v>474</v>
      </c>
      <c r="S391" s="127">
        <v>8131</v>
      </c>
      <c r="T391" s="127">
        <v>2024110010238</v>
      </c>
      <c r="U391" s="127">
        <v>7</v>
      </c>
      <c r="V391" s="128">
        <v>45712</v>
      </c>
      <c r="W391" s="99">
        <f t="shared" si="5"/>
        <v>2</v>
      </c>
      <c r="X391" s="127"/>
      <c r="Y391" s="129"/>
      <c r="Z391" s="127"/>
      <c r="AA391" s="127"/>
      <c r="AB391" s="130"/>
      <c r="AC391" s="127"/>
      <c r="AD391" s="127"/>
      <c r="AE391" s="127"/>
      <c r="AF391" s="127"/>
      <c r="AG391" s="127"/>
      <c r="AH391" s="127"/>
      <c r="AI391" s="127"/>
      <c r="AJ391" s="127"/>
      <c r="AK391" s="127"/>
    </row>
    <row r="392" spans="1:37" ht="12.75" customHeight="1">
      <c r="A392" s="122" t="s">
        <v>1384</v>
      </c>
      <c r="B392" s="146" t="s">
        <v>791</v>
      </c>
      <c r="C392" s="122" t="s">
        <v>588</v>
      </c>
      <c r="D392" s="122">
        <v>80111601</v>
      </c>
      <c r="E392" s="122" t="s">
        <v>1575</v>
      </c>
      <c r="F392" s="122" t="s">
        <v>418</v>
      </c>
      <c r="G392" s="122" t="s">
        <v>479</v>
      </c>
      <c r="H392" s="122">
        <v>6</v>
      </c>
      <c r="I392" s="123">
        <v>1</v>
      </c>
      <c r="J392" s="122" t="s">
        <v>44</v>
      </c>
      <c r="K392" s="122" t="s">
        <v>45</v>
      </c>
      <c r="L392" s="139">
        <v>3400000</v>
      </c>
      <c r="M392" s="139">
        <f t="shared" si="12"/>
        <v>20400000</v>
      </c>
      <c r="N392" s="122" t="s">
        <v>752</v>
      </c>
      <c r="O392" s="122" t="s">
        <v>47</v>
      </c>
      <c r="P392" s="123" t="s">
        <v>481</v>
      </c>
      <c r="Q392" s="125" t="s">
        <v>1576</v>
      </c>
      <c r="R392" s="126" t="s">
        <v>474</v>
      </c>
      <c r="S392" s="127">
        <v>8131</v>
      </c>
      <c r="T392" s="127">
        <v>2024110010238</v>
      </c>
      <c r="U392" s="127">
        <v>7</v>
      </c>
      <c r="V392" s="128">
        <v>45712</v>
      </c>
      <c r="W392" s="99">
        <f t="shared" si="5"/>
        <v>2</v>
      </c>
      <c r="X392" s="127"/>
      <c r="Y392" s="129"/>
      <c r="Z392" s="127"/>
      <c r="AA392" s="127"/>
      <c r="AB392" s="130"/>
      <c r="AC392" s="127"/>
      <c r="AD392" s="127"/>
      <c r="AE392" s="127"/>
      <c r="AF392" s="127"/>
      <c r="AG392" s="127"/>
      <c r="AH392" s="127"/>
      <c r="AI392" s="127"/>
      <c r="AJ392" s="127"/>
      <c r="AK392" s="127"/>
    </row>
    <row r="393" spans="1:37" ht="12.75" customHeight="1">
      <c r="A393" s="122" t="s">
        <v>1655</v>
      </c>
      <c r="B393" s="146" t="s">
        <v>793</v>
      </c>
      <c r="C393" s="122" t="s">
        <v>484</v>
      </c>
      <c r="D393" s="122">
        <v>80111600</v>
      </c>
      <c r="E393" s="122" t="s">
        <v>795</v>
      </c>
      <c r="F393" s="122" t="s">
        <v>418</v>
      </c>
      <c r="G393" s="122" t="s">
        <v>479</v>
      </c>
      <c r="H393" s="122">
        <v>6</v>
      </c>
      <c r="I393" s="123">
        <v>6</v>
      </c>
      <c r="J393" s="122" t="s">
        <v>44</v>
      </c>
      <c r="K393" s="122" t="s">
        <v>45</v>
      </c>
      <c r="L393" s="138">
        <v>2000000</v>
      </c>
      <c r="M393" s="215">
        <f t="shared" si="12"/>
        <v>12000000</v>
      </c>
      <c r="N393" s="122" t="s">
        <v>752</v>
      </c>
      <c r="O393" s="122" t="s">
        <v>47</v>
      </c>
      <c r="P393" s="123" t="s">
        <v>481</v>
      </c>
      <c r="Q393" s="473"/>
      <c r="R393" s="126" t="s">
        <v>474</v>
      </c>
      <c r="S393" s="127">
        <v>8131</v>
      </c>
      <c r="T393" s="127">
        <v>2024110010238</v>
      </c>
      <c r="U393" s="127">
        <v>7</v>
      </c>
      <c r="V393" s="128">
        <v>45712</v>
      </c>
      <c r="W393" s="99">
        <f t="shared" si="5"/>
        <v>2</v>
      </c>
      <c r="X393" s="127"/>
      <c r="Y393" s="129"/>
      <c r="Z393" s="127"/>
      <c r="AA393" s="127"/>
      <c r="AB393" s="130"/>
      <c r="AC393" s="127"/>
      <c r="AD393" s="127"/>
      <c r="AE393" s="127"/>
      <c r="AF393" s="127"/>
      <c r="AG393" s="127"/>
      <c r="AH393" s="127"/>
      <c r="AI393" s="127"/>
      <c r="AJ393" s="127"/>
      <c r="AK393" s="127"/>
    </row>
    <row r="394" spans="1:37" ht="12.75" customHeight="1">
      <c r="A394" s="122" t="s">
        <v>1384</v>
      </c>
      <c r="B394" s="146" t="s">
        <v>793</v>
      </c>
      <c r="C394" s="122" t="s">
        <v>484</v>
      </c>
      <c r="D394" s="122">
        <v>80111600</v>
      </c>
      <c r="E394" s="122" t="s">
        <v>1578</v>
      </c>
      <c r="F394" s="122" t="s">
        <v>418</v>
      </c>
      <c r="G394" s="122" t="s">
        <v>479</v>
      </c>
      <c r="H394" s="148">
        <v>7</v>
      </c>
      <c r="I394" s="148">
        <v>7</v>
      </c>
      <c r="J394" s="122" t="s">
        <v>44</v>
      </c>
      <c r="K394" s="122" t="s">
        <v>45</v>
      </c>
      <c r="L394" s="149">
        <v>2200000</v>
      </c>
      <c r="M394" s="147">
        <f>+L394*I394</f>
        <v>15400000</v>
      </c>
      <c r="N394" s="122" t="s">
        <v>752</v>
      </c>
      <c r="O394" s="122" t="s">
        <v>47</v>
      </c>
      <c r="P394" s="123" t="s">
        <v>481</v>
      </c>
      <c r="Q394" s="125" t="s">
        <v>1579</v>
      </c>
      <c r="R394" s="126" t="s">
        <v>474</v>
      </c>
      <c r="S394" s="127">
        <v>8131</v>
      </c>
      <c r="T394" s="127">
        <v>2024110010238</v>
      </c>
      <c r="U394" s="127">
        <v>7</v>
      </c>
      <c r="V394" s="128">
        <v>45712</v>
      </c>
      <c r="W394" s="99">
        <f t="shared" si="5"/>
        <v>2</v>
      </c>
      <c r="X394" s="127"/>
      <c r="Y394" s="129"/>
      <c r="Z394" s="127"/>
      <c r="AA394" s="127"/>
      <c r="AB394" s="130"/>
      <c r="AC394" s="127"/>
      <c r="AD394" s="127"/>
      <c r="AE394" s="127"/>
      <c r="AF394" s="127"/>
      <c r="AG394" s="127"/>
      <c r="AH394" s="127"/>
      <c r="AI394" s="127"/>
      <c r="AJ394" s="127"/>
      <c r="AK394" s="127"/>
    </row>
    <row r="395" spans="1:37" ht="12.75" customHeight="1">
      <c r="A395" s="122" t="s">
        <v>1655</v>
      </c>
      <c r="B395" s="146" t="s">
        <v>796</v>
      </c>
      <c r="C395" s="122" t="s">
        <v>484</v>
      </c>
      <c r="D395" s="122">
        <v>80111600</v>
      </c>
      <c r="E395" s="122" t="s">
        <v>795</v>
      </c>
      <c r="F395" s="122" t="s">
        <v>418</v>
      </c>
      <c r="G395" s="122" t="s">
        <v>479</v>
      </c>
      <c r="H395" s="122">
        <v>6</v>
      </c>
      <c r="I395" s="123">
        <v>6</v>
      </c>
      <c r="J395" s="122" t="s">
        <v>44</v>
      </c>
      <c r="K395" s="122" t="s">
        <v>45</v>
      </c>
      <c r="L395" s="138">
        <v>2000000</v>
      </c>
      <c r="M395" s="215">
        <f>+L395/30*180</f>
        <v>12000000</v>
      </c>
      <c r="N395" s="122" t="s">
        <v>752</v>
      </c>
      <c r="O395" s="122" t="s">
        <v>47</v>
      </c>
      <c r="P395" s="123" t="s">
        <v>481</v>
      </c>
      <c r="Q395" s="473"/>
      <c r="R395" s="126" t="s">
        <v>474</v>
      </c>
      <c r="S395" s="127">
        <v>8131</v>
      </c>
      <c r="T395" s="127">
        <v>2024110010238</v>
      </c>
      <c r="U395" s="127">
        <v>7</v>
      </c>
      <c r="V395" s="128">
        <v>45712</v>
      </c>
      <c r="W395" s="99">
        <f t="shared" si="5"/>
        <v>2</v>
      </c>
      <c r="X395" s="127"/>
      <c r="Y395" s="129"/>
      <c r="Z395" s="127"/>
      <c r="AA395" s="127"/>
      <c r="AB395" s="130"/>
      <c r="AC395" s="127"/>
      <c r="AD395" s="127"/>
      <c r="AE395" s="127"/>
      <c r="AF395" s="127"/>
      <c r="AG395" s="127"/>
      <c r="AH395" s="127"/>
      <c r="AI395" s="127"/>
      <c r="AJ395" s="127"/>
      <c r="AK395" s="127"/>
    </row>
    <row r="396" spans="1:37" ht="12.75" customHeight="1">
      <c r="A396" s="122" t="s">
        <v>1384</v>
      </c>
      <c r="B396" s="146" t="s">
        <v>796</v>
      </c>
      <c r="C396" s="122" t="s">
        <v>484</v>
      </c>
      <c r="D396" s="122">
        <v>80111600</v>
      </c>
      <c r="E396" s="122" t="s">
        <v>1578</v>
      </c>
      <c r="F396" s="122" t="s">
        <v>418</v>
      </c>
      <c r="G396" s="122" t="s">
        <v>479</v>
      </c>
      <c r="H396" s="148">
        <v>6</v>
      </c>
      <c r="I396" s="148">
        <v>1</v>
      </c>
      <c r="J396" s="122" t="s">
        <v>44</v>
      </c>
      <c r="K396" s="122" t="s">
        <v>45</v>
      </c>
      <c r="L396" s="149">
        <v>2000000</v>
      </c>
      <c r="M396" s="147">
        <v>12000000</v>
      </c>
      <c r="N396" s="122" t="s">
        <v>752</v>
      </c>
      <c r="O396" s="122" t="s">
        <v>47</v>
      </c>
      <c r="P396" s="123" t="s">
        <v>481</v>
      </c>
      <c r="Q396" s="125" t="s">
        <v>1576</v>
      </c>
      <c r="R396" s="126" t="s">
        <v>474</v>
      </c>
      <c r="S396" s="127">
        <v>8131</v>
      </c>
      <c r="T396" s="127">
        <v>2024110010238</v>
      </c>
      <c r="U396" s="127">
        <v>7</v>
      </c>
      <c r="V396" s="128">
        <v>45712</v>
      </c>
      <c r="W396" s="99">
        <f t="shared" si="5"/>
        <v>2</v>
      </c>
      <c r="X396" s="127"/>
      <c r="Y396" s="129"/>
      <c r="Z396" s="127"/>
      <c r="AA396" s="127"/>
      <c r="AB396" s="130"/>
      <c r="AC396" s="127"/>
      <c r="AD396" s="127"/>
      <c r="AE396" s="127"/>
      <c r="AF396" s="127"/>
      <c r="AG396" s="127"/>
      <c r="AH396" s="127"/>
      <c r="AI396" s="127"/>
      <c r="AJ396" s="127"/>
      <c r="AK396" s="127"/>
    </row>
    <row r="397" spans="1:37" ht="12.75" customHeight="1">
      <c r="A397" s="122" t="s">
        <v>1655</v>
      </c>
      <c r="B397" s="150" t="s">
        <v>798</v>
      </c>
      <c r="C397" s="122" t="s">
        <v>588</v>
      </c>
      <c r="D397" s="122">
        <v>80111600</v>
      </c>
      <c r="E397" s="122" t="s">
        <v>800</v>
      </c>
      <c r="F397" s="122" t="s">
        <v>418</v>
      </c>
      <c r="G397" s="122" t="s">
        <v>479</v>
      </c>
      <c r="H397" s="122">
        <v>7</v>
      </c>
      <c r="I397" s="123">
        <v>7</v>
      </c>
      <c r="J397" s="122" t="s">
        <v>44</v>
      </c>
      <c r="K397" s="122" t="s">
        <v>45</v>
      </c>
      <c r="L397" s="138">
        <v>4500000</v>
      </c>
      <c r="M397" s="216">
        <v>45000000</v>
      </c>
      <c r="N397" s="122" t="s">
        <v>752</v>
      </c>
      <c r="O397" s="122" t="s">
        <v>92</v>
      </c>
      <c r="P397" s="123" t="s">
        <v>481</v>
      </c>
      <c r="Q397" s="473"/>
      <c r="R397" s="126" t="s">
        <v>474</v>
      </c>
      <c r="S397" s="127">
        <v>8131</v>
      </c>
      <c r="T397" s="127">
        <v>2024110010238</v>
      </c>
      <c r="U397" s="127">
        <v>7</v>
      </c>
      <c r="V397" s="128">
        <v>45712</v>
      </c>
      <c r="W397" s="99">
        <f t="shared" si="5"/>
        <v>2</v>
      </c>
      <c r="X397" s="127"/>
      <c r="Y397" s="129"/>
      <c r="Z397" s="127"/>
      <c r="AA397" s="127"/>
      <c r="AB397" s="130"/>
      <c r="AC397" s="127"/>
      <c r="AD397" s="127"/>
      <c r="AE397" s="127"/>
      <c r="AF397" s="127"/>
      <c r="AG397" s="127"/>
      <c r="AH397" s="127"/>
      <c r="AI397" s="127"/>
      <c r="AJ397" s="127"/>
      <c r="AK397" s="127"/>
    </row>
    <row r="398" spans="1:37" ht="12.75" customHeight="1">
      <c r="A398" s="122" t="s">
        <v>1384</v>
      </c>
      <c r="B398" s="150" t="s">
        <v>798</v>
      </c>
      <c r="C398" s="122" t="s">
        <v>588</v>
      </c>
      <c r="D398" s="122">
        <v>80111600</v>
      </c>
      <c r="E398" s="122" t="s">
        <v>1580</v>
      </c>
      <c r="F398" s="122" t="s">
        <v>479</v>
      </c>
      <c r="G398" s="122" t="s">
        <v>479</v>
      </c>
      <c r="H398" s="122">
        <v>7</v>
      </c>
      <c r="I398" s="123">
        <v>7</v>
      </c>
      <c r="J398" s="122" t="s">
        <v>44</v>
      </c>
      <c r="K398" s="122" t="s">
        <v>45</v>
      </c>
      <c r="L398" s="139">
        <v>4500000</v>
      </c>
      <c r="M398" s="147">
        <f>+L398*7</f>
        <v>31500000</v>
      </c>
      <c r="N398" s="122" t="s">
        <v>752</v>
      </c>
      <c r="O398" s="122" t="s">
        <v>92</v>
      </c>
      <c r="P398" s="123" t="s">
        <v>481</v>
      </c>
      <c r="Q398" s="125" t="s">
        <v>1581</v>
      </c>
      <c r="R398" s="126" t="s">
        <v>474</v>
      </c>
      <c r="S398" s="127">
        <v>8131</v>
      </c>
      <c r="T398" s="127">
        <v>2024110010238</v>
      </c>
      <c r="U398" s="127">
        <v>7</v>
      </c>
      <c r="V398" s="128">
        <v>45712</v>
      </c>
      <c r="W398" s="99">
        <f t="shared" si="5"/>
        <v>2</v>
      </c>
      <c r="X398" s="127"/>
      <c r="Y398" s="129"/>
      <c r="Z398" s="127"/>
      <c r="AA398" s="127"/>
      <c r="AB398" s="130"/>
      <c r="AC398" s="127"/>
      <c r="AD398" s="127"/>
      <c r="AE398" s="127"/>
      <c r="AF398" s="127"/>
      <c r="AG398" s="127"/>
      <c r="AH398" s="127"/>
      <c r="AI398" s="127"/>
      <c r="AJ398" s="127"/>
      <c r="AK398" s="127"/>
    </row>
    <row r="399" spans="1:37" ht="12.75" customHeight="1">
      <c r="A399" s="122" t="s">
        <v>1655</v>
      </c>
      <c r="B399" s="150" t="s">
        <v>801</v>
      </c>
      <c r="C399" s="122" t="s">
        <v>588</v>
      </c>
      <c r="D399" s="122">
        <v>80111600</v>
      </c>
      <c r="E399" s="122" t="s">
        <v>800</v>
      </c>
      <c r="F399" s="122" t="s">
        <v>479</v>
      </c>
      <c r="G399" s="122" t="s">
        <v>295</v>
      </c>
      <c r="H399" s="122">
        <v>6</v>
      </c>
      <c r="I399" s="123">
        <v>6</v>
      </c>
      <c r="J399" s="122" t="s">
        <v>44</v>
      </c>
      <c r="K399" s="122" t="s">
        <v>45</v>
      </c>
      <c r="L399" s="138">
        <v>4200000</v>
      </c>
      <c r="M399" s="215">
        <f t="shared" ref="M399:M406" si="13">+L399/30*180</f>
        <v>25200000</v>
      </c>
      <c r="N399" s="122" t="s">
        <v>752</v>
      </c>
      <c r="O399" s="122" t="s">
        <v>92</v>
      </c>
      <c r="P399" s="123" t="s">
        <v>481</v>
      </c>
      <c r="Q399" s="134"/>
      <c r="R399" s="126" t="s">
        <v>474</v>
      </c>
      <c r="S399" s="127">
        <v>8131</v>
      </c>
      <c r="T399" s="127">
        <v>2024110010238</v>
      </c>
      <c r="U399" s="127">
        <v>7</v>
      </c>
      <c r="V399" s="128">
        <v>45712</v>
      </c>
      <c r="W399" s="99">
        <f t="shared" si="5"/>
        <v>2</v>
      </c>
      <c r="X399" s="127"/>
      <c r="Y399" s="129"/>
      <c r="Z399" s="127"/>
      <c r="AA399" s="127"/>
      <c r="AB399" s="130"/>
      <c r="AC399" s="127"/>
      <c r="AD399" s="127"/>
      <c r="AE399" s="127"/>
      <c r="AF399" s="127"/>
      <c r="AG399" s="127"/>
      <c r="AH399" s="127"/>
      <c r="AI399" s="127"/>
      <c r="AJ399" s="127"/>
      <c r="AK399" s="127"/>
    </row>
    <row r="400" spans="1:37" ht="12.75" customHeight="1">
      <c r="A400" s="122" t="s">
        <v>1384</v>
      </c>
      <c r="B400" s="146" t="s">
        <v>801</v>
      </c>
      <c r="C400" s="122" t="s">
        <v>588</v>
      </c>
      <c r="D400" s="122">
        <v>80111600</v>
      </c>
      <c r="E400" s="122" t="s">
        <v>1580</v>
      </c>
      <c r="F400" s="122" t="s">
        <v>479</v>
      </c>
      <c r="G400" s="122" t="s">
        <v>295</v>
      </c>
      <c r="H400" s="122">
        <v>6</v>
      </c>
      <c r="I400" s="123">
        <v>1</v>
      </c>
      <c r="J400" s="122" t="s">
        <v>44</v>
      </c>
      <c r="K400" s="122" t="s">
        <v>45</v>
      </c>
      <c r="L400" s="139">
        <v>4200000</v>
      </c>
      <c r="M400" s="147">
        <f t="shared" si="13"/>
        <v>25200000</v>
      </c>
      <c r="N400" s="122" t="s">
        <v>752</v>
      </c>
      <c r="O400" s="122" t="s">
        <v>92</v>
      </c>
      <c r="P400" s="123" t="s">
        <v>481</v>
      </c>
      <c r="Q400" s="122" t="s">
        <v>1576</v>
      </c>
      <c r="R400" s="126" t="s">
        <v>474</v>
      </c>
      <c r="S400" s="127">
        <v>8131</v>
      </c>
      <c r="T400" s="127">
        <v>2024110010238</v>
      </c>
      <c r="U400" s="127">
        <v>7</v>
      </c>
      <c r="V400" s="128">
        <v>45712</v>
      </c>
      <c r="W400" s="99">
        <f t="shared" si="5"/>
        <v>2</v>
      </c>
      <c r="X400" s="127"/>
      <c r="Y400" s="129"/>
      <c r="Z400" s="127"/>
      <c r="AA400" s="127"/>
      <c r="AB400" s="130"/>
      <c r="AC400" s="127"/>
      <c r="AD400" s="127"/>
      <c r="AE400" s="127"/>
      <c r="AF400" s="127"/>
      <c r="AG400" s="127"/>
      <c r="AH400" s="127"/>
      <c r="AI400" s="127"/>
      <c r="AJ400" s="127"/>
      <c r="AK400" s="127"/>
    </row>
    <row r="401" spans="1:37" ht="12.75" customHeight="1">
      <c r="A401" s="122" t="s">
        <v>1655</v>
      </c>
      <c r="B401" s="146" t="s">
        <v>803</v>
      </c>
      <c r="C401" s="122" t="s">
        <v>588</v>
      </c>
      <c r="D401" s="122">
        <v>80111600</v>
      </c>
      <c r="E401" s="122" t="s">
        <v>800</v>
      </c>
      <c r="F401" s="122" t="s">
        <v>479</v>
      </c>
      <c r="G401" s="122" t="s">
        <v>295</v>
      </c>
      <c r="H401" s="122">
        <v>6</v>
      </c>
      <c r="I401" s="123">
        <v>6</v>
      </c>
      <c r="J401" s="122" t="s">
        <v>44</v>
      </c>
      <c r="K401" s="122" t="s">
        <v>45</v>
      </c>
      <c r="L401" s="138">
        <v>4200000</v>
      </c>
      <c r="M401" s="215">
        <f t="shared" si="13"/>
        <v>25200000</v>
      </c>
      <c r="N401" s="122" t="s">
        <v>752</v>
      </c>
      <c r="O401" s="122" t="s">
        <v>92</v>
      </c>
      <c r="P401" s="123" t="s">
        <v>481</v>
      </c>
      <c r="Q401" s="134"/>
      <c r="R401" s="126" t="s">
        <v>474</v>
      </c>
      <c r="S401" s="127">
        <v>8131</v>
      </c>
      <c r="T401" s="127">
        <v>2024110010238</v>
      </c>
      <c r="U401" s="127">
        <v>7</v>
      </c>
      <c r="V401" s="128">
        <v>45712</v>
      </c>
      <c r="W401" s="99">
        <f t="shared" si="5"/>
        <v>2</v>
      </c>
      <c r="X401" s="127"/>
      <c r="Y401" s="129"/>
      <c r="Z401" s="127"/>
      <c r="AA401" s="127"/>
      <c r="AB401" s="130"/>
      <c r="AC401" s="127"/>
      <c r="AD401" s="127"/>
      <c r="AE401" s="127"/>
      <c r="AF401" s="127"/>
      <c r="AG401" s="127"/>
      <c r="AH401" s="127"/>
      <c r="AI401" s="127"/>
      <c r="AJ401" s="127"/>
      <c r="AK401" s="127"/>
    </row>
    <row r="402" spans="1:37" ht="12.75" customHeight="1">
      <c r="A402" s="122" t="s">
        <v>1384</v>
      </c>
      <c r="B402" s="146" t="s">
        <v>803</v>
      </c>
      <c r="C402" s="122" t="s">
        <v>588</v>
      </c>
      <c r="D402" s="122">
        <v>80111600</v>
      </c>
      <c r="E402" s="122" t="s">
        <v>1580</v>
      </c>
      <c r="F402" s="122" t="s">
        <v>479</v>
      </c>
      <c r="G402" s="122" t="s">
        <v>295</v>
      </c>
      <c r="H402" s="122">
        <v>6</v>
      </c>
      <c r="I402" s="123">
        <v>1</v>
      </c>
      <c r="J402" s="122" t="s">
        <v>44</v>
      </c>
      <c r="K402" s="122" t="s">
        <v>45</v>
      </c>
      <c r="L402" s="139">
        <v>4200000</v>
      </c>
      <c r="M402" s="147">
        <f t="shared" si="13"/>
        <v>25200000</v>
      </c>
      <c r="N402" s="122" t="s">
        <v>752</v>
      </c>
      <c r="O402" s="122" t="s">
        <v>92</v>
      </c>
      <c r="P402" s="123" t="s">
        <v>481</v>
      </c>
      <c r="Q402" s="122" t="s">
        <v>1576</v>
      </c>
      <c r="R402" s="126" t="s">
        <v>474</v>
      </c>
      <c r="S402" s="127">
        <v>8131</v>
      </c>
      <c r="T402" s="127">
        <v>2024110010238</v>
      </c>
      <c r="U402" s="127">
        <v>7</v>
      </c>
      <c r="V402" s="128">
        <v>45712</v>
      </c>
      <c r="W402" s="99">
        <f t="shared" si="5"/>
        <v>2</v>
      </c>
      <c r="X402" s="127"/>
      <c r="Y402" s="129"/>
      <c r="Z402" s="127"/>
      <c r="AA402" s="127"/>
      <c r="AB402" s="130"/>
      <c r="AC402" s="127"/>
      <c r="AD402" s="127"/>
      <c r="AE402" s="127"/>
      <c r="AF402" s="127"/>
      <c r="AG402" s="127"/>
      <c r="AH402" s="127"/>
      <c r="AI402" s="127"/>
      <c r="AJ402" s="127"/>
      <c r="AK402" s="127"/>
    </row>
    <row r="403" spans="1:37" ht="12.75" customHeight="1">
      <c r="A403" s="122" t="s">
        <v>1655</v>
      </c>
      <c r="B403" s="146" t="s">
        <v>805</v>
      </c>
      <c r="C403" s="122" t="s">
        <v>588</v>
      </c>
      <c r="D403" s="122">
        <v>80111600</v>
      </c>
      <c r="E403" s="122" t="s">
        <v>800</v>
      </c>
      <c r="F403" s="122" t="s">
        <v>479</v>
      </c>
      <c r="G403" s="122" t="s">
        <v>295</v>
      </c>
      <c r="H403" s="122">
        <v>6</v>
      </c>
      <c r="I403" s="123">
        <v>6</v>
      </c>
      <c r="J403" s="122" t="s">
        <v>44</v>
      </c>
      <c r="K403" s="122" t="s">
        <v>45</v>
      </c>
      <c r="L403" s="138">
        <v>4200000</v>
      </c>
      <c r="M403" s="215">
        <f t="shared" si="13"/>
        <v>25200000</v>
      </c>
      <c r="N403" s="122" t="s">
        <v>752</v>
      </c>
      <c r="O403" s="122" t="s">
        <v>92</v>
      </c>
      <c r="P403" s="123" t="s">
        <v>481</v>
      </c>
      <c r="Q403" s="134"/>
      <c r="R403" s="126" t="s">
        <v>474</v>
      </c>
      <c r="S403" s="127">
        <v>8131</v>
      </c>
      <c r="T403" s="127">
        <v>2024110010238</v>
      </c>
      <c r="U403" s="127">
        <v>7</v>
      </c>
      <c r="V403" s="128">
        <v>45712</v>
      </c>
      <c r="W403" s="99">
        <f t="shared" si="5"/>
        <v>2</v>
      </c>
      <c r="X403" s="127"/>
      <c r="Y403" s="129"/>
      <c r="Z403" s="127"/>
      <c r="AA403" s="127"/>
      <c r="AB403" s="130"/>
      <c r="AC403" s="127"/>
      <c r="AD403" s="127"/>
      <c r="AE403" s="127"/>
      <c r="AF403" s="127"/>
      <c r="AG403" s="127"/>
      <c r="AH403" s="127"/>
      <c r="AI403" s="127"/>
      <c r="AJ403" s="127"/>
      <c r="AK403" s="127"/>
    </row>
    <row r="404" spans="1:37" ht="12.75" customHeight="1">
      <c r="A404" s="122" t="s">
        <v>1384</v>
      </c>
      <c r="B404" s="146" t="s">
        <v>805</v>
      </c>
      <c r="C404" s="122" t="s">
        <v>588</v>
      </c>
      <c r="D404" s="122">
        <v>80111600</v>
      </c>
      <c r="E404" s="122" t="s">
        <v>1580</v>
      </c>
      <c r="F404" s="122" t="s">
        <v>479</v>
      </c>
      <c r="G404" s="122" t="s">
        <v>295</v>
      </c>
      <c r="H404" s="122">
        <v>6</v>
      </c>
      <c r="I404" s="123">
        <v>1</v>
      </c>
      <c r="J404" s="122" t="s">
        <v>44</v>
      </c>
      <c r="K404" s="122" t="s">
        <v>45</v>
      </c>
      <c r="L404" s="139">
        <v>4200000</v>
      </c>
      <c r="M404" s="147">
        <f t="shared" si="13"/>
        <v>25200000</v>
      </c>
      <c r="N404" s="122" t="s">
        <v>752</v>
      </c>
      <c r="O404" s="122" t="s">
        <v>92</v>
      </c>
      <c r="P404" s="123" t="s">
        <v>481</v>
      </c>
      <c r="Q404" s="122" t="s">
        <v>1576</v>
      </c>
      <c r="R404" s="126" t="s">
        <v>474</v>
      </c>
      <c r="S404" s="127">
        <v>8131</v>
      </c>
      <c r="T404" s="127">
        <v>2024110010238</v>
      </c>
      <c r="U404" s="127">
        <v>7</v>
      </c>
      <c r="V404" s="128">
        <v>45712</v>
      </c>
      <c r="W404" s="99">
        <f t="shared" si="5"/>
        <v>2</v>
      </c>
      <c r="X404" s="127"/>
      <c r="Y404" s="129"/>
      <c r="Z404" s="127"/>
      <c r="AA404" s="127"/>
      <c r="AB404" s="130"/>
      <c r="AC404" s="127"/>
      <c r="AD404" s="127"/>
      <c r="AE404" s="127"/>
      <c r="AF404" s="127"/>
      <c r="AG404" s="127"/>
      <c r="AH404" s="127"/>
      <c r="AI404" s="127"/>
      <c r="AJ404" s="127"/>
      <c r="AK404" s="127"/>
    </row>
    <row r="405" spans="1:37" ht="12.75" customHeight="1">
      <c r="A405" s="122" t="s">
        <v>1655</v>
      </c>
      <c r="B405" s="148" t="s">
        <v>807</v>
      </c>
      <c r="C405" s="122" t="s">
        <v>484</v>
      </c>
      <c r="D405" s="122">
        <v>80111600</v>
      </c>
      <c r="E405" s="122" t="s">
        <v>809</v>
      </c>
      <c r="F405" s="122" t="s">
        <v>479</v>
      </c>
      <c r="G405" s="122" t="s">
        <v>295</v>
      </c>
      <c r="H405" s="122">
        <v>6</v>
      </c>
      <c r="I405" s="123">
        <v>6</v>
      </c>
      <c r="J405" s="122" t="s">
        <v>44</v>
      </c>
      <c r="K405" s="122" t="s">
        <v>45</v>
      </c>
      <c r="L405" s="138">
        <v>4200000</v>
      </c>
      <c r="M405" s="215">
        <f t="shared" si="13"/>
        <v>25200000</v>
      </c>
      <c r="N405" s="122" t="s">
        <v>752</v>
      </c>
      <c r="O405" s="122" t="s">
        <v>92</v>
      </c>
      <c r="P405" s="123" t="s">
        <v>481</v>
      </c>
      <c r="Q405" s="151"/>
      <c r="R405" s="126" t="s">
        <v>474</v>
      </c>
      <c r="S405" s="127">
        <v>8131</v>
      </c>
      <c r="T405" s="127">
        <v>2024110010238</v>
      </c>
      <c r="U405" s="127">
        <v>7</v>
      </c>
      <c r="V405" s="128">
        <v>45712</v>
      </c>
      <c r="W405" s="99">
        <f t="shared" si="5"/>
        <v>2</v>
      </c>
      <c r="X405" s="127"/>
      <c r="Y405" s="129"/>
      <c r="Z405" s="127"/>
      <c r="AA405" s="127"/>
      <c r="AB405" s="130"/>
      <c r="AC405" s="127"/>
      <c r="AD405" s="127"/>
      <c r="AE405" s="127"/>
      <c r="AF405" s="127"/>
      <c r="AG405" s="127"/>
      <c r="AH405" s="127"/>
      <c r="AI405" s="127"/>
      <c r="AJ405" s="127"/>
      <c r="AK405" s="127"/>
    </row>
    <row r="406" spans="1:37" ht="12.75" customHeight="1">
      <c r="A406" s="122" t="s">
        <v>1384</v>
      </c>
      <c r="B406" s="148" t="s">
        <v>807</v>
      </c>
      <c r="C406" s="122" t="s">
        <v>484</v>
      </c>
      <c r="D406" s="122">
        <v>80111600</v>
      </c>
      <c r="E406" s="122" t="s">
        <v>1582</v>
      </c>
      <c r="F406" s="122" t="s">
        <v>479</v>
      </c>
      <c r="G406" s="122" t="s">
        <v>295</v>
      </c>
      <c r="H406" s="122">
        <v>6</v>
      </c>
      <c r="I406" s="123">
        <v>1</v>
      </c>
      <c r="J406" s="122" t="s">
        <v>44</v>
      </c>
      <c r="K406" s="122" t="s">
        <v>45</v>
      </c>
      <c r="L406" s="139">
        <v>4057001</v>
      </c>
      <c r="M406" s="147">
        <f t="shared" si="13"/>
        <v>24342006</v>
      </c>
      <c r="N406" s="122" t="s">
        <v>752</v>
      </c>
      <c r="O406" s="122" t="s">
        <v>92</v>
      </c>
      <c r="P406" s="123" t="s">
        <v>481</v>
      </c>
      <c r="Q406" s="122" t="s">
        <v>1583</v>
      </c>
      <c r="R406" s="126" t="s">
        <v>474</v>
      </c>
      <c r="S406" s="127">
        <v>8131</v>
      </c>
      <c r="T406" s="127">
        <v>2024110010238</v>
      </c>
      <c r="U406" s="127">
        <v>7</v>
      </c>
      <c r="V406" s="128">
        <v>45712</v>
      </c>
      <c r="W406" s="99">
        <f t="shared" si="5"/>
        <v>2</v>
      </c>
      <c r="X406" s="127"/>
      <c r="Y406" s="129"/>
      <c r="Z406" s="127"/>
      <c r="AA406" s="127"/>
      <c r="AB406" s="130"/>
      <c r="AC406" s="127"/>
      <c r="AD406" s="127"/>
      <c r="AE406" s="127"/>
      <c r="AF406" s="127"/>
      <c r="AG406" s="127"/>
      <c r="AH406" s="127"/>
      <c r="AI406" s="127"/>
      <c r="AJ406" s="127"/>
      <c r="AK406" s="127"/>
    </row>
    <row r="407" spans="1:37" ht="12.75" customHeight="1">
      <c r="A407" s="122" t="s">
        <v>1655</v>
      </c>
      <c r="B407" s="146" t="s">
        <v>810</v>
      </c>
      <c r="C407" s="122" t="s">
        <v>484</v>
      </c>
      <c r="D407" s="122">
        <v>80111600</v>
      </c>
      <c r="E407" s="122" t="s">
        <v>812</v>
      </c>
      <c r="F407" s="122" t="s">
        <v>704</v>
      </c>
      <c r="G407" s="122" t="s">
        <v>729</v>
      </c>
      <c r="H407" s="123">
        <v>6</v>
      </c>
      <c r="I407" s="123">
        <v>6</v>
      </c>
      <c r="J407" s="122" t="s">
        <v>44</v>
      </c>
      <c r="K407" s="122" t="s">
        <v>45</v>
      </c>
      <c r="L407" s="138">
        <v>4200000</v>
      </c>
      <c r="M407" s="215">
        <v>25200000</v>
      </c>
      <c r="N407" s="122" t="s">
        <v>752</v>
      </c>
      <c r="O407" s="122" t="s">
        <v>92</v>
      </c>
      <c r="P407" s="123" t="s">
        <v>481</v>
      </c>
      <c r="Q407" s="134"/>
      <c r="R407" s="126" t="s">
        <v>474</v>
      </c>
      <c r="S407" s="127">
        <v>8131</v>
      </c>
      <c r="T407" s="127">
        <v>2024110010238</v>
      </c>
      <c r="U407" s="127">
        <v>7</v>
      </c>
      <c r="V407" s="128">
        <v>45712</v>
      </c>
      <c r="W407" s="99">
        <f t="shared" si="5"/>
        <v>2</v>
      </c>
      <c r="X407" s="127"/>
      <c r="Y407" s="129"/>
      <c r="Z407" s="127"/>
      <c r="AA407" s="127"/>
      <c r="AB407" s="130"/>
      <c r="AC407" s="127"/>
      <c r="AD407" s="127"/>
      <c r="AE407" s="127"/>
      <c r="AF407" s="127"/>
      <c r="AG407" s="127"/>
      <c r="AH407" s="127"/>
      <c r="AI407" s="127"/>
      <c r="AJ407" s="127"/>
      <c r="AK407" s="127"/>
    </row>
    <row r="408" spans="1:37" ht="12.75" customHeight="1">
      <c r="A408" s="122" t="s">
        <v>1384</v>
      </c>
      <c r="B408" s="146" t="s">
        <v>810</v>
      </c>
      <c r="C408" s="122" t="s">
        <v>484</v>
      </c>
      <c r="D408" s="122">
        <v>80111600</v>
      </c>
      <c r="E408" s="122" t="s">
        <v>1584</v>
      </c>
      <c r="F408" s="122" t="s">
        <v>704</v>
      </c>
      <c r="G408" s="122" t="s">
        <v>729</v>
      </c>
      <c r="H408" s="123">
        <v>6</v>
      </c>
      <c r="I408" s="123">
        <v>1</v>
      </c>
      <c r="J408" s="122" t="s">
        <v>44</v>
      </c>
      <c r="K408" s="122" t="s">
        <v>45</v>
      </c>
      <c r="L408" s="139">
        <v>4200000</v>
      </c>
      <c r="M408" s="147">
        <v>25200000</v>
      </c>
      <c r="N408" s="122" t="s">
        <v>752</v>
      </c>
      <c r="O408" s="122" t="s">
        <v>92</v>
      </c>
      <c r="P408" s="123" t="s">
        <v>481</v>
      </c>
      <c r="Q408" s="122" t="s">
        <v>1576</v>
      </c>
      <c r="R408" s="126" t="s">
        <v>474</v>
      </c>
      <c r="S408" s="127">
        <v>8131</v>
      </c>
      <c r="T408" s="127">
        <v>2024110010238</v>
      </c>
      <c r="U408" s="127">
        <v>7</v>
      </c>
      <c r="V408" s="128">
        <v>45712</v>
      </c>
      <c r="W408" s="99">
        <f t="shared" si="5"/>
        <v>2</v>
      </c>
      <c r="X408" s="127"/>
      <c r="Y408" s="129"/>
      <c r="Z408" s="127"/>
      <c r="AA408" s="127"/>
      <c r="AB408" s="130"/>
      <c r="AC408" s="127"/>
      <c r="AD408" s="127"/>
      <c r="AE408" s="127"/>
      <c r="AF408" s="127"/>
      <c r="AG408" s="127"/>
      <c r="AH408" s="127"/>
      <c r="AI408" s="127"/>
      <c r="AJ408" s="127"/>
      <c r="AK408" s="127"/>
    </row>
    <row r="409" spans="1:37" ht="12.75" customHeight="1">
      <c r="A409" s="122" t="s">
        <v>1655</v>
      </c>
      <c r="B409" s="146" t="s">
        <v>813</v>
      </c>
      <c r="C409" s="122" t="s">
        <v>484</v>
      </c>
      <c r="D409" s="122">
        <v>80111600</v>
      </c>
      <c r="E409" s="122" t="s">
        <v>815</v>
      </c>
      <c r="F409" s="122" t="s">
        <v>479</v>
      </c>
      <c r="G409" s="122" t="s">
        <v>295</v>
      </c>
      <c r="H409" s="123">
        <v>6</v>
      </c>
      <c r="I409" s="123">
        <v>6</v>
      </c>
      <c r="J409" s="122" t="s">
        <v>44</v>
      </c>
      <c r="K409" s="122" t="s">
        <v>45</v>
      </c>
      <c r="L409" s="138">
        <v>4200000</v>
      </c>
      <c r="M409" s="215">
        <v>25200000</v>
      </c>
      <c r="N409" s="122" t="s">
        <v>752</v>
      </c>
      <c r="O409" s="122" t="s">
        <v>92</v>
      </c>
      <c r="P409" s="123" t="s">
        <v>481</v>
      </c>
      <c r="Q409" s="134"/>
      <c r="R409" s="126" t="s">
        <v>474</v>
      </c>
      <c r="S409" s="127">
        <v>8131</v>
      </c>
      <c r="T409" s="127">
        <v>2024110010238</v>
      </c>
      <c r="U409" s="127">
        <v>7</v>
      </c>
      <c r="V409" s="128">
        <v>45712</v>
      </c>
      <c r="W409" s="99">
        <f t="shared" si="5"/>
        <v>2</v>
      </c>
      <c r="X409" s="127"/>
      <c r="Y409" s="129"/>
      <c r="Z409" s="127"/>
      <c r="AA409" s="127"/>
      <c r="AB409" s="130"/>
      <c r="AC409" s="127"/>
      <c r="AD409" s="127"/>
      <c r="AE409" s="127"/>
      <c r="AF409" s="127"/>
      <c r="AG409" s="127"/>
      <c r="AH409" s="127"/>
      <c r="AI409" s="127"/>
      <c r="AJ409" s="127"/>
      <c r="AK409" s="127"/>
    </row>
    <row r="410" spans="1:37" ht="12.75" customHeight="1">
      <c r="A410" s="122" t="s">
        <v>1384</v>
      </c>
      <c r="B410" s="146" t="s">
        <v>813</v>
      </c>
      <c r="C410" s="122" t="s">
        <v>484</v>
      </c>
      <c r="D410" s="122">
        <v>80111600</v>
      </c>
      <c r="E410" s="122" t="s">
        <v>1585</v>
      </c>
      <c r="F410" s="122" t="s">
        <v>479</v>
      </c>
      <c r="G410" s="122" t="s">
        <v>295</v>
      </c>
      <c r="H410" s="123">
        <v>6</v>
      </c>
      <c r="I410" s="123">
        <v>1</v>
      </c>
      <c r="J410" s="122" t="s">
        <v>44</v>
      </c>
      <c r="K410" s="122" t="s">
        <v>45</v>
      </c>
      <c r="L410" s="139">
        <v>4200000</v>
      </c>
      <c r="M410" s="147">
        <v>25200000</v>
      </c>
      <c r="N410" s="122" t="s">
        <v>752</v>
      </c>
      <c r="O410" s="122" t="s">
        <v>92</v>
      </c>
      <c r="P410" s="123" t="s">
        <v>481</v>
      </c>
      <c r="Q410" s="122" t="s">
        <v>1576</v>
      </c>
      <c r="R410" s="126" t="s">
        <v>474</v>
      </c>
      <c r="S410" s="127">
        <v>8131</v>
      </c>
      <c r="T410" s="127">
        <v>2024110010238</v>
      </c>
      <c r="U410" s="127">
        <v>7</v>
      </c>
      <c r="V410" s="128">
        <v>45712</v>
      </c>
      <c r="W410" s="99">
        <f t="shared" si="5"/>
        <v>2</v>
      </c>
      <c r="X410" s="127"/>
      <c r="Y410" s="129"/>
      <c r="Z410" s="127"/>
      <c r="AA410" s="127"/>
      <c r="AB410" s="130"/>
      <c r="AC410" s="127"/>
      <c r="AD410" s="127"/>
      <c r="AE410" s="127"/>
      <c r="AF410" s="127"/>
      <c r="AG410" s="127"/>
      <c r="AH410" s="127"/>
      <c r="AI410" s="127"/>
      <c r="AJ410" s="127"/>
      <c r="AK410" s="127"/>
    </row>
    <row r="411" spans="1:37" ht="12.75" customHeight="1">
      <c r="A411" s="122" t="s">
        <v>1655</v>
      </c>
      <c r="B411" s="146" t="s">
        <v>816</v>
      </c>
      <c r="C411" s="122" t="s">
        <v>484</v>
      </c>
      <c r="D411" s="122">
        <v>80111600</v>
      </c>
      <c r="E411" s="122" t="s">
        <v>815</v>
      </c>
      <c r="F411" s="122" t="s">
        <v>479</v>
      </c>
      <c r="G411" s="122" t="s">
        <v>295</v>
      </c>
      <c r="H411" s="123">
        <v>6</v>
      </c>
      <c r="I411" s="123">
        <v>6</v>
      </c>
      <c r="J411" s="122" t="s">
        <v>44</v>
      </c>
      <c r="K411" s="122" t="s">
        <v>45</v>
      </c>
      <c r="L411" s="138">
        <v>4200000</v>
      </c>
      <c r="M411" s="215">
        <v>25200000</v>
      </c>
      <c r="N411" s="122" t="s">
        <v>752</v>
      </c>
      <c r="O411" s="122" t="s">
        <v>92</v>
      </c>
      <c r="P411" s="123" t="s">
        <v>481</v>
      </c>
      <c r="Q411" s="134"/>
      <c r="R411" s="126" t="s">
        <v>474</v>
      </c>
      <c r="S411" s="127">
        <v>8131</v>
      </c>
      <c r="T411" s="127">
        <v>2024110010238</v>
      </c>
      <c r="U411" s="127">
        <v>7</v>
      </c>
      <c r="V411" s="128">
        <v>45712</v>
      </c>
      <c r="W411" s="99">
        <f t="shared" si="5"/>
        <v>2</v>
      </c>
      <c r="X411" s="127"/>
      <c r="Y411" s="129"/>
      <c r="Z411" s="127"/>
      <c r="AA411" s="127"/>
      <c r="AB411" s="130"/>
      <c r="AC411" s="127"/>
      <c r="AD411" s="127"/>
      <c r="AE411" s="127"/>
      <c r="AF411" s="127"/>
      <c r="AG411" s="127"/>
      <c r="AH411" s="127"/>
      <c r="AI411" s="127"/>
      <c r="AJ411" s="127"/>
      <c r="AK411" s="127"/>
    </row>
    <row r="412" spans="1:37" ht="12.75" customHeight="1">
      <c r="A412" s="122" t="s">
        <v>1384</v>
      </c>
      <c r="B412" s="146" t="s">
        <v>816</v>
      </c>
      <c r="C412" s="122" t="s">
        <v>484</v>
      </c>
      <c r="D412" s="122">
        <v>80111600</v>
      </c>
      <c r="E412" s="122" t="s">
        <v>1586</v>
      </c>
      <c r="F412" s="122" t="s">
        <v>479</v>
      </c>
      <c r="G412" s="122" t="s">
        <v>295</v>
      </c>
      <c r="H412" s="123">
        <v>6</v>
      </c>
      <c r="I412" s="123">
        <v>1</v>
      </c>
      <c r="J412" s="122" t="s">
        <v>44</v>
      </c>
      <c r="K412" s="122" t="s">
        <v>45</v>
      </c>
      <c r="L412" s="139">
        <v>4200000</v>
      </c>
      <c r="M412" s="147">
        <v>25200000</v>
      </c>
      <c r="N412" s="122" t="s">
        <v>752</v>
      </c>
      <c r="O412" s="122" t="s">
        <v>92</v>
      </c>
      <c r="P412" s="123" t="s">
        <v>481</v>
      </c>
      <c r="Q412" s="122" t="s">
        <v>1576</v>
      </c>
      <c r="R412" s="126" t="s">
        <v>474</v>
      </c>
      <c r="S412" s="127">
        <v>8131</v>
      </c>
      <c r="T412" s="127">
        <v>2024110010238</v>
      </c>
      <c r="U412" s="127">
        <v>7</v>
      </c>
      <c r="V412" s="128">
        <v>45712</v>
      </c>
      <c r="W412" s="99">
        <f t="shared" si="5"/>
        <v>2</v>
      </c>
      <c r="X412" s="127"/>
      <c r="Y412" s="129"/>
      <c r="Z412" s="127"/>
      <c r="AA412" s="127"/>
      <c r="AB412" s="130"/>
      <c r="AC412" s="127"/>
      <c r="AD412" s="127"/>
      <c r="AE412" s="127"/>
      <c r="AF412" s="127"/>
      <c r="AG412" s="127"/>
      <c r="AH412" s="127"/>
      <c r="AI412" s="127"/>
      <c r="AJ412" s="127"/>
      <c r="AK412" s="127"/>
    </row>
    <row r="413" spans="1:37" ht="12.75" customHeight="1">
      <c r="A413" s="122" t="s">
        <v>1655</v>
      </c>
      <c r="B413" s="146" t="s">
        <v>818</v>
      </c>
      <c r="C413" s="122" t="s">
        <v>484</v>
      </c>
      <c r="D413" s="122">
        <v>80111600</v>
      </c>
      <c r="E413" s="122" t="s">
        <v>820</v>
      </c>
      <c r="F413" s="122" t="s">
        <v>479</v>
      </c>
      <c r="G413" s="122" t="s">
        <v>295</v>
      </c>
      <c r="H413" s="123">
        <v>6</v>
      </c>
      <c r="I413" s="123">
        <v>6</v>
      </c>
      <c r="J413" s="122" t="s">
        <v>44</v>
      </c>
      <c r="K413" s="122" t="s">
        <v>45</v>
      </c>
      <c r="L413" s="138">
        <v>4200000</v>
      </c>
      <c r="M413" s="215">
        <v>25200000</v>
      </c>
      <c r="N413" s="122" t="s">
        <v>752</v>
      </c>
      <c r="O413" s="122" t="s">
        <v>92</v>
      </c>
      <c r="P413" s="123" t="s">
        <v>481</v>
      </c>
      <c r="Q413" s="134"/>
      <c r="R413" s="126" t="s">
        <v>474</v>
      </c>
      <c r="S413" s="127">
        <v>8131</v>
      </c>
      <c r="T413" s="127">
        <v>2024110010238</v>
      </c>
      <c r="U413" s="127">
        <v>7</v>
      </c>
      <c r="V413" s="128">
        <v>45712</v>
      </c>
      <c r="W413" s="99">
        <f t="shared" si="5"/>
        <v>2</v>
      </c>
      <c r="X413" s="127"/>
      <c r="Y413" s="129"/>
      <c r="Z413" s="127"/>
      <c r="AA413" s="127"/>
      <c r="AB413" s="130"/>
      <c r="AC413" s="127"/>
      <c r="AD413" s="127"/>
      <c r="AE413" s="127"/>
      <c r="AF413" s="127"/>
      <c r="AG413" s="127"/>
      <c r="AH413" s="127"/>
      <c r="AI413" s="127"/>
      <c r="AJ413" s="127"/>
      <c r="AK413" s="127"/>
    </row>
    <row r="414" spans="1:37" ht="12.75" customHeight="1">
      <c r="A414" s="122" t="s">
        <v>1384</v>
      </c>
      <c r="B414" s="146" t="s">
        <v>818</v>
      </c>
      <c r="C414" s="122" t="s">
        <v>484</v>
      </c>
      <c r="D414" s="122">
        <v>80111600</v>
      </c>
      <c r="E414" s="122" t="s">
        <v>1587</v>
      </c>
      <c r="F414" s="122" t="s">
        <v>479</v>
      </c>
      <c r="G414" s="122" t="s">
        <v>295</v>
      </c>
      <c r="H414" s="123">
        <v>6</v>
      </c>
      <c r="I414" s="123">
        <v>1</v>
      </c>
      <c r="J414" s="122" t="s">
        <v>44</v>
      </c>
      <c r="K414" s="122" t="s">
        <v>45</v>
      </c>
      <c r="L414" s="139">
        <v>4200000</v>
      </c>
      <c r="M414" s="147">
        <v>25200000</v>
      </c>
      <c r="N414" s="122" t="s">
        <v>752</v>
      </c>
      <c r="O414" s="122" t="s">
        <v>92</v>
      </c>
      <c r="P414" s="123" t="s">
        <v>481</v>
      </c>
      <c r="Q414" s="122" t="s">
        <v>1576</v>
      </c>
      <c r="R414" s="126" t="s">
        <v>474</v>
      </c>
      <c r="S414" s="127">
        <v>8131</v>
      </c>
      <c r="T414" s="127">
        <v>2024110010238</v>
      </c>
      <c r="U414" s="127">
        <v>7</v>
      </c>
      <c r="V414" s="128">
        <v>45712</v>
      </c>
      <c r="W414" s="99">
        <f t="shared" si="5"/>
        <v>2</v>
      </c>
      <c r="X414" s="127"/>
      <c r="Y414" s="129"/>
      <c r="Z414" s="127"/>
      <c r="AA414" s="127"/>
      <c r="AB414" s="130"/>
      <c r="AC414" s="127"/>
      <c r="AD414" s="127"/>
      <c r="AE414" s="127"/>
      <c r="AF414" s="127"/>
      <c r="AG414" s="127"/>
      <c r="AH414" s="127"/>
      <c r="AI414" s="127"/>
      <c r="AJ414" s="127"/>
      <c r="AK414" s="127"/>
    </row>
    <row r="415" spans="1:37" ht="12.75" customHeight="1">
      <c r="A415" s="122" t="s">
        <v>1655</v>
      </c>
      <c r="B415" s="146" t="s">
        <v>821</v>
      </c>
      <c r="C415" s="122" t="s">
        <v>484</v>
      </c>
      <c r="D415" s="122">
        <v>80111600</v>
      </c>
      <c r="E415" s="122" t="s">
        <v>820</v>
      </c>
      <c r="F415" s="122" t="s">
        <v>479</v>
      </c>
      <c r="G415" s="122" t="s">
        <v>295</v>
      </c>
      <c r="H415" s="123">
        <v>6</v>
      </c>
      <c r="I415" s="123">
        <v>6</v>
      </c>
      <c r="J415" s="122" t="s">
        <v>44</v>
      </c>
      <c r="K415" s="122" t="s">
        <v>45</v>
      </c>
      <c r="L415" s="138">
        <v>4200000</v>
      </c>
      <c r="M415" s="215">
        <v>25200000</v>
      </c>
      <c r="N415" s="122" t="s">
        <v>752</v>
      </c>
      <c r="O415" s="122" t="s">
        <v>92</v>
      </c>
      <c r="P415" s="123" t="s">
        <v>481</v>
      </c>
      <c r="Q415" s="134"/>
      <c r="R415" s="126" t="s">
        <v>474</v>
      </c>
      <c r="S415" s="127">
        <v>8131</v>
      </c>
      <c r="T415" s="127">
        <v>2024110010238</v>
      </c>
      <c r="U415" s="127">
        <v>7</v>
      </c>
      <c r="V415" s="128">
        <v>45712</v>
      </c>
      <c r="W415" s="99">
        <f t="shared" si="5"/>
        <v>2</v>
      </c>
      <c r="X415" s="127"/>
      <c r="Y415" s="129"/>
      <c r="Z415" s="127"/>
      <c r="AA415" s="127"/>
      <c r="AB415" s="130"/>
      <c r="AC415" s="127"/>
      <c r="AD415" s="127"/>
      <c r="AE415" s="127"/>
      <c r="AF415" s="127"/>
      <c r="AG415" s="127"/>
      <c r="AH415" s="127"/>
      <c r="AI415" s="127"/>
      <c r="AJ415" s="127"/>
      <c r="AK415" s="127"/>
    </row>
    <row r="416" spans="1:37" ht="12.75" customHeight="1">
      <c r="A416" s="122" t="s">
        <v>1384</v>
      </c>
      <c r="B416" s="146" t="s">
        <v>821</v>
      </c>
      <c r="C416" s="122" t="s">
        <v>484</v>
      </c>
      <c r="D416" s="122">
        <v>80111600</v>
      </c>
      <c r="E416" s="122" t="s">
        <v>1588</v>
      </c>
      <c r="F416" s="122" t="s">
        <v>479</v>
      </c>
      <c r="G416" s="122" t="s">
        <v>295</v>
      </c>
      <c r="H416" s="123">
        <v>6</v>
      </c>
      <c r="I416" s="123">
        <v>1</v>
      </c>
      <c r="J416" s="122" t="s">
        <v>44</v>
      </c>
      <c r="K416" s="122" t="s">
        <v>45</v>
      </c>
      <c r="L416" s="139">
        <v>4200000</v>
      </c>
      <c r="M416" s="147">
        <v>25200000</v>
      </c>
      <c r="N416" s="122" t="s">
        <v>752</v>
      </c>
      <c r="O416" s="122" t="s">
        <v>92</v>
      </c>
      <c r="P416" s="123" t="s">
        <v>481</v>
      </c>
      <c r="Q416" s="122" t="s">
        <v>1576</v>
      </c>
      <c r="R416" s="126" t="s">
        <v>474</v>
      </c>
      <c r="S416" s="127">
        <v>8131</v>
      </c>
      <c r="T416" s="127">
        <v>2024110010238</v>
      </c>
      <c r="U416" s="127">
        <v>7</v>
      </c>
      <c r="V416" s="128">
        <v>45712</v>
      </c>
      <c r="W416" s="99">
        <f t="shared" si="5"/>
        <v>2</v>
      </c>
      <c r="X416" s="127"/>
      <c r="Y416" s="129"/>
      <c r="Z416" s="127"/>
      <c r="AA416" s="127"/>
      <c r="AB416" s="130"/>
      <c r="AC416" s="127"/>
      <c r="AD416" s="127"/>
      <c r="AE416" s="127"/>
      <c r="AF416" s="127"/>
      <c r="AG416" s="127"/>
      <c r="AH416" s="127"/>
      <c r="AI416" s="127"/>
      <c r="AJ416" s="127"/>
      <c r="AK416" s="127"/>
    </row>
    <row r="417" spans="1:37" ht="12.75" customHeight="1">
      <c r="A417" s="122" t="s">
        <v>1655</v>
      </c>
      <c r="B417" s="146" t="s">
        <v>823</v>
      </c>
      <c r="C417" s="122" t="s">
        <v>484</v>
      </c>
      <c r="D417" s="122">
        <v>80111600</v>
      </c>
      <c r="E417" s="122" t="s">
        <v>825</v>
      </c>
      <c r="F417" s="122" t="s">
        <v>479</v>
      </c>
      <c r="G417" s="122" t="s">
        <v>295</v>
      </c>
      <c r="H417" s="122">
        <v>1</v>
      </c>
      <c r="I417" s="122">
        <v>1</v>
      </c>
      <c r="J417" s="122" t="s">
        <v>44</v>
      </c>
      <c r="K417" s="122" t="s">
        <v>45</v>
      </c>
      <c r="L417" s="138">
        <v>3850000</v>
      </c>
      <c r="M417" s="216">
        <v>23100000</v>
      </c>
      <c r="N417" s="122" t="s">
        <v>752</v>
      </c>
      <c r="O417" s="122" t="s">
        <v>92</v>
      </c>
      <c r="P417" s="123" t="s">
        <v>481</v>
      </c>
      <c r="Q417" s="134"/>
      <c r="R417" s="126" t="s">
        <v>474</v>
      </c>
      <c r="S417" s="127">
        <v>8131</v>
      </c>
      <c r="T417" s="127">
        <v>2024110010238</v>
      </c>
      <c r="U417" s="127">
        <v>7</v>
      </c>
      <c r="V417" s="128">
        <v>45712</v>
      </c>
      <c r="W417" s="99">
        <f t="shared" si="5"/>
        <v>2</v>
      </c>
      <c r="X417" s="127"/>
      <c r="Y417" s="129"/>
      <c r="Z417" s="127"/>
      <c r="AA417" s="127"/>
      <c r="AB417" s="130"/>
      <c r="AC417" s="127"/>
      <c r="AD417" s="127"/>
      <c r="AE417" s="127"/>
      <c r="AF417" s="127"/>
      <c r="AG417" s="127"/>
      <c r="AH417" s="127"/>
      <c r="AI417" s="127"/>
      <c r="AJ417" s="127"/>
      <c r="AK417" s="127"/>
    </row>
    <row r="418" spans="1:37" ht="12.75" customHeight="1">
      <c r="A418" s="122" t="s">
        <v>1384</v>
      </c>
      <c r="B418" s="146" t="s">
        <v>823</v>
      </c>
      <c r="C418" s="122" t="s">
        <v>484</v>
      </c>
      <c r="D418" s="122">
        <v>80111600</v>
      </c>
      <c r="E418" s="122" t="s">
        <v>1589</v>
      </c>
      <c r="F418" s="122" t="s">
        <v>479</v>
      </c>
      <c r="G418" s="122" t="s">
        <v>295</v>
      </c>
      <c r="H418" s="122">
        <v>6</v>
      </c>
      <c r="I418" s="122">
        <v>1</v>
      </c>
      <c r="J418" s="122" t="s">
        <v>44</v>
      </c>
      <c r="K418" s="122" t="s">
        <v>45</v>
      </c>
      <c r="L418" s="139">
        <v>3812623</v>
      </c>
      <c r="M418" s="139">
        <f>+L418/30*180</f>
        <v>22875738</v>
      </c>
      <c r="N418" s="122" t="s">
        <v>752</v>
      </c>
      <c r="O418" s="122" t="s">
        <v>47</v>
      </c>
      <c r="P418" s="123" t="s">
        <v>481</v>
      </c>
      <c r="Q418" s="122" t="s">
        <v>1590</v>
      </c>
      <c r="R418" s="126" t="s">
        <v>474</v>
      </c>
      <c r="S418" s="127">
        <v>8131</v>
      </c>
      <c r="T418" s="127">
        <v>2024110010238</v>
      </c>
      <c r="U418" s="127">
        <v>7</v>
      </c>
      <c r="V418" s="128">
        <v>45712</v>
      </c>
      <c r="W418" s="99">
        <f t="shared" si="5"/>
        <v>2</v>
      </c>
      <c r="X418" s="127"/>
      <c r="Y418" s="129"/>
      <c r="Z418" s="127"/>
      <c r="AA418" s="127"/>
      <c r="AB418" s="130"/>
      <c r="AC418" s="127"/>
      <c r="AD418" s="127"/>
      <c r="AE418" s="127"/>
      <c r="AF418" s="127"/>
      <c r="AG418" s="127"/>
      <c r="AH418" s="127"/>
      <c r="AI418" s="127"/>
      <c r="AJ418" s="127"/>
      <c r="AK418" s="127"/>
    </row>
    <row r="419" spans="1:37" ht="12.75" customHeight="1">
      <c r="A419" s="122" t="s">
        <v>1655</v>
      </c>
      <c r="B419" s="146" t="s">
        <v>826</v>
      </c>
      <c r="C419" s="122" t="s">
        <v>484</v>
      </c>
      <c r="D419" s="122">
        <v>80111600</v>
      </c>
      <c r="E419" s="122" t="s">
        <v>828</v>
      </c>
      <c r="F419" s="122" t="s">
        <v>479</v>
      </c>
      <c r="G419" s="122" t="s">
        <v>295</v>
      </c>
      <c r="H419" s="123">
        <v>6</v>
      </c>
      <c r="I419" s="123">
        <v>6</v>
      </c>
      <c r="J419" s="122" t="s">
        <v>44</v>
      </c>
      <c r="K419" s="122" t="s">
        <v>45</v>
      </c>
      <c r="L419" s="138">
        <v>10000000</v>
      </c>
      <c r="M419" s="215">
        <v>60000000</v>
      </c>
      <c r="N419" s="122" t="s">
        <v>752</v>
      </c>
      <c r="O419" s="122" t="s">
        <v>92</v>
      </c>
      <c r="P419" s="123" t="s">
        <v>481</v>
      </c>
      <c r="Q419" s="151"/>
      <c r="R419" s="126" t="s">
        <v>474</v>
      </c>
      <c r="S419" s="127">
        <v>8131</v>
      </c>
      <c r="T419" s="127">
        <v>2024110010238</v>
      </c>
      <c r="U419" s="127">
        <v>7</v>
      </c>
      <c r="V419" s="128">
        <v>45712</v>
      </c>
      <c r="W419" s="99">
        <f t="shared" si="5"/>
        <v>2</v>
      </c>
      <c r="X419" s="127"/>
      <c r="Y419" s="129"/>
      <c r="Z419" s="127"/>
      <c r="AA419" s="127"/>
      <c r="AB419" s="130"/>
      <c r="AC419" s="127"/>
      <c r="AD419" s="127"/>
      <c r="AE419" s="127"/>
      <c r="AF419" s="127"/>
      <c r="AG419" s="127"/>
      <c r="AH419" s="127"/>
      <c r="AI419" s="127"/>
      <c r="AJ419" s="127"/>
      <c r="AK419" s="127"/>
    </row>
    <row r="420" spans="1:37" ht="12.75" customHeight="1">
      <c r="A420" s="122" t="s">
        <v>1384</v>
      </c>
      <c r="B420" s="146" t="s">
        <v>826</v>
      </c>
      <c r="C420" s="122" t="s">
        <v>588</v>
      </c>
      <c r="D420" s="122">
        <v>80111600</v>
      </c>
      <c r="E420" s="122" t="s">
        <v>1591</v>
      </c>
      <c r="F420" s="122" t="s">
        <v>479</v>
      </c>
      <c r="G420" s="122" t="s">
        <v>295</v>
      </c>
      <c r="H420" s="123">
        <v>5</v>
      </c>
      <c r="I420" s="123">
        <v>1</v>
      </c>
      <c r="J420" s="122" t="s">
        <v>44</v>
      </c>
      <c r="K420" s="122" t="s">
        <v>45</v>
      </c>
      <c r="L420" s="139">
        <v>10000000</v>
      </c>
      <c r="M420" s="147">
        <f>+L420*H420</f>
        <v>50000000</v>
      </c>
      <c r="N420" s="122" t="s">
        <v>752</v>
      </c>
      <c r="O420" s="122" t="s">
        <v>92</v>
      </c>
      <c r="P420" s="123" t="s">
        <v>481</v>
      </c>
      <c r="Q420" s="122" t="s">
        <v>1592</v>
      </c>
      <c r="R420" s="126" t="s">
        <v>474</v>
      </c>
      <c r="S420" s="127">
        <v>8131</v>
      </c>
      <c r="T420" s="127">
        <v>2024110010238</v>
      </c>
      <c r="U420" s="127">
        <v>7</v>
      </c>
      <c r="V420" s="128">
        <v>45712</v>
      </c>
      <c r="W420" s="99">
        <f t="shared" si="5"/>
        <v>2</v>
      </c>
      <c r="X420" s="127"/>
      <c r="Y420" s="129"/>
      <c r="Z420" s="127"/>
      <c r="AA420" s="127"/>
      <c r="AB420" s="130"/>
      <c r="AC420" s="127"/>
      <c r="AD420" s="127"/>
      <c r="AE420" s="127"/>
      <c r="AF420" s="127"/>
      <c r="AG420" s="127"/>
      <c r="AH420" s="127"/>
      <c r="AI420" s="127"/>
      <c r="AJ420" s="127"/>
      <c r="AK420" s="127"/>
    </row>
    <row r="421" spans="1:37" ht="12.75" customHeight="1">
      <c r="A421" s="122" t="s">
        <v>1655</v>
      </c>
      <c r="B421" s="146" t="s">
        <v>829</v>
      </c>
      <c r="C421" s="122" t="s">
        <v>588</v>
      </c>
      <c r="D421" s="122">
        <v>80111600</v>
      </c>
      <c r="E421" s="122" t="s">
        <v>831</v>
      </c>
      <c r="F421" s="122" t="s">
        <v>704</v>
      </c>
      <c r="G421" s="122" t="s">
        <v>150</v>
      </c>
      <c r="H421" s="123">
        <v>9</v>
      </c>
      <c r="I421" s="123">
        <v>1</v>
      </c>
      <c r="J421" s="123" t="s">
        <v>419</v>
      </c>
      <c r="K421" s="122" t="s">
        <v>45</v>
      </c>
      <c r="L421" s="138">
        <v>30545045</v>
      </c>
      <c r="M421" s="216">
        <f>+L421+3224000</f>
        <v>33769045</v>
      </c>
      <c r="N421" s="122" t="s">
        <v>752</v>
      </c>
      <c r="O421" s="122" t="s">
        <v>47</v>
      </c>
      <c r="P421" s="123" t="s">
        <v>481</v>
      </c>
      <c r="Q421" s="151"/>
      <c r="R421" s="126" t="s">
        <v>474</v>
      </c>
      <c r="S421" s="127">
        <v>8131</v>
      </c>
      <c r="T421" s="127">
        <v>2024110010238</v>
      </c>
      <c r="U421" s="127">
        <v>7</v>
      </c>
      <c r="V421" s="128">
        <v>45712</v>
      </c>
      <c r="W421" s="99">
        <f t="shared" si="5"/>
        <v>2</v>
      </c>
      <c r="X421" s="127"/>
      <c r="Y421" s="129"/>
      <c r="Z421" s="127"/>
      <c r="AA421" s="127"/>
      <c r="AB421" s="130"/>
      <c r="AC421" s="127"/>
      <c r="AD421" s="127"/>
      <c r="AE421" s="127"/>
      <c r="AF421" s="127"/>
      <c r="AG421" s="127"/>
      <c r="AH421" s="127"/>
      <c r="AI421" s="127"/>
      <c r="AJ421" s="127"/>
      <c r="AK421" s="127"/>
    </row>
    <row r="422" spans="1:37" ht="12.75" customHeight="1">
      <c r="A422" s="122" t="s">
        <v>1384</v>
      </c>
      <c r="B422" s="146" t="s">
        <v>829</v>
      </c>
      <c r="C422" s="122" t="s">
        <v>588</v>
      </c>
      <c r="D422" s="122">
        <v>80111600</v>
      </c>
      <c r="E422" s="122" t="s">
        <v>831</v>
      </c>
      <c r="F422" s="122" t="s">
        <v>704</v>
      </c>
      <c r="G422" s="122" t="s">
        <v>150</v>
      </c>
      <c r="H422" s="123">
        <v>9</v>
      </c>
      <c r="I422" s="123">
        <v>1</v>
      </c>
      <c r="J422" s="123" t="s">
        <v>419</v>
      </c>
      <c r="K422" s="122" t="s">
        <v>45</v>
      </c>
      <c r="L422" s="139">
        <v>33769045</v>
      </c>
      <c r="M422" s="139">
        <f>+L422</f>
        <v>33769045</v>
      </c>
      <c r="N422" s="122" t="s">
        <v>752</v>
      </c>
      <c r="O422" s="122" t="s">
        <v>47</v>
      </c>
      <c r="P422" s="123" t="s">
        <v>481</v>
      </c>
      <c r="Q422" s="122" t="s">
        <v>1593</v>
      </c>
      <c r="R422" s="126" t="s">
        <v>474</v>
      </c>
      <c r="S422" s="127">
        <v>8131</v>
      </c>
      <c r="T422" s="127">
        <v>2024110010238</v>
      </c>
      <c r="U422" s="127">
        <v>7</v>
      </c>
      <c r="V422" s="128">
        <v>45712</v>
      </c>
      <c r="W422" s="99">
        <f t="shared" si="5"/>
        <v>2</v>
      </c>
      <c r="X422" s="127"/>
      <c r="Y422" s="129"/>
      <c r="Z422" s="127"/>
      <c r="AA422" s="127"/>
      <c r="AB422" s="130"/>
      <c r="AC422" s="127"/>
      <c r="AD422" s="127"/>
      <c r="AE422" s="127"/>
      <c r="AF422" s="127"/>
      <c r="AG422" s="127"/>
      <c r="AH422" s="127"/>
      <c r="AI422" s="127"/>
      <c r="AJ422" s="127"/>
      <c r="AK422" s="127"/>
    </row>
    <row r="423" spans="1:37" ht="12.75" customHeight="1">
      <c r="A423" s="137" t="s">
        <v>1510</v>
      </c>
      <c r="B423" s="151">
        <v>7</v>
      </c>
      <c r="C423" s="137" t="s">
        <v>588</v>
      </c>
      <c r="D423" s="137">
        <v>80111600</v>
      </c>
      <c r="E423" s="137" t="s">
        <v>1343</v>
      </c>
      <c r="F423" s="137" t="s">
        <v>295</v>
      </c>
      <c r="G423" s="137" t="s">
        <v>729</v>
      </c>
      <c r="H423" s="137">
        <v>1</v>
      </c>
      <c r="I423" s="137">
        <v>1</v>
      </c>
      <c r="J423" s="137" t="s">
        <v>44</v>
      </c>
      <c r="K423" s="137" t="s">
        <v>45</v>
      </c>
      <c r="L423" s="149">
        <f>224262+10100000+10000000+1200000+857994+22000000</f>
        <v>44382256</v>
      </c>
      <c r="M423" s="149">
        <f>+I423*L423</f>
        <v>44382256</v>
      </c>
      <c r="N423" s="137" t="s">
        <v>752</v>
      </c>
      <c r="O423" s="137" t="s">
        <v>47</v>
      </c>
      <c r="P423" s="148" t="s">
        <v>481</v>
      </c>
      <c r="Q423" s="137" t="s">
        <v>1594</v>
      </c>
      <c r="R423" s="126" t="s">
        <v>474</v>
      </c>
      <c r="S423" s="127">
        <v>8131</v>
      </c>
      <c r="T423" s="127">
        <v>2024110010238</v>
      </c>
      <c r="U423" s="127">
        <v>7</v>
      </c>
      <c r="V423" s="128">
        <v>45712</v>
      </c>
      <c r="W423" s="99">
        <f t="shared" si="5"/>
        <v>1</v>
      </c>
      <c r="X423" s="127"/>
      <c r="Y423" s="129"/>
      <c r="Z423" s="127"/>
      <c r="AA423" s="127"/>
      <c r="AB423" s="130"/>
      <c r="AC423" s="127"/>
      <c r="AD423" s="127"/>
      <c r="AE423" s="127"/>
      <c r="AF423" s="127"/>
      <c r="AG423" s="127"/>
      <c r="AH423" s="127"/>
      <c r="AI423" s="127"/>
      <c r="AJ423" s="127"/>
      <c r="AK423" s="127"/>
    </row>
    <row r="424" spans="1:37" ht="12.75" customHeight="1">
      <c r="A424" s="122" t="s">
        <v>1655</v>
      </c>
      <c r="B424" s="146" t="s">
        <v>590</v>
      </c>
      <c r="C424" s="122" t="s">
        <v>588</v>
      </c>
      <c r="D424" s="122">
        <v>80111600</v>
      </c>
      <c r="E424" s="122" t="s">
        <v>591</v>
      </c>
      <c r="F424" s="122" t="s">
        <v>479</v>
      </c>
      <c r="G424" s="122" t="s">
        <v>43</v>
      </c>
      <c r="H424" s="122">
        <v>4</v>
      </c>
      <c r="I424" s="122">
        <v>1</v>
      </c>
      <c r="J424" s="122" t="s">
        <v>44</v>
      </c>
      <c r="K424" s="122" t="s">
        <v>45</v>
      </c>
      <c r="L424" s="139">
        <v>2650000</v>
      </c>
      <c r="M424" s="139">
        <f t="shared" ref="M424:M435" si="14">+L424*H424</f>
        <v>10600000</v>
      </c>
      <c r="N424" s="122" t="s">
        <v>580</v>
      </c>
      <c r="O424" s="122" t="s">
        <v>47</v>
      </c>
      <c r="P424" s="123" t="s">
        <v>481</v>
      </c>
      <c r="Q424" s="134"/>
      <c r="R424" s="126" t="s">
        <v>474</v>
      </c>
      <c r="S424" s="127">
        <v>8131</v>
      </c>
      <c r="T424" s="127">
        <v>2024110010238</v>
      </c>
      <c r="U424" s="127">
        <v>7</v>
      </c>
      <c r="V424" s="128">
        <v>45712</v>
      </c>
      <c r="W424" s="99">
        <f t="shared" si="5"/>
        <v>2</v>
      </c>
      <c r="X424" s="127"/>
      <c r="Y424" s="129"/>
      <c r="Z424" s="127"/>
      <c r="AA424" s="127"/>
      <c r="AB424" s="130"/>
      <c r="AC424" s="127"/>
      <c r="AD424" s="127"/>
      <c r="AE424" s="127"/>
      <c r="AF424" s="127"/>
      <c r="AG424" s="127"/>
      <c r="AH424" s="127"/>
      <c r="AI424" s="127"/>
      <c r="AJ424" s="127"/>
      <c r="AK424" s="127"/>
    </row>
    <row r="425" spans="1:37" ht="12.75" customHeight="1">
      <c r="A425" s="122" t="s">
        <v>1384</v>
      </c>
      <c r="B425" s="146" t="s">
        <v>590</v>
      </c>
      <c r="C425" s="122" t="s">
        <v>588</v>
      </c>
      <c r="D425" s="122">
        <v>80111600</v>
      </c>
      <c r="E425" s="122" t="s">
        <v>1595</v>
      </c>
      <c r="F425" s="122" t="s">
        <v>479</v>
      </c>
      <c r="G425" s="122" t="s">
        <v>43</v>
      </c>
      <c r="H425" s="122">
        <v>5</v>
      </c>
      <c r="I425" s="122">
        <v>1</v>
      </c>
      <c r="J425" s="122" t="s">
        <v>44</v>
      </c>
      <c r="K425" s="122" t="s">
        <v>45</v>
      </c>
      <c r="L425" s="139">
        <v>2300000</v>
      </c>
      <c r="M425" s="139">
        <f t="shared" si="14"/>
        <v>11500000</v>
      </c>
      <c r="N425" s="122" t="s">
        <v>580</v>
      </c>
      <c r="O425" s="122" t="s">
        <v>47</v>
      </c>
      <c r="P425" s="123" t="s">
        <v>481</v>
      </c>
      <c r="Q425" s="122" t="s">
        <v>1596</v>
      </c>
      <c r="R425" s="126" t="s">
        <v>474</v>
      </c>
      <c r="S425" s="127">
        <v>8131</v>
      </c>
      <c r="T425" s="127">
        <v>2024110010238</v>
      </c>
      <c r="U425" s="127">
        <v>7</v>
      </c>
      <c r="V425" s="128">
        <v>45712</v>
      </c>
      <c r="W425" s="99">
        <f t="shared" si="5"/>
        <v>2</v>
      </c>
      <c r="X425" s="127"/>
      <c r="Y425" s="129"/>
      <c r="Z425" s="127"/>
      <c r="AA425" s="127"/>
      <c r="AB425" s="130"/>
      <c r="AC425" s="127"/>
      <c r="AD425" s="127"/>
      <c r="AE425" s="127"/>
      <c r="AF425" s="127"/>
      <c r="AG425" s="127"/>
      <c r="AH425" s="127"/>
      <c r="AI425" s="127"/>
      <c r="AJ425" s="127"/>
      <c r="AK425" s="127"/>
    </row>
    <row r="426" spans="1:37" ht="12.75" customHeight="1">
      <c r="A426" s="122" t="s">
        <v>1655</v>
      </c>
      <c r="B426" s="146" t="s">
        <v>592</v>
      </c>
      <c r="C426" s="122" t="s">
        <v>588</v>
      </c>
      <c r="D426" s="122">
        <v>80111600</v>
      </c>
      <c r="E426" s="122" t="s">
        <v>593</v>
      </c>
      <c r="F426" s="122" t="s">
        <v>479</v>
      </c>
      <c r="G426" s="122" t="s">
        <v>43</v>
      </c>
      <c r="H426" s="122">
        <v>4</v>
      </c>
      <c r="I426" s="122">
        <v>1</v>
      </c>
      <c r="J426" s="122" t="s">
        <v>44</v>
      </c>
      <c r="K426" s="122" t="s">
        <v>45</v>
      </c>
      <c r="L426" s="139">
        <v>2650000</v>
      </c>
      <c r="M426" s="139">
        <f t="shared" si="14"/>
        <v>10600000</v>
      </c>
      <c r="N426" s="122" t="s">
        <v>580</v>
      </c>
      <c r="O426" s="122" t="s">
        <v>47</v>
      </c>
      <c r="P426" s="123" t="s">
        <v>481</v>
      </c>
      <c r="Q426" s="134"/>
      <c r="R426" s="126" t="s">
        <v>474</v>
      </c>
      <c r="S426" s="127">
        <v>8131</v>
      </c>
      <c r="T426" s="127">
        <v>2024110010238</v>
      </c>
      <c r="U426" s="127">
        <v>7</v>
      </c>
      <c r="V426" s="128">
        <v>45712</v>
      </c>
      <c r="W426" s="99">
        <f t="shared" si="5"/>
        <v>2</v>
      </c>
      <c r="X426" s="127"/>
      <c r="Y426" s="129"/>
      <c r="Z426" s="127"/>
      <c r="AA426" s="127"/>
      <c r="AB426" s="130"/>
      <c r="AC426" s="127"/>
      <c r="AD426" s="127"/>
      <c r="AE426" s="127"/>
      <c r="AF426" s="127"/>
      <c r="AG426" s="127"/>
      <c r="AH426" s="127"/>
      <c r="AI426" s="127"/>
      <c r="AJ426" s="127"/>
      <c r="AK426" s="127"/>
    </row>
    <row r="427" spans="1:37" ht="12.75" customHeight="1">
      <c r="A427" s="122" t="s">
        <v>1384</v>
      </c>
      <c r="B427" s="146" t="s">
        <v>592</v>
      </c>
      <c r="C427" s="122" t="s">
        <v>588</v>
      </c>
      <c r="D427" s="122">
        <v>80111600</v>
      </c>
      <c r="E427" s="122" t="s">
        <v>1595</v>
      </c>
      <c r="F427" s="122" t="s">
        <v>479</v>
      </c>
      <c r="G427" s="122" t="s">
        <v>43</v>
      </c>
      <c r="H427" s="122">
        <v>5</v>
      </c>
      <c r="I427" s="122">
        <v>1</v>
      </c>
      <c r="J427" s="122" t="s">
        <v>44</v>
      </c>
      <c r="K427" s="122" t="s">
        <v>45</v>
      </c>
      <c r="L427" s="139">
        <v>2650000</v>
      </c>
      <c r="M427" s="139">
        <f t="shared" si="14"/>
        <v>13250000</v>
      </c>
      <c r="N427" s="122" t="s">
        <v>580</v>
      </c>
      <c r="O427" s="122" t="s">
        <v>47</v>
      </c>
      <c r="P427" s="123" t="s">
        <v>481</v>
      </c>
      <c r="Q427" s="122" t="s">
        <v>1596</v>
      </c>
      <c r="R427" s="126" t="s">
        <v>474</v>
      </c>
      <c r="S427" s="127">
        <v>8131</v>
      </c>
      <c r="T427" s="127">
        <v>2024110010238</v>
      </c>
      <c r="U427" s="127">
        <v>7</v>
      </c>
      <c r="V427" s="128">
        <v>45712</v>
      </c>
      <c r="W427" s="99">
        <f t="shared" si="5"/>
        <v>2</v>
      </c>
      <c r="X427" s="127"/>
      <c r="Y427" s="129"/>
      <c r="Z427" s="127"/>
      <c r="AA427" s="127"/>
      <c r="AB427" s="130"/>
      <c r="AC427" s="127"/>
      <c r="AD427" s="127"/>
      <c r="AE427" s="127"/>
      <c r="AF427" s="127"/>
      <c r="AG427" s="127"/>
      <c r="AH427" s="127"/>
      <c r="AI427" s="127"/>
      <c r="AJ427" s="127"/>
      <c r="AK427" s="127"/>
    </row>
    <row r="428" spans="1:37" ht="12.75" customHeight="1">
      <c r="A428" s="122" t="s">
        <v>1655</v>
      </c>
      <c r="B428" s="146" t="s">
        <v>596</v>
      </c>
      <c r="C428" s="122" t="s">
        <v>588</v>
      </c>
      <c r="D428" s="122">
        <v>80111600</v>
      </c>
      <c r="E428" s="122" t="s">
        <v>597</v>
      </c>
      <c r="F428" s="122" t="s">
        <v>479</v>
      </c>
      <c r="G428" s="122" t="s">
        <v>43</v>
      </c>
      <c r="H428" s="122">
        <v>4</v>
      </c>
      <c r="I428" s="122">
        <v>1</v>
      </c>
      <c r="J428" s="122" t="s">
        <v>44</v>
      </c>
      <c r="K428" s="122" t="s">
        <v>45</v>
      </c>
      <c r="L428" s="139">
        <v>2650000</v>
      </c>
      <c r="M428" s="139">
        <f t="shared" si="14"/>
        <v>10600000</v>
      </c>
      <c r="N428" s="122" t="s">
        <v>580</v>
      </c>
      <c r="O428" s="122" t="s">
        <v>47</v>
      </c>
      <c r="P428" s="123" t="s">
        <v>481</v>
      </c>
      <c r="Q428" s="134"/>
      <c r="R428" s="126" t="s">
        <v>474</v>
      </c>
      <c r="S428" s="127">
        <v>8131</v>
      </c>
      <c r="T428" s="127">
        <v>2024110010238</v>
      </c>
      <c r="U428" s="127">
        <v>7</v>
      </c>
      <c r="V428" s="128">
        <v>45712</v>
      </c>
      <c r="W428" s="99">
        <f t="shared" si="5"/>
        <v>2</v>
      </c>
      <c r="X428" s="127"/>
      <c r="Y428" s="129"/>
      <c r="Z428" s="127"/>
      <c r="AA428" s="127"/>
      <c r="AB428" s="130"/>
      <c r="AC428" s="127"/>
      <c r="AD428" s="127"/>
      <c r="AE428" s="127"/>
      <c r="AF428" s="127"/>
      <c r="AG428" s="127"/>
      <c r="AH428" s="127"/>
      <c r="AI428" s="127"/>
      <c r="AJ428" s="127"/>
      <c r="AK428" s="127"/>
    </row>
    <row r="429" spans="1:37" ht="12.75" customHeight="1">
      <c r="A429" s="122" t="s">
        <v>1384</v>
      </c>
      <c r="B429" s="146" t="s">
        <v>596</v>
      </c>
      <c r="C429" s="122" t="s">
        <v>588</v>
      </c>
      <c r="D429" s="122">
        <v>80111600</v>
      </c>
      <c r="E429" s="122" t="s">
        <v>1595</v>
      </c>
      <c r="F429" s="122" t="s">
        <v>479</v>
      </c>
      <c r="G429" s="122" t="s">
        <v>43</v>
      </c>
      <c r="H429" s="122">
        <v>7</v>
      </c>
      <c r="I429" s="122">
        <v>1</v>
      </c>
      <c r="J429" s="122" t="s">
        <v>44</v>
      </c>
      <c r="K429" s="122" t="s">
        <v>45</v>
      </c>
      <c r="L429" s="139">
        <v>2500000</v>
      </c>
      <c r="M429" s="139">
        <f t="shared" si="14"/>
        <v>17500000</v>
      </c>
      <c r="N429" s="122" t="s">
        <v>580</v>
      </c>
      <c r="O429" s="122" t="s">
        <v>47</v>
      </c>
      <c r="P429" s="123" t="s">
        <v>481</v>
      </c>
      <c r="Q429" s="122" t="s">
        <v>1596</v>
      </c>
      <c r="R429" s="126" t="s">
        <v>474</v>
      </c>
      <c r="S429" s="127">
        <v>8131</v>
      </c>
      <c r="T429" s="127">
        <v>2024110010238</v>
      </c>
      <c r="U429" s="127">
        <v>7</v>
      </c>
      <c r="V429" s="128">
        <v>45712</v>
      </c>
      <c r="W429" s="99">
        <f t="shared" si="5"/>
        <v>2</v>
      </c>
      <c r="X429" s="127"/>
      <c r="Y429" s="129"/>
      <c r="Z429" s="127"/>
      <c r="AA429" s="127"/>
      <c r="AB429" s="130"/>
      <c r="AC429" s="127"/>
      <c r="AD429" s="127"/>
      <c r="AE429" s="127"/>
      <c r="AF429" s="127"/>
      <c r="AG429" s="127"/>
      <c r="AH429" s="127"/>
      <c r="AI429" s="127"/>
      <c r="AJ429" s="127"/>
      <c r="AK429" s="127"/>
    </row>
    <row r="430" spans="1:37" ht="12.75" customHeight="1">
      <c r="A430" s="122" t="s">
        <v>1655</v>
      </c>
      <c r="B430" s="146" t="s">
        <v>598</v>
      </c>
      <c r="C430" s="122" t="s">
        <v>588</v>
      </c>
      <c r="D430" s="122">
        <v>80111600</v>
      </c>
      <c r="E430" s="122" t="s">
        <v>599</v>
      </c>
      <c r="F430" s="122" t="s">
        <v>479</v>
      </c>
      <c r="G430" s="122" t="s">
        <v>43</v>
      </c>
      <c r="H430" s="122">
        <v>4</v>
      </c>
      <c r="I430" s="122">
        <v>1</v>
      </c>
      <c r="J430" s="122" t="s">
        <v>44</v>
      </c>
      <c r="K430" s="122" t="s">
        <v>45</v>
      </c>
      <c r="L430" s="139">
        <v>2650000</v>
      </c>
      <c r="M430" s="139">
        <f t="shared" si="14"/>
        <v>10600000</v>
      </c>
      <c r="N430" s="122" t="s">
        <v>580</v>
      </c>
      <c r="O430" s="122" t="s">
        <v>47</v>
      </c>
      <c r="P430" s="123" t="s">
        <v>481</v>
      </c>
      <c r="Q430" s="134"/>
      <c r="R430" s="126" t="s">
        <v>474</v>
      </c>
      <c r="S430" s="127">
        <v>8131</v>
      </c>
      <c r="T430" s="127">
        <v>2024110010238</v>
      </c>
      <c r="U430" s="127">
        <v>7</v>
      </c>
      <c r="V430" s="128">
        <v>45712</v>
      </c>
      <c r="W430" s="99">
        <f t="shared" si="5"/>
        <v>2</v>
      </c>
      <c r="X430" s="127"/>
      <c r="Y430" s="129"/>
      <c r="Z430" s="127"/>
      <c r="AA430" s="127"/>
      <c r="AB430" s="130"/>
      <c r="AC430" s="127"/>
      <c r="AD430" s="127"/>
      <c r="AE430" s="127"/>
      <c r="AF430" s="127"/>
      <c r="AG430" s="127"/>
      <c r="AH430" s="127"/>
      <c r="AI430" s="127"/>
      <c r="AJ430" s="127"/>
      <c r="AK430" s="127"/>
    </row>
    <row r="431" spans="1:37" ht="12.75" customHeight="1">
      <c r="A431" s="122" t="s">
        <v>1384</v>
      </c>
      <c r="B431" s="146" t="s">
        <v>598</v>
      </c>
      <c r="C431" s="122" t="s">
        <v>588</v>
      </c>
      <c r="D431" s="122">
        <v>80111600</v>
      </c>
      <c r="E431" s="122" t="s">
        <v>1595</v>
      </c>
      <c r="F431" s="122" t="s">
        <v>479</v>
      </c>
      <c r="G431" s="122" t="s">
        <v>43</v>
      </c>
      <c r="H431" s="122">
        <v>5</v>
      </c>
      <c r="I431" s="122">
        <v>1</v>
      </c>
      <c r="J431" s="122" t="s">
        <v>44</v>
      </c>
      <c r="K431" s="122" t="s">
        <v>45</v>
      </c>
      <c r="L431" s="139">
        <v>3100000</v>
      </c>
      <c r="M431" s="139">
        <f t="shared" si="14"/>
        <v>15500000</v>
      </c>
      <c r="N431" s="122" t="s">
        <v>580</v>
      </c>
      <c r="O431" s="122" t="s">
        <v>47</v>
      </c>
      <c r="P431" s="123" t="s">
        <v>481</v>
      </c>
      <c r="Q431" s="122" t="s">
        <v>1596</v>
      </c>
      <c r="R431" s="126" t="s">
        <v>474</v>
      </c>
      <c r="S431" s="127">
        <v>8131</v>
      </c>
      <c r="T431" s="127">
        <v>2024110010238</v>
      </c>
      <c r="U431" s="127">
        <v>7</v>
      </c>
      <c r="V431" s="128">
        <v>45712</v>
      </c>
      <c r="W431" s="99">
        <f t="shared" si="5"/>
        <v>2</v>
      </c>
      <c r="X431" s="127"/>
      <c r="Y431" s="129"/>
      <c r="Z431" s="127"/>
      <c r="AA431" s="127"/>
      <c r="AB431" s="130"/>
      <c r="AC431" s="127"/>
      <c r="AD431" s="127"/>
      <c r="AE431" s="127"/>
      <c r="AF431" s="127"/>
      <c r="AG431" s="127"/>
      <c r="AH431" s="127"/>
      <c r="AI431" s="127"/>
      <c r="AJ431" s="127"/>
      <c r="AK431" s="127"/>
    </row>
    <row r="432" spans="1:37" ht="12.75" customHeight="1">
      <c r="A432" s="122" t="s">
        <v>1655</v>
      </c>
      <c r="B432" s="146" t="s">
        <v>638</v>
      </c>
      <c r="C432" s="122" t="s">
        <v>588</v>
      </c>
      <c r="D432" s="122">
        <v>80111600</v>
      </c>
      <c r="E432" s="122" t="s">
        <v>1597</v>
      </c>
      <c r="F432" s="122" t="s">
        <v>479</v>
      </c>
      <c r="G432" s="122" t="s">
        <v>43</v>
      </c>
      <c r="H432" s="122">
        <v>3</v>
      </c>
      <c r="I432" s="122">
        <v>1</v>
      </c>
      <c r="J432" s="122" t="s">
        <v>44</v>
      </c>
      <c r="K432" s="122" t="s">
        <v>45</v>
      </c>
      <c r="L432" s="139">
        <v>4500000</v>
      </c>
      <c r="M432" s="139">
        <f t="shared" si="14"/>
        <v>13500000</v>
      </c>
      <c r="N432" s="122" t="s">
        <v>580</v>
      </c>
      <c r="O432" s="122" t="s">
        <v>47</v>
      </c>
      <c r="P432" s="123" t="s">
        <v>481</v>
      </c>
      <c r="Q432" s="134"/>
      <c r="R432" s="126" t="s">
        <v>474</v>
      </c>
      <c r="S432" s="127">
        <v>8131</v>
      </c>
      <c r="T432" s="127">
        <v>2024110010238</v>
      </c>
      <c r="U432" s="127">
        <v>7</v>
      </c>
      <c r="V432" s="128">
        <v>45712</v>
      </c>
      <c r="W432" s="99">
        <f t="shared" si="5"/>
        <v>2</v>
      </c>
      <c r="X432" s="127"/>
      <c r="Y432" s="129"/>
      <c r="Z432" s="127"/>
      <c r="AA432" s="127"/>
      <c r="AB432" s="130"/>
      <c r="AC432" s="127"/>
      <c r="AD432" s="127"/>
      <c r="AE432" s="127"/>
      <c r="AF432" s="127"/>
      <c r="AG432" s="127"/>
      <c r="AH432" s="127"/>
      <c r="AI432" s="127"/>
      <c r="AJ432" s="127"/>
      <c r="AK432" s="127"/>
    </row>
    <row r="433" spans="1:37" ht="12.75" customHeight="1">
      <c r="A433" s="122" t="s">
        <v>1384</v>
      </c>
      <c r="B433" s="146" t="s">
        <v>638</v>
      </c>
      <c r="C433" s="122" t="s">
        <v>588</v>
      </c>
      <c r="D433" s="122">
        <v>80111600</v>
      </c>
      <c r="E433" s="122" t="s">
        <v>1597</v>
      </c>
      <c r="F433" s="122" t="s">
        <v>479</v>
      </c>
      <c r="G433" s="122" t="s">
        <v>43</v>
      </c>
      <c r="H433" s="122">
        <v>5</v>
      </c>
      <c r="I433" s="122">
        <v>1</v>
      </c>
      <c r="J433" s="122" t="s">
        <v>44</v>
      </c>
      <c r="K433" s="122" t="s">
        <v>45</v>
      </c>
      <c r="L433" s="139">
        <v>4700000</v>
      </c>
      <c r="M433" s="139">
        <f t="shared" si="14"/>
        <v>23500000</v>
      </c>
      <c r="N433" s="122" t="s">
        <v>580</v>
      </c>
      <c r="O433" s="122" t="s">
        <v>47</v>
      </c>
      <c r="P433" s="123" t="s">
        <v>481</v>
      </c>
      <c r="Q433" s="122" t="s">
        <v>1598</v>
      </c>
      <c r="R433" s="126" t="s">
        <v>474</v>
      </c>
      <c r="S433" s="127">
        <v>8131</v>
      </c>
      <c r="T433" s="127">
        <v>2024110010238</v>
      </c>
      <c r="U433" s="127">
        <v>7</v>
      </c>
      <c r="V433" s="128">
        <v>45712</v>
      </c>
      <c r="W433" s="99">
        <f t="shared" si="5"/>
        <v>2</v>
      </c>
      <c r="X433" s="127"/>
      <c r="Y433" s="129"/>
      <c r="Z433" s="127"/>
      <c r="AA433" s="127"/>
      <c r="AB433" s="130"/>
      <c r="AC433" s="127"/>
      <c r="AD433" s="127"/>
      <c r="AE433" s="127"/>
      <c r="AF433" s="127"/>
      <c r="AG433" s="127"/>
      <c r="AH433" s="127"/>
      <c r="AI433" s="127"/>
      <c r="AJ433" s="127"/>
      <c r="AK433" s="127"/>
    </row>
    <row r="434" spans="1:37" ht="12.75" customHeight="1">
      <c r="A434" s="122" t="s">
        <v>1655</v>
      </c>
      <c r="B434" s="146" t="s">
        <v>640</v>
      </c>
      <c r="C434" s="122" t="s">
        <v>588</v>
      </c>
      <c r="D434" s="122">
        <v>80111600</v>
      </c>
      <c r="E434" s="122" t="s">
        <v>641</v>
      </c>
      <c r="F434" s="122" t="s">
        <v>479</v>
      </c>
      <c r="G434" s="122" t="s">
        <v>43</v>
      </c>
      <c r="H434" s="122">
        <v>3</v>
      </c>
      <c r="I434" s="122">
        <v>1</v>
      </c>
      <c r="J434" s="122" t="s">
        <v>44</v>
      </c>
      <c r="K434" s="122" t="s">
        <v>45</v>
      </c>
      <c r="L434" s="139">
        <v>4500000</v>
      </c>
      <c r="M434" s="139">
        <f t="shared" si="14"/>
        <v>13500000</v>
      </c>
      <c r="N434" s="122" t="s">
        <v>580</v>
      </c>
      <c r="O434" s="122" t="s">
        <v>47</v>
      </c>
      <c r="P434" s="123" t="s">
        <v>481</v>
      </c>
      <c r="Q434" s="134"/>
      <c r="R434" s="126" t="s">
        <v>474</v>
      </c>
      <c r="S434" s="127">
        <v>8131</v>
      </c>
      <c r="T434" s="127">
        <v>2024110010238</v>
      </c>
      <c r="U434" s="127">
        <v>7</v>
      </c>
      <c r="V434" s="128">
        <v>45712</v>
      </c>
      <c r="W434" s="99">
        <f t="shared" si="5"/>
        <v>2</v>
      </c>
      <c r="X434" s="127"/>
      <c r="Y434" s="129"/>
      <c r="Z434" s="127"/>
      <c r="AA434" s="127"/>
      <c r="AB434" s="130"/>
      <c r="AC434" s="127"/>
      <c r="AD434" s="127"/>
      <c r="AE434" s="127"/>
      <c r="AF434" s="127"/>
      <c r="AG434" s="127"/>
      <c r="AH434" s="127"/>
      <c r="AI434" s="127"/>
      <c r="AJ434" s="127"/>
      <c r="AK434" s="127"/>
    </row>
    <row r="435" spans="1:37" ht="12.75" customHeight="1">
      <c r="A435" s="122" t="s">
        <v>1384</v>
      </c>
      <c r="B435" s="146" t="s">
        <v>640</v>
      </c>
      <c r="C435" s="122" t="s">
        <v>588</v>
      </c>
      <c r="D435" s="122">
        <v>80111600</v>
      </c>
      <c r="E435" s="122" t="s">
        <v>641</v>
      </c>
      <c r="F435" s="122" t="s">
        <v>479</v>
      </c>
      <c r="G435" s="122" t="s">
        <v>43</v>
      </c>
      <c r="H435" s="122">
        <v>5</v>
      </c>
      <c r="I435" s="122">
        <v>1</v>
      </c>
      <c r="J435" s="122" t="s">
        <v>44</v>
      </c>
      <c r="K435" s="122" t="s">
        <v>45</v>
      </c>
      <c r="L435" s="139">
        <v>4700000</v>
      </c>
      <c r="M435" s="139">
        <f t="shared" si="14"/>
        <v>23500000</v>
      </c>
      <c r="N435" s="122" t="s">
        <v>580</v>
      </c>
      <c r="O435" s="122" t="s">
        <v>47</v>
      </c>
      <c r="P435" s="123" t="s">
        <v>481</v>
      </c>
      <c r="Q435" s="134"/>
      <c r="R435" s="126" t="s">
        <v>474</v>
      </c>
      <c r="S435" s="127">
        <v>8131</v>
      </c>
      <c r="T435" s="127">
        <v>2024110010238</v>
      </c>
      <c r="U435" s="127">
        <v>7</v>
      </c>
      <c r="V435" s="128">
        <v>45712</v>
      </c>
      <c r="W435" s="99">
        <f t="shared" si="5"/>
        <v>2</v>
      </c>
      <c r="X435" s="127"/>
      <c r="Y435" s="129"/>
      <c r="Z435" s="127"/>
      <c r="AA435" s="127"/>
      <c r="AB435" s="130"/>
      <c r="AC435" s="127"/>
      <c r="AD435" s="127"/>
      <c r="AE435" s="127"/>
      <c r="AF435" s="127"/>
      <c r="AG435" s="127"/>
      <c r="AH435" s="127"/>
      <c r="AI435" s="127"/>
      <c r="AJ435" s="127"/>
      <c r="AK435" s="127"/>
    </row>
    <row r="436" spans="1:37" ht="12.75" customHeight="1">
      <c r="A436" s="122" t="s">
        <v>1553</v>
      </c>
      <c r="B436" s="146" t="s">
        <v>604</v>
      </c>
      <c r="C436" s="122" t="s">
        <v>588</v>
      </c>
      <c r="D436" s="122">
        <v>80111600</v>
      </c>
      <c r="E436" s="122" t="s">
        <v>605</v>
      </c>
      <c r="F436" s="122" t="s">
        <v>479</v>
      </c>
      <c r="G436" s="122" t="s">
        <v>43</v>
      </c>
      <c r="H436" s="122">
        <v>6</v>
      </c>
      <c r="I436" s="122">
        <v>1</v>
      </c>
      <c r="J436" s="122" t="s">
        <v>44</v>
      </c>
      <c r="K436" s="122" t="s">
        <v>45</v>
      </c>
      <c r="L436" s="139">
        <v>3710000</v>
      </c>
      <c r="M436" s="139">
        <v>29680000</v>
      </c>
      <c r="N436" s="122" t="s">
        <v>580</v>
      </c>
      <c r="O436" s="122" t="s">
        <v>47</v>
      </c>
      <c r="P436" s="123" t="s">
        <v>481</v>
      </c>
      <c r="Q436" s="122" t="s">
        <v>1599</v>
      </c>
      <c r="R436" s="126" t="s">
        <v>474</v>
      </c>
      <c r="S436" s="127">
        <v>8131</v>
      </c>
      <c r="T436" s="127">
        <v>2024110010238</v>
      </c>
      <c r="U436" s="127">
        <v>7</v>
      </c>
      <c r="V436" s="128">
        <v>45712</v>
      </c>
      <c r="W436" s="99">
        <f t="shared" si="5"/>
        <v>1</v>
      </c>
      <c r="X436" s="127"/>
      <c r="Y436" s="129"/>
      <c r="Z436" s="127"/>
      <c r="AA436" s="127"/>
      <c r="AB436" s="130"/>
      <c r="AC436" s="127"/>
      <c r="AD436" s="127"/>
      <c r="AE436" s="127"/>
      <c r="AF436" s="127"/>
      <c r="AG436" s="127"/>
      <c r="AH436" s="127"/>
      <c r="AI436" s="127"/>
      <c r="AJ436" s="127"/>
      <c r="AK436" s="127"/>
    </row>
    <row r="437" spans="1:37" ht="12.75" customHeight="1">
      <c r="A437" s="122" t="s">
        <v>1655</v>
      </c>
      <c r="B437" s="146" t="s">
        <v>634</v>
      </c>
      <c r="C437" s="122" t="s">
        <v>588</v>
      </c>
      <c r="D437" s="122">
        <v>80111600</v>
      </c>
      <c r="E437" s="122" t="s">
        <v>635</v>
      </c>
      <c r="F437" s="122" t="s">
        <v>43</v>
      </c>
      <c r="G437" s="122" t="s">
        <v>43</v>
      </c>
      <c r="H437" s="217">
        <v>4</v>
      </c>
      <c r="I437" s="123">
        <v>1</v>
      </c>
      <c r="J437" s="122" t="s">
        <v>44</v>
      </c>
      <c r="K437" s="122" t="s">
        <v>45</v>
      </c>
      <c r="L437" s="139">
        <v>4450000</v>
      </c>
      <c r="M437" s="139">
        <f>+L437*H437</f>
        <v>17800000</v>
      </c>
      <c r="N437" s="122" t="s">
        <v>580</v>
      </c>
      <c r="O437" s="122" t="s">
        <v>47</v>
      </c>
      <c r="P437" s="123" t="s">
        <v>481</v>
      </c>
      <c r="Q437" s="134"/>
      <c r="R437" s="126" t="s">
        <v>474</v>
      </c>
      <c r="S437" s="127">
        <v>8131</v>
      </c>
      <c r="T437" s="127">
        <v>2024110010238</v>
      </c>
      <c r="U437" s="127">
        <v>7</v>
      </c>
      <c r="V437" s="128">
        <v>45712</v>
      </c>
      <c r="W437" s="99">
        <f t="shared" si="5"/>
        <v>2</v>
      </c>
      <c r="X437" s="127"/>
      <c r="Y437" s="129"/>
      <c r="Z437" s="127"/>
      <c r="AA437" s="127"/>
      <c r="AB437" s="130"/>
      <c r="AC437" s="127"/>
      <c r="AD437" s="127"/>
      <c r="AE437" s="127"/>
      <c r="AF437" s="127"/>
      <c r="AG437" s="127"/>
      <c r="AH437" s="127"/>
      <c r="AI437" s="127"/>
      <c r="AJ437" s="127"/>
      <c r="AK437" s="127"/>
    </row>
    <row r="438" spans="1:37" ht="63" customHeight="1">
      <c r="A438" s="122" t="s">
        <v>1384</v>
      </c>
      <c r="B438" s="146" t="s">
        <v>634</v>
      </c>
      <c r="C438" s="122" t="s">
        <v>588</v>
      </c>
      <c r="D438" s="122">
        <v>80111600</v>
      </c>
      <c r="E438" s="122" t="s">
        <v>1600</v>
      </c>
      <c r="F438" s="134"/>
      <c r="G438" s="134"/>
      <c r="H438" s="134"/>
      <c r="I438" s="134"/>
      <c r="J438" s="122" t="s">
        <v>44</v>
      </c>
      <c r="K438" s="122" t="s">
        <v>45</v>
      </c>
      <c r="L438" s="152"/>
      <c r="M438" s="139">
        <v>12130000</v>
      </c>
      <c r="N438" s="122" t="s">
        <v>580</v>
      </c>
      <c r="O438" s="122" t="s">
        <v>47</v>
      </c>
      <c r="P438" s="123" t="s">
        <v>481</v>
      </c>
      <c r="Q438" s="122" t="s">
        <v>1601</v>
      </c>
      <c r="R438" s="126" t="s">
        <v>474</v>
      </c>
      <c r="S438" s="127">
        <v>8131</v>
      </c>
      <c r="T438" s="127">
        <v>2024110010238</v>
      </c>
      <c r="U438" s="127">
        <v>7</v>
      </c>
      <c r="V438" s="128">
        <v>45712</v>
      </c>
      <c r="W438" s="99">
        <f t="shared" si="5"/>
        <v>2</v>
      </c>
      <c r="X438" s="127"/>
      <c r="Y438" s="129"/>
      <c r="Z438" s="127"/>
      <c r="AA438" s="127"/>
      <c r="AB438" s="130"/>
      <c r="AC438" s="127"/>
      <c r="AD438" s="127"/>
      <c r="AE438" s="127"/>
      <c r="AF438" s="127"/>
      <c r="AG438" s="127"/>
      <c r="AH438" s="127"/>
      <c r="AI438" s="127"/>
      <c r="AJ438" s="127"/>
      <c r="AK438" s="127"/>
    </row>
    <row r="439" spans="1:37" ht="12.75" customHeight="1">
      <c r="A439" s="218" t="s">
        <v>1655</v>
      </c>
      <c r="B439" s="146" t="s">
        <v>77</v>
      </c>
      <c r="C439" s="219" t="s">
        <v>1602</v>
      </c>
      <c r="D439" s="219">
        <v>80111600</v>
      </c>
      <c r="E439" s="219" t="s">
        <v>1603</v>
      </c>
      <c r="F439" s="207" t="s">
        <v>42</v>
      </c>
      <c r="G439" s="219" t="s">
        <v>43</v>
      </c>
      <c r="H439" s="219">
        <v>4</v>
      </c>
      <c r="I439" s="219">
        <v>1</v>
      </c>
      <c r="J439" s="219" t="s">
        <v>44</v>
      </c>
      <c r="K439" s="219" t="s">
        <v>45</v>
      </c>
      <c r="L439" s="220" t="s">
        <v>1609</v>
      </c>
      <c r="M439" s="221" t="s">
        <v>1686</v>
      </c>
      <c r="N439" s="219" t="s">
        <v>46</v>
      </c>
      <c r="O439" s="219" t="s">
        <v>47</v>
      </c>
      <c r="P439" s="222" t="s">
        <v>48</v>
      </c>
      <c r="Q439" s="223"/>
      <c r="R439" s="89" t="s">
        <v>38</v>
      </c>
      <c r="S439" s="154">
        <v>8025</v>
      </c>
      <c r="T439" s="459">
        <v>2024110010079</v>
      </c>
      <c r="U439" s="459">
        <v>8</v>
      </c>
      <c r="V439" s="155">
        <v>45713</v>
      </c>
      <c r="W439" s="99">
        <f t="shared" si="5"/>
        <v>2</v>
      </c>
      <c r="X439" s="156"/>
      <c r="Y439" s="156"/>
      <c r="Z439" s="156"/>
      <c r="AA439" s="156"/>
      <c r="AB439" s="156"/>
      <c r="AC439" s="156"/>
      <c r="AD439" s="156"/>
      <c r="AE439" s="156"/>
      <c r="AF439" s="156"/>
      <c r="AG439" s="156"/>
      <c r="AH439" s="156"/>
      <c r="AI439" s="156"/>
      <c r="AJ439" s="156"/>
      <c r="AK439" s="156"/>
    </row>
    <row r="440" spans="1:37" ht="12.75" customHeight="1">
      <c r="A440" s="153" t="s">
        <v>1384</v>
      </c>
      <c r="B440" s="146" t="s">
        <v>77</v>
      </c>
      <c r="C440" s="455" t="s">
        <v>1602</v>
      </c>
      <c r="D440" s="455">
        <v>80111600</v>
      </c>
      <c r="E440" s="455" t="s">
        <v>1603</v>
      </c>
      <c r="F440" s="438" t="s">
        <v>42</v>
      </c>
      <c r="G440" s="455" t="s">
        <v>43</v>
      </c>
      <c r="H440" s="455">
        <v>3</v>
      </c>
      <c r="I440" s="455">
        <v>1</v>
      </c>
      <c r="J440" s="455" t="s">
        <v>44</v>
      </c>
      <c r="K440" s="455" t="s">
        <v>45</v>
      </c>
      <c r="L440" s="456" t="s">
        <v>1604</v>
      </c>
      <c r="M440" s="457">
        <v>11157000</v>
      </c>
      <c r="N440" s="455" t="s">
        <v>46</v>
      </c>
      <c r="O440" s="455" t="s">
        <v>47</v>
      </c>
      <c r="P440" s="458" t="s">
        <v>48</v>
      </c>
      <c r="Q440" s="455" t="s">
        <v>1605</v>
      </c>
      <c r="R440" s="89" t="s">
        <v>38</v>
      </c>
      <c r="S440" s="154">
        <v>8025</v>
      </c>
      <c r="T440" s="459">
        <v>2024110010079</v>
      </c>
      <c r="U440" s="459">
        <v>8</v>
      </c>
      <c r="V440" s="155">
        <v>45713</v>
      </c>
      <c r="W440" s="99">
        <f t="shared" si="5"/>
        <v>2</v>
      </c>
      <c r="X440" s="156"/>
      <c r="Y440" s="156"/>
      <c r="Z440" s="156"/>
      <c r="AA440" s="156"/>
      <c r="AB440" s="156"/>
      <c r="AC440" s="156"/>
      <c r="AD440" s="156"/>
      <c r="AE440" s="156"/>
      <c r="AF440" s="156"/>
      <c r="AG440" s="156"/>
      <c r="AH440" s="156"/>
      <c r="AI440" s="156"/>
      <c r="AJ440" s="156"/>
      <c r="AK440" s="156"/>
    </row>
    <row r="441" spans="1:37" ht="12.75" customHeight="1">
      <c r="A441" s="218" t="s">
        <v>1655</v>
      </c>
      <c r="B441" s="146" t="s">
        <v>78</v>
      </c>
      <c r="C441" s="455" t="s">
        <v>1602</v>
      </c>
      <c r="D441" s="455">
        <v>80111600</v>
      </c>
      <c r="E441" s="455" t="s">
        <v>1603</v>
      </c>
      <c r="F441" s="438" t="s">
        <v>42</v>
      </c>
      <c r="G441" s="455" t="s">
        <v>43</v>
      </c>
      <c r="H441" s="455">
        <v>4</v>
      </c>
      <c r="I441" s="455">
        <v>1</v>
      </c>
      <c r="J441" s="455" t="s">
        <v>44</v>
      </c>
      <c r="K441" s="455" t="s">
        <v>45</v>
      </c>
      <c r="L441" s="456" t="s">
        <v>1610</v>
      </c>
      <c r="M441" s="457">
        <v>30000000</v>
      </c>
      <c r="N441" s="455" t="s">
        <v>46</v>
      </c>
      <c r="O441" s="455" t="s">
        <v>47</v>
      </c>
      <c r="P441" s="458" t="s">
        <v>48</v>
      </c>
      <c r="Q441" s="461"/>
      <c r="R441" s="89" t="s">
        <v>38</v>
      </c>
      <c r="S441" s="154">
        <v>8025</v>
      </c>
      <c r="T441" s="459">
        <v>2024110010079</v>
      </c>
      <c r="U441" s="459">
        <v>8</v>
      </c>
      <c r="V441" s="155">
        <v>45713</v>
      </c>
      <c r="W441" s="99">
        <f t="shared" si="5"/>
        <v>2</v>
      </c>
      <c r="X441" s="156"/>
      <c r="Y441" s="156"/>
      <c r="Z441" s="156"/>
      <c r="AA441" s="156"/>
      <c r="AB441" s="156"/>
      <c r="AC441" s="156"/>
      <c r="AD441" s="156"/>
      <c r="AE441" s="156"/>
      <c r="AF441" s="156"/>
      <c r="AG441" s="156"/>
      <c r="AH441" s="156"/>
      <c r="AI441" s="156"/>
      <c r="AJ441" s="156"/>
      <c r="AK441" s="156"/>
    </row>
    <row r="442" spans="1:37" ht="12.75" customHeight="1">
      <c r="A442" s="153" t="s">
        <v>1384</v>
      </c>
      <c r="B442" s="146" t="s">
        <v>78</v>
      </c>
      <c r="C442" s="455" t="s">
        <v>1602</v>
      </c>
      <c r="D442" s="455">
        <v>80111600</v>
      </c>
      <c r="E442" s="455" t="s">
        <v>1603</v>
      </c>
      <c r="F442" s="438" t="s">
        <v>42</v>
      </c>
      <c r="G442" s="455" t="s">
        <v>43</v>
      </c>
      <c r="H442" s="455">
        <v>5</v>
      </c>
      <c r="I442" s="455">
        <v>1</v>
      </c>
      <c r="J442" s="455" t="s">
        <v>44</v>
      </c>
      <c r="K442" s="455" t="s">
        <v>45</v>
      </c>
      <c r="L442" s="456" t="s">
        <v>1606</v>
      </c>
      <c r="M442" s="457">
        <v>40000000</v>
      </c>
      <c r="N442" s="455" t="s">
        <v>46</v>
      </c>
      <c r="O442" s="455" t="s">
        <v>47</v>
      </c>
      <c r="P442" s="458" t="s">
        <v>48</v>
      </c>
      <c r="Q442" s="455" t="s">
        <v>1605</v>
      </c>
      <c r="R442" s="89" t="s">
        <v>38</v>
      </c>
      <c r="S442" s="154">
        <v>8025</v>
      </c>
      <c r="T442" s="459">
        <v>2024110010079</v>
      </c>
      <c r="U442" s="459">
        <v>8</v>
      </c>
      <c r="V442" s="155">
        <v>45713</v>
      </c>
      <c r="W442" s="99">
        <f t="shared" si="5"/>
        <v>2</v>
      </c>
      <c r="X442" s="156"/>
      <c r="Y442" s="156"/>
      <c r="Z442" s="156"/>
      <c r="AA442" s="156"/>
      <c r="AB442" s="156"/>
      <c r="AC442" s="156"/>
      <c r="AD442" s="156"/>
      <c r="AE442" s="156"/>
      <c r="AF442" s="156"/>
      <c r="AG442" s="156"/>
      <c r="AH442" s="156"/>
      <c r="AI442" s="156"/>
      <c r="AJ442" s="156"/>
      <c r="AK442" s="156"/>
    </row>
    <row r="443" spans="1:37" ht="12.75" customHeight="1">
      <c r="A443" s="218" t="s">
        <v>1655</v>
      </c>
      <c r="B443" s="146" t="s">
        <v>79</v>
      </c>
      <c r="C443" s="455" t="s">
        <v>1602</v>
      </c>
      <c r="D443" s="455">
        <v>80111600</v>
      </c>
      <c r="E443" s="455" t="s">
        <v>1603</v>
      </c>
      <c r="F443" s="438" t="s">
        <v>42</v>
      </c>
      <c r="G443" s="455" t="s">
        <v>43</v>
      </c>
      <c r="H443" s="455">
        <v>4</v>
      </c>
      <c r="I443" s="455">
        <v>1</v>
      </c>
      <c r="J443" s="455" t="s">
        <v>44</v>
      </c>
      <c r="K443" s="455" t="s">
        <v>45</v>
      </c>
      <c r="L443" s="456" t="s">
        <v>1609</v>
      </c>
      <c r="M443" s="457">
        <v>27000000</v>
      </c>
      <c r="N443" s="455" t="s">
        <v>46</v>
      </c>
      <c r="O443" s="455" t="s">
        <v>47</v>
      </c>
      <c r="P443" s="458" t="s">
        <v>48</v>
      </c>
      <c r="Q443" s="461"/>
      <c r="R443" s="89" t="s">
        <v>38</v>
      </c>
      <c r="S443" s="154">
        <v>8025</v>
      </c>
      <c r="T443" s="459">
        <v>2024110010079</v>
      </c>
      <c r="U443" s="459">
        <v>8</v>
      </c>
      <c r="V443" s="155">
        <v>45713</v>
      </c>
      <c r="W443" s="99">
        <f t="shared" si="5"/>
        <v>2</v>
      </c>
      <c r="X443" s="156"/>
      <c r="Y443" s="156"/>
      <c r="Z443" s="156"/>
      <c r="AA443" s="156"/>
      <c r="AB443" s="156"/>
      <c r="AC443" s="156"/>
      <c r="AD443" s="156"/>
      <c r="AE443" s="156"/>
      <c r="AF443" s="156"/>
      <c r="AG443" s="156"/>
      <c r="AH443" s="156"/>
      <c r="AI443" s="156"/>
      <c r="AJ443" s="156"/>
      <c r="AK443" s="156"/>
    </row>
    <row r="444" spans="1:37" ht="12.75" customHeight="1">
      <c r="A444" s="157" t="s">
        <v>1384</v>
      </c>
      <c r="B444" s="146" t="s">
        <v>79</v>
      </c>
      <c r="C444" s="455" t="s">
        <v>1602</v>
      </c>
      <c r="D444" s="455">
        <v>80111600</v>
      </c>
      <c r="E444" s="455" t="s">
        <v>1603</v>
      </c>
      <c r="F444" s="438" t="s">
        <v>42</v>
      </c>
      <c r="G444" s="455" t="s">
        <v>43</v>
      </c>
      <c r="H444" s="455">
        <v>10</v>
      </c>
      <c r="I444" s="455">
        <v>1</v>
      </c>
      <c r="J444" s="455" t="s">
        <v>44</v>
      </c>
      <c r="K444" s="455" t="s">
        <v>45</v>
      </c>
      <c r="L444" s="456" t="s">
        <v>1607</v>
      </c>
      <c r="M444" s="457">
        <v>60000000</v>
      </c>
      <c r="N444" s="455" t="s">
        <v>46</v>
      </c>
      <c r="O444" s="455" t="s">
        <v>47</v>
      </c>
      <c r="P444" s="458" t="s">
        <v>48</v>
      </c>
      <c r="Q444" s="455" t="s">
        <v>1605</v>
      </c>
      <c r="R444" s="89" t="s">
        <v>38</v>
      </c>
      <c r="S444" s="154">
        <v>8025</v>
      </c>
      <c r="T444" s="459">
        <v>2024110010079</v>
      </c>
      <c r="U444" s="459">
        <v>8</v>
      </c>
      <c r="V444" s="155">
        <v>45713</v>
      </c>
      <c r="W444" s="99">
        <f t="shared" si="5"/>
        <v>2</v>
      </c>
      <c r="X444" s="156"/>
      <c r="Y444" s="156"/>
      <c r="Z444" s="156"/>
      <c r="AA444" s="156"/>
      <c r="AB444" s="156"/>
      <c r="AC444" s="156"/>
      <c r="AD444" s="156"/>
      <c r="AE444" s="156"/>
      <c r="AF444" s="156"/>
      <c r="AG444" s="156"/>
      <c r="AH444" s="156"/>
      <c r="AI444" s="156"/>
      <c r="AJ444" s="156"/>
      <c r="AK444" s="156"/>
    </row>
    <row r="445" spans="1:37" ht="12.75" customHeight="1">
      <c r="A445" s="157" t="s">
        <v>1655</v>
      </c>
      <c r="B445" s="146" t="s">
        <v>74</v>
      </c>
      <c r="C445" s="455" t="s">
        <v>1602</v>
      </c>
      <c r="D445" s="455">
        <v>80111600</v>
      </c>
      <c r="E445" s="455" t="s">
        <v>61</v>
      </c>
      <c r="F445" s="438" t="s">
        <v>42</v>
      </c>
      <c r="G445" s="455" t="s">
        <v>43</v>
      </c>
      <c r="H445" s="455">
        <v>6</v>
      </c>
      <c r="I445" s="455">
        <v>1</v>
      </c>
      <c r="J445" s="455" t="s">
        <v>44</v>
      </c>
      <c r="K445" s="455" t="s">
        <v>45</v>
      </c>
      <c r="L445" s="456" t="s">
        <v>1687</v>
      </c>
      <c r="M445" s="457">
        <v>22800000</v>
      </c>
      <c r="N445" s="455" t="s">
        <v>46</v>
      </c>
      <c r="O445" s="455" t="s">
        <v>47</v>
      </c>
      <c r="P445" s="458" t="s">
        <v>48</v>
      </c>
      <c r="Q445" s="461"/>
      <c r="R445" s="89" t="s">
        <v>38</v>
      </c>
      <c r="S445" s="154">
        <v>8025</v>
      </c>
      <c r="T445" s="459">
        <v>2024110010079</v>
      </c>
      <c r="U445" s="459">
        <v>8</v>
      </c>
      <c r="V445" s="155">
        <v>45713</v>
      </c>
      <c r="W445" s="99">
        <f t="shared" si="5"/>
        <v>2</v>
      </c>
      <c r="X445" s="156"/>
      <c r="Y445" s="156"/>
      <c r="Z445" s="156"/>
      <c r="AA445" s="156"/>
      <c r="AB445" s="156"/>
      <c r="AC445" s="156"/>
      <c r="AD445" s="156"/>
      <c r="AE445" s="156"/>
      <c r="AF445" s="156"/>
      <c r="AG445" s="156"/>
      <c r="AH445" s="156"/>
      <c r="AI445" s="156"/>
      <c r="AJ445" s="156"/>
      <c r="AK445" s="156"/>
    </row>
    <row r="446" spans="1:37" ht="12.75" customHeight="1">
      <c r="A446" s="157" t="s">
        <v>1384</v>
      </c>
      <c r="B446" s="146" t="s">
        <v>74</v>
      </c>
      <c r="C446" s="455" t="s">
        <v>1602</v>
      </c>
      <c r="D446" s="455">
        <v>80111600</v>
      </c>
      <c r="E446" s="455" t="s">
        <v>61</v>
      </c>
      <c r="F446" s="438" t="s">
        <v>42</v>
      </c>
      <c r="G446" s="455" t="s">
        <v>43</v>
      </c>
      <c r="H446" s="455">
        <v>4</v>
      </c>
      <c r="I446" s="455">
        <v>1</v>
      </c>
      <c r="J446" s="455" t="s">
        <v>44</v>
      </c>
      <c r="K446" s="455" t="s">
        <v>45</v>
      </c>
      <c r="L446" s="456" t="s">
        <v>1608</v>
      </c>
      <c r="M446" s="457">
        <v>14300000</v>
      </c>
      <c r="N446" s="455" t="s">
        <v>46</v>
      </c>
      <c r="O446" s="455" t="s">
        <v>47</v>
      </c>
      <c r="P446" s="458" t="s">
        <v>48</v>
      </c>
      <c r="Q446" s="455" t="s">
        <v>1605</v>
      </c>
      <c r="R446" s="89" t="s">
        <v>38</v>
      </c>
      <c r="S446" s="154">
        <v>8025</v>
      </c>
      <c r="T446" s="459">
        <v>2024110010079</v>
      </c>
      <c r="U446" s="459">
        <v>8</v>
      </c>
      <c r="V446" s="155">
        <v>45713</v>
      </c>
      <c r="W446" s="99">
        <f t="shared" si="5"/>
        <v>2</v>
      </c>
      <c r="X446" s="156"/>
      <c r="Y446" s="156"/>
      <c r="Z446" s="156"/>
      <c r="AA446" s="156"/>
      <c r="AB446" s="156"/>
      <c r="AC446" s="156"/>
      <c r="AD446" s="156"/>
      <c r="AE446" s="156"/>
      <c r="AF446" s="156"/>
      <c r="AG446" s="156"/>
      <c r="AH446" s="156"/>
      <c r="AI446" s="156"/>
      <c r="AJ446" s="156"/>
      <c r="AK446" s="156"/>
    </row>
    <row r="447" spans="1:37" ht="12.75" customHeight="1">
      <c r="A447" s="157" t="s">
        <v>1655</v>
      </c>
      <c r="B447" s="146" t="s">
        <v>62</v>
      </c>
      <c r="C447" s="455" t="s">
        <v>1602</v>
      </c>
      <c r="D447" s="455">
        <v>80111600</v>
      </c>
      <c r="E447" s="455" t="s">
        <v>1603</v>
      </c>
      <c r="F447" s="438" t="s">
        <v>42</v>
      </c>
      <c r="G447" s="455" t="s">
        <v>43</v>
      </c>
      <c r="H447" s="455">
        <v>6</v>
      </c>
      <c r="I447" s="455">
        <v>1</v>
      </c>
      <c r="J447" s="455" t="s">
        <v>44</v>
      </c>
      <c r="K447" s="455" t="s">
        <v>45</v>
      </c>
      <c r="L447" s="456" t="s">
        <v>1610</v>
      </c>
      <c r="M447" s="457">
        <v>30000000</v>
      </c>
      <c r="N447" s="455" t="s">
        <v>46</v>
      </c>
      <c r="O447" s="455" t="s">
        <v>47</v>
      </c>
      <c r="P447" s="458" t="s">
        <v>48</v>
      </c>
      <c r="Q447" s="455"/>
      <c r="R447" s="89" t="s">
        <v>38</v>
      </c>
      <c r="S447" s="154">
        <v>8025</v>
      </c>
      <c r="T447" s="459">
        <v>2024110010079</v>
      </c>
      <c r="U447" s="459">
        <v>8</v>
      </c>
      <c r="V447" s="155">
        <v>45713</v>
      </c>
      <c r="W447" s="99">
        <f t="shared" si="5"/>
        <v>2</v>
      </c>
      <c r="X447" s="156"/>
      <c r="Y447" s="156"/>
      <c r="Z447" s="156"/>
      <c r="AA447" s="156"/>
      <c r="AB447" s="156"/>
      <c r="AC447" s="156"/>
      <c r="AD447" s="156"/>
      <c r="AE447" s="156"/>
      <c r="AF447" s="156"/>
      <c r="AG447" s="156"/>
      <c r="AH447" s="156"/>
      <c r="AI447" s="156"/>
      <c r="AJ447" s="156"/>
      <c r="AK447" s="156"/>
    </row>
    <row r="448" spans="1:37" ht="12.75" customHeight="1">
      <c r="A448" s="157" t="s">
        <v>1384</v>
      </c>
      <c r="B448" s="146" t="s">
        <v>62</v>
      </c>
      <c r="C448" s="455" t="s">
        <v>1602</v>
      </c>
      <c r="D448" s="455">
        <v>80111600</v>
      </c>
      <c r="E448" s="455" t="s">
        <v>1603</v>
      </c>
      <c r="F448" s="438" t="s">
        <v>42</v>
      </c>
      <c r="G448" s="455" t="s">
        <v>43</v>
      </c>
      <c r="H448" s="455">
        <v>5</v>
      </c>
      <c r="I448" s="455">
        <v>1</v>
      </c>
      <c r="J448" s="455" t="s">
        <v>44</v>
      </c>
      <c r="K448" s="455" t="s">
        <v>45</v>
      </c>
      <c r="L448" s="456" t="s">
        <v>1609</v>
      </c>
      <c r="M448" s="457">
        <v>22500000</v>
      </c>
      <c r="N448" s="455" t="s">
        <v>46</v>
      </c>
      <c r="O448" s="455" t="s">
        <v>47</v>
      </c>
      <c r="P448" s="458" t="s">
        <v>48</v>
      </c>
      <c r="Q448" s="455" t="s">
        <v>1605</v>
      </c>
      <c r="R448" s="89" t="s">
        <v>38</v>
      </c>
      <c r="S448" s="154">
        <v>8025</v>
      </c>
      <c r="T448" s="459">
        <v>2024110010079</v>
      </c>
      <c r="U448" s="459">
        <v>8</v>
      </c>
      <c r="V448" s="155">
        <v>45713</v>
      </c>
      <c r="W448" s="99">
        <f t="shared" si="5"/>
        <v>2</v>
      </c>
      <c r="X448" s="156"/>
      <c r="Y448" s="156"/>
      <c r="Z448" s="156"/>
      <c r="AA448" s="156"/>
      <c r="AB448" s="156"/>
      <c r="AC448" s="156"/>
      <c r="AD448" s="156"/>
      <c r="AE448" s="156"/>
      <c r="AF448" s="156"/>
      <c r="AG448" s="156"/>
      <c r="AH448" s="156"/>
      <c r="AI448" s="156"/>
      <c r="AJ448" s="156"/>
      <c r="AK448" s="156"/>
    </row>
    <row r="449" spans="1:37" ht="12.75" customHeight="1">
      <c r="A449" s="157" t="s">
        <v>1655</v>
      </c>
      <c r="B449" s="146" t="s">
        <v>52</v>
      </c>
      <c r="C449" s="460" t="s">
        <v>1602</v>
      </c>
      <c r="D449" s="461">
        <v>80111600</v>
      </c>
      <c r="E449" s="461" t="s">
        <v>1603</v>
      </c>
      <c r="F449" s="461" t="s">
        <v>42</v>
      </c>
      <c r="G449" s="461" t="s">
        <v>43</v>
      </c>
      <c r="H449" s="461">
        <v>6</v>
      </c>
      <c r="I449" s="461">
        <v>1</v>
      </c>
      <c r="J449" s="461" t="s">
        <v>44</v>
      </c>
      <c r="K449" s="461" t="s">
        <v>45</v>
      </c>
      <c r="L449" s="462" t="s">
        <v>1610</v>
      </c>
      <c r="M449" s="462">
        <v>30000000</v>
      </c>
      <c r="N449" s="441" t="s">
        <v>46</v>
      </c>
      <c r="O449" s="441" t="s">
        <v>47</v>
      </c>
      <c r="P449" s="441" t="s">
        <v>48</v>
      </c>
      <c r="Q449" s="461"/>
      <c r="R449" s="89" t="s">
        <v>38</v>
      </c>
      <c r="S449" s="154">
        <v>8025</v>
      </c>
      <c r="T449" s="459">
        <v>2024110010079</v>
      </c>
      <c r="U449" s="459">
        <v>8</v>
      </c>
      <c r="V449" s="155">
        <v>45713</v>
      </c>
      <c r="W449" s="99">
        <f t="shared" si="5"/>
        <v>2</v>
      </c>
      <c r="X449" s="156"/>
      <c r="Y449" s="156"/>
      <c r="Z449" s="156"/>
      <c r="AA449" s="156"/>
      <c r="AB449" s="156"/>
      <c r="AC449" s="156"/>
      <c r="AD449" s="156"/>
      <c r="AE449" s="156"/>
      <c r="AF449" s="156"/>
      <c r="AG449" s="156"/>
      <c r="AH449" s="156"/>
      <c r="AI449" s="156"/>
      <c r="AJ449" s="156"/>
      <c r="AK449" s="156"/>
    </row>
    <row r="450" spans="1:37" ht="12.75" customHeight="1">
      <c r="A450" s="157" t="s">
        <v>1384</v>
      </c>
      <c r="B450" s="146" t="s">
        <v>52</v>
      </c>
      <c r="C450" s="460" t="s">
        <v>1602</v>
      </c>
      <c r="D450" s="461">
        <v>80111600</v>
      </c>
      <c r="E450" s="461" t="s">
        <v>1603</v>
      </c>
      <c r="F450" s="461" t="s">
        <v>42</v>
      </c>
      <c r="G450" s="461" t="s">
        <v>43</v>
      </c>
      <c r="H450" s="461">
        <v>5</v>
      </c>
      <c r="I450" s="461">
        <v>1</v>
      </c>
      <c r="J450" s="461" t="s">
        <v>44</v>
      </c>
      <c r="K450" s="461" t="s">
        <v>45</v>
      </c>
      <c r="L450" s="462" t="s">
        <v>1610</v>
      </c>
      <c r="M450" s="462">
        <v>25000000</v>
      </c>
      <c r="N450" s="441" t="s">
        <v>46</v>
      </c>
      <c r="O450" s="441" t="s">
        <v>47</v>
      </c>
      <c r="P450" s="441" t="s">
        <v>48</v>
      </c>
      <c r="Q450" s="461" t="s">
        <v>1605</v>
      </c>
      <c r="R450" s="89" t="s">
        <v>38</v>
      </c>
      <c r="S450" s="154">
        <v>8025</v>
      </c>
      <c r="T450" s="459">
        <v>2024110010079</v>
      </c>
      <c r="U450" s="459">
        <v>8</v>
      </c>
      <c r="V450" s="155">
        <v>45713</v>
      </c>
      <c r="W450" s="99">
        <f t="shared" si="5"/>
        <v>2</v>
      </c>
      <c r="X450" s="156"/>
      <c r="Y450" s="156"/>
      <c r="Z450" s="156"/>
      <c r="AA450" s="156"/>
      <c r="AB450" s="156"/>
      <c r="AC450" s="156"/>
      <c r="AD450" s="156"/>
      <c r="AE450" s="156"/>
      <c r="AF450" s="156"/>
      <c r="AG450" s="156"/>
      <c r="AH450" s="156"/>
      <c r="AI450" s="156"/>
      <c r="AJ450" s="156"/>
      <c r="AK450" s="156"/>
    </row>
    <row r="451" spans="1:37" ht="12.75" customHeight="1">
      <c r="A451" s="157" t="s">
        <v>1655</v>
      </c>
      <c r="B451" s="146" t="s">
        <v>56</v>
      </c>
      <c r="C451" s="460" t="s">
        <v>1602</v>
      </c>
      <c r="D451" s="461">
        <v>80111600</v>
      </c>
      <c r="E451" s="461" t="s">
        <v>1603</v>
      </c>
      <c r="F451" s="461" t="s">
        <v>42</v>
      </c>
      <c r="G451" s="461" t="s">
        <v>43</v>
      </c>
      <c r="H451" s="461">
        <v>6</v>
      </c>
      <c r="I451" s="461">
        <v>1</v>
      </c>
      <c r="J451" s="461" t="s">
        <v>44</v>
      </c>
      <c r="K451" s="461" t="s">
        <v>45</v>
      </c>
      <c r="L451" s="462" t="s">
        <v>1607</v>
      </c>
      <c r="M451" s="462">
        <v>36000000</v>
      </c>
      <c r="N451" s="441" t="s">
        <v>46</v>
      </c>
      <c r="O451" s="441" t="s">
        <v>47</v>
      </c>
      <c r="P451" s="441" t="s">
        <v>48</v>
      </c>
      <c r="Q451" s="461"/>
      <c r="R451" s="89" t="s">
        <v>38</v>
      </c>
      <c r="S451" s="154">
        <v>8025</v>
      </c>
      <c r="T451" s="459">
        <v>2024110010079</v>
      </c>
      <c r="U451" s="459">
        <v>8</v>
      </c>
      <c r="V451" s="155">
        <v>45713</v>
      </c>
      <c r="W451" s="99">
        <f t="shared" si="5"/>
        <v>2</v>
      </c>
      <c r="X451" s="156"/>
      <c r="Y451" s="156"/>
      <c r="Z451" s="156"/>
      <c r="AA451" s="156"/>
      <c r="AB451" s="156"/>
      <c r="AC451" s="156"/>
      <c r="AD451" s="156"/>
      <c r="AE451" s="156"/>
      <c r="AF451" s="156"/>
      <c r="AG451" s="156"/>
      <c r="AH451" s="156"/>
      <c r="AI451" s="156"/>
      <c r="AJ451" s="156"/>
      <c r="AK451" s="156"/>
    </row>
    <row r="452" spans="1:37" ht="12.75" customHeight="1">
      <c r="A452" s="157" t="s">
        <v>1384</v>
      </c>
      <c r="B452" s="146" t="s">
        <v>56</v>
      </c>
      <c r="C452" s="460" t="s">
        <v>1602</v>
      </c>
      <c r="D452" s="461">
        <v>80111600</v>
      </c>
      <c r="E452" s="461" t="s">
        <v>1603</v>
      </c>
      <c r="F452" s="461" t="s">
        <v>42</v>
      </c>
      <c r="G452" s="461" t="s">
        <v>43</v>
      </c>
      <c r="H452" s="461">
        <v>5</v>
      </c>
      <c r="I452" s="461">
        <v>1</v>
      </c>
      <c r="J452" s="461" t="s">
        <v>44</v>
      </c>
      <c r="K452" s="461" t="s">
        <v>45</v>
      </c>
      <c r="L452" s="462" t="s">
        <v>1607</v>
      </c>
      <c r="M452" s="462">
        <v>30000000</v>
      </c>
      <c r="N452" s="441" t="s">
        <v>46</v>
      </c>
      <c r="O452" s="441" t="s">
        <v>47</v>
      </c>
      <c r="P452" s="441" t="s">
        <v>48</v>
      </c>
      <c r="Q452" s="455" t="s">
        <v>1605</v>
      </c>
      <c r="R452" s="89" t="s">
        <v>38</v>
      </c>
      <c r="S452" s="154">
        <v>8025</v>
      </c>
      <c r="T452" s="459">
        <v>2024110010079</v>
      </c>
      <c r="U452" s="459">
        <v>8</v>
      </c>
      <c r="V452" s="155">
        <v>45713</v>
      </c>
      <c r="W452" s="99">
        <f t="shared" si="5"/>
        <v>2</v>
      </c>
      <c r="X452" s="156"/>
      <c r="Y452" s="156"/>
      <c r="Z452" s="156"/>
      <c r="AA452" s="156"/>
      <c r="AB452" s="156"/>
      <c r="AC452" s="156"/>
      <c r="AD452" s="156"/>
      <c r="AE452" s="156"/>
      <c r="AF452" s="156"/>
      <c r="AG452" s="156"/>
      <c r="AH452" s="156"/>
      <c r="AI452" s="156"/>
      <c r="AJ452" s="156"/>
      <c r="AK452" s="156"/>
    </row>
    <row r="453" spans="1:37" ht="12.75" customHeight="1">
      <c r="A453" s="157" t="s">
        <v>1655</v>
      </c>
      <c r="B453" s="146" t="s">
        <v>33</v>
      </c>
      <c r="C453" s="455" t="s">
        <v>1602</v>
      </c>
      <c r="D453" s="455">
        <v>80111600</v>
      </c>
      <c r="E453" s="455" t="s">
        <v>1603</v>
      </c>
      <c r="F453" s="438" t="s">
        <v>42</v>
      </c>
      <c r="G453" s="455" t="s">
        <v>43</v>
      </c>
      <c r="H453" s="455">
        <v>5</v>
      </c>
      <c r="I453" s="455">
        <v>1</v>
      </c>
      <c r="J453" s="455" t="s">
        <v>44</v>
      </c>
      <c r="K453" s="455" t="s">
        <v>45</v>
      </c>
      <c r="L453" s="456" t="s">
        <v>1688</v>
      </c>
      <c r="M453" s="457">
        <v>23657000</v>
      </c>
      <c r="N453" s="455" t="s">
        <v>46</v>
      </c>
      <c r="O453" s="455" t="s">
        <v>47</v>
      </c>
      <c r="P453" s="458" t="s">
        <v>48</v>
      </c>
      <c r="Q453" s="455"/>
      <c r="R453" s="89" t="s">
        <v>38</v>
      </c>
      <c r="S453" s="154">
        <v>8025</v>
      </c>
      <c r="T453" s="459">
        <v>2024110010079</v>
      </c>
      <c r="U453" s="459">
        <v>8</v>
      </c>
      <c r="V453" s="155">
        <v>45713</v>
      </c>
      <c r="W453" s="99">
        <f t="shared" si="5"/>
        <v>2</v>
      </c>
      <c r="X453" s="156"/>
      <c r="Y453" s="156"/>
      <c r="Z453" s="156"/>
      <c r="AA453" s="156"/>
      <c r="AB453" s="156"/>
      <c r="AC453" s="156"/>
      <c r="AD453" s="156"/>
      <c r="AE453" s="156"/>
      <c r="AF453" s="156"/>
      <c r="AG453" s="156"/>
      <c r="AH453" s="156"/>
      <c r="AI453" s="156"/>
      <c r="AJ453" s="156"/>
      <c r="AK453" s="156"/>
    </row>
    <row r="454" spans="1:37" ht="12.75" customHeight="1">
      <c r="A454" s="153" t="s">
        <v>1384</v>
      </c>
      <c r="B454" s="146" t="s">
        <v>33</v>
      </c>
      <c r="C454" s="455" t="s">
        <v>1602</v>
      </c>
      <c r="D454" s="455">
        <v>80111600</v>
      </c>
      <c r="E454" s="455" t="s">
        <v>1603</v>
      </c>
      <c r="F454" s="438" t="s">
        <v>42</v>
      </c>
      <c r="G454" s="455" t="s">
        <v>43</v>
      </c>
      <c r="H454" s="455">
        <v>5</v>
      </c>
      <c r="I454" s="455">
        <v>1</v>
      </c>
      <c r="J454" s="455" t="s">
        <v>44</v>
      </c>
      <c r="K454" s="455" t="s">
        <v>45</v>
      </c>
      <c r="L454" s="456" t="s">
        <v>1611</v>
      </c>
      <c r="M454" s="457">
        <v>23500000</v>
      </c>
      <c r="N454" s="455" t="s">
        <v>46</v>
      </c>
      <c r="O454" s="455" t="s">
        <v>47</v>
      </c>
      <c r="P454" s="458" t="s">
        <v>48</v>
      </c>
      <c r="Q454" s="455" t="s">
        <v>1605</v>
      </c>
      <c r="R454" s="89" t="s">
        <v>38</v>
      </c>
      <c r="S454" s="154">
        <v>8025</v>
      </c>
      <c r="T454" s="459">
        <v>2024110010079</v>
      </c>
      <c r="U454" s="459">
        <v>8</v>
      </c>
      <c r="V454" s="155">
        <v>45713</v>
      </c>
      <c r="W454" s="99">
        <f t="shared" si="5"/>
        <v>2</v>
      </c>
      <c r="X454" s="156"/>
      <c r="Y454" s="156"/>
      <c r="Z454" s="156"/>
      <c r="AA454" s="156"/>
      <c r="AB454" s="156"/>
      <c r="AC454" s="156"/>
      <c r="AD454" s="156"/>
      <c r="AE454" s="156"/>
      <c r="AF454" s="156"/>
      <c r="AG454" s="156"/>
      <c r="AH454" s="156"/>
      <c r="AI454" s="156"/>
      <c r="AJ454" s="156"/>
      <c r="AK454" s="156"/>
    </row>
    <row r="455" spans="1:37" ht="12.75" customHeight="1">
      <c r="A455" s="158"/>
      <c r="B455" s="146"/>
      <c r="C455" s="159"/>
      <c r="D455" s="158"/>
      <c r="E455" s="158"/>
      <c r="F455" s="158"/>
      <c r="G455" s="158"/>
      <c r="H455" s="158"/>
      <c r="I455" s="158"/>
      <c r="J455" s="158"/>
      <c r="K455" s="158"/>
      <c r="L455" s="160"/>
      <c r="M455" s="161"/>
      <c r="N455" s="158"/>
      <c r="O455" s="158"/>
      <c r="P455" s="158"/>
      <c r="Q455" s="162"/>
      <c r="R455" s="89"/>
      <c r="S455" s="90"/>
      <c r="T455" s="459"/>
      <c r="U455" s="459"/>
      <c r="V455" s="163"/>
      <c r="W455" s="99"/>
      <c r="X455" s="163"/>
      <c r="Y455" s="163"/>
      <c r="Z455" s="163"/>
      <c r="AA455" s="163"/>
      <c r="AB455" s="163"/>
      <c r="AC455" s="163"/>
      <c r="AD455" s="163"/>
      <c r="AE455" s="163"/>
      <c r="AF455" s="163"/>
      <c r="AG455" s="163"/>
      <c r="AH455" s="163"/>
      <c r="AI455" s="163"/>
      <c r="AJ455" s="163"/>
      <c r="AK455" s="163"/>
    </row>
    <row r="456" spans="1:37" ht="12.75" customHeight="1">
      <c r="A456" s="158"/>
      <c r="B456" s="164"/>
      <c r="C456" s="159"/>
      <c r="D456" s="158"/>
      <c r="E456" s="158"/>
      <c r="F456" s="158"/>
      <c r="G456" s="158"/>
      <c r="H456" s="158"/>
      <c r="I456" s="158"/>
      <c r="J456" s="158"/>
      <c r="K456" s="158"/>
      <c r="L456" s="165"/>
      <c r="M456" s="166"/>
      <c r="N456" s="158"/>
      <c r="O456" s="158"/>
      <c r="P456" s="167"/>
      <c r="Q456" s="158"/>
      <c r="R456" s="89"/>
      <c r="S456" s="90"/>
      <c r="T456" s="459"/>
      <c r="U456" s="459"/>
      <c r="V456" s="463"/>
      <c r="W456" s="99">
        <f t="shared" ref="W456:W710" si="15">COUNTIF($B$4:$B$248,B456)</f>
        <v>0</v>
      </c>
      <c r="X456" s="463"/>
      <c r="Y456" s="463"/>
      <c r="Z456" s="463"/>
      <c r="AA456" s="463"/>
      <c r="AB456" s="463"/>
      <c r="AC456" s="463"/>
      <c r="AD456" s="463"/>
      <c r="AE456" s="463"/>
      <c r="AF456" s="463"/>
      <c r="AG456" s="463"/>
      <c r="AH456" s="463"/>
      <c r="AI456" s="463"/>
      <c r="AJ456" s="463"/>
      <c r="AK456" s="463"/>
    </row>
    <row r="457" spans="1:37" ht="12.75" customHeight="1">
      <c r="A457" s="168" t="s">
        <v>1612</v>
      </c>
      <c r="B457" s="464"/>
      <c r="C457" s="169"/>
      <c r="D457" s="169"/>
      <c r="E457" s="169"/>
      <c r="F457" s="169"/>
      <c r="G457" s="169"/>
      <c r="H457" s="169"/>
      <c r="I457" s="169"/>
      <c r="J457" s="169"/>
      <c r="K457" s="169"/>
      <c r="L457" s="169"/>
      <c r="M457" s="170"/>
      <c r="N457" s="169"/>
      <c r="O457" s="513"/>
      <c r="P457" s="514"/>
      <c r="Q457" s="515"/>
      <c r="R457" s="89"/>
      <c r="S457" s="434"/>
      <c r="T457" s="434"/>
      <c r="U457" s="434"/>
      <c r="V457" s="339"/>
      <c r="W457" s="99">
        <f t="shared" si="15"/>
        <v>0</v>
      </c>
      <c r="X457" s="339"/>
      <c r="Y457" s="339"/>
      <c r="Z457" s="339"/>
      <c r="AA457" s="339"/>
      <c r="AB457" s="339"/>
      <c r="AC457" s="339"/>
      <c r="AD457" s="339"/>
      <c r="AE457" s="339"/>
      <c r="AF457" s="339"/>
      <c r="AG457" s="339"/>
      <c r="AH457" s="339"/>
      <c r="AI457" s="339"/>
      <c r="AJ457" s="339"/>
      <c r="AK457" s="339"/>
    </row>
    <row r="458" spans="1:37" ht="12.75" customHeight="1">
      <c r="A458" s="516" t="s">
        <v>1613</v>
      </c>
      <c r="B458" s="517"/>
      <c r="C458" s="517"/>
      <c r="D458" s="517"/>
      <c r="E458" s="517"/>
      <c r="F458" s="517"/>
      <c r="G458" s="517"/>
      <c r="H458" s="517"/>
      <c r="I458" s="517"/>
      <c r="J458" s="517"/>
      <c r="K458" s="517"/>
      <c r="L458" s="517"/>
      <c r="M458" s="517"/>
      <c r="N458" s="517"/>
      <c r="O458" s="517"/>
      <c r="P458" s="517"/>
      <c r="Q458" s="518"/>
      <c r="R458" s="171"/>
      <c r="S458" s="434"/>
      <c r="T458" s="434"/>
      <c r="U458" s="434"/>
      <c r="V458" s="339"/>
      <c r="W458" s="99">
        <f t="shared" si="15"/>
        <v>0</v>
      </c>
      <c r="X458" s="339"/>
      <c r="Y458" s="339"/>
      <c r="Z458" s="339"/>
      <c r="AA458" s="339"/>
      <c r="AB458" s="339"/>
      <c r="AC458" s="339"/>
      <c r="AD458" s="339"/>
      <c r="AE458" s="339"/>
      <c r="AF458" s="339"/>
      <c r="AG458" s="339"/>
      <c r="AH458" s="339"/>
      <c r="AI458" s="339"/>
      <c r="AJ458" s="339"/>
      <c r="AK458" s="339"/>
    </row>
    <row r="459" spans="1:37" ht="75" customHeight="1">
      <c r="A459" s="519" t="s">
        <v>1614</v>
      </c>
      <c r="B459" s="515"/>
      <c r="C459" s="513"/>
      <c r="D459" s="514"/>
      <c r="E459" s="515"/>
      <c r="F459" s="520" t="s">
        <v>1615</v>
      </c>
      <c r="G459" s="521"/>
      <c r="H459" s="521"/>
      <c r="I459" s="521"/>
      <c r="J459" s="522">
        <v>2</v>
      </c>
      <c r="K459" s="514"/>
      <c r="L459" s="514"/>
      <c r="M459" s="514"/>
      <c r="N459" s="515"/>
      <c r="O459" s="172" t="s">
        <v>1616</v>
      </c>
      <c r="P459" s="523">
        <v>45706</v>
      </c>
      <c r="Q459" s="515"/>
      <c r="R459" s="173"/>
      <c r="S459" s="434"/>
      <c r="T459" s="434"/>
      <c r="U459" s="434"/>
      <c r="V459" s="339"/>
      <c r="W459" s="99">
        <f t="shared" si="15"/>
        <v>0</v>
      </c>
      <c r="X459" s="339"/>
      <c r="Y459" s="339"/>
      <c r="Z459" s="339"/>
      <c r="AA459" s="339"/>
      <c r="AB459" s="339"/>
      <c r="AC459" s="339"/>
      <c r="AD459" s="339"/>
      <c r="AE459" s="339"/>
      <c r="AF459" s="339"/>
      <c r="AG459" s="339"/>
      <c r="AH459" s="339"/>
      <c r="AI459" s="339"/>
      <c r="AJ459" s="339"/>
      <c r="AK459" s="339"/>
    </row>
    <row r="460" spans="1:37" ht="12.75" customHeight="1">
      <c r="A460" s="174"/>
      <c r="B460" s="175"/>
      <c r="C460" s="174"/>
      <c r="D460" s="174"/>
      <c r="E460" s="174"/>
      <c r="F460" s="174"/>
      <c r="G460" s="174"/>
      <c r="H460" s="174"/>
      <c r="I460" s="174"/>
      <c r="J460" s="174"/>
      <c r="K460" s="174"/>
      <c r="L460" s="174"/>
      <c r="M460" s="176"/>
      <c r="N460" s="174"/>
      <c r="O460" s="174"/>
      <c r="P460" s="174"/>
      <c r="Q460" s="177"/>
      <c r="R460" s="178"/>
      <c r="S460" s="434"/>
      <c r="T460" s="434"/>
      <c r="U460" s="434"/>
      <c r="V460" s="339"/>
      <c r="W460" s="99">
        <f t="shared" si="15"/>
        <v>0</v>
      </c>
      <c r="X460" s="339"/>
      <c r="Y460" s="339"/>
      <c r="Z460" s="339"/>
      <c r="AA460" s="339"/>
      <c r="AB460" s="339"/>
      <c r="AC460" s="339"/>
      <c r="AD460" s="339"/>
      <c r="AE460" s="339"/>
      <c r="AF460" s="339"/>
      <c r="AG460" s="339"/>
      <c r="AH460" s="339"/>
      <c r="AI460" s="339"/>
      <c r="AJ460" s="339"/>
      <c r="AK460" s="339"/>
    </row>
    <row r="461" spans="1:37" ht="12.75" customHeight="1">
      <c r="A461" s="174"/>
      <c r="B461" s="175"/>
      <c r="C461" s="174"/>
      <c r="D461" s="174"/>
      <c r="E461" s="174"/>
      <c r="F461" s="174"/>
      <c r="G461" s="174"/>
      <c r="H461" s="174"/>
      <c r="I461" s="174"/>
      <c r="J461" s="174"/>
      <c r="K461" s="174"/>
      <c r="L461" s="174"/>
      <c r="M461" s="176"/>
      <c r="N461" s="174"/>
      <c r="O461" s="174"/>
      <c r="P461" s="174"/>
      <c r="Q461" s="177"/>
      <c r="R461" s="178"/>
      <c r="S461" s="434"/>
      <c r="T461" s="434"/>
      <c r="U461" s="434"/>
      <c r="V461" s="339"/>
      <c r="W461" s="99">
        <f t="shared" si="15"/>
        <v>0</v>
      </c>
      <c r="X461" s="339"/>
      <c r="Y461" s="339"/>
      <c r="Z461" s="339"/>
      <c r="AA461" s="339"/>
      <c r="AB461" s="339"/>
      <c r="AC461" s="339"/>
      <c r="AD461" s="339"/>
      <c r="AE461" s="339"/>
      <c r="AF461" s="339"/>
      <c r="AG461" s="339"/>
      <c r="AH461" s="339"/>
      <c r="AI461" s="339"/>
      <c r="AJ461" s="339"/>
      <c r="AK461" s="339"/>
    </row>
    <row r="462" spans="1:37" ht="12.75" customHeight="1">
      <c r="A462" s="174"/>
      <c r="B462" s="175"/>
      <c r="C462" s="174"/>
      <c r="D462" s="174"/>
      <c r="E462" s="174"/>
      <c r="F462" s="174"/>
      <c r="G462" s="174"/>
      <c r="H462" s="174"/>
      <c r="I462" s="174"/>
      <c r="J462" s="174"/>
      <c r="K462" s="174"/>
      <c r="L462" s="174"/>
      <c r="M462" s="176"/>
      <c r="N462" s="174"/>
      <c r="O462" s="174"/>
      <c r="P462" s="174"/>
      <c r="Q462" s="177"/>
      <c r="R462" s="178"/>
      <c r="S462" s="434"/>
      <c r="T462" s="434"/>
      <c r="U462" s="434"/>
      <c r="V462" s="339"/>
      <c r="W462" s="99">
        <f t="shared" si="15"/>
        <v>0</v>
      </c>
      <c r="X462" s="339"/>
      <c r="Y462" s="339"/>
      <c r="Z462" s="339"/>
      <c r="AA462" s="339"/>
      <c r="AB462" s="339"/>
      <c r="AC462" s="339"/>
      <c r="AD462" s="339"/>
      <c r="AE462" s="339"/>
      <c r="AF462" s="339"/>
      <c r="AG462" s="339"/>
      <c r="AH462" s="339"/>
      <c r="AI462" s="339"/>
      <c r="AJ462" s="339"/>
      <c r="AK462" s="339"/>
    </row>
    <row r="463" spans="1:37" ht="12.75" customHeight="1">
      <c r="A463" s="339"/>
      <c r="B463" s="466"/>
      <c r="C463" s="339"/>
      <c r="D463" s="339"/>
      <c r="E463" s="339"/>
      <c r="F463" s="339"/>
      <c r="G463" s="339"/>
      <c r="H463" s="339"/>
      <c r="I463" s="339"/>
      <c r="J463" s="339"/>
      <c r="K463" s="339"/>
      <c r="L463" s="339"/>
      <c r="M463" s="340"/>
      <c r="N463" s="339"/>
      <c r="O463" s="339"/>
      <c r="P463" s="339"/>
      <c r="Q463" s="341"/>
      <c r="R463" s="178"/>
      <c r="S463" s="434"/>
      <c r="T463" s="434"/>
      <c r="U463" s="434"/>
      <c r="V463" s="339"/>
      <c r="W463" s="99">
        <f t="shared" si="15"/>
        <v>0</v>
      </c>
      <c r="X463" s="339"/>
      <c r="Y463" s="339"/>
      <c r="Z463" s="339"/>
      <c r="AA463" s="339"/>
      <c r="AB463" s="339"/>
      <c r="AC463" s="339"/>
      <c r="AD463" s="339"/>
      <c r="AE463" s="339"/>
      <c r="AF463" s="339"/>
      <c r="AG463" s="339"/>
      <c r="AH463" s="339"/>
      <c r="AI463" s="339"/>
      <c r="AJ463" s="339"/>
      <c r="AK463" s="339"/>
    </row>
    <row r="464" spans="1:37" ht="12.75" customHeight="1">
      <c r="A464" s="339"/>
      <c r="B464" s="466"/>
      <c r="C464" s="339"/>
      <c r="D464" s="339"/>
      <c r="E464" s="339"/>
      <c r="F464" s="339"/>
      <c r="G464" s="339"/>
      <c r="H464" s="339"/>
      <c r="I464" s="339"/>
      <c r="J464" s="339"/>
      <c r="K464" s="339"/>
      <c r="L464" s="339"/>
      <c r="M464" s="340"/>
      <c r="N464" s="339"/>
      <c r="O464" s="339"/>
      <c r="P464" s="339"/>
      <c r="Q464" s="341"/>
      <c r="R464" s="178"/>
      <c r="S464" s="434"/>
      <c r="T464" s="434"/>
      <c r="U464" s="434"/>
      <c r="V464" s="339"/>
      <c r="W464" s="99">
        <f t="shared" si="15"/>
        <v>0</v>
      </c>
      <c r="X464" s="339"/>
      <c r="Y464" s="339"/>
      <c r="Z464" s="339"/>
      <c r="AA464" s="339"/>
      <c r="AB464" s="339"/>
      <c r="AC464" s="339"/>
      <c r="AD464" s="339"/>
      <c r="AE464" s="339"/>
      <c r="AF464" s="339"/>
      <c r="AG464" s="339"/>
      <c r="AH464" s="339"/>
      <c r="AI464" s="339"/>
      <c r="AJ464" s="339"/>
      <c r="AK464" s="339"/>
    </row>
    <row r="465" spans="1:37" ht="12.75" customHeight="1">
      <c r="A465" s="339"/>
      <c r="B465" s="466"/>
      <c r="C465" s="339"/>
      <c r="D465" s="339"/>
      <c r="E465" s="339"/>
      <c r="F465" s="339"/>
      <c r="G465" s="339"/>
      <c r="H465" s="339"/>
      <c r="I465" s="339"/>
      <c r="J465" s="339"/>
      <c r="K465" s="339"/>
      <c r="L465" s="339"/>
      <c r="M465" s="340"/>
      <c r="N465" s="339"/>
      <c r="O465" s="339"/>
      <c r="P465" s="339"/>
      <c r="Q465" s="341"/>
      <c r="R465" s="178"/>
      <c r="S465" s="434"/>
      <c r="T465" s="434"/>
      <c r="U465" s="434"/>
      <c r="V465" s="339"/>
      <c r="W465" s="99">
        <f t="shared" si="15"/>
        <v>0</v>
      </c>
      <c r="X465" s="339"/>
      <c r="Y465" s="339"/>
      <c r="Z465" s="339"/>
      <c r="AA465" s="339"/>
      <c r="AB465" s="339"/>
      <c r="AC465" s="339"/>
      <c r="AD465" s="339"/>
      <c r="AE465" s="339"/>
      <c r="AF465" s="339"/>
      <c r="AG465" s="339"/>
      <c r="AH465" s="339"/>
      <c r="AI465" s="339"/>
      <c r="AJ465" s="339"/>
      <c r="AK465" s="339"/>
    </row>
    <row r="466" spans="1:37" ht="12.75" customHeight="1">
      <c r="A466" s="339"/>
      <c r="B466" s="466"/>
      <c r="C466" s="339"/>
      <c r="D466" s="339"/>
      <c r="E466" s="339"/>
      <c r="F466" s="339"/>
      <c r="G466" s="339"/>
      <c r="H466" s="339"/>
      <c r="I466" s="339"/>
      <c r="J466" s="339"/>
      <c r="K466" s="339"/>
      <c r="L466" s="339"/>
      <c r="M466" s="340"/>
      <c r="N466" s="339"/>
      <c r="O466" s="339"/>
      <c r="P466" s="339"/>
      <c r="Q466" s="341"/>
      <c r="R466" s="178"/>
      <c r="S466" s="434"/>
      <c r="T466" s="434"/>
      <c r="U466" s="434"/>
      <c r="V466" s="339"/>
      <c r="W466" s="99">
        <f t="shared" si="15"/>
        <v>0</v>
      </c>
      <c r="X466" s="339"/>
      <c r="Y466" s="339"/>
      <c r="Z466" s="339"/>
      <c r="AA466" s="339"/>
      <c r="AB466" s="339"/>
      <c r="AC466" s="339"/>
      <c r="AD466" s="339"/>
      <c r="AE466" s="339"/>
      <c r="AF466" s="339"/>
      <c r="AG466" s="339"/>
      <c r="AH466" s="339"/>
      <c r="AI466" s="339"/>
      <c r="AJ466" s="339"/>
      <c r="AK466" s="339"/>
    </row>
    <row r="467" spans="1:37" ht="12.75" customHeight="1">
      <c r="A467" s="339"/>
      <c r="B467" s="466"/>
      <c r="C467" s="339"/>
      <c r="D467" s="339"/>
      <c r="E467" s="339"/>
      <c r="F467" s="339"/>
      <c r="G467" s="339"/>
      <c r="H467" s="339"/>
      <c r="I467" s="339"/>
      <c r="J467" s="339"/>
      <c r="K467" s="339"/>
      <c r="L467" s="339"/>
      <c r="M467" s="340"/>
      <c r="N467" s="339"/>
      <c r="O467" s="339"/>
      <c r="P467" s="339"/>
      <c r="Q467" s="341"/>
      <c r="R467" s="178"/>
      <c r="S467" s="434"/>
      <c r="T467" s="434"/>
      <c r="U467" s="434"/>
      <c r="V467" s="339"/>
      <c r="W467" s="99">
        <f t="shared" si="15"/>
        <v>0</v>
      </c>
      <c r="X467" s="339"/>
      <c r="Y467" s="339"/>
      <c r="Z467" s="339"/>
      <c r="AA467" s="339"/>
      <c r="AB467" s="339"/>
      <c r="AC467" s="339"/>
      <c r="AD467" s="339"/>
      <c r="AE467" s="339"/>
      <c r="AF467" s="339"/>
      <c r="AG467" s="339"/>
      <c r="AH467" s="339"/>
      <c r="AI467" s="339"/>
      <c r="AJ467" s="339"/>
      <c r="AK467" s="339"/>
    </row>
    <row r="468" spans="1:37" ht="12.75" customHeight="1">
      <c r="A468" s="339"/>
      <c r="B468" s="466"/>
      <c r="C468" s="339"/>
      <c r="D468" s="339"/>
      <c r="E468" s="339"/>
      <c r="F468" s="339"/>
      <c r="G468" s="339"/>
      <c r="H468" s="339"/>
      <c r="I468" s="339"/>
      <c r="J468" s="339"/>
      <c r="K468" s="339"/>
      <c r="L468" s="339"/>
      <c r="M468" s="340"/>
      <c r="N468" s="339"/>
      <c r="O468" s="339"/>
      <c r="P468" s="339"/>
      <c r="Q468" s="341"/>
      <c r="R468" s="178"/>
      <c r="S468" s="434"/>
      <c r="T468" s="434"/>
      <c r="U468" s="434"/>
      <c r="V468" s="339"/>
      <c r="W468" s="99">
        <f t="shared" si="15"/>
        <v>0</v>
      </c>
      <c r="X468" s="339"/>
      <c r="Y468" s="339"/>
      <c r="Z468" s="339"/>
      <c r="AA468" s="339"/>
      <c r="AB468" s="339"/>
      <c r="AC468" s="339"/>
      <c r="AD468" s="339"/>
      <c r="AE468" s="339"/>
      <c r="AF468" s="339"/>
      <c r="AG468" s="339"/>
      <c r="AH468" s="339"/>
      <c r="AI468" s="339"/>
      <c r="AJ468" s="339"/>
      <c r="AK468" s="339"/>
    </row>
    <row r="469" spans="1:37" ht="12.75" customHeight="1">
      <c r="A469" s="339"/>
      <c r="B469" s="466"/>
      <c r="C469" s="339"/>
      <c r="D469" s="339"/>
      <c r="E469" s="339"/>
      <c r="F469" s="339"/>
      <c r="G469" s="339"/>
      <c r="H469" s="339"/>
      <c r="I469" s="339"/>
      <c r="J469" s="339"/>
      <c r="K469" s="339"/>
      <c r="L469" s="339"/>
      <c r="M469" s="340"/>
      <c r="N469" s="339"/>
      <c r="O469" s="339"/>
      <c r="P469" s="339"/>
      <c r="Q469" s="341"/>
      <c r="R469" s="178"/>
      <c r="S469" s="434"/>
      <c r="T469" s="434"/>
      <c r="U469" s="434"/>
      <c r="V469" s="339"/>
      <c r="W469" s="99">
        <f t="shared" si="15"/>
        <v>0</v>
      </c>
      <c r="X469" s="339"/>
      <c r="Y469" s="339"/>
      <c r="Z469" s="339"/>
      <c r="AA469" s="339"/>
      <c r="AB469" s="339"/>
      <c r="AC469" s="339"/>
      <c r="AD469" s="339"/>
      <c r="AE469" s="339"/>
      <c r="AF469" s="339"/>
      <c r="AG469" s="339"/>
      <c r="AH469" s="339"/>
      <c r="AI469" s="339"/>
      <c r="AJ469" s="339"/>
      <c r="AK469" s="339"/>
    </row>
    <row r="470" spans="1:37" ht="12.75" customHeight="1">
      <c r="A470" s="339"/>
      <c r="B470" s="466"/>
      <c r="C470" s="339"/>
      <c r="D470" s="339"/>
      <c r="E470" s="339"/>
      <c r="F470" s="339"/>
      <c r="G470" s="339"/>
      <c r="H470" s="339"/>
      <c r="I470" s="339"/>
      <c r="J470" s="339"/>
      <c r="K470" s="339"/>
      <c r="L470" s="339"/>
      <c r="M470" s="340"/>
      <c r="N470" s="339"/>
      <c r="O470" s="339"/>
      <c r="P470" s="339"/>
      <c r="Q470" s="341"/>
      <c r="R470" s="178"/>
      <c r="S470" s="434"/>
      <c r="T470" s="434"/>
      <c r="U470" s="434"/>
      <c r="V470" s="339"/>
      <c r="W470" s="99">
        <f t="shared" si="15"/>
        <v>0</v>
      </c>
      <c r="X470" s="339"/>
      <c r="Y470" s="339"/>
      <c r="Z470" s="339"/>
      <c r="AA470" s="339"/>
      <c r="AB470" s="339"/>
      <c r="AC470" s="339"/>
      <c r="AD470" s="339"/>
      <c r="AE470" s="339"/>
      <c r="AF470" s="339"/>
      <c r="AG470" s="339"/>
      <c r="AH470" s="339"/>
      <c r="AI470" s="339"/>
      <c r="AJ470" s="339"/>
      <c r="AK470" s="339"/>
    </row>
    <row r="471" spans="1:37" ht="12.75" customHeight="1">
      <c r="A471" s="339"/>
      <c r="B471" s="466"/>
      <c r="C471" s="339"/>
      <c r="D471" s="339"/>
      <c r="E471" s="339"/>
      <c r="F471" s="339"/>
      <c r="G471" s="339"/>
      <c r="H471" s="339"/>
      <c r="I471" s="339"/>
      <c r="J471" s="339"/>
      <c r="K471" s="339"/>
      <c r="L471" s="339"/>
      <c r="M471" s="340"/>
      <c r="N471" s="339"/>
      <c r="O471" s="339"/>
      <c r="P471" s="339"/>
      <c r="Q471" s="341"/>
      <c r="R471" s="178"/>
      <c r="S471" s="434"/>
      <c r="T471" s="434"/>
      <c r="U471" s="434"/>
      <c r="V471" s="339"/>
      <c r="W471" s="99">
        <f t="shared" si="15"/>
        <v>0</v>
      </c>
      <c r="X471" s="339"/>
      <c r="Y471" s="339"/>
      <c r="Z471" s="339"/>
      <c r="AA471" s="339"/>
      <c r="AB471" s="339"/>
      <c r="AC471" s="339"/>
      <c r="AD471" s="339"/>
      <c r="AE471" s="339"/>
      <c r="AF471" s="339"/>
      <c r="AG471" s="339"/>
      <c r="AH471" s="339"/>
      <c r="AI471" s="339"/>
      <c r="AJ471" s="339"/>
      <c r="AK471" s="339"/>
    </row>
    <row r="472" spans="1:37" ht="12.75" customHeight="1">
      <c r="A472" s="339"/>
      <c r="B472" s="466"/>
      <c r="C472" s="339"/>
      <c r="D472" s="339"/>
      <c r="E472" s="339"/>
      <c r="F472" s="339"/>
      <c r="G472" s="339"/>
      <c r="H472" s="339"/>
      <c r="I472" s="339"/>
      <c r="J472" s="339"/>
      <c r="K472" s="339"/>
      <c r="L472" s="339"/>
      <c r="M472" s="340"/>
      <c r="N472" s="339"/>
      <c r="O472" s="339"/>
      <c r="P472" s="339"/>
      <c r="Q472" s="341"/>
      <c r="R472" s="178"/>
      <c r="S472" s="434"/>
      <c r="T472" s="434"/>
      <c r="U472" s="434"/>
      <c r="V472" s="339"/>
      <c r="W472" s="99">
        <f t="shared" si="15"/>
        <v>0</v>
      </c>
      <c r="X472" s="339"/>
      <c r="Y472" s="339"/>
      <c r="Z472" s="339"/>
      <c r="AA472" s="339"/>
      <c r="AB472" s="339"/>
      <c r="AC472" s="339"/>
      <c r="AD472" s="339"/>
      <c r="AE472" s="339"/>
      <c r="AF472" s="339"/>
      <c r="AG472" s="339"/>
      <c r="AH472" s="339"/>
      <c r="AI472" s="339"/>
      <c r="AJ472" s="339"/>
      <c r="AK472" s="339"/>
    </row>
    <row r="473" spans="1:37" ht="12.75" customHeight="1">
      <c r="A473" s="339"/>
      <c r="B473" s="466"/>
      <c r="C473" s="339"/>
      <c r="D473" s="339"/>
      <c r="E473" s="339"/>
      <c r="F473" s="339"/>
      <c r="G473" s="339"/>
      <c r="H473" s="339"/>
      <c r="I473" s="339"/>
      <c r="J473" s="339"/>
      <c r="K473" s="339"/>
      <c r="L473" s="339"/>
      <c r="M473" s="340"/>
      <c r="N473" s="339"/>
      <c r="O473" s="339"/>
      <c r="P473" s="339"/>
      <c r="Q473" s="341"/>
      <c r="R473" s="178"/>
      <c r="S473" s="434"/>
      <c r="T473" s="434"/>
      <c r="U473" s="434"/>
      <c r="V473" s="339"/>
      <c r="W473" s="99">
        <f t="shared" si="15"/>
        <v>0</v>
      </c>
      <c r="X473" s="339"/>
      <c r="Y473" s="339"/>
      <c r="Z473" s="339"/>
      <c r="AA473" s="339"/>
      <c r="AB473" s="339"/>
      <c r="AC473" s="339"/>
      <c r="AD473" s="339"/>
      <c r="AE473" s="339"/>
      <c r="AF473" s="339"/>
      <c r="AG473" s="339"/>
      <c r="AH473" s="339"/>
      <c r="AI473" s="339"/>
      <c r="AJ473" s="339"/>
      <c r="AK473" s="339"/>
    </row>
    <row r="474" spans="1:37" ht="12.75" customHeight="1">
      <c r="A474" s="339"/>
      <c r="B474" s="466"/>
      <c r="C474" s="339"/>
      <c r="D474" s="339"/>
      <c r="E474" s="339"/>
      <c r="F474" s="339"/>
      <c r="G474" s="339"/>
      <c r="H474" s="339"/>
      <c r="I474" s="339"/>
      <c r="J474" s="339"/>
      <c r="K474" s="339"/>
      <c r="L474" s="339"/>
      <c r="M474" s="340"/>
      <c r="N474" s="339"/>
      <c r="O474" s="339"/>
      <c r="P474" s="339"/>
      <c r="Q474" s="341"/>
      <c r="R474" s="178"/>
      <c r="S474" s="434"/>
      <c r="T474" s="434"/>
      <c r="U474" s="434"/>
      <c r="V474" s="339"/>
      <c r="W474" s="99">
        <f t="shared" si="15"/>
        <v>0</v>
      </c>
      <c r="X474" s="339"/>
      <c r="Y474" s="339"/>
      <c r="Z474" s="339"/>
      <c r="AA474" s="339"/>
      <c r="AB474" s="339"/>
      <c r="AC474" s="339"/>
      <c r="AD474" s="339"/>
      <c r="AE474" s="339"/>
      <c r="AF474" s="339"/>
      <c r="AG474" s="339"/>
      <c r="AH474" s="339"/>
      <c r="AI474" s="339"/>
      <c r="AJ474" s="339"/>
      <c r="AK474" s="339"/>
    </row>
    <row r="475" spans="1:37" ht="12.75" customHeight="1">
      <c r="A475" s="339"/>
      <c r="B475" s="466"/>
      <c r="C475" s="339"/>
      <c r="D475" s="339"/>
      <c r="E475" s="339"/>
      <c r="F475" s="339"/>
      <c r="G475" s="339"/>
      <c r="H475" s="339"/>
      <c r="I475" s="339"/>
      <c r="J475" s="339"/>
      <c r="K475" s="339"/>
      <c r="L475" s="339"/>
      <c r="M475" s="340"/>
      <c r="N475" s="339"/>
      <c r="O475" s="339"/>
      <c r="P475" s="339"/>
      <c r="Q475" s="341"/>
      <c r="R475" s="178"/>
      <c r="S475" s="434"/>
      <c r="T475" s="434"/>
      <c r="U475" s="434"/>
      <c r="V475" s="339"/>
      <c r="W475" s="99">
        <f t="shared" si="15"/>
        <v>0</v>
      </c>
      <c r="X475" s="339"/>
      <c r="Y475" s="339"/>
      <c r="Z475" s="339"/>
      <c r="AA475" s="339"/>
      <c r="AB475" s="339"/>
      <c r="AC475" s="339"/>
      <c r="AD475" s="339"/>
      <c r="AE475" s="339"/>
      <c r="AF475" s="339"/>
      <c r="AG475" s="339"/>
      <c r="AH475" s="339"/>
      <c r="AI475" s="339"/>
      <c r="AJ475" s="339"/>
      <c r="AK475" s="339"/>
    </row>
    <row r="476" spans="1:37" ht="12.75" customHeight="1">
      <c r="A476" s="339"/>
      <c r="B476" s="466"/>
      <c r="C476" s="339"/>
      <c r="D476" s="339"/>
      <c r="E476" s="339"/>
      <c r="F476" s="339"/>
      <c r="G476" s="339"/>
      <c r="H476" s="339"/>
      <c r="I476" s="339"/>
      <c r="J476" s="339"/>
      <c r="K476" s="339"/>
      <c r="L476" s="339"/>
      <c r="M476" s="340"/>
      <c r="N476" s="339"/>
      <c r="O476" s="339"/>
      <c r="P476" s="339"/>
      <c r="Q476" s="341"/>
      <c r="R476" s="178"/>
      <c r="S476" s="434"/>
      <c r="T476" s="434"/>
      <c r="U476" s="434"/>
      <c r="V476" s="339"/>
      <c r="W476" s="99">
        <f t="shared" si="15"/>
        <v>0</v>
      </c>
      <c r="X476" s="339"/>
      <c r="Y476" s="339"/>
      <c r="Z476" s="339"/>
      <c r="AA476" s="339"/>
      <c r="AB476" s="339"/>
      <c r="AC476" s="339"/>
      <c r="AD476" s="339"/>
      <c r="AE476" s="339"/>
      <c r="AF476" s="339"/>
      <c r="AG476" s="339"/>
      <c r="AH476" s="339"/>
      <c r="AI476" s="339"/>
      <c r="AJ476" s="339"/>
      <c r="AK476" s="339"/>
    </row>
    <row r="477" spans="1:37" ht="12.75" customHeight="1">
      <c r="A477" s="339"/>
      <c r="B477" s="466"/>
      <c r="C477" s="339"/>
      <c r="D477" s="339"/>
      <c r="E477" s="339"/>
      <c r="F477" s="339"/>
      <c r="G477" s="339"/>
      <c r="H477" s="339"/>
      <c r="I477" s="339"/>
      <c r="J477" s="339"/>
      <c r="K477" s="339"/>
      <c r="L477" s="339"/>
      <c r="M477" s="340"/>
      <c r="N477" s="339"/>
      <c r="O477" s="339"/>
      <c r="P477" s="339"/>
      <c r="Q477" s="341"/>
      <c r="R477" s="178"/>
      <c r="S477" s="434"/>
      <c r="T477" s="434"/>
      <c r="U477" s="434"/>
      <c r="V477" s="339"/>
      <c r="W477" s="99">
        <f t="shared" si="15"/>
        <v>0</v>
      </c>
      <c r="X477" s="339"/>
      <c r="Y477" s="339"/>
      <c r="Z477" s="339"/>
      <c r="AA477" s="339"/>
      <c r="AB477" s="339"/>
      <c r="AC477" s="339"/>
      <c r="AD477" s="339"/>
      <c r="AE477" s="339"/>
      <c r="AF477" s="339"/>
      <c r="AG477" s="339"/>
      <c r="AH477" s="339"/>
      <c r="AI477" s="339"/>
      <c r="AJ477" s="339"/>
      <c r="AK477" s="339"/>
    </row>
    <row r="478" spans="1:37" ht="12.75" customHeight="1">
      <c r="A478" s="339"/>
      <c r="B478" s="466"/>
      <c r="C478" s="339"/>
      <c r="D478" s="339"/>
      <c r="E478" s="339"/>
      <c r="F478" s="339"/>
      <c r="G478" s="339"/>
      <c r="H478" s="339"/>
      <c r="I478" s="339"/>
      <c r="J478" s="339"/>
      <c r="K478" s="339"/>
      <c r="L478" s="339"/>
      <c r="M478" s="340"/>
      <c r="N478" s="339"/>
      <c r="O478" s="339"/>
      <c r="P478" s="339"/>
      <c r="Q478" s="341"/>
      <c r="R478" s="178"/>
      <c r="S478" s="434"/>
      <c r="T478" s="434"/>
      <c r="U478" s="434"/>
      <c r="V478" s="339"/>
      <c r="W478" s="99">
        <f t="shared" si="15"/>
        <v>0</v>
      </c>
      <c r="X478" s="339"/>
      <c r="Y478" s="339"/>
      <c r="Z478" s="339"/>
      <c r="AA478" s="339"/>
      <c r="AB478" s="339"/>
      <c r="AC478" s="339"/>
      <c r="AD478" s="339"/>
      <c r="AE478" s="339"/>
      <c r="AF478" s="339"/>
      <c r="AG478" s="339"/>
      <c r="AH478" s="339"/>
      <c r="AI478" s="339"/>
      <c r="AJ478" s="339"/>
      <c r="AK478" s="339"/>
    </row>
    <row r="479" spans="1:37" ht="12.75" customHeight="1">
      <c r="A479" s="339"/>
      <c r="B479" s="466"/>
      <c r="C479" s="339"/>
      <c r="D479" s="339"/>
      <c r="E479" s="339"/>
      <c r="F479" s="339"/>
      <c r="G479" s="339"/>
      <c r="H479" s="339"/>
      <c r="I479" s="339"/>
      <c r="J479" s="339"/>
      <c r="K479" s="339"/>
      <c r="L479" s="339"/>
      <c r="M479" s="340"/>
      <c r="N479" s="339"/>
      <c r="O479" s="339"/>
      <c r="P479" s="339"/>
      <c r="Q479" s="341"/>
      <c r="R479" s="178"/>
      <c r="S479" s="434"/>
      <c r="T479" s="434"/>
      <c r="U479" s="434"/>
      <c r="V479" s="339"/>
      <c r="W479" s="99">
        <f t="shared" si="15"/>
        <v>0</v>
      </c>
      <c r="X479" s="339"/>
      <c r="Y479" s="339"/>
      <c r="Z479" s="339"/>
      <c r="AA479" s="339"/>
      <c r="AB479" s="339"/>
      <c r="AC479" s="339"/>
      <c r="AD479" s="339"/>
      <c r="AE479" s="339"/>
      <c r="AF479" s="339"/>
      <c r="AG479" s="339"/>
      <c r="AH479" s="339"/>
      <c r="AI479" s="339"/>
      <c r="AJ479" s="339"/>
      <c r="AK479" s="339"/>
    </row>
    <row r="480" spans="1:37" ht="12.75" customHeight="1">
      <c r="A480" s="339"/>
      <c r="B480" s="466"/>
      <c r="C480" s="339"/>
      <c r="D480" s="339"/>
      <c r="E480" s="339"/>
      <c r="F480" s="339"/>
      <c r="G480" s="339"/>
      <c r="H480" s="339"/>
      <c r="I480" s="339"/>
      <c r="J480" s="339"/>
      <c r="K480" s="339"/>
      <c r="L480" s="339"/>
      <c r="M480" s="340"/>
      <c r="N480" s="339"/>
      <c r="O480" s="339"/>
      <c r="P480" s="339"/>
      <c r="Q480" s="341"/>
      <c r="R480" s="178"/>
      <c r="S480" s="434"/>
      <c r="T480" s="434"/>
      <c r="U480" s="434"/>
      <c r="V480" s="339"/>
      <c r="W480" s="99">
        <f t="shared" si="15"/>
        <v>0</v>
      </c>
      <c r="X480" s="339"/>
      <c r="Y480" s="339"/>
      <c r="Z480" s="339"/>
      <c r="AA480" s="339"/>
      <c r="AB480" s="339"/>
      <c r="AC480" s="339"/>
      <c r="AD480" s="339"/>
      <c r="AE480" s="339"/>
      <c r="AF480" s="339"/>
      <c r="AG480" s="339"/>
      <c r="AH480" s="339"/>
      <c r="AI480" s="339"/>
      <c r="AJ480" s="339"/>
      <c r="AK480" s="339"/>
    </row>
    <row r="481" spans="1:37" ht="12.75" customHeight="1">
      <c r="A481" s="339"/>
      <c r="B481" s="466"/>
      <c r="C481" s="339"/>
      <c r="D481" s="339"/>
      <c r="E481" s="339"/>
      <c r="F481" s="339"/>
      <c r="G481" s="339"/>
      <c r="H481" s="339"/>
      <c r="I481" s="339"/>
      <c r="J481" s="339"/>
      <c r="K481" s="339"/>
      <c r="L481" s="339"/>
      <c r="M481" s="340"/>
      <c r="N481" s="339"/>
      <c r="O481" s="339"/>
      <c r="P481" s="339"/>
      <c r="Q481" s="341"/>
      <c r="R481" s="178"/>
      <c r="S481" s="434"/>
      <c r="T481" s="434"/>
      <c r="U481" s="434"/>
      <c r="V481" s="339"/>
      <c r="W481" s="99">
        <f t="shared" si="15"/>
        <v>0</v>
      </c>
      <c r="X481" s="339"/>
      <c r="Y481" s="339"/>
      <c r="Z481" s="339"/>
      <c r="AA481" s="339"/>
      <c r="AB481" s="339"/>
      <c r="AC481" s="339"/>
      <c r="AD481" s="339"/>
      <c r="AE481" s="339"/>
      <c r="AF481" s="339"/>
      <c r="AG481" s="339"/>
      <c r="AH481" s="339"/>
      <c r="AI481" s="339"/>
      <c r="AJ481" s="339"/>
      <c r="AK481" s="339"/>
    </row>
    <row r="482" spans="1:37" ht="12.75" customHeight="1">
      <c r="A482" s="339"/>
      <c r="B482" s="466"/>
      <c r="C482" s="339"/>
      <c r="D482" s="339"/>
      <c r="E482" s="339"/>
      <c r="F482" s="339"/>
      <c r="G482" s="339"/>
      <c r="H482" s="339"/>
      <c r="I482" s="339"/>
      <c r="J482" s="339"/>
      <c r="K482" s="339"/>
      <c r="L482" s="339"/>
      <c r="M482" s="340"/>
      <c r="N482" s="339"/>
      <c r="O482" s="339"/>
      <c r="P482" s="339"/>
      <c r="Q482" s="341"/>
      <c r="R482" s="178"/>
      <c r="S482" s="434"/>
      <c r="T482" s="434"/>
      <c r="U482" s="434"/>
      <c r="V482" s="339"/>
      <c r="W482" s="99">
        <f t="shared" si="15"/>
        <v>0</v>
      </c>
      <c r="X482" s="339"/>
      <c r="Y482" s="339"/>
      <c r="Z482" s="339"/>
      <c r="AA482" s="339"/>
      <c r="AB482" s="339"/>
      <c r="AC482" s="339"/>
      <c r="AD482" s="339"/>
      <c r="AE482" s="339"/>
      <c r="AF482" s="339"/>
      <c r="AG482" s="339"/>
      <c r="AH482" s="339"/>
      <c r="AI482" s="339"/>
      <c r="AJ482" s="339"/>
      <c r="AK482" s="339"/>
    </row>
    <row r="483" spans="1:37" ht="12.75" customHeight="1">
      <c r="A483" s="339"/>
      <c r="B483" s="466"/>
      <c r="C483" s="339"/>
      <c r="D483" s="339"/>
      <c r="E483" s="339"/>
      <c r="F483" s="339"/>
      <c r="G483" s="339"/>
      <c r="H483" s="339"/>
      <c r="I483" s="339"/>
      <c r="J483" s="339"/>
      <c r="K483" s="339"/>
      <c r="L483" s="339"/>
      <c r="M483" s="340"/>
      <c r="N483" s="339"/>
      <c r="O483" s="339"/>
      <c r="P483" s="339"/>
      <c r="Q483" s="341"/>
      <c r="R483" s="178"/>
      <c r="S483" s="434"/>
      <c r="T483" s="434"/>
      <c r="U483" s="434"/>
      <c r="V483" s="339"/>
      <c r="W483" s="99">
        <f t="shared" si="15"/>
        <v>0</v>
      </c>
      <c r="X483" s="339"/>
      <c r="Y483" s="339"/>
      <c r="Z483" s="339"/>
      <c r="AA483" s="339"/>
      <c r="AB483" s="339"/>
      <c r="AC483" s="339"/>
      <c r="AD483" s="339"/>
      <c r="AE483" s="339"/>
      <c r="AF483" s="339"/>
      <c r="AG483" s="339"/>
      <c r="AH483" s="339"/>
      <c r="AI483" s="339"/>
      <c r="AJ483" s="339"/>
      <c r="AK483" s="339"/>
    </row>
    <row r="484" spans="1:37" ht="12.75" customHeight="1">
      <c r="A484" s="339"/>
      <c r="B484" s="466"/>
      <c r="C484" s="339"/>
      <c r="D484" s="339"/>
      <c r="E484" s="339"/>
      <c r="F484" s="339"/>
      <c r="G484" s="339"/>
      <c r="H484" s="339"/>
      <c r="I484" s="339"/>
      <c r="J484" s="339"/>
      <c r="K484" s="339"/>
      <c r="L484" s="339"/>
      <c r="M484" s="340"/>
      <c r="N484" s="339"/>
      <c r="O484" s="339"/>
      <c r="P484" s="339"/>
      <c r="Q484" s="341"/>
      <c r="R484" s="178"/>
      <c r="S484" s="434"/>
      <c r="T484" s="434"/>
      <c r="U484" s="434"/>
      <c r="V484" s="339"/>
      <c r="W484" s="99">
        <f t="shared" si="15"/>
        <v>0</v>
      </c>
      <c r="X484" s="339"/>
      <c r="Y484" s="339"/>
      <c r="Z484" s="339"/>
      <c r="AA484" s="339"/>
      <c r="AB484" s="339"/>
      <c r="AC484" s="339"/>
      <c r="AD484" s="339"/>
      <c r="AE484" s="339"/>
      <c r="AF484" s="339"/>
      <c r="AG484" s="339"/>
      <c r="AH484" s="339"/>
      <c r="AI484" s="339"/>
      <c r="AJ484" s="339"/>
      <c r="AK484" s="339"/>
    </row>
    <row r="485" spans="1:37" ht="12.75" customHeight="1">
      <c r="A485" s="339"/>
      <c r="B485" s="466"/>
      <c r="C485" s="339"/>
      <c r="D485" s="339"/>
      <c r="E485" s="339"/>
      <c r="F485" s="339"/>
      <c r="G485" s="339"/>
      <c r="H485" s="339"/>
      <c r="I485" s="339"/>
      <c r="J485" s="339"/>
      <c r="K485" s="339"/>
      <c r="L485" s="339"/>
      <c r="M485" s="340"/>
      <c r="N485" s="339"/>
      <c r="O485" s="339"/>
      <c r="P485" s="339"/>
      <c r="Q485" s="341"/>
      <c r="R485" s="178"/>
      <c r="S485" s="434"/>
      <c r="T485" s="434"/>
      <c r="U485" s="434"/>
      <c r="V485" s="339"/>
      <c r="W485" s="99">
        <f t="shared" si="15"/>
        <v>0</v>
      </c>
      <c r="X485" s="339"/>
      <c r="Y485" s="339"/>
      <c r="Z485" s="339"/>
      <c r="AA485" s="339"/>
      <c r="AB485" s="339"/>
      <c r="AC485" s="339"/>
      <c r="AD485" s="339"/>
      <c r="AE485" s="339"/>
      <c r="AF485" s="339"/>
      <c r="AG485" s="339"/>
      <c r="AH485" s="339"/>
      <c r="AI485" s="339"/>
      <c r="AJ485" s="339"/>
      <c r="AK485" s="339"/>
    </row>
    <row r="486" spans="1:37" ht="12.75" customHeight="1">
      <c r="A486" s="339"/>
      <c r="B486" s="466"/>
      <c r="C486" s="339"/>
      <c r="D486" s="339"/>
      <c r="E486" s="339"/>
      <c r="F486" s="339"/>
      <c r="G486" s="339"/>
      <c r="H486" s="339"/>
      <c r="I486" s="339"/>
      <c r="J486" s="339"/>
      <c r="K486" s="339"/>
      <c r="L486" s="339"/>
      <c r="M486" s="340"/>
      <c r="N486" s="339"/>
      <c r="O486" s="339"/>
      <c r="P486" s="339"/>
      <c r="Q486" s="341"/>
      <c r="R486" s="178"/>
      <c r="S486" s="434"/>
      <c r="T486" s="434"/>
      <c r="U486" s="434"/>
      <c r="V486" s="339"/>
      <c r="W486" s="99">
        <f t="shared" si="15"/>
        <v>0</v>
      </c>
      <c r="X486" s="339"/>
      <c r="Y486" s="339"/>
      <c r="Z486" s="339"/>
      <c r="AA486" s="339"/>
      <c r="AB486" s="339"/>
      <c r="AC486" s="339"/>
      <c r="AD486" s="339"/>
      <c r="AE486" s="339"/>
      <c r="AF486" s="339"/>
      <c r="AG486" s="339"/>
      <c r="AH486" s="339"/>
      <c r="AI486" s="339"/>
      <c r="AJ486" s="339"/>
      <c r="AK486" s="339"/>
    </row>
    <row r="487" spans="1:37" ht="12.75" customHeight="1">
      <c r="A487" s="339"/>
      <c r="B487" s="466"/>
      <c r="C487" s="339"/>
      <c r="D487" s="339"/>
      <c r="E487" s="339"/>
      <c r="F487" s="339"/>
      <c r="G487" s="339"/>
      <c r="H487" s="339"/>
      <c r="I487" s="339"/>
      <c r="J487" s="339"/>
      <c r="K487" s="339"/>
      <c r="L487" s="339"/>
      <c r="M487" s="340"/>
      <c r="N487" s="339"/>
      <c r="O487" s="339"/>
      <c r="P487" s="339"/>
      <c r="Q487" s="341"/>
      <c r="R487" s="178"/>
      <c r="S487" s="434"/>
      <c r="T487" s="434"/>
      <c r="U487" s="434"/>
      <c r="V487" s="339"/>
      <c r="W487" s="99">
        <f t="shared" si="15"/>
        <v>0</v>
      </c>
      <c r="X487" s="339"/>
      <c r="Y487" s="339"/>
      <c r="Z487" s="339"/>
      <c r="AA487" s="339"/>
      <c r="AB487" s="339"/>
      <c r="AC487" s="339"/>
      <c r="AD487" s="339"/>
      <c r="AE487" s="339"/>
      <c r="AF487" s="339"/>
      <c r="AG487" s="339"/>
      <c r="AH487" s="339"/>
      <c r="AI487" s="339"/>
      <c r="AJ487" s="339"/>
      <c r="AK487" s="339"/>
    </row>
    <row r="488" spans="1:37" ht="12.75" customHeight="1">
      <c r="A488" s="339"/>
      <c r="B488" s="466"/>
      <c r="C488" s="339"/>
      <c r="D488" s="339"/>
      <c r="E488" s="339"/>
      <c r="F488" s="339"/>
      <c r="G488" s="339"/>
      <c r="H488" s="339"/>
      <c r="I488" s="339"/>
      <c r="J488" s="339"/>
      <c r="K488" s="339"/>
      <c r="L488" s="339"/>
      <c r="M488" s="340"/>
      <c r="N488" s="339"/>
      <c r="O488" s="339"/>
      <c r="P488" s="339"/>
      <c r="Q488" s="341"/>
      <c r="R488" s="178"/>
      <c r="S488" s="434"/>
      <c r="T488" s="434"/>
      <c r="U488" s="434"/>
      <c r="V488" s="339"/>
      <c r="W488" s="99">
        <f t="shared" si="15"/>
        <v>0</v>
      </c>
      <c r="X488" s="339"/>
      <c r="Y488" s="339"/>
      <c r="Z488" s="339"/>
      <c r="AA488" s="339"/>
      <c r="AB488" s="339"/>
      <c r="AC488" s="339"/>
      <c r="AD488" s="339"/>
      <c r="AE488" s="339"/>
      <c r="AF488" s="339"/>
      <c r="AG488" s="339"/>
      <c r="AH488" s="339"/>
      <c r="AI488" s="339"/>
      <c r="AJ488" s="339"/>
      <c r="AK488" s="339"/>
    </row>
    <row r="489" spans="1:37" ht="12.75" customHeight="1">
      <c r="A489" s="339"/>
      <c r="B489" s="466"/>
      <c r="C489" s="339"/>
      <c r="D489" s="339"/>
      <c r="E489" s="339"/>
      <c r="F489" s="339"/>
      <c r="G489" s="339"/>
      <c r="H489" s="339"/>
      <c r="I489" s="339"/>
      <c r="J489" s="339"/>
      <c r="K489" s="339"/>
      <c r="L489" s="339"/>
      <c r="M489" s="340"/>
      <c r="N489" s="339"/>
      <c r="O489" s="339"/>
      <c r="P489" s="339"/>
      <c r="Q489" s="341"/>
      <c r="R489" s="178"/>
      <c r="S489" s="434"/>
      <c r="T489" s="434"/>
      <c r="U489" s="434"/>
      <c r="V489" s="339"/>
      <c r="W489" s="99">
        <f t="shared" si="15"/>
        <v>0</v>
      </c>
      <c r="X489" s="339"/>
      <c r="Y489" s="339"/>
      <c r="Z489" s="339"/>
      <c r="AA489" s="339"/>
      <c r="AB489" s="339"/>
      <c r="AC489" s="339"/>
      <c r="AD489" s="339"/>
      <c r="AE489" s="339"/>
      <c r="AF489" s="339"/>
      <c r="AG489" s="339"/>
      <c r="AH489" s="339"/>
      <c r="AI489" s="339"/>
      <c r="AJ489" s="339"/>
      <c r="AK489" s="339"/>
    </row>
    <row r="490" spans="1:37" ht="12.75" customHeight="1">
      <c r="A490" s="339"/>
      <c r="B490" s="466"/>
      <c r="C490" s="339"/>
      <c r="D490" s="339"/>
      <c r="E490" s="339"/>
      <c r="F490" s="339"/>
      <c r="G490" s="339"/>
      <c r="H490" s="339"/>
      <c r="I490" s="339"/>
      <c r="J490" s="339"/>
      <c r="K490" s="339"/>
      <c r="L490" s="339"/>
      <c r="M490" s="340"/>
      <c r="N490" s="339"/>
      <c r="O490" s="339"/>
      <c r="P490" s="339"/>
      <c r="Q490" s="341"/>
      <c r="R490" s="178"/>
      <c r="S490" s="434"/>
      <c r="T490" s="434"/>
      <c r="U490" s="434"/>
      <c r="V490" s="339"/>
      <c r="W490" s="99">
        <f t="shared" si="15"/>
        <v>0</v>
      </c>
      <c r="X490" s="339"/>
      <c r="Y490" s="339"/>
      <c r="Z490" s="339"/>
      <c r="AA490" s="339"/>
      <c r="AB490" s="339"/>
      <c r="AC490" s="339"/>
      <c r="AD490" s="339"/>
      <c r="AE490" s="339"/>
      <c r="AF490" s="339"/>
      <c r="AG490" s="339"/>
      <c r="AH490" s="339"/>
      <c r="AI490" s="339"/>
      <c r="AJ490" s="339"/>
      <c r="AK490" s="339"/>
    </row>
    <row r="491" spans="1:37" ht="12.75" customHeight="1">
      <c r="A491" s="339"/>
      <c r="B491" s="466"/>
      <c r="C491" s="339"/>
      <c r="D491" s="339"/>
      <c r="E491" s="339"/>
      <c r="F491" s="339"/>
      <c r="G491" s="339"/>
      <c r="H491" s="339"/>
      <c r="I491" s="339"/>
      <c r="J491" s="339"/>
      <c r="K491" s="339"/>
      <c r="L491" s="339"/>
      <c r="M491" s="340"/>
      <c r="N491" s="339"/>
      <c r="O491" s="339"/>
      <c r="P491" s="339"/>
      <c r="Q491" s="341"/>
      <c r="R491" s="178"/>
      <c r="S491" s="434"/>
      <c r="T491" s="434"/>
      <c r="U491" s="434"/>
      <c r="V491" s="339"/>
      <c r="W491" s="99">
        <f t="shared" si="15"/>
        <v>0</v>
      </c>
      <c r="X491" s="339"/>
      <c r="Y491" s="339"/>
      <c r="Z491" s="339"/>
      <c r="AA491" s="339"/>
      <c r="AB491" s="339"/>
      <c r="AC491" s="339"/>
      <c r="AD491" s="339"/>
      <c r="AE491" s="339"/>
      <c r="AF491" s="339"/>
      <c r="AG491" s="339"/>
      <c r="AH491" s="339"/>
      <c r="AI491" s="339"/>
      <c r="AJ491" s="339"/>
      <c r="AK491" s="339"/>
    </row>
    <row r="492" spans="1:37" ht="12.75" customHeight="1">
      <c r="A492" s="339"/>
      <c r="B492" s="466"/>
      <c r="C492" s="339"/>
      <c r="D492" s="339"/>
      <c r="E492" s="339"/>
      <c r="F492" s="339"/>
      <c r="G492" s="339"/>
      <c r="H492" s="339"/>
      <c r="I492" s="339"/>
      <c r="J492" s="339"/>
      <c r="K492" s="339"/>
      <c r="L492" s="339"/>
      <c r="M492" s="340"/>
      <c r="N492" s="339"/>
      <c r="O492" s="339"/>
      <c r="P492" s="339"/>
      <c r="Q492" s="341"/>
      <c r="R492" s="178"/>
      <c r="S492" s="434"/>
      <c r="T492" s="434"/>
      <c r="U492" s="434"/>
      <c r="V492" s="339"/>
      <c r="W492" s="99">
        <f t="shared" si="15"/>
        <v>0</v>
      </c>
      <c r="X492" s="339"/>
      <c r="Y492" s="339"/>
      <c r="Z492" s="339"/>
      <c r="AA492" s="339"/>
      <c r="AB492" s="339"/>
      <c r="AC492" s="339"/>
      <c r="AD492" s="339"/>
      <c r="AE492" s="339"/>
      <c r="AF492" s="339"/>
      <c r="AG492" s="339"/>
      <c r="AH492" s="339"/>
      <c r="AI492" s="339"/>
      <c r="AJ492" s="339"/>
      <c r="AK492" s="339"/>
    </row>
    <row r="493" spans="1:37" ht="12.75" customHeight="1">
      <c r="A493" s="339"/>
      <c r="B493" s="466"/>
      <c r="C493" s="339"/>
      <c r="D493" s="339"/>
      <c r="E493" s="339"/>
      <c r="F493" s="339"/>
      <c r="G493" s="339"/>
      <c r="H493" s="339"/>
      <c r="I493" s="339"/>
      <c r="J493" s="339"/>
      <c r="K493" s="339"/>
      <c r="L493" s="339"/>
      <c r="M493" s="340"/>
      <c r="N493" s="339"/>
      <c r="O493" s="339"/>
      <c r="P493" s="339"/>
      <c r="Q493" s="341"/>
      <c r="R493" s="178"/>
      <c r="S493" s="434"/>
      <c r="T493" s="434"/>
      <c r="U493" s="434"/>
      <c r="V493" s="339"/>
      <c r="W493" s="99">
        <f t="shared" si="15"/>
        <v>0</v>
      </c>
      <c r="X493" s="339"/>
      <c r="Y493" s="339"/>
      <c r="Z493" s="339"/>
      <c r="AA493" s="339"/>
      <c r="AB493" s="339"/>
      <c r="AC493" s="339"/>
      <c r="AD493" s="339"/>
      <c r="AE493" s="339"/>
      <c r="AF493" s="339"/>
      <c r="AG493" s="339"/>
      <c r="AH493" s="339"/>
      <c r="AI493" s="339"/>
      <c r="AJ493" s="339"/>
      <c r="AK493" s="339"/>
    </row>
    <row r="494" spans="1:37" ht="12.75" customHeight="1">
      <c r="A494" s="339"/>
      <c r="B494" s="466"/>
      <c r="C494" s="339"/>
      <c r="D494" s="339"/>
      <c r="E494" s="339"/>
      <c r="F494" s="339"/>
      <c r="G494" s="339"/>
      <c r="H494" s="339"/>
      <c r="I494" s="339"/>
      <c r="J494" s="339"/>
      <c r="K494" s="339"/>
      <c r="L494" s="339"/>
      <c r="M494" s="340"/>
      <c r="N494" s="339"/>
      <c r="O494" s="339"/>
      <c r="P494" s="339"/>
      <c r="Q494" s="341"/>
      <c r="R494" s="178"/>
      <c r="S494" s="434"/>
      <c r="T494" s="434"/>
      <c r="U494" s="434"/>
      <c r="V494" s="339"/>
      <c r="W494" s="99">
        <f t="shared" si="15"/>
        <v>0</v>
      </c>
      <c r="X494" s="339"/>
      <c r="Y494" s="339"/>
      <c r="Z494" s="339"/>
      <c r="AA494" s="339"/>
      <c r="AB494" s="339"/>
      <c r="AC494" s="339"/>
      <c r="AD494" s="339"/>
      <c r="AE494" s="339"/>
      <c r="AF494" s="339"/>
      <c r="AG494" s="339"/>
      <c r="AH494" s="339"/>
      <c r="AI494" s="339"/>
      <c r="AJ494" s="339"/>
      <c r="AK494" s="339"/>
    </row>
    <row r="495" spans="1:37" ht="12.75" customHeight="1">
      <c r="A495" s="339"/>
      <c r="B495" s="466"/>
      <c r="C495" s="339"/>
      <c r="D495" s="339"/>
      <c r="E495" s="339"/>
      <c r="F495" s="339"/>
      <c r="G495" s="339"/>
      <c r="H495" s="339"/>
      <c r="I495" s="339"/>
      <c r="J495" s="339"/>
      <c r="K495" s="339"/>
      <c r="L495" s="339"/>
      <c r="M495" s="340"/>
      <c r="N495" s="339"/>
      <c r="O495" s="339"/>
      <c r="P495" s="339"/>
      <c r="Q495" s="341"/>
      <c r="R495" s="178"/>
      <c r="S495" s="434"/>
      <c r="T495" s="434"/>
      <c r="U495" s="434"/>
      <c r="V495" s="339"/>
      <c r="W495" s="99">
        <f t="shared" si="15"/>
        <v>0</v>
      </c>
      <c r="X495" s="339"/>
      <c r="Y495" s="339"/>
      <c r="Z495" s="339"/>
      <c r="AA495" s="339"/>
      <c r="AB495" s="339"/>
      <c r="AC495" s="339"/>
      <c r="AD495" s="339"/>
      <c r="AE495" s="339"/>
      <c r="AF495" s="339"/>
      <c r="AG495" s="339"/>
      <c r="AH495" s="339"/>
      <c r="AI495" s="339"/>
      <c r="AJ495" s="339"/>
      <c r="AK495" s="339"/>
    </row>
    <row r="496" spans="1:37" ht="12.75" customHeight="1">
      <c r="A496" s="339"/>
      <c r="B496" s="466"/>
      <c r="C496" s="339"/>
      <c r="D496" s="339"/>
      <c r="E496" s="339"/>
      <c r="F496" s="339"/>
      <c r="G496" s="339"/>
      <c r="H496" s="339"/>
      <c r="I496" s="339"/>
      <c r="J496" s="339"/>
      <c r="K496" s="339"/>
      <c r="L496" s="339"/>
      <c r="M496" s="340"/>
      <c r="N496" s="339"/>
      <c r="O496" s="339"/>
      <c r="P496" s="339"/>
      <c r="Q496" s="341"/>
      <c r="R496" s="178"/>
      <c r="S496" s="434"/>
      <c r="T496" s="434"/>
      <c r="U496" s="434"/>
      <c r="V496" s="339"/>
      <c r="W496" s="99">
        <f t="shared" si="15"/>
        <v>0</v>
      </c>
      <c r="X496" s="339"/>
      <c r="Y496" s="339"/>
      <c r="Z496" s="339"/>
      <c r="AA496" s="339"/>
      <c r="AB496" s="339"/>
      <c r="AC496" s="339"/>
      <c r="AD496" s="339"/>
      <c r="AE496" s="339"/>
      <c r="AF496" s="339"/>
      <c r="AG496" s="339"/>
      <c r="AH496" s="339"/>
      <c r="AI496" s="339"/>
      <c r="AJ496" s="339"/>
      <c r="AK496" s="339"/>
    </row>
    <row r="497" spans="1:37" ht="12.75" customHeight="1">
      <c r="A497" s="339"/>
      <c r="B497" s="466"/>
      <c r="C497" s="339"/>
      <c r="D497" s="339"/>
      <c r="E497" s="339"/>
      <c r="F497" s="339"/>
      <c r="G497" s="339"/>
      <c r="H497" s="339"/>
      <c r="I497" s="339"/>
      <c r="J497" s="339"/>
      <c r="K497" s="339"/>
      <c r="L497" s="339"/>
      <c r="M497" s="340"/>
      <c r="N497" s="339"/>
      <c r="O497" s="339"/>
      <c r="P497" s="339"/>
      <c r="Q497" s="341"/>
      <c r="R497" s="178"/>
      <c r="S497" s="434"/>
      <c r="T497" s="434"/>
      <c r="U497" s="434"/>
      <c r="V497" s="339"/>
      <c r="W497" s="99">
        <f t="shared" si="15"/>
        <v>0</v>
      </c>
      <c r="X497" s="339"/>
      <c r="Y497" s="339"/>
      <c r="Z497" s="339"/>
      <c r="AA497" s="339"/>
      <c r="AB497" s="339"/>
      <c r="AC497" s="339"/>
      <c r="AD497" s="339"/>
      <c r="AE497" s="339"/>
      <c r="AF497" s="339"/>
      <c r="AG497" s="339"/>
      <c r="AH497" s="339"/>
      <c r="AI497" s="339"/>
      <c r="AJ497" s="339"/>
      <c r="AK497" s="339"/>
    </row>
    <row r="498" spans="1:37" ht="12.75" customHeight="1">
      <c r="A498" s="339"/>
      <c r="B498" s="466"/>
      <c r="C498" s="339"/>
      <c r="D498" s="339"/>
      <c r="E498" s="339"/>
      <c r="F498" s="339"/>
      <c r="G498" s="339"/>
      <c r="H498" s="339"/>
      <c r="I498" s="339"/>
      <c r="J498" s="339"/>
      <c r="K498" s="339"/>
      <c r="L498" s="339"/>
      <c r="M498" s="340"/>
      <c r="N498" s="339"/>
      <c r="O498" s="339"/>
      <c r="P498" s="339"/>
      <c r="Q498" s="341"/>
      <c r="R498" s="178"/>
      <c r="S498" s="434"/>
      <c r="T498" s="434"/>
      <c r="U498" s="434"/>
      <c r="V498" s="339"/>
      <c r="W498" s="99">
        <f t="shared" si="15"/>
        <v>0</v>
      </c>
      <c r="X498" s="339"/>
      <c r="Y498" s="339"/>
      <c r="Z498" s="339"/>
      <c r="AA498" s="339"/>
      <c r="AB498" s="339"/>
      <c r="AC498" s="339"/>
      <c r="AD498" s="339"/>
      <c r="AE498" s="339"/>
      <c r="AF498" s="339"/>
      <c r="AG498" s="339"/>
      <c r="AH498" s="339"/>
      <c r="AI498" s="339"/>
      <c r="AJ498" s="339"/>
      <c r="AK498" s="339"/>
    </row>
    <row r="499" spans="1:37" ht="12.75" customHeight="1">
      <c r="A499" s="339"/>
      <c r="B499" s="466"/>
      <c r="C499" s="339"/>
      <c r="D499" s="339"/>
      <c r="E499" s="339"/>
      <c r="F499" s="339"/>
      <c r="G499" s="339"/>
      <c r="H499" s="339"/>
      <c r="I499" s="339"/>
      <c r="J499" s="339"/>
      <c r="K499" s="339"/>
      <c r="L499" s="339"/>
      <c r="M499" s="340"/>
      <c r="N499" s="339"/>
      <c r="O499" s="339"/>
      <c r="P499" s="339"/>
      <c r="Q499" s="341"/>
      <c r="R499" s="178"/>
      <c r="S499" s="434"/>
      <c r="T499" s="434"/>
      <c r="U499" s="434"/>
      <c r="V499" s="339"/>
      <c r="W499" s="99">
        <f t="shared" si="15"/>
        <v>0</v>
      </c>
      <c r="X499" s="339"/>
      <c r="Y499" s="339"/>
      <c r="Z499" s="339"/>
      <c r="AA499" s="339"/>
      <c r="AB499" s="339"/>
      <c r="AC499" s="339"/>
      <c r="AD499" s="339"/>
      <c r="AE499" s="339"/>
      <c r="AF499" s="339"/>
      <c r="AG499" s="339"/>
      <c r="AH499" s="339"/>
      <c r="AI499" s="339"/>
      <c r="AJ499" s="339"/>
      <c r="AK499" s="339"/>
    </row>
    <row r="500" spans="1:37" ht="12.75" customHeight="1">
      <c r="A500" s="339"/>
      <c r="B500" s="466"/>
      <c r="C500" s="339"/>
      <c r="D500" s="339"/>
      <c r="E500" s="339"/>
      <c r="F500" s="339"/>
      <c r="G500" s="339"/>
      <c r="H500" s="339"/>
      <c r="I500" s="339"/>
      <c r="J500" s="339"/>
      <c r="K500" s="339"/>
      <c r="L500" s="339"/>
      <c r="M500" s="340"/>
      <c r="N500" s="339"/>
      <c r="O500" s="339"/>
      <c r="P500" s="339"/>
      <c r="Q500" s="341"/>
      <c r="R500" s="178"/>
      <c r="S500" s="434"/>
      <c r="T500" s="434"/>
      <c r="U500" s="434"/>
      <c r="V500" s="339"/>
      <c r="W500" s="99">
        <f t="shared" si="15"/>
        <v>0</v>
      </c>
      <c r="X500" s="339"/>
      <c r="Y500" s="339"/>
      <c r="Z500" s="339"/>
      <c r="AA500" s="339"/>
      <c r="AB500" s="339"/>
      <c r="AC500" s="339"/>
      <c r="AD500" s="339"/>
      <c r="AE500" s="339"/>
      <c r="AF500" s="339"/>
      <c r="AG500" s="339"/>
      <c r="AH500" s="339"/>
      <c r="AI500" s="339"/>
      <c r="AJ500" s="339"/>
      <c r="AK500" s="339"/>
    </row>
    <row r="501" spans="1:37" ht="12.75" customHeight="1">
      <c r="A501" s="339"/>
      <c r="B501" s="466"/>
      <c r="C501" s="339"/>
      <c r="D501" s="339"/>
      <c r="E501" s="339"/>
      <c r="F501" s="339"/>
      <c r="G501" s="339"/>
      <c r="H501" s="339"/>
      <c r="I501" s="339"/>
      <c r="J501" s="339"/>
      <c r="K501" s="339"/>
      <c r="L501" s="339"/>
      <c r="M501" s="340"/>
      <c r="N501" s="339"/>
      <c r="O501" s="339"/>
      <c r="P501" s="339"/>
      <c r="Q501" s="341"/>
      <c r="R501" s="178"/>
      <c r="S501" s="434"/>
      <c r="T501" s="434"/>
      <c r="U501" s="434"/>
      <c r="V501" s="339"/>
      <c r="W501" s="99">
        <f t="shared" si="15"/>
        <v>0</v>
      </c>
      <c r="X501" s="339"/>
      <c r="Y501" s="339"/>
      <c r="Z501" s="339"/>
      <c r="AA501" s="339"/>
      <c r="AB501" s="339"/>
      <c r="AC501" s="339"/>
      <c r="AD501" s="339"/>
      <c r="AE501" s="339"/>
      <c r="AF501" s="339"/>
      <c r="AG501" s="339"/>
      <c r="AH501" s="339"/>
      <c r="AI501" s="339"/>
      <c r="AJ501" s="339"/>
      <c r="AK501" s="339"/>
    </row>
    <row r="502" spans="1:37" ht="12.75" customHeight="1">
      <c r="A502" s="339"/>
      <c r="B502" s="466"/>
      <c r="C502" s="339"/>
      <c r="D502" s="339"/>
      <c r="E502" s="339"/>
      <c r="F502" s="339"/>
      <c r="G502" s="339"/>
      <c r="H502" s="339"/>
      <c r="I502" s="339"/>
      <c r="J502" s="339"/>
      <c r="K502" s="339"/>
      <c r="L502" s="339"/>
      <c r="M502" s="340"/>
      <c r="N502" s="339"/>
      <c r="O502" s="339"/>
      <c r="P502" s="339"/>
      <c r="Q502" s="341"/>
      <c r="R502" s="178"/>
      <c r="S502" s="434"/>
      <c r="T502" s="434"/>
      <c r="U502" s="434"/>
      <c r="V502" s="339"/>
      <c r="W502" s="99">
        <f t="shared" si="15"/>
        <v>0</v>
      </c>
      <c r="X502" s="339"/>
      <c r="Y502" s="339"/>
      <c r="Z502" s="339"/>
      <c r="AA502" s="339"/>
      <c r="AB502" s="339"/>
      <c r="AC502" s="339"/>
      <c r="AD502" s="339"/>
      <c r="AE502" s="339"/>
      <c r="AF502" s="339"/>
      <c r="AG502" s="339"/>
      <c r="AH502" s="339"/>
      <c r="AI502" s="339"/>
      <c r="AJ502" s="339"/>
      <c r="AK502" s="339"/>
    </row>
    <row r="503" spans="1:37" ht="12.75" customHeight="1">
      <c r="A503" s="339"/>
      <c r="B503" s="466"/>
      <c r="C503" s="339"/>
      <c r="D503" s="339"/>
      <c r="E503" s="339"/>
      <c r="F503" s="339"/>
      <c r="G503" s="339"/>
      <c r="H503" s="339"/>
      <c r="I503" s="339"/>
      <c r="J503" s="339"/>
      <c r="K503" s="339"/>
      <c r="L503" s="339"/>
      <c r="M503" s="340"/>
      <c r="N503" s="339"/>
      <c r="O503" s="339"/>
      <c r="P503" s="339"/>
      <c r="Q503" s="341"/>
      <c r="R503" s="178"/>
      <c r="S503" s="434"/>
      <c r="T503" s="434"/>
      <c r="U503" s="434"/>
      <c r="V503" s="339"/>
      <c r="W503" s="99">
        <f t="shared" si="15"/>
        <v>0</v>
      </c>
      <c r="X503" s="339"/>
      <c r="Y503" s="339"/>
      <c r="Z503" s="339"/>
      <c r="AA503" s="339"/>
      <c r="AB503" s="339"/>
      <c r="AC503" s="339"/>
      <c r="AD503" s="339"/>
      <c r="AE503" s="339"/>
      <c r="AF503" s="339"/>
      <c r="AG503" s="339"/>
      <c r="AH503" s="339"/>
      <c r="AI503" s="339"/>
      <c r="AJ503" s="339"/>
      <c r="AK503" s="339"/>
    </row>
    <row r="504" spans="1:37" ht="12.75" customHeight="1">
      <c r="A504" s="339"/>
      <c r="B504" s="466"/>
      <c r="C504" s="339"/>
      <c r="D504" s="339"/>
      <c r="E504" s="339"/>
      <c r="F504" s="339"/>
      <c r="G504" s="339"/>
      <c r="H504" s="339"/>
      <c r="I504" s="339"/>
      <c r="J504" s="339"/>
      <c r="K504" s="339"/>
      <c r="L504" s="339"/>
      <c r="M504" s="340"/>
      <c r="N504" s="339"/>
      <c r="O504" s="339"/>
      <c r="P504" s="339"/>
      <c r="Q504" s="341"/>
      <c r="R504" s="178"/>
      <c r="S504" s="434"/>
      <c r="T504" s="434"/>
      <c r="U504" s="434"/>
      <c r="V504" s="339"/>
      <c r="W504" s="99">
        <f t="shared" si="15"/>
        <v>0</v>
      </c>
      <c r="X504" s="339"/>
      <c r="Y504" s="339"/>
      <c r="Z504" s="339"/>
      <c r="AA504" s="339"/>
      <c r="AB504" s="339"/>
      <c r="AC504" s="339"/>
      <c r="AD504" s="339"/>
      <c r="AE504" s="339"/>
      <c r="AF504" s="339"/>
      <c r="AG504" s="339"/>
      <c r="AH504" s="339"/>
      <c r="AI504" s="339"/>
      <c r="AJ504" s="339"/>
      <c r="AK504" s="339"/>
    </row>
    <row r="505" spans="1:37" ht="12.75" customHeight="1">
      <c r="A505" s="339"/>
      <c r="B505" s="466"/>
      <c r="C505" s="339"/>
      <c r="D505" s="339"/>
      <c r="E505" s="339"/>
      <c r="F505" s="339"/>
      <c r="G505" s="339"/>
      <c r="H505" s="339"/>
      <c r="I505" s="339"/>
      <c r="J505" s="339"/>
      <c r="K505" s="339"/>
      <c r="L505" s="339"/>
      <c r="M505" s="340"/>
      <c r="N505" s="339"/>
      <c r="O505" s="339"/>
      <c r="P505" s="339"/>
      <c r="Q505" s="341"/>
      <c r="R505" s="178"/>
      <c r="S505" s="434"/>
      <c r="T505" s="434"/>
      <c r="U505" s="434"/>
      <c r="V505" s="339"/>
      <c r="W505" s="99">
        <f t="shared" si="15"/>
        <v>0</v>
      </c>
      <c r="X505" s="339"/>
      <c r="Y505" s="339"/>
      <c r="Z505" s="339"/>
      <c r="AA505" s="339"/>
      <c r="AB505" s="339"/>
      <c r="AC505" s="339"/>
      <c r="AD505" s="339"/>
      <c r="AE505" s="339"/>
      <c r="AF505" s="339"/>
      <c r="AG505" s="339"/>
      <c r="AH505" s="339"/>
      <c r="AI505" s="339"/>
      <c r="AJ505" s="339"/>
      <c r="AK505" s="339"/>
    </row>
    <row r="506" spans="1:37" ht="12.75" customHeight="1">
      <c r="A506" s="339"/>
      <c r="B506" s="466"/>
      <c r="C506" s="339"/>
      <c r="D506" s="339"/>
      <c r="E506" s="339"/>
      <c r="F506" s="339"/>
      <c r="G506" s="339"/>
      <c r="H506" s="339"/>
      <c r="I506" s="339"/>
      <c r="J506" s="339"/>
      <c r="K506" s="339"/>
      <c r="L506" s="339"/>
      <c r="M506" s="340"/>
      <c r="N506" s="339"/>
      <c r="O506" s="339"/>
      <c r="P506" s="339"/>
      <c r="Q506" s="341"/>
      <c r="R506" s="178"/>
      <c r="S506" s="434"/>
      <c r="T506" s="434"/>
      <c r="U506" s="434"/>
      <c r="V506" s="339"/>
      <c r="W506" s="99">
        <f t="shared" si="15"/>
        <v>0</v>
      </c>
      <c r="X506" s="339"/>
      <c r="Y506" s="339"/>
      <c r="Z506" s="339"/>
      <c r="AA506" s="339"/>
      <c r="AB506" s="339"/>
      <c r="AC506" s="339"/>
      <c r="AD506" s="339"/>
      <c r="AE506" s="339"/>
      <c r="AF506" s="339"/>
      <c r="AG506" s="339"/>
      <c r="AH506" s="339"/>
      <c r="AI506" s="339"/>
      <c r="AJ506" s="339"/>
      <c r="AK506" s="339"/>
    </row>
    <row r="507" spans="1:37" ht="12.75" customHeight="1">
      <c r="A507" s="339"/>
      <c r="B507" s="466"/>
      <c r="C507" s="339"/>
      <c r="D507" s="339"/>
      <c r="E507" s="339"/>
      <c r="F507" s="339"/>
      <c r="G507" s="339"/>
      <c r="H507" s="339"/>
      <c r="I507" s="339"/>
      <c r="J507" s="339"/>
      <c r="K507" s="339"/>
      <c r="L507" s="339"/>
      <c r="M507" s="340"/>
      <c r="N507" s="339"/>
      <c r="O507" s="339"/>
      <c r="P507" s="339"/>
      <c r="Q507" s="341"/>
      <c r="R507" s="178"/>
      <c r="S507" s="434"/>
      <c r="T507" s="434"/>
      <c r="U507" s="434"/>
      <c r="V507" s="339"/>
      <c r="W507" s="99">
        <f t="shared" si="15"/>
        <v>0</v>
      </c>
      <c r="X507" s="339"/>
      <c r="Y507" s="339"/>
      <c r="Z507" s="339"/>
      <c r="AA507" s="339"/>
      <c r="AB507" s="339"/>
      <c r="AC507" s="339"/>
      <c r="AD507" s="339"/>
      <c r="AE507" s="339"/>
      <c r="AF507" s="339"/>
      <c r="AG507" s="339"/>
      <c r="AH507" s="339"/>
      <c r="AI507" s="339"/>
      <c r="AJ507" s="339"/>
      <c r="AK507" s="339"/>
    </row>
    <row r="508" spans="1:37" ht="12.75" customHeight="1">
      <c r="A508" s="339"/>
      <c r="B508" s="466"/>
      <c r="C508" s="339"/>
      <c r="D508" s="339"/>
      <c r="E508" s="339"/>
      <c r="F508" s="339"/>
      <c r="G508" s="339"/>
      <c r="H508" s="339"/>
      <c r="I508" s="339"/>
      <c r="J508" s="339"/>
      <c r="K508" s="339"/>
      <c r="L508" s="339"/>
      <c r="M508" s="340"/>
      <c r="N508" s="339"/>
      <c r="O508" s="339"/>
      <c r="P508" s="339"/>
      <c r="Q508" s="341"/>
      <c r="R508" s="178"/>
      <c r="S508" s="434"/>
      <c r="T508" s="434"/>
      <c r="U508" s="434"/>
      <c r="V508" s="339"/>
      <c r="W508" s="99">
        <f t="shared" si="15"/>
        <v>0</v>
      </c>
      <c r="X508" s="339"/>
      <c r="Y508" s="339"/>
      <c r="Z508" s="339"/>
      <c r="AA508" s="339"/>
      <c r="AB508" s="339"/>
      <c r="AC508" s="339"/>
      <c r="AD508" s="339"/>
      <c r="AE508" s="339"/>
      <c r="AF508" s="339"/>
      <c r="AG508" s="339"/>
      <c r="AH508" s="339"/>
      <c r="AI508" s="339"/>
      <c r="AJ508" s="339"/>
      <c r="AK508" s="339"/>
    </row>
    <row r="509" spans="1:37" ht="12.75" customHeight="1">
      <c r="A509" s="339"/>
      <c r="B509" s="466"/>
      <c r="C509" s="339"/>
      <c r="D509" s="339"/>
      <c r="E509" s="339"/>
      <c r="F509" s="339"/>
      <c r="G509" s="339"/>
      <c r="H509" s="339"/>
      <c r="I509" s="339"/>
      <c r="J509" s="339"/>
      <c r="K509" s="339"/>
      <c r="L509" s="339"/>
      <c r="M509" s="340"/>
      <c r="N509" s="339"/>
      <c r="O509" s="339"/>
      <c r="P509" s="339"/>
      <c r="Q509" s="341"/>
      <c r="R509" s="178"/>
      <c r="S509" s="434"/>
      <c r="T509" s="434"/>
      <c r="U509" s="434"/>
      <c r="V509" s="339"/>
      <c r="W509" s="99">
        <f t="shared" si="15"/>
        <v>0</v>
      </c>
      <c r="X509" s="339"/>
      <c r="Y509" s="339"/>
      <c r="Z509" s="339"/>
      <c r="AA509" s="339"/>
      <c r="AB509" s="339"/>
      <c r="AC509" s="339"/>
      <c r="AD509" s="339"/>
      <c r="AE509" s="339"/>
      <c r="AF509" s="339"/>
      <c r="AG509" s="339"/>
      <c r="AH509" s="339"/>
      <c r="AI509" s="339"/>
      <c r="AJ509" s="339"/>
      <c r="AK509" s="339"/>
    </row>
    <row r="510" spans="1:37" ht="12.75" customHeight="1">
      <c r="A510" s="339"/>
      <c r="B510" s="466"/>
      <c r="C510" s="339"/>
      <c r="D510" s="339"/>
      <c r="E510" s="339"/>
      <c r="F510" s="339"/>
      <c r="G510" s="339"/>
      <c r="H510" s="339"/>
      <c r="I510" s="339"/>
      <c r="J510" s="339"/>
      <c r="K510" s="339"/>
      <c r="L510" s="339"/>
      <c r="M510" s="340"/>
      <c r="N510" s="339"/>
      <c r="O510" s="339"/>
      <c r="P510" s="339"/>
      <c r="Q510" s="341"/>
      <c r="R510" s="178"/>
      <c r="S510" s="434"/>
      <c r="T510" s="434"/>
      <c r="U510" s="434"/>
      <c r="V510" s="339"/>
      <c r="W510" s="99">
        <f t="shared" si="15"/>
        <v>0</v>
      </c>
      <c r="X510" s="339"/>
      <c r="Y510" s="339"/>
      <c r="Z510" s="339"/>
      <c r="AA510" s="339"/>
      <c r="AB510" s="339"/>
      <c r="AC510" s="339"/>
      <c r="AD510" s="339"/>
      <c r="AE510" s="339"/>
      <c r="AF510" s="339"/>
      <c r="AG510" s="339"/>
      <c r="AH510" s="339"/>
      <c r="AI510" s="339"/>
      <c r="AJ510" s="339"/>
      <c r="AK510" s="339"/>
    </row>
    <row r="511" spans="1:37" ht="12.75" customHeight="1">
      <c r="A511" s="339"/>
      <c r="B511" s="466"/>
      <c r="C511" s="339"/>
      <c r="D511" s="339"/>
      <c r="E511" s="339"/>
      <c r="F511" s="339"/>
      <c r="G511" s="339"/>
      <c r="H511" s="339"/>
      <c r="I511" s="339"/>
      <c r="J511" s="339"/>
      <c r="K511" s="339"/>
      <c r="L511" s="339"/>
      <c r="M511" s="340"/>
      <c r="N511" s="339"/>
      <c r="O511" s="339"/>
      <c r="P511" s="339"/>
      <c r="Q511" s="341"/>
      <c r="R511" s="178"/>
      <c r="S511" s="434"/>
      <c r="T511" s="434"/>
      <c r="U511" s="434"/>
      <c r="V511" s="339"/>
      <c r="W511" s="99">
        <f t="shared" si="15"/>
        <v>0</v>
      </c>
      <c r="X511" s="339"/>
      <c r="Y511" s="339"/>
      <c r="Z511" s="339"/>
      <c r="AA511" s="339"/>
      <c r="AB511" s="339"/>
      <c r="AC511" s="339"/>
      <c r="AD511" s="339"/>
      <c r="AE511" s="339"/>
      <c r="AF511" s="339"/>
      <c r="AG511" s="339"/>
      <c r="AH511" s="339"/>
      <c r="AI511" s="339"/>
      <c r="AJ511" s="339"/>
      <c r="AK511" s="339"/>
    </row>
    <row r="512" spans="1:37" ht="12.75" customHeight="1">
      <c r="A512" s="339"/>
      <c r="B512" s="466"/>
      <c r="C512" s="339"/>
      <c r="D512" s="339"/>
      <c r="E512" s="339"/>
      <c r="F512" s="339"/>
      <c r="G512" s="339"/>
      <c r="H512" s="339"/>
      <c r="I512" s="339"/>
      <c r="J512" s="339"/>
      <c r="K512" s="339"/>
      <c r="L512" s="339"/>
      <c r="M512" s="340"/>
      <c r="N512" s="339"/>
      <c r="O512" s="339"/>
      <c r="P512" s="339"/>
      <c r="Q512" s="341"/>
      <c r="R512" s="178"/>
      <c r="S512" s="434"/>
      <c r="T512" s="434"/>
      <c r="U512" s="434"/>
      <c r="V512" s="339"/>
      <c r="W512" s="99">
        <f t="shared" si="15"/>
        <v>0</v>
      </c>
      <c r="X512" s="339"/>
      <c r="Y512" s="339"/>
      <c r="Z512" s="339"/>
      <c r="AA512" s="339"/>
      <c r="AB512" s="339"/>
      <c r="AC512" s="339"/>
      <c r="AD512" s="339"/>
      <c r="AE512" s="339"/>
      <c r="AF512" s="339"/>
      <c r="AG512" s="339"/>
      <c r="AH512" s="339"/>
      <c r="AI512" s="339"/>
      <c r="AJ512" s="339"/>
      <c r="AK512" s="339"/>
    </row>
    <row r="513" spans="1:37" ht="12.75" customHeight="1">
      <c r="A513" s="339"/>
      <c r="B513" s="466"/>
      <c r="C513" s="339"/>
      <c r="D513" s="339"/>
      <c r="E513" s="339"/>
      <c r="F513" s="339"/>
      <c r="G513" s="339"/>
      <c r="H513" s="339"/>
      <c r="I513" s="339"/>
      <c r="J513" s="339"/>
      <c r="K513" s="339"/>
      <c r="L513" s="339"/>
      <c r="M513" s="340"/>
      <c r="N513" s="339"/>
      <c r="O513" s="339"/>
      <c r="P513" s="339"/>
      <c r="Q513" s="341"/>
      <c r="R513" s="178"/>
      <c r="S513" s="434"/>
      <c r="T513" s="434"/>
      <c r="U513" s="434"/>
      <c r="V513" s="339"/>
      <c r="W513" s="99">
        <f t="shared" si="15"/>
        <v>0</v>
      </c>
      <c r="X513" s="339"/>
      <c r="Y513" s="339"/>
      <c r="Z513" s="339"/>
      <c r="AA513" s="339"/>
      <c r="AB513" s="339"/>
      <c r="AC513" s="339"/>
      <c r="AD513" s="339"/>
      <c r="AE513" s="339"/>
      <c r="AF513" s="339"/>
      <c r="AG513" s="339"/>
      <c r="AH513" s="339"/>
      <c r="AI513" s="339"/>
      <c r="AJ513" s="339"/>
      <c r="AK513" s="339"/>
    </row>
    <row r="514" spans="1:37" ht="12.75" customHeight="1">
      <c r="A514" s="339"/>
      <c r="B514" s="466"/>
      <c r="C514" s="339"/>
      <c r="D514" s="339"/>
      <c r="E514" s="339"/>
      <c r="F514" s="339"/>
      <c r="G514" s="339"/>
      <c r="H514" s="339"/>
      <c r="I514" s="339"/>
      <c r="J514" s="339"/>
      <c r="K514" s="339"/>
      <c r="L514" s="339"/>
      <c r="M514" s="340"/>
      <c r="N514" s="339"/>
      <c r="O514" s="339"/>
      <c r="P514" s="339"/>
      <c r="Q514" s="341"/>
      <c r="R514" s="178"/>
      <c r="S514" s="434"/>
      <c r="T514" s="434"/>
      <c r="U514" s="434"/>
      <c r="V514" s="339"/>
      <c r="W514" s="99">
        <f t="shared" si="15"/>
        <v>0</v>
      </c>
      <c r="X514" s="339"/>
      <c r="Y514" s="339"/>
      <c r="Z514" s="339"/>
      <c r="AA514" s="339"/>
      <c r="AB514" s="339"/>
      <c r="AC514" s="339"/>
      <c r="AD514" s="339"/>
      <c r="AE514" s="339"/>
      <c r="AF514" s="339"/>
      <c r="AG514" s="339"/>
      <c r="AH514" s="339"/>
      <c r="AI514" s="339"/>
      <c r="AJ514" s="339"/>
      <c r="AK514" s="339"/>
    </row>
    <row r="515" spans="1:37" ht="12.75" customHeight="1">
      <c r="A515" s="339"/>
      <c r="B515" s="466"/>
      <c r="C515" s="339"/>
      <c r="D515" s="339"/>
      <c r="E515" s="339"/>
      <c r="F515" s="339"/>
      <c r="G515" s="339"/>
      <c r="H515" s="339"/>
      <c r="I515" s="339"/>
      <c r="J515" s="339"/>
      <c r="K515" s="339"/>
      <c r="L515" s="339"/>
      <c r="M515" s="340"/>
      <c r="N515" s="339"/>
      <c r="O515" s="339"/>
      <c r="P515" s="339"/>
      <c r="Q515" s="341"/>
      <c r="R515" s="178"/>
      <c r="S515" s="434"/>
      <c r="T515" s="434"/>
      <c r="U515" s="434"/>
      <c r="V515" s="339"/>
      <c r="W515" s="99">
        <f t="shared" si="15"/>
        <v>0</v>
      </c>
      <c r="X515" s="339"/>
      <c r="Y515" s="339"/>
      <c r="Z515" s="339"/>
      <c r="AA515" s="339"/>
      <c r="AB515" s="339"/>
      <c r="AC515" s="339"/>
      <c r="AD515" s="339"/>
      <c r="AE515" s="339"/>
      <c r="AF515" s="339"/>
      <c r="AG515" s="339"/>
      <c r="AH515" s="339"/>
      <c r="AI515" s="339"/>
      <c r="AJ515" s="339"/>
      <c r="AK515" s="339"/>
    </row>
    <row r="516" spans="1:37" ht="12.75" customHeight="1">
      <c r="A516" s="339"/>
      <c r="B516" s="466"/>
      <c r="C516" s="339"/>
      <c r="D516" s="339"/>
      <c r="E516" s="339"/>
      <c r="F516" s="339"/>
      <c r="G516" s="339"/>
      <c r="H516" s="339"/>
      <c r="I516" s="339"/>
      <c r="J516" s="339"/>
      <c r="K516" s="339"/>
      <c r="L516" s="339"/>
      <c r="M516" s="340"/>
      <c r="N516" s="339"/>
      <c r="O516" s="339"/>
      <c r="P516" s="339"/>
      <c r="Q516" s="341"/>
      <c r="R516" s="178"/>
      <c r="S516" s="434"/>
      <c r="T516" s="434"/>
      <c r="U516" s="434"/>
      <c r="V516" s="339"/>
      <c r="W516" s="99">
        <f t="shared" si="15"/>
        <v>0</v>
      </c>
      <c r="X516" s="339"/>
      <c r="Y516" s="339"/>
      <c r="Z516" s="339"/>
      <c r="AA516" s="339"/>
      <c r="AB516" s="339"/>
      <c r="AC516" s="339"/>
      <c r="AD516" s="339"/>
      <c r="AE516" s="339"/>
      <c r="AF516" s="339"/>
      <c r="AG516" s="339"/>
      <c r="AH516" s="339"/>
      <c r="AI516" s="339"/>
      <c r="AJ516" s="339"/>
      <c r="AK516" s="339"/>
    </row>
    <row r="517" spans="1:37" ht="12.75" customHeight="1">
      <c r="A517" s="339"/>
      <c r="B517" s="466"/>
      <c r="C517" s="339"/>
      <c r="D517" s="339"/>
      <c r="E517" s="339"/>
      <c r="F517" s="339"/>
      <c r="G517" s="339"/>
      <c r="H517" s="339"/>
      <c r="I517" s="339"/>
      <c r="J517" s="339"/>
      <c r="K517" s="339"/>
      <c r="L517" s="339"/>
      <c r="M517" s="340"/>
      <c r="N517" s="339"/>
      <c r="O517" s="339"/>
      <c r="P517" s="339"/>
      <c r="Q517" s="341"/>
      <c r="R517" s="178"/>
      <c r="S517" s="434"/>
      <c r="T517" s="434"/>
      <c r="U517" s="434"/>
      <c r="V517" s="339"/>
      <c r="W517" s="99">
        <f t="shared" si="15"/>
        <v>0</v>
      </c>
      <c r="X517" s="339"/>
      <c r="Y517" s="339"/>
      <c r="Z517" s="339"/>
      <c r="AA517" s="339"/>
      <c r="AB517" s="339"/>
      <c r="AC517" s="339"/>
      <c r="AD517" s="339"/>
      <c r="AE517" s="339"/>
      <c r="AF517" s="339"/>
      <c r="AG517" s="339"/>
      <c r="AH517" s="339"/>
      <c r="AI517" s="339"/>
      <c r="AJ517" s="339"/>
      <c r="AK517" s="339"/>
    </row>
    <row r="518" spans="1:37" ht="12.75" customHeight="1">
      <c r="A518" s="339"/>
      <c r="B518" s="466"/>
      <c r="C518" s="339"/>
      <c r="D518" s="339"/>
      <c r="E518" s="339"/>
      <c r="F518" s="339"/>
      <c r="G518" s="339"/>
      <c r="H518" s="339"/>
      <c r="I518" s="339"/>
      <c r="J518" s="339"/>
      <c r="K518" s="339"/>
      <c r="L518" s="339"/>
      <c r="M518" s="340"/>
      <c r="N518" s="339"/>
      <c r="O518" s="339"/>
      <c r="P518" s="339"/>
      <c r="Q518" s="341"/>
      <c r="R518" s="178"/>
      <c r="S518" s="434"/>
      <c r="T518" s="434"/>
      <c r="U518" s="434"/>
      <c r="V518" s="339"/>
      <c r="W518" s="99">
        <f t="shared" si="15"/>
        <v>0</v>
      </c>
      <c r="X518" s="339"/>
      <c r="Y518" s="339"/>
      <c r="Z518" s="339"/>
      <c r="AA518" s="339"/>
      <c r="AB518" s="339"/>
      <c r="AC518" s="339"/>
      <c r="AD518" s="339"/>
      <c r="AE518" s="339"/>
      <c r="AF518" s="339"/>
      <c r="AG518" s="339"/>
      <c r="AH518" s="339"/>
      <c r="AI518" s="339"/>
      <c r="AJ518" s="339"/>
      <c r="AK518" s="339"/>
    </row>
    <row r="519" spans="1:37" ht="12.75" customHeight="1">
      <c r="A519" s="339"/>
      <c r="B519" s="466"/>
      <c r="C519" s="339"/>
      <c r="D519" s="339"/>
      <c r="E519" s="339"/>
      <c r="F519" s="339"/>
      <c r="G519" s="339"/>
      <c r="H519" s="339"/>
      <c r="I519" s="339"/>
      <c r="J519" s="339"/>
      <c r="K519" s="339"/>
      <c r="L519" s="339"/>
      <c r="M519" s="340"/>
      <c r="N519" s="339"/>
      <c r="O519" s="339"/>
      <c r="P519" s="339"/>
      <c r="Q519" s="341"/>
      <c r="R519" s="178"/>
      <c r="S519" s="434"/>
      <c r="T519" s="434"/>
      <c r="U519" s="434"/>
      <c r="V519" s="339"/>
      <c r="W519" s="99">
        <f t="shared" si="15"/>
        <v>0</v>
      </c>
      <c r="X519" s="339"/>
      <c r="Y519" s="339"/>
      <c r="Z519" s="339"/>
      <c r="AA519" s="339"/>
      <c r="AB519" s="339"/>
      <c r="AC519" s="339"/>
      <c r="AD519" s="339"/>
      <c r="AE519" s="339"/>
      <c r="AF519" s="339"/>
      <c r="AG519" s="339"/>
      <c r="AH519" s="339"/>
      <c r="AI519" s="339"/>
      <c r="AJ519" s="339"/>
      <c r="AK519" s="339"/>
    </row>
    <row r="520" spans="1:37" ht="12.75" customHeight="1">
      <c r="A520" s="339"/>
      <c r="B520" s="466"/>
      <c r="C520" s="339"/>
      <c r="D520" s="339"/>
      <c r="E520" s="339"/>
      <c r="F520" s="339"/>
      <c r="G520" s="339"/>
      <c r="H520" s="339"/>
      <c r="I520" s="339"/>
      <c r="J520" s="339"/>
      <c r="K520" s="339"/>
      <c r="L520" s="339"/>
      <c r="M520" s="340"/>
      <c r="N520" s="339"/>
      <c r="O520" s="339"/>
      <c r="P520" s="339"/>
      <c r="Q520" s="341"/>
      <c r="R520" s="178"/>
      <c r="S520" s="434"/>
      <c r="T520" s="434"/>
      <c r="U520" s="434"/>
      <c r="V520" s="339"/>
      <c r="W520" s="99">
        <f t="shared" si="15"/>
        <v>0</v>
      </c>
      <c r="X520" s="339"/>
      <c r="Y520" s="339"/>
      <c r="Z520" s="339"/>
      <c r="AA520" s="339"/>
      <c r="AB520" s="339"/>
      <c r="AC520" s="339"/>
      <c r="AD520" s="339"/>
      <c r="AE520" s="339"/>
      <c r="AF520" s="339"/>
      <c r="AG520" s="339"/>
      <c r="AH520" s="339"/>
      <c r="AI520" s="339"/>
      <c r="AJ520" s="339"/>
      <c r="AK520" s="339"/>
    </row>
    <row r="521" spans="1:37" ht="12.75" customHeight="1">
      <c r="A521" s="339"/>
      <c r="B521" s="466"/>
      <c r="C521" s="339"/>
      <c r="D521" s="339"/>
      <c r="E521" s="339"/>
      <c r="F521" s="339"/>
      <c r="G521" s="339"/>
      <c r="H521" s="339"/>
      <c r="I521" s="339"/>
      <c r="J521" s="339"/>
      <c r="K521" s="339"/>
      <c r="L521" s="339"/>
      <c r="M521" s="340"/>
      <c r="N521" s="339"/>
      <c r="O521" s="339"/>
      <c r="P521" s="339"/>
      <c r="Q521" s="341"/>
      <c r="R521" s="178"/>
      <c r="S521" s="434"/>
      <c r="T521" s="434"/>
      <c r="U521" s="434"/>
      <c r="V521" s="339"/>
      <c r="W521" s="99">
        <f t="shared" si="15"/>
        <v>0</v>
      </c>
      <c r="X521" s="339"/>
      <c r="Y521" s="339"/>
      <c r="Z521" s="339"/>
      <c r="AA521" s="339"/>
      <c r="AB521" s="339"/>
      <c r="AC521" s="339"/>
      <c r="AD521" s="339"/>
      <c r="AE521" s="339"/>
      <c r="AF521" s="339"/>
      <c r="AG521" s="339"/>
      <c r="AH521" s="339"/>
      <c r="AI521" s="339"/>
      <c r="AJ521" s="339"/>
      <c r="AK521" s="339"/>
    </row>
    <row r="522" spans="1:37" ht="12.75" customHeight="1">
      <c r="A522" s="339"/>
      <c r="B522" s="466"/>
      <c r="C522" s="339"/>
      <c r="D522" s="339"/>
      <c r="E522" s="339"/>
      <c r="F522" s="339"/>
      <c r="G522" s="339"/>
      <c r="H522" s="339"/>
      <c r="I522" s="339"/>
      <c r="J522" s="339"/>
      <c r="K522" s="339"/>
      <c r="L522" s="339"/>
      <c r="M522" s="340"/>
      <c r="N522" s="339"/>
      <c r="O522" s="339"/>
      <c r="P522" s="339"/>
      <c r="Q522" s="341"/>
      <c r="R522" s="178"/>
      <c r="S522" s="434"/>
      <c r="T522" s="434"/>
      <c r="U522" s="434"/>
      <c r="V522" s="339"/>
      <c r="W522" s="99">
        <f t="shared" si="15"/>
        <v>0</v>
      </c>
      <c r="X522" s="339"/>
      <c r="Y522" s="339"/>
      <c r="Z522" s="339"/>
      <c r="AA522" s="339"/>
      <c r="AB522" s="339"/>
      <c r="AC522" s="339"/>
      <c r="AD522" s="339"/>
      <c r="AE522" s="339"/>
      <c r="AF522" s="339"/>
      <c r="AG522" s="339"/>
      <c r="AH522" s="339"/>
      <c r="AI522" s="339"/>
      <c r="AJ522" s="339"/>
      <c r="AK522" s="339"/>
    </row>
    <row r="523" spans="1:37" ht="12.75" customHeight="1">
      <c r="A523" s="339"/>
      <c r="B523" s="466"/>
      <c r="C523" s="339"/>
      <c r="D523" s="339"/>
      <c r="E523" s="339"/>
      <c r="F523" s="339"/>
      <c r="G523" s="339"/>
      <c r="H523" s="339"/>
      <c r="I523" s="339"/>
      <c r="J523" s="339"/>
      <c r="K523" s="339"/>
      <c r="L523" s="339"/>
      <c r="M523" s="340"/>
      <c r="N523" s="339"/>
      <c r="O523" s="339"/>
      <c r="P523" s="339"/>
      <c r="Q523" s="341"/>
      <c r="R523" s="178"/>
      <c r="S523" s="434"/>
      <c r="T523" s="434"/>
      <c r="U523" s="434"/>
      <c r="V523" s="339"/>
      <c r="W523" s="99">
        <f t="shared" si="15"/>
        <v>0</v>
      </c>
      <c r="X523" s="339"/>
      <c r="Y523" s="339"/>
      <c r="Z523" s="339"/>
      <c r="AA523" s="339"/>
      <c r="AB523" s="339"/>
      <c r="AC523" s="339"/>
      <c r="AD523" s="339"/>
      <c r="AE523" s="339"/>
      <c r="AF523" s="339"/>
      <c r="AG523" s="339"/>
      <c r="AH523" s="339"/>
      <c r="AI523" s="339"/>
      <c r="AJ523" s="339"/>
      <c r="AK523" s="339"/>
    </row>
    <row r="524" spans="1:37" ht="12.75" customHeight="1">
      <c r="A524" s="339"/>
      <c r="B524" s="466"/>
      <c r="C524" s="339"/>
      <c r="D524" s="339"/>
      <c r="E524" s="339"/>
      <c r="F524" s="339"/>
      <c r="G524" s="339"/>
      <c r="H524" s="339"/>
      <c r="I524" s="339"/>
      <c r="J524" s="339"/>
      <c r="K524" s="339"/>
      <c r="L524" s="339"/>
      <c r="M524" s="340"/>
      <c r="N524" s="339"/>
      <c r="O524" s="339"/>
      <c r="P524" s="339"/>
      <c r="Q524" s="341"/>
      <c r="R524" s="178"/>
      <c r="S524" s="434"/>
      <c r="T524" s="434"/>
      <c r="U524" s="434"/>
      <c r="V524" s="339"/>
      <c r="W524" s="99">
        <f t="shared" si="15"/>
        <v>0</v>
      </c>
      <c r="X524" s="339"/>
      <c r="Y524" s="339"/>
      <c r="Z524" s="339"/>
      <c r="AA524" s="339"/>
      <c r="AB524" s="339"/>
      <c r="AC524" s="339"/>
      <c r="AD524" s="339"/>
      <c r="AE524" s="339"/>
      <c r="AF524" s="339"/>
      <c r="AG524" s="339"/>
      <c r="AH524" s="339"/>
      <c r="AI524" s="339"/>
      <c r="AJ524" s="339"/>
      <c r="AK524" s="339"/>
    </row>
    <row r="525" spans="1:37" ht="12.75" customHeight="1">
      <c r="A525" s="339"/>
      <c r="B525" s="466"/>
      <c r="C525" s="339"/>
      <c r="D525" s="339"/>
      <c r="E525" s="339"/>
      <c r="F525" s="339"/>
      <c r="G525" s="339"/>
      <c r="H525" s="339"/>
      <c r="I525" s="339"/>
      <c r="J525" s="339"/>
      <c r="K525" s="339"/>
      <c r="L525" s="339"/>
      <c r="M525" s="340"/>
      <c r="N525" s="339"/>
      <c r="O525" s="339"/>
      <c r="P525" s="339"/>
      <c r="Q525" s="341"/>
      <c r="R525" s="178"/>
      <c r="S525" s="434"/>
      <c r="T525" s="434"/>
      <c r="U525" s="434"/>
      <c r="V525" s="339"/>
      <c r="W525" s="99">
        <f t="shared" si="15"/>
        <v>0</v>
      </c>
      <c r="X525" s="339"/>
      <c r="Y525" s="339"/>
      <c r="Z525" s="339"/>
      <c r="AA525" s="339"/>
      <c r="AB525" s="339"/>
      <c r="AC525" s="339"/>
      <c r="AD525" s="339"/>
      <c r="AE525" s="339"/>
      <c r="AF525" s="339"/>
      <c r="AG525" s="339"/>
      <c r="AH525" s="339"/>
      <c r="AI525" s="339"/>
      <c r="AJ525" s="339"/>
      <c r="AK525" s="339"/>
    </row>
    <row r="526" spans="1:37" ht="12.75" customHeight="1">
      <c r="A526" s="339"/>
      <c r="B526" s="466"/>
      <c r="C526" s="339"/>
      <c r="D526" s="339"/>
      <c r="E526" s="339"/>
      <c r="F526" s="339"/>
      <c r="G526" s="339"/>
      <c r="H526" s="339"/>
      <c r="I526" s="339"/>
      <c r="J526" s="339"/>
      <c r="K526" s="339"/>
      <c r="L526" s="339"/>
      <c r="M526" s="340"/>
      <c r="N526" s="339"/>
      <c r="O526" s="339"/>
      <c r="P526" s="339"/>
      <c r="Q526" s="341"/>
      <c r="R526" s="178"/>
      <c r="S526" s="434"/>
      <c r="T526" s="434"/>
      <c r="U526" s="434"/>
      <c r="V526" s="339"/>
      <c r="W526" s="99">
        <f t="shared" si="15"/>
        <v>0</v>
      </c>
      <c r="X526" s="339"/>
      <c r="Y526" s="339"/>
      <c r="Z526" s="339"/>
      <c r="AA526" s="339"/>
      <c r="AB526" s="339"/>
      <c r="AC526" s="339"/>
      <c r="AD526" s="339"/>
      <c r="AE526" s="339"/>
      <c r="AF526" s="339"/>
      <c r="AG526" s="339"/>
      <c r="AH526" s="339"/>
      <c r="AI526" s="339"/>
      <c r="AJ526" s="339"/>
      <c r="AK526" s="339"/>
    </row>
    <row r="527" spans="1:37" ht="12.75" customHeight="1">
      <c r="A527" s="339"/>
      <c r="B527" s="466"/>
      <c r="C527" s="339"/>
      <c r="D527" s="339"/>
      <c r="E527" s="339"/>
      <c r="F527" s="339"/>
      <c r="G527" s="339"/>
      <c r="H527" s="339"/>
      <c r="I527" s="339"/>
      <c r="J527" s="339"/>
      <c r="K527" s="339"/>
      <c r="L527" s="339"/>
      <c r="M527" s="340"/>
      <c r="N527" s="339"/>
      <c r="O527" s="339"/>
      <c r="P527" s="339"/>
      <c r="Q527" s="341"/>
      <c r="R527" s="178"/>
      <c r="S527" s="434"/>
      <c r="T527" s="434"/>
      <c r="U527" s="434"/>
      <c r="V527" s="339"/>
      <c r="W527" s="99">
        <f t="shared" si="15"/>
        <v>0</v>
      </c>
      <c r="X527" s="339"/>
      <c r="Y527" s="339"/>
      <c r="Z527" s="339"/>
      <c r="AA527" s="339"/>
      <c r="AB527" s="339"/>
      <c r="AC527" s="339"/>
      <c r="AD527" s="339"/>
      <c r="AE527" s="339"/>
      <c r="AF527" s="339"/>
      <c r="AG527" s="339"/>
      <c r="AH527" s="339"/>
      <c r="AI527" s="339"/>
      <c r="AJ527" s="339"/>
      <c r="AK527" s="339"/>
    </row>
    <row r="528" spans="1:37" ht="12.75" customHeight="1">
      <c r="A528" s="339"/>
      <c r="B528" s="466"/>
      <c r="C528" s="339"/>
      <c r="D528" s="339"/>
      <c r="E528" s="339"/>
      <c r="F528" s="339"/>
      <c r="G528" s="339"/>
      <c r="H528" s="339"/>
      <c r="I528" s="339"/>
      <c r="J528" s="339"/>
      <c r="K528" s="339"/>
      <c r="L528" s="339"/>
      <c r="M528" s="340"/>
      <c r="N528" s="339"/>
      <c r="O528" s="339"/>
      <c r="P528" s="339"/>
      <c r="Q528" s="341"/>
      <c r="R528" s="178"/>
      <c r="S528" s="434"/>
      <c r="T528" s="434"/>
      <c r="U528" s="434"/>
      <c r="V528" s="339"/>
      <c r="W528" s="99">
        <f t="shared" si="15"/>
        <v>0</v>
      </c>
      <c r="X528" s="339"/>
      <c r="Y528" s="339"/>
      <c r="Z528" s="339"/>
      <c r="AA528" s="339"/>
      <c r="AB528" s="339"/>
      <c r="AC528" s="339"/>
      <c r="AD528" s="339"/>
      <c r="AE528" s="339"/>
      <c r="AF528" s="339"/>
      <c r="AG528" s="339"/>
      <c r="AH528" s="339"/>
      <c r="AI528" s="339"/>
      <c r="AJ528" s="339"/>
      <c r="AK528" s="339"/>
    </row>
    <row r="529" spans="1:37" ht="12.75" customHeight="1">
      <c r="A529" s="339"/>
      <c r="B529" s="466"/>
      <c r="C529" s="339"/>
      <c r="D529" s="339"/>
      <c r="E529" s="339"/>
      <c r="F529" s="339"/>
      <c r="G529" s="339"/>
      <c r="H529" s="339"/>
      <c r="I529" s="339"/>
      <c r="J529" s="339"/>
      <c r="K529" s="339"/>
      <c r="L529" s="339"/>
      <c r="M529" s="340"/>
      <c r="N529" s="339"/>
      <c r="O529" s="339"/>
      <c r="P529" s="339"/>
      <c r="Q529" s="341"/>
      <c r="R529" s="178"/>
      <c r="S529" s="434"/>
      <c r="T529" s="434"/>
      <c r="U529" s="434"/>
      <c r="V529" s="339"/>
      <c r="W529" s="99">
        <f t="shared" si="15"/>
        <v>0</v>
      </c>
      <c r="X529" s="339"/>
      <c r="Y529" s="339"/>
      <c r="Z529" s="339"/>
      <c r="AA529" s="339"/>
      <c r="AB529" s="339"/>
      <c r="AC529" s="339"/>
      <c r="AD529" s="339"/>
      <c r="AE529" s="339"/>
      <c r="AF529" s="339"/>
      <c r="AG529" s="339"/>
      <c r="AH529" s="339"/>
      <c r="AI529" s="339"/>
      <c r="AJ529" s="339"/>
      <c r="AK529" s="339"/>
    </row>
    <row r="530" spans="1:37" ht="12.75" customHeight="1">
      <c r="A530" s="339"/>
      <c r="B530" s="466"/>
      <c r="C530" s="339"/>
      <c r="D530" s="339"/>
      <c r="E530" s="339"/>
      <c r="F530" s="339"/>
      <c r="G530" s="339"/>
      <c r="H530" s="339"/>
      <c r="I530" s="339"/>
      <c r="J530" s="339"/>
      <c r="K530" s="339"/>
      <c r="L530" s="339"/>
      <c r="M530" s="340"/>
      <c r="N530" s="339"/>
      <c r="O530" s="339"/>
      <c r="P530" s="339"/>
      <c r="Q530" s="341"/>
      <c r="R530" s="178"/>
      <c r="S530" s="434"/>
      <c r="T530" s="434"/>
      <c r="U530" s="434"/>
      <c r="V530" s="339"/>
      <c r="W530" s="99">
        <f t="shared" si="15"/>
        <v>0</v>
      </c>
      <c r="X530" s="339"/>
      <c r="Y530" s="339"/>
      <c r="Z530" s="339"/>
      <c r="AA530" s="339"/>
      <c r="AB530" s="339"/>
      <c r="AC530" s="339"/>
      <c r="AD530" s="339"/>
      <c r="AE530" s="339"/>
      <c r="AF530" s="339"/>
      <c r="AG530" s="339"/>
      <c r="AH530" s="339"/>
      <c r="AI530" s="339"/>
      <c r="AJ530" s="339"/>
      <c r="AK530" s="339"/>
    </row>
    <row r="531" spans="1:37" ht="12.75" customHeight="1">
      <c r="A531" s="339"/>
      <c r="B531" s="466"/>
      <c r="C531" s="339"/>
      <c r="D531" s="339"/>
      <c r="E531" s="339"/>
      <c r="F531" s="339"/>
      <c r="G531" s="339"/>
      <c r="H531" s="339"/>
      <c r="I531" s="339"/>
      <c r="J531" s="339"/>
      <c r="K531" s="339"/>
      <c r="L531" s="339"/>
      <c r="M531" s="340"/>
      <c r="N531" s="339"/>
      <c r="O531" s="339"/>
      <c r="P531" s="339"/>
      <c r="Q531" s="341"/>
      <c r="R531" s="178"/>
      <c r="S531" s="434"/>
      <c r="T531" s="434"/>
      <c r="U531" s="434"/>
      <c r="V531" s="339"/>
      <c r="W531" s="99">
        <f t="shared" si="15"/>
        <v>0</v>
      </c>
      <c r="X531" s="339"/>
      <c r="Y531" s="339"/>
      <c r="Z531" s="339"/>
      <c r="AA531" s="339"/>
      <c r="AB531" s="339"/>
      <c r="AC531" s="339"/>
      <c r="AD531" s="339"/>
      <c r="AE531" s="339"/>
      <c r="AF531" s="339"/>
      <c r="AG531" s="339"/>
      <c r="AH531" s="339"/>
      <c r="AI531" s="339"/>
      <c r="AJ531" s="339"/>
      <c r="AK531" s="339"/>
    </row>
    <row r="532" spans="1:37" ht="12.75" customHeight="1">
      <c r="A532" s="339"/>
      <c r="B532" s="466"/>
      <c r="C532" s="339"/>
      <c r="D532" s="339"/>
      <c r="E532" s="339"/>
      <c r="F532" s="339"/>
      <c r="G532" s="339"/>
      <c r="H532" s="339"/>
      <c r="I532" s="339"/>
      <c r="J532" s="339"/>
      <c r="K532" s="339"/>
      <c r="L532" s="339"/>
      <c r="M532" s="340"/>
      <c r="N532" s="339"/>
      <c r="O532" s="339"/>
      <c r="P532" s="339"/>
      <c r="Q532" s="341"/>
      <c r="R532" s="178"/>
      <c r="S532" s="434"/>
      <c r="T532" s="434"/>
      <c r="U532" s="434"/>
      <c r="V532" s="339"/>
      <c r="W532" s="99">
        <f t="shared" si="15"/>
        <v>0</v>
      </c>
      <c r="X532" s="339"/>
      <c r="Y532" s="339"/>
      <c r="Z532" s="339"/>
      <c r="AA532" s="339"/>
      <c r="AB532" s="339"/>
      <c r="AC532" s="339"/>
      <c r="AD532" s="339"/>
      <c r="AE532" s="339"/>
      <c r="AF532" s="339"/>
      <c r="AG532" s="339"/>
      <c r="AH532" s="339"/>
      <c r="AI532" s="339"/>
      <c r="AJ532" s="339"/>
      <c r="AK532" s="339"/>
    </row>
    <row r="533" spans="1:37" ht="12.75" customHeight="1">
      <c r="A533" s="339"/>
      <c r="B533" s="466"/>
      <c r="C533" s="339"/>
      <c r="D533" s="339"/>
      <c r="E533" s="339"/>
      <c r="F533" s="339"/>
      <c r="G533" s="339"/>
      <c r="H533" s="339"/>
      <c r="I533" s="339"/>
      <c r="J533" s="339"/>
      <c r="K533" s="339"/>
      <c r="L533" s="339"/>
      <c r="M533" s="340"/>
      <c r="N533" s="339"/>
      <c r="O533" s="339"/>
      <c r="P533" s="339"/>
      <c r="Q533" s="341"/>
      <c r="R533" s="178"/>
      <c r="S533" s="434"/>
      <c r="T533" s="434"/>
      <c r="U533" s="434"/>
      <c r="V533" s="339"/>
      <c r="W533" s="99">
        <f t="shared" si="15"/>
        <v>0</v>
      </c>
      <c r="X533" s="339"/>
      <c r="Y533" s="339"/>
      <c r="Z533" s="339"/>
      <c r="AA533" s="339"/>
      <c r="AB533" s="339"/>
      <c r="AC533" s="339"/>
      <c r="AD533" s="339"/>
      <c r="AE533" s="339"/>
      <c r="AF533" s="339"/>
      <c r="AG533" s="339"/>
      <c r="AH533" s="339"/>
      <c r="AI533" s="339"/>
      <c r="AJ533" s="339"/>
      <c r="AK533" s="339"/>
    </row>
    <row r="534" spans="1:37" ht="12.75" customHeight="1">
      <c r="A534" s="339"/>
      <c r="B534" s="466"/>
      <c r="C534" s="339"/>
      <c r="D534" s="339"/>
      <c r="E534" s="339"/>
      <c r="F534" s="339"/>
      <c r="G534" s="339"/>
      <c r="H534" s="339"/>
      <c r="I534" s="339"/>
      <c r="J534" s="339"/>
      <c r="K534" s="339"/>
      <c r="L534" s="339"/>
      <c r="M534" s="340"/>
      <c r="N534" s="339"/>
      <c r="O534" s="339"/>
      <c r="P534" s="339"/>
      <c r="Q534" s="341"/>
      <c r="R534" s="178"/>
      <c r="S534" s="434"/>
      <c r="T534" s="434"/>
      <c r="U534" s="434"/>
      <c r="V534" s="339"/>
      <c r="W534" s="99">
        <f t="shared" si="15"/>
        <v>0</v>
      </c>
      <c r="X534" s="339"/>
      <c r="Y534" s="339"/>
      <c r="Z534" s="339"/>
      <c r="AA534" s="339"/>
      <c r="AB534" s="339"/>
      <c r="AC534" s="339"/>
      <c r="AD534" s="339"/>
      <c r="AE534" s="339"/>
      <c r="AF534" s="339"/>
      <c r="AG534" s="339"/>
      <c r="AH534" s="339"/>
      <c r="AI534" s="339"/>
      <c r="AJ534" s="339"/>
      <c r="AK534" s="339"/>
    </row>
    <row r="535" spans="1:37" ht="12.75" customHeight="1">
      <c r="A535" s="339"/>
      <c r="B535" s="466"/>
      <c r="C535" s="339"/>
      <c r="D535" s="339"/>
      <c r="E535" s="339"/>
      <c r="F535" s="339"/>
      <c r="G535" s="339"/>
      <c r="H535" s="339"/>
      <c r="I535" s="339"/>
      <c r="J535" s="339"/>
      <c r="K535" s="339"/>
      <c r="L535" s="339"/>
      <c r="M535" s="340"/>
      <c r="N535" s="339"/>
      <c r="O535" s="339"/>
      <c r="P535" s="339"/>
      <c r="Q535" s="341"/>
      <c r="R535" s="178"/>
      <c r="S535" s="434"/>
      <c r="T535" s="434"/>
      <c r="U535" s="434"/>
      <c r="V535" s="339"/>
      <c r="W535" s="99">
        <f t="shared" si="15"/>
        <v>0</v>
      </c>
      <c r="X535" s="339"/>
      <c r="Y535" s="339"/>
      <c r="Z535" s="339"/>
      <c r="AA535" s="339"/>
      <c r="AB535" s="339"/>
      <c r="AC535" s="339"/>
      <c r="AD535" s="339"/>
      <c r="AE535" s="339"/>
      <c r="AF535" s="339"/>
      <c r="AG535" s="339"/>
      <c r="AH535" s="339"/>
      <c r="AI535" s="339"/>
      <c r="AJ535" s="339"/>
      <c r="AK535" s="339"/>
    </row>
    <row r="536" spans="1:37" ht="12.75" customHeight="1">
      <c r="A536" s="339"/>
      <c r="B536" s="466"/>
      <c r="C536" s="339"/>
      <c r="D536" s="339"/>
      <c r="E536" s="339"/>
      <c r="F536" s="339"/>
      <c r="G536" s="339"/>
      <c r="H536" s="339"/>
      <c r="I536" s="339"/>
      <c r="J536" s="339"/>
      <c r="K536" s="339"/>
      <c r="L536" s="339"/>
      <c r="M536" s="340"/>
      <c r="N536" s="339"/>
      <c r="O536" s="339"/>
      <c r="P536" s="339"/>
      <c r="Q536" s="341"/>
      <c r="R536" s="178"/>
      <c r="S536" s="434"/>
      <c r="T536" s="434"/>
      <c r="U536" s="434"/>
      <c r="V536" s="339"/>
      <c r="W536" s="99">
        <f t="shared" si="15"/>
        <v>0</v>
      </c>
      <c r="X536" s="339"/>
      <c r="Y536" s="339"/>
      <c r="Z536" s="339"/>
      <c r="AA536" s="339"/>
      <c r="AB536" s="339"/>
      <c r="AC536" s="339"/>
      <c r="AD536" s="339"/>
      <c r="AE536" s="339"/>
      <c r="AF536" s="339"/>
      <c r="AG536" s="339"/>
      <c r="AH536" s="339"/>
      <c r="AI536" s="339"/>
      <c r="AJ536" s="339"/>
      <c r="AK536" s="339"/>
    </row>
    <row r="537" spans="1:37" ht="12.75" customHeight="1">
      <c r="A537" s="339"/>
      <c r="B537" s="466"/>
      <c r="C537" s="339"/>
      <c r="D537" s="339"/>
      <c r="E537" s="339"/>
      <c r="F537" s="339"/>
      <c r="G537" s="339"/>
      <c r="H537" s="339"/>
      <c r="I537" s="339"/>
      <c r="J537" s="339"/>
      <c r="K537" s="339"/>
      <c r="L537" s="339"/>
      <c r="M537" s="340"/>
      <c r="N537" s="339"/>
      <c r="O537" s="339"/>
      <c r="P537" s="339"/>
      <c r="Q537" s="341"/>
      <c r="R537" s="178"/>
      <c r="S537" s="434"/>
      <c r="T537" s="434"/>
      <c r="U537" s="434"/>
      <c r="V537" s="339"/>
      <c r="W537" s="99">
        <f t="shared" si="15"/>
        <v>0</v>
      </c>
      <c r="X537" s="339"/>
      <c r="Y537" s="339"/>
      <c r="Z537" s="339"/>
      <c r="AA537" s="339"/>
      <c r="AB537" s="339"/>
      <c r="AC537" s="339"/>
      <c r="AD537" s="339"/>
      <c r="AE537" s="339"/>
      <c r="AF537" s="339"/>
      <c r="AG537" s="339"/>
      <c r="AH537" s="339"/>
      <c r="AI537" s="339"/>
      <c r="AJ537" s="339"/>
      <c r="AK537" s="339"/>
    </row>
    <row r="538" spans="1:37" ht="12.75" customHeight="1">
      <c r="A538" s="339"/>
      <c r="B538" s="466"/>
      <c r="C538" s="339"/>
      <c r="D538" s="339"/>
      <c r="E538" s="339"/>
      <c r="F538" s="339"/>
      <c r="G538" s="339"/>
      <c r="H538" s="339"/>
      <c r="I538" s="339"/>
      <c r="J538" s="339"/>
      <c r="K538" s="339"/>
      <c r="L538" s="339"/>
      <c r="M538" s="340"/>
      <c r="N538" s="339"/>
      <c r="O538" s="339"/>
      <c r="P538" s="339"/>
      <c r="Q538" s="341"/>
      <c r="R538" s="178"/>
      <c r="S538" s="434"/>
      <c r="T538" s="434"/>
      <c r="U538" s="434"/>
      <c r="V538" s="339"/>
      <c r="W538" s="99">
        <f t="shared" si="15"/>
        <v>0</v>
      </c>
      <c r="X538" s="339"/>
      <c r="Y538" s="339"/>
      <c r="Z538" s="339"/>
      <c r="AA538" s="339"/>
      <c r="AB538" s="339"/>
      <c r="AC538" s="339"/>
      <c r="AD538" s="339"/>
      <c r="AE538" s="339"/>
      <c r="AF538" s="339"/>
      <c r="AG538" s="339"/>
      <c r="AH538" s="339"/>
      <c r="AI538" s="339"/>
      <c r="AJ538" s="339"/>
      <c r="AK538" s="339"/>
    </row>
    <row r="539" spans="1:37" ht="12.75" customHeight="1">
      <c r="A539" s="339"/>
      <c r="B539" s="466"/>
      <c r="C539" s="339"/>
      <c r="D539" s="339"/>
      <c r="E539" s="339"/>
      <c r="F539" s="339"/>
      <c r="G539" s="339"/>
      <c r="H539" s="339"/>
      <c r="I539" s="339"/>
      <c r="J539" s="339"/>
      <c r="K539" s="339"/>
      <c r="L539" s="339"/>
      <c r="M539" s="340"/>
      <c r="N539" s="339"/>
      <c r="O539" s="339"/>
      <c r="P539" s="339"/>
      <c r="Q539" s="341"/>
      <c r="R539" s="178"/>
      <c r="S539" s="434"/>
      <c r="T539" s="434"/>
      <c r="U539" s="434"/>
      <c r="V539" s="339"/>
      <c r="W539" s="99">
        <f t="shared" si="15"/>
        <v>0</v>
      </c>
      <c r="X539" s="339"/>
      <c r="Y539" s="339"/>
      <c r="Z539" s="339"/>
      <c r="AA539" s="339"/>
      <c r="AB539" s="339"/>
      <c r="AC539" s="339"/>
      <c r="AD539" s="339"/>
      <c r="AE539" s="339"/>
      <c r="AF539" s="339"/>
      <c r="AG539" s="339"/>
      <c r="AH539" s="339"/>
      <c r="AI539" s="339"/>
      <c r="AJ539" s="339"/>
      <c r="AK539" s="339"/>
    </row>
    <row r="540" spans="1:37" ht="12.75" customHeight="1">
      <c r="A540" s="339"/>
      <c r="B540" s="466"/>
      <c r="C540" s="339"/>
      <c r="D540" s="339"/>
      <c r="E540" s="339"/>
      <c r="F540" s="339"/>
      <c r="G540" s="339"/>
      <c r="H540" s="339"/>
      <c r="I540" s="339"/>
      <c r="J540" s="339"/>
      <c r="K540" s="339"/>
      <c r="L540" s="339"/>
      <c r="M540" s="340"/>
      <c r="N540" s="339"/>
      <c r="O540" s="339"/>
      <c r="P540" s="339"/>
      <c r="Q540" s="341"/>
      <c r="R540" s="178"/>
      <c r="S540" s="434"/>
      <c r="T540" s="434"/>
      <c r="U540" s="434"/>
      <c r="V540" s="339"/>
      <c r="W540" s="99">
        <f t="shared" si="15"/>
        <v>0</v>
      </c>
      <c r="X540" s="339"/>
      <c r="Y540" s="339"/>
      <c r="Z540" s="339"/>
      <c r="AA540" s="339"/>
      <c r="AB540" s="339"/>
      <c r="AC540" s="339"/>
      <c r="AD540" s="339"/>
      <c r="AE540" s="339"/>
      <c r="AF540" s="339"/>
      <c r="AG540" s="339"/>
      <c r="AH540" s="339"/>
      <c r="AI540" s="339"/>
      <c r="AJ540" s="339"/>
      <c r="AK540" s="339"/>
    </row>
    <row r="541" spans="1:37" ht="12.75" customHeight="1">
      <c r="A541" s="339"/>
      <c r="B541" s="466"/>
      <c r="C541" s="339"/>
      <c r="D541" s="339"/>
      <c r="E541" s="339"/>
      <c r="F541" s="339"/>
      <c r="G541" s="339"/>
      <c r="H541" s="339"/>
      <c r="I541" s="339"/>
      <c r="J541" s="339"/>
      <c r="K541" s="339"/>
      <c r="L541" s="339"/>
      <c r="M541" s="340"/>
      <c r="N541" s="339"/>
      <c r="O541" s="339"/>
      <c r="P541" s="339"/>
      <c r="Q541" s="341"/>
      <c r="R541" s="178"/>
      <c r="S541" s="434"/>
      <c r="T541" s="434"/>
      <c r="U541" s="434"/>
      <c r="V541" s="339"/>
      <c r="W541" s="99">
        <f t="shared" si="15"/>
        <v>0</v>
      </c>
      <c r="X541" s="339"/>
      <c r="Y541" s="339"/>
      <c r="Z541" s="339"/>
      <c r="AA541" s="339"/>
      <c r="AB541" s="339"/>
      <c r="AC541" s="339"/>
      <c r="AD541" s="339"/>
      <c r="AE541" s="339"/>
      <c r="AF541" s="339"/>
      <c r="AG541" s="339"/>
      <c r="AH541" s="339"/>
      <c r="AI541" s="339"/>
      <c r="AJ541" s="339"/>
      <c r="AK541" s="339"/>
    </row>
    <row r="542" spans="1:37" ht="12.75" customHeight="1">
      <c r="A542" s="339"/>
      <c r="B542" s="466"/>
      <c r="C542" s="339"/>
      <c r="D542" s="339"/>
      <c r="E542" s="339"/>
      <c r="F542" s="339"/>
      <c r="G542" s="339"/>
      <c r="H542" s="339"/>
      <c r="I542" s="339"/>
      <c r="J542" s="339"/>
      <c r="K542" s="339"/>
      <c r="L542" s="339"/>
      <c r="M542" s="340"/>
      <c r="N542" s="339"/>
      <c r="O542" s="339"/>
      <c r="P542" s="339"/>
      <c r="Q542" s="341"/>
      <c r="R542" s="178"/>
      <c r="S542" s="434"/>
      <c r="T542" s="434"/>
      <c r="U542" s="434"/>
      <c r="V542" s="339"/>
      <c r="W542" s="99">
        <f t="shared" si="15"/>
        <v>0</v>
      </c>
      <c r="X542" s="339"/>
      <c r="Y542" s="339"/>
      <c r="Z542" s="339"/>
      <c r="AA542" s="339"/>
      <c r="AB542" s="339"/>
      <c r="AC542" s="339"/>
      <c r="AD542" s="339"/>
      <c r="AE542" s="339"/>
      <c r="AF542" s="339"/>
      <c r="AG542" s="339"/>
      <c r="AH542" s="339"/>
      <c r="AI542" s="339"/>
      <c r="AJ542" s="339"/>
      <c r="AK542" s="339"/>
    </row>
    <row r="543" spans="1:37" ht="12.75" customHeight="1">
      <c r="A543" s="339"/>
      <c r="B543" s="466"/>
      <c r="C543" s="339"/>
      <c r="D543" s="339"/>
      <c r="E543" s="339"/>
      <c r="F543" s="339"/>
      <c r="G543" s="339"/>
      <c r="H543" s="339"/>
      <c r="I543" s="339"/>
      <c r="J543" s="339"/>
      <c r="K543" s="339"/>
      <c r="L543" s="339"/>
      <c r="M543" s="340"/>
      <c r="N543" s="339"/>
      <c r="O543" s="339"/>
      <c r="P543" s="339"/>
      <c r="Q543" s="341"/>
      <c r="R543" s="178"/>
      <c r="S543" s="434"/>
      <c r="T543" s="434"/>
      <c r="U543" s="434"/>
      <c r="V543" s="339"/>
      <c r="W543" s="99">
        <f t="shared" si="15"/>
        <v>0</v>
      </c>
      <c r="X543" s="339"/>
      <c r="Y543" s="339"/>
      <c r="Z543" s="339"/>
      <c r="AA543" s="339"/>
      <c r="AB543" s="339"/>
      <c r="AC543" s="339"/>
      <c r="AD543" s="339"/>
      <c r="AE543" s="339"/>
      <c r="AF543" s="339"/>
      <c r="AG543" s="339"/>
      <c r="AH543" s="339"/>
      <c r="AI543" s="339"/>
      <c r="AJ543" s="339"/>
      <c r="AK543" s="339"/>
    </row>
    <row r="544" spans="1:37" ht="12.75" customHeight="1">
      <c r="A544" s="339"/>
      <c r="B544" s="466"/>
      <c r="C544" s="339"/>
      <c r="D544" s="339"/>
      <c r="E544" s="339"/>
      <c r="F544" s="339"/>
      <c r="G544" s="339"/>
      <c r="H544" s="339"/>
      <c r="I544" s="339"/>
      <c r="J544" s="339"/>
      <c r="K544" s="339"/>
      <c r="L544" s="339"/>
      <c r="M544" s="340"/>
      <c r="N544" s="339"/>
      <c r="O544" s="339"/>
      <c r="P544" s="339"/>
      <c r="Q544" s="341"/>
      <c r="R544" s="178"/>
      <c r="S544" s="434"/>
      <c r="T544" s="434"/>
      <c r="U544" s="434"/>
      <c r="V544" s="339"/>
      <c r="W544" s="99">
        <f t="shared" si="15"/>
        <v>0</v>
      </c>
      <c r="X544" s="339"/>
      <c r="Y544" s="339"/>
      <c r="Z544" s="339"/>
      <c r="AA544" s="339"/>
      <c r="AB544" s="339"/>
      <c r="AC544" s="339"/>
      <c r="AD544" s="339"/>
      <c r="AE544" s="339"/>
      <c r="AF544" s="339"/>
      <c r="AG544" s="339"/>
      <c r="AH544" s="339"/>
      <c r="AI544" s="339"/>
      <c r="AJ544" s="339"/>
      <c r="AK544" s="339"/>
    </row>
    <row r="545" spans="1:37" ht="12.75" customHeight="1">
      <c r="A545" s="339"/>
      <c r="B545" s="466"/>
      <c r="C545" s="339"/>
      <c r="D545" s="339"/>
      <c r="E545" s="339"/>
      <c r="F545" s="339"/>
      <c r="G545" s="339"/>
      <c r="H545" s="339"/>
      <c r="I545" s="339"/>
      <c r="J545" s="339"/>
      <c r="K545" s="339"/>
      <c r="L545" s="339"/>
      <c r="M545" s="340"/>
      <c r="N545" s="339"/>
      <c r="O545" s="339"/>
      <c r="P545" s="339"/>
      <c r="Q545" s="341"/>
      <c r="R545" s="178"/>
      <c r="S545" s="434"/>
      <c r="T545" s="434"/>
      <c r="U545" s="434"/>
      <c r="V545" s="339"/>
      <c r="W545" s="99">
        <f t="shared" si="15"/>
        <v>0</v>
      </c>
      <c r="X545" s="339"/>
      <c r="Y545" s="339"/>
      <c r="Z545" s="339"/>
      <c r="AA545" s="339"/>
      <c r="AB545" s="339"/>
      <c r="AC545" s="339"/>
      <c r="AD545" s="339"/>
      <c r="AE545" s="339"/>
      <c r="AF545" s="339"/>
      <c r="AG545" s="339"/>
      <c r="AH545" s="339"/>
      <c r="AI545" s="339"/>
      <c r="AJ545" s="339"/>
      <c r="AK545" s="339"/>
    </row>
    <row r="546" spans="1:37" ht="12.75" customHeight="1">
      <c r="A546" s="339"/>
      <c r="B546" s="466"/>
      <c r="C546" s="339"/>
      <c r="D546" s="339"/>
      <c r="E546" s="339"/>
      <c r="F546" s="339"/>
      <c r="G546" s="339"/>
      <c r="H546" s="339"/>
      <c r="I546" s="339"/>
      <c r="J546" s="339"/>
      <c r="K546" s="339"/>
      <c r="L546" s="339"/>
      <c r="M546" s="340"/>
      <c r="N546" s="339"/>
      <c r="O546" s="339"/>
      <c r="P546" s="339"/>
      <c r="Q546" s="341"/>
      <c r="R546" s="178"/>
      <c r="S546" s="434"/>
      <c r="T546" s="434"/>
      <c r="U546" s="434"/>
      <c r="V546" s="339"/>
      <c r="W546" s="99">
        <f t="shared" si="15"/>
        <v>0</v>
      </c>
      <c r="X546" s="339"/>
      <c r="Y546" s="339"/>
      <c r="Z546" s="339"/>
      <c r="AA546" s="339"/>
      <c r="AB546" s="339"/>
      <c r="AC546" s="339"/>
      <c r="AD546" s="339"/>
      <c r="AE546" s="339"/>
      <c r="AF546" s="339"/>
      <c r="AG546" s="339"/>
      <c r="AH546" s="339"/>
      <c r="AI546" s="339"/>
      <c r="AJ546" s="339"/>
      <c r="AK546" s="339"/>
    </row>
    <row r="547" spans="1:37" ht="12.75" customHeight="1">
      <c r="A547" s="339"/>
      <c r="B547" s="466"/>
      <c r="C547" s="339"/>
      <c r="D547" s="339"/>
      <c r="E547" s="339"/>
      <c r="F547" s="339"/>
      <c r="G547" s="339"/>
      <c r="H547" s="339"/>
      <c r="I547" s="339"/>
      <c r="J547" s="339"/>
      <c r="K547" s="339"/>
      <c r="L547" s="339"/>
      <c r="M547" s="340"/>
      <c r="N547" s="339"/>
      <c r="O547" s="339"/>
      <c r="P547" s="339"/>
      <c r="Q547" s="341"/>
      <c r="R547" s="178"/>
      <c r="S547" s="434"/>
      <c r="T547" s="434"/>
      <c r="U547" s="434"/>
      <c r="V547" s="339"/>
      <c r="W547" s="99">
        <f t="shared" si="15"/>
        <v>0</v>
      </c>
      <c r="X547" s="339"/>
      <c r="Y547" s="339"/>
      <c r="Z547" s="339"/>
      <c r="AA547" s="339"/>
      <c r="AB547" s="339"/>
      <c r="AC547" s="339"/>
      <c r="AD547" s="339"/>
      <c r="AE547" s="339"/>
      <c r="AF547" s="339"/>
      <c r="AG547" s="339"/>
      <c r="AH547" s="339"/>
      <c r="AI547" s="339"/>
      <c r="AJ547" s="339"/>
      <c r="AK547" s="339"/>
    </row>
    <row r="548" spans="1:37" ht="12.75" customHeight="1">
      <c r="A548" s="339"/>
      <c r="B548" s="466"/>
      <c r="C548" s="339"/>
      <c r="D548" s="339"/>
      <c r="E548" s="339"/>
      <c r="F548" s="339"/>
      <c r="G548" s="339"/>
      <c r="H548" s="339"/>
      <c r="I548" s="339"/>
      <c r="J548" s="339"/>
      <c r="K548" s="339"/>
      <c r="L548" s="339"/>
      <c r="M548" s="340"/>
      <c r="N548" s="339"/>
      <c r="O548" s="339"/>
      <c r="P548" s="339"/>
      <c r="Q548" s="341"/>
      <c r="R548" s="178"/>
      <c r="S548" s="434"/>
      <c r="T548" s="434"/>
      <c r="U548" s="434"/>
      <c r="V548" s="339"/>
      <c r="W548" s="99">
        <f t="shared" si="15"/>
        <v>0</v>
      </c>
      <c r="X548" s="339"/>
      <c r="Y548" s="339"/>
      <c r="Z548" s="339"/>
      <c r="AA548" s="339"/>
      <c r="AB548" s="339"/>
      <c r="AC548" s="339"/>
      <c r="AD548" s="339"/>
      <c r="AE548" s="339"/>
      <c r="AF548" s="339"/>
      <c r="AG548" s="339"/>
      <c r="AH548" s="339"/>
      <c r="AI548" s="339"/>
      <c r="AJ548" s="339"/>
      <c r="AK548" s="339"/>
    </row>
    <row r="549" spans="1:37" ht="12.75" customHeight="1">
      <c r="A549" s="339"/>
      <c r="B549" s="466"/>
      <c r="C549" s="339"/>
      <c r="D549" s="339"/>
      <c r="E549" s="339"/>
      <c r="F549" s="339"/>
      <c r="G549" s="339"/>
      <c r="H549" s="339"/>
      <c r="I549" s="339"/>
      <c r="J549" s="339"/>
      <c r="K549" s="339"/>
      <c r="L549" s="339"/>
      <c r="M549" s="340"/>
      <c r="N549" s="339"/>
      <c r="O549" s="339"/>
      <c r="P549" s="339"/>
      <c r="Q549" s="341"/>
      <c r="R549" s="178"/>
      <c r="S549" s="434"/>
      <c r="T549" s="434"/>
      <c r="U549" s="434"/>
      <c r="V549" s="339"/>
      <c r="W549" s="99">
        <f t="shared" si="15"/>
        <v>0</v>
      </c>
      <c r="X549" s="339"/>
      <c r="Y549" s="339"/>
      <c r="Z549" s="339"/>
      <c r="AA549" s="339"/>
      <c r="AB549" s="339"/>
      <c r="AC549" s="339"/>
      <c r="AD549" s="339"/>
      <c r="AE549" s="339"/>
      <c r="AF549" s="339"/>
      <c r="AG549" s="339"/>
      <c r="AH549" s="339"/>
      <c r="AI549" s="339"/>
      <c r="AJ549" s="339"/>
      <c r="AK549" s="339"/>
    </row>
    <row r="550" spans="1:37" ht="12.75" customHeight="1">
      <c r="A550" s="339"/>
      <c r="B550" s="466"/>
      <c r="C550" s="339"/>
      <c r="D550" s="339"/>
      <c r="E550" s="339"/>
      <c r="F550" s="339"/>
      <c r="G550" s="339"/>
      <c r="H550" s="339"/>
      <c r="I550" s="339"/>
      <c r="J550" s="339"/>
      <c r="K550" s="339"/>
      <c r="L550" s="339"/>
      <c r="M550" s="340"/>
      <c r="N550" s="339"/>
      <c r="O550" s="339"/>
      <c r="P550" s="339"/>
      <c r="Q550" s="341"/>
      <c r="R550" s="178"/>
      <c r="S550" s="434"/>
      <c r="T550" s="434"/>
      <c r="U550" s="434"/>
      <c r="V550" s="339"/>
      <c r="W550" s="99">
        <f t="shared" si="15"/>
        <v>0</v>
      </c>
      <c r="X550" s="339"/>
      <c r="Y550" s="339"/>
      <c r="Z550" s="339"/>
      <c r="AA550" s="339"/>
      <c r="AB550" s="339"/>
      <c r="AC550" s="339"/>
      <c r="AD550" s="339"/>
      <c r="AE550" s="339"/>
      <c r="AF550" s="339"/>
      <c r="AG550" s="339"/>
      <c r="AH550" s="339"/>
      <c r="AI550" s="339"/>
      <c r="AJ550" s="339"/>
      <c r="AK550" s="339"/>
    </row>
    <row r="551" spans="1:37" ht="12.75" customHeight="1">
      <c r="A551" s="339"/>
      <c r="B551" s="466"/>
      <c r="C551" s="339"/>
      <c r="D551" s="339"/>
      <c r="E551" s="339"/>
      <c r="F551" s="339"/>
      <c r="G551" s="339"/>
      <c r="H551" s="339"/>
      <c r="I551" s="339"/>
      <c r="J551" s="339"/>
      <c r="K551" s="339"/>
      <c r="L551" s="339"/>
      <c r="M551" s="340"/>
      <c r="N551" s="339"/>
      <c r="O551" s="339"/>
      <c r="P551" s="339"/>
      <c r="Q551" s="341"/>
      <c r="R551" s="178"/>
      <c r="S551" s="434"/>
      <c r="T551" s="434"/>
      <c r="U551" s="434"/>
      <c r="V551" s="339"/>
      <c r="W551" s="99">
        <f t="shared" si="15"/>
        <v>0</v>
      </c>
      <c r="X551" s="339"/>
      <c r="Y551" s="339"/>
      <c r="Z551" s="339"/>
      <c r="AA551" s="339"/>
      <c r="AB551" s="339"/>
      <c r="AC551" s="339"/>
      <c r="AD551" s="339"/>
      <c r="AE551" s="339"/>
      <c r="AF551" s="339"/>
      <c r="AG551" s="339"/>
      <c r="AH551" s="339"/>
      <c r="AI551" s="339"/>
      <c r="AJ551" s="339"/>
      <c r="AK551" s="339"/>
    </row>
    <row r="552" spans="1:37" ht="12.75" customHeight="1">
      <c r="A552" s="339"/>
      <c r="B552" s="466"/>
      <c r="C552" s="339"/>
      <c r="D552" s="339"/>
      <c r="E552" s="339"/>
      <c r="F552" s="339"/>
      <c r="G552" s="339"/>
      <c r="H552" s="339"/>
      <c r="I552" s="339"/>
      <c r="J552" s="339"/>
      <c r="K552" s="339"/>
      <c r="L552" s="339"/>
      <c r="M552" s="340"/>
      <c r="N552" s="339"/>
      <c r="O552" s="339"/>
      <c r="P552" s="339"/>
      <c r="Q552" s="341"/>
      <c r="R552" s="178"/>
      <c r="S552" s="434"/>
      <c r="T552" s="434"/>
      <c r="U552" s="434"/>
      <c r="V552" s="339"/>
      <c r="W552" s="99">
        <f t="shared" si="15"/>
        <v>0</v>
      </c>
      <c r="X552" s="339"/>
      <c r="Y552" s="339"/>
      <c r="Z552" s="339"/>
      <c r="AA552" s="339"/>
      <c r="AB552" s="339"/>
      <c r="AC552" s="339"/>
      <c r="AD552" s="339"/>
      <c r="AE552" s="339"/>
      <c r="AF552" s="339"/>
      <c r="AG552" s="339"/>
      <c r="AH552" s="339"/>
      <c r="AI552" s="339"/>
      <c r="AJ552" s="339"/>
      <c r="AK552" s="339"/>
    </row>
    <row r="553" spans="1:37" ht="12.75" customHeight="1">
      <c r="A553" s="339"/>
      <c r="B553" s="466"/>
      <c r="C553" s="339"/>
      <c r="D553" s="339"/>
      <c r="E553" s="339"/>
      <c r="F553" s="339"/>
      <c r="G553" s="339"/>
      <c r="H553" s="339"/>
      <c r="I553" s="339"/>
      <c r="J553" s="339"/>
      <c r="K553" s="339"/>
      <c r="L553" s="339"/>
      <c r="M553" s="340"/>
      <c r="N553" s="339"/>
      <c r="O553" s="339"/>
      <c r="P553" s="339"/>
      <c r="Q553" s="341"/>
      <c r="R553" s="178"/>
      <c r="S553" s="434"/>
      <c r="T553" s="434"/>
      <c r="U553" s="434"/>
      <c r="V553" s="339"/>
      <c r="W553" s="99">
        <f t="shared" si="15"/>
        <v>0</v>
      </c>
      <c r="X553" s="339"/>
      <c r="Y553" s="339"/>
      <c r="Z553" s="339"/>
      <c r="AA553" s="339"/>
      <c r="AB553" s="339"/>
      <c r="AC553" s="339"/>
      <c r="AD553" s="339"/>
      <c r="AE553" s="339"/>
      <c r="AF553" s="339"/>
      <c r="AG553" s="339"/>
      <c r="AH553" s="339"/>
      <c r="AI553" s="339"/>
      <c r="AJ553" s="339"/>
      <c r="AK553" s="339"/>
    </row>
    <row r="554" spans="1:37" ht="12.75" customHeight="1">
      <c r="A554" s="339"/>
      <c r="B554" s="466"/>
      <c r="C554" s="339"/>
      <c r="D554" s="339"/>
      <c r="E554" s="339"/>
      <c r="F554" s="339"/>
      <c r="G554" s="339"/>
      <c r="H554" s="339"/>
      <c r="I554" s="339"/>
      <c r="J554" s="339"/>
      <c r="K554" s="339"/>
      <c r="L554" s="339"/>
      <c r="M554" s="340"/>
      <c r="N554" s="339"/>
      <c r="O554" s="339"/>
      <c r="P554" s="339"/>
      <c r="Q554" s="341"/>
      <c r="R554" s="178"/>
      <c r="S554" s="434"/>
      <c r="T554" s="434"/>
      <c r="U554" s="434"/>
      <c r="V554" s="339"/>
      <c r="W554" s="99">
        <f t="shared" si="15"/>
        <v>0</v>
      </c>
      <c r="X554" s="339"/>
      <c r="Y554" s="339"/>
      <c r="Z554" s="339"/>
      <c r="AA554" s="339"/>
      <c r="AB554" s="339"/>
      <c r="AC554" s="339"/>
      <c r="AD554" s="339"/>
      <c r="AE554" s="339"/>
      <c r="AF554" s="339"/>
      <c r="AG554" s="339"/>
      <c r="AH554" s="339"/>
      <c r="AI554" s="339"/>
      <c r="AJ554" s="339"/>
      <c r="AK554" s="339"/>
    </row>
    <row r="555" spans="1:37" ht="12.75" customHeight="1">
      <c r="A555" s="339"/>
      <c r="B555" s="466"/>
      <c r="C555" s="339"/>
      <c r="D555" s="339"/>
      <c r="E555" s="339"/>
      <c r="F555" s="339"/>
      <c r="G555" s="339"/>
      <c r="H555" s="339"/>
      <c r="I555" s="339"/>
      <c r="J555" s="339"/>
      <c r="K555" s="339"/>
      <c r="L555" s="339"/>
      <c r="M555" s="340"/>
      <c r="N555" s="339"/>
      <c r="O555" s="339"/>
      <c r="P555" s="339"/>
      <c r="Q555" s="341"/>
      <c r="R555" s="178"/>
      <c r="S555" s="434"/>
      <c r="T555" s="434"/>
      <c r="U555" s="434"/>
      <c r="V555" s="339"/>
      <c r="W555" s="99">
        <f t="shared" si="15"/>
        <v>0</v>
      </c>
      <c r="X555" s="339"/>
      <c r="Y555" s="339"/>
      <c r="Z555" s="339"/>
      <c r="AA555" s="339"/>
      <c r="AB555" s="339"/>
      <c r="AC555" s="339"/>
      <c r="AD555" s="339"/>
      <c r="AE555" s="339"/>
      <c r="AF555" s="339"/>
      <c r="AG555" s="339"/>
      <c r="AH555" s="339"/>
      <c r="AI555" s="339"/>
      <c r="AJ555" s="339"/>
      <c r="AK555" s="339"/>
    </row>
    <row r="556" spans="1:37" ht="12.75" customHeight="1">
      <c r="A556" s="339"/>
      <c r="B556" s="466"/>
      <c r="C556" s="339"/>
      <c r="D556" s="339"/>
      <c r="E556" s="339"/>
      <c r="F556" s="339"/>
      <c r="G556" s="339"/>
      <c r="H556" s="339"/>
      <c r="I556" s="339"/>
      <c r="J556" s="339"/>
      <c r="K556" s="339"/>
      <c r="L556" s="339"/>
      <c r="M556" s="340"/>
      <c r="N556" s="339"/>
      <c r="O556" s="339"/>
      <c r="P556" s="339"/>
      <c r="Q556" s="341"/>
      <c r="R556" s="178"/>
      <c r="S556" s="434"/>
      <c r="T556" s="434"/>
      <c r="U556" s="434"/>
      <c r="V556" s="339"/>
      <c r="W556" s="99">
        <f t="shared" si="15"/>
        <v>0</v>
      </c>
      <c r="X556" s="339"/>
      <c r="Y556" s="339"/>
      <c r="Z556" s="339"/>
      <c r="AA556" s="339"/>
      <c r="AB556" s="339"/>
      <c r="AC556" s="339"/>
      <c r="AD556" s="339"/>
      <c r="AE556" s="339"/>
      <c r="AF556" s="339"/>
      <c r="AG556" s="339"/>
      <c r="AH556" s="339"/>
      <c r="AI556" s="339"/>
      <c r="AJ556" s="339"/>
      <c r="AK556" s="339"/>
    </row>
    <row r="557" spans="1:37" ht="12.75" customHeight="1">
      <c r="A557" s="339"/>
      <c r="B557" s="466"/>
      <c r="C557" s="339"/>
      <c r="D557" s="339"/>
      <c r="E557" s="339"/>
      <c r="F557" s="339"/>
      <c r="G557" s="339"/>
      <c r="H557" s="339"/>
      <c r="I557" s="339"/>
      <c r="J557" s="339"/>
      <c r="K557" s="339"/>
      <c r="L557" s="339"/>
      <c r="M557" s="340"/>
      <c r="N557" s="339"/>
      <c r="O557" s="339"/>
      <c r="P557" s="339"/>
      <c r="Q557" s="341"/>
      <c r="R557" s="178"/>
      <c r="S557" s="434"/>
      <c r="T557" s="434"/>
      <c r="U557" s="434"/>
      <c r="V557" s="339"/>
      <c r="W557" s="99">
        <f t="shared" si="15"/>
        <v>0</v>
      </c>
      <c r="X557" s="339"/>
      <c r="Y557" s="339"/>
      <c r="Z557" s="339"/>
      <c r="AA557" s="339"/>
      <c r="AB557" s="339"/>
      <c r="AC557" s="339"/>
      <c r="AD557" s="339"/>
      <c r="AE557" s="339"/>
      <c r="AF557" s="339"/>
      <c r="AG557" s="339"/>
      <c r="AH557" s="339"/>
      <c r="AI557" s="339"/>
      <c r="AJ557" s="339"/>
      <c r="AK557" s="339"/>
    </row>
    <row r="558" spans="1:37" ht="12.75" customHeight="1">
      <c r="A558" s="339"/>
      <c r="B558" s="466"/>
      <c r="C558" s="339"/>
      <c r="D558" s="339"/>
      <c r="E558" s="339"/>
      <c r="F558" s="339"/>
      <c r="G558" s="339"/>
      <c r="H558" s="339"/>
      <c r="I558" s="339"/>
      <c r="J558" s="339"/>
      <c r="K558" s="339"/>
      <c r="L558" s="339"/>
      <c r="M558" s="340"/>
      <c r="N558" s="339"/>
      <c r="O558" s="339"/>
      <c r="P558" s="339"/>
      <c r="Q558" s="341"/>
      <c r="R558" s="178"/>
      <c r="S558" s="434"/>
      <c r="T558" s="434"/>
      <c r="U558" s="434"/>
      <c r="V558" s="339"/>
      <c r="W558" s="99">
        <f t="shared" si="15"/>
        <v>0</v>
      </c>
      <c r="X558" s="339"/>
      <c r="Y558" s="339"/>
      <c r="Z558" s="339"/>
      <c r="AA558" s="339"/>
      <c r="AB558" s="339"/>
      <c r="AC558" s="339"/>
      <c r="AD558" s="339"/>
      <c r="AE558" s="339"/>
      <c r="AF558" s="339"/>
      <c r="AG558" s="339"/>
      <c r="AH558" s="339"/>
      <c r="AI558" s="339"/>
      <c r="AJ558" s="339"/>
      <c r="AK558" s="339"/>
    </row>
    <row r="559" spans="1:37" ht="12.75" customHeight="1">
      <c r="A559" s="339"/>
      <c r="B559" s="466"/>
      <c r="C559" s="339"/>
      <c r="D559" s="339"/>
      <c r="E559" s="339"/>
      <c r="F559" s="339"/>
      <c r="G559" s="339"/>
      <c r="H559" s="339"/>
      <c r="I559" s="339"/>
      <c r="J559" s="339"/>
      <c r="K559" s="339"/>
      <c r="L559" s="339"/>
      <c r="M559" s="340"/>
      <c r="N559" s="339"/>
      <c r="O559" s="339"/>
      <c r="P559" s="339"/>
      <c r="Q559" s="341"/>
      <c r="R559" s="178"/>
      <c r="S559" s="434"/>
      <c r="T559" s="434"/>
      <c r="U559" s="434"/>
      <c r="V559" s="339"/>
      <c r="W559" s="99">
        <f t="shared" si="15"/>
        <v>0</v>
      </c>
      <c r="X559" s="339"/>
      <c r="Y559" s="339"/>
      <c r="Z559" s="339"/>
      <c r="AA559" s="339"/>
      <c r="AB559" s="339"/>
      <c r="AC559" s="339"/>
      <c r="AD559" s="339"/>
      <c r="AE559" s="339"/>
      <c r="AF559" s="339"/>
      <c r="AG559" s="339"/>
      <c r="AH559" s="339"/>
      <c r="AI559" s="339"/>
      <c r="AJ559" s="339"/>
      <c r="AK559" s="339"/>
    </row>
    <row r="560" spans="1:37" ht="12.75" customHeight="1">
      <c r="A560" s="339"/>
      <c r="B560" s="466"/>
      <c r="C560" s="339"/>
      <c r="D560" s="339"/>
      <c r="E560" s="339"/>
      <c r="F560" s="339"/>
      <c r="G560" s="339"/>
      <c r="H560" s="339"/>
      <c r="I560" s="339"/>
      <c r="J560" s="339"/>
      <c r="K560" s="339"/>
      <c r="L560" s="339"/>
      <c r="M560" s="340"/>
      <c r="N560" s="339"/>
      <c r="O560" s="339"/>
      <c r="P560" s="339"/>
      <c r="Q560" s="341"/>
      <c r="R560" s="178"/>
      <c r="S560" s="434"/>
      <c r="T560" s="434"/>
      <c r="U560" s="434"/>
      <c r="V560" s="339"/>
      <c r="W560" s="99">
        <f t="shared" si="15"/>
        <v>0</v>
      </c>
      <c r="X560" s="339"/>
      <c r="Y560" s="339"/>
      <c r="Z560" s="339"/>
      <c r="AA560" s="339"/>
      <c r="AB560" s="339"/>
      <c r="AC560" s="339"/>
      <c r="AD560" s="339"/>
      <c r="AE560" s="339"/>
      <c r="AF560" s="339"/>
      <c r="AG560" s="339"/>
      <c r="AH560" s="339"/>
      <c r="AI560" s="339"/>
      <c r="AJ560" s="339"/>
      <c r="AK560" s="339"/>
    </row>
    <row r="561" spans="1:37" ht="12.75" customHeight="1">
      <c r="A561" s="339"/>
      <c r="B561" s="466"/>
      <c r="C561" s="339"/>
      <c r="D561" s="339"/>
      <c r="E561" s="339"/>
      <c r="F561" s="339"/>
      <c r="G561" s="339"/>
      <c r="H561" s="339"/>
      <c r="I561" s="339"/>
      <c r="J561" s="339"/>
      <c r="K561" s="339"/>
      <c r="L561" s="339"/>
      <c r="M561" s="340"/>
      <c r="N561" s="339"/>
      <c r="O561" s="339"/>
      <c r="P561" s="339"/>
      <c r="Q561" s="341"/>
      <c r="R561" s="178"/>
      <c r="S561" s="434"/>
      <c r="T561" s="434"/>
      <c r="U561" s="434"/>
      <c r="V561" s="339"/>
      <c r="W561" s="99">
        <f t="shared" si="15"/>
        <v>0</v>
      </c>
      <c r="X561" s="339"/>
      <c r="Y561" s="339"/>
      <c r="Z561" s="339"/>
      <c r="AA561" s="339"/>
      <c r="AB561" s="339"/>
      <c r="AC561" s="339"/>
      <c r="AD561" s="339"/>
      <c r="AE561" s="339"/>
      <c r="AF561" s="339"/>
      <c r="AG561" s="339"/>
      <c r="AH561" s="339"/>
      <c r="AI561" s="339"/>
      <c r="AJ561" s="339"/>
      <c r="AK561" s="339"/>
    </row>
    <row r="562" spans="1:37" ht="12.75" customHeight="1">
      <c r="A562" s="339"/>
      <c r="B562" s="466"/>
      <c r="C562" s="339"/>
      <c r="D562" s="339"/>
      <c r="E562" s="339"/>
      <c r="F562" s="339"/>
      <c r="G562" s="339"/>
      <c r="H562" s="339"/>
      <c r="I562" s="339"/>
      <c r="J562" s="339"/>
      <c r="K562" s="339"/>
      <c r="L562" s="339"/>
      <c r="M562" s="340"/>
      <c r="N562" s="339"/>
      <c r="O562" s="339"/>
      <c r="P562" s="339"/>
      <c r="Q562" s="341"/>
      <c r="R562" s="178"/>
      <c r="S562" s="434"/>
      <c r="T562" s="434"/>
      <c r="U562" s="434"/>
      <c r="V562" s="339"/>
      <c r="W562" s="99">
        <f t="shared" si="15"/>
        <v>0</v>
      </c>
      <c r="X562" s="339"/>
      <c r="Y562" s="339"/>
      <c r="Z562" s="339"/>
      <c r="AA562" s="339"/>
      <c r="AB562" s="339"/>
      <c r="AC562" s="339"/>
      <c r="AD562" s="339"/>
      <c r="AE562" s="339"/>
      <c r="AF562" s="339"/>
      <c r="AG562" s="339"/>
      <c r="AH562" s="339"/>
      <c r="AI562" s="339"/>
      <c r="AJ562" s="339"/>
      <c r="AK562" s="339"/>
    </row>
    <row r="563" spans="1:37" ht="12.75" customHeight="1">
      <c r="A563" s="339"/>
      <c r="B563" s="466"/>
      <c r="C563" s="339"/>
      <c r="D563" s="339"/>
      <c r="E563" s="339"/>
      <c r="F563" s="339"/>
      <c r="G563" s="339"/>
      <c r="H563" s="339"/>
      <c r="I563" s="339"/>
      <c r="J563" s="339"/>
      <c r="K563" s="339"/>
      <c r="L563" s="339"/>
      <c r="M563" s="340"/>
      <c r="N563" s="339"/>
      <c r="O563" s="339"/>
      <c r="P563" s="339"/>
      <c r="Q563" s="341"/>
      <c r="R563" s="178"/>
      <c r="S563" s="434"/>
      <c r="T563" s="434"/>
      <c r="U563" s="434"/>
      <c r="V563" s="339"/>
      <c r="W563" s="99">
        <f t="shared" si="15"/>
        <v>0</v>
      </c>
      <c r="X563" s="339"/>
      <c r="Y563" s="339"/>
      <c r="Z563" s="339"/>
      <c r="AA563" s="339"/>
      <c r="AB563" s="339"/>
      <c r="AC563" s="339"/>
      <c r="AD563" s="339"/>
      <c r="AE563" s="339"/>
      <c r="AF563" s="339"/>
      <c r="AG563" s="339"/>
      <c r="AH563" s="339"/>
      <c r="AI563" s="339"/>
      <c r="AJ563" s="339"/>
      <c r="AK563" s="339"/>
    </row>
    <row r="564" spans="1:37" ht="12.75" customHeight="1">
      <c r="A564" s="339"/>
      <c r="B564" s="466"/>
      <c r="C564" s="339"/>
      <c r="D564" s="339"/>
      <c r="E564" s="339"/>
      <c r="F564" s="339"/>
      <c r="G564" s="339"/>
      <c r="H564" s="339"/>
      <c r="I564" s="339"/>
      <c r="J564" s="339"/>
      <c r="K564" s="339"/>
      <c r="L564" s="339"/>
      <c r="M564" s="340"/>
      <c r="N564" s="339"/>
      <c r="O564" s="339"/>
      <c r="P564" s="339"/>
      <c r="Q564" s="341"/>
      <c r="R564" s="178"/>
      <c r="S564" s="434"/>
      <c r="T564" s="434"/>
      <c r="U564" s="434"/>
      <c r="V564" s="339"/>
      <c r="W564" s="99">
        <f t="shared" si="15"/>
        <v>0</v>
      </c>
      <c r="X564" s="339"/>
      <c r="Y564" s="339"/>
      <c r="Z564" s="339"/>
      <c r="AA564" s="339"/>
      <c r="AB564" s="339"/>
      <c r="AC564" s="339"/>
      <c r="AD564" s="339"/>
      <c r="AE564" s="339"/>
      <c r="AF564" s="339"/>
      <c r="AG564" s="339"/>
      <c r="AH564" s="339"/>
      <c r="AI564" s="339"/>
      <c r="AJ564" s="339"/>
      <c r="AK564" s="339"/>
    </row>
    <row r="565" spans="1:37" ht="12.75" customHeight="1">
      <c r="A565" s="339"/>
      <c r="B565" s="466"/>
      <c r="C565" s="339"/>
      <c r="D565" s="339"/>
      <c r="E565" s="339"/>
      <c r="F565" s="339"/>
      <c r="G565" s="339"/>
      <c r="H565" s="339"/>
      <c r="I565" s="339"/>
      <c r="J565" s="339"/>
      <c r="K565" s="339"/>
      <c r="L565" s="339"/>
      <c r="M565" s="340"/>
      <c r="N565" s="339"/>
      <c r="O565" s="339"/>
      <c r="P565" s="339"/>
      <c r="Q565" s="341"/>
      <c r="R565" s="178"/>
      <c r="S565" s="434"/>
      <c r="T565" s="434"/>
      <c r="U565" s="434"/>
      <c r="V565" s="339"/>
      <c r="W565" s="99">
        <f t="shared" si="15"/>
        <v>0</v>
      </c>
      <c r="X565" s="339"/>
      <c r="Y565" s="339"/>
      <c r="Z565" s="339"/>
      <c r="AA565" s="339"/>
      <c r="AB565" s="339"/>
      <c r="AC565" s="339"/>
      <c r="AD565" s="339"/>
      <c r="AE565" s="339"/>
      <c r="AF565" s="339"/>
      <c r="AG565" s="339"/>
      <c r="AH565" s="339"/>
      <c r="AI565" s="339"/>
      <c r="AJ565" s="339"/>
      <c r="AK565" s="339"/>
    </row>
    <row r="566" spans="1:37" ht="12.75" customHeight="1">
      <c r="A566" s="339"/>
      <c r="B566" s="466"/>
      <c r="C566" s="339"/>
      <c r="D566" s="339"/>
      <c r="E566" s="339"/>
      <c r="F566" s="339"/>
      <c r="G566" s="339"/>
      <c r="H566" s="339"/>
      <c r="I566" s="339"/>
      <c r="J566" s="339"/>
      <c r="K566" s="339"/>
      <c r="L566" s="339"/>
      <c r="M566" s="340"/>
      <c r="N566" s="339"/>
      <c r="O566" s="339"/>
      <c r="P566" s="339"/>
      <c r="Q566" s="341"/>
      <c r="R566" s="178"/>
      <c r="S566" s="434"/>
      <c r="T566" s="434"/>
      <c r="U566" s="434"/>
      <c r="V566" s="339"/>
      <c r="W566" s="99">
        <f t="shared" si="15"/>
        <v>0</v>
      </c>
      <c r="X566" s="339"/>
      <c r="Y566" s="339"/>
      <c r="Z566" s="339"/>
      <c r="AA566" s="339"/>
      <c r="AB566" s="339"/>
      <c r="AC566" s="339"/>
      <c r="AD566" s="339"/>
      <c r="AE566" s="339"/>
      <c r="AF566" s="339"/>
      <c r="AG566" s="339"/>
      <c r="AH566" s="339"/>
      <c r="AI566" s="339"/>
      <c r="AJ566" s="339"/>
      <c r="AK566" s="339"/>
    </row>
    <row r="567" spans="1:37" ht="12.75" customHeight="1">
      <c r="A567" s="339"/>
      <c r="B567" s="466"/>
      <c r="C567" s="339"/>
      <c r="D567" s="339"/>
      <c r="E567" s="339"/>
      <c r="F567" s="339"/>
      <c r="G567" s="339"/>
      <c r="H567" s="339"/>
      <c r="I567" s="339"/>
      <c r="J567" s="339"/>
      <c r="K567" s="339"/>
      <c r="L567" s="339"/>
      <c r="M567" s="340"/>
      <c r="N567" s="339"/>
      <c r="O567" s="339"/>
      <c r="P567" s="339"/>
      <c r="Q567" s="341"/>
      <c r="R567" s="178"/>
      <c r="S567" s="434"/>
      <c r="T567" s="434"/>
      <c r="U567" s="434"/>
      <c r="V567" s="339"/>
      <c r="W567" s="99">
        <f t="shared" si="15"/>
        <v>0</v>
      </c>
      <c r="X567" s="339"/>
      <c r="Y567" s="339"/>
      <c r="Z567" s="339"/>
      <c r="AA567" s="339"/>
      <c r="AB567" s="339"/>
      <c r="AC567" s="339"/>
      <c r="AD567" s="339"/>
      <c r="AE567" s="339"/>
      <c r="AF567" s="339"/>
      <c r="AG567" s="339"/>
      <c r="AH567" s="339"/>
      <c r="AI567" s="339"/>
      <c r="AJ567" s="339"/>
      <c r="AK567" s="339"/>
    </row>
    <row r="568" spans="1:37" ht="12.75" customHeight="1">
      <c r="A568" s="339"/>
      <c r="B568" s="466"/>
      <c r="C568" s="339"/>
      <c r="D568" s="339"/>
      <c r="E568" s="339"/>
      <c r="F568" s="339"/>
      <c r="G568" s="339"/>
      <c r="H568" s="339"/>
      <c r="I568" s="339"/>
      <c r="J568" s="339"/>
      <c r="K568" s="339"/>
      <c r="L568" s="339"/>
      <c r="M568" s="340"/>
      <c r="N568" s="339"/>
      <c r="O568" s="339"/>
      <c r="P568" s="339"/>
      <c r="Q568" s="341"/>
      <c r="R568" s="178"/>
      <c r="S568" s="434"/>
      <c r="T568" s="434"/>
      <c r="U568" s="434"/>
      <c r="V568" s="339"/>
      <c r="W568" s="99">
        <f t="shared" si="15"/>
        <v>0</v>
      </c>
      <c r="X568" s="339"/>
      <c r="Y568" s="339"/>
      <c r="Z568" s="339"/>
      <c r="AA568" s="339"/>
      <c r="AB568" s="339"/>
      <c r="AC568" s="339"/>
      <c r="AD568" s="339"/>
      <c r="AE568" s="339"/>
      <c r="AF568" s="339"/>
      <c r="AG568" s="339"/>
      <c r="AH568" s="339"/>
      <c r="AI568" s="339"/>
      <c r="AJ568" s="339"/>
      <c r="AK568" s="339"/>
    </row>
    <row r="569" spans="1:37" ht="12.75" customHeight="1">
      <c r="A569" s="339"/>
      <c r="B569" s="466"/>
      <c r="C569" s="339"/>
      <c r="D569" s="339"/>
      <c r="E569" s="339"/>
      <c r="F569" s="339"/>
      <c r="G569" s="339"/>
      <c r="H569" s="339"/>
      <c r="I569" s="339"/>
      <c r="J569" s="339"/>
      <c r="K569" s="339"/>
      <c r="L569" s="339"/>
      <c r="M569" s="340"/>
      <c r="N569" s="339"/>
      <c r="O569" s="339"/>
      <c r="P569" s="339"/>
      <c r="Q569" s="341"/>
      <c r="R569" s="178"/>
      <c r="S569" s="434"/>
      <c r="T569" s="434"/>
      <c r="U569" s="434"/>
      <c r="V569" s="339"/>
      <c r="W569" s="99">
        <f t="shared" si="15"/>
        <v>0</v>
      </c>
      <c r="X569" s="339"/>
      <c r="Y569" s="339"/>
      <c r="Z569" s="339"/>
      <c r="AA569" s="339"/>
      <c r="AB569" s="339"/>
      <c r="AC569" s="339"/>
      <c r="AD569" s="339"/>
      <c r="AE569" s="339"/>
      <c r="AF569" s="339"/>
      <c r="AG569" s="339"/>
      <c r="AH569" s="339"/>
      <c r="AI569" s="339"/>
      <c r="AJ569" s="339"/>
      <c r="AK569" s="339"/>
    </row>
    <row r="570" spans="1:37" ht="12.75" customHeight="1">
      <c r="A570" s="339"/>
      <c r="B570" s="466"/>
      <c r="C570" s="339"/>
      <c r="D570" s="339"/>
      <c r="E570" s="339"/>
      <c r="F570" s="339"/>
      <c r="G570" s="339"/>
      <c r="H570" s="339"/>
      <c r="I570" s="339"/>
      <c r="J570" s="339"/>
      <c r="K570" s="339"/>
      <c r="L570" s="339"/>
      <c r="M570" s="340"/>
      <c r="N570" s="339"/>
      <c r="O570" s="339"/>
      <c r="P570" s="339"/>
      <c r="Q570" s="341"/>
      <c r="R570" s="178"/>
      <c r="S570" s="434"/>
      <c r="T570" s="434"/>
      <c r="U570" s="434"/>
      <c r="V570" s="339"/>
      <c r="W570" s="99">
        <f t="shared" si="15"/>
        <v>0</v>
      </c>
      <c r="X570" s="339"/>
      <c r="Y570" s="339"/>
      <c r="Z570" s="339"/>
      <c r="AA570" s="339"/>
      <c r="AB570" s="339"/>
      <c r="AC570" s="339"/>
      <c r="AD570" s="339"/>
      <c r="AE570" s="339"/>
      <c r="AF570" s="339"/>
      <c r="AG570" s="339"/>
      <c r="AH570" s="339"/>
      <c r="AI570" s="339"/>
      <c r="AJ570" s="339"/>
      <c r="AK570" s="339"/>
    </row>
    <row r="571" spans="1:37" ht="12.75" customHeight="1">
      <c r="A571" s="339"/>
      <c r="B571" s="466"/>
      <c r="C571" s="339"/>
      <c r="D571" s="339"/>
      <c r="E571" s="339"/>
      <c r="F571" s="339"/>
      <c r="G571" s="339"/>
      <c r="H571" s="339"/>
      <c r="I571" s="339"/>
      <c r="J571" s="339"/>
      <c r="K571" s="339"/>
      <c r="L571" s="339"/>
      <c r="M571" s="340"/>
      <c r="N571" s="339"/>
      <c r="O571" s="339"/>
      <c r="P571" s="339"/>
      <c r="Q571" s="341"/>
      <c r="R571" s="178"/>
      <c r="S571" s="434"/>
      <c r="T571" s="434"/>
      <c r="U571" s="434"/>
      <c r="V571" s="339"/>
      <c r="W571" s="99">
        <f t="shared" si="15"/>
        <v>0</v>
      </c>
      <c r="X571" s="339"/>
      <c r="Y571" s="339"/>
      <c r="Z571" s="339"/>
      <c r="AA571" s="339"/>
      <c r="AB571" s="339"/>
      <c r="AC571" s="339"/>
      <c r="AD571" s="339"/>
      <c r="AE571" s="339"/>
      <c r="AF571" s="339"/>
      <c r="AG571" s="339"/>
      <c r="AH571" s="339"/>
      <c r="AI571" s="339"/>
      <c r="AJ571" s="339"/>
      <c r="AK571" s="339"/>
    </row>
    <row r="572" spans="1:37" ht="12.75" customHeight="1">
      <c r="A572" s="339"/>
      <c r="B572" s="466"/>
      <c r="C572" s="339"/>
      <c r="D572" s="339"/>
      <c r="E572" s="339"/>
      <c r="F572" s="339"/>
      <c r="G572" s="339"/>
      <c r="H572" s="339"/>
      <c r="I572" s="339"/>
      <c r="J572" s="339"/>
      <c r="K572" s="339"/>
      <c r="L572" s="339"/>
      <c r="M572" s="340"/>
      <c r="N572" s="339"/>
      <c r="O572" s="339"/>
      <c r="P572" s="339"/>
      <c r="Q572" s="341"/>
      <c r="R572" s="178"/>
      <c r="S572" s="434"/>
      <c r="T572" s="434"/>
      <c r="U572" s="434"/>
      <c r="V572" s="339"/>
      <c r="W572" s="99">
        <f t="shared" si="15"/>
        <v>0</v>
      </c>
      <c r="X572" s="339"/>
      <c r="Y572" s="339"/>
      <c r="Z572" s="339"/>
      <c r="AA572" s="339"/>
      <c r="AB572" s="339"/>
      <c r="AC572" s="339"/>
      <c r="AD572" s="339"/>
      <c r="AE572" s="339"/>
      <c r="AF572" s="339"/>
      <c r="AG572" s="339"/>
      <c r="AH572" s="339"/>
      <c r="AI572" s="339"/>
      <c r="AJ572" s="339"/>
      <c r="AK572" s="339"/>
    </row>
    <row r="573" spans="1:37" ht="12.75" customHeight="1">
      <c r="A573" s="339"/>
      <c r="B573" s="466"/>
      <c r="C573" s="339"/>
      <c r="D573" s="339"/>
      <c r="E573" s="339"/>
      <c r="F573" s="339"/>
      <c r="G573" s="339"/>
      <c r="H573" s="339"/>
      <c r="I573" s="339"/>
      <c r="J573" s="339"/>
      <c r="K573" s="339"/>
      <c r="L573" s="339"/>
      <c r="M573" s="340"/>
      <c r="N573" s="339"/>
      <c r="O573" s="339"/>
      <c r="P573" s="339"/>
      <c r="Q573" s="341"/>
      <c r="R573" s="178"/>
      <c r="S573" s="434"/>
      <c r="T573" s="434"/>
      <c r="U573" s="434"/>
      <c r="V573" s="339"/>
      <c r="W573" s="99">
        <f t="shared" si="15"/>
        <v>0</v>
      </c>
      <c r="X573" s="339"/>
      <c r="Y573" s="339"/>
      <c r="Z573" s="339"/>
      <c r="AA573" s="339"/>
      <c r="AB573" s="339"/>
      <c r="AC573" s="339"/>
      <c r="AD573" s="339"/>
      <c r="AE573" s="339"/>
      <c r="AF573" s="339"/>
      <c r="AG573" s="339"/>
      <c r="AH573" s="339"/>
      <c r="AI573" s="339"/>
      <c r="AJ573" s="339"/>
      <c r="AK573" s="339"/>
    </row>
    <row r="574" spans="1:37" ht="12.75" customHeight="1">
      <c r="A574" s="339"/>
      <c r="B574" s="466"/>
      <c r="C574" s="339"/>
      <c r="D574" s="339"/>
      <c r="E574" s="339"/>
      <c r="F574" s="339"/>
      <c r="G574" s="339"/>
      <c r="H574" s="339"/>
      <c r="I574" s="339"/>
      <c r="J574" s="339"/>
      <c r="K574" s="339"/>
      <c r="L574" s="339"/>
      <c r="M574" s="340"/>
      <c r="N574" s="339"/>
      <c r="O574" s="339"/>
      <c r="P574" s="339"/>
      <c r="Q574" s="341"/>
      <c r="R574" s="178"/>
      <c r="S574" s="434"/>
      <c r="T574" s="434"/>
      <c r="U574" s="434"/>
      <c r="V574" s="339"/>
      <c r="W574" s="99">
        <f t="shared" si="15"/>
        <v>0</v>
      </c>
      <c r="X574" s="339"/>
      <c r="Y574" s="339"/>
      <c r="Z574" s="339"/>
      <c r="AA574" s="339"/>
      <c r="AB574" s="339"/>
      <c r="AC574" s="339"/>
      <c r="AD574" s="339"/>
      <c r="AE574" s="339"/>
      <c r="AF574" s="339"/>
      <c r="AG574" s="339"/>
      <c r="AH574" s="339"/>
      <c r="AI574" s="339"/>
      <c r="AJ574" s="339"/>
      <c r="AK574" s="339"/>
    </row>
    <row r="575" spans="1:37" ht="12.75" customHeight="1">
      <c r="A575" s="339"/>
      <c r="B575" s="466"/>
      <c r="C575" s="339"/>
      <c r="D575" s="339"/>
      <c r="E575" s="339"/>
      <c r="F575" s="339"/>
      <c r="G575" s="339"/>
      <c r="H575" s="339"/>
      <c r="I575" s="339"/>
      <c r="J575" s="339"/>
      <c r="K575" s="339"/>
      <c r="L575" s="339"/>
      <c r="M575" s="340"/>
      <c r="N575" s="339"/>
      <c r="O575" s="339"/>
      <c r="P575" s="339"/>
      <c r="Q575" s="341"/>
      <c r="R575" s="178"/>
      <c r="S575" s="434"/>
      <c r="T575" s="434"/>
      <c r="U575" s="434"/>
      <c r="V575" s="339"/>
      <c r="W575" s="99">
        <f t="shared" si="15"/>
        <v>0</v>
      </c>
      <c r="X575" s="339"/>
      <c r="Y575" s="339"/>
      <c r="Z575" s="339"/>
      <c r="AA575" s="339"/>
      <c r="AB575" s="339"/>
      <c r="AC575" s="339"/>
      <c r="AD575" s="339"/>
      <c r="AE575" s="339"/>
      <c r="AF575" s="339"/>
      <c r="AG575" s="339"/>
      <c r="AH575" s="339"/>
      <c r="AI575" s="339"/>
      <c r="AJ575" s="339"/>
      <c r="AK575" s="339"/>
    </row>
    <row r="576" spans="1:37" ht="12.75" customHeight="1">
      <c r="A576" s="339"/>
      <c r="B576" s="466"/>
      <c r="C576" s="339"/>
      <c r="D576" s="339"/>
      <c r="E576" s="339"/>
      <c r="F576" s="339"/>
      <c r="G576" s="339"/>
      <c r="H576" s="339"/>
      <c r="I576" s="339"/>
      <c r="J576" s="339"/>
      <c r="K576" s="339"/>
      <c r="L576" s="339"/>
      <c r="M576" s="340"/>
      <c r="N576" s="339"/>
      <c r="O576" s="339"/>
      <c r="P576" s="339"/>
      <c r="Q576" s="341"/>
      <c r="R576" s="178"/>
      <c r="S576" s="434"/>
      <c r="T576" s="434"/>
      <c r="U576" s="434"/>
      <c r="V576" s="339"/>
      <c r="W576" s="99">
        <f t="shared" si="15"/>
        <v>0</v>
      </c>
      <c r="X576" s="339"/>
      <c r="Y576" s="339"/>
      <c r="Z576" s="339"/>
      <c r="AA576" s="339"/>
      <c r="AB576" s="339"/>
      <c r="AC576" s="339"/>
      <c r="AD576" s="339"/>
      <c r="AE576" s="339"/>
      <c r="AF576" s="339"/>
      <c r="AG576" s="339"/>
      <c r="AH576" s="339"/>
      <c r="AI576" s="339"/>
      <c r="AJ576" s="339"/>
      <c r="AK576" s="339"/>
    </row>
    <row r="577" spans="1:37" ht="12.75" customHeight="1">
      <c r="A577" s="339"/>
      <c r="B577" s="466"/>
      <c r="C577" s="339"/>
      <c r="D577" s="339"/>
      <c r="E577" s="339"/>
      <c r="F577" s="339"/>
      <c r="G577" s="339"/>
      <c r="H577" s="339"/>
      <c r="I577" s="339"/>
      <c r="J577" s="339"/>
      <c r="K577" s="339"/>
      <c r="L577" s="339"/>
      <c r="M577" s="340"/>
      <c r="N577" s="339"/>
      <c r="O577" s="339"/>
      <c r="P577" s="339"/>
      <c r="Q577" s="341"/>
      <c r="R577" s="178"/>
      <c r="S577" s="434"/>
      <c r="T577" s="434"/>
      <c r="U577" s="434"/>
      <c r="V577" s="339"/>
      <c r="W577" s="99">
        <f t="shared" si="15"/>
        <v>0</v>
      </c>
      <c r="X577" s="339"/>
      <c r="Y577" s="339"/>
      <c r="Z577" s="339"/>
      <c r="AA577" s="339"/>
      <c r="AB577" s="339"/>
      <c r="AC577" s="339"/>
      <c r="AD577" s="339"/>
      <c r="AE577" s="339"/>
      <c r="AF577" s="339"/>
      <c r="AG577" s="339"/>
      <c r="AH577" s="339"/>
      <c r="AI577" s="339"/>
      <c r="AJ577" s="339"/>
      <c r="AK577" s="339"/>
    </row>
    <row r="578" spans="1:37" ht="12.75" customHeight="1">
      <c r="A578" s="339"/>
      <c r="B578" s="466"/>
      <c r="C578" s="339"/>
      <c r="D578" s="339"/>
      <c r="E578" s="339"/>
      <c r="F578" s="339"/>
      <c r="G578" s="339"/>
      <c r="H578" s="339"/>
      <c r="I578" s="339"/>
      <c r="J578" s="339"/>
      <c r="K578" s="339"/>
      <c r="L578" s="339"/>
      <c r="M578" s="340"/>
      <c r="N578" s="339"/>
      <c r="O578" s="339"/>
      <c r="P578" s="339"/>
      <c r="Q578" s="341"/>
      <c r="R578" s="178"/>
      <c r="S578" s="434"/>
      <c r="T578" s="434"/>
      <c r="U578" s="434"/>
      <c r="V578" s="339"/>
      <c r="W578" s="99">
        <f t="shared" si="15"/>
        <v>0</v>
      </c>
      <c r="X578" s="339"/>
      <c r="Y578" s="339"/>
      <c r="Z578" s="339"/>
      <c r="AA578" s="339"/>
      <c r="AB578" s="339"/>
      <c r="AC578" s="339"/>
      <c r="AD578" s="339"/>
      <c r="AE578" s="339"/>
      <c r="AF578" s="339"/>
      <c r="AG578" s="339"/>
      <c r="AH578" s="339"/>
      <c r="AI578" s="339"/>
      <c r="AJ578" s="339"/>
      <c r="AK578" s="339"/>
    </row>
    <row r="579" spans="1:37" ht="12.75" customHeight="1">
      <c r="A579" s="339"/>
      <c r="B579" s="466"/>
      <c r="C579" s="339"/>
      <c r="D579" s="339"/>
      <c r="E579" s="339"/>
      <c r="F579" s="339"/>
      <c r="G579" s="339"/>
      <c r="H579" s="339"/>
      <c r="I579" s="339"/>
      <c r="J579" s="339"/>
      <c r="K579" s="339"/>
      <c r="L579" s="339"/>
      <c r="M579" s="340"/>
      <c r="N579" s="339"/>
      <c r="O579" s="339"/>
      <c r="P579" s="339"/>
      <c r="Q579" s="341"/>
      <c r="R579" s="178"/>
      <c r="S579" s="434"/>
      <c r="T579" s="434"/>
      <c r="U579" s="434"/>
      <c r="V579" s="339"/>
      <c r="W579" s="99">
        <f t="shared" si="15"/>
        <v>0</v>
      </c>
      <c r="X579" s="339"/>
      <c r="Y579" s="339"/>
      <c r="Z579" s="339"/>
      <c r="AA579" s="339"/>
      <c r="AB579" s="339"/>
      <c r="AC579" s="339"/>
      <c r="AD579" s="339"/>
      <c r="AE579" s="339"/>
      <c r="AF579" s="339"/>
      <c r="AG579" s="339"/>
      <c r="AH579" s="339"/>
      <c r="AI579" s="339"/>
      <c r="AJ579" s="339"/>
      <c r="AK579" s="339"/>
    </row>
    <row r="580" spans="1:37" ht="12.75" customHeight="1">
      <c r="A580" s="339"/>
      <c r="B580" s="466"/>
      <c r="C580" s="339"/>
      <c r="D580" s="339"/>
      <c r="E580" s="339"/>
      <c r="F580" s="339"/>
      <c r="G580" s="339"/>
      <c r="H580" s="339"/>
      <c r="I580" s="339"/>
      <c r="J580" s="339"/>
      <c r="K580" s="339"/>
      <c r="L580" s="339"/>
      <c r="M580" s="340"/>
      <c r="N580" s="339"/>
      <c r="O580" s="339"/>
      <c r="P580" s="339"/>
      <c r="Q580" s="341"/>
      <c r="R580" s="178"/>
      <c r="S580" s="434"/>
      <c r="T580" s="434"/>
      <c r="U580" s="434"/>
      <c r="V580" s="339"/>
      <c r="W580" s="99">
        <f t="shared" si="15"/>
        <v>0</v>
      </c>
      <c r="X580" s="339"/>
      <c r="Y580" s="339"/>
      <c r="Z580" s="339"/>
      <c r="AA580" s="339"/>
      <c r="AB580" s="339"/>
      <c r="AC580" s="339"/>
      <c r="AD580" s="339"/>
      <c r="AE580" s="339"/>
      <c r="AF580" s="339"/>
      <c r="AG580" s="339"/>
      <c r="AH580" s="339"/>
      <c r="AI580" s="339"/>
      <c r="AJ580" s="339"/>
      <c r="AK580" s="339"/>
    </row>
    <row r="581" spans="1:37" ht="12.75" customHeight="1">
      <c r="A581" s="339"/>
      <c r="B581" s="466"/>
      <c r="C581" s="339"/>
      <c r="D581" s="339"/>
      <c r="E581" s="339"/>
      <c r="F581" s="339"/>
      <c r="G581" s="339"/>
      <c r="H581" s="339"/>
      <c r="I581" s="339"/>
      <c r="J581" s="339"/>
      <c r="K581" s="339"/>
      <c r="L581" s="339"/>
      <c r="M581" s="340"/>
      <c r="N581" s="339"/>
      <c r="O581" s="339"/>
      <c r="P581" s="339"/>
      <c r="Q581" s="341"/>
      <c r="R581" s="178"/>
      <c r="S581" s="434"/>
      <c r="T581" s="434"/>
      <c r="U581" s="434"/>
      <c r="V581" s="339"/>
      <c r="W581" s="99">
        <f t="shared" si="15"/>
        <v>0</v>
      </c>
      <c r="X581" s="339"/>
      <c r="Y581" s="339"/>
      <c r="Z581" s="339"/>
      <c r="AA581" s="339"/>
      <c r="AB581" s="339"/>
      <c r="AC581" s="339"/>
      <c r="AD581" s="339"/>
      <c r="AE581" s="339"/>
      <c r="AF581" s="339"/>
      <c r="AG581" s="339"/>
      <c r="AH581" s="339"/>
      <c r="AI581" s="339"/>
      <c r="AJ581" s="339"/>
      <c r="AK581" s="339"/>
    </row>
    <row r="582" spans="1:37" ht="12.75" customHeight="1">
      <c r="A582" s="339"/>
      <c r="B582" s="466"/>
      <c r="C582" s="339"/>
      <c r="D582" s="339"/>
      <c r="E582" s="339"/>
      <c r="F582" s="339"/>
      <c r="G582" s="339"/>
      <c r="H582" s="339"/>
      <c r="I582" s="339"/>
      <c r="J582" s="339"/>
      <c r="K582" s="339"/>
      <c r="L582" s="339"/>
      <c r="M582" s="340"/>
      <c r="N582" s="339"/>
      <c r="O582" s="339"/>
      <c r="P582" s="339"/>
      <c r="Q582" s="341"/>
      <c r="R582" s="178"/>
      <c r="S582" s="434"/>
      <c r="T582" s="434"/>
      <c r="U582" s="434"/>
      <c r="V582" s="339"/>
      <c r="W582" s="99">
        <f t="shared" si="15"/>
        <v>0</v>
      </c>
      <c r="X582" s="339"/>
      <c r="Y582" s="339"/>
      <c r="Z582" s="339"/>
      <c r="AA582" s="339"/>
      <c r="AB582" s="339"/>
      <c r="AC582" s="339"/>
      <c r="AD582" s="339"/>
      <c r="AE582" s="339"/>
      <c r="AF582" s="339"/>
      <c r="AG582" s="339"/>
      <c r="AH582" s="339"/>
      <c r="AI582" s="339"/>
      <c r="AJ582" s="339"/>
      <c r="AK582" s="339"/>
    </row>
    <row r="583" spans="1:37" ht="12.75" customHeight="1">
      <c r="A583" s="339"/>
      <c r="B583" s="466"/>
      <c r="C583" s="339"/>
      <c r="D583" s="339"/>
      <c r="E583" s="339"/>
      <c r="F583" s="339"/>
      <c r="G583" s="339"/>
      <c r="H583" s="339"/>
      <c r="I583" s="339"/>
      <c r="J583" s="339"/>
      <c r="K583" s="339"/>
      <c r="L583" s="339"/>
      <c r="M583" s="340"/>
      <c r="N583" s="339"/>
      <c r="O583" s="339"/>
      <c r="P583" s="339"/>
      <c r="Q583" s="341"/>
      <c r="R583" s="178"/>
      <c r="S583" s="434"/>
      <c r="T583" s="434"/>
      <c r="U583" s="434"/>
      <c r="V583" s="339"/>
      <c r="W583" s="99">
        <f t="shared" si="15"/>
        <v>0</v>
      </c>
      <c r="X583" s="339"/>
      <c r="Y583" s="339"/>
      <c r="Z583" s="339"/>
      <c r="AA583" s="339"/>
      <c r="AB583" s="339"/>
      <c r="AC583" s="339"/>
      <c r="AD583" s="339"/>
      <c r="AE583" s="339"/>
      <c r="AF583" s="339"/>
      <c r="AG583" s="339"/>
      <c r="AH583" s="339"/>
      <c r="AI583" s="339"/>
      <c r="AJ583" s="339"/>
      <c r="AK583" s="339"/>
    </row>
    <row r="584" spans="1:37" ht="12.75" customHeight="1">
      <c r="A584" s="339"/>
      <c r="B584" s="466"/>
      <c r="C584" s="339"/>
      <c r="D584" s="339"/>
      <c r="E584" s="339"/>
      <c r="F584" s="339"/>
      <c r="G584" s="339"/>
      <c r="H584" s="339"/>
      <c r="I584" s="339"/>
      <c r="J584" s="339"/>
      <c r="K584" s="339"/>
      <c r="L584" s="339"/>
      <c r="M584" s="340"/>
      <c r="N584" s="339"/>
      <c r="O584" s="339"/>
      <c r="P584" s="339"/>
      <c r="Q584" s="341"/>
      <c r="R584" s="178"/>
      <c r="S584" s="434"/>
      <c r="T584" s="434"/>
      <c r="U584" s="434"/>
      <c r="V584" s="339"/>
      <c r="W584" s="99">
        <f t="shared" si="15"/>
        <v>0</v>
      </c>
      <c r="X584" s="339"/>
      <c r="Y584" s="339"/>
      <c r="Z584" s="339"/>
      <c r="AA584" s="339"/>
      <c r="AB584" s="339"/>
      <c r="AC584" s="339"/>
      <c r="AD584" s="339"/>
      <c r="AE584" s="339"/>
      <c r="AF584" s="339"/>
      <c r="AG584" s="339"/>
      <c r="AH584" s="339"/>
      <c r="AI584" s="339"/>
      <c r="AJ584" s="339"/>
      <c r="AK584" s="339"/>
    </row>
    <row r="585" spans="1:37" ht="12.75" customHeight="1">
      <c r="A585" s="339"/>
      <c r="B585" s="466"/>
      <c r="C585" s="339"/>
      <c r="D585" s="339"/>
      <c r="E585" s="339"/>
      <c r="F585" s="339"/>
      <c r="G585" s="339"/>
      <c r="H585" s="339"/>
      <c r="I585" s="339"/>
      <c r="J585" s="339"/>
      <c r="K585" s="339"/>
      <c r="L585" s="339"/>
      <c r="M585" s="340"/>
      <c r="N585" s="339"/>
      <c r="O585" s="339"/>
      <c r="P585" s="339"/>
      <c r="Q585" s="341"/>
      <c r="R585" s="178"/>
      <c r="S585" s="434"/>
      <c r="T585" s="434"/>
      <c r="U585" s="434"/>
      <c r="V585" s="339"/>
      <c r="W585" s="99">
        <f t="shared" si="15"/>
        <v>0</v>
      </c>
      <c r="X585" s="339"/>
      <c r="Y585" s="339"/>
      <c r="Z585" s="339"/>
      <c r="AA585" s="339"/>
      <c r="AB585" s="339"/>
      <c r="AC585" s="339"/>
      <c r="AD585" s="339"/>
      <c r="AE585" s="339"/>
      <c r="AF585" s="339"/>
      <c r="AG585" s="339"/>
      <c r="AH585" s="339"/>
      <c r="AI585" s="339"/>
      <c r="AJ585" s="339"/>
      <c r="AK585" s="339"/>
    </row>
    <row r="586" spans="1:37" ht="12.75" customHeight="1">
      <c r="A586" s="339"/>
      <c r="B586" s="466"/>
      <c r="C586" s="339"/>
      <c r="D586" s="339"/>
      <c r="E586" s="339"/>
      <c r="F586" s="339"/>
      <c r="G586" s="339"/>
      <c r="H586" s="339"/>
      <c r="I586" s="339"/>
      <c r="J586" s="339"/>
      <c r="K586" s="339"/>
      <c r="L586" s="339"/>
      <c r="M586" s="340"/>
      <c r="N586" s="339"/>
      <c r="O586" s="339"/>
      <c r="P586" s="339"/>
      <c r="Q586" s="341"/>
      <c r="R586" s="178"/>
      <c r="S586" s="434"/>
      <c r="T586" s="434"/>
      <c r="U586" s="434"/>
      <c r="V586" s="339"/>
      <c r="W586" s="99">
        <f t="shared" si="15"/>
        <v>0</v>
      </c>
      <c r="X586" s="339"/>
      <c r="Y586" s="339"/>
      <c r="Z586" s="339"/>
      <c r="AA586" s="339"/>
      <c r="AB586" s="339"/>
      <c r="AC586" s="339"/>
      <c r="AD586" s="339"/>
      <c r="AE586" s="339"/>
      <c r="AF586" s="339"/>
      <c r="AG586" s="339"/>
      <c r="AH586" s="339"/>
      <c r="AI586" s="339"/>
      <c r="AJ586" s="339"/>
      <c r="AK586" s="339"/>
    </row>
    <row r="587" spans="1:37" ht="12.75" customHeight="1">
      <c r="A587" s="339"/>
      <c r="B587" s="466"/>
      <c r="C587" s="339"/>
      <c r="D587" s="339"/>
      <c r="E587" s="339"/>
      <c r="F587" s="339"/>
      <c r="G587" s="339"/>
      <c r="H587" s="339"/>
      <c r="I587" s="339"/>
      <c r="J587" s="339"/>
      <c r="K587" s="339"/>
      <c r="L587" s="339"/>
      <c r="M587" s="340"/>
      <c r="N587" s="339"/>
      <c r="O587" s="339"/>
      <c r="P587" s="339"/>
      <c r="Q587" s="341"/>
      <c r="R587" s="178"/>
      <c r="S587" s="434"/>
      <c r="T587" s="434"/>
      <c r="U587" s="434"/>
      <c r="V587" s="339"/>
      <c r="W587" s="99">
        <f t="shared" si="15"/>
        <v>0</v>
      </c>
      <c r="X587" s="339"/>
      <c r="Y587" s="339"/>
      <c r="Z587" s="339"/>
      <c r="AA587" s="339"/>
      <c r="AB587" s="339"/>
      <c r="AC587" s="339"/>
      <c r="AD587" s="339"/>
      <c r="AE587" s="339"/>
      <c r="AF587" s="339"/>
      <c r="AG587" s="339"/>
      <c r="AH587" s="339"/>
      <c r="AI587" s="339"/>
      <c r="AJ587" s="339"/>
      <c r="AK587" s="339"/>
    </row>
    <row r="588" spans="1:37" ht="12.75" customHeight="1">
      <c r="A588" s="339"/>
      <c r="B588" s="466"/>
      <c r="C588" s="339"/>
      <c r="D588" s="339"/>
      <c r="E588" s="339"/>
      <c r="F588" s="339"/>
      <c r="G588" s="339"/>
      <c r="H588" s="339"/>
      <c r="I588" s="339"/>
      <c r="J588" s="339"/>
      <c r="K588" s="339"/>
      <c r="L588" s="339"/>
      <c r="M588" s="340"/>
      <c r="N588" s="339"/>
      <c r="O588" s="339"/>
      <c r="P588" s="339"/>
      <c r="Q588" s="341"/>
      <c r="R588" s="178"/>
      <c r="S588" s="434"/>
      <c r="T588" s="434"/>
      <c r="U588" s="434"/>
      <c r="V588" s="339"/>
      <c r="W588" s="99">
        <f t="shared" si="15"/>
        <v>0</v>
      </c>
      <c r="X588" s="339"/>
      <c r="Y588" s="339"/>
      <c r="Z588" s="339"/>
      <c r="AA588" s="339"/>
      <c r="AB588" s="339"/>
      <c r="AC588" s="339"/>
      <c r="AD588" s="339"/>
      <c r="AE588" s="339"/>
      <c r="AF588" s="339"/>
      <c r="AG588" s="339"/>
      <c r="AH588" s="339"/>
      <c r="AI588" s="339"/>
      <c r="AJ588" s="339"/>
      <c r="AK588" s="339"/>
    </row>
    <row r="589" spans="1:37" ht="12.75" customHeight="1">
      <c r="A589" s="339"/>
      <c r="B589" s="466"/>
      <c r="C589" s="339"/>
      <c r="D589" s="339"/>
      <c r="E589" s="339"/>
      <c r="F589" s="339"/>
      <c r="G589" s="339"/>
      <c r="H589" s="339"/>
      <c r="I589" s="339"/>
      <c r="J589" s="339"/>
      <c r="K589" s="339"/>
      <c r="L589" s="339"/>
      <c r="M589" s="340"/>
      <c r="N589" s="339"/>
      <c r="O589" s="339"/>
      <c r="P589" s="339"/>
      <c r="Q589" s="341"/>
      <c r="R589" s="178"/>
      <c r="S589" s="434"/>
      <c r="T589" s="434"/>
      <c r="U589" s="434"/>
      <c r="V589" s="339"/>
      <c r="W589" s="99">
        <f t="shared" si="15"/>
        <v>0</v>
      </c>
      <c r="X589" s="339"/>
      <c r="Y589" s="339"/>
      <c r="Z589" s="339"/>
      <c r="AA589" s="339"/>
      <c r="AB589" s="339"/>
      <c r="AC589" s="339"/>
      <c r="AD589" s="339"/>
      <c r="AE589" s="339"/>
      <c r="AF589" s="339"/>
      <c r="AG589" s="339"/>
      <c r="AH589" s="339"/>
      <c r="AI589" s="339"/>
      <c r="AJ589" s="339"/>
      <c r="AK589" s="339"/>
    </row>
    <row r="590" spans="1:37" ht="12.75" customHeight="1">
      <c r="A590" s="339"/>
      <c r="B590" s="466"/>
      <c r="C590" s="339"/>
      <c r="D590" s="339"/>
      <c r="E590" s="339"/>
      <c r="F590" s="339"/>
      <c r="G590" s="339"/>
      <c r="H590" s="339"/>
      <c r="I590" s="339"/>
      <c r="J590" s="339"/>
      <c r="K590" s="339"/>
      <c r="L590" s="339"/>
      <c r="M590" s="340"/>
      <c r="N590" s="339"/>
      <c r="O590" s="339"/>
      <c r="P590" s="339"/>
      <c r="Q590" s="341"/>
      <c r="R590" s="178"/>
      <c r="S590" s="434"/>
      <c r="T590" s="434"/>
      <c r="U590" s="434"/>
      <c r="V590" s="339"/>
      <c r="W590" s="99">
        <f t="shared" si="15"/>
        <v>0</v>
      </c>
      <c r="X590" s="339"/>
      <c r="Y590" s="339"/>
      <c r="Z590" s="339"/>
      <c r="AA590" s="339"/>
      <c r="AB590" s="339"/>
      <c r="AC590" s="339"/>
      <c r="AD590" s="339"/>
      <c r="AE590" s="339"/>
      <c r="AF590" s="339"/>
      <c r="AG590" s="339"/>
      <c r="AH590" s="339"/>
      <c r="AI590" s="339"/>
      <c r="AJ590" s="339"/>
      <c r="AK590" s="339"/>
    </row>
    <row r="591" spans="1:37" ht="12.75" customHeight="1">
      <c r="A591" s="339"/>
      <c r="B591" s="466"/>
      <c r="C591" s="339"/>
      <c r="D591" s="339"/>
      <c r="E591" s="339"/>
      <c r="F591" s="339"/>
      <c r="G591" s="339"/>
      <c r="H591" s="339"/>
      <c r="I591" s="339"/>
      <c r="J591" s="339"/>
      <c r="K591" s="339"/>
      <c r="L591" s="339"/>
      <c r="M591" s="340"/>
      <c r="N591" s="339"/>
      <c r="O591" s="339"/>
      <c r="P591" s="339"/>
      <c r="Q591" s="341"/>
      <c r="R591" s="178"/>
      <c r="S591" s="434"/>
      <c r="T591" s="434"/>
      <c r="U591" s="434"/>
      <c r="V591" s="339"/>
      <c r="W591" s="99">
        <f t="shared" si="15"/>
        <v>0</v>
      </c>
      <c r="X591" s="339"/>
      <c r="Y591" s="339"/>
      <c r="Z591" s="339"/>
      <c r="AA591" s="339"/>
      <c r="AB591" s="339"/>
      <c r="AC591" s="339"/>
      <c r="AD591" s="339"/>
      <c r="AE591" s="339"/>
      <c r="AF591" s="339"/>
      <c r="AG591" s="339"/>
      <c r="AH591" s="339"/>
      <c r="AI591" s="339"/>
      <c r="AJ591" s="339"/>
      <c r="AK591" s="339"/>
    </row>
    <row r="592" spans="1:37" ht="12.75" customHeight="1">
      <c r="A592" s="339"/>
      <c r="B592" s="466"/>
      <c r="C592" s="339"/>
      <c r="D592" s="339"/>
      <c r="E592" s="339"/>
      <c r="F592" s="339"/>
      <c r="G592" s="339"/>
      <c r="H592" s="339"/>
      <c r="I592" s="339"/>
      <c r="J592" s="339"/>
      <c r="K592" s="339"/>
      <c r="L592" s="339"/>
      <c r="M592" s="340"/>
      <c r="N592" s="339"/>
      <c r="O592" s="339"/>
      <c r="P592" s="339"/>
      <c r="Q592" s="341"/>
      <c r="R592" s="178"/>
      <c r="S592" s="434"/>
      <c r="T592" s="434"/>
      <c r="U592" s="434"/>
      <c r="V592" s="339"/>
      <c r="W592" s="99">
        <f t="shared" si="15"/>
        <v>0</v>
      </c>
      <c r="X592" s="339"/>
      <c r="Y592" s="339"/>
      <c r="Z592" s="339"/>
      <c r="AA592" s="339"/>
      <c r="AB592" s="339"/>
      <c r="AC592" s="339"/>
      <c r="AD592" s="339"/>
      <c r="AE592" s="339"/>
      <c r="AF592" s="339"/>
      <c r="AG592" s="339"/>
      <c r="AH592" s="339"/>
      <c r="AI592" s="339"/>
      <c r="AJ592" s="339"/>
      <c r="AK592" s="339"/>
    </row>
    <row r="593" spans="1:37" ht="12.75" customHeight="1">
      <c r="A593" s="339"/>
      <c r="B593" s="466"/>
      <c r="C593" s="339"/>
      <c r="D593" s="339"/>
      <c r="E593" s="339"/>
      <c r="F593" s="339"/>
      <c r="G593" s="339"/>
      <c r="H593" s="339"/>
      <c r="I593" s="339"/>
      <c r="J593" s="339"/>
      <c r="K593" s="339"/>
      <c r="L593" s="339"/>
      <c r="M593" s="340"/>
      <c r="N593" s="339"/>
      <c r="O593" s="339"/>
      <c r="P593" s="339"/>
      <c r="Q593" s="341"/>
      <c r="R593" s="178"/>
      <c r="S593" s="434"/>
      <c r="T593" s="434"/>
      <c r="U593" s="434"/>
      <c r="V593" s="339"/>
      <c r="W593" s="99">
        <f t="shared" si="15"/>
        <v>0</v>
      </c>
      <c r="X593" s="339"/>
      <c r="Y593" s="339"/>
      <c r="Z593" s="339"/>
      <c r="AA593" s="339"/>
      <c r="AB593" s="339"/>
      <c r="AC593" s="339"/>
      <c r="AD593" s="339"/>
      <c r="AE593" s="339"/>
      <c r="AF593" s="339"/>
      <c r="AG593" s="339"/>
      <c r="AH593" s="339"/>
      <c r="AI593" s="339"/>
      <c r="AJ593" s="339"/>
      <c r="AK593" s="339"/>
    </row>
    <row r="594" spans="1:37" ht="12.75" customHeight="1">
      <c r="A594" s="339"/>
      <c r="B594" s="466"/>
      <c r="C594" s="339"/>
      <c r="D594" s="339"/>
      <c r="E594" s="339"/>
      <c r="F594" s="339"/>
      <c r="G594" s="339"/>
      <c r="H594" s="339"/>
      <c r="I594" s="339"/>
      <c r="J594" s="339"/>
      <c r="K594" s="339"/>
      <c r="L594" s="339"/>
      <c r="M594" s="340"/>
      <c r="N594" s="339"/>
      <c r="O594" s="339"/>
      <c r="P594" s="339"/>
      <c r="Q594" s="341"/>
      <c r="R594" s="178"/>
      <c r="S594" s="434"/>
      <c r="T594" s="434"/>
      <c r="U594" s="434"/>
      <c r="V594" s="339"/>
      <c r="W594" s="99">
        <f t="shared" si="15"/>
        <v>0</v>
      </c>
      <c r="X594" s="339"/>
      <c r="Y594" s="339"/>
      <c r="Z594" s="339"/>
      <c r="AA594" s="339"/>
      <c r="AB594" s="339"/>
      <c r="AC594" s="339"/>
      <c r="AD594" s="339"/>
      <c r="AE594" s="339"/>
      <c r="AF594" s="339"/>
      <c r="AG594" s="339"/>
      <c r="AH594" s="339"/>
      <c r="AI594" s="339"/>
      <c r="AJ594" s="339"/>
      <c r="AK594" s="339"/>
    </row>
    <row r="595" spans="1:37" ht="12.75" customHeight="1">
      <c r="A595" s="339"/>
      <c r="B595" s="466"/>
      <c r="C595" s="339"/>
      <c r="D595" s="339"/>
      <c r="E595" s="339"/>
      <c r="F595" s="339"/>
      <c r="G595" s="339"/>
      <c r="H595" s="339"/>
      <c r="I595" s="339"/>
      <c r="J595" s="339"/>
      <c r="K595" s="339"/>
      <c r="L595" s="339"/>
      <c r="M595" s="340"/>
      <c r="N595" s="339"/>
      <c r="O595" s="339"/>
      <c r="P595" s="339"/>
      <c r="Q595" s="341"/>
      <c r="R595" s="178"/>
      <c r="S595" s="434"/>
      <c r="T595" s="434"/>
      <c r="U595" s="434"/>
      <c r="V595" s="339"/>
      <c r="W595" s="99">
        <f t="shared" si="15"/>
        <v>0</v>
      </c>
      <c r="X595" s="339"/>
      <c r="Y595" s="339"/>
      <c r="Z595" s="339"/>
      <c r="AA595" s="339"/>
      <c r="AB595" s="339"/>
      <c r="AC595" s="339"/>
      <c r="AD595" s="339"/>
      <c r="AE595" s="339"/>
      <c r="AF595" s="339"/>
      <c r="AG595" s="339"/>
      <c r="AH595" s="339"/>
      <c r="AI595" s="339"/>
      <c r="AJ595" s="339"/>
      <c r="AK595" s="339"/>
    </row>
    <row r="596" spans="1:37" ht="12.75" customHeight="1">
      <c r="A596" s="339"/>
      <c r="B596" s="466"/>
      <c r="C596" s="339"/>
      <c r="D596" s="339"/>
      <c r="E596" s="339"/>
      <c r="F596" s="339"/>
      <c r="G596" s="339"/>
      <c r="H596" s="339"/>
      <c r="I596" s="339"/>
      <c r="J596" s="339"/>
      <c r="K596" s="339"/>
      <c r="L596" s="339"/>
      <c r="M596" s="340"/>
      <c r="N596" s="339"/>
      <c r="O596" s="339"/>
      <c r="P596" s="339"/>
      <c r="Q596" s="341"/>
      <c r="R596" s="178"/>
      <c r="S596" s="434"/>
      <c r="T596" s="434"/>
      <c r="U596" s="434"/>
      <c r="V596" s="339"/>
      <c r="W596" s="99">
        <f t="shared" si="15"/>
        <v>0</v>
      </c>
      <c r="X596" s="339"/>
      <c r="Y596" s="339"/>
      <c r="Z596" s="339"/>
      <c r="AA596" s="339"/>
      <c r="AB596" s="339"/>
      <c r="AC596" s="339"/>
      <c r="AD596" s="339"/>
      <c r="AE596" s="339"/>
      <c r="AF596" s="339"/>
      <c r="AG596" s="339"/>
      <c r="AH596" s="339"/>
      <c r="AI596" s="339"/>
      <c r="AJ596" s="339"/>
      <c r="AK596" s="339"/>
    </row>
    <row r="597" spans="1:37" ht="12.75" customHeight="1">
      <c r="A597" s="339"/>
      <c r="B597" s="466"/>
      <c r="C597" s="339"/>
      <c r="D597" s="339"/>
      <c r="E597" s="339"/>
      <c r="F597" s="339"/>
      <c r="G597" s="339"/>
      <c r="H597" s="339"/>
      <c r="I597" s="339"/>
      <c r="J597" s="339"/>
      <c r="K597" s="339"/>
      <c r="L597" s="339"/>
      <c r="M597" s="340"/>
      <c r="N597" s="339"/>
      <c r="O597" s="339"/>
      <c r="P597" s="339"/>
      <c r="Q597" s="341"/>
      <c r="R597" s="178"/>
      <c r="S597" s="434"/>
      <c r="T597" s="434"/>
      <c r="U597" s="434"/>
      <c r="V597" s="339"/>
      <c r="W597" s="99">
        <f t="shared" si="15"/>
        <v>0</v>
      </c>
      <c r="X597" s="339"/>
      <c r="Y597" s="339"/>
      <c r="Z597" s="339"/>
      <c r="AA597" s="339"/>
      <c r="AB597" s="339"/>
      <c r="AC597" s="339"/>
      <c r="AD597" s="339"/>
      <c r="AE597" s="339"/>
      <c r="AF597" s="339"/>
      <c r="AG597" s="339"/>
      <c r="AH597" s="339"/>
      <c r="AI597" s="339"/>
      <c r="AJ597" s="339"/>
      <c r="AK597" s="339"/>
    </row>
    <row r="598" spans="1:37" ht="12.75" customHeight="1">
      <c r="A598" s="339"/>
      <c r="B598" s="466"/>
      <c r="C598" s="339"/>
      <c r="D598" s="339"/>
      <c r="E598" s="339"/>
      <c r="F598" s="339"/>
      <c r="G598" s="339"/>
      <c r="H598" s="339"/>
      <c r="I598" s="339"/>
      <c r="J598" s="339"/>
      <c r="K598" s="339"/>
      <c r="L598" s="339"/>
      <c r="M598" s="340"/>
      <c r="N598" s="339"/>
      <c r="O598" s="339"/>
      <c r="P598" s="339"/>
      <c r="Q598" s="341"/>
      <c r="R598" s="178"/>
      <c r="S598" s="434"/>
      <c r="T598" s="434"/>
      <c r="U598" s="434"/>
      <c r="V598" s="339"/>
      <c r="W598" s="99">
        <f t="shared" si="15"/>
        <v>0</v>
      </c>
      <c r="X598" s="339"/>
      <c r="Y598" s="339"/>
      <c r="Z598" s="339"/>
      <c r="AA598" s="339"/>
      <c r="AB598" s="339"/>
      <c r="AC598" s="339"/>
      <c r="AD598" s="339"/>
      <c r="AE598" s="339"/>
      <c r="AF598" s="339"/>
      <c r="AG598" s="339"/>
      <c r="AH598" s="339"/>
      <c r="AI598" s="339"/>
      <c r="AJ598" s="339"/>
      <c r="AK598" s="339"/>
    </row>
    <row r="599" spans="1:37" ht="12.75" customHeight="1">
      <c r="A599" s="339"/>
      <c r="B599" s="466"/>
      <c r="C599" s="339"/>
      <c r="D599" s="339"/>
      <c r="E599" s="339"/>
      <c r="F599" s="339"/>
      <c r="G599" s="339"/>
      <c r="H599" s="339"/>
      <c r="I599" s="339"/>
      <c r="J599" s="339"/>
      <c r="K599" s="339"/>
      <c r="L599" s="339"/>
      <c r="M599" s="340"/>
      <c r="N599" s="339"/>
      <c r="O599" s="339"/>
      <c r="P599" s="339"/>
      <c r="Q599" s="341"/>
      <c r="R599" s="178"/>
      <c r="S599" s="434"/>
      <c r="T599" s="434"/>
      <c r="U599" s="434"/>
      <c r="V599" s="339"/>
      <c r="W599" s="99">
        <f t="shared" si="15"/>
        <v>0</v>
      </c>
      <c r="X599" s="339"/>
      <c r="Y599" s="339"/>
      <c r="Z599" s="339"/>
      <c r="AA599" s="339"/>
      <c r="AB599" s="339"/>
      <c r="AC599" s="339"/>
      <c r="AD599" s="339"/>
      <c r="AE599" s="339"/>
      <c r="AF599" s="339"/>
      <c r="AG599" s="339"/>
      <c r="AH599" s="339"/>
      <c r="AI599" s="339"/>
      <c r="AJ599" s="339"/>
      <c r="AK599" s="339"/>
    </row>
    <row r="600" spans="1:37" ht="12.75" customHeight="1">
      <c r="A600" s="339"/>
      <c r="B600" s="466"/>
      <c r="C600" s="339"/>
      <c r="D600" s="339"/>
      <c r="E600" s="339"/>
      <c r="F600" s="339"/>
      <c r="G600" s="339"/>
      <c r="H600" s="339"/>
      <c r="I600" s="339"/>
      <c r="J600" s="339"/>
      <c r="K600" s="339"/>
      <c r="L600" s="339"/>
      <c r="M600" s="340"/>
      <c r="N600" s="339"/>
      <c r="O600" s="339"/>
      <c r="P600" s="339"/>
      <c r="Q600" s="341"/>
      <c r="R600" s="178"/>
      <c r="S600" s="434"/>
      <c r="T600" s="434"/>
      <c r="U600" s="434"/>
      <c r="V600" s="339"/>
      <c r="W600" s="99">
        <f t="shared" si="15"/>
        <v>0</v>
      </c>
      <c r="X600" s="339"/>
      <c r="Y600" s="339"/>
      <c r="Z600" s="339"/>
      <c r="AA600" s="339"/>
      <c r="AB600" s="339"/>
      <c r="AC600" s="339"/>
      <c r="AD600" s="339"/>
      <c r="AE600" s="339"/>
      <c r="AF600" s="339"/>
      <c r="AG600" s="339"/>
      <c r="AH600" s="339"/>
      <c r="AI600" s="339"/>
      <c r="AJ600" s="339"/>
      <c r="AK600" s="339"/>
    </row>
    <row r="601" spans="1:37" ht="12.75" customHeight="1">
      <c r="A601" s="339"/>
      <c r="B601" s="466"/>
      <c r="C601" s="339"/>
      <c r="D601" s="339"/>
      <c r="E601" s="339"/>
      <c r="F601" s="339"/>
      <c r="G601" s="339"/>
      <c r="H601" s="339"/>
      <c r="I601" s="339"/>
      <c r="J601" s="339"/>
      <c r="K601" s="339"/>
      <c r="L601" s="339"/>
      <c r="M601" s="340"/>
      <c r="N601" s="339"/>
      <c r="O601" s="339"/>
      <c r="P601" s="339"/>
      <c r="Q601" s="341"/>
      <c r="R601" s="178"/>
      <c r="S601" s="434"/>
      <c r="T601" s="434"/>
      <c r="U601" s="434"/>
      <c r="V601" s="339"/>
      <c r="W601" s="99">
        <f t="shared" si="15"/>
        <v>0</v>
      </c>
      <c r="X601" s="339"/>
      <c r="Y601" s="339"/>
      <c r="Z601" s="339"/>
      <c r="AA601" s="339"/>
      <c r="AB601" s="339"/>
      <c r="AC601" s="339"/>
      <c r="AD601" s="339"/>
      <c r="AE601" s="339"/>
      <c r="AF601" s="339"/>
      <c r="AG601" s="339"/>
      <c r="AH601" s="339"/>
      <c r="AI601" s="339"/>
      <c r="AJ601" s="339"/>
      <c r="AK601" s="339"/>
    </row>
    <row r="602" spans="1:37" ht="12.75" customHeight="1">
      <c r="A602" s="339"/>
      <c r="B602" s="466"/>
      <c r="C602" s="339"/>
      <c r="D602" s="339"/>
      <c r="E602" s="339"/>
      <c r="F602" s="339"/>
      <c r="G602" s="339"/>
      <c r="H602" s="339"/>
      <c r="I602" s="339"/>
      <c r="J602" s="339"/>
      <c r="K602" s="339"/>
      <c r="L602" s="339"/>
      <c r="M602" s="340"/>
      <c r="N602" s="339"/>
      <c r="O602" s="339"/>
      <c r="P602" s="339"/>
      <c r="Q602" s="341"/>
      <c r="R602" s="178"/>
      <c r="S602" s="434"/>
      <c r="T602" s="434"/>
      <c r="U602" s="434"/>
      <c r="V602" s="339"/>
      <c r="W602" s="99">
        <f t="shared" si="15"/>
        <v>0</v>
      </c>
      <c r="X602" s="339"/>
      <c r="Y602" s="339"/>
      <c r="Z602" s="339"/>
      <c r="AA602" s="339"/>
      <c r="AB602" s="339"/>
      <c r="AC602" s="339"/>
      <c r="AD602" s="339"/>
      <c r="AE602" s="339"/>
      <c r="AF602" s="339"/>
      <c r="AG602" s="339"/>
      <c r="AH602" s="339"/>
      <c r="AI602" s="339"/>
      <c r="AJ602" s="339"/>
      <c r="AK602" s="339"/>
    </row>
    <row r="603" spans="1:37" ht="12.75" customHeight="1">
      <c r="A603" s="339"/>
      <c r="B603" s="466"/>
      <c r="C603" s="339"/>
      <c r="D603" s="339"/>
      <c r="E603" s="339"/>
      <c r="F603" s="339"/>
      <c r="G603" s="339"/>
      <c r="H603" s="339"/>
      <c r="I603" s="339"/>
      <c r="J603" s="339"/>
      <c r="K603" s="339"/>
      <c r="L603" s="339"/>
      <c r="M603" s="340"/>
      <c r="N603" s="339"/>
      <c r="O603" s="339"/>
      <c r="P603" s="339"/>
      <c r="Q603" s="341"/>
      <c r="R603" s="178"/>
      <c r="S603" s="434"/>
      <c r="T603" s="434"/>
      <c r="U603" s="434"/>
      <c r="V603" s="339"/>
      <c r="W603" s="99">
        <f t="shared" si="15"/>
        <v>0</v>
      </c>
      <c r="X603" s="339"/>
      <c r="Y603" s="339"/>
      <c r="Z603" s="339"/>
      <c r="AA603" s="339"/>
      <c r="AB603" s="339"/>
      <c r="AC603" s="339"/>
      <c r="AD603" s="339"/>
      <c r="AE603" s="339"/>
      <c r="AF603" s="339"/>
      <c r="AG603" s="339"/>
      <c r="AH603" s="339"/>
      <c r="AI603" s="339"/>
      <c r="AJ603" s="339"/>
      <c r="AK603" s="339"/>
    </row>
    <row r="604" spans="1:37" ht="12.75" customHeight="1">
      <c r="A604" s="339"/>
      <c r="B604" s="466"/>
      <c r="C604" s="339"/>
      <c r="D604" s="339"/>
      <c r="E604" s="339"/>
      <c r="F604" s="339"/>
      <c r="G604" s="339"/>
      <c r="H604" s="339"/>
      <c r="I604" s="339"/>
      <c r="J604" s="339"/>
      <c r="K604" s="339"/>
      <c r="L604" s="339"/>
      <c r="M604" s="340"/>
      <c r="N604" s="339"/>
      <c r="O604" s="339"/>
      <c r="P604" s="339"/>
      <c r="Q604" s="341"/>
      <c r="R604" s="178"/>
      <c r="S604" s="434"/>
      <c r="T604" s="434"/>
      <c r="U604" s="434"/>
      <c r="V604" s="339"/>
      <c r="W604" s="99">
        <f t="shared" si="15"/>
        <v>0</v>
      </c>
      <c r="X604" s="339"/>
      <c r="Y604" s="339"/>
      <c r="Z604" s="339"/>
      <c r="AA604" s="339"/>
      <c r="AB604" s="339"/>
      <c r="AC604" s="339"/>
      <c r="AD604" s="339"/>
      <c r="AE604" s="339"/>
      <c r="AF604" s="339"/>
      <c r="AG604" s="339"/>
      <c r="AH604" s="339"/>
      <c r="AI604" s="339"/>
      <c r="AJ604" s="339"/>
      <c r="AK604" s="339"/>
    </row>
    <row r="605" spans="1:37" ht="12.75" customHeight="1">
      <c r="A605" s="339"/>
      <c r="B605" s="466"/>
      <c r="C605" s="339"/>
      <c r="D605" s="339"/>
      <c r="E605" s="339"/>
      <c r="F605" s="339"/>
      <c r="G605" s="339"/>
      <c r="H605" s="339"/>
      <c r="I605" s="339"/>
      <c r="J605" s="339"/>
      <c r="K605" s="339"/>
      <c r="L605" s="339"/>
      <c r="M605" s="340"/>
      <c r="N605" s="339"/>
      <c r="O605" s="339"/>
      <c r="P605" s="339"/>
      <c r="Q605" s="341"/>
      <c r="R605" s="178"/>
      <c r="S605" s="434"/>
      <c r="T605" s="434"/>
      <c r="U605" s="434"/>
      <c r="V605" s="339"/>
      <c r="W605" s="99">
        <f t="shared" si="15"/>
        <v>0</v>
      </c>
      <c r="X605" s="339"/>
      <c r="Y605" s="339"/>
      <c r="Z605" s="339"/>
      <c r="AA605" s="339"/>
      <c r="AB605" s="339"/>
      <c r="AC605" s="339"/>
      <c r="AD605" s="339"/>
      <c r="AE605" s="339"/>
      <c r="AF605" s="339"/>
      <c r="AG605" s="339"/>
      <c r="AH605" s="339"/>
      <c r="AI605" s="339"/>
      <c r="AJ605" s="339"/>
      <c r="AK605" s="339"/>
    </row>
    <row r="606" spans="1:37" ht="12.75" customHeight="1">
      <c r="A606" s="339"/>
      <c r="B606" s="466"/>
      <c r="C606" s="339"/>
      <c r="D606" s="339"/>
      <c r="E606" s="339"/>
      <c r="F606" s="339"/>
      <c r="G606" s="339"/>
      <c r="H606" s="339"/>
      <c r="I606" s="339"/>
      <c r="J606" s="339"/>
      <c r="K606" s="339"/>
      <c r="L606" s="339"/>
      <c r="M606" s="340"/>
      <c r="N606" s="339"/>
      <c r="O606" s="339"/>
      <c r="P606" s="339"/>
      <c r="Q606" s="341"/>
      <c r="R606" s="178"/>
      <c r="S606" s="434"/>
      <c r="T606" s="434"/>
      <c r="U606" s="434"/>
      <c r="V606" s="339"/>
      <c r="W606" s="99">
        <f t="shared" si="15"/>
        <v>0</v>
      </c>
      <c r="X606" s="339"/>
      <c r="Y606" s="339"/>
      <c r="Z606" s="339"/>
      <c r="AA606" s="339"/>
      <c r="AB606" s="339"/>
      <c r="AC606" s="339"/>
      <c r="AD606" s="339"/>
      <c r="AE606" s="339"/>
      <c r="AF606" s="339"/>
      <c r="AG606" s="339"/>
      <c r="AH606" s="339"/>
      <c r="AI606" s="339"/>
      <c r="AJ606" s="339"/>
      <c r="AK606" s="339"/>
    </row>
    <row r="607" spans="1:37" ht="12.75" customHeight="1">
      <c r="A607" s="339"/>
      <c r="B607" s="466"/>
      <c r="C607" s="339"/>
      <c r="D607" s="339"/>
      <c r="E607" s="339"/>
      <c r="F607" s="339"/>
      <c r="G607" s="339"/>
      <c r="H607" s="339"/>
      <c r="I607" s="339"/>
      <c r="J607" s="339"/>
      <c r="K607" s="339"/>
      <c r="L607" s="339"/>
      <c r="M607" s="340"/>
      <c r="N607" s="339"/>
      <c r="O607" s="339"/>
      <c r="P607" s="339"/>
      <c r="Q607" s="341"/>
      <c r="R607" s="178"/>
      <c r="S607" s="434"/>
      <c r="T607" s="434"/>
      <c r="U607" s="434"/>
      <c r="V607" s="339"/>
      <c r="W607" s="99">
        <f t="shared" si="15"/>
        <v>0</v>
      </c>
      <c r="X607" s="339"/>
      <c r="Y607" s="339"/>
      <c r="Z607" s="339"/>
      <c r="AA607" s="339"/>
      <c r="AB607" s="339"/>
      <c r="AC607" s="339"/>
      <c r="AD607" s="339"/>
      <c r="AE607" s="339"/>
      <c r="AF607" s="339"/>
      <c r="AG607" s="339"/>
      <c r="AH607" s="339"/>
      <c r="AI607" s="339"/>
      <c r="AJ607" s="339"/>
      <c r="AK607" s="339"/>
    </row>
    <row r="608" spans="1:37" ht="12.75" customHeight="1">
      <c r="A608" s="339"/>
      <c r="B608" s="466"/>
      <c r="C608" s="339"/>
      <c r="D608" s="339"/>
      <c r="E608" s="339"/>
      <c r="F608" s="339"/>
      <c r="G608" s="339"/>
      <c r="H608" s="339"/>
      <c r="I608" s="339"/>
      <c r="J608" s="339"/>
      <c r="K608" s="339"/>
      <c r="L608" s="339"/>
      <c r="M608" s="340"/>
      <c r="N608" s="339"/>
      <c r="O608" s="339"/>
      <c r="P608" s="339"/>
      <c r="Q608" s="341"/>
      <c r="R608" s="178"/>
      <c r="S608" s="434"/>
      <c r="T608" s="434"/>
      <c r="U608" s="434"/>
      <c r="V608" s="339"/>
      <c r="W608" s="99">
        <f t="shared" si="15"/>
        <v>0</v>
      </c>
      <c r="X608" s="339"/>
      <c r="Y608" s="339"/>
      <c r="Z608" s="339"/>
      <c r="AA608" s="339"/>
      <c r="AB608" s="339"/>
      <c r="AC608" s="339"/>
      <c r="AD608" s="339"/>
      <c r="AE608" s="339"/>
      <c r="AF608" s="339"/>
      <c r="AG608" s="339"/>
      <c r="AH608" s="339"/>
      <c r="AI608" s="339"/>
      <c r="AJ608" s="339"/>
      <c r="AK608" s="339"/>
    </row>
    <row r="609" spans="1:37" ht="12.75" customHeight="1">
      <c r="A609" s="339"/>
      <c r="B609" s="466"/>
      <c r="C609" s="339"/>
      <c r="D609" s="339"/>
      <c r="E609" s="339"/>
      <c r="F609" s="339"/>
      <c r="G609" s="339"/>
      <c r="H609" s="339"/>
      <c r="I609" s="339"/>
      <c r="J609" s="339"/>
      <c r="K609" s="339"/>
      <c r="L609" s="339"/>
      <c r="M609" s="340"/>
      <c r="N609" s="339"/>
      <c r="O609" s="339"/>
      <c r="P609" s="339"/>
      <c r="Q609" s="341"/>
      <c r="R609" s="178"/>
      <c r="S609" s="434"/>
      <c r="T609" s="434"/>
      <c r="U609" s="434"/>
      <c r="V609" s="339"/>
      <c r="W609" s="99">
        <f t="shared" si="15"/>
        <v>0</v>
      </c>
      <c r="X609" s="339"/>
      <c r="Y609" s="339"/>
      <c r="Z609" s="339"/>
      <c r="AA609" s="339"/>
      <c r="AB609" s="339"/>
      <c r="AC609" s="339"/>
      <c r="AD609" s="339"/>
      <c r="AE609" s="339"/>
      <c r="AF609" s="339"/>
      <c r="AG609" s="339"/>
      <c r="AH609" s="339"/>
      <c r="AI609" s="339"/>
      <c r="AJ609" s="339"/>
      <c r="AK609" s="339"/>
    </row>
    <row r="610" spans="1:37" ht="12.75" customHeight="1">
      <c r="A610" s="339"/>
      <c r="B610" s="466"/>
      <c r="C610" s="339"/>
      <c r="D610" s="339"/>
      <c r="E610" s="339"/>
      <c r="F610" s="339"/>
      <c r="G610" s="339"/>
      <c r="H610" s="339"/>
      <c r="I610" s="339"/>
      <c r="J610" s="339"/>
      <c r="K610" s="339"/>
      <c r="L610" s="339"/>
      <c r="M610" s="340"/>
      <c r="N610" s="339"/>
      <c r="O610" s="339"/>
      <c r="P610" s="339"/>
      <c r="Q610" s="341"/>
      <c r="R610" s="178"/>
      <c r="S610" s="434"/>
      <c r="T610" s="434"/>
      <c r="U610" s="434"/>
      <c r="V610" s="339"/>
      <c r="W610" s="99">
        <f t="shared" si="15"/>
        <v>0</v>
      </c>
      <c r="X610" s="339"/>
      <c r="Y610" s="339"/>
      <c r="Z610" s="339"/>
      <c r="AA610" s="339"/>
      <c r="AB610" s="339"/>
      <c r="AC610" s="339"/>
      <c r="AD610" s="339"/>
      <c r="AE610" s="339"/>
      <c r="AF610" s="339"/>
      <c r="AG610" s="339"/>
      <c r="AH610" s="339"/>
      <c r="AI610" s="339"/>
      <c r="AJ610" s="339"/>
      <c r="AK610" s="339"/>
    </row>
    <row r="611" spans="1:37" ht="12.75" customHeight="1">
      <c r="A611" s="339"/>
      <c r="B611" s="466"/>
      <c r="C611" s="339"/>
      <c r="D611" s="339"/>
      <c r="E611" s="339"/>
      <c r="F611" s="339"/>
      <c r="G611" s="339"/>
      <c r="H611" s="339"/>
      <c r="I611" s="339"/>
      <c r="J611" s="339"/>
      <c r="K611" s="339"/>
      <c r="L611" s="339"/>
      <c r="M611" s="340"/>
      <c r="N611" s="339"/>
      <c r="O611" s="339"/>
      <c r="P611" s="339"/>
      <c r="Q611" s="341"/>
      <c r="R611" s="178"/>
      <c r="S611" s="434"/>
      <c r="T611" s="434"/>
      <c r="U611" s="434"/>
      <c r="V611" s="339"/>
      <c r="W611" s="99">
        <f t="shared" si="15"/>
        <v>0</v>
      </c>
      <c r="X611" s="339"/>
      <c r="Y611" s="339"/>
      <c r="Z611" s="339"/>
      <c r="AA611" s="339"/>
      <c r="AB611" s="339"/>
      <c r="AC611" s="339"/>
      <c r="AD611" s="339"/>
      <c r="AE611" s="339"/>
      <c r="AF611" s="339"/>
      <c r="AG611" s="339"/>
      <c r="AH611" s="339"/>
      <c r="AI611" s="339"/>
      <c r="AJ611" s="339"/>
      <c r="AK611" s="339"/>
    </row>
    <row r="612" spans="1:37" ht="12.75" customHeight="1">
      <c r="A612" s="339"/>
      <c r="B612" s="466"/>
      <c r="C612" s="339"/>
      <c r="D612" s="339"/>
      <c r="E612" s="339"/>
      <c r="F612" s="339"/>
      <c r="G612" s="339"/>
      <c r="H612" s="339"/>
      <c r="I612" s="339"/>
      <c r="J612" s="339"/>
      <c r="K612" s="339"/>
      <c r="L612" s="339"/>
      <c r="M612" s="340"/>
      <c r="N612" s="339"/>
      <c r="O612" s="339"/>
      <c r="P612" s="339"/>
      <c r="Q612" s="341"/>
      <c r="R612" s="178"/>
      <c r="S612" s="434"/>
      <c r="T612" s="434"/>
      <c r="U612" s="434"/>
      <c r="V612" s="339"/>
      <c r="W612" s="99">
        <f t="shared" si="15"/>
        <v>0</v>
      </c>
      <c r="X612" s="339"/>
      <c r="Y612" s="339"/>
      <c r="Z612" s="339"/>
      <c r="AA612" s="339"/>
      <c r="AB612" s="339"/>
      <c r="AC612" s="339"/>
      <c r="AD612" s="339"/>
      <c r="AE612" s="339"/>
      <c r="AF612" s="339"/>
      <c r="AG612" s="339"/>
      <c r="AH612" s="339"/>
      <c r="AI612" s="339"/>
      <c r="AJ612" s="339"/>
      <c r="AK612" s="339"/>
    </row>
    <row r="613" spans="1:37" ht="12.75" customHeight="1">
      <c r="A613" s="339"/>
      <c r="B613" s="466"/>
      <c r="C613" s="339"/>
      <c r="D613" s="339"/>
      <c r="E613" s="339"/>
      <c r="F613" s="339"/>
      <c r="G613" s="339"/>
      <c r="H613" s="339"/>
      <c r="I613" s="339"/>
      <c r="J613" s="339"/>
      <c r="K613" s="339"/>
      <c r="L613" s="339"/>
      <c r="M613" s="340"/>
      <c r="N613" s="339"/>
      <c r="O613" s="339"/>
      <c r="P613" s="339"/>
      <c r="Q613" s="341"/>
      <c r="R613" s="178"/>
      <c r="S613" s="434"/>
      <c r="T613" s="434"/>
      <c r="U613" s="434"/>
      <c r="V613" s="339"/>
      <c r="W613" s="99">
        <f t="shared" si="15"/>
        <v>0</v>
      </c>
      <c r="X613" s="339"/>
      <c r="Y613" s="339"/>
      <c r="Z613" s="339"/>
      <c r="AA613" s="339"/>
      <c r="AB613" s="339"/>
      <c r="AC613" s="339"/>
      <c r="AD613" s="339"/>
      <c r="AE613" s="339"/>
      <c r="AF613" s="339"/>
      <c r="AG613" s="339"/>
      <c r="AH613" s="339"/>
      <c r="AI613" s="339"/>
      <c r="AJ613" s="339"/>
      <c r="AK613" s="339"/>
    </row>
    <row r="614" spans="1:37" ht="12.75" customHeight="1">
      <c r="A614" s="339"/>
      <c r="B614" s="466"/>
      <c r="C614" s="339"/>
      <c r="D614" s="339"/>
      <c r="E614" s="339"/>
      <c r="F614" s="339"/>
      <c r="G614" s="339"/>
      <c r="H614" s="339"/>
      <c r="I614" s="339"/>
      <c r="J614" s="339"/>
      <c r="K614" s="339"/>
      <c r="L614" s="339"/>
      <c r="M614" s="340"/>
      <c r="N614" s="339"/>
      <c r="O614" s="339"/>
      <c r="P614" s="339"/>
      <c r="Q614" s="341"/>
      <c r="R614" s="178"/>
      <c r="S614" s="434"/>
      <c r="T614" s="434"/>
      <c r="U614" s="434"/>
      <c r="V614" s="339"/>
      <c r="W614" s="99">
        <f t="shared" si="15"/>
        <v>0</v>
      </c>
      <c r="X614" s="339"/>
      <c r="Y614" s="339"/>
      <c r="Z614" s="339"/>
      <c r="AA614" s="339"/>
      <c r="AB614" s="339"/>
      <c r="AC614" s="339"/>
      <c r="AD614" s="339"/>
      <c r="AE614" s="339"/>
      <c r="AF614" s="339"/>
      <c r="AG614" s="339"/>
      <c r="AH614" s="339"/>
      <c r="AI614" s="339"/>
      <c r="AJ614" s="339"/>
      <c r="AK614" s="339"/>
    </row>
    <row r="615" spans="1:37" ht="12.75" customHeight="1">
      <c r="A615" s="339"/>
      <c r="B615" s="466"/>
      <c r="C615" s="339"/>
      <c r="D615" s="339"/>
      <c r="E615" s="339"/>
      <c r="F615" s="339"/>
      <c r="G615" s="339"/>
      <c r="H615" s="339"/>
      <c r="I615" s="339"/>
      <c r="J615" s="339"/>
      <c r="K615" s="339"/>
      <c r="L615" s="339"/>
      <c r="M615" s="340"/>
      <c r="N615" s="339"/>
      <c r="O615" s="339"/>
      <c r="P615" s="339"/>
      <c r="Q615" s="341"/>
      <c r="R615" s="178"/>
      <c r="S615" s="434"/>
      <c r="T615" s="434"/>
      <c r="U615" s="434"/>
      <c r="V615" s="339"/>
      <c r="W615" s="99">
        <f t="shared" si="15"/>
        <v>0</v>
      </c>
      <c r="X615" s="339"/>
      <c r="Y615" s="339"/>
      <c r="Z615" s="339"/>
      <c r="AA615" s="339"/>
      <c r="AB615" s="339"/>
      <c r="AC615" s="339"/>
      <c r="AD615" s="339"/>
      <c r="AE615" s="339"/>
      <c r="AF615" s="339"/>
      <c r="AG615" s="339"/>
      <c r="AH615" s="339"/>
      <c r="AI615" s="339"/>
      <c r="AJ615" s="339"/>
      <c r="AK615" s="339"/>
    </row>
    <row r="616" spans="1:37" ht="12.75" customHeight="1">
      <c r="A616" s="339"/>
      <c r="B616" s="466"/>
      <c r="C616" s="339"/>
      <c r="D616" s="339"/>
      <c r="E616" s="339"/>
      <c r="F616" s="339"/>
      <c r="G616" s="339"/>
      <c r="H616" s="339"/>
      <c r="I616" s="339"/>
      <c r="J616" s="339"/>
      <c r="K616" s="339"/>
      <c r="L616" s="339"/>
      <c r="M616" s="340"/>
      <c r="N616" s="339"/>
      <c r="O616" s="339"/>
      <c r="P616" s="339"/>
      <c r="Q616" s="341"/>
      <c r="R616" s="178"/>
      <c r="S616" s="434"/>
      <c r="T616" s="434"/>
      <c r="U616" s="434"/>
      <c r="V616" s="339"/>
      <c r="W616" s="99">
        <f t="shared" si="15"/>
        <v>0</v>
      </c>
      <c r="X616" s="339"/>
      <c r="Y616" s="339"/>
      <c r="Z616" s="339"/>
      <c r="AA616" s="339"/>
      <c r="AB616" s="339"/>
      <c r="AC616" s="339"/>
      <c r="AD616" s="339"/>
      <c r="AE616" s="339"/>
      <c r="AF616" s="339"/>
      <c r="AG616" s="339"/>
      <c r="AH616" s="339"/>
      <c r="AI616" s="339"/>
      <c r="AJ616" s="339"/>
      <c r="AK616" s="339"/>
    </row>
    <row r="617" spans="1:37" ht="12.75" customHeight="1">
      <c r="A617" s="339"/>
      <c r="B617" s="466"/>
      <c r="C617" s="339"/>
      <c r="D617" s="339"/>
      <c r="E617" s="339"/>
      <c r="F617" s="339"/>
      <c r="G617" s="339"/>
      <c r="H617" s="339"/>
      <c r="I617" s="339"/>
      <c r="J617" s="339"/>
      <c r="K617" s="339"/>
      <c r="L617" s="339"/>
      <c r="M617" s="340"/>
      <c r="N617" s="339"/>
      <c r="O617" s="339"/>
      <c r="P617" s="339"/>
      <c r="Q617" s="341"/>
      <c r="R617" s="178"/>
      <c r="S617" s="434"/>
      <c r="T617" s="434"/>
      <c r="U617" s="434"/>
      <c r="V617" s="339"/>
      <c r="W617" s="99">
        <f t="shared" si="15"/>
        <v>0</v>
      </c>
      <c r="X617" s="339"/>
      <c r="Y617" s="339"/>
      <c r="Z617" s="339"/>
      <c r="AA617" s="339"/>
      <c r="AB617" s="339"/>
      <c r="AC617" s="339"/>
      <c r="AD617" s="339"/>
      <c r="AE617" s="339"/>
      <c r="AF617" s="339"/>
      <c r="AG617" s="339"/>
      <c r="AH617" s="339"/>
      <c r="AI617" s="339"/>
      <c r="AJ617" s="339"/>
      <c r="AK617" s="339"/>
    </row>
    <row r="618" spans="1:37" ht="12.75" customHeight="1">
      <c r="A618" s="339"/>
      <c r="B618" s="466"/>
      <c r="C618" s="339"/>
      <c r="D618" s="339"/>
      <c r="E618" s="339"/>
      <c r="F618" s="339"/>
      <c r="G618" s="339"/>
      <c r="H618" s="339"/>
      <c r="I618" s="339"/>
      <c r="J618" s="339"/>
      <c r="K618" s="339"/>
      <c r="L618" s="339"/>
      <c r="M618" s="340"/>
      <c r="N618" s="339"/>
      <c r="O618" s="339"/>
      <c r="P618" s="339"/>
      <c r="Q618" s="341"/>
      <c r="R618" s="178"/>
      <c r="S618" s="434"/>
      <c r="T618" s="434"/>
      <c r="U618" s="434"/>
      <c r="V618" s="339"/>
      <c r="W618" s="99">
        <f t="shared" si="15"/>
        <v>0</v>
      </c>
      <c r="X618" s="339"/>
      <c r="Y618" s="339"/>
      <c r="Z618" s="339"/>
      <c r="AA618" s="339"/>
      <c r="AB618" s="339"/>
      <c r="AC618" s="339"/>
      <c r="AD618" s="339"/>
      <c r="AE618" s="339"/>
      <c r="AF618" s="339"/>
      <c r="AG618" s="339"/>
      <c r="AH618" s="339"/>
      <c r="AI618" s="339"/>
      <c r="AJ618" s="339"/>
      <c r="AK618" s="339"/>
    </row>
    <row r="619" spans="1:37" ht="12.75" customHeight="1">
      <c r="A619" s="339"/>
      <c r="B619" s="466"/>
      <c r="C619" s="339"/>
      <c r="D619" s="339"/>
      <c r="E619" s="339"/>
      <c r="F619" s="339"/>
      <c r="G619" s="339"/>
      <c r="H619" s="339"/>
      <c r="I619" s="339"/>
      <c r="J619" s="339"/>
      <c r="K619" s="339"/>
      <c r="L619" s="339"/>
      <c r="M619" s="340"/>
      <c r="N619" s="339"/>
      <c r="O619" s="339"/>
      <c r="P619" s="339"/>
      <c r="Q619" s="341"/>
      <c r="R619" s="178"/>
      <c r="S619" s="434"/>
      <c r="T619" s="434"/>
      <c r="U619" s="434"/>
      <c r="V619" s="339"/>
      <c r="W619" s="99">
        <f t="shared" si="15"/>
        <v>0</v>
      </c>
      <c r="X619" s="339"/>
      <c r="Y619" s="339"/>
      <c r="Z619" s="339"/>
      <c r="AA619" s="339"/>
      <c r="AB619" s="339"/>
      <c r="AC619" s="339"/>
      <c r="AD619" s="339"/>
      <c r="AE619" s="339"/>
      <c r="AF619" s="339"/>
      <c r="AG619" s="339"/>
      <c r="AH619" s="339"/>
      <c r="AI619" s="339"/>
      <c r="AJ619" s="339"/>
      <c r="AK619" s="339"/>
    </row>
    <row r="620" spans="1:37" ht="12.75" customHeight="1">
      <c r="A620" s="339"/>
      <c r="B620" s="466"/>
      <c r="C620" s="339"/>
      <c r="D620" s="339"/>
      <c r="E620" s="339"/>
      <c r="F620" s="339"/>
      <c r="G620" s="339"/>
      <c r="H620" s="339"/>
      <c r="I620" s="339"/>
      <c r="J620" s="339"/>
      <c r="K620" s="339"/>
      <c r="L620" s="339"/>
      <c r="M620" s="340"/>
      <c r="N620" s="339"/>
      <c r="O620" s="339"/>
      <c r="P620" s="339"/>
      <c r="Q620" s="341"/>
      <c r="R620" s="178"/>
      <c r="S620" s="434"/>
      <c r="T620" s="434"/>
      <c r="U620" s="434"/>
      <c r="V620" s="339"/>
      <c r="W620" s="99">
        <f t="shared" si="15"/>
        <v>0</v>
      </c>
      <c r="X620" s="339"/>
      <c r="Y620" s="339"/>
      <c r="Z620" s="339"/>
      <c r="AA620" s="339"/>
      <c r="AB620" s="339"/>
      <c r="AC620" s="339"/>
      <c r="AD620" s="339"/>
      <c r="AE620" s="339"/>
      <c r="AF620" s="339"/>
      <c r="AG620" s="339"/>
      <c r="AH620" s="339"/>
      <c r="AI620" s="339"/>
      <c r="AJ620" s="339"/>
      <c r="AK620" s="339"/>
    </row>
    <row r="621" spans="1:37" ht="12.75" customHeight="1">
      <c r="A621" s="339"/>
      <c r="B621" s="466"/>
      <c r="C621" s="339"/>
      <c r="D621" s="339"/>
      <c r="E621" s="339"/>
      <c r="F621" s="339"/>
      <c r="G621" s="339"/>
      <c r="H621" s="339"/>
      <c r="I621" s="339"/>
      <c r="J621" s="339"/>
      <c r="K621" s="339"/>
      <c r="L621" s="339"/>
      <c r="M621" s="340"/>
      <c r="N621" s="339"/>
      <c r="O621" s="339"/>
      <c r="P621" s="339"/>
      <c r="Q621" s="341"/>
      <c r="R621" s="178"/>
      <c r="S621" s="434"/>
      <c r="T621" s="434"/>
      <c r="U621" s="434"/>
      <c r="V621" s="339"/>
      <c r="W621" s="99">
        <f t="shared" si="15"/>
        <v>0</v>
      </c>
      <c r="X621" s="339"/>
      <c r="Y621" s="339"/>
      <c r="Z621" s="339"/>
      <c r="AA621" s="339"/>
      <c r="AB621" s="339"/>
      <c r="AC621" s="339"/>
      <c r="AD621" s="339"/>
      <c r="AE621" s="339"/>
      <c r="AF621" s="339"/>
      <c r="AG621" s="339"/>
      <c r="AH621" s="339"/>
      <c r="AI621" s="339"/>
      <c r="AJ621" s="339"/>
      <c r="AK621" s="339"/>
    </row>
    <row r="622" spans="1:37" ht="12.75" customHeight="1">
      <c r="A622" s="339"/>
      <c r="B622" s="466"/>
      <c r="C622" s="339"/>
      <c r="D622" s="339"/>
      <c r="E622" s="339"/>
      <c r="F622" s="339"/>
      <c r="G622" s="339"/>
      <c r="H622" s="339"/>
      <c r="I622" s="339"/>
      <c r="J622" s="339"/>
      <c r="K622" s="339"/>
      <c r="L622" s="339"/>
      <c r="M622" s="340"/>
      <c r="N622" s="339"/>
      <c r="O622" s="339"/>
      <c r="P622" s="339"/>
      <c r="Q622" s="341"/>
      <c r="R622" s="178"/>
      <c r="S622" s="434"/>
      <c r="T622" s="434"/>
      <c r="U622" s="434"/>
      <c r="V622" s="339"/>
      <c r="W622" s="99">
        <f t="shared" si="15"/>
        <v>0</v>
      </c>
      <c r="X622" s="339"/>
      <c r="Y622" s="339"/>
      <c r="Z622" s="339"/>
      <c r="AA622" s="339"/>
      <c r="AB622" s="339"/>
      <c r="AC622" s="339"/>
      <c r="AD622" s="339"/>
      <c r="AE622" s="339"/>
      <c r="AF622" s="339"/>
      <c r="AG622" s="339"/>
      <c r="AH622" s="339"/>
      <c r="AI622" s="339"/>
      <c r="AJ622" s="339"/>
      <c r="AK622" s="339"/>
    </row>
    <row r="623" spans="1:37" ht="12.75" customHeight="1">
      <c r="A623" s="339"/>
      <c r="B623" s="466"/>
      <c r="C623" s="339"/>
      <c r="D623" s="339"/>
      <c r="E623" s="339"/>
      <c r="F623" s="339"/>
      <c r="G623" s="339"/>
      <c r="H623" s="339"/>
      <c r="I623" s="339"/>
      <c r="J623" s="339"/>
      <c r="K623" s="339"/>
      <c r="L623" s="339"/>
      <c r="M623" s="340"/>
      <c r="N623" s="339"/>
      <c r="O623" s="339"/>
      <c r="P623" s="339"/>
      <c r="Q623" s="341"/>
      <c r="R623" s="178"/>
      <c r="S623" s="434"/>
      <c r="T623" s="434"/>
      <c r="U623" s="434"/>
      <c r="V623" s="339"/>
      <c r="W623" s="99">
        <f t="shared" si="15"/>
        <v>0</v>
      </c>
      <c r="X623" s="339"/>
      <c r="Y623" s="339"/>
      <c r="Z623" s="339"/>
      <c r="AA623" s="339"/>
      <c r="AB623" s="339"/>
      <c r="AC623" s="339"/>
      <c r="AD623" s="339"/>
      <c r="AE623" s="339"/>
      <c r="AF623" s="339"/>
      <c r="AG623" s="339"/>
      <c r="AH623" s="339"/>
      <c r="AI623" s="339"/>
      <c r="AJ623" s="339"/>
      <c r="AK623" s="339"/>
    </row>
    <row r="624" spans="1:37" ht="12.75" customHeight="1">
      <c r="A624" s="339"/>
      <c r="B624" s="466"/>
      <c r="C624" s="339"/>
      <c r="D624" s="339"/>
      <c r="E624" s="339"/>
      <c r="F624" s="339"/>
      <c r="G624" s="339"/>
      <c r="H624" s="339"/>
      <c r="I624" s="339"/>
      <c r="J624" s="339"/>
      <c r="K624" s="339"/>
      <c r="L624" s="339"/>
      <c r="M624" s="340"/>
      <c r="N624" s="339"/>
      <c r="O624" s="339"/>
      <c r="P624" s="339"/>
      <c r="Q624" s="341"/>
      <c r="R624" s="178"/>
      <c r="S624" s="434"/>
      <c r="T624" s="434"/>
      <c r="U624" s="434"/>
      <c r="V624" s="339"/>
      <c r="W624" s="99">
        <f t="shared" si="15"/>
        <v>0</v>
      </c>
      <c r="X624" s="339"/>
      <c r="Y624" s="339"/>
      <c r="Z624" s="339"/>
      <c r="AA624" s="339"/>
      <c r="AB624" s="339"/>
      <c r="AC624" s="339"/>
      <c r="AD624" s="339"/>
      <c r="AE624" s="339"/>
      <c r="AF624" s="339"/>
      <c r="AG624" s="339"/>
      <c r="AH624" s="339"/>
      <c r="AI624" s="339"/>
      <c r="AJ624" s="339"/>
      <c r="AK624" s="339"/>
    </row>
    <row r="625" spans="1:37" ht="12.75" customHeight="1">
      <c r="A625" s="339"/>
      <c r="B625" s="466"/>
      <c r="C625" s="339"/>
      <c r="D625" s="339"/>
      <c r="E625" s="339"/>
      <c r="F625" s="339"/>
      <c r="G625" s="339"/>
      <c r="H625" s="339"/>
      <c r="I625" s="339"/>
      <c r="J625" s="339"/>
      <c r="K625" s="339"/>
      <c r="L625" s="339"/>
      <c r="M625" s="340"/>
      <c r="N625" s="339"/>
      <c r="O625" s="339"/>
      <c r="P625" s="339"/>
      <c r="Q625" s="341"/>
      <c r="R625" s="178"/>
      <c r="S625" s="434"/>
      <c r="T625" s="434"/>
      <c r="U625" s="434"/>
      <c r="V625" s="339"/>
      <c r="W625" s="99">
        <f t="shared" si="15"/>
        <v>0</v>
      </c>
      <c r="X625" s="339"/>
      <c r="Y625" s="339"/>
      <c r="Z625" s="339"/>
      <c r="AA625" s="339"/>
      <c r="AB625" s="339"/>
      <c r="AC625" s="339"/>
      <c r="AD625" s="339"/>
      <c r="AE625" s="339"/>
      <c r="AF625" s="339"/>
      <c r="AG625" s="339"/>
      <c r="AH625" s="339"/>
      <c r="AI625" s="339"/>
      <c r="AJ625" s="339"/>
      <c r="AK625" s="339"/>
    </row>
    <row r="626" spans="1:37" ht="12.75" customHeight="1">
      <c r="A626" s="339"/>
      <c r="B626" s="466"/>
      <c r="C626" s="339"/>
      <c r="D626" s="339"/>
      <c r="E626" s="339"/>
      <c r="F626" s="339"/>
      <c r="G626" s="339"/>
      <c r="H626" s="339"/>
      <c r="I626" s="339"/>
      <c r="J626" s="339"/>
      <c r="K626" s="339"/>
      <c r="L626" s="339"/>
      <c r="M626" s="340"/>
      <c r="N626" s="339"/>
      <c r="O626" s="339"/>
      <c r="P626" s="339"/>
      <c r="Q626" s="341"/>
      <c r="R626" s="178"/>
      <c r="S626" s="434"/>
      <c r="T626" s="434"/>
      <c r="U626" s="434"/>
      <c r="V626" s="339"/>
      <c r="W626" s="99">
        <f t="shared" si="15"/>
        <v>0</v>
      </c>
      <c r="X626" s="339"/>
      <c r="Y626" s="339"/>
      <c r="Z626" s="339"/>
      <c r="AA626" s="339"/>
      <c r="AB626" s="339"/>
      <c r="AC626" s="339"/>
      <c r="AD626" s="339"/>
      <c r="AE626" s="339"/>
      <c r="AF626" s="339"/>
      <c r="AG626" s="339"/>
      <c r="AH626" s="339"/>
      <c r="AI626" s="339"/>
      <c r="AJ626" s="339"/>
      <c r="AK626" s="339"/>
    </row>
    <row r="627" spans="1:37" ht="12.75" customHeight="1">
      <c r="A627" s="339"/>
      <c r="B627" s="466"/>
      <c r="C627" s="339"/>
      <c r="D627" s="339"/>
      <c r="E627" s="339"/>
      <c r="F627" s="339"/>
      <c r="G627" s="339"/>
      <c r="H627" s="339"/>
      <c r="I627" s="339"/>
      <c r="J627" s="339"/>
      <c r="K627" s="339"/>
      <c r="L627" s="339"/>
      <c r="M627" s="340"/>
      <c r="N627" s="339"/>
      <c r="O627" s="339"/>
      <c r="P627" s="339"/>
      <c r="Q627" s="341"/>
      <c r="R627" s="178"/>
      <c r="S627" s="434"/>
      <c r="T627" s="434"/>
      <c r="U627" s="434"/>
      <c r="V627" s="339"/>
      <c r="W627" s="99">
        <f t="shared" si="15"/>
        <v>0</v>
      </c>
      <c r="X627" s="339"/>
      <c r="Y627" s="339"/>
      <c r="Z627" s="339"/>
      <c r="AA627" s="339"/>
      <c r="AB627" s="339"/>
      <c r="AC627" s="339"/>
      <c r="AD627" s="339"/>
      <c r="AE627" s="339"/>
      <c r="AF627" s="339"/>
      <c r="AG627" s="339"/>
      <c r="AH627" s="339"/>
      <c r="AI627" s="339"/>
      <c r="AJ627" s="339"/>
      <c r="AK627" s="339"/>
    </row>
    <row r="628" spans="1:37" ht="12.75" customHeight="1">
      <c r="A628" s="339"/>
      <c r="B628" s="466"/>
      <c r="C628" s="339"/>
      <c r="D628" s="339"/>
      <c r="E628" s="339"/>
      <c r="F628" s="339"/>
      <c r="G628" s="339"/>
      <c r="H628" s="339"/>
      <c r="I628" s="339"/>
      <c r="J628" s="339"/>
      <c r="K628" s="339"/>
      <c r="L628" s="339"/>
      <c r="M628" s="340"/>
      <c r="N628" s="339"/>
      <c r="O628" s="339"/>
      <c r="P628" s="339"/>
      <c r="Q628" s="341"/>
      <c r="R628" s="178"/>
      <c r="S628" s="434"/>
      <c r="T628" s="434"/>
      <c r="U628" s="434"/>
      <c r="V628" s="339"/>
      <c r="W628" s="99">
        <f t="shared" si="15"/>
        <v>0</v>
      </c>
      <c r="X628" s="339"/>
      <c r="Y628" s="339"/>
      <c r="Z628" s="339"/>
      <c r="AA628" s="339"/>
      <c r="AB628" s="339"/>
      <c r="AC628" s="339"/>
      <c r="AD628" s="339"/>
      <c r="AE628" s="339"/>
      <c r="AF628" s="339"/>
      <c r="AG628" s="339"/>
      <c r="AH628" s="339"/>
      <c r="AI628" s="339"/>
      <c r="AJ628" s="339"/>
      <c r="AK628" s="339"/>
    </row>
    <row r="629" spans="1:37" ht="12.75" customHeight="1">
      <c r="A629" s="339"/>
      <c r="B629" s="466"/>
      <c r="C629" s="339"/>
      <c r="D629" s="339"/>
      <c r="E629" s="339"/>
      <c r="F629" s="339"/>
      <c r="G629" s="339"/>
      <c r="H629" s="339"/>
      <c r="I629" s="339"/>
      <c r="J629" s="339"/>
      <c r="K629" s="339"/>
      <c r="L629" s="339"/>
      <c r="M629" s="340"/>
      <c r="N629" s="339"/>
      <c r="O629" s="339"/>
      <c r="P629" s="339"/>
      <c r="Q629" s="341"/>
      <c r="R629" s="178"/>
      <c r="S629" s="434"/>
      <c r="T629" s="434"/>
      <c r="U629" s="434"/>
      <c r="V629" s="339"/>
      <c r="W629" s="99">
        <f t="shared" si="15"/>
        <v>0</v>
      </c>
      <c r="X629" s="339"/>
      <c r="Y629" s="339"/>
      <c r="Z629" s="339"/>
      <c r="AA629" s="339"/>
      <c r="AB629" s="339"/>
      <c r="AC629" s="339"/>
      <c r="AD629" s="339"/>
      <c r="AE629" s="339"/>
      <c r="AF629" s="339"/>
      <c r="AG629" s="339"/>
      <c r="AH629" s="339"/>
      <c r="AI629" s="339"/>
      <c r="AJ629" s="339"/>
      <c r="AK629" s="339"/>
    </row>
    <row r="630" spans="1:37" ht="12.75" customHeight="1">
      <c r="A630" s="339"/>
      <c r="B630" s="466"/>
      <c r="C630" s="339"/>
      <c r="D630" s="339"/>
      <c r="E630" s="339"/>
      <c r="F630" s="339"/>
      <c r="G630" s="339"/>
      <c r="H630" s="339"/>
      <c r="I630" s="339"/>
      <c r="J630" s="339"/>
      <c r="K630" s="339"/>
      <c r="L630" s="339"/>
      <c r="M630" s="340"/>
      <c r="N630" s="339"/>
      <c r="O630" s="339"/>
      <c r="P630" s="339"/>
      <c r="Q630" s="341"/>
      <c r="R630" s="178"/>
      <c r="S630" s="434"/>
      <c r="T630" s="434"/>
      <c r="U630" s="434"/>
      <c r="V630" s="339"/>
      <c r="W630" s="99">
        <f t="shared" si="15"/>
        <v>0</v>
      </c>
      <c r="X630" s="339"/>
      <c r="Y630" s="339"/>
      <c r="Z630" s="339"/>
      <c r="AA630" s="339"/>
      <c r="AB630" s="339"/>
      <c r="AC630" s="339"/>
      <c r="AD630" s="339"/>
      <c r="AE630" s="339"/>
      <c r="AF630" s="339"/>
      <c r="AG630" s="339"/>
      <c r="AH630" s="339"/>
      <c r="AI630" s="339"/>
      <c r="AJ630" s="339"/>
      <c r="AK630" s="339"/>
    </row>
    <row r="631" spans="1:37" ht="12.75" customHeight="1">
      <c r="A631" s="339"/>
      <c r="B631" s="466"/>
      <c r="C631" s="339"/>
      <c r="D631" s="339"/>
      <c r="E631" s="339"/>
      <c r="F631" s="339"/>
      <c r="G631" s="339"/>
      <c r="H631" s="339"/>
      <c r="I631" s="339"/>
      <c r="J631" s="339"/>
      <c r="K631" s="339"/>
      <c r="L631" s="339"/>
      <c r="M631" s="340"/>
      <c r="N631" s="339"/>
      <c r="O631" s="339"/>
      <c r="P631" s="339"/>
      <c r="Q631" s="341"/>
      <c r="R631" s="178"/>
      <c r="S631" s="434"/>
      <c r="T631" s="434"/>
      <c r="U631" s="434"/>
      <c r="V631" s="339"/>
      <c r="W631" s="99">
        <f t="shared" si="15"/>
        <v>0</v>
      </c>
      <c r="X631" s="339"/>
      <c r="Y631" s="339"/>
      <c r="Z631" s="339"/>
      <c r="AA631" s="339"/>
      <c r="AB631" s="339"/>
      <c r="AC631" s="339"/>
      <c r="AD631" s="339"/>
      <c r="AE631" s="339"/>
      <c r="AF631" s="339"/>
      <c r="AG631" s="339"/>
      <c r="AH631" s="339"/>
      <c r="AI631" s="339"/>
      <c r="AJ631" s="339"/>
      <c r="AK631" s="339"/>
    </row>
    <row r="632" spans="1:37" ht="12.75" customHeight="1">
      <c r="A632" s="339"/>
      <c r="B632" s="466"/>
      <c r="C632" s="339"/>
      <c r="D632" s="339"/>
      <c r="E632" s="339"/>
      <c r="F632" s="339"/>
      <c r="G632" s="339"/>
      <c r="H632" s="339"/>
      <c r="I632" s="339"/>
      <c r="J632" s="339"/>
      <c r="K632" s="339"/>
      <c r="L632" s="339"/>
      <c r="M632" s="340"/>
      <c r="N632" s="339"/>
      <c r="O632" s="339"/>
      <c r="P632" s="339"/>
      <c r="Q632" s="341"/>
      <c r="R632" s="178"/>
      <c r="S632" s="434"/>
      <c r="T632" s="434"/>
      <c r="U632" s="434"/>
      <c r="V632" s="339"/>
      <c r="W632" s="99">
        <f t="shared" si="15"/>
        <v>0</v>
      </c>
      <c r="X632" s="339"/>
      <c r="Y632" s="339"/>
      <c r="Z632" s="339"/>
      <c r="AA632" s="339"/>
      <c r="AB632" s="339"/>
      <c r="AC632" s="339"/>
      <c r="AD632" s="339"/>
      <c r="AE632" s="339"/>
      <c r="AF632" s="339"/>
      <c r="AG632" s="339"/>
      <c r="AH632" s="339"/>
      <c r="AI632" s="339"/>
      <c r="AJ632" s="339"/>
      <c r="AK632" s="339"/>
    </row>
    <row r="633" spans="1:37" ht="12.75" customHeight="1">
      <c r="A633" s="339"/>
      <c r="B633" s="466"/>
      <c r="C633" s="339"/>
      <c r="D633" s="339"/>
      <c r="E633" s="339"/>
      <c r="F633" s="339"/>
      <c r="G633" s="339"/>
      <c r="H633" s="339"/>
      <c r="I633" s="339"/>
      <c r="J633" s="339"/>
      <c r="K633" s="339"/>
      <c r="L633" s="339"/>
      <c r="M633" s="340"/>
      <c r="N633" s="339"/>
      <c r="O633" s="339"/>
      <c r="P633" s="339"/>
      <c r="Q633" s="341"/>
      <c r="R633" s="178"/>
      <c r="S633" s="434"/>
      <c r="T633" s="434"/>
      <c r="U633" s="434"/>
      <c r="V633" s="339"/>
      <c r="W633" s="99">
        <f t="shared" si="15"/>
        <v>0</v>
      </c>
      <c r="X633" s="339"/>
      <c r="Y633" s="339"/>
      <c r="Z633" s="339"/>
      <c r="AA633" s="339"/>
      <c r="AB633" s="339"/>
      <c r="AC633" s="339"/>
      <c r="AD633" s="339"/>
      <c r="AE633" s="339"/>
      <c r="AF633" s="339"/>
      <c r="AG633" s="339"/>
      <c r="AH633" s="339"/>
      <c r="AI633" s="339"/>
      <c r="AJ633" s="339"/>
      <c r="AK633" s="339"/>
    </row>
    <row r="634" spans="1:37" ht="12.75" customHeight="1">
      <c r="A634" s="339"/>
      <c r="B634" s="466"/>
      <c r="C634" s="339"/>
      <c r="D634" s="339"/>
      <c r="E634" s="339"/>
      <c r="F634" s="339"/>
      <c r="G634" s="339"/>
      <c r="H634" s="339"/>
      <c r="I634" s="339"/>
      <c r="J634" s="339"/>
      <c r="K634" s="339"/>
      <c r="L634" s="339"/>
      <c r="M634" s="340"/>
      <c r="N634" s="339"/>
      <c r="O634" s="339"/>
      <c r="P634" s="339"/>
      <c r="Q634" s="341"/>
      <c r="R634" s="178"/>
      <c r="S634" s="434"/>
      <c r="T634" s="434"/>
      <c r="U634" s="434"/>
      <c r="V634" s="339"/>
      <c r="W634" s="99">
        <f t="shared" si="15"/>
        <v>0</v>
      </c>
      <c r="X634" s="339"/>
      <c r="Y634" s="339"/>
      <c r="Z634" s="339"/>
      <c r="AA634" s="339"/>
      <c r="AB634" s="339"/>
      <c r="AC634" s="339"/>
      <c r="AD634" s="339"/>
      <c r="AE634" s="339"/>
      <c r="AF634" s="339"/>
      <c r="AG634" s="339"/>
      <c r="AH634" s="339"/>
      <c r="AI634" s="339"/>
      <c r="AJ634" s="339"/>
      <c r="AK634" s="339"/>
    </row>
    <row r="635" spans="1:37" ht="12.75" customHeight="1">
      <c r="A635" s="339"/>
      <c r="B635" s="466"/>
      <c r="C635" s="339"/>
      <c r="D635" s="339"/>
      <c r="E635" s="339"/>
      <c r="F635" s="339"/>
      <c r="G635" s="339"/>
      <c r="H635" s="339"/>
      <c r="I635" s="339"/>
      <c r="J635" s="339"/>
      <c r="K635" s="339"/>
      <c r="L635" s="339"/>
      <c r="M635" s="340"/>
      <c r="N635" s="339"/>
      <c r="O635" s="339"/>
      <c r="P635" s="339"/>
      <c r="Q635" s="341"/>
      <c r="R635" s="178"/>
      <c r="S635" s="434"/>
      <c r="T635" s="434"/>
      <c r="U635" s="434"/>
      <c r="V635" s="339"/>
      <c r="W635" s="99">
        <f t="shared" si="15"/>
        <v>0</v>
      </c>
      <c r="X635" s="339"/>
      <c r="Y635" s="339"/>
      <c r="Z635" s="339"/>
      <c r="AA635" s="339"/>
      <c r="AB635" s="339"/>
      <c r="AC635" s="339"/>
      <c r="AD635" s="339"/>
      <c r="AE635" s="339"/>
      <c r="AF635" s="339"/>
      <c r="AG635" s="339"/>
      <c r="AH635" s="339"/>
      <c r="AI635" s="339"/>
      <c r="AJ635" s="339"/>
      <c r="AK635" s="339"/>
    </row>
    <row r="636" spans="1:37" ht="12.75" customHeight="1">
      <c r="A636" s="339"/>
      <c r="B636" s="466"/>
      <c r="C636" s="339"/>
      <c r="D636" s="339"/>
      <c r="E636" s="339"/>
      <c r="F636" s="339"/>
      <c r="G636" s="339"/>
      <c r="H636" s="339"/>
      <c r="I636" s="339"/>
      <c r="J636" s="339"/>
      <c r="K636" s="339"/>
      <c r="L636" s="339"/>
      <c r="M636" s="340"/>
      <c r="N636" s="339"/>
      <c r="O636" s="339"/>
      <c r="P636" s="339"/>
      <c r="Q636" s="341"/>
      <c r="R636" s="178"/>
      <c r="S636" s="434"/>
      <c r="T636" s="434"/>
      <c r="U636" s="434"/>
      <c r="V636" s="339"/>
      <c r="W636" s="99">
        <f t="shared" si="15"/>
        <v>0</v>
      </c>
      <c r="X636" s="339"/>
      <c r="Y636" s="339"/>
      <c r="Z636" s="339"/>
      <c r="AA636" s="339"/>
      <c r="AB636" s="339"/>
      <c r="AC636" s="339"/>
      <c r="AD636" s="339"/>
      <c r="AE636" s="339"/>
      <c r="AF636" s="339"/>
      <c r="AG636" s="339"/>
      <c r="AH636" s="339"/>
      <c r="AI636" s="339"/>
      <c r="AJ636" s="339"/>
      <c r="AK636" s="339"/>
    </row>
    <row r="637" spans="1:37" ht="12.75" customHeight="1">
      <c r="A637" s="339"/>
      <c r="B637" s="466"/>
      <c r="C637" s="339"/>
      <c r="D637" s="339"/>
      <c r="E637" s="339"/>
      <c r="F637" s="339"/>
      <c r="G637" s="339"/>
      <c r="H637" s="339"/>
      <c r="I637" s="339"/>
      <c r="J637" s="339"/>
      <c r="K637" s="339"/>
      <c r="L637" s="339"/>
      <c r="M637" s="340"/>
      <c r="N637" s="339"/>
      <c r="O637" s="339"/>
      <c r="P637" s="339"/>
      <c r="Q637" s="341"/>
      <c r="R637" s="178"/>
      <c r="S637" s="434"/>
      <c r="T637" s="434"/>
      <c r="U637" s="434"/>
      <c r="V637" s="339"/>
      <c r="W637" s="99">
        <f t="shared" si="15"/>
        <v>0</v>
      </c>
      <c r="X637" s="339"/>
      <c r="Y637" s="339"/>
      <c r="Z637" s="339"/>
      <c r="AA637" s="339"/>
      <c r="AB637" s="339"/>
      <c r="AC637" s="339"/>
      <c r="AD637" s="339"/>
      <c r="AE637" s="339"/>
      <c r="AF637" s="339"/>
      <c r="AG637" s="339"/>
      <c r="AH637" s="339"/>
      <c r="AI637" s="339"/>
      <c r="AJ637" s="339"/>
      <c r="AK637" s="339"/>
    </row>
    <row r="638" spans="1:37" ht="12.75" customHeight="1">
      <c r="A638" s="339"/>
      <c r="B638" s="466"/>
      <c r="C638" s="339"/>
      <c r="D638" s="339"/>
      <c r="E638" s="339"/>
      <c r="F638" s="339"/>
      <c r="G638" s="339"/>
      <c r="H638" s="339"/>
      <c r="I638" s="339"/>
      <c r="J638" s="339"/>
      <c r="K638" s="339"/>
      <c r="L638" s="339"/>
      <c r="M638" s="340"/>
      <c r="N638" s="339"/>
      <c r="O638" s="339"/>
      <c r="P638" s="339"/>
      <c r="Q638" s="341"/>
      <c r="R638" s="178"/>
      <c r="S638" s="434"/>
      <c r="T638" s="434"/>
      <c r="U638" s="434"/>
      <c r="V638" s="339"/>
      <c r="W638" s="99">
        <f t="shared" si="15"/>
        <v>0</v>
      </c>
      <c r="X638" s="339"/>
      <c r="Y638" s="339"/>
      <c r="Z638" s="339"/>
      <c r="AA638" s="339"/>
      <c r="AB638" s="339"/>
      <c r="AC638" s="339"/>
      <c r="AD638" s="339"/>
      <c r="AE638" s="339"/>
      <c r="AF638" s="339"/>
      <c r="AG638" s="339"/>
      <c r="AH638" s="339"/>
      <c r="AI638" s="339"/>
      <c r="AJ638" s="339"/>
      <c r="AK638" s="339"/>
    </row>
    <row r="639" spans="1:37" ht="12.75" customHeight="1">
      <c r="A639" s="339"/>
      <c r="B639" s="466"/>
      <c r="C639" s="339"/>
      <c r="D639" s="339"/>
      <c r="E639" s="339"/>
      <c r="F639" s="339"/>
      <c r="G639" s="339"/>
      <c r="H639" s="339"/>
      <c r="I639" s="339"/>
      <c r="J639" s="339"/>
      <c r="K639" s="339"/>
      <c r="L639" s="339"/>
      <c r="M639" s="340"/>
      <c r="N639" s="339"/>
      <c r="O639" s="339"/>
      <c r="P639" s="339"/>
      <c r="Q639" s="341"/>
      <c r="R639" s="178"/>
      <c r="S639" s="434"/>
      <c r="T639" s="434"/>
      <c r="U639" s="434"/>
      <c r="V639" s="339"/>
      <c r="W639" s="99">
        <f t="shared" si="15"/>
        <v>0</v>
      </c>
      <c r="X639" s="339"/>
      <c r="Y639" s="339"/>
      <c r="Z639" s="339"/>
      <c r="AA639" s="339"/>
      <c r="AB639" s="339"/>
      <c r="AC639" s="339"/>
      <c r="AD639" s="339"/>
      <c r="AE639" s="339"/>
      <c r="AF639" s="339"/>
      <c r="AG639" s="339"/>
      <c r="AH639" s="339"/>
      <c r="AI639" s="339"/>
      <c r="AJ639" s="339"/>
      <c r="AK639" s="339"/>
    </row>
    <row r="640" spans="1:37" ht="12.75" customHeight="1">
      <c r="A640" s="339"/>
      <c r="B640" s="466"/>
      <c r="C640" s="339"/>
      <c r="D640" s="339"/>
      <c r="E640" s="339"/>
      <c r="F640" s="339"/>
      <c r="G640" s="339"/>
      <c r="H640" s="339"/>
      <c r="I640" s="339"/>
      <c r="J640" s="339"/>
      <c r="K640" s="339"/>
      <c r="L640" s="339"/>
      <c r="M640" s="340"/>
      <c r="N640" s="339"/>
      <c r="O640" s="339"/>
      <c r="P640" s="339"/>
      <c r="Q640" s="341"/>
      <c r="R640" s="178"/>
      <c r="S640" s="434"/>
      <c r="T640" s="434"/>
      <c r="U640" s="434"/>
      <c r="V640" s="339"/>
      <c r="W640" s="99">
        <f t="shared" si="15"/>
        <v>0</v>
      </c>
      <c r="X640" s="339"/>
      <c r="Y640" s="339"/>
      <c r="Z640" s="339"/>
      <c r="AA640" s="339"/>
      <c r="AB640" s="339"/>
      <c r="AC640" s="339"/>
      <c r="AD640" s="339"/>
      <c r="AE640" s="339"/>
      <c r="AF640" s="339"/>
      <c r="AG640" s="339"/>
      <c r="AH640" s="339"/>
      <c r="AI640" s="339"/>
      <c r="AJ640" s="339"/>
      <c r="AK640" s="339"/>
    </row>
    <row r="641" spans="1:37" ht="12.75" customHeight="1">
      <c r="A641" s="339"/>
      <c r="B641" s="466"/>
      <c r="C641" s="339"/>
      <c r="D641" s="339"/>
      <c r="E641" s="339"/>
      <c r="F641" s="339"/>
      <c r="G641" s="339"/>
      <c r="H641" s="339"/>
      <c r="I641" s="339"/>
      <c r="J641" s="339"/>
      <c r="K641" s="339"/>
      <c r="L641" s="339"/>
      <c r="M641" s="340"/>
      <c r="N641" s="339"/>
      <c r="O641" s="339"/>
      <c r="P641" s="339"/>
      <c r="Q641" s="341"/>
      <c r="R641" s="178"/>
      <c r="S641" s="434"/>
      <c r="T641" s="434"/>
      <c r="U641" s="434"/>
      <c r="V641" s="339"/>
      <c r="W641" s="99">
        <f t="shared" si="15"/>
        <v>0</v>
      </c>
      <c r="X641" s="339"/>
      <c r="Y641" s="339"/>
      <c r="Z641" s="339"/>
      <c r="AA641" s="339"/>
      <c r="AB641" s="339"/>
      <c r="AC641" s="339"/>
      <c r="AD641" s="339"/>
      <c r="AE641" s="339"/>
      <c r="AF641" s="339"/>
      <c r="AG641" s="339"/>
      <c r="AH641" s="339"/>
      <c r="AI641" s="339"/>
      <c r="AJ641" s="339"/>
      <c r="AK641" s="339"/>
    </row>
    <row r="642" spans="1:37" ht="12.75" customHeight="1">
      <c r="A642" s="339"/>
      <c r="B642" s="466"/>
      <c r="C642" s="339"/>
      <c r="D642" s="339"/>
      <c r="E642" s="339"/>
      <c r="F642" s="339"/>
      <c r="G642" s="339"/>
      <c r="H642" s="339"/>
      <c r="I642" s="339"/>
      <c r="J642" s="339"/>
      <c r="K642" s="339"/>
      <c r="L642" s="339"/>
      <c r="M642" s="340"/>
      <c r="N642" s="339"/>
      <c r="O642" s="339"/>
      <c r="P642" s="339"/>
      <c r="Q642" s="341"/>
      <c r="R642" s="178"/>
      <c r="S642" s="434"/>
      <c r="T642" s="434"/>
      <c r="U642" s="434"/>
      <c r="V642" s="339"/>
      <c r="W642" s="99">
        <f t="shared" si="15"/>
        <v>0</v>
      </c>
      <c r="X642" s="339"/>
      <c r="Y642" s="339"/>
      <c r="Z642" s="339"/>
      <c r="AA642" s="339"/>
      <c r="AB642" s="339"/>
      <c r="AC642" s="339"/>
      <c r="AD642" s="339"/>
      <c r="AE642" s="339"/>
      <c r="AF642" s="339"/>
      <c r="AG642" s="339"/>
      <c r="AH642" s="339"/>
      <c r="AI642" s="339"/>
      <c r="AJ642" s="339"/>
      <c r="AK642" s="339"/>
    </row>
    <row r="643" spans="1:37" ht="12.75" customHeight="1">
      <c r="A643" s="339"/>
      <c r="B643" s="466"/>
      <c r="C643" s="339"/>
      <c r="D643" s="339"/>
      <c r="E643" s="339"/>
      <c r="F643" s="339"/>
      <c r="G643" s="339"/>
      <c r="H643" s="339"/>
      <c r="I643" s="339"/>
      <c r="J643" s="339"/>
      <c r="K643" s="339"/>
      <c r="L643" s="339"/>
      <c r="M643" s="340"/>
      <c r="N643" s="339"/>
      <c r="O643" s="339"/>
      <c r="P643" s="339"/>
      <c r="Q643" s="341"/>
      <c r="R643" s="178"/>
      <c r="S643" s="434"/>
      <c r="T643" s="434"/>
      <c r="U643" s="434"/>
      <c r="V643" s="339"/>
      <c r="W643" s="99">
        <f t="shared" si="15"/>
        <v>0</v>
      </c>
      <c r="X643" s="339"/>
      <c r="Y643" s="339"/>
      <c r="Z643" s="339"/>
      <c r="AA643" s="339"/>
      <c r="AB643" s="339"/>
      <c r="AC643" s="339"/>
      <c r="AD643" s="339"/>
      <c r="AE643" s="339"/>
      <c r="AF643" s="339"/>
      <c r="AG643" s="339"/>
      <c r="AH643" s="339"/>
      <c r="AI643" s="339"/>
      <c r="AJ643" s="339"/>
      <c r="AK643" s="339"/>
    </row>
    <row r="644" spans="1:37" ht="12.75" customHeight="1">
      <c r="A644" s="339"/>
      <c r="B644" s="466"/>
      <c r="C644" s="339"/>
      <c r="D644" s="339"/>
      <c r="E644" s="339"/>
      <c r="F644" s="339"/>
      <c r="G644" s="339"/>
      <c r="H644" s="339"/>
      <c r="I644" s="339"/>
      <c r="J644" s="339"/>
      <c r="K644" s="339"/>
      <c r="L644" s="339"/>
      <c r="M644" s="340"/>
      <c r="N644" s="339"/>
      <c r="O644" s="339"/>
      <c r="P644" s="339"/>
      <c r="Q644" s="341"/>
      <c r="R644" s="178"/>
      <c r="S644" s="434"/>
      <c r="T644" s="434"/>
      <c r="U644" s="434"/>
      <c r="V644" s="339"/>
      <c r="W644" s="99">
        <f t="shared" si="15"/>
        <v>0</v>
      </c>
      <c r="X644" s="339"/>
      <c r="Y644" s="339"/>
      <c r="Z644" s="339"/>
      <c r="AA644" s="339"/>
      <c r="AB644" s="339"/>
      <c r="AC644" s="339"/>
      <c r="AD644" s="339"/>
      <c r="AE644" s="339"/>
      <c r="AF644" s="339"/>
      <c r="AG644" s="339"/>
      <c r="AH644" s="339"/>
      <c r="AI644" s="339"/>
      <c r="AJ644" s="339"/>
      <c r="AK644" s="339"/>
    </row>
    <row r="645" spans="1:37" ht="12.75" customHeight="1">
      <c r="A645" s="339"/>
      <c r="B645" s="466"/>
      <c r="C645" s="339"/>
      <c r="D645" s="339"/>
      <c r="E645" s="339"/>
      <c r="F645" s="339"/>
      <c r="G645" s="339"/>
      <c r="H645" s="339"/>
      <c r="I645" s="339"/>
      <c r="J645" s="339"/>
      <c r="K645" s="339"/>
      <c r="L645" s="339"/>
      <c r="M645" s="340"/>
      <c r="N645" s="339"/>
      <c r="O645" s="339"/>
      <c r="P645" s="339"/>
      <c r="Q645" s="341"/>
      <c r="R645" s="178"/>
      <c r="S645" s="434"/>
      <c r="T645" s="434"/>
      <c r="U645" s="434"/>
      <c r="V645" s="339"/>
      <c r="W645" s="99">
        <f t="shared" si="15"/>
        <v>0</v>
      </c>
      <c r="X645" s="339"/>
      <c r="Y645" s="339"/>
      <c r="Z645" s="339"/>
      <c r="AA645" s="339"/>
      <c r="AB645" s="339"/>
      <c r="AC645" s="339"/>
      <c r="AD645" s="339"/>
      <c r="AE645" s="339"/>
      <c r="AF645" s="339"/>
      <c r="AG645" s="339"/>
      <c r="AH645" s="339"/>
      <c r="AI645" s="339"/>
      <c r="AJ645" s="339"/>
      <c r="AK645" s="339"/>
    </row>
    <row r="646" spans="1:37" ht="12.75" customHeight="1">
      <c r="A646" s="339"/>
      <c r="B646" s="466"/>
      <c r="C646" s="339"/>
      <c r="D646" s="339"/>
      <c r="E646" s="339"/>
      <c r="F646" s="339"/>
      <c r="G646" s="339"/>
      <c r="H646" s="339"/>
      <c r="I646" s="339"/>
      <c r="J646" s="339"/>
      <c r="K646" s="339"/>
      <c r="L646" s="339"/>
      <c r="M646" s="340"/>
      <c r="N646" s="339"/>
      <c r="O646" s="339"/>
      <c r="P646" s="339"/>
      <c r="Q646" s="341"/>
      <c r="R646" s="178"/>
      <c r="S646" s="434"/>
      <c r="T646" s="434"/>
      <c r="U646" s="434"/>
      <c r="V646" s="339"/>
      <c r="W646" s="99">
        <f t="shared" si="15"/>
        <v>0</v>
      </c>
      <c r="X646" s="339"/>
      <c r="Y646" s="339"/>
      <c r="Z646" s="339"/>
      <c r="AA646" s="339"/>
      <c r="AB646" s="339"/>
      <c r="AC646" s="339"/>
      <c r="AD646" s="339"/>
      <c r="AE646" s="339"/>
      <c r="AF646" s="339"/>
      <c r="AG646" s="339"/>
      <c r="AH646" s="339"/>
      <c r="AI646" s="339"/>
      <c r="AJ646" s="339"/>
      <c r="AK646" s="339"/>
    </row>
    <row r="647" spans="1:37" ht="12.75" customHeight="1">
      <c r="A647" s="339"/>
      <c r="B647" s="466"/>
      <c r="C647" s="339"/>
      <c r="D647" s="339"/>
      <c r="E647" s="339"/>
      <c r="F647" s="339"/>
      <c r="G647" s="339"/>
      <c r="H647" s="339"/>
      <c r="I647" s="339"/>
      <c r="J647" s="339"/>
      <c r="K647" s="339"/>
      <c r="L647" s="339"/>
      <c r="M647" s="340"/>
      <c r="N647" s="339"/>
      <c r="O647" s="339"/>
      <c r="P647" s="339"/>
      <c r="Q647" s="341"/>
      <c r="R647" s="178"/>
      <c r="S647" s="434"/>
      <c r="T647" s="434"/>
      <c r="U647" s="434"/>
      <c r="V647" s="339"/>
      <c r="W647" s="99">
        <f t="shared" si="15"/>
        <v>0</v>
      </c>
      <c r="X647" s="339"/>
      <c r="Y647" s="339"/>
      <c r="Z647" s="339"/>
      <c r="AA647" s="339"/>
      <c r="AB647" s="339"/>
      <c r="AC647" s="339"/>
      <c r="AD647" s="339"/>
      <c r="AE647" s="339"/>
      <c r="AF647" s="339"/>
      <c r="AG647" s="339"/>
      <c r="AH647" s="339"/>
      <c r="AI647" s="339"/>
      <c r="AJ647" s="339"/>
      <c r="AK647" s="339"/>
    </row>
    <row r="648" spans="1:37" ht="12.75" customHeight="1">
      <c r="A648" s="339"/>
      <c r="B648" s="466"/>
      <c r="C648" s="339"/>
      <c r="D648" s="339"/>
      <c r="E648" s="339"/>
      <c r="F648" s="339"/>
      <c r="G648" s="339"/>
      <c r="H648" s="339"/>
      <c r="I648" s="339"/>
      <c r="J648" s="339"/>
      <c r="K648" s="339"/>
      <c r="L648" s="339"/>
      <c r="M648" s="340"/>
      <c r="N648" s="339"/>
      <c r="O648" s="339"/>
      <c r="P648" s="339"/>
      <c r="Q648" s="341"/>
      <c r="R648" s="178"/>
      <c r="S648" s="434"/>
      <c r="T648" s="434"/>
      <c r="U648" s="434"/>
      <c r="V648" s="339"/>
      <c r="W648" s="99">
        <f t="shared" si="15"/>
        <v>0</v>
      </c>
      <c r="X648" s="339"/>
      <c r="Y648" s="339"/>
      <c r="Z648" s="339"/>
      <c r="AA648" s="339"/>
      <c r="AB648" s="339"/>
      <c r="AC648" s="339"/>
      <c r="AD648" s="339"/>
      <c r="AE648" s="339"/>
      <c r="AF648" s="339"/>
      <c r="AG648" s="339"/>
      <c r="AH648" s="339"/>
      <c r="AI648" s="339"/>
      <c r="AJ648" s="339"/>
      <c r="AK648" s="339"/>
    </row>
    <row r="649" spans="1:37" ht="12.75" customHeight="1">
      <c r="A649" s="339"/>
      <c r="B649" s="466"/>
      <c r="C649" s="339"/>
      <c r="D649" s="339"/>
      <c r="E649" s="339"/>
      <c r="F649" s="339"/>
      <c r="G649" s="339"/>
      <c r="H649" s="339"/>
      <c r="I649" s="339"/>
      <c r="J649" s="339"/>
      <c r="K649" s="339"/>
      <c r="L649" s="339"/>
      <c r="M649" s="340"/>
      <c r="N649" s="339"/>
      <c r="O649" s="339"/>
      <c r="P649" s="339"/>
      <c r="Q649" s="341"/>
      <c r="R649" s="178"/>
      <c r="S649" s="434"/>
      <c r="T649" s="434"/>
      <c r="U649" s="434"/>
      <c r="V649" s="339"/>
      <c r="W649" s="99">
        <f t="shared" si="15"/>
        <v>0</v>
      </c>
      <c r="X649" s="339"/>
      <c r="Y649" s="339"/>
      <c r="Z649" s="339"/>
      <c r="AA649" s="339"/>
      <c r="AB649" s="339"/>
      <c r="AC649" s="339"/>
      <c r="AD649" s="339"/>
      <c r="AE649" s="339"/>
      <c r="AF649" s="339"/>
      <c r="AG649" s="339"/>
      <c r="AH649" s="339"/>
      <c r="AI649" s="339"/>
      <c r="AJ649" s="339"/>
      <c r="AK649" s="339"/>
    </row>
    <row r="650" spans="1:37" ht="12.75" customHeight="1">
      <c r="A650" s="339"/>
      <c r="B650" s="466"/>
      <c r="C650" s="339"/>
      <c r="D650" s="339"/>
      <c r="E650" s="339"/>
      <c r="F650" s="339"/>
      <c r="G650" s="339"/>
      <c r="H650" s="339"/>
      <c r="I650" s="339"/>
      <c r="J650" s="339"/>
      <c r="K650" s="339"/>
      <c r="L650" s="339"/>
      <c r="M650" s="340"/>
      <c r="N650" s="339"/>
      <c r="O650" s="339"/>
      <c r="P650" s="339"/>
      <c r="Q650" s="341"/>
      <c r="R650" s="178"/>
      <c r="S650" s="434"/>
      <c r="T650" s="434"/>
      <c r="U650" s="434"/>
      <c r="V650" s="339"/>
      <c r="W650" s="99">
        <f t="shared" si="15"/>
        <v>0</v>
      </c>
      <c r="X650" s="339"/>
      <c r="Y650" s="339"/>
      <c r="Z650" s="339"/>
      <c r="AA650" s="339"/>
      <c r="AB650" s="339"/>
      <c r="AC650" s="339"/>
      <c r="AD650" s="339"/>
      <c r="AE650" s="339"/>
      <c r="AF650" s="339"/>
      <c r="AG650" s="339"/>
      <c r="AH650" s="339"/>
      <c r="AI650" s="339"/>
      <c r="AJ650" s="339"/>
      <c r="AK650" s="339"/>
    </row>
    <row r="651" spans="1:37" ht="12.75" customHeight="1">
      <c r="A651" s="339"/>
      <c r="B651" s="466"/>
      <c r="C651" s="339"/>
      <c r="D651" s="339"/>
      <c r="E651" s="339"/>
      <c r="F651" s="339"/>
      <c r="G651" s="339"/>
      <c r="H651" s="339"/>
      <c r="I651" s="339"/>
      <c r="J651" s="339"/>
      <c r="K651" s="339"/>
      <c r="L651" s="339"/>
      <c r="M651" s="340"/>
      <c r="N651" s="339"/>
      <c r="O651" s="339"/>
      <c r="P651" s="339"/>
      <c r="Q651" s="341"/>
      <c r="R651" s="178"/>
      <c r="S651" s="434"/>
      <c r="T651" s="434"/>
      <c r="U651" s="434"/>
      <c r="V651" s="339"/>
      <c r="W651" s="99">
        <f t="shared" si="15"/>
        <v>0</v>
      </c>
      <c r="X651" s="339"/>
      <c r="Y651" s="339"/>
      <c r="Z651" s="339"/>
      <c r="AA651" s="339"/>
      <c r="AB651" s="339"/>
      <c r="AC651" s="339"/>
      <c r="AD651" s="339"/>
      <c r="AE651" s="339"/>
      <c r="AF651" s="339"/>
      <c r="AG651" s="339"/>
      <c r="AH651" s="339"/>
      <c r="AI651" s="339"/>
      <c r="AJ651" s="339"/>
      <c r="AK651" s="339"/>
    </row>
    <row r="652" spans="1:37" ht="12.75" customHeight="1">
      <c r="A652" s="339"/>
      <c r="B652" s="466"/>
      <c r="C652" s="339"/>
      <c r="D652" s="339"/>
      <c r="E652" s="339"/>
      <c r="F652" s="339"/>
      <c r="G652" s="339"/>
      <c r="H652" s="339"/>
      <c r="I652" s="339"/>
      <c r="J652" s="339"/>
      <c r="K652" s="339"/>
      <c r="L652" s="339"/>
      <c r="M652" s="340"/>
      <c r="N652" s="339"/>
      <c r="O652" s="339"/>
      <c r="P652" s="339"/>
      <c r="Q652" s="341"/>
      <c r="R652" s="178"/>
      <c r="S652" s="434"/>
      <c r="T652" s="434"/>
      <c r="U652" s="434"/>
      <c r="V652" s="339"/>
      <c r="W652" s="99">
        <f t="shared" si="15"/>
        <v>0</v>
      </c>
      <c r="X652" s="339"/>
      <c r="Y652" s="339"/>
      <c r="Z652" s="339"/>
      <c r="AA652" s="339"/>
      <c r="AB652" s="339"/>
      <c r="AC652" s="339"/>
      <c r="AD652" s="339"/>
      <c r="AE652" s="339"/>
      <c r="AF652" s="339"/>
      <c r="AG652" s="339"/>
      <c r="AH652" s="339"/>
      <c r="AI652" s="339"/>
      <c r="AJ652" s="339"/>
      <c r="AK652" s="339"/>
    </row>
    <row r="653" spans="1:37" ht="12.75" customHeight="1">
      <c r="A653" s="339"/>
      <c r="B653" s="466"/>
      <c r="C653" s="339"/>
      <c r="D653" s="339"/>
      <c r="E653" s="339"/>
      <c r="F653" s="339"/>
      <c r="G653" s="339"/>
      <c r="H653" s="339"/>
      <c r="I653" s="339"/>
      <c r="J653" s="339"/>
      <c r="K653" s="339"/>
      <c r="L653" s="339"/>
      <c r="M653" s="340"/>
      <c r="N653" s="339"/>
      <c r="O653" s="339"/>
      <c r="P653" s="339"/>
      <c r="Q653" s="341"/>
      <c r="R653" s="178"/>
      <c r="S653" s="434"/>
      <c r="T653" s="434"/>
      <c r="U653" s="434"/>
      <c r="V653" s="339"/>
      <c r="W653" s="99">
        <f t="shared" si="15"/>
        <v>0</v>
      </c>
      <c r="X653" s="339"/>
      <c r="Y653" s="339"/>
      <c r="Z653" s="339"/>
      <c r="AA653" s="339"/>
      <c r="AB653" s="339"/>
      <c r="AC653" s="339"/>
      <c r="AD653" s="339"/>
      <c r="AE653" s="339"/>
      <c r="AF653" s="339"/>
      <c r="AG653" s="339"/>
      <c r="AH653" s="339"/>
      <c r="AI653" s="339"/>
      <c r="AJ653" s="339"/>
      <c r="AK653" s="339"/>
    </row>
    <row r="654" spans="1:37" ht="12.75" customHeight="1">
      <c r="A654" s="339"/>
      <c r="B654" s="466"/>
      <c r="C654" s="339"/>
      <c r="D654" s="339"/>
      <c r="E654" s="339"/>
      <c r="F654" s="339"/>
      <c r="G654" s="339"/>
      <c r="H654" s="339"/>
      <c r="I654" s="339"/>
      <c r="J654" s="339"/>
      <c r="K654" s="339"/>
      <c r="L654" s="339"/>
      <c r="M654" s="340"/>
      <c r="N654" s="339"/>
      <c r="O654" s="339"/>
      <c r="P654" s="339"/>
      <c r="Q654" s="341"/>
      <c r="R654" s="178"/>
      <c r="S654" s="434"/>
      <c r="T654" s="434"/>
      <c r="U654" s="434"/>
      <c r="V654" s="339"/>
      <c r="W654" s="99">
        <f t="shared" si="15"/>
        <v>0</v>
      </c>
      <c r="X654" s="339"/>
      <c r="Y654" s="339"/>
      <c r="Z654" s="339"/>
      <c r="AA654" s="339"/>
      <c r="AB654" s="339"/>
      <c r="AC654" s="339"/>
      <c r="AD654" s="339"/>
      <c r="AE654" s="339"/>
      <c r="AF654" s="339"/>
      <c r="AG654" s="339"/>
      <c r="AH654" s="339"/>
      <c r="AI654" s="339"/>
      <c r="AJ654" s="339"/>
      <c r="AK654" s="339"/>
    </row>
    <row r="655" spans="1:37" ht="12.75" customHeight="1">
      <c r="A655" s="339"/>
      <c r="B655" s="466"/>
      <c r="C655" s="339"/>
      <c r="D655" s="339"/>
      <c r="E655" s="339"/>
      <c r="F655" s="339"/>
      <c r="G655" s="339"/>
      <c r="H655" s="339"/>
      <c r="I655" s="339"/>
      <c r="J655" s="339"/>
      <c r="K655" s="339"/>
      <c r="L655" s="339"/>
      <c r="M655" s="340"/>
      <c r="N655" s="339"/>
      <c r="O655" s="339"/>
      <c r="P655" s="339"/>
      <c r="Q655" s="341"/>
      <c r="R655" s="178"/>
      <c r="S655" s="434"/>
      <c r="T655" s="434"/>
      <c r="U655" s="434"/>
      <c r="V655" s="339"/>
      <c r="W655" s="99">
        <f t="shared" si="15"/>
        <v>0</v>
      </c>
      <c r="X655" s="339"/>
      <c r="Y655" s="339"/>
      <c r="Z655" s="339"/>
      <c r="AA655" s="339"/>
      <c r="AB655" s="339"/>
      <c r="AC655" s="339"/>
      <c r="AD655" s="339"/>
      <c r="AE655" s="339"/>
      <c r="AF655" s="339"/>
      <c r="AG655" s="339"/>
      <c r="AH655" s="339"/>
      <c r="AI655" s="339"/>
      <c r="AJ655" s="339"/>
      <c r="AK655" s="339"/>
    </row>
    <row r="656" spans="1:37" ht="12.75" customHeight="1">
      <c r="A656" s="339"/>
      <c r="B656" s="466"/>
      <c r="C656" s="339"/>
      <c r="D656" s="339"/>
      <c r="E656" s="339"/>
      <c r="F656" s="339"/>
      <c r="G656" s="339"/>
      <c r="H656" s="339"/>
      <c r="I656" s="339"/>
      <c r="J656" s="339"/>
      <c r="K656" s="339"/>
      <c r="L656" s="339"/>
      <c r="M656" s="340"/>
      <c r="N656" s="339"/>
      <c r="O656" s="339"/>
      <c r="P656" s="339"/>
      <c r="Q656" s="341"/>
      <c r="R656" s="178"/>
      <c r="S656" s="434"/>
      <c r="T656" s="434"/>
      <c r="U656" s="434"/>
      <c r="V656" s="339"/>
      <c r="W656" s="99">
        <f t="shared" si="15"/>
        <v>0</v>
      </c>
      <c r="X656" s="339"/>
      <c r="Y656" s="339"/>
      <c r="Z656" s="339"/>
      <c r="AA656" s="339"/>
      <c r="AB656" s="339"/>
      <c r="AC656" s="339"/>
      <c r="AD656" s="339"/>
      <c r="AE656" s="339"/>
      <c r="AF656" s="339"/>
      <c r="AG656" s="339"/>
      <c r="AH656" s="339"/>
      <c r="AI656" s="339"/>
      <c r="AJ656" s="339"/>
      <c r="AK656" s="339"/>
    </row>
    <row r="657" spans="1:37" ht="12.75" customHeight="1">
      <c r="A657" s="339"/>
      <c r="B657" s="466"/>
      <c r="C657" s="339"/>
      <c r="D657" s="339"/>
      <c r="E657" s="339"/>
      <c r="F657" s="339"/>
      <c r="G657" s="339"/>
      <c r="H657" s="339"/>
      <c r="I657" s="339"/>
      <c r="J657" s="339"/>
      <c r="K657" s="339"/>
      <c r="L657" s="339"/>
      <c r="M657" s="340"/>
      <c r="N657" s="339"/>
      <c r="O657" s="339"/>
      <c r="P657" s="339"/>
      <c r="Q657" s="341"/>
      <c r="R657" s="178"/>
      <c r="S657" s="434"/>
      <c r="T657" s="434"/>
      <c r="U657" s="434"/>
      <c r="V657" s="339"/>
      <c r="W657" s="99">
        <f t="shared" si="15"/>
        <v>0</v>
      </c>
      <c r="X657" s="339"/>
      <c r="Y657" s="339"/>
      <c r="Z657" s="339"/>
      <c r="AA657" s="339"/>
      <c r="AB657" s="339"/>
      <c r="AC657" s="339"/>
      <c r="AD657" s="339"/>
      <c r="AE657" s="339"/>
      <c r="AF657" s="339"/>
      <c r="AG657" s="339"/>
      <c r="AH657" s="339"/>
      <c r="AI657" s="339"/>
      <c r="AJ657" s="339"/>
      <c r="AK657" s="339"/>
    </row>
    <row r="658" spans="1:37" ht="12.75" customHeight="1">
      <c r="A658" s="339"/>
      <c r="B658" s="466"/>
      <c r="C658" s="339"/>
      <c r="D658" s="339"/>
      <c r="E658" s="339"/>
      <c r="F658" s="339"/>
      <c r="G658" s="339"/>
      <c r="H658" s="339"/>
      <c r="I658" s="339"/>
      <c r="J658" s="339"/>
      <c r="K658" s="339"/>
      <c r="L658" s="339"/>
      <c r="M658" s="340"/>
      <c r="N658" s="339"/>
      <c r="O658" s="339"/>
      <c r="P658" s="339"/>
      <c r="Q658" s="341"/>
      <c r="R658" s="178"/>
      <c r="S658" s="434"/>
      <c r="T658" s="434"/>
      <c r="U658" s="434"/>
      <c r="V658" s="339"/>
      <c r="W658" s="99">
        <f t="shared" si="15"/>
        <v>0</v>
      </c>
      <c r="X658" s="339"/>
      <c r="Y658" s="339"/>
      <c r="Z658" s="339"/>
      <c r="AA658" s="339"/>
      <c r="AB658" s="339"/>
      <c r="AC658" s="339"/>
      <c r="AD658" s="339"/>
      <c r="AE658" s="339"/>
      <c r="AF658" s="339"/>
      <c r="AG658" s="339"/>
      <c r="AH658" s="339"/>
      <c r="AI658" s="339"/>
      <c r="AJ658" s="339"/>
      <c r="AK658" s="339"/>
    </row>
    <row r="659" spans="1:37" ht="12.75" customHeight="1">
      <c r="A659" s="339"/>
      <c r="B659" s="466"/>
      <c r="C659" s="339"/>
      <c r="D659" s="339"/>
      <c r="E659" s="339"/>
      <c r="F659" s="339"/>
      <c r="G659" s="339"/>
      <c r="H659" s="339"/>
      <c r="I659" s="339"/>
      <c r="J659" s="339"/>
      <c r="K659" s="339"/>
      <c r="L659" s="339"/>
      <c r="M659" s="340"/>
      <c r="N659" s="339"/>
      <c r="O659" s="339"/>
      <c r="P659" s="339"/>
      <c r="Q659" s="341"/>
      <c r="R659" s="178"/>
      <c r="S659" s="434"/>
      <c r="T659" s="434"/>
      <c r="U659" s="434"/>
      <c r="V659" s="339"/>
      <c r="W659" s="99">
        <f t="shared" si="15"/>
        <v>0</v>
      </c>
      <c r="X659" s="339"/>
      <c r="Y659" s="339"/>
      <c r="Z659" s="339"/>
      <c r="AA659" s="339"/>
      <c r="AB659" s="339"/>
      <c r="AC659" s="339"/>
      <c r="AD659" s="339"/>
      <c r="AE659" s="339"/>
      <c r="AF659" s="339"/>
      <c r="AG659" s="339"/>
      <c r="AH659" s="339"/>
      <c r="AI659" s="339"/>
      <c r="AJ659" s="339"/>
      <c r="AK659" s="339"/>
    </row>
    <row r="660" spans="1:37" ht="12.75" customHeight="1">
      <c r="A660" s="339"/>
      <c r="B660" s="466"/>
      <c r="C660" s="339"/>
      <c r="D660" s="339"/>
      <c r="E660" s="339"/>
      <c r="F660" s="339"/>
      <c r="G660" s="339"/>
      <c r="H660" s="339"/>
      <c r="I660" s="339"/>
      <c r="J660" s="339"/>
      <c r="K660" s="339"/>
      <c r="L660" s="339"/>
      <c r="M660" s="340"/>
      <c r="N660" s="339"/>
      <c r="O660" s="339"/>
      <c r="P660" s="339"/>
      <c r="Q660" s="341"/>
      <c r="R660" s="178"/>
      <c r="S660" s="434"/>
      <c r="T660" s="434"/>
      <c r="U660" s="434"/>
      <c r="V660" s="339"/>
      <c r="W660" s="99">
        <f t="shared" si="15"/>
        <v>0</v>
      </c>
      <c r="X660" s="339"/>
      <c r="Y660" s="339"/>
      <c r="Z660" s="339"/>
      <c r="AA660" s="339"/>
      <c r="AB660" s="339"/>
      <c r="AC660" s="339"/>
      <c r="AD660" s="339"/>
      <c r="AE660" s="339"/>
      <c r="AF660" s="339"/>
      <c r="AG660" s="339"/>
      <c r="AH660" s="339"/>
      <c r="AI660" s="339"/>
      <c r="AJ660" s="339"/>
      <c r="AK660" s="339"/>
    </row>
    <row r="661" spans="1:37" ht="12.75" customHeight="1">
      <c r="A661" s="339"/>
      <c r="B661" s="466"/>
      <c r="C661" s="339"/>
      <c r="D661" s="339"/>
      <c r="E661" s="339"/>
      <c r="F661" s="339"/>
      <c r="G661" s="339"/>
      <c r="H661" s="339"/>
      <c r="I661" s="339"/>
      <c r="J661" s="339"/>
      <c r="K661" s="339"/>
      <c r="L661" s="339"/>
      <c r="M661" s="340"/>
      <c r="N661" s="339"/>
      <c r="O661" s="339"/>
      <c r="P661" s="339"/>
      <c r="Q661" s="341"/>
      <c r="R661" s="178"/>
      <c r="S661" s="434"/>
      <c r="T661" s="434"/>
      <c r="U661" s="434"/>
      <c r="V661" s="339"/>
      <c r="W661" s="99">
        <f t="shared" si="15"/>
        <v>0</v>
      </c>
      <c r="X661" s="339"/>
      <c r="Y661" s="339"/>
      <c r="Z661" s="339"/>
      <c r="AA661" s="339"/>
      <c r="AB661" s="339"/>
      <c r="AC661" s="339"/>
      <c r="AD661" s="339"/>
      <c r="AE661" s="339"/>
      <c r="AF661" s="339"/>
      <c r="AG661" s="339"/>
      <c r="AH661" s="339"/>
      <c r="AI661" s="339"/>
      <c r="AJ661" s="339"/>
      <c r="AK661" s="339"/>
    </row>
    <row r="662" spans="1:37" ht="12.75" customHeight="1">
      <c r="A662" s="339"/>
      <c r="B662" s="466"/>
      <c r="C662" s="339"/>
      <c r="D662" s="339"/>
      <c r="E662" s="339"/>
      <c r="F662" s="339"/>
      <c r="G662" s="339"/>
      <c r="H662" s="339"/>
      <c r="I662" s="339"/>
      <c r="J662" s="339"/>
      <c r="K662" s="339"/>
      <c r="L662" s="339"/>
      <c r="M662" s="340"/>
      <c r="N662" s="339"/>
      <c r="O662" s="339"/>
      <c r="P662" s="339"/>
      <c r="Q662" s="341"/>
      <c r="R662" s="178"/>
      <c r="S662" s="434"/>
      <c r="T662" s="434"/>
      <c r="U662" s="434"/>
      <c r="V662" s="339"/>
      <c r="W662" s="99">
        <f t="shared" si="15"/>
        <v>0</v>
      </c>
      <c r="X662" s="339"/>
      <c r="Y662" s="339"/>
      <c r="Z662" s="339"/>
      <c r="AA662" s="339"/>
      <c r="AB662" s="339"/>
      <c r="AC662" s="339"/>
      <c r="AD662" s="339"/>
      <c r="AE662" s="339"/>
      <c r="AF662" s="339"/>
      <c r="AG662" s="339"/>
      <c r="AH662" s="339"/>
      <c r="AI662" s="339"/>
      <c r="AJ662" s="339"/>
      <c r="AK662" s="339"/>
    </row>
    <row r="663" spans="1:37" ht="12.75" customHeight="1">
      <c r="A663" s="339"/>
      <c r="B663" s="466"/>
      <c r="C663" s="339"/>
      <c r="D663" s="339"/>
      <c r="E663" s="339"/>
      <c r="F663" s="339"/>
      <c r="G663" s="339"/>
      <c r="H663" s="339"/>
      <c r="I663" s="339"/>
      <c r="J663" s="339"/>
      <c r="K663" s="339"/>
      <c r="L663" s="339"/>
      <c r="M663" s="340"/>
      <c r="N663" s="339"/>
      <c r="O663" s="339"/>
      <c r="P663" s="339"/>
      <c r="Q663" s="341"/>
      <c r="R663" s="178"/>
      <c r="S663" s="434"/>
      <c r="T663" s="434"/>
      <c r="U663" s="434"/>
      <c r="V663" s="339"/>
      <c r="W663" s="99">
        <f t="shared" si="15"/>
        <v>0</v>
      </c>
      <c r="X663" s="339"/>
      <c r="Y663" s="339"/>
      <c r="Z663" s="339"/>
      <c r="AA663" s="339"/>
      <c r="AB663" s="339"/>
      <c r="AC663" s="339"/>
      <c r="AD663" s="339"/>
      <c r="AE663" s="339"/>
      <c r="AF663" s="339"/>
      <c r="AG663" s="339"/>
      <c r="AH663" s="339"/>
      <c r="AI663" s="339"/>
      <c r="AJ663" s="339"/>
      <c r="AK663" s="339"/>
    </row>
    <row r="664" spans="1:37" ht="12.75" customHeight="1">
      <c r="A664" s="339"/>
      <c r="B664" s="466"/>
      <c r="C664" s="339"/>
      <c r="D664" s="339"/>
      <c r="E664" s="339"/>
      <c r="F664" s="339"/>
      <c r="G664" s="339"/>
      <c r="H664" s="339"/>
      <c r="I664" s="339"/>
      <c r="J664" s="339"/>
      <c r="K664" s="339"/>
      <c r="L664" s="339"/>
      <c r="M664" s="340"/>
      <c r="N664" s="339"/>
      <c r="O664" s="339"/>
      <c r="P664" s="339"/>
      <c r="Q664" s="341"/>
      <c r="R664" s="178"/>
      <c r="S664" s="434"/>
      <c r="T664" s="434"/>
      <c r="U664" s="434"/>
      <c r="V664" s="339"/>
      <c r="W664" s="99">
        <f t="shared" si="15"/>
        <v>0</v>
      </c>
      <c r="X664" s="339"/>
      <c r="Y664" s="339"/>
      <c r="Z664" s="339"/>
      <c r="AA664" s="339"/>
      <c r="AB664" s="339"/>
      <c r="AC664" s="339"/>
      <c r="AD664" s="339"/>
      <c r="AE664" s="339"/>
      <c r="AF664" s="339"/>
      <c r="AG664" s="339"/>
      <c r="AH664" s="339"/>
      <c r="AI664" s="339"/>
      <c r="AJ664" s="339"/>
      <c r="AK664" s="339"/>
    </row>
    <row r="665" spans="1:37" ht="12.75" customHeight="1">
      <c r="A665" s="339"/>
      <c r="B665" s="466"/>
      <c r="C665" s="339"/>
      <c r="D665" s="339"/>
      <c r="E665" s="339"/>
      <c r="F665" s="339"/>
      <c r="G665" s="339"/>
      <c r="H665" s="339"/>
      <c r="I665" s="339"/>
      <c r="J665" s="339"/>
      <c r="K665" s="339"/>
      <c r="L665" s="339"/>
      <c r="M665" s="340"/>
      <c r="N665" s="339"/>
      <c r="O665" s="339"/>
      <c r="P665" s="339"/>
      <c r="Q665" s="341"/>
      <c r="R665" s="178"/>
      <c r="S665" s="434"/>
      <c r="T665" s="434"/>
      <c r="U665" s="434"/>
      <c r="V665" s="339"/>
      <c r="W665" s="99">
        <f t="shared" si="15"/>
        <v>0</v>
      </c>
      <c r="X665" s="339"/>
      <c r="Y665" s="339"/>
      <c r="Z665" s="339"/>
      <c r="AA665" s="339"/>
      <c r="AB665" s="339"/>
      <c r="AC665" s="339"/>
      <c r="AD665" s="339"/>
      <c r="AE665" s="339"/>
      <c r="AF665" s="339"/>
      <c r="AG665" s="339"/>
      <c r="AH665" s="339"/>
      <c r="AI665" s="339"/>
      <c r="AJ665" s="339"/>
      <c r="AK665" s="339"/>
    </row>
    <row r="666" spans="1:37" ht="12.75" customHeight="1">
      <c r="A666" s="339"/>
      <c r="B666" s="466"/>
      <c r="C666" s="339"/>
      <c r="D666" s="339"/>
      <c r="E666" s="339"/>
      <c r="F666" s="339"/>
      <c r="G666" s="339"/>
      <c r="H666" s="339"/>
      <c r="I666" s="339"/>
      <c r="J666" s="339"/>
      <c r="K666" s="339"/>
      <c r="L666" s="339"/>
      <c r="M666" s="340"/>
      <c r="N666" s="339"/>
      <c r="O666" s="339"/>
      <c r="P666" s="339"/>
      <c r="Q666" s="341"/>
      <c r="R666" s="178"/>
      <c r="S666" s="434"/>
      <c r="T666" s="434"/>
      <c r="U666" s="434"/>
      <c r="V666" s="339"/>
      <c r="W666" s="99">
        <f t="shared" si="15"/>
        <v>0</v>
      </c>
      <c r="X666" s="339"/>
      <c r="Y666" s="339"/>
      <c r="Z666" s="339"/>
      <c r="AA666" s="339"/>
      <c r="AB666" s="339"/>
      <c r="AC666" s="339"/>
      <c r="AD666" s="339"/>
      <c r="AE666" s="339"/>
      <c r="AF666" s="339"/>
      <c r="AG666" s="339"/>
      <c r="AH666" s="339"/>
      <c r="AI666" s="339"/>
      <c r="AJ666" s="339"/>
      <c r="AK666" s="339"/>
    </row>
    <row r="667" spans="1:37" ht="12.75" customHeight="1">
      <c r="A667" s="339"/>
      <c r="B667" s="466"/>
      <c r="C667" s="339"/>
      <c r="D667" s="339"/>
      <c r="E667" s="339"/>
      <c r="F667" s="339"/>
      <c r="G667" s="339"/>
      <c r="H667" s="339"/>
      <c r="I667" s="339"/>
      <c r="J667" s="339"/>
      <c r="K667" s="339"/>
      <c r="L667" s="339"/>
      <c r="M667" s="340"/>
      <c r="N667" s="339"/>
      <c r="O667" s="339"/>
      <c r="P667" s="339"/>
      <c r="Q667" s="341"/>
      <c r="R667" s="178"/>
      <c r="S667" s="434"/>
      <c r="T667" s="434"/>
      <c r="U667" s="434"/>
      <c r="V667" s="339"/>
      <c r="W667" s="99">
        <f t="shared" si="15"/>
        <v>0</v>
      </c>
      <c r="X667" s="339"/>
      <c r="Y667" s="339"/>
      <c r="Z667" s="339"/>
      <c r="AA667" s="339"/>
      <c r="AB667" s="339"/>
      <c r="AC667" s="339"/>
      <c r="AD667" s="339"/>
      <c r="AE667" s="339"/>
      <c r="AF667" s="339"/>
      <c r="AG667" s="339"/>
      <c r="AH667" s="339"/>
      <c r="AI667" s="339"/>
      <c r="AJ667" s="339"/>
      <c r="AK667" s="339"/>
    </row>
    <row r="668" spans="1:37" ht="12.75" customHeight="1">
      <c r="A668" s="339"/>
      <c r="B668" s="466"/>
      <c r="C668" s="339"/>
      <c r="D668" s="339"/>
      <c r="E668" s="339"/>
      <c r="F668" s="339"/>
      <c r="G668" s="339"/>
      <c r="H668" s="339"/>
      <c r="I668" s="339"/>
      <c r="J668" s="339"/>
      <c r="K668" s="339"/>
      <c r="L668" s="339"/>
      <c r="M668" s="340"/>
      <c r="N668" s="339"/>
      <c r="O668" s="339"/>
      <c r="P668" s="339"/>
      <c r="Q668" s="341"/>
      <c r="R668" s="178"/>
      <c r="S668" s="434"/>
      <c r="T668" s="434"/>
      <c r="U668" s="434"/>
      <c r="V668" s="339"/>
      <c r="W668" s="99">
        <f t="shared" si="15"/>
        <v>0</v>
      </c>
      <c r="X668" s="339"/>
      <c r="Y668" s="339"/>
      <c r="Z668" s="339"/>
      <c r="AA668" s="339"/>
      <c r="AB668" s="339"/>
      <c r="AC668" s="339"/>
      <c r="AD668" s="339"/>
      <c r="AE668" s="339"/>
      <c r="AF668" s="339"/>
      <c r="AG668" s="339"/>
      <c r="AH668" s="339"/>
      <c r="AI668" s="339"/>
      <c r="AJ668" s="339"/>
      <c r="AK668" s="339"/>
    </row>
    <row r="669" spans="1:37" ht="12.75" customHeight="1">
      <c r="A669" s="339"/>
      <c r="B669" s="466"/>
      <c r="C669" s="339"/>
      <c r="D669" s="339"/>
      <c r="E669" s="339"/>
      <c r="F669" s="339"/>
      <c r="G669" s="339"/>
      <c r="H669" s="339"/>
      <c r="I669" s="339"/>
      <c r="J669" s="339"/>
      <c r="K669" s="339"/>
      <c r="L669" s="339"/>
      <c r="M669" s="340"/>
      <c r="N669" s="339"/>
      <c r="O669" s="339"/>
      <c r="P669" s="339"/>
      <c r="Q669" s="341"/>
      <c r="R669" s="178"/>
      <c r="S669" s="434"/>
      <c r="T669" s="434"/>
      <c r="U669" s="434"/>
      <c r="V669" s="339"/>
      <c r="W669" s="99">
        <f t="shared" si="15"/>
        <v>0</v>
      </c>
      <c r="X669" s="339"/>
      <c r="Y669" s="339"/>
      <c r="Z669" s="339"/>
      <c r="AA669" s="339"/>
      <c r="AB669" s="339"/>
      <c r="AC669" s="339"/>
      <c r="AD669" s="339"/>
      <c r="AE669" s="339"/>
      <c r="AF669" s="339"/>
      <c r="AG669" s="339"/>
      <c r="AH669" s="339"/>
      <c r="AI669" s="339"/>
      <c r="AJ669" s="339"/>
      <c r="AK669" s="339"/>
    </row>
    <row r="670" spans="1:37" ht="12.75" customHeight="1">
      <c r="A670" s="339"/>
      <c r="B670" s="466"/>
      <c r="C670" s="339"/>
      <c r="D670" s="339"/>
      <c r="E670" s="339"/>
      <c r="F670" s="339"/>
      <c r="G670" s="339"/>
      <c r="H670" s="339"/>
      <c r="I670" s="339"/>
      <c r="J670" s="339"/>
      <c r="K670" s="339"/>
      <c r="L670" s="339"/>
      <c r="M670" s="340"/>
      <c r="N670" s="339"/>
      <c r="O670" s="339"/>
      <c r="P670" s="339"/>
      <c r="Q670" s="341"/>
      <c r="R670" s="178"/>
      <c r="S670" s="434"/>
      <c r="T670" s="434"/>
      <c r="U670" s="434"/>
      <c r="V670" s="339"/>
      <c r="W670" s="99">
        <f t="shared" si="15"/>
        <v>0</v>
      </c>
      <c r="X670" s="339"/>
      <c r="Y670" s="339"/>
      <c r="Z670" s="339"/>
      <c r="AA670" s="339"/>
      <c r="AB670" s="339"/>
      <c r="AC670" s="339"/>
      <c r="AD670" s="339"/>
      <c r="AE670" s="339"/>
      <c r="AF670" s="339"/>
      <c r="AG670" s="339"/>
      <c r="AH670" s="339"/>
      <c r="AI670" s="339"/>
      <c r="AJ670" s="339"/>
      <c r="AK670" s="339"/>
    </row>
    <row r="671" spans="1:37" ht="12.75" customHeight="1">
      <c r="A671" s="339"/>
      <c r="B671" s="466"/>
      <c r="C671" s="339"/>
      <c r="D671" s="339"/>
      <c r="E671" s="339"/>
      <c r="F671" s="339"/>
      <c r="G671" s="339"/>
      <c r="H671" s="339"/>
      <c r="I671" s="339"/>
      <c r="J671" s="339"/>
      <c r="K671" s="339"/>
      <c r="L671" s="339"/>
      <c r="M671" s="340"/>
      <c r="N671" s="339"/>
      <c r="O671" s="339"/>
      <c r="P671" s="339"/>
      <c r="Q671" s="341"/>
      <c r="R671" s="178"/>
      <c r="S671" s="434"/>
      <c r="T671" s="434"/>
      <c r="U671" s="434"/>
      <c r="V671" s="339"/>
      <c r="W671" s="99">
        <f t="shared" si="15"/>
        <v>0</v>
      </c>
      <c r="X671" s="339"/>
      <c r="Y671" s="339"/>
      <c r="Z671" s="339"/>
      <c r="AA671" s="339"/>
      <c r="AB671" s="339"/>
      <c r="AC671" s="339"/>
      <c r="AD671" s="339"/>
      <c r="AE671" s="339"/>
      <c r="AF671" s="339"/>
      <c r="AG671" s="339"/>
      <c r="AH671" s="339"/>
      <c r="AI671" s="339"/>
      <c r="AJ671" s="339"/>
      <c r="AK671" s="339"/>
    </row>
    <row r="672" spans="1:37" ht="12.75" customHeight="1">
      <c r="A672" s="339"/>
      <c r="B672" s="466"/>
      <c r="C672" s="339"/>
      <c r="D672" s="339"/>
      <c r="E672" s="339"/>
      <c r="F672" s="339"/>
      <c r="G672" s="339"/>
      <c r="H672" s="339"/>
      <c r="I672" s="339"/>
      <c r="J672" s="339"/>
      <c r="K672" s="339"/>
      <c r="L672" s="339"/>
      <c r="M672" s="340"/>
      <c r="N672" s="339"/>
      <c r="O672" s="339"/>
      <c r="P672" s="339"/>
      <c r="Q672" s="341"/>
      <c r="R672" s="178"/>
      <c r="S672" s="434"/>
      <c r="T672" s="434"/>
      <c r="U672" s="434"/>
      <c r="V672" s="339"/>
      <c r="W672" s="99">
        <f t="shared" si="15"/>
        <v>0</v>
      </c>
      <c r="X672" s="339"/>
      <c r="Y672" s="339"/>
      <c r="Z672" s="339"/>
      <c r="AA672" s="339"/>
      <c r="AB672" s="339"/>
      <c r="AC672" s="339"/>
      <c r="AD672" s="339"/>
      <c r="AE672" s="339"/>
      <c r="AF672" s="339"/>
      <c r="AG672" s="339"/>
      <c r="AH672" s="339"/>
      <c r="AI672" s="339"/>
      <c r="AJ672" s="339"/>
      <c r="AK672" s="339"/>
    </row>
    <row r="673" spans="1:37" ht="12.75" customHeight="1">
      <c r="A673" s="339"/>
      <c r="B673" s="466"/>
      <c r="C673" s="339"/>
      <c r="D673" s="339"/>
      <c r="E673" s="339"/>
      <c r="F673" s="339"/>
      <c r="G673" s="339"/>
      <c r="H673" s="339"/>
      <c r="I673" s="339"/>
      <c r="J673" s="339"/>
      <c r="K673" s="339"/>
      <c r="L673" s="339"/>
      <c r="M673" s="340"/>
      <c r="N673" s="339"/>
      <c r="O673" s="339"/>
      <c r="P673" s="339"/>
      <c r="Q673" s="341"/>
      <c r="R673" s="178"/>
      <c r="S673" s="434"/>
      <c r="T673" s="434"/>
      <c r="U673" s="434"/>
      <c r="V673" s="339"/>
      <c r="W673" s="99">
        <f t="shared" si="15"/>
        <v>0</v>
      </c>
      <c r="X673" s="339"/>
      <c r="Y673" s="339"/>
      <c r="Z673" s="339"/>
      <c r="AA673" s="339"/>
      <c r="AB673" s="339"/>
      <c r="AC673" s="339"/>
      <c r="AD673" s="339"/>
      <c r="AE673" s="339"/>
      <c r="AF673" s="339"/>
      <c r="AG673" s="339"/>
      <c r="AH673" s="339"/>
      <c r="AI673" s="339"/>
      <c r="AJ673" s="339"/>
      <c r="AK673" s="339"/>
    </row>
    <row r="674" spans="1:37" ht="12.75" customHeight="1">
      <c r="A674" s="339"/>
      <c r="B674" s="466"/>
      <c r="C674" s="339"/>
      <c r="D674" s="339"/>
      <c r="E674" s="339"/>
      <c r="F674" s="339"/>
      <c r="G674" s="339"/>
      <c r="H674" s="339"/>
      <c r="I674" s="339"/>
      <c r="J674" s="339"/>
      <c r="K674" s="339"/>
      <c r="L674" s="339"/>
      <c r="M674" s="340"/>
      <c r="N674" s="339"/>
      <c r="O674" s="339"/>
      <c r="P674" s="339"/>
      <c r="Q674" s="341"/>
      <c r="R674" s="178"/>
      <c r="S674" s="434"/>
      <c r="T674" s="434"/>
      <c r="U674" s="434"/>
      <c r="V674" s="339"/>
      <c r="W674" s="99">
        <f t="shared" si="15"/>
        <v>0</v>
      </c>
      <c r="X674" s="339"/>
      <c r="Y674" s="339"/>
      <c r="Z674" s="339"/>
      <c r="AA674" s="339"/>
      <c r="AB674" s="339"/>
      <c r="AC674" s="339"/>
      <c r="AD674" s="339"/>
      <c r="AE674" s="339"/>
      <c r="AF674" s="339"/>
      <c r="AG674" s="339"/>
      <c r="AH674" s="339"/>
      <c r="AI674" s="339"/>
      <c r="AJ674" s="339"/>
      <c r="AK674" s="339"/>
    </row>
    <row r="675" spans="1:37" ht="12.75" customHeight="1">
      <c r="A675" s="339"/>
      <c r="B675" s="466"/>
      <c r="C675" s="339"/>
      <c r="D675" s="339"/>
      <c r="E675" s="339"/>
      <c r="F675" s="339"/>
      <c r="G675" s="339"/>
      <c r="H675" s="339"/>
      <c r="I675" s="339"/>
      <c r="J675" s="339"/>
      <c r="K675" s="339"/>
      <c r="L675" s="339"/>
      <c r="M675" s="340"/>
      <c r="N675" s="339"/>
      <c r="O675" s="339"/>
      <c r="P675" s="339"/>
      <c r="Q675" s="341"/>
      <c r="R675" s="178"/>
      <c r="S675" s="434"/>
      <c r="T675" s="434"/>
      <c r="U675" s="434"/>
      <c r="V675" s="339"/>
      <c r="W675" s="99">
        <f t="shared" si="15"/>
        <v>0</v>
      </c>
      <c r="X675" s="339"/>
      <c r="Y675" s="339"/>
      <c r="Z675" s="339"/>
      <c r="AA675" s="339"/>
      <c r="AB675" s="339"/>
      <c r="AC675" s="339"/>
      <c r="AD675" s="339"/>
      <c r="AE675" s="339"/>
      <c r="AF675" s="339"/>
      <c r="AG675" s="339"/>
      <c r="AH675" s="339"/>
      <c r="AI675" s="339"/>
      <c r="AJ675" s="339"/>
      <c r="AK675" s="339"/>
    </row>
    <row r="676" spans="1:37" ht="12.75" customHeight="1">
      <c r="A676" s="339"/>
      <c r="B676" s="466"/>
      <c r="C676" s="339"/>
      <c r="D676" s="339"/>
      <c r="E676" s="339"/>
      <c r="F676" s="339"/>
      <c r="G676" s="339"/>
      <c r="H676" s="339"/>
      <c r="I676" s="339"/>
      <c r="J676" s="339"/>
      <c r="K676" s="339"/>
      <c r="L676" s="339"/>
      <c r="M676" s="340"/>
      <c r="N676" s="339"/>
      <c r="O676" s="339"/>
      <c r="P676" s="339"/>
      <c r="Q676" s="341"/>
      <c r="R676" s="178"/>
      <c r="S676" s="434"/>
      <c r="T676" s="434"/>
      <c r="U676" s="434"/>
      <c r="V676" s="339"/>
      <c r="W676" s="99">
        <f t="shared" si="15"/>
        <v>0</v>
      </c>
      <c r="X676" s="339"/>
      <c r="Y676" s="339"/>
      <c r="Z676" s="339"/>
      <c r="AA676" s="339"/>
      <c r="AB676" s="339"/>
      <c r="AC676" s="339"/>
      <c r="AD676" s="339"/>
      <c r="AE676" s="339"/>
      <c r="AF676" s="339"/>
      <c r="AG676" s="339"/>
      <c r="AH676" s="339"/>
      <c r="AI676" s="339"/>
      <c r="AJ676" s="339"/>
      <c r="AK676" s="339"/>
    </row>
    <row r="677" spans="1:37" ht="12.75" customHeight="1">
      <c r="A677" s="339"/>
      <c r="B677" s="466"/>
      <c r="C677" s="339"/>
      <c r="D677" s="339"/>
      <c r="E677" s="339"/>
      <c r="F677" s="339"/>
      <c r="G677" s="339"/>
      <c r="H677" s="339"/>
      <c r="I677" s="339"/>
      <c r="J677" s="339"/>
      <c r="K677" s="339"/>
      <c r="L677" s="339"/>
      <c r="M677" s="340"/>
      <c r="N677" s="339"/>
      <c r="O677" s="339"/>
      <c r="P677" s="339"/>
      <c r="Q677" s="341"/>
      <c r="R677" s="178"/>
      <c r="S677" s="434"/>
      <c r="T677" s="434"/>
      <c r="U677" s="434"/>
      <c r="V677" s="339"/>
      <c r="W677" s="99">
        <f t="shared" si="15"/>
        <v>0</v>
      </c>
      <c r="X677" s="339"/>
      <c r="Y677" s="339"/>
      <c r="Z677" s="339"/>
      <c r="AA677" s="339"/>
      <c r="AB677" s="339"/>
      <c r="AC677" s="339"/>
      <c r="AD677" s="339"/>
      <c r="AE677" s="339"/>
      <c r="AF677" s="339"/>
      <c r="AG677" s="339"/>
      <c r="AH677" s="339"/>
      <c r="AI677" s="339"/>
      <c r="AJ677" s="339"/>
      <c r="AK677" s="339"/>
    </row>
    <row r="678" spans="1:37" ht="12.75" customHeight="1">
      <c r="A678" s="339"/>
      <c r="B678" s="466"/>
      <c r="C678" s="339"/>
      <c r="D678" s="339"/>
      <c r="E678" s="339"/>
      <c r="F678" s="339"/>
      <c r="G678" s="339"/>
      <c r="H678" s="339"/>
      <c r="I678" s="339"/>
      <c r="J678" s="339"/>
      <c r="K678" s="339"/>
      <c r="L678" s="339"/>
      <c r="M678" s="340"/>
      <c r="N678" s="339"/>
      <c r="O678" s="339"/>
      <c r="P678" s="339"/>
      <c r="Q678" s="341"/>
      <c r="R678" s="178"/>
      <c r="S678" s="434"/>
      <c r="T678" s="434"/>
      <c r="U678" s="434"/>
      <c r="V678" s="339"/>
      <c r="W678" s="99">
        <f t="shared" si="15"/>
        <v>0</v>
      </c>
      <c r="X678" s="339"/>
      <c r="Y678" s="339"/>
      <c r="Z678" s="339"/>
      <c r="AA678" s="339"/>
      <c r="AB678" s="339"/>
      <c r="AC678" s="339"/>
      <c r="AD678" s="339"/>
      <c r="AE678" s="339"/>
      <c r="AF678" s="339"/>
      <c r="AG678" s="339"/>
      <c r="AH678" s="339"/>
      <c r="AI678" s="339"/>
      <c r="AJ678" s="339"/>
      <c r="AK678" s="339"/>
    </row>
    <row r="679" spans="1:37" ht="12.75" customHeight="1">
      <c r="A679" s="339"/>
      <c r="B679" s="466"/>
      <c r="C679" s="339"/>
      <c r="D679" s="339"/>
      <c r="E679" s="339"/>
      <c r="F679" s="339"/>
      <c r="G679" s="339"/>
      <c r="H679" s="339"/>
      <c r="I679" s="339"/>
      <c r="J679" s="339"/>
      <c r="K679" s="339"/>
      <c r="L679" s="339"/>
      <c r="M679" s="340"/>
      <c r="N679" s="339"/>
      <c r="O679" s="339"/>
      <c r="P679" s="339"/>
      <c r="Q679" s="341"/>
      <c r="R679" s="178"/>
      <c r="S679" s="434"/>
      <c r="T679" s="434"/>
      <c r="U679" s="434"/>
      <c r="V679" s="339"/>
      <c r="W679" s="99">
        <f t="shared" si="15"/>
        <v>0</v>
      </c>
      <c r="X679" s="339"/>
      <c r="Y679" s="339"/>
      <c r="Z679" s="339"/>
      <c r="AA679" s="339"/>
      <c r="AB679" s="339"/>
      <c r="AC679" s="339"/>
      <c r="AD679" s="339"/>
      <c r="AE679" s="339"/>
      <c r="AF679" s="339"/>
      <c r="AG679" s="339"/>
      <c r="AH679" s="339"/>
      <c r="AI679" s="339"/>
      <c r="AJ679" s="339"/>
      <c r="AK679" s="339"/>
    </row>
    <row r="680" spans="1:37" ht="12.75" customHeight="1">
      <c r="A680" s="339"/>
      <c r="B680" s="466"/>
      <c r="C680" s="339"/>
      <c r="D680" s="339"/>
      <c r="E680" s="339"/>
      <c r="F680" s="339"/>
      <c r="G680" s="339"/>
      <c r="H680" s="339"/>
      <c r="I680" s="339"/>
      <c r="J680" s="339"/>
      <c r="K680" s="339"/>
      <c r="L680" s="339"/>
      <c r="M680" s="340"/>
      <c r="N680" s="339"/>
      <c r="O680" s="339"/>
      <c r="P680" s="339"/>
      <c r="Q680" s="341"/>
      <c r="R680" s="178"/>
      <c r="S680" s="434"/>
      <c r="T680" s="434"/>
      <c r="U680" s="434"/>
      <c r="V680" s="339"/>
      <c r="W680" s="99">
        <f t="shared" si="15"/>
        <v>0</v>
      </c>
      <c r="X680" s="339"/>
      <c r="Y680" s="339"/>
      <c r="Z680" s="339"/>
      <c r="AA680" s="339"/>
      <c r="AB680" s="339"/>
      <c r="AC680" s="339"/>
      <c r="AD680" s="339"/>
      <c r="AE680" s="339"/>
      <c r="AF680" s="339"/>
      <c r="AG680" s="339"/>
      <c r="AH680" s="339"/>
      <c r="AI680" s="339"/>
      <c r="AJ680" s="339"/>
      <c r="AK680" s="339"/>
    </row>
    <row r="681" spans="1:37" ht="12.75" customHeight="1">
      <c r="A681" s="339"/>
      <c r="B681" s="466"/>
      <c r="C681" s="339"/>
      <c r="D681" s="339"/>
      <c r="E681" s="339"/>
      <c r="F681" s="339"/>
      <c r="G681" s="339"/>
      <c r="H681" s="339"/>
      <c r="I681" s="339"/>
      <c r="J681" s="339"/>
      <c r="K681" s="339"/>
      <c r="L681" s="339"/>
      <c r="M681" s="340"/>
      <c r="N681" s="339"/>
      <c r="O681" s="339"/>
      <c r="P681" s="339"/>
      <c r="Q681" s="341"/>
      <c r="R681" s="178"/>
      <c r="S681" s="434"/>
      <c r="T681" s="434"/>
      <c r="U681" s="434"/>
      <c r="V681" s="339"/>
      <c r="W681" s="99">
        <f t="shared" si="15"/>
        <v>0</v>
      </c>
      <c r="X681" s="339"/>
      <c r="Y681" s="339"/>
      <c r="Z681" s="339"/>
      <c r="AA681" s="339"/>
      <c r="AB681" s="339"/>
      <c r="AC681" s="339"/>
      <c r="AD681" s="339"/>
      <c r="AE681" s="339"/>
      <c r="AF681" s="339"/>
      <c r="AG681" s="339"/>
      <c r="AH681" s="339"/>
      <c r="AI681" s="339"/>
      <c r="AJ681" s="339"/>
      <c r="AK681" s="339"/>
    </row>
    <row r="682" spans="1:37" ht="12.75" customHeight="1">
      <c r="A682" s="339"/>
      <c r="B682" s="466"/>
      <c r="C682" s="339"/>
      <c r="D682" s="339"/>
      <c r="E682" s="339"/>
      <c r="F682" s="339"/>
      <c r="G682" s="339"/>
      <c r="H682" s="339"/>
      <c r="I682" s="339"/>
      <c r="J682" s="339"/>
      <c r="K682" s="339"/>
      <c r="L682" s="339"/>
      <c r="M682" s="340"/>
      <c r="N682" s="339"/>
      <c r="O682" s="339"/>
      <c r="P682" s="339"/>
      <c r="Q682" s="341"/>
      <c r="R682" s="178"/>
      <c r="S682" s="434"/>
      <c r="T682" s="434"/>
      <c r="U682" s="434"/>
      <c r="V682" s="339"/>
      <c r="W682" s="99">
        <f t="shared" si="15"/>
        <v>0</v>
      </c>
      <c r="X682" s="339"/>
      <c r="Y682" s="339"/>
      <c r="Z682" s="339"/>
      <c r="AA682" s="339"/>
      <c r="AB682" s="339"/>
      <c r="AC682" s="339"/>
      <c r="AD682" s="339"/>
      <c r="AE682" s="339"/>
      <c r="AF682" s="339"/>
      <c r="AG682" s="339"/>
      <c r="AH682" s="339"/>
      <c r="AI682" s="339"/>
      <c r="AJ682" s="339"/>
      <c r="AK682" s="339"/>
    </row>
    <row r="683" spans="1:37" ht="12.75" customHeight="1">
      <c r="A683" s="339"/>
      <c r="B683" s="466"/>
      <c r="C683" s="339"/>
      <c r="D683" s="339"/>
      <c r="E683" s="339"/>
      <c r="F683" s="339"/>
      <c r="G683" s="339"/>
      <c r="H683" s="339"/>
      <c r="I683" s="339"/>
      <c r="J683" s="339"/>
      <c r="K683" s="339"/>
      <c r="L683" s="339"/>
      <c r="M683" s="340"/>
      <c r="N683" s="339"/>
      <c r="O683" s="339"/>
      <c r="P683" s="339"/>
      <c r="Q683" s="341"/>
      <c r="R683" s="178"/>
      <c r="S683" s="434"/>
      <c r="T683" s="434"/>
      <c r="U683" s="434"/>
      <c r="V683" s="339"/>
      <c r="W683" s="99">
        <f t="shared" si="15"/>
        <v>0</v>
      </c>
      <c r="X683" s="339"/>
      <c r="Y683" s="339"/>
      <c r="Z683" s="339"/>
      <c r="AA683" s="339"/>
      <c r="AB683" s="339"/>
      <c r="AC683" s="339"/>
      <c r="AD683" s="339"/>
      <c r="AE683" s="339"/>
      <c r="AF683" s="339"/>
      <c r="AG683" s="339"/>
      <c r="AH683" s="339"/>
      <c r="AI683" s="339"/>
      <c r="AJ683" s="339"/>
      <c r="AK683" s="339"/>
    </row>
    <row r="684" spans="1:37" ht="12.75" customHeight="1">
      <c r="A684" s="339"/>
      <c r="B684" s="466"/>
      <c r="C684" s="339"/>
      <c r="D684" s="339"/>
      <c r="E684" s="339"/>
      <c r="F684" s="339"/>
      <c r="G684" s="339"/>
      <c r="H684" s="339"/>
      <c r="I684" s="339"/>
      <c r="J684" s="339"/>
      <c r="K684" s="339"/>
      <c r="L684" s="339"/>
      <c r="M684" s="340"/>
      <c r="N684" s="339"/>
      <c r="O684" s="339"/>
      <c r="P684" s="339"/>
      <c r="Q684" s="341"/>
      <c r="R684" s="178"/>
      <c r="S684" s="434"/>
      <c r="T684" s="434"/>
      <c r="U684" s="434"/>
      <c r="V684" s="339"/>
      <c r="W684" s="99">
        <f t="shared" si="15"/>
        <v>0</v>
      </c>
      <c r="X684" s="339"/>
      <c r="Y684" s="339"/>
      <c r="Z684" s="339"/>
      <c r="AA684" s="339"/>
      <c r="AB684" s="339"/>
      <c r="AC684" s="339"/>
      <c r="AD684" s="339"/>
      <c r="AE684" s="339"/>
      <c r="AF684" s="339"/>
      <c r="AG684" s="339"/>
      <c r="AH684" s="339"/>
      <c r="AI684" s="339"/>
      <c r="AJ684" s="339"/>
      <c r="AK684" s="339"/>
    </row>
    <row r="685" spans="1:37" ht="12.75" customHeight="1">
      <c r="A685" s="339"/>
      <c r="B685" s="466"/>
      <c r="C685" s="339"/>
      <c r="D685" s="339"/>
      <c r="E685" s="339"/>
      <c r="F685" s="339"/>
      <c r="G685" s="339"/>
      <c r="H685" s="339"/>
      <c r="I685" s="339"/>
      <c r="J685" s="339"/>
      <c r="K685" s="339"/>
      <c r="L685" s="339"/>
      <c r="M685" s="340"/>
      <c r="N685" s="339"/>
      <c r="O685" s="339"/>
      <c r="P685" s="339"/>
      <c r="Q685" s="341"/>
      <c r="R685" s="178"/>
      <c r="S685" s="434"/>
      <c r="T685" s="434"/>
      <c r="U685" s="434"/>
      <c r="V685" s="339"/>
      <c r="W685" s="99">
        <f t="shared" si="15"/>
        <v>0</v>
      </c>
      <c r="X685" s="339"/>
      <c r="Y685" s="339"/>
      <c r="Z685" s="339"/>
      <c r="AA685" s="339"/>
      <c r="AB685" s="339"/>
      <c r="AC685" s="339"/>
      <c r="AD685" s="339"/>
      <c r="AE685" s="339"/>
      <c r="AF685" s="339"/>
      <c r="AG685" s="339"/>
      <c r="AH685" s="339"/>
      <c r="AI685" s="339"/>
      <c r="AJ685" s="339"/>
      <c r="AK685" s="339"/>
    </row>
    <row r="686" spans="1:37" ht="12.75" customHeight="1">
      <c r="A686" s="339"/>
      <c r="B686" s="466"/>
      <c r="C686" s="339"/>
      <c r="D686" s="339"/>
      <c r="E686" s="339"/>
      <c r="F686" s="339"/>
      <c r="G686" s="339"/>
      <c r="H686" s="339"/>
      <c r="I686" s="339"/>
      <c r="J686" s="339"/>
      <c r="K686" s="339"/>
      <c r="L686" s="339"/>
      <c r="M686" s="340"/>
      <c r="N686" s="339"/>
      <c r="O686" s="339"/>
      <c r="P686" s="339"/>
      <c r="Q686" s="341"/>
      <c r="R686" s="178"/>
      <c r="S686" s="434"/>
      <c r="T686" s="434"/>
      <c r="U686" s="434"/>
      <c r="V686" s="339"/>
      <c r="W686" s="99">
        <f t="shared" si="15"/>
        <v>0</v>
      </c>
      <c r="X686" s="339"/>
      <c r="Y686" s="339"/>
      <c r="Z686" s="339"/>
      <c r="AA686" s="339"/>
      <c r="AB686" s="339"/>
      <c r="AC686" s="339"/>
      <c r="AD686" s="339"/>
      <c r="AE686" s="339"/>
      <c r="AF686" s="339"/>
      <c r="AG686" s="339"/>
      <c r="AH686" s="339"/>
      <c r="AI686" s="339"/>
      <c r="AJ686" s="339"/>
      <c r="AK686" s="339"/>
    </row>
    <row r="687" spans="1:37" ht="12.75" customHeight="1">
      <c r="A687" s="339"/>
      <c r="B687" s="466"/>
      <c r="C687" s="339"/>
      <c r="D687" s="339"/>
      <c r="E687" s="339"/>
      <c r="F687" s="339"/>
      <c r="G687" s="339"/>
      <c r="H687" s="339"/>
      <c r="I687" s="339"/>
      <c r="J687" s="339"/>
      <c r="K687" s="339"/>
      <c r="L687" s="339"/>
      <c r="M687" s="340"/>
      <c r="N687" s="339"/>
      <c r="O687" s="339"/>
      <c r="P687" s="339"/>
      <c r="Q687" s="341"/>
      <c r="R687" s="178"/>
      <c r="S687" s="434"/>
      <c r="T687" s="434"/>
      <c r="U687" s="434"/>
      <c r="V687" s="339"/>
      <c r="W687" s="99">
        <f t="shared" si="15"/>
        <v>0</v>
      </c>
      <c r="X687" s="339"/>
      <c r="Y687" s="339"/>
      <c r="Z687" s="339"/>
      <c r="AA687" s="339"/>
      <c r="AB687" s="339"/>
      <c r="AC687" s="339"/>
      <c r="AD687" s="339"/>
      <c r="AE687" s="339"/>
      <c r="AF687" s="339"/>
      <c r="AG687" s="339"/>
      <c r="AH687" s="339"/>
      <c r="AI687" s="339"/>
      <c r="AJ687" s="339"/>
      <c r="AK687" s="339"/>
    </row>
    <row r="688" spans="1:37" ht="12.75" customHeight="1">
      <c r="A688" s="339"/>
      <c r="B688" s="466"/>
      <c r="C688" s="339"/>
      <c r="D688" s="339"/>
      <c r="E688" s="339"/>
      <c r="F688" s="339"/>
      <c r="G688" s="339"/>
      <c r="H688" s="339"/>
      <c r="I688" s="339"/>
      <c r="J688" s="339"/>
      <c r="K688" s="339"/>
      <c r="L688" s="339"/>
      <c r="M688" s="340"/>
      <c r="N688" s="339"/>
      <c r="O688" s="339"/>
      <c r="P688" s="339"/>
      <c r="Q688" s="341"/>
      <c r="R688" s="178"/>
      <c r="S688" s="434"/>
      <c r="T688" s="434"/>
      <c r="U688" s="434"/>
      <c r="V688" s="339"/>
      <c r="W688" s="99">
        <f t="shared" si="15"/>
        <v>0</v>
      </c>
      <c r="X688" s="339"/>
      <c r="Y688" s="339"/>
      <c r="Z688" s="339"/>
      <c r="AA688" s="339"/>
      <c r="AB688" s="339"/>
      <c r="AC688" s="339"/>
      <c r="AD688" s="339"/>
      <c r="AE688" s="339"/>
      <c r="AF688" s="339"/>
      <c r="AG688" s="339"/>
      <c r="AH688" s="339"/>
      <c r="AI688" s="339"/>
      <c r="AJ688" s="339"/>
      <c r="AK688" s="339"/>
    </row>
    <row r="689" spans="1:37" ht="12.75" customHeight="1">
      <c r="A689" s="339"/>
      <c r="B689" s="466"/>
      <c r="C689" s="339"/>
      <c r="D689" s="339"/>
      <c r="E689" s="339"/>
      <c r="F689" s="339"/>
      <c r="G689" s="339"/>
      <c r="H689" s="339"/>
      <c r="I689" s="339"/>
      <c r="J689" s="339"/>
      <c r="K689" s="339"/>
      <c r="L689" s="339"/>
      <c r="M689" s="340"/>
      <c r="N689" s="339"/>
      <c r="O689" s="339"/>
      <c r="P689" s="339"/>
      <c r="Q689" s="341"/>
      <c r="R689" s="178"/>
      <c r="S689" s="434"/>
      <c r="T689" s="434"/>
      <c r="U689" s="434"/>
      <c r="V689" s="339"/>
      <c r="W689" s="99">
        <f t="shared" si="15"/>
        <v>0</v>
      </c>
      <c r="X689" s="339"/>
      <c r="Y689" s="339"/>
      <c r="Z689" s="339"/>
      <c r="AA689" s="339"/>
      <c r="AB689" s="339"/>
      <c r="AC689" s="339"/>
      <c r="AD689" s="339"/>
      <c r="AE689" s="339"/>
      <c r="AF689" s="339"/>
      <c r="AG689" s="339"/>
      <c r="AH689" s="339"/>
      <c r="AI689" s="339"/>
      <c r="AJ689" s="339"/>
      <c r="AK689" s="339"/>
    </row>
    <row r="690" spans="1:37" ht="12.75" customHeight="1">
      <c r="A690" s="339"/>
      <c r="B690" s="466"/>
      <c r="C690" s="339"/>
      <c r="D690" s="339"/>
      <c r="E690" s="339"/>
      <c r="F690" s="339"/>
      <c r="G690" s="339"/>
      <c r="H690" s="339"/>
      <c r="I690" s="339"/>
      <c r="J690" s="339"/>
      <c r="K690" s="339"/>
      <c r="L690" s="339"/>
      <c r="M690" s="340"/>
      <c r="N690" s="339"/>
      <c r="O690" s="339"/>
      <c r="P690" s="339"/>
      <c r="Q690" s="341"/>
      <c r="R690" s="178"/>
      <c r="S690" s="434"/>
      <c r="T690" s="434"/>
      <c r="U690" s="434"/>
      <c r="V690" s="339"/>
      <c r="W690" s="99">
        <f t="shared" si="15"/>
        <v>0</v>
      </c>
      <c r="X690" s="339"/>
      <c r="Y690" s="339"/>
      <c r="Z690" s="339"/>
      <c r="AA690" s="339"/>
      <c r="AB690" s="339"/>
      <c r="AC690" s="339"/>
      <c r="AD690" s="339"/>
      <c r="AE690" s="339"/>
      <c r="AF690" s="339"/>
      <c r="AG690" s="339"/>
      <c r="AH690" s="339"/>
      <c r="AI690" s="339"/>
      <c r="AJ690" s="339"/>
      <c r="AK690" s="339"/>
    </row>
    <row r="691" spans="1:37" ht="12.75" customHeight="1">
      <c r="A691" s="339"/>
      <c r="B691" s="466"/>
      <c r="C691" s="339"/>
      <c r="D691" s="339"/>
      <c r="E691" s="339"/>
      <c r="F691" s="339"/>
      <c r="G691" s="339"/>
      <c r="H691" s="339"/>
      <c r="I691" s="339"/>
      <c r="J691" s="339"/>
      <c r="K691" s="339"/>
      <c r="L691" s="339"/>
      <c r="M691" s="340"/>
      <c r="N691" s="339"/>
      <c r="O691" s="339"/>
      <c r="P691" s="339"/>
      <c r="Q691" s="341"/>
      <c r="R691" s="178"/>
      <c r="S691" s="434"/>
      <c r="T691" s="434"/>
      <c r="U691" s="434"/>
      <c r="V691" s="339"/>
      <c r="W691" s="99">
        <f t="shared" si="15"/>
        <v>0</v>
      </c>
      <c r="X691" s="339"/>
      <c r="Y691" s="339"/>
      <c r="Z691" s="339"/>
      <c r="AA691" s="339"/>
      <c r="AB691" s="339"/>
      <c r="AC691" s="339"/>
      <c r="AD691" s="339"/>
      <c r="AE691" s="339"/>
      <c r="AF691" s="339"/>
      <c r="AG691" s="339"/>
      <c r="AH691" s="339"/>
      <c r="AI691" s="339"/>
      <c r="AJ691" s="339"/>
      <c r="AK691" s="339"/>
    </row>
    <row r="692" spans="1:37" ht="12.75" customHeight="1">
      <c r="A692" s="339"/>
      <c r="B692" s="466"/>
      <c r="C692" s="339"/>
      <c r="D692" s="339"/>
      <c r="E692" s="339"/>
      <c r="F692" s="339"/>
      <c r="G692" s="339"/>
      <c r="H692" s="339"/>
      <c r="I692" s="339"/>
      <c r="J692" s="339"/>
      <c r="K692" s="339"/>
      <c r="L692" s="339"/>
      <c r="M692" s="340"/>
      <c r="N692" s="339"/>
      <c r="O692" s="339"/>
      <c r="P692" s="339"/>
      <c r="Q692" s="341"/>
      <c r="R692" s="178"/>
      <c r="S692" s="434"/>
      <c r="T692" s="434"/>
      <c r="U692" s="434"/>
      <c r="V692" s="339"/>
      <c r="W692" s="99">
        <f t="shared" si="15"/>
        <v>0</v>
      </c>
      <c r="X692" s="339"/>
      <c r="Y692" s="339"/>
      <c r="Z692" s="339"/>
      <c r="AA692" s="339"/>
      <c r="AB692" s="339"/>
      <c r="AC692" s="339"/>
      <c r="AD692" s="339"/>
      <c r="AE692" s="339"/>
      <c r="AF692" s="339"/>
      <c r="AG692" s="339"/>
      <c r="AH692" s="339"/>
      <c r="AI692" s="339"/>
      <c r="AJ692" s="339"/>
      <c r="AK692" s="339"/>
    </row>
    <row r="693" spans="1:37" ht="12.75" customHeight="1">
      <c r="A693" s="339"/>
      <c r="B693" s="466"/>
      <c r="C693" s="339"/>
      <c r="D693" s="339"/>
      <c r="E693" s="339"/>
      <c r="F693" s="339"/>
      <c r="G693" s="339"/>
      <c r="H693" s="339"/>
      <c r="I693" s="339"/>
      <c r="J693" s="339"/>
      <c r="K693" s="339"/>
      <c r="L693" s="339"/>
      <c r="M693" s="340"/>
      <c r="N693" s="339"/>
      <c r="O693" s="339"/>
      <c r="P693" s="339"/>
      <c r="Q693" s="341"/>
      <c r="R693" s="178"/>
      <c r="S693" s="434"/>
      <c r="T693" s="434"/>
      <c r="U693" s="434"/>
      <c r="V693" s="339"/>
      <c r="W693" s="99">
        <f t="shared" si="15"/>
        <v>0</v>
      </c>
      <c r="X693" s="339"/>
      <c r="Y693" s="339"/>
      <c r="Z693" s="339"/>
      <c r="AA693" s="339"/>
      <c r="AB693" s="339"/>
      <c r="AC693" s="339"/>
      <c r="AD693" s="339"/>
      <c r="AE693" s="339"/>
      <c r="AF693" s="339"/>
      <c r="AG693" s="339"/>
      <c r="AH693" s="339"/>
      <c r="AI693" s="339"/>
      <c r="AJ693" s="339"/>
      <c r="AK693" s="339"/>
    </row>
    <row r="694" spans="1:37" ht="12.75" customHeight="1">
      <c r="A694" s="339"/>
      <c r="B694" s="466"/>
      <c r="C694" s="339"/>
      <c r="D694" s="339"/>
      <c r="E694" s="339"/>
      <c r="F694" s="339"/>
      <c r="G694" s="339"/>
      <c r="H694" s="339"/>
      <c r="I694" s="339"/>
      <c r="J694" s="339"/>
      <c r="K694" s="339"/>
      <c r="L694" s="339"/>
      <c r="M694" s="340"/>
      <c r="N694" s="339"/>
      <c r="O694" s="339"/>
      <c r="P694" s="339"/>
      <c r="Q694" s="341"/>
      <c r="R694" s="178"/>
      <c r="S694" s="434"/>
      <c r="T694" s="434"/>
      <c r="U694" s="434"/>
      <c r="V694" s="339"/>
      <c r="W694" s="99">
        <f t="shared" si="15"/>
        <v>0</v>
      </c>
      <c r="X694" s="339"/>
      <c r="Y694" s="339"/>
      <c r="Z694" s="339"/>
      <c r="AA694" s="339"/>
      <c r="AB694" s="339"/>
      <c r="AC694" s="339"/>
      <c r="AD694" s="339"/>
      <c r="AE694" s="339"/>
      <c r="AF694" s="339"/>
      <c r="AG694" s="339"/>
      <c r="AH694" s="339"/>
      <c r="AI694" s="339"/>
      <c r="AJ694" s="339"/>
      <c r="AK694" s="339"/>
    </row>
    <row r="695" spans="1:37" ht="12.75" customHeight="1">
      <c r="A695" s="339"/>
      <c r="B695" s="466"/>
      <c r="C695" s="339"/>
      <c r="D695" s="339"/>
      <c r="E695" s="339"/>
      <c r="F695" s="339"/>
      <c r="G695" s="339"/>
      <c r="H695" s="339"/>
      <c r="I695" s="339"/>
      <c r="J695" s="339"/>
      <c r="K695" s="339"/>
      <c r="L695" s="339"/>
      <c r="M695" s="340"/>
      <c r="N695" s="339"/>
      <c r="O695" s="339"/>
      <c r="P695" s="339"/>
      <c r="Q695" s="341"/>
      <c r="R695" s="178"/>
      <c r="S695" s="434"/>
      <c r="T695" s="434"/>
      <c r="U695" s="434"/>
      <c r="V695" s="339"/>
      <c r="W695" s="99">
        <f t="shared" si="15"/>
        <v>0</v>
      </c>
      <c r="X695" s="339"/>
      <c r="Y695" s="339"/>
      <c r="Z695" s="339"/>
      <c r="AA695" s="339"/>
      <c r="AB695" s="339"/>
      <c r="AC695" s="339"/>
      <c r="AD695" s="339"/>
      <c r="AE695" s="339"/>
      <c r="AF695" s="339"/>
      <c r="AG695" s="339"/>
      <c r="AH695" s="339"/>
      <c r="AI695" s="339"/>
      <c r="AJ695" s="339"/>
      <c r="AK695" s="339"/>
    </row>
    <row r="696" spans="1:37" ht="12.75" customHeight="1">
      <c r="A696" s="339"/>
      <c r="B696" s="466"/>
      <c r="C696" s="339"/>
      <c r="D696" s="339"/>
      <c r="E696" s="339"/>
      <c r="F696" s="339"/>
      <c r="G696" s="339"/>
      <c r="H696" s="339"/>
      <c r="I696" s="339"/>
      <c r="J696" s="339"/>
      <c r="K696" s="339"/>
      <c r="L696" s="339"/>
      <c r="M696" s="340"/>
      <c r="N696" s="339"/>
      <c r="O696" s="339"/>
      <c r="P696" s="339"/>
      <c r="Q696" s="341"/>
      <c r="R696" s="178"/>
      <c r="S696" s="434"/>
      <c r="T696" s="434"/>
      <c r="U696" s="434"/>
      <c r="V696" s="339"/>
      <c r="W696" s="99">
        <f t="shared" si="15"/>
        <v>0</v>
      </c>
      <c r="X696" s="339"/>
      <c r="Y696" s="339"/>
      <c r="Z696" s="339"/>
      <c r="AA696" s="339"/>
      <c r="AB696" s="339"/>
      <c r="AC696" s="339"/>
      <c r="AD696" s="339"/>
      <c r="AE696" s="339"/>
      <c r="AF696" s="339"/>
      <c r="AG696" s="339"/>
      <c r="AH696" s="339"/>
      <c r="AI696" s="339"/>
      <c r="AJ696" s="339"/>
      <c r="AK696" s="339"/>
    </row>
    <row r="697" spans="1:37" ht="12.75" customHeight="1">
      <c r="A697" s="339"/>
      <c r="B697" s="466"/>
      <c r="C697" s="339"/>
      <c r="D697" s="339"/>
      <c r="E697" s="339"/>
      <c r="F697" s="339"/>
      <c r="G697" s="339"/>
      <c r="H697" s="339"/>
      <c r="I697" s="339"/>
      <c r="J697" s="339"/>
      <c r="K697" s="339"/>
      <c r="L697" s="339"/>
      <c r="M697" s="340"/>
      <c r="N697" s="339"/>
      <c r="O697" s="339"/>
      <c r="P697" s="339"/>
      <c r="Q697" s="341"/>
      <c r="R697" s="178"/>
      <c r="S697" s="434"/>
      <c r="T697" s="434"/>
      <c r="U697" s="434"/>
      <c r="V697" s="339"/>
      <c r="W697" s="99">
        <f t="shared" si="15"/>
        <v>0</v>
      </c>
      <c r="X697" s="339"/>
      <c r="Y697" s="339"/>
      <c r="Z697" s="339"/>
      <c r="AA697" s="339"/>
      <c r="AB697" s="339"/>
      <c r="AC697" s="339"/>
      <c r="AD697" s="339"/>
      <c r="AE697" s="339"/>
      <c r="AF697" s="339"/>
      <c r="AG697" s="339"/>
      <c r="AH697" s="339"/>
      <c r="AI697" s="339"/>
      <c r="AJ697" s="339"/>
      <c r="AK697" s="339"/>
    </row>
    <row r="698" spans="1:37" ht="12.75" customHeight="1">
      <c r="A698" s="339"/>
      <c r="B698" s="466"/>
      <c r="C698" s="339"/>
      <c r="D698" s="339"/>
      <c r="E698" s="339"/>
      <c r="F698" s="339"/>
      <c r="G698" s="339"/>
      <c r="H698" s="339"/>
      <c r="I698" s="339"/>
      <c r="J698" s="339"/>
      <c r="K698" s="339"/>
      <c r="L698" s="339"/>
      <c r="M698" s="340"/>
      <c r="N698" s="339"/>
      <c r="O698" s="339"/>
      <c r="P698" s="339"/>
      <c r="Q698" s="341"/>
      <c r="R698" s="178"/>
      <c r="S698" s="434"/>
      <c r="T698" s="434"/>
      <c r="U698" s="434"/>
      <c r="V698" s="339"/>
      <c r="W698" s="99">
        <f t="shared" si="15"/>
        <v>0</v>
      </c>
      <c r="X698" s="339"/>
      <c r="Y698" s="339"/>
      <c r="Z698" s="339"/>
      <c r="AA698" s="339"/>
      <c r="AB698" s="339"/>
      <c r="AC698" s="339"/>
      <c r="AD698" s="339"/>
      <c r="AE698" s="339"/>
      <c r="AF698" s="339"/>
      <c r="AG698" s="339"/>
      <c r="AH698" s="339"/>
      <c r="AI698" s="339"/>
      <c r="AJ698" s="339"/>
      <c r="AK698" s="339"/>
    </row>
    <row r="699" spans="1:37" ht="12.75" customHeight="1">
      <c r="A699" s="339"/>
      <c r="B699" s="466"/>
      <c r="C699" s="339"/>
      <c r="D699" s="339"/>
      <c r="E699" s="339"/>
      <c r="F699" s="339"/>
      <c r="G699" s="339"/>
      <c r="H699" s="339"/>
      <c r="I699" s="339"/>
      <c r="J699" s="339"/>
      <c r="K699" s="339"/>
      <c r="L699" s="339"/>
      <c r="M699" s="340"/>
      <c r="N699" s="339"/>
      <c r="O699" s="339"/>
      <c r="P699" s="339"/>
      <c r="Q699" s="341"/>
      <c r="R699" s="178"/>
      <c r="S699" s="434"/>
      <c r="T699" s="434"/>
      <c r="U699" s="434"/>
      <c r="V699" s="339"/>
      <c r="W699" s="99">
        <f t="shared" si="15"/>
        <v>0</v>
      </c>
      <c r="X699" s="339"/>
      <c r="Y699" s="339"/>
      <c r="Z699" s="339"/>
      <c r="AA699" s="339"/>
      <c r="AB699" s="339"/>
      <c r="AC699" s="339"/>
      <c r="AD699" s="339"/>
      <c r="AE699" s="339"/>
      <c r="AF699" s="339"/>
      <c r="AG699" s="339"/>
      <c r="AH699" s="339"/>
      <c r="AI699" s="339"/>
      <c r="AJ699" s="339"/>
      <c r="AK699" s="339"/>
    </row>
    <row r="700" spans="1:37" ht="12.75" customHeight="1">
      <c r="A700" s="339"/>
      <c r="B700" s="466"/>
      <c r="C700" s="339"/>
      <c r="D700" s="339"/>
      <c r="E700" s="339"/>
      <c r="F700" s="339"/>
      <c r="G700" s="339"/>
      <c r="H700" s="339"/>
      <c r="I700" s="339"/>
      <c r="J700" s="339"/>
      <c r="K700" s="339"/>
      <c r="L700" s="339"/>
      <c r="M700" s="340"/>
      <c r="N700" s="339"/>
      <c r="O700" s="339"/>
      <c r="P700" s="339"/>
      <c r="Q700" s="341"/>
      <c r="R700" s="178"/>
      <c r="S700" s="434"/>
      <c r="T700" s="434"/>
      <c r="U700" s="434"/>
      <c r="V700" s="339"/>
      <c r="W700" s="99">
        <f t="shared" si="15"/>
        <v>0</v>
      </c>
      <c r="X700" s="339"/>
      <c r="Y700" s="339"/>
      <c r="Z700" s="339"/>
      <c r="AA700" s="339"/>
      <c r="AB700" s="339"/>
      <c r="AC700" s="339"/>
      <c r="AD700" s="339"/>
      <c r="AE700" s="339"/>
      <c r="AF700" s="339"/>
      <c r="AG700" s="339"/>
      <c r="AH700" s="339"/>
      <c r="AI700" s="339"/>
      <c r="AJ700" s="339"/>
      <c r="AK700" s="339"/>
    </row>
    <row r="701" spans="1:37" ht="12.75" customHeight="1">
      <c r="A701" s="339"/>
      <c r="B701" s="466"/>
      <c r="C701" s="339"/>
      <c r="D701" s="339"/>
      <c r="E701" s="339"/>
      <c r="F701" s="339"/>
      <c r="G701" s="339"/>
      <c r="H701" s="339"/>
      <c r="I701" s="339"/>
      <c r="J701" s="339"/>
      <c r="K701" s="339"/>
      <c r="L701" s="339"/>
      <c r="M701" s="340"/>
      <c r="N701" s="339"/>
      <c r="O701" s="339"/>
      <c r="P701" s="339"/>
      <c r="Q701" s="341"/>
      <c r="R701" s="178"/>
      <c r="S701" s="434"/>
      <c r="T701" s="434"/>
      <c r="U701" s="434"/>
      <c r="V701" s="339"/>
      <c r="W701" s="99">
        <f t="shared" si="15"/>
        <v>0</v>
      </c>
      <c r="X701" s="339"/>
      <c r="Y701" s="339"/>
      <c r="Z701" s="339"/>
      <c r="AA701" s="339"/>
      <c r="AB701" s="339"/>
      <c r="AC701" s="339"/>
      <c r="AD701" s="339"/>
      <c r="AE701" s="339"/>
      <c r="AF701" s="339"/>
      <c r="AG701" s="339"/>
      <c r="AH701" s="339"/>
      <c r="AI701" s="339"/>
      <c r="AJ701" s="339"/>
      <c r="AK701" s="339"/>
    </row>
    <row r="702" spans="1:37" ht="12.75" customHeight="1">
      <c r="A702" s="339"/>
      <c r="B702" s="466"/>
      <c r="C702" s="339"/>
      <c r="D702" s="339"/>
      <c r="E702" s="339"/>
      <c r="F702" s="339"/>
      <c r="G702" s="339"/>
      <c r="H702" s="339"/>
      <c r="I702" s="339"/>
      <c r="J702" s="339"/>
      <c r="K702" s="339"/>
      <c r="L702" s="339"/>
      <c r="M702" s="340"/>
      <c r="N702" s="339"/>
      <c r="O702" s="339"/>
      <c r="P702" s="339"/>
      <c r="Q702" s="341"/>
      <c r="R702" s="178"/>
      <c r="S702" s="434"/>
      <c r="T702" s="434"/>
      <c r="U702" s="434"/>
      <c r="V702" s="339"/>
      <c r="W702" s="99">
        <f t="shared" si="15"/>
        <v>0</v>
      </c>
      <c r="X702" s="339"/>
      <c r="Y702" s="339"/>
      <c r="Z702" s="339"/>
      <c r="AA702" s="339"/>
      <c r="AB702" s="339"/>
      <c r="AC702" s="339"/>
      <c r="AD702" s="339"/>
      <c r="AE702" s="339"/>
      <c r="AF702" s="339"/>
      <c r="AG702" s="339"/>
      <c r="AH702" s="339"/>
      <c r="AI702" s="339"/>
      <c r="AJ702" s="339"/>
      <c r="AK702" s="339"/>
    </row>
    <row r="703" spans="1:37" ht="12.75" customHeight="1">
      <c r="A703" s="339"/>
      <c r="B703" s="466"/>
      <c r="C703" s="339"/>
      <c r="D703" s="339"/>
      <c r="E703" s="339"/>
      <c r="F703" s="339"/>
      <c r="G703" s="339"/>
      <c r="H703" s="339"/>
      <c r="I703" s="339"/>
      <c r="J703" s="339"/>
      <c r="K703" s="339"/>
      <c r="L703" s="339"/>
      <c r="M703" s="340"/>
      <c r="N703" s="339"/>
      <c r="O703" s="339"/>
      <c r="P703" s="339"/>
      <c r="Q703" s="341"/>
      <c r="R703" s="178"/>
      <c r="S703" s="434"/>
      <c r="T703" s="434"/>
      <c r="U703" s="434"/>
      <c r="V703" s="339"/>
      <c r="W703" s="99">
        <f t="shared" si="15"/>
        <v>0</v>
      </c>
      <c r="X703" s="339"/>
      <c r="Y703" s="339"/>
      <c r="Z703" s="339"/>
      <c r="AA703" s="339"/>
      <c r="AB703" s="339"/>
      <c r="AC703" s="339"/>
      <c r="AD703" s="339"/>
      <c r="AE703" s="339"/>
      <c r="AF703" s="339"/>
      <c r="AG703" s="339"/>
      <c r="AH703" s="339"/>
      <c r="AI703" s="339"/>
      <c r="AJ703" s="339"/>
      <c r="AK703" s="339"/>
    </row>
    <row r="704" spans="1:37" ht="12.75" customHeight="1">
      <c r="A704" s="339"/>
      <c r="B704" s="466"/>
      <c r="C704" s="339"/>
      <c r="D704" s="339"/>
      <c r="E704" s="339"/>
      <c r="F704" s="339"/>
      <c r="G704" s="339"/>
      <c r="H704" s="339"/>
      <c r="I704" s="339"/>
      <c r="J704" s="339"/>
      <c r="K704" s="339"/>
      <c r="L704" s="339"/>
      <c r="M704" s="340"/>
      <c r="N704" s="339"/>
      <c r="O704" s="339"/>
      <c r="P704" s="339"/>
      <c r="Q704" s="341"/>
      <c r="R704" s="178"/>
      <c r="S704" s="434"/>
      <c r="T704" s="434"/>
      <c r="U704" s="434"/>
      <c r="V704" s="339"/>
      <c r="W704" s="99">
        <f t="shared" si="15"/>
        <v>0</v>
      </c>
      <c r="X704" s="339"/>
      <c r="Y704" s="339"/>
      <c r="Z704" s="339"/>
      <c r="AA704" s="339"/>
      <c r="AB704" s="339"/>
      <c r="AC704" s="339"/>
      <c r="AD704" s="339"/>
      <c r="AE704" s="339"/>
      <c r="AF704" s="339"/>
      <c r="AG704" s="339"/>
      <c r="AH704" s="339"/>
      <c r="AI704" s="339"/>
      <c r="AJ704" s="339"/>
      <c r="AK704" s="339"/>
    </row>
    <row r="705" spans="1:37" ht="12.75" customHeight="1">
      <c r="A705" s="339"/>
      <c r="B705" s="466"/>
      <c r="C705" s="339"/>
      <c r="D705" s="339"/>
      <c r="E705" s="339"/>
      <c r="F705" s="339"/>
      <c r="G705" s="339"/>
      <c r="H705" s="339"/>
      <c r="I705" s="339"/>
      <c r="J705" s="339"/>
      <c r="K705" s="339"/>
      <c r="L705" s="339"/>
      <c r="M705" s="340"/>
      <c r="N705" s="339"/>
      <c r="O705" s="339"/>
      <c r="P705" s="339"/>
      <c r="Q705" s="341"/>
      <c r="R705" s="178"/>
      <c r="S705" s="434"/>
      <c r="T705" s="434"/>
      <c r="U705" s="434"/>
      <c r="V705" s="339"/>
      <c r="W705" s="99">
        <f t="shared" si="15"/>
        <v>0</v>
      </c>
      <c r="X705" s="339"/>
      <c r="Y705" s="339"/>
      <c r="Z705" s="339"/>
      <c r="AA705" s="339"/>
      <c r="AB705" s="339"/>
      <c r="AC705" s="339"/>
      <c r="AD705" s="339"/>
      <c r="AE705" s="339"/>
      <c r="AF705" s="339"/>
      <c r="AG705" s="339"/>
      <c r="AH705" s="339"/>
      <c r="AI705" s="339"/>
      <c r="AJ705" s="339"/>
      <c r="AK705" s="339"/>
    </row>
    <row r="706" spans="1:37" ht="12.75" customHeight="1">
      <c r="A706" s="339"/>
      <c r="B706" s="466"/>
      <c r="C706" s="339"/>
      <c r="D706" s="339"/>
      <c r="E706" s="339"/>
      <c r="F706" s="339"/>
      <c r="G706" s="339"/>
      <c r="H706" s="339"/>
      <c r="I706" s="339"/>
      <c r="J706" s="339"/>
      <c r="K706" s="339"/>
      <c r="L706" s="339"/>
      <c r="M706" s="340"/>
      <c r="N706" s="339"/>
      <c r="O706" s="339"/>
      <c r="P706" s="339"/>
      <c r="Q706" s="341"/>
      <c r="R706" s="178"/>
      <c r="S706" s="434"/>
      <c r="T706" s="434"/>
      <c r="U706" s="434"/>
      <c r="V706" s="339"/>
      <c r="W706" s="99">
        <f t="shared" si="15"/>
        <v>0</v>
      </c>
      <c r="X706" s="339"/>
      <c r="Y706" s="339"/>
      <c r="Z706" s="339"/>
      <c r="AA706" s="339"/>
      <c r="AB706" s="339"/>
      <c r="AC706" s="339"/>
      <c r="AD706" s="339"/>
      <c r="AE706" s="339"/>
      <c r="AF706" s="339"/>
      <c r="AG706" s="339"/>
      <c r="AH706" s="339"/>
      <c r="AI706" s="339"/>
      <c r="AJ706" s="339"/>
      <c r="AK706" s="339"/>
    </row>
    <row r="707" spans="1:37" ht="12.75" customHeight="1">
      <c r="A707" s="339"/>
      <c r="B707" s="466"/>
      <c r="C707" s="339"/>
      <c r="D707" s="339"/>
      <c r="E707" s="339"/>
      <c r="F707" s="339"/>
      <c r="G707" s="339"/>
      <c r="H707" s="339"/>
      <c r="I707" s="339"/>
      <c r="J707" s="339"/>
      <c r="K707" s="339"/>
      <c r="L707" s="339"/>
      <c r="M707" s="340"/>
      <c r="N707" s="339"/>
      <c r="O707" s="339"/>
      <c r="P707" s="339"/>
      <c r="Q707" s="341"/>
      <c r="R707" s="178"/>
      <c r="S707" s="434"/>
      <c r="T707" s="434"/>
      <c r="U707" s="434"/>
      <c r="V707" s="339"/>
      <c r="W707" s="99">
        <f t="shared" si="15"/>
        <v>0</v>
      </c>
      <c r="X707" s="339"/>
      <c r="Y707" s="339"/>
      <c r="Z707" s="339"/>
      <c r="AA707" s="339"/>
      <c r="AB707" s="339"/>
      <c r="AC707" s="339"/>
      <c r="AD707" s="339"/>
      <c r="AE707" s="339"/>
      <c r="AF707" s="339"/>
      <c r="AG707" s="339"/>
      <c r="AH707" s="339"/>
      <c r="AI707" s="339"/>
      <c r="AJ707" s="339"/>
      <c r="AK707" s="339"/>
    </row>
    <row r="708" spans="1:37" ht="12.75" customHeight="1">
      <c r="A708" s="339"/>
      <c r="B708" s="466"/>
      <c r="C708" s="339"/>
      <c r="D708" s="339"/>
      <c r="E708" s="339"/>
      <c r="F708" s="339"/>
      <c r="G708" s="339"/>
      <c r="H708" s="339"/>
      <c r="I708" s="339"/>
      <c r="J708" s="339"/>
      <c r="K708" s="339"/>
      <c r="L708" s="339"/>
      <c r="M708" s="340"/>
      <c r="N708" s="339"/>
      <c r="O708" s="339"/>
      <c r="P708" s="339"/>
      <c r="Q708" s="341"/>
      <c r="R708" s="178"/>
      <c r="S708" s="434"/>
      <c r="T708" s="434"/>
      <c r="U708" s="434"/>
      <c r="V708" s="339"/>
      <c r="W708" s="99">
        <f t="shared" si="15"/>
        <v>0</v>
      </c>
      <c r="X708" s="339"/>
      <c r="Y708" s="339"/>
      <c r="Z708" s="339"/>
      <c r="AA708" s="339"/>
      <c r="AB708" s="339"/>
      <c r="AC708" s="339"/>
      <c r="AD708" s="339"/>
      <c r="AE708" s="339"/>
      <c r="AF708" s="339"/>
      <c r="AG708" s="339"/>
      <c r="AH708" s="339"/>
      <c r="AI708" s="339"/>
      <c r="AJ708" s="339"/>
      <c r="AK708" s="339"/>
    </row>
    <row r="709" spans="1:37" ht="12.75" customHeight="1">
      <c r="A709" s="339"/>
      <c r="B709" s="466"/>
      <c r="C709" s="339"/>
      <c r="D709" s="339"/>
      <c r="E709" s="339"/>
      <c r="F709" s="339"/>
      <c r="G709" s="339"/>
      <c r="H709" s="339"/>
      <c r="I709" s="339"/>
      <c r="J709" s="339"/>
      <c r="K709" s="339"/>
      <c r="L709" s="339"/>
      <c r="M709" s="340"/>
      <c r="N709" s="339"/>
      <c r="O709" s="339"/>
      <c r="P709" s="339"/>
      <c r="Q709" s="341"/>
      <c r="R709" s="178"/>
      <c r="S709" s="434"/>
      <c r="T709" s="434"/>
      <c r="U709" s="434"/>
      <c r="V709" s="339"/>
      <c r="W709" s="99">
        <f t="shared" si="15"/>
        <v>0</v>
      </c>
      <c r="X709" s="339"/>
      <c r="Y709" s="339"/>
      <c r="Z709" s="339"/>
      <c r="AA709" s="339"/>
      <c r="AB709" s="339"/>
      <c r="AC709" s="339"/>
      <c r="AD709" s="339"/>
      <c r="AE709" s="339"/>
      <c r="AF709" s="339"/>
      <c r="AG709" s="339"/>
      <c r="AH709" s="339"/>
      <c r="AI709" s="339"/>
      <c r="AJ709" s="339"/>
      <c r="AK709" s="339"/>
    </row>
    <row r="710" spans="1:37" ht="12.75" customHeight="1">
      <c r="A710" s="339"/>
      <c r="B710" s="466"/>
      <c r="C710" s="339"/>
      <c r="D710" s="339"/>
      <c r="E710" s="339"/>
      <c r="F710" s="339"/>
      <c r="G710" s="339"/>
      <c r="H710" s="339"/>
      <c r="I710" s="339"/>
      <c r="J710" s="339"/>
      <c r="K710" s="339"/>
      <c r="L710" s="339"/>
      <c r="M710" s="340"/>
      <c r="N710" s="339"/>
      <c r="O710" s="339"/>
      <c r="P710" s="339"/>
      <c r="Q710" s="341"/>
      <c r="R710" s="178"/>
      <c r="S710" s="434"/>
      <c r="T710" s="434"/>
      <c r="U710" s="434"/>
      <c r="V710" s="339"/>
      <c r="W710" s="99">
        <f t="shared" si="15"/>
        <v>0</v>
      </c>
      <c r="X710" s="339"/>
      <c r="Y710" s="339"/>
      <c r="Z710" s="339"/>
      <c r="AA710" s="339"/>
      <c r="AB710" s="339"/>
      <c r="AC710" s="339"/>
      <c r="AD710" s="339"/>
      <c r="AE710" s="339"/>
      <c r="AF710" s="339"/>
      <c r="AG710" s="339"/>
      <c r="AH710" s="339"/>
      <c r="AI710" s="339"/>
      <c r="AJ710" s="339"/>
      <c r="AK710" s="339"/>
    </row>
    <row r="711" spans="1:37" ht="12.75" customHeight="1">
      <c r="A711" s="339"/>
      <c r="B711" s="466"/>
      <c r="C711" s="339"/>
      <c r="D711" s="339"/>
      <c r="E711" s="339"/>
      <c r="F711" s="339"/>
      <c r="G711" s="339"/>
      <c r="H711" s="339"/>
      <c r="I711" s="339"/>
      <c r="J711" s="339"/>
      <c r="K711" s="339"/>
      <c r="L711" s="339"/>
      <c r="M711" s="340"/>
      <c r="N711" s="339"/>
      <c r="O711" s="339"/>
      <c r="P711" s="339"/>
      <c r="Q711" s="341"/>
      <c r="R711" s="178"/>
      <c r="S711" s="434"/>
      <c r="T711" s="434"/>
      <c r="U711" s="434"/>
      <c r="V711" s="339"/>
      <c r="W711" s="99">
        <f t="shared" ref="W711:W965" si="16">COUNTIF($B$4:$B$248,B711)</f>
        <v>0</v>
      </c>
      <c r="X711" s="339"/>
      <c r="Y711" s="339"/>
      <c r="Z711" s="339"/>
      <c r="AA711" s="339"/>
      <c r="AB711" s="339"/>
      <c r="AC711" s="339"/>
      <c r="AD711" s="339"/>
      <c r="AE711" s="339"/>
      <c r="AF711" s="339"/>
      <c r="AG711" s="339"/>
      <c r="AH711" s="339"/>
      <c r="AI711" s="339"/>
      <c r="AJ711" s="339"/>
      <c r="AK711" s="339"/>
    </row>
    <row r="712" spans="1:37" ht="12.75" customHeight="1">
      <c r="A712" s="339"/>
      <c r="B712" s="466"/>
      <c r="C712" s="339"/>
      <c r="D712" s="339"/>
      <c r="E712" s="339"/>
      <c r="F712" s="339"/>
      <c r="G712" s="339"/>
      <c r="H712" s="339"/>
      <c r="I712" s="339"/>
      <c r="J712" s="339"/>
      <c r="K712" s="339"/>
      <c r="L712" s="339"/>
      <c r="M712" s="340"/>
      <c r="N712" s="339"/>
      <c r="O712" s="339"/>
      <c r="P712" s="339"/>
      <c r="Q712" s="341"/>
      <c r="R712" s="178"/>
      <c r="S712" s="434"/>
      <c r="T712" s="434"/>
      <c r="U712" s="434"/>
      <c r="V712" s="339"/>
      <c r="W712" s="99">
        <f t="shared" si="16"/>
        <v>0</v>
      </c>
      <c r="X712" s="339"/>
      <c r="Y712" s="339"/>
      <c r="Z712" s="339"/>
      <c r="AA712" s="339"/>
      <c r="AB712" s="339"/>
      <c r="AC712" s="339"/>
      <c r="AD712" s="339"/>
      <c r="AE712" s="339"/>
      <c r="AF712" s="339"/>
      <c r="AG712" s="339"/>
      <c r="AH712" s="339"/>
      <c r="AI712" s="339"/>
      <c r="AJ712" s="339"/>
      <c r="AK712" s="339"/>
    </row>
    <row r="713" spans="1:37" ht="12.75" customHeight="1">
      <c r="A713" s="339"/>
      <c r="B713" s="466"/>
      <c r="C713" s="339"/>
      <c r="D713" s="339"/>
      <c r="E713" s="339"/>
      <c r="F713" s="339"/>
      <c r="G713" s="339"/>
      <c r="H713" s="339"/>
      <c r="I713" s="339"/>
      <c r="J713" s="339"/>
      <c r="K713" s="339"/>
      <c r="L713" s="339"/>
      <c r="M713" s="340"/>
      <c r="N713" s="339"/>
      <c r="O713" s="339"/>
      <c r="P713" s="339"/>
      <c r="Q713" s="341"/>
      <c r="R713" s="178"/>
      <c r="S713" s="434"/>
      <c r="T713" s="434"/>
      <c r="U713" s="434"/>
      <c r="V713" s="339"/>
      <c r="W713" s="99">
        <f t="shared" si="16"/>
        <v>0</v>
      </c>
      <c r="X713" s="339"/>
      <c r="Y713" s="339"/>
      <c r="Z713" s="339"/>
      <c r="AA713" s="339"/>
      <c r="AB713" s="339"/>
      <c r="AC713" s="339"/>
      <c r="AD713" s="339"/>
      <c r="AE713" s="339"/>
      <c r="AF713" s="339"/>
      <c r="AG713" s="339"/>
      <c r="AH713" s="339"/>
      <c r="AI713" s="339"/>
      <c r="AJ713" s="339"/>
      <c r="AK713" s="339"/>
    </row>
    <row r="714" spans="1:37" ht="12.75" customHeight="1">
      <c r="A714" s="339"/>
      <c r="B714" s="466"/>
      <c r="C714" s="339"/>
      <c r="D714" s="339"/>
      <c r="E714" s="339"/>
      <c r="F714" s="339"/>
      <c r="G714" s="339"/>
      <c r="H714" s="339"/>
      <c r="I714" s="339"/>
      <c r="J714" s="339"/>
      <c r="K714" s="339"/>
      <c r="L714" s="339"/>
      <c r="M714" s="340"/>
      <c r="N714" s="339"/>
      <c r="O714" s="339"/>
      <c r="P714" s="339"/>
      <c r="Q714" s="341"/>
      <c r="R714" s="178"/>
      <c r="S714" s="434"/>
      <c r="T714" s="434"/>
      <c r="U714" s="434"/>
      <c r="V714" s="339"/>
      <c r="W714" s="99">
        <f t="shared" si="16"/>
        <v>0</v>
      </c>
      <c r="X714" s="339"/>
      <c r="Y714" s="339"/>
      <c r="Z714" s="339"/>
      <c r="AA714" s="339"/>
      <c r="AB714" s="339"/>
      <c r="AC714" s="339"/>
      <c r="AD714" s="339"/>
      <c r="AE714" s="339"/>
      <c r="AF714" s="339"/>
      <c r="AG714" s="339"/>
      <c r="AH714" s="339"/>
      <c r="AI714" s="339"/>
      <c r="AJ714" s="339"/>
      <c r="AK714" s="339"/>
    </row>
    <row r="715" spans="1:37" ht="12.75" customHeight="1">
      <c r="A715" s="339"/>
      <c r="B715" s="466"/>
      <c r="C715" s="339"/>
      <c r="D715" s="339"/>
      <c r="E715" s="339"/>
      <c r="F715" s="339"/>
      <c r="G715" s="339"/>
      <c r="H715" s="339"/>
      <c r="I715" s="339"/>
      <c r="J715" s="339"/>
      <c r="K715" s="339"/>
      <c r="L715" s="339"/>
      <c r="M715" s="340"/>
      <c r="N715" s="339"/>
      <c r="O715" s="339"/>
      <c r="P715" s="339"/>
      <c r="Q715" s="341"/>
      <c r="R715" s="178"/>
      <c r="S715" s="434"/>
      <c r="T715" s="434"/>
      <c r="U715" s="434"/>
      <c r="V715" s="339"/>
      <c r="W715" s="99">
        <f t="shared" si="16"/>
        <v>0</v>
      </c>
      <c r="X715" s="339"/>
      <c r="Y715" s="339"/>
      <c r="Z715" s="339"/>
      <c r="AA715" s="339"/>
      <c r="AB715" s="339"/>
      <c r="AC715" s="339"/>
      <c r="AD715" s="339"/>
      <c r="AE715" s="339"/>
      <c r="AF715" s="339"/>
      <c r="AG715" s="339"/>
      <c r="AH715" s="339"/>
      <c r="AI715" s="339"/>
      <c r="AJ715" s="339"/>
      <c r="AK715" s="339"/>
    </row>
    <row r="716" spans="1:37" ht="12.75" customHeight="1">
      <c r="A716" s="339"/>
      <c r="B716" s="466"/>
      <c r="C716" s="339"/>
      <c r="D716" s="339"/>
      <c r="E716" s="339"/>
      <c r="F716" s="339"/>
      <c r="G716" s="339"/>
      <c r="H716" s="339"/>
      <c r="I716" s="339"/>
      <c r="J716" s="339"/>
      <c r="K716" s="339"/>
      <c r="L716" s="339"/>
      <c r="M716" s="340"/>
      <c r="N716" s="339"/>
      <c r="O716" s="339"/>
      <c r="P716" s="339"/>
      <c r="Q716" s="341"/>
      <c r="R716" s="178"/>
      <c r="S716" s="434"/>
      <c r="T716" s="434"/>
      <c r="U716" s="434"/>
      <c r="V716" s="339"/>
      <c r="W716" s="99">
        <f t="shared" si="16"/>
        <v>0</v>
      </c>
      <c r="X716" s="339"/>
      <c r="Y716" s="339"/>
      <c r="Z716" s="339"/>
      <c r="AA716" s="339"/>
      <c r="AB716" s="339"/>
      <c r="AC716" s="339"/>
      <c r="AD716" s="339"/>
      <c r="AE716" s="339"/>
      <c r="AF716" s="339"/>
      <c r="AG716" s="339"/>
      <c r="AH716" s="339"/>
      <c r="AI716" s="339"/>
      <c r="AJ716" s="339"/>
      <c r="AK716" s="339"/>
    </row>
    <row r="717" spans="1:37" ht="12.75" customHeight="1">
      <c r="A717" s="339"/>
      <c r="B717" s="466"/>
      <c r="C717" s="339"/>
      <c r="D717" s="339"/>
      <c r="E717" s="339"/>
      <c r="F717" s="339"/>
      <c r="G717" s="339"/>
      <c r="H717" s="339"/>
      <c r="I717" s="339"/>
      <c r="J717" s="339"/>
      <c r="K717" s="339"/>
      <c r="L717" s="339"/>
      <c r="M717" s="340"/>
      <c r="N717" s="339"/>
      <c r="O717" s="339"/>
      <c r="P717" s="339"/>
      <c r="Q717" s="341"/>
      <c r="R717" s="178"/>
      <c r="S717" s="434"/>
      <c r="T717" s="434"/>
      <c r="U717" s="434"/>
      <c r="V717" s="339"/>
      <c r="W717" s="99">
        <f t="shared" si="16"/>
        <v>0</v>
      </c>
      <c r="X717" s="339"/>
      <c r="Y717" s="339"/>
      <c r="Z717" s="339"/>
      <c r="AA717" s="339"/>
      <c r="AB717" s="339"/>
      <c r="AC717" s="339"/>
      <c r="AD717" s="339"/>
      <c r="AE717" s="339"/>
      <c r="AF717" s="339"/>
      <c r="AG717" s="339"/>
      <c r="AH717" s="339"/>
      <c r="AI717" s="339"/>
      <c r="AJ717" s="339"/>
      <c r="AK717" s="339"/>
    </row>
    <row r="718" spans="1:37" ht="12.75" customHeight="1">
      <c r="A718" s="339"/>
      <c r="B718" s="466"/>
      <c r="C718" s="339"/>
      <c r="D718" s="339"/>
      <c r="E718" s="339"/>
      <c r="F718" s="339"/>
      <c r="G718" s="339"/>
      <c r="H718" s="339"/>
      <c r="I718" s="339"/>
      <c r="J718" s="339"/>
      <c r="K718" s="339"/>
      <c r="L718" s="339"/>
      <c r="M718" s="340"/>
      <c r="N718" s="339"/>
      <c r="O718" s="339"/>
      <c r="P718" s="339"/>
      <c r="Q718" s="341"/>
      <c r="R718" s="178"/>
      <c r="S718" s="434"/>
      <c r="T718" s="434"/>
      <c r="U718" s="434"/>
      <c r="V718" s="339"/>
      <c r="W718" s="99">
        <f t="shared" si="16"/>
        <v>0</v>
      </c>
      <c r="X718" s="339"/>
      <c r="Y718" s="339"/>
      <c r="Z718" s="339"/>
      <c r="AA718" s="339"/>
      <c r="AB718" s="339"/>
      <c r="AC718" s="339"/>
      <c r="AD718" s="339"/>
      <c r="AE718" s="339"/>
      <c r="AF718" s="339"/>
      <c r="AG718" s="339"/>
      <c r="AH718" s="339"/>
      <c r="AI718" s="339"/>
      <c r="AJ718" s="339"/>
      <c r="AK718" s="339"/>
    </row>
    <row r="719" spans="1:37" ht="12.75" customHeight="1">
      <c r="A719" s="339"/>
      <c r="B719" s="466"/>
      <c r="C719" s="339"/>
      <c r="D719" s="339"/>
      <c r="E719" s="339"/>
      <c r="F719" s="339"/>
      <c r="G719" s="339"/>
      <c r="H719" s="339"/>
      <c r="I719" s="339"/>
      <c r="J719" s="339"/>
      <c r="K719" s="339"/>
      <c r="L719" s="339"/>
      <c r="M719" s="340"/>
      <c r="N719" s="339"/>
      <c r="O719" s="339"/>
      <c r="P719" s="339"/>
      <c r="Q719" s="341"/>
      <c r="R719" s="178"/>
      <c r="S719" s="434"/>
      <c r="T719" s="434"/>
      <c r="U719" s="434"/>
      <c r="V719" s="339"/>
      <c r="W719" s="99">
        <f t="shared" si="16"/>
        <v>0</v>
      </c>
      <c r="X719" s="339"/>
      <c r="Y719" s="339"/>
      <c r="Z719" s="339"/>
      <c r="AA719" s="339"/>
      <c r="AB719" s="339"/>
      <c r="AC719" s="339"/>
      <c r="AD719" s="339"/>
      <c r="AE719" s="339"/>
      <c r="AF719" s="339"/>
      <c r="AG719" s="339"/>
      <c r="AH719" s="339"/>
      <c r="AI719" s="339"/>
      <c r="AJ719" s="339"/>
      <c r="AK719" s="339"/>
    </row>
    <row r="720" spans="1:37" ht="12.75" customHeight="1">
      <c r="A720" s="339"/>
      <c r="B720" s="466"/>
      <c r="C720" s="339"/>
      <c r="D720" s="339"/>
      <c r="E720" s="339"/>
      <c r="F720" s="339"/>
      <c r="G720" s="339"/>
      <c r="H720" s="339"/>
      <c r="I720" s="339"/>
      <c r="J720" s="339"/>
      <c r="K720" s="339"/>
      <c r="L720" s="339"/>
      <c r="M720" s="340"/>
      <c r="N720" s="339"/>
      <c r="O720" s="339"/>
      <c r="P720" s="339"/>
      <c r="Q720" s="341"/>
      <c r="R720" s="178"/>
      <c r="S720" s="434"/>
      <c r="T720" s="434"/>
      <c r="U720" s="434"/>
      <c r="V720" s="339"/>
      <c r="W720" s="99">
        <f t="shared" si="16"/>
        <v>0</v>
      </c>
      <c r="X720" s="339"/>
      <c r="Y720" s="339"/>
      <c r="Z720" s="339"/>
      <c r="AA720" s="339"/>
      <c r="AB720" s="339"/>
      <c r="AC720" s="339"/>
      <c r="AD720" s="339"/>
      <c r="AE720" s="339"/>
      <c r="AF720" s="339"/>
      <c r="AG720" s="339"/>
      <c r="AH720" s="339"/>
      <c r="AI720" s="339"/>
      <c r="AJ720" s="339"/>
      <c r="AK720" s="339"/>
    </row>
    <row r="721" spans="1:37" ht="12.75" customHeight="1">
      <c r="A721" s="339"/>
      <c r="B721" s="466"/>
      <c r="C721" s="339"/>
      <c r="D721" s="339"/>
      <c r="E721" s="339"/>
      <c r="F721" s="339"/>
      <c r="G721" s="339"/>
      <c r="H721" s="339"/>
      <c r="I721" s="339"/>
      <c r="J721" s="339"/>
      <c r="K721" s="339"/>
      <c r="L721" s="339"/>
      <c r="M721" s="340"/>
      <c r="N721" s="339"/>
      <c r="O721" s="339"/>
      <c r="P721" s="339"/>
      <c r="Q721" s="341"/>
      <c r="R721" s="178"/>
      <c r="S721" s="434"/>
      <c r="T721" s="434"/>
      <c r="U721" s="434"/>
      <c r="V721" s="339"/>
      <c r="W721" s="99">
        <f t="shared" si="16"/>
        <v>0</v>
      </c>
      <c r="X721" s="339"/>
      <c r="Y721" s="339"/>
      <c r="Z721" s="339"/>
      <c r="AA721" s="339"/>
      <c r="AB721" s="339"/>
      <c r="AC721" s="339"/>
      <c r="AD721" s="339"/>
      <c r="AE721" s="339"/>
      <c r="AF721" s="339"/>
      <c r="AG721" s="339"/>
      <c r="AH721" s="339"/>
      <c r="AI721" s="339"/>
      <c r="AJ721" s="339"/>
      <c r="AK721" s="339"/>
    </row>
    <row r="722" spans="1:37" ht="12.75" customHeight="1">
      <c r="A722" s="339"/>
      <c r="B722" s="466"/>
      <c r="C722" s="339"/>
      <c r="D722" s="339"/>
      <c r="E722" s="339"/>
      <c r="F722" s="339"/>
      <c r="G722" s="339"/>
      <c r="H722" s="339"/>
      <c r="I722" s="339"/>
      <c r="J722" s="339"/>
      <c r="K722" s="339"/>
      <c r="L722" s="339"/>
      <c r="M722" s="340"/>
      <c r="N722" s="339"/>
      <c r="O722" s="339"/>
      <c r="P722" s="339"/>
      <c r="Q722" s="341"/>
      <c r="R722" s="178"/>
      <c r="S722" s="434"/>
      <c r="T722" s="434"/>
      <c r="U722" s="434"/>
      <c r="V722" s="339"/>
      <c r="W722" s="99">
        <f t="shared" si="16"/>
        <v>0</v>
      </c>
      <c r="X722" s="339"/>
      <c r="Y722" s="339"/>
      <c r="Z722" s="339"/>
      <c r="AA722" s="339"/>
      <c r="AB722" s="339"/>
      <c r="AC722" s="339"/>
      <c r="AD722" s="339"/>
      <c r="AE722" s="339"/>
      <c r="AF722" s="339"/>
      <c r="AG722" s="339"/>
      <c r="AH722" s="339"/>
      <c r="AI722" s="339"/>
      <c r="AJ722" s="339"/>
      <c r="AK722" s="339"/>
    </row>
    <row r="723" spans="1:37" ht="12.75" customHeight="1">
      <c r="A723" s="339"/>
      <c r="B723" s="466"/>
      <c r="C723" s="339"/>
      <c r="D723" s="339"/>
      <c r="E723" s="339"/>
      <c r="F723" s="339"/>
      <c r="G723" s="339"/>
      <c r="H723" s="339"/>
      <c r="I723" s="339"/>
      <c r="J723" s="339"/>
      <c r="K723" s="339"/>
      <c r="L723" s="339"/>
      <c r="M723" s="340"/>
      <c r="N723" s="339"/>
      <c r="O723" s="339"/>
      <c r="P723" s="339"/>
      <c r="Q723" s="341"/>
      <c r="R723" s="178"/>
      <c r="S723" s="434"/>
      <c r="T723" s="434"/>
      <c r="U723" s="434"/>
      <c r="V723" s="339"/>
      <c r="W723" s="99">
        <f t="shared" si="16"/>
        <v>0</v>
      </c>
      <c r="X723" s="339"/>
      <c r="Y723" s="339"/>
      <c r="Z723" s="339"/>
      <c r="AA723" s="339"/>
      <c r="AB723" s="339"/>
      <c r="AC723" s="339"/>
      <c r="AD723" s="339"/>
      <c r="AE723" s="339"/>
      <c r="AF723" s="339"/>
      <c r="AG723" s="339"/>
      <c r="AH723" s="339"/>
      <c r="AI723" s="339"/>
      <c r="AJ723" s="339"/>
      <c r="AK723" s="339"/>
    </row>
    <row r="724" spans="1:37" ht="12.75" customHeight="1">
      <c r="A724" s="339"/>
      <c r="B724" s="466"/>
      <c r="C724" s="339"/>
      <c r="D724" s="339"/>
      <c r="E724" s="339"/>
      <c r="F724" s="339"/>
      <c r="G724" s="339"/>
      <c r="H724" s="339"/>
      <c r="I724" s="339"/>
      <c r="J724" s="339"/>
      <c r="K724" s="339"/>
      <c r="L724" s="339"/>
      <c r="M724" s="340"/>
      <c r="N724" s="339"/>
      <c r="O724" s="339"/>
      <c r="P724" s="339"/>
      <c r="Q724" s="341"/>
      <c r="R724" s="178"/>
      <c r="S724" s="434"/>
      <c r="T724" s="434"/>
      <c r="U724" s="434"/>
      <c r="V724" s="339"/>
      <c r="W724" s="99">
        <f t="shared" si="16"/>
        <v>0</v>
      </c>
      <c r="X724" s="339"/>
      <c r="Y724" s="339"/>
      <c r="Z724" s="339"/>
      <c r="AA724" s="339"/>
      <c r="AB724" s="339"/>
      <c r="AC724" s="339"/>
      <c r="AD724" s="339"/>
      <c r="AE724" s="339"/>
      <c r="AF724" s="339"/>
      <c r="AG724" s="339"/>
      <c r="AH724" s="339"/>
      <c r="AI724" s="339"/>
      <c r="AJ724" s="339"/>
      <c r="AK724" s="339"/>
    </row>
    <row r="725" spans="1:37" ht="12.75" customHeight="1">
      <c r="A725" s="339"/>
      <c r="B725" s="466"/>
      <c r="C725" s="339"/>
      <c r="D725" s="339"/>
      <c r="E725" s="339"/>
      <c r="F725" s="339"/>
      <c r="G725" s="339"/>
      <c r="H725" s="339"/>
      <c r="I725" s="339"/>
      <c r="J725" s="339"/>
      <c r="K725" s="339"/>
      <c r="L725" s="339"/>
      <c r="M725" s="340"/>
      <c r="N725" s="339"/>
      <c r="O725" s="339"/>
      <c r="P725" s="339"/>
      <c r="Q725" s="341"/>
      <c r="R725" s="178"/>
      <c r="S725" s="434"/>
      <c r="T725" s="434"/>
      <c r="U725" s="434"/>
      <c r="V725" s="339"/>
      <c r="W725" s="99">
        <f t="shared" si="16"/>
        <v>0</v>
      </c>
      <c r="X725" s="339"/>
      <c r="Y725" s="339"/>
      <c r="Z725" s="339"/>
      <c r="AA725" s="339"/>
      <c r="AB725" s="339"/>
      <c r="AC725" s="339"/>
      <c r="AD725" s="339"/>
      <c r="AE725" s="339"/>
      <c r="AF725" s="339"/>
      <c r="AG725" s="339"/>
      <c r="AH725" s="339"/>
      <c r="AI725" s="339"/>
      <c r="AJ725" s="339"/>
      <c r="AK725" s="339"/>
    </row>
    <row r="726" spans="1:37" ht="12.75" customHeight="1">
      <c r="A726" s="339"/>
      <c r="B726" s="466"/>
      <c r="C726" s="339"/>
      <c r="D726" s="339"/>
      <c r="E726" s="339"/>
      <c r="F726" s="339"/>
      <c r="G726" s="339"/>
      <c r="H726" s="339"/>
      <c r="I726" s="339"/>
      <c r="J726" s="339"/>
      <c r="K726" s="339"/>
      <c r="L726" s="339"/>
      <c r="M726" s="340"/>
      <c r="N726" s="339"/>
      <c r="O726" s="339"/>
      <c r="P726" s="339"/>
      <c r="Q726" s="341"/>
      <c r="R726" s="178"/>
      <c r="S726" s="434"/>
      <c r="T726" s="434"/>
      <c r="U726" s="434"/>
      <c r="V726" s="339"/>
      <c r="W726" s="99">
        <f t="shared" si="16"/>
        <v>0</v>
      </c>
      <c r="X726" s="339"/>
      <c r="Y726" s="339"/>
      <c r="Z726" s="339"/>
      <c r="AA726" s="339"/>
      <c r="AB726" s="339"/>
      <c r="AC726" s="339"/>
      <c r="AD726" s="339"/>
      <c r="AE726" s="339"/>
      <c r="AF726" s="339"/>
      <c r="AG726" s="339"/>
      <c r="AH726" s="339"/>
      <c r="AI726" s="339"/>
      <c r="AJ726" s="339"/>
      <c r="AK726" s="339"/>
    </row>
    <row r="727" spans="1:37" ht="12.75" customHeight="1">
      <c r="A727" s="339"/>
      <c r="B727" s="466"/>
      <c r="C727" s="339"/>
      <c r="D727" s="339"/>
      <c r="E727" s="339"/>
      <c r="F727" s="339"/>
      <c r="G727" s="339"/>
      <c r="H727" s="339"/>
      <c r="I727" s="339"/>
      <c r="J727" s="339"/>
      <c r="K727" s="339"/>
      <c r="L727" s="339"/>
      <c r="M727" s="340"/>
      <c r="N727" s="339"/>
      <c r="O727" s="339"/>
      <c r="P727" s="339"/>
      <c r="Q727" s="341"/>
      <c r="R727" s="178"/>
      <c r="S727" s="434"/>
      <c r="T727" s="434"/>
      <c r="U727" s="434"/>
      <c r="V727" s="339"/>
      <c r="W727" s="99">
        <f t="shared" si="16"/>
        <v>0</v>
      </c>
      <c r="X727" s="339"/>
      <c r="Y727" s="339"/>
      <c r="Z727" s="339"/>
      <c r="AA727" s="339"/>
      <c r="AB727" s="339"/>
      <c r="AC727" s="339"/>
      <c r="AD727" s="339"/>
      <c r="AE727" s="339"/>
      <c r="AF727" s="339"/>
      <c r="AG727" s="339"/>
      <c r="AH727" s="339"/>
      <c r="AI727" s="339"/>
      <c r="AJ727" s="339"/>
      <c r="AK727" s="339"/>
    </row>
    <row r="728" spans="1:37" ht="12.75" customHeight="1">
      <c r="A728" s="339"/>
      <c r="B728" s="466"/>
      <c r="C728" s="339"/>
      <c r="D728" s="339"/>
      <c r="E728" s="339"/>
      <c r="F728" s="339"/>
      <c r="G728" s="339"/>
      <c r="H728" s="339"/>
      <c r="I728" s="339"/>
      <c r="J728" s="339"/>
      <c r="K728" s="339"/>
      <c r="L728" s="339"/>
      <c r="M728" s="340"/>
      <c r="N728" s="339"/>
      <c r="O728" s="339"/>
      <c r="P728" s="339"/>
      <c r="Q728" s="341"/>
      <c r="R728" s="178"/>
      <c r="S728" s="434"/>
      <c r="T728" s="434"/>
      <c r="U728" s="434"/>
      <c r="V728" s="339"/>
      <c r="W728" s="99">
        <f t="shared" si="16"/>
        <v>0</v>
      </c>
      <c r="X728" s="339"/>
      <c r="Y728" s="339"/>
      <c r="Z728" s="339"/>
      <c r="AA728" s="339"/>
      <c r="AB728" s="339"/>
      <c r="AC728" s="339"/>
      <c r="AD728" s="339"/>
      <c r="AE728" s="339"/>
      <c r="AF728" s="339"/>
      <c r="AG728" s="339"/>
      <c r="AH728" s="339"/>
      <c r="AI728" s="339"/>
      <c r="AJ728" s="339"/>
      <c r="AK728" s="339"/>
    </row>
    <row r="729" spans="1:37" ht="12.75" customHeight="1">
      <c r="A729" s="339"/>
      <c r="B729" s="466"/>
      <c r="C729" s="339"/>
      <c r="D729" s="339"/>
      <c r="E729" s="339"/>
      <c r="F729" s="339"/>
      <c r="G729" s="339"/>
      <c r="H729" s="339"/>
      <c r="I729" s="339"/>
      <c r="J729" s="339"/>
      <c r="K729" s="339"/>
      <c r="L729" s="339"/>
      <c r="M729" s="340"/>
      <c r="N729" s="339"/>
      <c r="O729" s="339"/>
      <c r="P729" s="339"/>
      <c r="Q729" s="341"/>
      <c r="R729" s="178"/>
      <c r="S729" s="434"/>
      <c r="T729" s="434"/>
      <c r="U729" s="434"/>
      <c r="V729" s="339"/>
      <c r="W729" s="99">
        <f t="shared" si="16"/>
        <v>0</v>
      </c>
      <c r="X729" s="339"/>
      <c r="Y729" s="339"/>
      <c r="Z729" s="339"/>
      <c r="AA729" s="339"/>
      <c r="AB729" s="339"/>
      <c r="AC729" s="339"/>
      <c r="AD729" s="339"/>
      <c r="AE729" s="339"/>
      <c r="AF729" s="339"/>
      <c r="AG729" s="339"/>
      <c r="AH729" s="339"/>
      <c r="AI729" s="339"/>
      <c r="AJ729" s="339"/>
      <c r="AK729" s="339"/>
    </row>
    <row r="730" spans="1:37" ht="12.75" customHeight="1">
      <c r="A730" s="339"/>
      <c r="B730" s="466"/>
      <c r="C730" s="339"/>
      <c r="D730" s="339"/>
      <c r="E730" s="339"/>
      <c r="F730" s="339"/>
      <c r="G730" s="339"/>
      <c r="H730" s="339"/>
      <c r="I730" s="339"/>
      <c r="J730" s="339"/>
      <c r="K730" s="339"/>
      <c r="L730" s="339"/>
      <c r="M730" s="340"/>
      <c r="N730" s="339"/>
      <c r="O730" s="339"/>
      <c r="P730" s="339"/>
      <c r="Q730" s="341"/>
      <c r="R730" s="178"/>
      <c r="S730" s="434"/>
      <c r="T730" s="434"/>
      <c r="U730" s="434"/>
      <c r="V730" s="339"/>
      <c r="W730" s="99">
        <f t="shared" si="16"/>
        <v>0</v>
      </c>
      <c r="X730" s="339"/>
      <c r="Y730" s="339"/>
      <c r="Z730" s="339"/>
      <c r="AA730" s="339"/>
      <c r="AB730" s="339"/>
      <c r="AC730" s="339"/>
      <c r="AD730" s="339"/>
      <c r="AE730" s="339"/>
      <c r="AF730" s="339"/>
      <c r="AG730" s="339"/>
      <c r="AH730" s="339"/>
      <c r="AI730" s="339"/>
      <c r="AJ730" s="339"/>
      <c r="AK730" s="339"/>
    </row>
    <row r="731" spans="1:37" ht="12.75" customHeight="1">
      <c r="A731" s="339"/>
      <c r="B731" s="466"/>
      <c r="C731" s="339"/>
      <c r="D731" s="339"/>
      <c r="E731" s="339"/>
      <c r="F731" s="339"/>
      <c r="G731" s="339"/>
      <c r="H731" s="339"/>
      <c r="I731" s="339"/>
      <c r="J731" s="339"/>
      <c r="K731" s="339"/>
      <c r="L731" s="339"/>
      <c r="M731" s="340"/>
      <c r="N731" s="339"/>
      <c r="O731" s="339"/>
      <c r="P731" s="339"/>
      <c r="Q731" s="341"/>
      <c r="R731" s="178"/>
      <c r="S731" s="434"/>
      <c r="T731" s="434"/>
      <c r="U731" s="434"/>
      <c r="V731" s="339"/>
      <c r="W731" s="99">
        <f t="shared" si="16"/>
        <v>0</v>
      </c>
      <c r="X731" s="339"/>
      <c r="Y731" s="339"/>
      <c r="Z731" s="339"/>
      <c r="AA731" s="339"/>
      <c r="AB731" s="339"/>
      <c r="AC731" s="339"/>
      <c r="AD731" s="339"/>
      <c r="AE731" s="339"/>
      <c r="AF731" s="339"/>
      <c r="AG731" s="339"/>
      <c r="AH731" s="339"/>
      <c r="AI731" s="339"/>
      <c r="AJ731" s="339"/>
      <c r="AK731" s="339"/>
    </row>
    <row r="732" spans="1:37" ht="12.75" customHeight="1">
      <c r="A732" s="339"/>
      <c r="B732" s="466"/>
      <c r="C732" s="339"/>
      <c r="D732" s="339"/>
      <c r="E732" s="339"/>
      <c r="F732" s="339"/>
      <c r="G732" s="339"/>
      <c r="H732" s="339"/>
      <c r="I732" s="339"/>
      <c r="J732" s="339"/>
      <c r="K732" s="339"/>
      <c r="L732" s="339"/>
      <c r="M732" s="340"/>
      <c r="N732" s="339"/>
      <c r="O732" s="339"/>
      <c r="P732" s="339"/>
      <c r="Q732" s="341"/>
      <c r="R732" s="178"/>
      <c r="S732" s="434"/>
      <c r="T732" s="434"/>
      <c r="U732" s="434"/>
      <c r="V732" s="339"/>
      <c r="W732" s="99">
        <f t="shared" si="16"/>
        <v>0</v>
      </c>
      <c r="X732" s="339"/>
      <c r="Y732" s="339"/>
      <c r="Z732" s="339"/>
      <c r="AA732" s="339"/>
      <c r="AB732" s="339"/>
      <c r="AC732" s="339"/>
      <c r="AD732" s="339"/>
      <c r="AE732" s="339"/>
      <c r="AF732" s="339"/>
      <c r="AG732" s="339"/>
      <c r="AH732" s="339"/>
      <c r="AI732" s="339"/>
      <c r="AJ732" s="339"/>
      <c r="AK732" s="339"/>
    </row>
    <row r="733" spans="1:37" ht="12.75" customHeight="1">
      <c r="A733" s="339"/>
      <c r="B733" s="466"/>
      <c r="C733" s="339"/>
      <c r="D733" s="339"/>
      <c r="E733" s="339"/>
      <c r="F733" s="339"/>
      <c r="G733" s="339"/>
      <c r="H733" s="339"/>
      <c r="I733" s="339"/>
      <c r="J733" s="339"/>
      <c r="K733" s="339"/>
      <c r="L733" s="339"/>
      <c r="M733" s="340"/>
      <c r="N733" s="339"/>
      <c r="O733" s="339"/>
      <c r="P733" s="339"/>
      <c r="Q733" s="341"/>
      <c r="R733" s="178"/>
      <c r="S733" s="434"/>
      <c r="T733" s="434"/>
      <c r="U733" s="434"/>
      <c r="V733" s="339"/>
      <c r="W733" s="99">
        <f t="shared" si="16"/>
        <v>0</v>
      </c>
      <c r="X733" s="339"/>
      <c r="Y733" s="339"/>
      <c r="Z733" s="339"/>
      <c r="AA733" s="339"/>
      <c r="AB733" s="339"/>
      <c r="AC733" s="339"/>
      <c r="AD733" s="339"/>
      <c r="AE733" s="339"/>
      <c r="AF733" s="339"/>
      <c r="AG733" s="339"/>
      <c r="AH733" s="339"/>
      <c r="AI733" s="339"/>
      <c r="AJ733" s="339"/>
      <c r="AK733" s="339"/>
    </row>
    <row r="734" spans="1:37" ht="12.75" customHeight="1">
      <c r="A734" s="339"/>
      <c r="B734" s="466"/>
      <c r="C734" s="339"/>
      <c r="D734" s="339"/>
      <c r="E734" s="339"/>
      <c r="F734" s="339"/>
      <c r="G734" s="339"/>
      <c r="H734" s="339"/>
      <c r="I734" s="339"/>
      <c r="J734" s="339"/>
      <c r="K734" s="339"/>
      <c r="L734" s="339"/>
      <c r="M734" s="340"/>
      <c r="N734" s="339"/>
      <c r="O734" s="339"/>
      <c r="P734" s="339"/>
      <c r="Q734" s="341"/>
      <c r="R734" s="178"/>
      <c r="S734" s="434"/>
      <c r="T734" s="434"/>
      <c r="U734" s="434"/>
      <c r="V734" s="339"/>
      <c r="W734" s="99">
        <f t="shared" si="16"/>
        <v>0</v>
      </c>
      <c r="X734" s="339"/>
      <c r="Y734" s="339"/>
      <c r="Z734" s="339"/>
      <c r="AA734" s="339"/>
      <c r="AB734" s="339"/>
      <c r="AC734" s="339"/>
      <c r="AD734" s="339"/>
      <c r="AE734" s="339"/>
      <c r="AF734" s="339"/>
      <c r="AG734" s="339"/>
      <c r="AH734" s="339"/>
      <c r="AI734" s="339"/>
      <c r="AJ734" s="339"/>
      <c r="AK734" s="339"/>
    </row>
    <row r="735" spans="1:37" ht="12.75" customHeight="1">
      <c r="A735" s="339"/>
      <c r="B735" s="466"/>
      <c r="C735" s="339"/>
      <c r="D735" s="339"/>
      <c r="E735" s="339"/>
      <c r="F735" s="339"/>
      <c r="G735" s="339"/>
      <c r="H735" s="339"/>
      <c r="I735" s="339"/>
      <c r="J735" s="339"/>
      <c r="K735" s="339"/>
      <c r="L735" s="339"/>
      <c r="M735" s="340"/>
      <c r="N735" s="339"/>
      <c r="O735" s="339"/>
      <c r="P735" s="339"/>
      <c r="Q735" s="341"/>
      <c r="R735" s="178"/>
      <c r="S735" s="434"/>
      <c r="T735" s="434"/>
      <c r="U735" s="434"/>
      <c r="V735" s="339"/>
      <c r="W735" s="99">
        <f t="shared" si="16"/>
        <v>0</v>
      </c>
      <c r="X735" s="339"/>
      <c r="Y735" s="339"/>
      <c r="Z735" s="339"/>
      <c r="AA735" s="339"/>
      <c r="AB735" s="339"/>
      <c r="AC735" s="339"/>
      <c r="AD735" s="339"/>
      <c r="AE735" s="339"/>
      <c r="AF735" s="339"/>
      <c r="AG735" s="339"/>
      <c r="AH735" s="339"/>
      <c r="AI735" s="339"/>
      <c r="AJ735" s="339"/>
      <c r="AK735" s="339"/>
    </row>
    <row r="736" spans="1:37" ht="12.75" customHeight="1">
      <c r="A736" s="339"/>
      <c r="B736" s="466"/>
      <c r="C736" s="339"/>
      <c r="D736" s="339"/>
      <c r="E736" s="339"/>
      <c r="F736" s="339"/>
      <c r="G736" s="339"/>
      <c r="H736" s="339"/>
      <c r="I736" s="339"/>
      <c r="J736" s="339"/>
      <c r="K736" s="339"/>
      <c r="L736" s="339"/>
      <c r="M736" s="340"/>
      <c r="N736" s="339"/>
      <c r="O736" s="339"/>
      <c r="P736" s="339"/>
      <c r="Q736" s="341"/>
      <c r="R736" s="178"/>
      <c r="S736" s="434"/>
      <c r="T736" s="434"/>
      <c r="U736" s="434"/>
      <c r="V736" s="339"/>
      <c r="W736" s="99">
        <f t="shared" si="16"/>
        <v>0</v>
      </c>
      <c r="X736" s="339"/>
      <c r="Y736" s="339"/>
      <c r="Z736" s="339"/>
      <c r="AA736" s="339"/>
      <c r="AB736" s="339"/>
      <c r="AC736" s="339"/>
      <c r="AD736" s="339"/>
      <c r="AE736" s="339"/>
      <c r="AF736" s="339"/>
      <c r="AG736" s="339"/>
      <c r="AH736" s="339"/>
      <c r="AI736" s="339"/>
      <c r="AJ736" s="339"/>
      <c r="AK736" s="339"/>
    </row>
    <row r="737" spans="1:37" ht="12.75" customHeight="1">
      <c r="A737" s="339"/>
      <c r="B737" s="466"/>
      <c r="C737" s="339"/>
      <c r="D737" s="339"/>
      <c r="E737" s="339"/>
      <c r="F737" s="339"/>
      <c r="G737" s="339"/>
      <c r="H737" s="339"/>
      <c r="I737" s="339"/>
      <c r="J737" s="339"/>
      <c r="K737" s="339"/>
      <c r="L737" s="339"/>
      <c r="M737" s="340"/>
      <c r="N737" s="339"/>
      <c r="O737" s="339"/>
      <c r="P737" s="339"/>
      <c r="Q737" s="341"/>
      <c r="R737" s="178"/>
      <c r="S737" s="434"/>
      <c r="T737" s="434"/>
      <c r="U737" s="434"/>
      <c r="V737" s="339"/>
      <c r="W737" s="99">
        <f t="shared" si="16"/>
        <v>0</v>
      </c>
      <c r="X737" s="339"/>
      <c r="Y737" s="339"/>
      <c r="Z737" s="339"/>
      <c r="AA737" s="339"/>
      <c r="AB737" s="339"/>
      <c r="AC737" s="339"/>
      <c r="AD737" s="339"/>
      <c r="AE737" s="339"/>
      <c r="AF737" s="339"/>
      <c r="AG737" s="339"/>
      <c r="AH737" s="339"/>
      <c r="AI737" s="339"/>
      <c r="AJ737" s="339"/>
      <c r="AK737" s="339"/>
    </row>
    <row r="738" spans="1:37" ht="12.75" customHeight="1">
      <c r="A738" s="339"/>
      <c r="B738" s="466"/>
      <c r="C738" s="339"/>
      <c r="D738" s="339"/>
      <c r="E738" s="339"/>
      <c r="F738" s="339"/>
      <c r="G738" s="339"/>
      <c r="H738" s="339"/>
      <c r="I738" s="339"/>
      <c r="J738" s="339"/>
      <c r="K738" s="339"/>
      <c r="L738" s="339"/>
      <c r="M738" s="340"/>
      <c r="N738" s="339"/>
      <c r="O738" s="339"/>
      <c r="P738" s="339"/>
      <c r="Q738" s="341"/>
      <c r="R738" s="178"/>
      <c r="S738" s="434"/>
      <c r="T738" s="434"/>
      <c r="U738" s="434"/>
      <c r="V738" s="339"/>
      <c r="W738" s="99">
        <f t="shared" si="16"/>
        <v>0</v>
      </c>
      <c r="X738" s="339"/>
      <c r="Y738" s="339"/>
      <c r="Z738" s="339"/>
      <c r="AA738" s="339"/>
      <c r="AB738" s="339"/>
      <c r="AC738" s="339"/>
      <c r="AD738" s="339"/>
      <c r="AE738" s="339"/>
      <c r="AF738" s="339"/>
      <c r="AG738" s="339"/>
      <c r="AH738" s="339"/>
      <c r="AI738" s="339"/>
      <c r="AJ738" s="339"/>
      <c r="AK738" s="339"/>
    </row>
    <row r="739" spans="1:37" ht="12.75" customHeight="1">
      <c r="A739" s="339"/>
      <c r="B739" s="466"/>
      <c r="C739" s="339"/>
      <c r="D739" s="339"/>
      <c r="E739" s="339"/>
      <c r="F739" s="339"/>
      <c r="G739" s="339"/>
      <c r="H739" s="339"/>
      <c r="I739" s="339"/>
      <c r="J739" s="339"/>
      <c r="K739" s="339"/>
      <c r="L739" s="339"/>
      <c r="M739" s="340"/>
      <c r="N739" s="339"/>
      <c r="O739" s="339"/>
      <c r="P739" s="339"/>
      <c r="Q739" s="341"/>
      <c r="R739" s="178"/>
      <c r="S739" s="434"/>
      <c r="T739" s="434"/>
      <c r="U739" s="434"/>
      <c r="V739" s="339"/>
      <c r="W739" s="99">
        <f t="shared" si="16"/>
        <v>0</v>
      </c>
      <c r="X739" s="339"/>
      <c r="Y739" s="339"/>
      <c r="Z739" s="339"/>
      <c r="AA739" s="339"/>
      <c r="AB739" s="339"/>
      <c r="AC739" s="339"/>
      <c r="AD739" s="339"/>
      <c r="AE739" s="339"/>
      <c r="AF739" s="339"/>
      <c r="AG739" s="339"/>
      <c r="AH739" s="339"/>
      <c r="AI739" s="339"/>
      <c r="AJ739" s="339"/>
      <c r="AK739" s="339"/>
    </row>
    <row r="740" spans="1:37" ht="12.75" customHeight="1">
      <c r="A740" s="339"/>
      <c r="B740" s="466"/>
      <c r="C740" s="339"/>
      <c r="D740" s="339"/>
      <c r="E740" s="339"/>
      <c r="F740" s="339"/>
      <c r="G740" s="339"/>
      <c r="H740" s="339"/>
      <c r="I740" s="339"/>
      <c r="J740" s="339"/>
      <c r="K740" s="339"/>
      <c r="L740" s="339"/>
      <c r="M740" s="340"/>
      <c r="N740" s="339"/>
      <c r="O740" s="339"/>
      <c r="P740" s="339"/>
      <c r="Q740" s="341"/>
      <c r="R740" s="178"/>
      <c r="S740" s="434"/>
      <c r="T740" s="434"/>
      <c r="U740" s="434"/>
      <c r="V740" s="339"/>
      <c r="W740" s="99">
        <f t="shared" si="16"/>
        <v>0</v>
      </c>
      <c r="X740" s="339"/>
      <c r="Y740" s="339"/>
      <c r="Z740" s="339"/>
      <c r="AA740" s="339"/>
      <c r="AB740" s="339"/>
      <c r="AC740" s="339"/>
      <c r="AD740" s="339"/>
      <c r="AE740" s="339"/>
      <c r="AF740" s="339"/>
      <c r="AG740" s="339"/>
      <c r="AH740" s="339"/>
      <c r="AI740" s="339"/>
      <c r="AJ740" s="339"/>
      <c r="AK740" s="339"/>
    </row>
    <row r="741" spans="1:37" ht="12.75" customHeight="1">
      <c r="A741" s="339"/>
      <c r="B741" s="466"/>
      <c r="C741" s="339"/>
      <c r="D741" s="339"/>
      <c r="E741" s="339"/>
      <c r="F741" s="339"/>
      <c r="G741" s="339"/>
      <c r="H741" s="339"/>
      <c r="I741" s="339"/>
      <c r="J741" s="339"/>
      <c r="K741" s="339"/>
      <c r="L741" s="339"/>
      <c r="M741" s="340"/>
      <c r="N741" s="339"/>
      <c r="O741" s="339"/>
      <c r="P741" s="339"/>
      <c r="Q741" s="341"/>
      <c r="R741" s="178"/>
      <c r="S741" s="434"/>
      <c r="T741" s="434"/>
      <c r="U741" s="434"/>
      <c r="V741" s="339"/>
      <c r="W741" s="99">
        <f t="shared" si="16"/>
        <v>0</v>
      </c>
      <c r="X741" s="339"/>
      <c r="Y741" s="339"/>
      <c r="Z741" s="339"/>
      <c r="AA741" s="339"/>
      <c r="AB741" s="339"/>
      <c r="AC741" s="339"/>
      <c r="AD741" s="339"/>
      <c r="AE741" s="339"/>
      <c r="AF741" s="339"/>
      <c r="AG741" s="339"/>
      <c r="AH741" s="339"/>
      <c r="AI741" s="339"/>
      <c r="AJ741" s="339"/>
      <c r="AK741" s="339"/>
    </row>
    <row r="742" spans="1:37" ht="12.75" customHeight="1">
      <c r="A742" s="339"/>
      <c r="B742" s="466"/>
      <c r="C742" s="339"/>
      <c r="D742" s="339"/>
      <c r="E742" s="339"/>
      <c r="F742" s="339"/>
      <c r="G742" s="339"/>
      <c r="H742" s="339"/>
      <c r="I742" s="339"/>
      <c r="J742" s="339"/>
      <c r="K742" s="339"/>
      <c r="L742" s="339"/>
      <c r="M742" s="340"/>
      <c r="N742" s="339"/>
      <c r="O742" s="339"/>
      <c r="P742" s="339"/>
      <c r="Q742" s="341"/>
      <c r="R742" s="178"/>
      <c r="S742" s="434"/>
      <c r="T742" s="434"/>
      <c r="U742" s="434"/>
      <c r="V742" s="339"/>
      <c r="W742" s="99">
        <f t="shared" si="16"/>
        <v>0</v>
      </c>
      <c r="X742" s="339"/>
      <c r="Y742" s="339"/>
      <c r="Z742" s="339"/>
      <c r="AA742" s="339"/>
      <c r="AB742" s="339"/>
      <c r="AC742" s="339"/>
      <c r="AD742" s="339"/>
      <c r="AE742" s="339"/>
      <c r="AF742" s="339"/>
      <c r="AG742" s="339"/>
      <c r="AH742" s="339"/>
      <c r="AI742" s="339"/>
      <c r="AJ742" s="339"/>
      <c r="AK742" s="339"/>
    </row>
    <row r="743" spans="1:37" ht="12.75" customHeight="1">
      <c r="A743" s="339"/>
      <c r="B743" s="466"/>
      <c r="C743" s="339"/>
      <c r="D743" s="339"/>
      <c r="E743" s="339"/>
      <c r="F743" s="339"/>
      <c r="G743" s="339"/>
      <c r="H743" s="339"/>
      <c r="I743" s="339"/>
      <c r="J743" s="339"/>
      <c r="K743" s="339"/>
      <c r="L743" s="339"/>
      <c r="M743" s="340"/>
      <c r="N743" s="339"/>
      <c r="O743" s="339"/>
      <c r="P743" s="339"/>
      <c r="Q743" s="341"/>
      <c r="R743" s="178"/>
      <c r="S743" s="434"/>
      <c r="T743" s="434"/>
      <c r="U743" s="434"/>
      <c r="V743" s="339"/>
      <c r="W743" s="99">
        <f t="shared" si="16"/>
        <v>0</v>
      </c>
      <c r="X743" s="339"/>
      <c r="Y743" s="339"/>
      <c r="Z743" s="339"/>
      <c r="AA743" s="339"/>
      <c r="AB743" s="339"/>
      <c r="AC743" s="339"/>
      <c r="AD743" s="339"/>
      <c r="AE743" s="339"/>
      <c r="AF743" s="339"/>
      <c r="AG743" s="339"/>
      <c r="AH743" s="339"/>
      <c r="AI743" s="339"/>
      <c r="AJ743" s="339"/>
      <c r="AK743" s="339"/>
    </row>
    <row r="744" spans="1:37" ht="12.75" customHeight="1">
      <c r="A744" s="339"/>
      <c r="B744" s="466"/>
      <c r="C744" s="339"/>
      <c r="D744" s="339"/>
      <c r="E744" s="339"/>
      <c r="F744" s="339"/>
      <c r="G744" s="339"/>
      <c r="H744" s="339"/>
      <c r="I744" s="339"/>
      <c r="J744" s="339"/>
      <c r="K744" s="339"/>
      <c r="L744" s="339"/>
      <c r="M744" s="340"/>
      <c r="N744" s="339"/>
      <c r="O744" s="339"/>
      <c r="P744" s="339"/>
      <c r="Q744" s="341"/>
      <c r="R744" s="178"/>
      <c r="S744" s="434"/>
      <c r="T744" s="434"/>
      <c r="U744" s="434"/>
      <c r="V744" s="339"/>
      <c r="W744" s="99">
        <f t="shared" si="16"/>
        <v>0</v>
      </c>
      <c r="X744" s="339"/>
      <c r="Y744" s="339"/>
      <c r="Z744" s="339"/>
      <c r="AA744" s="339"/>
      <c r="AB744" s="339"/>
      <c r="AC744" s="339"/>
      <c r="AD744" s="339"/>
      <c r="AE744" s="339"/>
      <c r="AF744" s="339"/>
      <c r="AG744" s="339"/>
      <c r="AH744" s="339"/>
      <c r="AI744" s="339"/>
      <c r="AJ744" s="339"/>
      <c r="AK744" s="339"/>
    </row>
    <row r="745" spans="1:37" ht="12.75" customHeight="1">
      <c r="A745" s="339"/>
      <c r="B745" s="466"/>
      <c r="C745" s="339"/>
      <c r="D745" s="339"/>
      <c r="E745" s="339"/>
      <c r="F745" s="339"/>
      <c r="G745" s="339"/>
      <c r="H745" s="339"/>
      <c r="I745" s="339"/>
      <c r="J745" s="339"/>
      <c r="K745" s="339"/>
      <c r="L745" s="339"/>
      <c r="M745" s="340"/>
      <c r="N745" s="339"/>
      <c r="O745" s="339"/>
      <c r="P745" s="339"/>
      <c r="Q745" s="341"/>
      <c r="R745" s="178"/>
      <c r="S745" s="434"/>
      <c r="T745" s="434"/>
      <c r="U745" s="434"/>
      <c r="V745" s="339"/>
      <c r="W745" s="99">
        <f t="shared" si="16"/>
        <v>0</v>
      </c>
      <c r="X745" s="339"/>
      <c r="Y745" s="339"/>
      <c r="Z745" s="339"/>
      <c r="AA745" s="339"/>
      <c r="AB745" s="339"/>
      <c r="AC745" s="339"/>
      <c r="AD745" s="339"/>
      <c r="AE745" s="339"/>
      <c r="AF745" s="339"/>
      <c r="AG745" s="339"/>
      <c r="AH745" s="339"/>
      <c r="AI745" s="339"/>
      <c r="AJ745" s="339"/>
      <c r="AK745" s="339"/>
    </row>
    <row r="746" spans="1:37" ht="12.75" customHeight="1">
      <c r="A746" s="339"/>
      <c r="B746" s="466"/>
      <c r="C746" s="339"/>
      <c r="D746" s="339"/>
      <c r="E746" s="339"/>
      <c r="F746" s="339"/>
      <c r="G746" s="339"/>
      <c r="H746" s="339"/>
      <c r="I746" s="339"/>
      <c r="J746" s="339"/>
      <c r="K746" s="339"/>
      <c r="L746" s="339"/>
      <c r="M746" s="340"/>
      <c r="N746" s="339"/>
      <c r="O746" s="339"/>
      <c r="P746" s="339"/>
      <c r="Q746" s="341"/>
      <c r="R746" s="178"/>
      <c r="S746" s="434"/>
      <c r="T746" s="434"/>
      <c r="U746" s="434"/>
      <c r="V746" s="339"/>
      <c r="W746" s="99">
        <f t="shared" si="16"/>
        <v>0</v>
      </c>
      <c r="X746" s="339"/>
      <c r="Y746" s="339"/>
      <c r="Z746" s="339"/>
      <c r="AA746" s="339"/>
      <c r="AB746" s="339"/>
      <c r="AC746" s="339"/>
      <c r="AD746" s="339"/>
      <c r="AE746" s="339"/>
      <c r="AF746" s="339"/>
      <c r="AG746" s="339"/>
      <c r="AH746" s="339"/>
      <c r="AI746" s="339"/>
      <c r="AJ746" s="339"/>
      <c r="AK746" s="339"/>
    </row>
    <row r="747" spans="1:37" ht="12.75" customHeight="1">
      <c r="A747" s="339"/>
      <c r="B747" s="466"/>
      <c r="C747" s="339"/>
      <c r="D747" s="339"/>
      <c r="E747" s="339"/>
      <c r="F747" s="339"/>
      <c r="G747" s="339"/>
      <c r="H747" s="339"/>
      <c r="I747" s="339"/>
      <c r="J747" s="339"/>
      <c r="K747" s="339"/>
      <c r="L747" s="339"/>
      <c r="M747" s="340"/>
      <c r="N747" s="339"/>
      <c r="O747" s="339"/>
      <c r="P747" s="339"/>
      <c r="Q747" s="341"/>
      <c r="R747" s="178"/>
      <c r="S747" s="434"/>
      <c r="T747" s="434"/>
      <c r="U747" s="434"/>
      <c r="V747" s="339"/>
      <c r="W747" s="99">
        <f t="shared" si="16"/>
        <v>0</v>
      </c>
      <c r="X747" s="339"/>
      <c r="Y747" s="339"/>
      <c r="Z747" s="339"/>
      <c r="AA747" s="339"/>
      <c r="AB747" s="339"/>
      <c r="AC747" s="339"/>
      <c r="AD747" s="339"/>
      <c r="AE747" s="339"/>
      <c r="AF747" s="339"/>
      <c r="AG747" s="339"/>
      <c r="AH747" s="339"/>
      <c r="AI747" s="339"/>
      <c r="AJ747" s="339"/>
      <c r="AK747" s="339"/>
    </row>
    <row r="748" spans="1:37" ht="12.75" customHeight="1">
      <c r="A748" s="339"/>
      <c r="B748" s="466"/>
      <c r="C748" s="339"/>
      <c r="D748" s="339"/>
      <c r="E748" s="339"/>
      <c r="F748" s="339"/>
      <c r="G748" s="339"/>
      <c r="H748" s="339"/>
      <c r="I748" s="339"/>
      <c r="J748" s="339"/>
      <c r="K748" s="339"/>
      <c r="L748" s="339"/>
      <c r="M748" s="340"/>
      <c r="N748" s="339"/>
      <c r="O748" s="339"/>
      <c r="P748" s="339"/>
      <c r="Q748" s="341"/>
      <c r="R748" s="178"/>
      <c r="S748" s="434"/>
      <c r="T748" s="434"/>
      <c r="U748" s="434"/>
      <c r="V748" s="339"/>
      <c r="W748" s="99">
        <f t="shared" si="16"/>
        <v>0</v>
      </c>
      <c r="X748" s="339"/>
      <c r="Y748" s="339"/>
      <c r="Z748" s="339"/>
      <c r="AA748" s="339"/>
      <c r="AB748" s="339"/>
      <c r="AC748" s="339"/>
      <c r="AD748" s="339"/>
      <c r="AE748" s="339"/>
      <c r="AF748" s="339"/>
      <c r="AG748" s="339"/>
      <c r="AH748" s="339"/>
      <c r="AI748" s="339"/>
      <c r="AJ748" s="339"/>
      <c r="AK748" s="339"/>
    </row>
    <row r="749" spans="1:37" ht="12.75" customHeight="1">
      <c r="A749" s="339"/>
      <c r="B749" s="466"/>
      <c r="C749" s="339"/>
      <c r="D749" s="339"/>
      <c r="E749" s="339"/>
      <c r="F749" s="339"/>
      <c r="G749" s="339"/>
      <c r="H749" s="339"/>
      <c r="I749" s="339"/>
      <c r="J749" s="339"/>
      <c r="K749" s="339"/>
      <c r="L749" s="339"/>
      <c r="M749" s="340"/>
      <c r="N749" s="339"/>
      <c r="O749" s="339"/>
      <c r="P749" s="339"/>
      <c r="Q749" s="341"/>
      <c r="R749" s="178"/>
      <c r="S749" s="434"/>
      <c r="T749" s="434"/>
      <c r="U749" s="434"/>
      <c r="V749" s="339"/>
      <c r="W749" s="99">
        <f t="shared" si="16"/>
        <v>0</v>
      </c>
      <c r="X749" s="339"/>
      <c r="Y749" s="339"/>
      <c r="Z749" s="339"/>
      <c r="AA749" s="339"/>
      <c r="AB749" s="339"/>
      <c r="AC749" s="339"/>
      <c r="AD749" s="339"/>
      <c r="AE749" s="339"/>
      <c r="AF749" s="339"/>
      <c r="AG749" s="339"/>
      <c r="AH749" s="339"/>
      <c r="AI749" s="339"/>
      <c r="AJ749" s="339"/>
      <c r="AK749" s="339"/>
    </row>
    <row r="750" spans="1:37" ht="12.75" customHeight="1">
      <c r="A750" s="339"/>
      <c r="B750" s="466"/>
      <c r="C750" s="339"/>
      <c r="D750" s="339"/>
      <c r="E750" s="339"/>
      <c r="F750" s="339"/>
      <c r="G750" s="339"/>
      <c r="H750" s="339"/>
      <c r="I750" s="339"/>
      <c r="J750" s="339"/>
      <c r="K750" s="339"/>
      <c r="L750" s="339"/>
      <c r="M750" s="340"/>
      <c r="N750" s="339"/>
      <c r="O750" s="339"/>
      <c r="P750" s="339"/>
      <c r="Q750" s="341"/>
      <c r="R750" s="178"/>
      <c r="S750" s="434"/>
      <c r="T750" s="434"/>
      <c r="U750" s="434"/>
      <c r="V750" s="339"/>
      <c r="W750" s="99">
        <f t="shared" si="16"/>
        <v>0</v>
      </c>
      <c r="X750" s="339"/>
      <c r="Y750" s="339"/>
      <c r="Z750" s="339"/>
      <c r="AA750" s="339"/>
      <c r="AB750" s="339"/>
      <c r="AC750" s="339"/>
      <c r="AD750" s="339"/>
      <c r="AE750" s="339"/>
      <c r="AF750" s="339"/>
      <c r="AG750" s="339"/>
      <c r="AH750" s="339"/>
      <c r="AI750" s="339"/>
      <c r="AJ750" s="339"/>
      <c r="AK750" s="339"/>
    </row>
    <row r="751" spans="1:37" ht="12.75" customHeight="1">
      <c r="A751" s="339"/>
      <c r="B751" s="466"/>
      <c r="C751" s="339"/>
      <c r="D751" s="339"/>
      <c r="E751" s="339"/>
      <c r="F751" s="339"/>
      <c r="G751" s="339"/>
      <c r="H751" s="339"/>
      <c r="I751" s="339"/>
      <c r="J751" s="339"/>
      <c r="K751" s="339"/>
      <c r="L751" s="339"/>
      <c r="M751" s="340"/>
      <c r="N751" s="339"/>
      <c r="O751" s="339"/>
      <c r="P751" s="339"/>
      <c r="Q751" s="341"/>
      <c r="R751" s="178"/>
      <c r="S751" s="434"/>
      <c r="T751" s="434"/>
      <c r="U751" s="434"/>
      <c r="V751" s="339"/>
      <c r="W751" s="99">
        <f t="shared" si="16"/>
        <v>0</v>
      </c>
      <c r="X751" s="339"/>
      <c r="Y751" s="339"/>
      <c r="Z751" s="339"/>
      <c r="AA751" s="339"/>
      <c r="AB751" s="339"/>
      <c r="AC751" s="339"/>
      <c r="AD751" s="339"/>
      <c r="AE751" s="339"/>
      <c r="AF751" s="339"/>
      <c r="AG751" s="339"/>
      <c r="AH751" s="339"/>
      <c r="AI751" s="339"/>
      <c r="AJ751" s="339"/>
      <c r="AK751" s="339"/>
    </row>
    <row r="752" spans="1:37" ht="12.75" customHeight="1">
      <c r="A752" s="339"/>
      <c r="B752" s="466"/>
      <c r="C752" s="339"/>
      <c r="D752" s="339"/>
      <c r="E752" s="339"/>
      <c r="F752" s="339"/>
      <c r="G752" s="339"/>
      <c r="H752" s="339"/>
      <c r="I752" s="339"/>
      <c r="J752" s="339"/>
      <c r="K752" s="339"/>
      <c r="L752" s="339"/>
      <c r="M752" s="340"/>
      <c r="N752" s="339"/>
      <c r="O752" s="339"/>
      <c r="P752" s="339"/>
      <c r="Q752" s="341"/>
      <c r="R752" s="178"/>
      <c r="S752" s="434"/>
      <c r="T752" s="434"/>
      <c r="U752" s="434"/>
      <c r="V752" s="339"/>
      <c r="W752" s="99">
        <f t="shared" si="16"/>
        <v>0</v>
      </c>
      <c r="X752" s="339"/>
      <c r="Y752" s="339"/>
      <c r="Z752" s="339"/>
      <c r="AA752" s="339"/>
      <c r="AB752" s="339"/>
      <c r="AC752" s="339"/>
      <c r="AD752" s="339"/>
      <c r="AE752" s="339"/>
      <c r="AF752" s="339"/>
      <c r="AG752" s="339"/>
      <c r="AH752" s="339"/>
      <c r="AI752" s="339"/>
      <c r="AJ752" s="339"/>
      <c r="AK752" s="339"/>
    </row>
    <row r="753" spans="1:37" ht="12.75" customHeight="1">
      <c r="A753" s="339"/>
      <c r="B753" s="466"/>
      <c r="C753" s="339"/>
      <c r="D753" s="339"/>
      <c r="E753" s="339"/>
      <c r="F753" s="339"/>
      <c r="G753" s="339"/>
      <c r="H753" s="339"/>
      <c r="I753" s="339"/>
      <c r="J753" s="339"/>
      <c r="K753" s="339"/>
      <c r="L753" s="339"/>
      <c r="M753" s="340"/>
      <c r="N753" s="339"/>
      <c r="O753" s="339"/>
      <c r="P753" s="339"/>
      <c r="Q753" s="341"/>
      <c r="R753" s="178"/>
      <c r="S753" s="434"/>
      <c r="T753" s="434"/>
      <c r="U753" s="434"/>
      <c r="V753" s="339"/>
      <c r="W753" s="99">
        <f t="shared" si="16"/>
        <v>0</v>
      </c>
      <c r="X753" s="339"/>
      <c r="Y753" s="339"/>
      <c r="Z753" s="339"/>
      <c r="AA753" s="339"/>
      <c r="AB753" s="339"/>
      <c r="AC753" s="339"/>
      <c r="AD753" s="339"/>
      <c r="AE753" s="339"/>
      <c r="AF753" s="339"/>
      <c r="AG753" s="339"/>
      <c r="AH753" s="339"/>
      <c r="AI753" s="339"/>
      <c r="AJ753" s="339"/>
      <c r="AK753" s="339"/>
    </row>
    <row r="754" spans="1:37" ht="12.75" customHeight="1">
      <c r="A754" s="339"/>
      <c r="B754" s="466"/>
      <c r="C754" s="339"/>
      <c r="D754" s="339"/>
      <c r="E754" s="339"/>
      <c r="F754" s="339"/>
      <c r="G754" s="339"/>
      <c r="H754" s="339"/>
      <c r="I754" s="339"/>
      <c r="J754" s="339"/>
      <c r="K754" s="339"/>
      <c r="L754" s="339"/>
      <c r="M754" s="340"/>
      <c r="N754" s="339"/>
      <c r="O754" s="339"/>
      <c r="P754" s="339"/>
      <c r="Q754" s="341"/>
      <c r="R754" s="178"/>
      <c r="S754" s="434"/>
      <c r="T754" s="434"/>
      <c r="U754" s="434"/>
      <c r="V754" s="339"/>
      <c r="W754" s="99">
        <f t="shared" si="16"/>
        <v>0</v>
      </c>
      <c r="X754" s="339"/>
      <c r="Y754" s="339"/>
      <c r="Z754" s="339"/>
      <c r="AA754" s="339"/>
      <c r="AB754" s="339"/>
      <c r="AC754" s="339"/>
      <c r="AD754" s="339"/>
      <c r="AE754" s="339"/>
      <c r="AF754" s="339"/>
      <c r="AG754" s="339"/>
      <c r="AH754" s="339"/>
      <c r="AI754" s="339"/>
      <c r="AJ754" s="339"/>
      <c r="AK754" s="339"/>
    </row>
    <row r="755" spans="1:37" ht="12.75" customHeight="1">
      <c r="A755" s="339"/>
      <c r="B755" s="466"/>
      <c r="C755" s="339"/>
      <c r="D755" s="339"/>
      <c r="E755" s="339"/>
      <c r="F755" s="339"/>
      <c r="G755" s="339"/>
      <c r="H755" s="339"/>
      <c r="I755" s="339"/>
      <c r="J755" s="339"/>
      <c r="K755" s="339"/>
      <c r="L755" s="339"/>
      <c r="M755" s="340"/>
      <c r="N755" s="339"/>
      <c r="O755" s="339"/>
      <c r="P755" s="339"/>
      <c r="Q755" s="341"/>
      <c r="R755" s="178"/>
      <c r="S755" s="434"/>
      <c r="T755" s="434"/>
      <c r="U755" s="434"/>
      <c r="V755" s="339"/>
      <c r="W755" s="99">
        <f t="shared" si="16"/>
        <v>0</v>
      </c>
      <c r="X755" s="339"/>
      <c r="Y755" s="339"/>
      <c r="Z755" s="339"/>
      <c r="AA755" s="339"/>
      <c r="AB755" s="339"/>
      <c r="AC755" s="339"/>
      <c r="AD755" s="339"/>
      <c r="AE755" s="339"/>
      <c r="AF755" s="339"/>
      <c r="AG755" s="339"/>
      <c r="AH755" s="339"/>
      <c r="AI755" s="339"/>
      <c r="AJ755" s="339"/>
      <c r="AK755" s="339"/>
    </row>
    <row r="756" spans="1:37" ht="12.75" customHeight="1">
      <c r="A756" s="339"/>
      <c r="B756" s="466"/>
      <c r="C756" s="339"/>
      <c r="D756" s="339"/>
      <c r="E756" s="339"/>
      <c r="F756" s="339"/>
      <c r="G756" s="339"/>
      <c r="H756" s="339"/>
      <c r="I756" s="339"/>
      <c r="J756" s="339"/>
      <c r="K756" s="339"/>
      <c r="L756" s="339"/>
      <c r="M756" s="340"/>
      <c r="N756" s="339"/>
      <c r="O756" s="339"/>
      <c r="P756" s="339"/>
      <c r="Q756" s="341"/>
      <c r="R756" s="178"/>
      <c r="S756" s="434"/>
      <c r="T756" s="434"/>
      <c r="U756" s="434"/>
      <c r="V756" s="339"/>
      <c r="W756" s="99">
        <f t="shared" si="16"/>
        <v>0</v>
      </c>
      <c r="X756" s="339"/>
      <c r="Y756" s="339"/>
      <c r="Z756" s="339"/>
      <c r="AA756" s="339"/>
      <c r="AB756" s="339"/>
      <c r="AC756" s="339"/>
      <c r="AD756" s="339"/>
      <c r="AE756" s="339"/>
      <c r="AF756" s="339"/>
      <c r="AG756" s="339"/>
      <c r="AH756" s="339"/>
      <c r="AI756" s="339"/>
      <c r="AJ756" s="339"/>
      <c r="AK756" s="339"/>
    </row>
    <row r="757" spans="1:37" ht="12.75" customHeight="1">
      <c r="A757" s="339"/>
      <c r="B757" s="466"/>
      <c r="C757" s="339"/>
      <c r="D757" s="339"/>
      <c r="E757" s="339"/>
      <c r="F757" s="339"/>
      <c r="G757" s="339"/>
      <c r="H757" s="339"/>
      <c r="I757" s="339"/>
      <c r="J757" s="339"/>
      <c r="K757" s="339"/>
      <c r="L757" s="339"/>
      <c r="M757" s="340"/>
      <c r="N757" s="339"/>
      <c r="O757" s="339"/>
      <c r="P757" s="339"/>
      <c r="Q757" s="341"/>
      <c r="R757" s="178"/>
      <c r="S757" s="434"/>
      <c r="T757" s="434"/>
      <c r="U757" s="434"/>
      <c r="V757" s="339"/>
      <c r="W757" s="99">
        <f t="shared" si="16"/>
        <v>0</v>
      </c>
      <c r="X757" s="339"/>
      <c r="Y757" s="339"/>
      <c r="Z757" s="339"/>
      <c r="AA757" s="339"/>
      <c r="AB757" s="339"/>
      <c r="AC757" s="339"/>
      <c r="AD757" s="339"/>
      <c r="AE757" s="339"/>
      <c r="AF757" s="339"/>
      <c r="AG757" s="339"/>
      <c r="AH757" s="339"/>
      <c r="AI757" s="339"/>
      <c r="AJ757" s="339"/>
      <c r="AK757" s="339"/>
    </row>
    <row r="758" spans="1:37" ht="12.75" customHeight="1">
      <c r="A758" s="339"/>
      <c r="B758" s="466"/>
      <c r="C758" s="339"/>
      <c r="D758" s="339"/>
      <c r="E758" s="339"/>
      <c r="F758" s="339"/>
      <c r="G758" s="339"/>
      <c r="H758" s="339"/>
      <c r="I758" s="339"/>
      <c r="J758" s="339"/>
      <c r="K758" s="339"/>
      <c r="L758" s="339"/>
      <c r="M758" s="340"/>
      <c r="N758" s="339"/>
      <c r="O758" s="339"/>
      <c r="P758" s="339"/>
      <c r="Q758" s="341"/>
      <c r="R758" s="178"/>
      <c r="S758" s="434"/>
      <c r="T758" s="434"/>
      <c r="U758" s="434"/>
      <c r="V758" s="339"/>
      <c r="W758" s="99">
        <f t="shared" si="16"/>
        <v>0</v>
      </c>
      <c r="X758" s="339"/>
      <c r="Y758" s="339"/>
      <c r="Z758" s="339"/>
      <c r="AA758" s="339"/>
      <c r="AB758" s="339"/>
      <c r="AC758" s="339"/>
      <c r="AD758" s="339"/>
      <c r="AE758" s="339"/>
      <c r="AF758" s="339"/>
      <c r="AG758" s="339"/>
      <c r="AH758" s="339"/>
      <c r="AI758" s="339"/>
      <c r="AJ758" s="339"/>
      <c r="AK758" s="339"/>
    </row>
    <row r="759" spans="1:37" ht="12.75" customHeight="1">
      <c r="A759" s="339"/>
      <c r="B759" s="466"/>
      <c r="C759" s="339"/>
      <c r="D759" s="339"/>
      <c r="E759" s="339"/>
      <c r="F759" s="339"/>
      <c r="G759" s="339"/>
      <c r="H759" s="339"/>
      <c r="I759" s="339"/>
      <c r="J759" s="339"/>
      <c r="K759" s="339"/>
      <c r="L759" s="339"/>
      <c r="M759" s="340"/>
      <c r="N759" s="339"/>
      <c r="O759" s="339"/>
      <c r="P759" s="339"/>
      <c r="Q759" s="341"/>
      <c r="R759" s="178"/>
      <c r="S759" s="434"/>
      <c r="T759" s="434"/>
      <c r="U759" s="434"/>
      <c r="V759" s="339"/>
      <c r="W759" s="99">
        <f t="shared" si="16"/>
        <v>0</v>
      </c>
      <c r="X759" s="339"/>
      <c r="Y759" s="339"/>
      <c r="Z759" s="339"/>
      <c r="AA759" s="339"/>
      <c r="AB759" s="339"/>
      <c r="AC759" s="339"/>
      <c r="AD759" s="339"/>
      <c r="AE759" s="339"/>
      <c r="AF759" s="339"/>
      <c r="AG759" s="339"/>
      <c r="AH759" s="339"/>
      <c r="AI759" s="339"/>
      <c r="AJ759" s="339"/>
      <c r="AK759" s="339"/>
    </row>
    <row r="760" spans="1:37" ht="12.75" customHeight="1">
      <c r="A760" s="339"/>
      <c r="B760" s="466"/>
      <c r="C760" s="339"/>
      <c r="D760" s="339"/>
      <c r="E760" s="339"/>
      <c r="F760" s="339"/>
      <c r="G760" s="339"/>
      <c r="H760" s="339"/>
      <c r="I760" s="339"/>
      <c r="J760" s="339"/>
      <c r="K760" s="339"/>
      <c r="L760" s="339"/>
      <c r="M760" s="340"/>
      <c r="N760" s="339"/>
      <c r="O760" s="339"/>
      <c r="P760" s="339"/>
      <c r="Q760" s="341"/>
      <c r="R760" s="178"/>
      <c r="S760" s="434"/>
      <c r="T760" s="434"/>
      <c r="U760" s="434"/>
      <c r="V760" s="339"/>
      <c r="W760" s="99">
        <f t="shared" si="16"/>
        <v>0</v>
      </c>
      <c r="X760" s="339"/>
      <c r="Y760" s="339"/>
      <c r="Z760" s="339"/>
      <c r="AA760" s="339"/>
      <c r="AB760" s="339"/>
      <c r="AC760" s="339"/>
      <c r="AD760" s="339"/>
      <c r="AE760" s="339"/>
      <c r="AF760" s="339"/>
      <c r="AG760" s="339"/>
      <c r="AH760" s="339"/>
      <c r="AI760" s="339"/>
      <c r="AJ760" s="339"/>
      <c r="AK760" s="339"/>
    </row>
    <row r="761" spans="1:37" ht="12.75" customHeight="1">
      <c r="A761" s="339"/>
      <c r="B761" s="466"/>
      <c r="C761" s="339"/>
      <c r="D761" s="339"/>
      <c r="E761" s="339"/>
      <c r="F761" s="339"/>
      <c r="G761" s="339"/>
      <c r="H761" s="339"/>
      <c r="I761" s="339"/>
      <c r="J761" s="339"/>
      <c r="K761" s="339"/>
      <c r="L761" s="339"/>
      <c r="M761" s="340"/>
      <c r="N761" s="339"/>
      <c r="O761" s="339"/>
      <c r="P761" s="339"/>
      <c r="Q761" s="341"/>
      <c r="R761" s="178"/>
      <c r="S761" s="434"/>
      <c r="T761" s="434"/>
      <c r="U761" s="434"/>
      <c r="V761" s="339"/>
      <c r="W761" s="99">
        <f t="shared" si="16"/>
        <v>0</v>
      </c>
      <c r="X761" s="339"/>
      <c r="Y761" s="339"/>
      <c r="Z761" s="339"/>
      <c r="AA761" s="339"/>
      <c r="AB761" s="339"/>
      <c r="AC761" s="339"/>
      <c r="AD761" s="339"/>
      <c r="AE761" s="339"/>
      <c r="AF761" s="339"/>
      <c r="AG761" s="339"/>
      <c r="AH761" s="339"/>
      <c r="AI761" s="339"/>
      <c r="AJ761" s="339"/>
      <c r="AK761" s="339"/>
    </row>
    <row r="762" spans="1:37" ht="12.75" customHeight="1">
      <c r="A762" s="339"/>
      <c r="B762" s="466"/>
      <c r="C762" s="339"/>
      <c r="D762" s="339"/>
      <c r="E762" s="339"/>
      <c r="F762" s="339"/>
      <c r="G762" s="339"/>
      <c r="H762" s="339"/>
      <c r="I762" s="339"/>
      <c r="J762" s="339"/>
      <c r="K762" s="339"/>
      <c r="L762" s="339"/>
      <c r="M762" s="340"/>
      <c r="N762" s="339"/>
      <c r="O762" s="339"/>
      <c r="P762" s="339"/>
      <c r="Q762" s="341"/>
      <c r="R762" s="178"/>
      <c r="S762" s="434"/>
      <c r="T762" s="434"/>
      <c r="U762" s="434"/>
      <c r="V762" s="339"/>
      <c r="W762" s="99">
        <f t="shared" si="16"/>
        <v>0</v>
      </c>
      <c r="X762" s="339"/>
      <c r="Y762" s="339"/>
      <c r="Z762" s="339"/>
      <c r="AA762" s="339"/>
      <c r="AB762" s="339"/>
      <c r="AC762" s="339"/>
      <c r="AD762" s="339"/>
      <c r="AE762" s="339"/>
      <c r="AF762" s="339"/>
      <c r="AG762" s="339"/>
      <c r="AH762" s="339"/>
      <c r="AI762" s="339"/>
      <c r="AJ762" s="339"/>
      <c r="AK762" s="339"/>
    </row>
    <row r="763" spans="1:37" ht="12.75" customHeight="1">
      <c r="A763" s="339"/>
      <c r="B763" s="466"/>
      <c r="C763" s="339"/>
      <c r="D763" s="339"/>
      <c r="E763" s="339"/>
      <c r="F763" s="339"/>
      <c r="G763" s="339"/>
      <c r="H763" s="339"/>
      <c r="I763" s="339"/>
      <c r="J763" s="339"/>
      <c r="K763" s="339"/>
      <c r="L763" s="339"/>
      <c r="M763" s="340"/>
      <c r="N763" s="339"/>
      <c r="O763" s="339"/>
      <c r="P763" s="339"/>
      <c r="Q763" s="341"/>
      <c r="R763" s="178"/>
      <c r="S763" s="434"/>
      <c r="T763" s="434"/>
      <c r="U763" s="434"/>
      <c r="V763" s="339"/>
      <c r="W763" s="99">
        <f t="shared" si="16"/>
        <v>0</v>
      </c>
      <c r="X763" s="339"/>
      <c r="Y763" s="339"/>
      <c r="Z763" s="339"/>
      <c r="AA763" s="339"/>
      <c r="AB763" s="339"/>
      <c r="AC763" s="339"/>
      <c r="AD763" s="339"/>
      <c r="AE763" s="339"/>
      <c r="AF763" s="339"/>
      <c r="AG763" s="339"/>
      <c r="AH763" s="339"/>
      <c r="AI763" s="339"/>
      <c r="AJ763" s="339"/>
      <c r="AK763" s="339"/>
    </row>
    <row r="764" spans="1:37" ht="12.75" customHeight="1">
      <c r="A764" s="339"/>
      <c r="B764" s="466"/>
      <c r="C764" s="339"/>
      <c r="D764" s="339"/>
      <c r="E764" s="339"/>
      <c r="F764" s="339"/>
      <c r="G764" s="339"/>
      <c r="H764" s="339"/>
      <c r="I764" s="339"/>
      <c r="J764" s="339"/>
      <c r="K764" s="339"/>
      <c r="L764" s="339"/>
      <c r="M764" s="340"/>
      <c r="N764" s="339"/>
      <c r="O764" s="339"/>
      <c r="P764" s="339"/>
      <c r="Q764" s="341"/>
      <c r="R764" s="178"/>
      <c r="S764" s="434"/>
      <c r="T764" s="434"/>
      <c r="U764" s="434"/>
      <c r="V764" s="339"/>
      <c r="W764" s="99">
        <f t="shared" si="16"/>
        <v>0</v>
      </c>
      <c r="X764" s="339"/>
      <c r="Y764" s="339"/>
      <c r="Z764" s="339"/>
      <c r="AA764" s="339"/>
      <c r="AB764" s="339"/>
      <c r="AC764" s="339"/>
      <c r="AD764" s="339"/>
      <c r="AE764" s="339"/>
      <c r="AF764" s="339"/>
      <c r="AG764" s="339"/>
      <c r="AH764" s="339"/>
      <c r="AI764" s="339"/>
      <c r="AJ764" s="339"/>
      <c r="AK764" s="339"/>
    </row>
    <row r="765" spans="1:37" ht="12.75" customHeight="1">
      <c r="A765" s="339"/>
      <c r="B765" s="466"/>
      <c r="C765" s="339"/>
      <c r="D765" s="339"/>
      <c r="E765" s="339"/>
      <c r="F765" s="339"/>
      <c r="G765" s="339"/>
      <c r="H765" s="339"/>
      <c r="I765" s="339"/>
      <c r="J765" s="339"/>
      <c r="K765" s="339"/>
      <c r="L765" s="339"/>
      <c r="M765" s="340"/>
      <c r="N765" s="339"/>
      <c r="O765" s="339"/>
      <c r="P765" s="339"/>
      <c r="Q765" s="341"/>
      <c r="R765" s="178"/>
      <c r="S765" s="434"/>
      <c r="T765" s="434"/>
      <c r="U765" s="434"/>
      <c r="V765" s="339"/>
      <c r="W765" s="99">
        <f t="shared" si="16"/>
        <v>0</v>
      </c>
      <c r="X765" s="339"/>
      <c r="Y765" s="339"/>
      <c r="Z765" s="339"/>
      <c r="AA765" s="339"/>
      <c r="AB765" s="339"/>
      <c r="AC765" s="339"/>
      <c r="AD765" s="339"/>
      <c r="AE765" s="339"/>
      <c r="AF765" s="339"/>
      <c r="AG765" s="339"/>
      <c r="AH765" s="339"/>
      <c r="AI765" s="339"/>
      <c r="AJ765" s="339"/>
      <c r="AK765" s="339"/>
    </row>
    <row r="766" spans="1:37" ht="12.75" customHeight="1">
      <c r="A766" s="339"/>
      <c r="B766" s="466"/>
      <c r="C766" s="339"/>
      <c r="D766" s="339"/>
      <c r="E766" s="339"/>
      <c r="F766" s="339"/>
      <c r="G766" s="339"/>
      <c r="H766" s="339"/>
      <c r="I766" s="339"/>
      <c r="J766" s="339"/>
      <c r="K766" s="339"/>
      <c r="L766" s="339"/>
      <c r="M766" s="340"/>
      <c r="N766" s="339"/>
      <c r="O766" s="339"/>
      <c r="P766" s="339"/>
      <c r="Q766" s="341"/>
      <c r="R766" s="178"/>
      <c r="S766" s="434"/>
      <c r="T766" s="434"/>
      <c r="U766" s="434"/>
      <c r="V766" s="339"/>
      <c r="W766" s="99">
        <f t="shared" si="16"/>
        <v>0</v>
      </c>
      <c r="X766" s="339"/>
      <c r="Y766" s="339"/>
      <c r="Z766" s="339"/>
      <c r="AA766" s="339"/>
      <c r="AB766" s="339"/>
      <c r="AC766" s="339"/>
      <c r="AD766" s="339"/>
      <c r="AE766" s="339"/>
      <c r="AF766" s="339"/>
      <c r="AG766" s="339"/>
      <c r="AH766" s="339"/>
      <c r="AI766" s="339"/>
      <c r="AJ766" s="339"/>
      <c r="AK766" s="339"/>
    </row>
    <row r="767" spans="1:37" ht="12.75" customHeight="1">
      <c r="A767" s="339"/>
      <c r="B767" s="466"/>
      <c r="C767" s="339"/>
      <c r="D767" s="339"/>
      <c r="E767" s="339"/>
      <c r="F767" s="339"/>
      <c r="G767" s="339"/>
      <c r="H767" s="339"/>
      <c r="I767" s="339"/>
      <c r="J767" s="339"/>
      <c r="K767" s="339"/>
      <c r="L767" s="339"/>
      <c r="M767" s="340"/>
      <c r="N767" s="339"/>
      <c r="O767" s="339"/>
      <c r="P767" s="339"/>
      <c r="Q767" s="341"/>
      <c r="R767" s="178"/>
      <c r="S767" s="434"/>
      <c r="T767" s="434"/>
      <c r="U767" s="434"/>
      <c r="V767" s="339"/>
      <c r="W767" s="99">
        <f t="shared" si="16"/>
        <v>0</v>
      </c>
      <c r="X767" s="339"/>
      <c r="Y767" s="339"/>
      <c r="Z767" s="339"/>
      <c r="AA767" s="339"/>
      <c r="AB767" s="339"/>
      <c r="AC767" s="339"/>
      <c r="AD767" s="339"/>
      <c r="AE767" s="339"/>
      <c r="AF767" s="339"/>
      <c r="AG767" s="339"/>
      <c r="AH767" s="339"/>
      <c r="AI767" s="339"/>
      <c r="AJ767" s="339"/>
      <c r="AK767" s="339"/>
    </row>
    <row r="768" spans="1:37" ht="12.75" customHeight="1">
      <c r="A768" s="339"/>
      <c r="B768" s="466"/>
      <c r="C768" s="339"/>
      <c r="D768" s="339"/>
      <c r="E768" s="339"/>
      <c r="F768" s="339"/>
      <c r="G768" s="339"/>
      <c r="H768" s="339"/>
      <c r="I768" s="339"/>
      <c r="J768" s="339"/>
      <c r="K768" s="339"/>
      <c r="L768" s="339"/>
      <c r="M768" s="340"/>
      <c r="N768" s="339"/>
      <c r="O768" s="339"/>
      <c r="P768" s="339"/>
      <c r="Q768" s="341"/>
      <c r="R768" s="178"/>
      <c r="S768" s="434"/>
      <c r="T768" s="434"/>
      <c r="U768" s="434"/>
      <c r="V768" s="339"/>
      <c r="W768" s="99">
        <f t="shared" si="16"/>
        <v>0</v>
      </c>
      <c r="X768" s="339"/>
      <c r="Y768" s="339"/>
      <c r="Z768" s="339"/>
      <c r="AA768" s="339"/>
      <c r="AB768" s="339"/>
      <c r="AC768" s="339"/>
      <c r="AD768" s="339"/>
      <c r="AE768" s="339"/>
      <c r="AF768" s="339"/>
      <c r="AG768" s="339"/>
      <c r="AH768" s="339"/>
      <c r="AI768" s="339"/>
      <c r="AJ768" s="339"/>
      <c r="AK768" s="339"/>
    </row>
    <row r="769" spans="1:37" ht="12.75" customHeight="1">
      <c r="A769" s="339"/>
      <c r="B769" s="466"/>
      <c r="C769" s="339"/>
      <c r="D769" s="339"/>
      <c r="E769" s="339"/>
      <c r="F769" s="339"/>
      <c r="G769" s="339"/>
      <c r="H769" s="339"/>
      <c r="I769" s="339"/>
      <c r="J769" s="339"/>
      <c r="K769" s="339"/>
      <c r="L769" s="339"/>
      <c r="M769" s="340"/>
      <c r="N769" s="339"/>
      <c r="O769" s="339"/>
      <c r="P769" s="339"/>
      <c r="Q769" s="341"/>
      <c r="R769" s="178"/>
      <c r="S769" s="434"/>
      <c r="T769" s="434"/>
      <c r="U769" s="434"/>
      <c r="V769" s="339"/>
      <c r="W769" s="99">
        <f t="shared" si="16"/>
        <v>0</v>
      </c>
      <c r="X769" s="339"/>
      <c r="Y769" s="339"/>
      <c r="Z769" s="339"/>
      <c r="AA769" s="339"/>
      <c r="AB769" s="339"/>
      <c r="AC769" s="339"/>
      <c r="AD769" s="339"/>
      <c r="AE769" s="339"/>
      <c r="AF769" s="339"/>
      <c r="AG769" s="339"/>
      <c r="AH769" s="339"/>
      <c r="AI769" s="339"/>
      <c r="AJ769" s="339"/>
      <c r="AK769" s="339"/>
    </row>
    <row r="770" spans="1:37" ht="12.75" customHeight="1">
      <c r="A770" s="339"/>
      <c r="B770" s="466"/>
      <c r="C770" s="339"/>
      <c r="D770" s="339"/>
      <c r="E770" s="339"/>
      <c r="F770" s="339"/>
      <c r="G770" s="339"/>
      <c r="H770" s="339"/>
      <c r="I770" s="339"/>
      <c r="J770" s="339"/>
      <c r="K770" s="339"/>
      <c r="L770" s="339"/>
      <c r="M770" s="340"/>
      <c r="N770" s="339"/>
      <c r="O770" s="339"/>
      <c r="P770" s="339"/>
      <c r="Q770" s="341"/>
      <c r="R770" s="178"/>
      <c r="S770" s="434"/>
      <c r="T770" s="434"/>
      <c r="U770" s="434"/>
      <c r="V770" s="339"/>
      <c r="W770" s="99">
        <f t="shared" si="16"/>
        <v>0</v>
      </c>
      <c r="X770" s="339"/>
      <c r="Y770" s="339"/>
      <c r="Z770" s="339"/>
      <c r="AA770" s="339"/>
      <c r="AB770" s="339"/>
      <c r="AC770" s="339"/>
      <c r="AD770" s="339"/>
      <c r="AE770" s="339"/>
      <c r="AF770" s="339"/>
      <c r="AG770" s="339"/>
      <c r="AH770" s="339"/>
      <c r="AI770" s="339"/>
      <c r="AJ770" s="339"/>
      <c r="AK770" s="339"/>
    </row>
    <row r="771" spans="1:37" ht="12.75" customHeight="1">
      <c r="A771" s="339"/>
      <c r="B771" s="466"/>
      <c r="C771" s="339"/>
      <c r="D771" s="339"/>
      <c r="E771" s="339"/>
      <c r="F771" s="339"/>
      <c r="G771" s="339"/>
      <c r="H771" s="339"/>
      <c r="I771" s="339"/>
      <c r="J771" s="339"/>
      <c r="K771" s="339"/>
      <c r="L771" s="339"/>
      <c r="M771" s="340"/>
      <c r="N771" s="339"/>
      <c r="O771" s="339"/>
      <c r="P771" s="339"/>
      <c r="Q771" s="341"/>
      <c r="R771" s="178"/>
      <c r="S771" s="434"/>
      <c r="T771" s="434"/>
      <c r="U771" s="434"/>
      <c r="V771" s="339"/>
      <c r="W771" s="99">
        <f t="shared" si="16"/>
        <v>0</v>
      </c>
      <c r="X771" s="339"/>
      <c r="Y771" s="339"/>
      <c r="Z771" s="339"/>
      <c r="AA771" s="339"/>
      <c r="AB771" s="339"/>
      <c r="AC771" s="339"/>
      <c r="AD771" s="339"/>
      <c r="AE771" s="339"/>
      <c r="AF771" s="339"/>
      <c r="AG771" s="339"/>
      <c r="AH771" s="339"/>
      <c r="AI771" s="339"/>
      <c r="AJ771" s="339"/>
      <c r="AK771" s="339"/>
    </row>
    <row r="772" spans="1:37" ht="12.75" customHeight="1">
      <c r="A772" s="339"/>
      <c r="B772" s="466"/>
      <c r="C772" s="339"/>
      <c r="D772" s="339"/>
      <c r="E772" s="339"/>
      <c r="F772" s="339"/>
      <c r="G772" s="339"/>
      <c r="H772" s="339"/>
      <c r="I772" s="339"/>
      <c r="J772" s="339"/>
      <c r="K772" s="339"/>
      <c r="L772" s="339"/>
      <c r="M772" s="340"/>
      <c r="N772" s="339"/>
      <c r="O772" s="339"/>
      <c r="P772" s="339"/>
      <c r="Q772" s="341"/>
      <c r="R772" s="178"/>
      <c r="S772" s="434"/>
      <c r="T772" s="434"/>
      <c r="U772" s="434"/>
      <c r="V772" s="339"/>
      <c r="W772" s="99">
        <f t="shared" si="16"/>
        <v>0</v>
      </c>
      <c r="X772" s="339"/>
      <c r="Y772" s="339"/>
      <c r="Z772" s="339"/>
      <c r="AA772" s="339"/>
      <c r="AB772" s="339"/>
      <c r="AC772" s="339"/>
      <c r="AD772" s="339"/>
      <c r="AE772" s="339"/>
      <c r="AF772" s="339"/>
      <c r="AG772" s="339"/>
      <c r="AH772" s="339"/>
      <c r="AI772" s="339"/>
      <c r="AJ772" s="339"/>
      <c r="AK772" s="339"/>
    </row>
    <row r="773" spans="1:37" ht="12.75" customHeight="1">
      <c r="A773" s="339"/>
      <c r="B773" s="466"/>
      <c r="C773" s="339"/>
      <c r="D773" s="339"/>
      <c r="E773" s="339"/>
      <c r="F773" s="339"/>
      <c r="G773" s="339"/>
      <c r="H773" s="339"/>
      <c r="I773" s="339"/>
      <c r="J773" s="339"/>
      <c r="K773" s="339"/>
      <c r="L773" s="339"/>
      <c r="M773" s="340"/>
      <c r="N773" s="339"/>
      <c r="O773" s="339"/>
      <c r="P773" s="339"/>
      <c r="Q773" s="341"/>
      <c r="R773" s="178"/>
      <c r="S773" s="434"/>
      <c r="T773" s="434"/>
      <c r="U773" s="434"/>
      <c r="V773" s="339"/>
      <c r="W773" s="99">
        <f t="shared" si="16"/>
        <v>0</v>
      </c>
      <c r="X773" s="339"/>
      <c r="Y773" s="339"/>
      <c r="Z773" s="339"/>
      <c r="AA773" s="339"/>
      <c r="AB773" s="339"/>
      <c r="AC773" s="339"/>
      <c r="AD773" s="339"/>
      <c r="AE773" s="339"/>
      <c r="AF773" s="339"/>
      <c r="AG773" s="339"/>
      <c r="AH773" s="339"/>
      <c r="AI773" s="339"/>
      <c r="AJ773" s="339"/>
      <c r="AK773" s="339"/>
    </row>
    <row r="774" spans="1:37" ht="12.75" customHeight="1">
      <c r="A774" s="339"/>
      <c r="B774" s="466"/>
      <c r="C774" s="339"/>
      <c r="D774" s="339"/>
      <c r="E774" s="339"/>
      <c r="F774" s="339"/>
      <c r="G774" s="339"/>
      <c r="H774" s="339"/>
      <c r="I774" s="339"/>
      <c r="J774" s="339"/>
      <c r="K774" s="339"/>
      <c r="L774" s="339"/>
      <c r="M774" s="340"/>
      <c r="N774" s="339"/>
      <c r="O774" s="339"/>
      <c r="P774" s="339"/>
      <c r="Q774" s="341"/>
      <c r="R774" s="178"/>
      <c r="S774" s="434"/>
      <c r="T774" s="434"/>
      <c r="U774" s="434"/>
      <c r="V774" s="339"/>
      <c r="W774" s="99">
        <f t="shared" si="16"/>
        <v>0</v>
      </c>
      <c r="X774" s="339"/>
      <c r="Y774" s="339"/>
      <c r="Z774" s="339"/>
      <c r="AA774" s="339"/>
      <c r="AB774" s="339"/>
      <c r="AC774" s="339"/>
      <c r="AD774" s="339"/>
      <c r="AE774" s="339"/>
      <c r="AF774" s="339"/>
      <c r="AG774" s="339"/>
      <c r="AH774" s="339"/>
      <c r="AI774" s="339"/>
      <c r="AJ774" s="339"/>
      <c r="AK774" s="339"/>
    </row>
    <row r="775" spans="1:37" ht="12.75" customHeight="1">
      <c r="A775" s="339"/>
      <c r="B775" s="466"/>
      <c r="C775" s="339"/>
      <c r="D775" s="339"/>
      <c r="E775" s="339"/>
      <c r="F775" s="339"/>
      <c r="G775" s="339"/>
      <c r="H775" s="339"/>
      <c r="I775" s="339"/>
      <c r="J775" s="339"/>
      <c r="K775" s="339"/>
      <c r="L775" s="339"/>
      <c r="M775" s="340"/>
      <c r="N775" s="339"/>
      <c r="O775" s="339"/>
      <c r="P775" s="339"/>
      <c r="Q775" s="341"/>
      <c r="R775" s="178"/>
      <c r="S775" s="434"/>
      <c r="T775" s="434"/>
      <c r="U775" s="434"/>
      <c r="V775" s="339"/>
      <c r="W775" s="99">
        <f t="shared" si="16"/>
        <v>0</v>
      </c>
      <c r="X775" s="339"/>
      <c r="Y775" s="339"/>
      <c r="Z775" s="339"/>
      <c r="AA775" s="339"/>
      <c r="AB775" s="339"/>
      <c r="AC775" s="339"/>
      <c r="AD775" s="339"/>
      <c r="AE775" s="339"/>
      <c r="AF775" s="339"/>
      <c r="AG775" s="339"/>
      <c r="AH775" s="339"/>
      <c r="AI775" s="339"/>
      <c r="AJ775" s="339"/>
      <c r="AK775" s="339"/>
    </row>
    <row r="776" spans="1:37" ht="12.75" customHeight="1">
      <c r="A776" s="339"/>
      <c r="B776" s="466"/>
      <c r="C776" s="339"/>
      <c r="D776" s="339"/>
      <c r="E776" s="339"/>
      <c r="F776" s="339"/>
      <c r="G776" s="339"/>
      <c r="H776" s="339"/>
      <c r="I776" s="339"/>
      <c r="J776" s="339"/>
      <c r="K776" s="339"/>
      <c r="L776" s="339"/>
      <c r="M776" s="340"/>
      <c r="N776" s="339"/>
      <c r="O776" s="339"/>
      <c r="P776" s="339"/>
      <c r="Q776" s="341"/>
      <c r="R776" s="178"/>
      <c r="S776" s="434"/>
      <c r="T776" s="434"/>
      <c r="U776" s="434"/>
      <c r="V776" s="339"/>
      <c r="W776" s="99">
        <f t="shared" si="16"/>
        <v>0</v>
      </c>
      <c r="X776" s="339"/>
      <c r="Y776" s="339"/>
      <c r="Z776" s="339"/>
      <c r="AA776" s="339"/>
      <c r="AB776" s="339"/>
      <c r="AC776" s="339"/>
      <c r="AD776" s="339"/>
      <c r="AE776" s="339"/>
      <c r="AF776" s="339"/>
      <c r="AG776" s="339"/>
      <c r="AH776" s="339"/>
      <c r="AI776" s="339"/>
      <c r="AJ776" s="339"/>
      <c r="AK776" s="339"/>
    </row>
    <row r="777" spans="1:37" ht="12.75" customHeight="1">
      <c r="A777" s="339"/>
      <c r="B777" s="466"/>
      <c r="C777" s="339"/>
      <c r="D777" s="339"/>
      <c r="E777" s="339"/>
      <c r="F777" s="339"/>
      <c r="G777" s="339"/>
      <c r="H777" s="339"/>
      <c r="I777" s="339"/>
      <c r="J777" s="339"/>
      <c r="K777" s="339"/>
      <c r="L777" s="339"/>
      <c r="M777" s="340"/>
      <c r="N777" s="339"/>
      <c r="O777" s="339"/>
      <c r="P777" s="339"/>
      <c r="Q777" s="341"/>
      <c r="R777" s="178"/>
      <c r="S777" s="434"/>
      <c r="T777" s="434"/>
      <c r="U777" s="434"/>
      <c r="V777" s="339"/>
      <c r="W777" s="99">
        <f t="shared" si="16"/>
        <v>0</v>
      </c>
      <c r="X777" s="339"/>
      <c r="Y777" s="339"/>
      <c r="Z777" s="339"/>
      <c r="AA777" s="339"/>
      <c r="AB777" s="339"/>
      <c r="AC777" s="339"/>
      <c r="AD777" s="339"/>
      <c r="AE777" s="339"/>
      <c r="AF777" s="339"/>
      <c r="AG777" s="339"/>
      <c r="AH777" s="339"/>
      <c r="AI777" s="339"/>
      <c r="AJ777" s="339"/>
      <c r="AK777" s="339"/>
    </row>
    <row r="778" spans="1:37" ht="12.75" customHeight="1">
      <c r="A778" s="339"/>
      <c r="B778" s="466"/>
      <c r="C778" s="339"/>
      <c r="D778" s="339"/>
      <c r="E778" s="339"/>
      <c r="F778" s="339"/>
      <c r="G778" s="339"/>
      <c r="H778" s="339"/>
      <c r="I778" s="339"/>
      <c r="J778" s="339"/>
      <c r="K778" s="339"/>
      <c r="L778" s="339"/>
      <c r="M778" s="340"/>
      <c r="N778" s="339"/>
      <c r="O778" s="339"/>
      <c r="P778" s="339"/>
      <c r="Q778" s="341"/>
      <c r="R778" s="178"/>
      <c r="S778" s="434"/>
      <c r="T778" s="434"/>
      <c r="U778" s="434"/>
      <c r="V778" s="339"/>
      <c r="W778" s="99">
        <f t="shared" si="16"/>
        <v>0</v>
      </c>
      <c r="X778" s="339"/>
      <c r="Y778" s="339"/>
      <c r="Z778" s="339"/>
      <c r="AA778" s="339"/>
      <c r="AB778" s="339"/>
      <c r="AC778" s="339"/>
      <c r="AD778" s="339"/>
      <c r="AE778" s="339"/>
      <c r="AF778" s="339"/>
      <c r="AG778" s="339"/>
      <c r="AH778" s="339"/>
      <c r="AI778" s="339"/>
      <c r="AJ778" s="339"/>
      <c r="AK778" s="339"/>
    </row>
    <row r="779" spans="1:37" ht="12.75" customHeight="1">
      <c r="A779" s="339"/>
      <c r="B779" s="466"/>
      <c r="C779" s="339"/>
      <c r="D779" s="339"/>
      <c r="E779" s="339"/>
      <c r="F779" s="339"/>
      <c r="G779" s="339"/>
      <c r="H779" s="339"/>
      <c r="I779" s="339"/>
      <c r="J779" s="339"/>
      <c r="K779" s="339"/>
      <c r="L779" s="339"/>
      <c r="M779" s="340"/>
      <c r="N779" s="339"/>
      <c r="O779" s="339"/>
      <c r="P779" s="339"/>
      <c r="Q779" s="341"/>
      <c r="R779" s="178"/>
      <c r="S779" s="434"/>
      <c r="T779" s="434"/>
      <c r="U779" s="434"/>
      <c r="V779" s="339"/>
      <c r="W779" s="99">
        <f t="shared" si="16"/>
        <v>0</v>
      </c>
      <c r="X779" s="339"/>
      <c r="Y779" s="339"/>
      <c r="Z779" s="339"/>
      <c r="AA779" s="339"/>
      <c r="AB779" s="339"/>
      <c r="AC779" s="339"/>
      <c r="AD779" s="339"/>
      <c r="AE779" s="339"/>
      <c r="AF779" s="339"/>
      <c r="AG779" s="339"/>
      <c r="AH779" s="339"/>
      <c r="AI779" s="339"/>
      <c r="AJ779" s="339"/>
      <c r="AK779" s="339"/>
    </row>
    <row r="780" spans="1:37" ht="12.75" customHeight="1">
      <c r="A780" s="339"/>
      <c r="B780" s="466"/>
      <c r="C780" s="339"/>
      <c r="D780" s="339"/>
      <c r="E780" s="339"/>
      <c r="F780" s="339"/>
      <c r="G780" s="339"/>
      <c r="H780" s="339"/>
      <c r="I780" s="339"/>
      <c r="J780" s="339"/>
      <c r="K780" s="339"/>
      <c r="L780" s="339"/>
      <c r="M780" s="340"/>
      <c r="N780" s="339"/>
      <c r="O780" s="339"/>
      <c r="P780" s="339"/>
      <c r="Q780" s="341"/>
      <c r="R780" s="178"/>
      <c r="S780" s="434"/>
      <c r="T780" s="434"/>
      <c r="U780" s="434"/>
      <c r="V780" s="339"/>
      <c r="W780" s="99">
        <f t="shared" si="16"/>
        <v>0</v>
      </c>
      <c r="X780" s="339"/>
      <c r="Y780" s="339"/>
      <c r="Z780" s="339"/>
      <c r="AA780" s="339"/>
      <c r="AB780" s="339"/>
      <c r="AC780" s="339"/>
      <c r="AD780" s="339"/>
      <c r="AE780" s="339"/>
      <c r="AF780" s="339"/>
      <c r="AG780" s="339"/>
      <c r="AH780" s="339"/>
      <c r="AI780" s="339"/>
      <c r="AJ780" s="339"/>
      <c r="AK780" s="339"/>
    </row>
    <row r="781" spans="1:37" ht="12.75" customHeight="1">
      <c r="A781" s="339"/>
      <c r="B781" s="466"/>
      <c r="C781" s="339"/>
      <c r="D781" s="339"/>
      <c r="E781" s="339"/>
      <c r="F781" s="339"/>
      <c r="G781" s="339"/>
      <c r="H781" s="339"/>
      <c r="I781" s="339"/>
      <c r="J781" s="339"/>
      <c r="K781" s="339"/>
      <c r="L781" s="339"/>
      <c r="M781" s="340"/>
      <c r="N781" s="339"/>
      <c r="O781" s="339"/>
      <c r="P781" s="339"/>
      <c r="Q781" s="341"/>
      <c r="R781" s="178"/>
      <c r="S781" s="434"/>
      <c r="T781" s="434"/>
      <c r="U781" s="434"/>
      <c r="V781" s="339"/>
      <c r="W781" s="99">
        <f t="shared" si="16"/>
        <v>0</v>
      </c>
      <c r="X781" s="339"/>
      <c r="Y781" s="339"/>
      <c r="Z781" s="339"/>
      <c r="AA781" s="339"/>
      <c r="AB781" s="339"/>
      <c r="AC781" s="339"/>
      <c r="AD781" s="339"/>
      <c r="AE781" s="339"/>
      <c r="AF781" s="339"/>
      <c r="AG781" s="339"/>
      <c r="AH781" s="339"/>
      <c r="AI781" s="339"/>
      <c r="AJ781" s="339"/>
      <c r="AK781" s="339"/>
    </row>
    <row r="782" spans="1:37" ht="12.75" customHeight="1">
      <c r="A782" s="339"/>
      <c r="B782" s="466"/>
      <c r="C782" s="339"/>
      <c r="D782" s="339"/>
      <c r="E782" s="339"/>
      <c r="F782" s="339"/>
      <c r="G782" s="339"/>
      <c r="H782" s="339"/>
      <c r="I782" s="339"/>
      <c r="J782" s="339"/>
      <c r="K782" s="339"/>
      <c r="L782" s="339"/>
      <c r="M782" s="340"/>
      <c r="N782" s="339"/>
      <c r="O782" s="339"/>
      <c r="P782" s="339"/>
      <c r="Q782" s="341"/>
      <c r="R782" s="178"/>
      <c r="S782" s="434"/>
      <c r="T782" s="434"/>
      <c r="U782" s="434"/>
      <c r="V782" s="339"/>
      <c r="W782" s="99">
        <f t="shared" si="16"/>
        <v>0</v>
      </c>
      <c r="X782" s="339"/>
      <c r="Y782" s="339"/>
      <c r="Z782" s="339"/>
      <c r="AA782" s="339"/>
      <c r="AB782" s="339"/>
      <c r="AC782" s="339"/>
      <c r="AD782" s="339"/>
      <c r="AE782" s="339"/>
      <c r="AF782" s="339"/>
      <c r="AG782" s="339"/>
      <c r="AH782" s="339"/>
      <c r="AI782" s="339"/>
      <c r="AJ782" s="339"/>
      <c r="AK782" s="339"/>
    </row>
    <row r="783" spans="1:37" ht="12.75" customHeight="1">
      <c r="A783" s="339"/>
      <c r="B783" s="466"/>
      <c r="C783" s="339"/>
      <c r="D783" s="339"/>
      <c r="E783" s="339"/>
      <c r="F783" s="339"/>
      <c r="G783" s="339"/>
      <c r="H783" s="339"/>
      <c r="I783" s="339"/>
      <c r="J783" s="339"/>
      <c r="K783" s="339"/>
      <c r="L783" s="339"/>
      <c r="M783" s="340"/>
      <c r="N783" s="339"/>
      <c r="O783" s="339"/>
      <c r="P783" s="339"/>
      <c r="Q783" s="341"/>
      <c r="R783" s="178"/>
      <c r="S783" s="434"/>
      <c r="T783" s="434"/>
      <c r="U783" s="434"/>
      <c r="V783" s="339"/>
      <c r="W783" s="99">
        <f t="shared" si="16"/>
        <v>0</v>
      </c>
      <c r="X783" s="339"/>
      <c r="Y783" s="339"/>
      <c r="Z783" s="339"/>
      <c r="AA783" s="339"/>
      <c r="AB783" s="339"/>
      <c r="AC783" s="339"/>
      <c r="AD783" s="339"/>
      <c r="AE783" s="339"/>
      <c r="AF783" s="339"/>
      <c r="AG783" s="339"/>
      <c r="AH783" s="339"/>
      <c r="AI783" s="339"/>
      <c r="AJ783" s="339"/>
      <c r="AK783" s="339"/>
    </row>
    <row r="784" spans="1:37" ht="12.75" customHeight="1">
      <c r="A784" s="339"/>
      <c r="B784" s="466"/>
      <c r="C784" s="339"/>
      <c r="D784" s="339"/>
      <c r="E784" s="339"/>
      <c r="F784" s="339"/>
      <c r="G784" s="339"/>
      <c r="H784" s="339"/>
      <c r="I784" s="339"/>
      <c r="J784" s="339"/>
      <c r="K784" s="339"/>
      <c r="L784" s="339"/>
      <c r="M784" s="340"/>
      <c r="N784" s="339"/>
      <c r="O784" s="339"/>
      <c r="P784" s="339"/>
      <c r="Q784" s="341"/>
      <c r="R784" s="178"/>
      <c r="S784" s="434"/>
      <c r="T784" s="434"/>
      <c r="U784" s="434"/>
      <c r="V784" s="339"/>
      <c r="W784" s="99">
        <f t="shared" si="16"/>
        <v>0</v>
      </c>
      <c r="X784" s="339"/>
      <c r="Y784" s="339"/>
      <c r="Z784" s="339"/>
      <c r="AA784" s="339"/>
      <c r="AB784" s="339"/>
      <c r="AC784" s="339"/>
      <c r="AD784" s="339"/>
      <c r="AE784" s="339"/>
      <c r="AF784" s="339"/>
      <c r="AG784" s="339"/>
      <c r="AH784" s="339"/>
      <c r="AI784" s="339"/>
      <c r="AJ784" s="339"/>
      <c r="AK784" s="339"/>
    </row>
    <row r="785" spans="1:37" ht="12.75" customHeight="1">
      <c r="A785" s="339"/>
      <c r="B785" s="466"/>
      <c r="C785" s="339"/>
      <c r="D785" s="339"/>
      <c r="E785" s="339"/>
      <c r="F785" s="339"/>
      <c r="G785" s="339"/>
      <c r="H785" s="339"/>
      <c r="I785" s="339"/>
      <c r="J785" s="339"/>
      <c r="K785" s="339"/>
      <c r="L785" s="339"/>
      <c r="M785" s="340"/>
      <c r="N785" s="339"/>
      <c r="O785" s="339"/>
      <c r="P785" s="339"/>
      <c r="Q785" s="341"/>
      <c r="R785" s="178"/>
      <c r="S785" s="434"/>
      <c r="T785" s="434"/>
      <c r="U785" s="434"/>
      <c r="V785" s="339"/>
      <c r="W785" s="99">
        <f t="shared" si="16"/>
        <v>0</v>
      </c>
      <c r="X785" s="339"/>
      <c r="Y785" s="339"/>
      <c r="Z785" s="339"/>
      <c r="AA785" s="339"/>
      <c r="AB785" s="339"/>
      <c r="AC785" s="339"/>
      <c r="AD785" s="339"/>
      <c r="AE785" s="339"/>
      <c r="AF785" s="339"/>
      <c r="AG785" s="339"/>
      <c r="AH785" s="339"/>
      <c r="AI785" s="339"/>
      <c r="AJ785" s="339"/>
      <c r="AK785" s="339"/>
    </row>
    <row r="786" spans="1:37" ht="12.75" customHeight="1">
      <c r="A786" s="339"/>
      <c r="B786" s="466"/>
      <c r="C786" s="339"/>
      <c r="D786" s="339"/>
      <c r="E786" s="339"/>
      <c r="F786" s="339"/>
      <c r="G786" s="339"/>
      <c r="H786" s="339"/>
      <c r="I786" s="339"/>
      <c r="J786" s="339"/>
      <c r="K786" s="339"/>
      <c r="L786" s="339"/>
      <c r="M786" s="340"/>
      <c r="N786" s="339"/>
      <c r="O786" s="339"/>
      <c r="P786" s="339"/>
      <c r="Q786" s="341"/>
      <c r="R786" s="178"/>
      <c r="S786" s="434"/>
      <c r="T786" s="434"/>
      <c r="U786" s="434"/>
      <c r="V786" s="339"/>
      <c r="W786" s="99">
        <f t="shared" si="16"/>
        <v>0</v>
      </c>
      <c r="X786" s="339"/>
      <c r="Y786" s="339"/>
      <c r="Z786" s="339"/>
      <c r="AA786" s="339"/>
      <c r="AB786" s="339"/>
      <c r="AC786" s="339"/>
      <c r="AD786" s="339"/>
      <c r="AE786" s="339"/>
      <c r="AF786" s="339"/>
      <c r="AG786" s="339"/>
      <c r="AH786" s="339"/>
      <c r="AI786" s="339"/>
      <c r="AJ786" s="339"/>
      <c r="AK786" s="339"/>
    </row>
    <row r="787" spans="1:37" ht="12.75" customHeight="1">
      <c r="A787" s="339"/>
      <c r="B787" s="466"/>
      <c r="C787" s="339"/>
      <c r="D787" s="339"/>
      <c r="E787" s="339"/>
      <c r="F787" s="339"/>
      <c r="G787" s="339"/>
      <c r="H787" s="339"/>
      <c r="I787" s="339"/>
      <c r="J787" s="339"/>
      <c r="K787" s="339"/>
      <c r="L787" s="339"/>
      <c r="M787" s="340"/>
      <c r="N787" s="339"/>
      <c r="O787" s="339"/>
      <c r="P787" s="339"/>
      <c r="Q787" s="341"/>
      <c r="R787" s="178"/>
      <c r="S787" s="434"/>
      <c r="T787" s="434"/>
      <c r="U787" s="434"/>
      <c r="V787" s="339"/>
      <c r="W787" s="99">
        <f t="shared" si="16"/>
        <v>0</v>
      </c>
      <c r="X787" s="339"/>
      <c r="Y787" s="339"/>
      <c r="Z787" s="339"/>
      <c r="AA787" s="339"/>
      <c r="AB787" s="339"/>
      <c r="AC787" s="339"/>
      <c r="AD787" s="339"/>
      <c r="AE787" s="339"/>
      <c r="AF787" s="339"/>
      <c r="AG787" s="339"/>
      <c r="AH787" s="339"/>
      <c r="AI787" s="339"/>
      <c r="AJ787" s="339"/>
      <c r="AK787" s="339"/>
    </row>
    <row r="788" spans="1:37" ht="12.75" customHeight="1">
      <c r="A788" s="339"/>
      <c r="B788" s="466"/>
      <c r="C788" s="339"/>
      <c r="D788" s="339"/>
      <c r="E788" s="339"/>
      <c r="F788" s="339"/>
      <c r="G788" s="339"/>
      <c r="H788" s="339"/>
      <c r="I788" s="339"/>
      <c r="J788" s="339"/>
      <c r="K788" s="339"/>
      <c r="L788" s="339"/>
      <c r="M788" s="340"/>
      <c r="N788" s="339"/>
      <c r="O788" s="339"/>
      <c r="P788" s="339"/>
      <c r="Q788" s="341"/>
      <c r="R788" s="178"/>
      <c r="S788" s="434"/>
      <c r="T788" s="434"/>
      <c r="U788" s="434"/>
      <c r="V788" s="339"/>
      <c r="W788" s="99">
        <f t="shared" si="16"/>
        <v>0</v>
      </c>
      <c r="X788" s="339"/>
      <c r="Y788" s="339"/>
      <c r="Z788" s="339"/>
      <c r="AA788" s="339"/>
      <c r="AB788" s="339"/>
      <c r="AC788" s="339"/>
      <c r="AD788" s="339"/>
      <c r="AE788" s="339"/>
      <c r="AF788" s="339"/>
      <c r="AG788" s="339"/>
      <c r="AH788" s="339"/>
      <c r="AI788" s="339"/>
      <c r="AJ788" s="339"/>
      <c r="AK788" s="339"/>
    </row>
    <row r="789" spans="1:37" ht="12.75" customHeight="1">
      <c r="A789" s="339"/>
      <c r="B789" s="466"/>
      <c r="C789" s="339"/>
      <c r="D789" s="339"/>
      <c r="E789" s="339"/>
      <c r="F789" s="339"/>
      <c r="G789" s="339"/>
      <c r="H789" s="339"/>
      <c r="I789" s="339"/>
      <c r="J789" s="339"/>
      <c r="K789" s="339"/>
      <c r="L789" s="339"/>
      <c r="M789" s="340"/>
      <c r="N789" s="339"/>
      <c r="O789" s="339"/>
      <c r="P789" s="339"/>
      <c r="Q789" s="341"/>
      <c r="R789" s="178"/>
      <c r="S789" s="434"/>
      <c r="T789" s="434"/>
      <c r="U789" s="434"/>
      <c r="V789" s="339"/>
      <c r="W789" s="99">
        <f t="shared" si="16"/>
        <v>0</v>
      </c>
      <c r="X789" s="339"/>
      <c r="Y789" s="339"/>
      <c r="Z789" s="339"/>
      <c r="AA789" s="339"/>
      <c r="AB789" s="339"/>
      <c r="AC789" s="339"/>
      <c r="AD789" s="339"/>
      <c r="AE789" s="339"/>
      <c r="AF789" s="339"/>
      <c r="AG789" s="339"/>
      <c r="AH789" s="339"/>
      <c r="AI789" s="339"/>
      <c r="AJ789" s="339"/>
      <c r="AK789" s="339"/>
    </row>
    <row r="790" spans="1:37" ht="12.75" customHeight="1">
      <c r="A790" s="339"/>
      <c r="B790" s="466"/>
      <c r="C790" s="339"/>
      <c r="D790" s="339"/>
      <c r="E790" s="339"/>
      <c r="F790" s="339"/>
      <c r="G790" s="339"/>
      <c r="H790" s="339"/>
      <c r="I790" s="339"/>
      <c r="J790" s="339"/>
      <c r="K790" s="339"/>
      <c r="L790" s="339"/>
      <c r="M790" s="340"/>
      <c r="N790" s="339"/>
      <c r="O790" s="339"/>
      <c r="P790" s="339"/>
      <c r="Q790" s="341"/>
      <c r="R790" s="178"/>
      <c r="S790" s="434"/>
      <c r="T790" s="434"/>
      <c r="U790" s="434"/>
      <c r="V790" s="339"/>
      <c r="W790" s="99">
        <f t="shared" si="16"/>
        <v>0</v>
      </c>
      <c r="X790" s="339"/>
      <c r="Y790" s="339"/>
      <c r="Z790" s="339"/>
      <c r="AA790" s="339"/>
      <c r="AB790" s="339"/>
      <c r="AC790" s="339"/>
      <c r="AD790" s="339"/>
      <c r="AE790" s="339"/>
      <c r="AF790" s="339"/>
      <c r="AG790" s="339"/>
      <c r="AH790" s="339"/>
      <c r="AI790" s="339"/>
      <c r="AJ790" s="339"/>
      <c r="AK790" s="339"/>
    </row>
    <row r="791" spans="1:37" ht="12.75" customHeight="1">
      <c r="A791" s="339"/>
      <c r="B791" s="466"/>
      <c r="C791" s="339"/>
      <c r="D791" s="339"/>
      <c r="E791" s="339"/>
      <c r="F791" s="339"/>
      <c r="G791" s="339"/>
      <c r="H791" s="339"/>
      <c r="I791" s="339"/>
      <c r="J791" s="339"/>
      <c r="K791" s="339"/>
      <c r="L791" s="339"/>
      <c r="M791" s="340"/>
      <c r="N791" s="339"/>
      <c r="O791" s="339"/>
      <c r="P791" s="339"/>
      <c r="Q791" s="341"/>
      <c r="R791" s="178"/>
      <c r="S791" s="434"/>
      <c r="T791" s="434"/>
      <c r="U791" s="434"/>
      <c r="V791" s="339"/>
      <c r="W791" s="99">
        <f t="shared" si="16"/>
        <v>0</v>
      </c>
      <c r="X791" s="339"/>
      <c r="Y791" s="339"/>
      <c r="Z791" s="339"/>
      <c r="AA791" s="339"/>
      <c r="AB791" s="339"/>
      <c r="AC791" s="339"/>
      <c r="AD791" s="339"/>
      <c r="AE791" s="339"/>
      <c r="AF791" s="339"/>
      <c r="AG791" s="339"/>
      <c r="AH791" s="339"/>
      <c r="AI791" s="339"/>
      <c r="AJ791" s="339"/>
      <c r="AK791" s="339"/>
    </row>
    <row r="792" spans="1:37" ht="12.75" customHeight="1">
      <c r="A792" s="339"/>
      <c r="B792" s="466"/>
      <c r="C792" s="339"/>
      <c r="D792" s="339"/>
      <c r="E792" s="339"/>
      <c r="F792" s="339"/>
      <c r="G792" s="339"/>
      <c r="H792" s="339"/>
      <c r="I792" s="339"/>
      <c r="J792" s="339"/>
      <c r="K792" s="339"/>
      <c r="L792" s="339"/>
      <c r="M792" s="340"/>
      <c r="N792" s="339"/>
      <c r="O792" s="339"/>
      <c r="P792" s="339"/>
      <c r="Q792" s="341"/>
      <c r="R792" s="178"/>
      <c r="S792" s="434"/>
      <c r="T792" s="434"/>
      <c r="U792" s="434"/>
      <c r="V792" s="339"/>
      <c r="W792" s="99">
        <f t="shared" si="16"/>
        <v>0</v>
      </c>
      <c r="X792" s="339"/>
      <c r="Y792" s="339"/>
      <c r="Z792" s="339"/>
      <c r="AA792" s="339"/>
      <c r="AB792" s="339"/>
      <c r="AC792" s="339"/>
      <c r="AD792" s="339"/>
      <c r="AE792" s="339"/>
      <c r="AF792" s="339"/>
      <c r="AG792" s="339"/>
      <c r="AH792" s="339"/>
      <c r="AI792" s="339"/>
      <c r="AJ792" s="339"/>
      <c r="AK792" s="339"/>
    </row>
    <row r="793" spans="1:37" ht="12.75" customHeight="1">
      <c r="A793" s="339"/>
      <c r="B793" s="466"/>
      <c r="C793" s="339"/>
      <c r="D793" s="339"/>
      <c r="E793" s="339"/>
      <c r="F793" s="339"/>
      <c r="G793" s="339"/>
      <c r="H793" s="339"/>
      <c r="I793" s="339"/>
      <c r="J793" s="339"/>
      <c r="K793" s="339"/>
      <c r="L793" s="339"/>
      <c r="M793" s="340"/>
      <c r="N793" s="339"/>
      <c r="O793" s="339"/>
      <c r="P793" s="339"/>
      <c r="Q793" s="341"/>
      <c r="R793" s="178"/>
      <c r="S793" s="434"/>
      <c r="T793" s="434"/>
      <c r="U793" s="434"/>
      <c r="V793" s="339"/>
      <c r="W793" s="99">
        <f t="shared" si="16"/>
        <v>0</v>
      </c>
      <c r="X793" s="339"/>
      <c r="Y793" s="339"/>
      <c r="Z793" s="339"/>
      <c r="AA793" s="339"/>
      <c r="AB793" s="339"/>
      <c r="AC793" s="339"/>
      <c r="AD793" s="339"/>
      <c r="AE793" s="339"/>
      <c r="AF793" s="339"/>
      <c r="AG793" s="339"/>
      <c r="AH793" s="339"/>
      <c r="AI793" s="339"/>
      <c r="AJ793" s="339"/>
      <c r="AK793" s="339"/>
    </row>
    <row r="794" spans="1:37" ht="12.75" customHeight="1">
      <c r="A794" s="339"/>
      <c r="B794" s="466"/>
      <c r="C794" s="339"/>
      <c r="D794" s="339"/>
      <c r="E794" s="339"/>
      <c r="F794" s="339"/>
      <c r="G794" s="339"/>
      <c r="H794" s="339"/>
      <c r="I794" s="339"/>
      <c r="J794" s="339"/>
      <c r="K794" s="339"/>
      <c r="L794" s="339"/>
      <c r="M794" s="340"/>
      <c r="N794" s="339"/>
      <c r="O794" s="339"/>
      <c r="P794" s="339"/>
      <c r="Q794" s="341"/>
      <c r="R794" s="178"/>
      <c r="S794" s="434"/>
      <c r="T794" s="434"/>
      <c r="U794" s="434"/>
      <c r="V794" s="339"/>
      <c r="W794" s="99">
        <f t="shared" si="16"/>
        <v>0</v>
      </c>
      <c r="X794" s="339"/>
      <c r="Y794" s="339"/>
      <c r="Z794" s="339"/>
      <c r="AA794" s="339"/>
      <c r="AB794" s="339"/>
      <c r="AC794" s="339"/>
      <c r="AD794" s="339"/>
      <c r="AE794" s="339"/>
      <c r="AF794" s="339"/>
      <c r="AG794" s="339"/>
      <c r="AH794" s="339"/>
      <c r="AI794" s="339"/>
      <c r="AJ794" s="339"/>
      <c r="AK794" s="339"/>
    </row>
    <row r="795" spans="1:37" ht="12.75" customHeight="1">
      <c r="A795" s="339"/>
      <c r="B795" s="466"/>
      <c r="C795" s="339"/>
      <c r="D795" s="339"/>
      <c r="E795" s="339"/>
      <c r="F795" s="339"/>
      <c r="G795" s="339"/>
      <c r="H795" s="339"/>
      <c r="I795" s="339"/>
      <c r="J795" s="339"/>
      <c r="K795" s="339"/>
      <c r="L795" s="339"/>
      <c r="M795" s="340"/>
      <c r="N795" s="339"/>
      <c r="O795" s="339"/>
      <c r="P795" s="339"/>
      <c r="Q795" s="341"/>
      <c r="R795" s="178"/>
      <c r="S795" s="434"/>
      <c r="T795" s="434"/>
      <c r="U795" s="434"/>
      <c r="V795" s="339"/>
      <c r="W795" s="99">
        <f t="shared" si="16"/>
        <v>0</v>
      </c>
      <c r="X795" s="339"/>
      <c r="Y795" s="339"/>
      <c r="Z795" s="339"/>
      <c r="AA795" s="339"/>
      <c r="AB795" s="339"/>
      <c r="AC795" s="339"/>
      <c r="AD795" s="339"/>
      <c r="AE795" s="339"/>
      <c r="AF795" s="339"/>
      <c r="AG795" s="339"/>
      <c r="AH795" s="339"/>
      <c r="AI795" s="339"/>
      <c r="AJ795" s="339"/>
      <c r="AK795" s="339"/>
    </row>
    <row r="796" spans="1:37" ht="12.75" customHeight="1">
      <c r="A796" s="339"/>
      <c r="B796" s="466"/>
      <c r="C796" s="339"/>
      <c r="D796" s="339"/>
      <c r="E796" s="339"/>
      <c r="F796" s="339"/>
      <c r="G796" s="339"/>
      <c r="H796" s="339"/>
      <c r="I796" s="339"/>
      <c r="J796" s="339"/>
      <c r="K796" s="339"/>
      <c r="L796" s="339"/>
      <c r="M796" s="340"/>
      <c r="N796" s="339"/>
      <c r="O796" s="339"/>
      <c r="P796" s="339"/>
      <c r="Q796" s="341"/>
      <c r="R796" s="178"/>
      <c r="S796" s="434"/>
      <c r="T796" s="434"/>
      <c r="U796" s="434"/>
      <c r="V796" s="339"/>
      <c r="W796" s="99">
        <f t="shared" si="16"/>
        <v>0</v>
      </c>
      <c r="X796" s="339"/>
      <c r="Y796" s="339"/>
      <c r="Z796" s="339"/>
      <c r="AA796" s="339"/>
      <c r="AB796" s="339"/>
      <c r="AC796" s="339"/>
      <c r="AD796" s="339"/>
      <c r="AE796" s="339"/>
      <c r="AF796" s="339"/>
      <c r="AG796" s="339"/>
      <c r="AH796" s="339"/>
      <c r="AI796" s="339"/>
      <c r="AJ796" s="339"/>
      <c r="AK796" s="339"/>
    </row>
    <row r="797" spans="1:37" ht="12.75" customHeight="1">
      <c r="A797" s="339"/>
      <c r="B797" s="466"/>
      <c r="C797" s="339"/>
      <c r="D797" s="339"/>
      <c r="E797" s="339"/>
      <c r="F797" s="339"/>
      <c r="G797" s="339"/>
      <c r="H797" s="339"/>
      <c r="I797" s="339"/>
      <c r="J797" s="339"/>
      <c r="K797" s="339"/>
      <c r="L797" s="339"/>
      <c r="M797" s="340"/>
      <c r="N797" s="339"/>
      <c r="O797" s="339"/>
      <c r="P797" s="339"/>
      <c r="Q797" s="341"/>
      <c r="R797" s="178"/>
      <c r="S797" s="434"/>
      <c r="T797" s="434"/>
      <c r="U797" s="434"/>
      <c r="V797" s="339"/>
      <c r="W797" s="99">
        <f t="shared" si="16"/>
        <v>0</v>
      </c>
      <c r="X797" s="339"/>
      <c r="Y797" s="339"/>
      <c r="Z797" s="339"/>
      <c r="AA797" s="339"/>
      <c r="AB797" s="339"/>
      <c r="AC797" s="339"/>
      <c r="AD797" s="339"/>
      <c r="AE797" s="339"/>
      <c r="AF797" s="339"/>
      <c r="AG797" s="339"/>
      <c r="AH797" s="339"/>
      <c r="AI797" s="339"/>
      <c r="AJ797" s="339"/>
      <c r="AK797" s="339"/>
    </row>
    <row r="798" spans="1:37" ht="12.75" customHeight="1">
      <c r="A798" s="339"/>
      <c r="B798" s="466"/>
      <c r="C798" s="339"/>
      <c r="D798" s="339"/>
      <c r="E798" s="339"/>
      <c r="F798" s="339"/>
      <c r="G798" s="339"/>
      <c r="H798" s="339"/>
      <c r="I798" s="339"/>
      <c r="J798" s="339"/>
      <c r="K798" s="339"/>
      <c r="L798" s="339"/>
      <c r="M798" s="340"/>
      <c r="N798" s="339"/>
      <c r="O798" s="339"/>
      <c r="P798" s="339"/>
      <c r="Q798" s="341"/>
      <c r="R798" s="178"/>
      <c r="S798" s="434"/>
      <c r="T798" s="434"/>
      <c r="U798" s="434"/>
      <c r="V798" s="339"/>
      <c r="W798" s="99">
        <f t="shared" si="16"/>
        <v>0</v>
      </c>
      <c r="X798" s="339"/>
      <c r="Y798" s="339"/>
      <c r="Z798" s="339"/>
      <c r="AA798" s="339"/>
      <c r="AB798" s="339"/>
      <c r="AC798" s="339"/>
      <c r="AD798" s="339"/>
      <c r="AE798" s="339"/>
      <c r="AF798" s="339"/>
      <c r="AG798" s="339"/>
      <c r="AH798" s="339"/>
      <c r="AI798" s="339"/>
      <c r="AJ798" s="339"/>
      <c r="AK798" s="339"/>
    </row>
    <row r="799" spans="1:37" ht="12.75" customHeight="1">
      <c r="A799" s="339"/>
      <c r="B799" s="466"/>
      <c r="C799" s="339"/>
      <c r="D799" s="339"/>
      <c r="E799" s="339"/>
      <c r="F799" s="339"/>
      <c r="G799" s="339"/>
      <c r="H799" s="339"/>
      <c r="I799" s="339"/>
      <c r="J799" s="339"/>
      <c r="K799" s="339"/>
      <c r="L799" s="339"/>
      <c r="M799" s="340"/>
      <c r="N799" s="339"/>
      <c r="O799" s="339"/>
      <c r="P799" s="339"/>
      <c r="Q799" s="341"/>
      <c r="R799" s="178"/>
      <c r="S799" s="434"/>
      <c r="T799" s="434"/>
      <c r="U799" s="434"/>
      <c r="V799" s="339"/>
      <c r="W799" s="99">
        <f t="shared" si="16"/>
        <v>0</v>
      </c>
      <c r="X799" s="339"/>
      <c r="Y799" s="339"/>
      <c r="Z799" s="339"/>
      <c r="AA799" s="339"/>
      <c r="AB799" s="339"/>
      <c r="AC799" s="339"/>
      <c r="AD799" s="339"/>
      <c r="AE799" s="339"/>
      <c r="AF799" s="339"/>
      <c r="AG799" s="339"/>
      <c r="AH799" s="339"/>
      <c r="AI799" s="339"/>
      <c r="AJ799" s="339"/>
      <c r="AK799" s="339"/>
    </row>
    <row r="800" spans="1:37" ht="12.75" customHeight="1">
      <c r="A800" s="339"/>
      <c r="B800" s="466"/>
      <c r="C800" s="339"/>
      <c r="D800" s="339"/>
      <c r="E800" s="339"/>
      <c r="F800" s="339"/>
      <c r="G800" s="339"/>
      <c r="H800" s="339"/>
      <c r="I800" s="339"/>
      <c r="J800" s="339"/>
      <c r="K800" s="339"/>
      <c r="L800" s="339"/>
      <c r="M800" s="340"/>
      <c r="N800" s="339"/>
      <c r="O800" s="339"/>
      <c r="P800" s="339"/>
      <c r="Q800" s="341"/>
      <c r="R800" s="178"/>
      <c r="S800" s="434"/>
      <c r="T800" s="434"/>
      <c r="U800" s="434"/>
      <c r="V800" s="339"/>
      <c r="W800" s="99">
        <f t="shared" si="16"/>
        <v>0</v>
      </c>
      <c r="X800" s="339"/>
      <c r="Y800" s="339"/>
      <c r="Z800" s="339"/>
      <c r="AA800" s="339"/>
      <c r="AB800" s="339"/>
      <c r="AC800" s="339"/>
      <c r="AD800" s="339"/>
      <c r="AE800" s="339"/>
      <c r="AF800" s="339"/>
      <c r="AG800" s="339"/>
      <c r="AH800" s="339"/>
      <c r="AI800" s="339"/>
      <c r="AJ800" s="339"/>
      <c r="AK800" s="339"/>
    </row>
    <row r="801" spans="1:37" ht="12.75" customHeight="1">
      <c r="A801" s="339"/>
      <c r="B801" s="466"/>
      <c r="C801" s="339"/>
      <c r="D801" s="339"/>
      <c r="E801" s="339"/>
      <c r="F801" s="339"/>
      <c r="G801" s="339"/>
      <c r="H801" s="339"/>
      <c r="I801" s="339"/>
      <c r="J801" s="339"/>
      <c r="K801" s="339"/>
      <c r="L801" s="339"/>
      <c r="M801" s="340"/>
      <c r="N801" s="339"/>
      <c r="O801" s="339"/>
      <c r="P801" s="339"/>
      <c r="Q801" s="341"/>
      <c r="R801" s="178"/>
      <c r="S801" s="434"/>
      <c r="T801" s="434"/>
      <c r="U801" s="434"/>
      <c r="V801" s="339"/>
      <c r="W801" s="99">
        <f t="shared" si="16"/>
        <v>0</v>
      </c>
      <c r="X801" s="339"/>
      <c r="Y801" s="339"/>
      <c r="Z801" s="339"/>
      <c r="AA801" s="339"/>
      <c r="AB801" s="339"/>
      <c r="AC801" s="339"/>
      <c r="AD801" s="339"/>
      <c r="AE801" s="339"/>
      <c r="AF801" s="339"/>
      <c r="AG801" s="339"/>
      <c r="AH801" s="339"/>
      <c r="AI801" s="339"/>
      <c r="AJ801" s="339"/>
      <c r="AK801" s="339"/>
    </row>
    <row r="802" spans="1:37" ht="12.75" customHeight="1">
      <c r="A802" s="339"/>
      <c r="B802" s="466"/>
      <c r="C802" s="339"/>
      <c r="D802" s="339"/>
      <c r="E802" s="339"/>
      <c r="F802" s="339"/>
      <c r="G802" s="339"/>
      <c r="H802" s="339"/>
      <c r="I802" s="339"/>
      <c r="J802" s="339"/>
      <c r="K802" s="339"/>
      <c r="L802" s="339"/>
      <c r="M802" s="340"/>
      <c r="N802" s="339"/>
      <c r="O802" s="339"/>
      <c r="P802" s="339"/>
      <c r="Q802" s="341"/>
      <c r="R802" s="178"/>
      <c r="S802" s="434"/>
      <c r="T802" s="434"/>
      <c r="U802" s="434"/>
      <c r="V802" s="339"/>
      <c r="W802" s="99">
        <f t="shared" si="16"/>
        <v>0</v>
      </c>
      <c r="X802" s="339"/>
      <c r="Y802" s="339"/>
      <c r="Z802" s="339"/>
      <c r="AA802" s="339"/>
      <c r="AB802" s="339"/>
      <c r="AC802" s="339"/>
      <c r="AD802" s="339"/>
      <c r="AE802" s="339"/>
      <c r="AF802" s="339"/>
      <c r="AG802" s="339"/>
      <c r="AH802" s="339"/>
      <c r="AI802" s="339"/>
      <c r="AJ802" s="339"/>
      <c r="AK802" s="339"/>
    </row>
    <row r="803" spans="1:37" ht="12.75" customHeight="1">
      <c r="A803" s="339"/>
      <c r="B803" s="466"/>
      <c r="C803" s="339"/>
      <c r="D803" s="339"/>
      <c r="E803" s="339"/>
      <c r="F803" s="339"/>
      <c r="G803" s="339"/>
      <c r="H803" s="339"/>
      <c r="I803" s="339"/>
      <c r="J803" s="339"/>
      <c r="K803" s="339"/>
      <c r="L803" s="339"/>
      <c r="M803" s="340"/>
      <c r="N803" s="339"/>
      <c r="O803" s="339"/>
      <c r="P803" s="339"/>
      <c r="Q803" s="341"/>
      <c r="R803" s="178"/>
      <c r="S803" s="434"/>
      <c r="T803" s="434"/>
      <c r="U803" s="434"/>
      <c r="V803" s="339"/>
      <c r="W803" s="99">
        <f t="shared" si="16"/>
        <v>0</v>
      </c>
      <c r="X803" s="339"/>
      <c r="Y803" s="339"/>
      <c r="Z803" s="339"/>
      <c r="AA803" s="339"/>
      <c r="AB803" s="339"/>
      <c r="AC803" s="339"/>
      <c r="AD803" s="339"/>
      <c r="AE803" s="339"/>
      <c r="AF803" s="339"/>
      <c r="AG803" s="339"/>
      <c r="AH803" s="339"/>
      <c r="AI803" s="339"/>
      <c r="AJ803" s="339"/>
      <c r="AK803" s="339"/>
    </row>
    <row r="804" spans="1:37" ht="12.75" customHeight="1">
      <c r="A804" s="339"/>
      <c r="B804" s="466"/>
      <c r="C804" s="339"/>
      <c r="D804" s="339"/>
      <c r="E804" s="339"/>
      <c r="F804" s="339"/>
      <c r="G804" s="339"/>
      <c r="H804" s="339"/>
      <c r="I804" s="339"/>
      <c r="J804" s="339"/>
      <c r="K804" s="339"/>
      <c r="L804" s="339"/>
      <c r="M804" s="340"/>
      <c r="N804" s="339"/>
      <c r="O804" s="339"/>
      <c r="P804" s="339"/>
      <c r="Q804" s="341"/>
      <c r="R804" s="178"/>
      <c r="S804" s="434"/>
      <c r="T804" s="434"/>
      <c r="U804" s="434"/>
      <c r="V804" s="339"/>
      <c r="W804" s="99">
        <f t="shared" si="16"/>
        <v>0</v>
      </c>
      <c r="X804" s="339"/>
      <c r="Y804" s="339"/>
      <c r="Z804" s="339"/>
      <c r="AA804" s="339"/>
      <c r="AB804" s="339"/>
      <c r="AC804" s="339"/>
      <c r="AD804" s="339"/>
      <c r="AE804" s="339"/>
      <c r="AF804" s="339"/>
      <c r="AG804" s="339"/>
      <c r="AH804" s="339"/>
      <c r="AI804" s="339"/>
      <c r="AJ804" s="339"/>
      <c r="AK804" s="339"/>
    </row>
    <row r="805" spans="1:37" ht="12.75" customHeight="1">
      <c r="A805" s="339"/>
      <c r="B805" s="466"/>
      <c r="C805" s="339"/>
      <c r="D805" s="339"/>
      <c r="E805" s="339"/>
      <c r="F805" s="339"/>
      <c r="G805" s="339"/>
      <c r="H805" s="339"/>
      <c r="I805" s="339"/>
      <c r="J805" s="339"/>
      <c r="K805" s="339"/>
      <c r="L805" s="339"/>
      <c r="M805" s="340"/>
      <c r="N805" s="339"/>
      <c r="O805" s="339"/>
      <c r="P805" s="339"/>
      <c r="Q805" s="341"/>
      <c r="R805" s="178"/>
      <c r="S805" s="434"/>
      <c r="T805" s="434"/>
      <c r="U805" s="434"/>
      <c r="V805" s="339"/>
      <c r="W805" s="99">
        <f t="shared" si="16"/>
        <v>0</v>
      </c>
      <c r="X805" s="339"/>
      <c r="Y805" s="339"/>
      <c r="Z805" s="339"/>
      <c r="AA805" s="339"/>
      <c r="AB805" s="339"/>
      <c r="AC805" s="339"/>
      <c r="AD805" s="339"/>
      <c r="AE805" s="339"/>
      <c r="AF805" s="339"/>
      <c r="AG805" s="339"/>
      <c r="AH805" s="339"/>
      <c r="AI805" s="339"/>
      <c r="AJ805" s="339"/>
      <c r="AK805" s="339"/>
    </row>
    <row r="806" spans="1:37" ht="12.75" customHeight="1">
      <c r="A806" s="339"/>
      <c r="B806" s="466"/>
      <c r="C806" s="339"/>
      <c r="D806" s="339"/>
      <c r="E806" s="339"/>
      <c r="F806" s="339"/>
      <c r="G806" s="339"/>
      <c r="H806" s="339"/>
      <c r="I806" s="339"/>
      <c r="J806" s="339"/>
      <c r="K806" s="339"/>
      <c r="L806" s="339"/>
      <c r="M806" s="340"/>
      <c r="N806" s="339"/>
      <c r="O806" s="339"/>
      <c r="P806" s="339"/>
      <c r="Q806" s="341"/>
      <c r="R806" s="178"/>
      <c r="S806" s="434"/>
      <c r="T806" s="434"/>
      <c r="U806" s="434"/>
      <c r="V806" s="339"/>
      <c r="W806" s="99">
        <f t="shared" si="16"/>
        <v>0</v>
      </c>
      <c r="X806" s="339"/>
      <c r="Y806" s="339"/>
      <c r="Z806" s="339"/>
      <c r="AA806" s="339"/>
      <c r="AB806" s="339"/>
      <c r="AC806" s="339"/>
      <c r="AD806" s="339"/>
      <c r="AE806" s="339"/>
      <c r="AF806" s="339"/>
      <c r="AG806" s="339"/>
      <c r="AH806" s="339"/>
      <c r="AI806" s="339"/>
      <c r="AJ806" s="339"/>
      <c r="AK806" s="339"/>
    </row>
    <row r="807" spans="1:37" ht="12.75" customHeight="1">
      <c r="A807" s="339"/>
      <c r="B807" s="466"/>
      <c r="C807" s="339"/>
      <c r="D807" s="339"/>
      <c r="E807" s="339"/>
      <c r="F807" s="339"/>
      <c r="G807" s="339"/>
      <c r="H807" s="339"/>
      <c r="I807" s="339"/>
      <c r="J807" s="339"/>
      <c r="K807" s="339"/>
      <c r="L807" s="339"/>
      <c r="M807" s="340"/>
      <c r="N807" s="339"/>
      <c r="O807" s="339"/>
      <c r="P807" s="339"/>
      <c r="Q807" s="341"/>
      <c r="R807" s="178"/>
      <c r="S807" s="434"/>
      <c r="T807" s="434"/>
      <c r="U807" s="434"/>
      <c r="V807" s="339"/>
      <c r="W807" s="99">
        <f t="shared" si="16"/>
        <v>0</v>
      </c>
      <c r="X807" s="339"/>
      <c r="Y807" s="339"/>
      <c r="Z807" s="339"/>
      <c r="AA807" s="339"/>
      <c r="AB807" s="339"/>
      <c r="AC807" s="339"/>
      <c r="AD807" s="339"/>
      <c r="AE807" s="339"/>
      <c r="AF807" s="339"/>
      <c r="AG807" s="339"/>
      <c r="AH807" s="339"/>
      <c r="AI807" s="339"/>
      <c r="AJ807" s="339"/>
      <c r="AK807" s="339"/>
    </row>
    <row r="808" spans="1:37" ht="12.75" customHeight="1">
      <c r="A808" s="339"/>
      <c r="B808" s="466"/>
      <c r="C808" s="339"/>
      <c r="D808" s="339"/>
      <c r="E808" s="339"/>
      <c r="F808" s="339"/>
      <c r="G808" s="339"/>
      <c r="H808" s="339"/>
      <c r="I808" s="339"/>
      <c r="J808" s="339"/>
      <c r="K808" s="339"/>
      <c r="L808" s="339"/>
      <c r="M808" s="340"/>
      <c r="N808" s="339"/>
      <c r="O808" s="339"/>
      <c r="P808" s="339"/>
      <c r="Q808" s="341"/>
      <c r="R808" s="178"/>
      <c r="S808" s="434"/>
      <c r="T808" s="434"/>
      <c r="U808" s="434"/>
      <c r="V808" s="339"/>
      <c r="W808" s="99">
        <f t="shared" si="16"/>
        <v>0</v>
      </c>
      <c r="X808" s="339"/>
      <c r="Y808" s="339"/>
      <c r="Z808" s="339"/>
      <c r="AA808" s="339"/>
      <c r="AB808" s="339"/>
      <c r="AC808" s="339"/>
      <c r="AD808" s="339"/>
      <c r="AE808" s="339"/>
      <c r="AF808" s="339"/>
      <c r="AG808" s="339"/>
      <c r="AH808" s="339"/>
      <c r="AI808" s="339"/>
      <c r="AJ808" s="339"/>
      <c r="AK808" s="339"/>
    </row>
    <row r="809" spans="1:37" ht="12.75" customHeight="1">
      <c r="A809" s="339"/>
      <c r="B809" s="466"/>
      <c r="C809" s="339"/>
      <c r="D809" s="339"/>
      <c r="E809" s="339"/>
      <c r="F809" s="339"/>
      <c r="G809" s="339"/>
      <c r="H809" s="339"/>
      <c r="I809" s="339"/>
      <c r="J809" s="339"/>
      <c r="K809" s="339"/>
      <c r="L809" s="339"/>
      <c r="M809" s="340"/>
      <c r="N809" s="339"/>
      <c r="O809" s="339"/>
      <c r="P809" s="339"/>
      <c r="Q809" s="341"/>
      <c r="R809" s="178"/>
      <c r="S809" s="434"/>
      <c r="T809" s="434"/>
      <c r="U809" s="434"/>
      <c r="V809" s="339"/>
      <c r="W809" s="99">
        <f t="shared" si="16"/>
        <v>0</v>
      </c>
      <c r="X809" s="339"/>
      <c r="Y809" s="339"/>
      <c r="Z809" s="339"/>
      <c r="AA809" s="339"/>
      <c r="AB809" s="339"/>
      <c r="AC809" s="339"/>
      <c r="AD809" s="339"/>
      <c r="AE809" s="339"/>
      <c r="AF809" s="339"/>
      <c r="AG809" s="339"/>
      <c r="AH809" s="339"/>
      <c r="AI809" s="339"/>
      <c r="AJ809" s="339"/>
      <c r="AK809" s="339"/>
    </row>
    <row r="810" spans="1:37" ht="12.75" customHeight="1">
      <c r="A810" s="339"/>
      <c r="B810" s="466"/>
      <c r="C810" s="339"/>
      <c r="D810" s="339"/>
      <c r="E810" s="339"/>
      <c r="F810" s="339"/>
      <c r="G810" s="339"/>
      <c r="H810" s="339"/>
      <c r="I810" s="339"/>
      <c r="J810" s="339"/>
      <c r="K810" s="339"/>
      <c r="L810" s="339"/>
      <c r="M810" s="340"/>
      <c r="N810" s="339"/>
      <c r="O810" s="339"/>
      <c r="P810" s="339"/>
      <c r="Q810" s="341"/>
      <c r="R810" s="178"/>
      <c r="S810" s="434"/>
      <c r="T810" s="434"/>
      <c r="U810" s="434"/>
      <c r="V810" s="339"/>
      <c r="W810" s="99">
        <f t="shared" si="16"/>
        <v>0</v>
      </c>
      <c r="X810" s="339"/>
      <c r="Y810" s="339"/>
      <c r="Z810" s="339"/>
      <c r="AA810" s="339"/>
      <c r="AB810" s="339"/>
      <c r="AC810" s="339"/>
      <c r="AD810" s="339"/>
      <c r="AE810" s="339"/>
      <c r="AF810" s="339"/>
      <c r="AG810" s="339"/>
      <c r="AH810" s="339"/>
      <c r="AI810" s="339"/>
      <c r="AJ810" s="339"/>
      <c r="AK810" s="339"/>
    </row>
    <row r="811" spans="1:37" ht="12.75" customHeight="1">
      <c r="A811" s="339"/>
      <c r="B811" s="466"/>
      <c r="C811" s="339"/>
      <c r="D811" s="339"/>
      <c r="E811" s="339"/>
      <c r="F811" s="339"/>
      <c r="G811" s="339"/>
      <c r="H811" s="339"/>
      <c r="I811" s="339"/>
      <c r="J811" s="339"/>
      <c r="K811" s="339"/>
      <c r="L811" s="339"/>
      <c r="M811" s="340"/>
      <c r="N811" s="339"/>
      <c r="O811" s="339"/>
      <c r="P811" s="339"/>
      <c r="Q811" s="341"/>
      <c r="R811" s="178"/>
      <c r="S811" s="434"/>
      <c r="T811" s="434"/>
      <c r="U811" s="434"/>
      <c r="V811" s="339"/>
      <c r="W811" s="99">
        <f t="shared" si="16"/>
        <v>0</v>
      </c>
      <c r="X811" s="339"/>
      <c r="Y811" s="339"/>
      <c r="Z811" s="339"/>
      <c r="AA811" s="339"/>
      <c r="AB811" s="339"/>
      <c r="AC811" s="339"/>
      <c r="AD811" s="339"/>
      <c r="AE811" s="339"/>
      <c r="AF811" s="339"/>
      <c r="AG811" s="339"/>
      <c r="AH811" s="339"/>
      <c r="AI811" s="339"/>
      <c r="AJ811" s="339"/>
      <c r="AK811" s="339"/>
    </row>
    <row r="812" spans="1:37" ht="12.75" customHeight="1">
      <c r="A812" s="339"/>
      <c r="B812" s="466"/>
      <c r="C812" s="339"/>
      <c r="D812" s="339"/>
      <c r="E812" s="339"/>
      <c r="F812" s="339"/>
      <c r="G812" s="339"/>
      <c r="H812" s="339"/>
      <c r="I812" s="339"/>
      <c r="J812" s="339"/>
      <c r="K812" s="339"/>
      <c r="L812" s="339"/>
      <c r="M812" s="340"/>
      <c r="N812" s="339"/>
      <c r="O812" s="339"/>
      <c r="P812" s="339"/>
      <c r="Q812" s="341"/>
      <c r="R812" s="178"/>
      <c r="S812" s="434"/>
      <c r="T812" s="434"/>
      <c r="U812" s="434"/>
      <c r="V812" s="339"/>
      <c r="W812" s="99">
        <f t="shared" si="16"/>
        <v>0</v>
      </c>
      <c r="X812" s="339"/>
      <c r="Y812" s="339"/>
      <c r="Z812" s="339"/>
      <c r="AA812" s="339"/>
      <c r="AB812" s="339"/>
      <c r="AC812" s="339"/>
      <c r="AD812" s="339"/>
      <c r="AE812" s="339"/>
      <c r="AF812" s="339"/>
      <c r="AG812" s="339"/>
      <c r="AH812" s="339"/>
      <c r="AI812" s="339"/>
      <c r="AJ812" s="339"/>
      <c r="AK812" s="339"/>
    </row>
    <row r="813" spans="1:37" ht="12.75" customHeight="1">
      <c r="A813" s="339"/>
      <c r="B813" s="466"/>
      <c r="C813" s="339"/>
      <c r="D813" s="339"/>
      <c r="E813" s="339"/>
      <c r="F813" s="339"/>
      <c r="G813" s="339"/>
      <c r="H813" s="339"/>
      <c r="I813" s="339"/>
      <c r="J813" s="339"/>
      <c r="K813" s="339"/>
      <c r="L813" s="339"/>
      <c r="M813" s="340"/>
      <c r="N813" s="339"/>
      <c r="O813" s="339"/>
      <c r="P813" s="339"/>
      <c r="Q813" s="341"/>
      <c r="R813" s="178"/>
      <c r="S813" s="434"/>
      <c r="T813" s="434"/>
      <c r="U813" s="434"/>
      <c r="V813" s="339"/>
      <c r="W813" s="99">
        <f t="shared" si="16"/>
        <v>0</v>
      </c>
      <c r="X813" s="339"/>
      <c r="Y813" s="339"/>
      <c r="Z813" s="339"/>
      <c r="AA813" s="339"/>
      <c r="AB813" s="339"/>
      <c r="AC813" s="339"/>
      <c r="AD813" s="339"/>
      <c r="AE813" s="339"/>
      <c r="AF813" s="339"/>
      <c r="AG813" s="339"/>
      <c r="AH813" s="339"/>
      <c r="AI813" s="339"/>
      <c r="AJ813" s="339"/>
      <c r="AK813" s="339"/>
    </row>
    <row r="814" spans="1:37" ht="12.75" customHeight="1">
      <c r="A814" s="339"/>
      <c r="B814" s="466"/>
      <c r="C814" s="339"/>
      <c r="D814" s="339"/>
      <c r="E814" s="339"/>
      <c r="F814" s="339"/>
      <c r="G814" s="339"/>
      <c r="H814" s="339"/>
      <c r="I814" s="339"/>
      <c r="J814" s="339"/>
      <c r="K814" s="339"/>
      <c r="L814" s="339"/>
      <c r="M814" s="340"/>
      <c r="N814" s="339"/>
      <c r="O814" s="339"/>
      <c r="P814" s="339"/>
      <c r="Q814" s="341"/>
      <c r="R814" s="178"/>
      <c r="S814" s="434"/>
      <c r="T814" s="434"/>
      <c r="U814" s="434"/>
      <c r="V814" s="339"/>
      <c r="W814" s="99">
        <f t="shared" si="16"/>
        <v>0</v>
      </c>
      <c r="X814" s="339"/>
      <c r="Y814" s="339"/>
      <c r="Z814" s="339"/>
      <c r="AA814" s="339"/>
      <c r="AB814" s="339"/>
      <c r="AC814" s="339"/>
      <c r="AD814" s="339"/>
      <c r="AE814" s="339"/>
      <c r="AF814" s="339"/>
      <c r="AG814" s="339"/>
      <c r="AH814" s="339"/>
      <c r="AI814" s="339"/>
      <c r="AJ814" s="339"/>
      <c r="AK814" s="339"/>
    </row>
    <row r="815" spans="1:37" ht="12.75" customHeight="1">
      <c r="A815" s="339"/>
      <c r="B815" s="466"/>
      <c r="C815" s="339"/>
      <c r="D815" s="339"/>
      <c r="E815" s="339"/>
      <c r="F815" s="339"/>
      <c r="G815" s="339"/>
      <c r="H815" s="339"/>
      <c r="I815" s="339"/>
      <c r="J815" s="339"/>
      <c r="K815" s="339"/>
      <c r="L815" s="339"/>
      <c r="M815" s="340"/>
      <c r="N815" s="339"/>
      <c r="O815" s="339"/>
      <c r="P815" s="339"/>
      <c r="Q815" s="341"/>
      <c r="R815" s="178"/>
      <c r="S815" s="434"/>
      <c r="T815" s="434"/>
      <c r="U815" s="434"/>
      <c r="V815" s="339"/>
      <c r="W815" s="99">
        <f t="shared" si="16"/>
        <v>0</v>
      </c>
      <c r="X815" s="339"/>
      <c r="Y815" s="339"/>
      <c r="Z815" s="339"/>
      <c r="AA815" s="339"/>
      <c r="AB815" s="339"/>
      <c r="AC815" s="339"/>
      <c r="AD815" s="339"/>
      <c r="AE815" s="339"/>
      <c r="AF815" s="339"/>
      <c r="AG815" s="339"/>
      <c r="AH815" s="339"/>
      <c r="AI815" s="339"/>
      <c r="AJ815" s="339"/>
      <c r="AK815" s="339"/>
    </row>
    <row r="816" spans="1:37" ht="12.75" customHeight="1">
      <c r="A816" s="339"/>
      <c r="B816" s="466"/>
      <c r="C816" s="339"/>
      <c r="D816" s="339"/>
      <c r="E816" s="339"/>
      <c r="F816" s="339"/>
      <c r="G816" s="339"/>
      <c r="H816" s="339"/>
      <c r="I816" s="339"/>
      <c r="J816" s="339"/>
      <c r="K816" s="339"/>
      <c r="L816" s="339"/>
      <c r="M816" s="340"/>
      <c r="N816" s="339"/>
      <c r="O816" s="339"/>
      <c r="P816" s="339"/>
      <c r="Q816" s="341"/>
      <c r="R816" s="178"/>
      <c r="S816" s="434"/>
      <c r="T816" s="434"/>
      <c r="U816" s="434"/>
      <c r="V816" s="339"/>
      <c r="W816" s="99">
        <f t="shared" si="16"/>
        <v>0</v>
      </c>
      <c r="X816" s="339"/>
      <c r="Y816" s="339"/>
      <c r="Z816" s="339"/>
      <c r="AA816" s="339"/>
      <c r="AB816" s="339"/>
      <c r="AC816" s="339"/>
      <c r="AD816" s="339"/>
      <c r="AE816" s="339"/>
      <c r="AF816" s="339"/>
      <c r="AG816" s="339"/>
      <c r="AH816" s="339"/>
      <c r="AI816" s="339"/>
      <c r="AJ816" s="339"/>
      <c r="AK816" s="339"/>
    </row>
    <row r="817" spans="1:37" ht="12.75" customHeight="1">
      <c r="A817" s="339"/>
      <c r="B817" s="466"/>
      <c r="C817" s="339"/>
      <c r="D817" s="339"/>
      <c r="E817" s="339"/>
      <c r="F817" s="339"/>
      <c r="G817" s="339"/>
      <c r="H817" s="339"/>
      <c r="I817" s="339"/>
      <c r="J817" s="339"/>
      <c r="K817" s="339"/>
      <c r="L817" s="339"/>
      <c r="M817" s="340"/>
      <c r="N817" s="339"/>
      <c r="O817" s="339"/>
      <c r="P817" s="339"/>
      <c r="Q817" s="341"/>
      <c r="R817" s="178"/>
      <c r="S817" s="434"/>
      <c r="T817" s="434"/>
      <c r="U817" s="434"/>
      <c r="V817" s="339"/>
      <c r="W817" s="99">
        <f t="shared" si="16"/>
        <v>0</v>
      </c>
      <c r="X817" s="339"/>
      <c r="Y817" s="339"/>
      <c r="Z817" s="339"/>
      <c r="AA817" s="339"/>
      <c r="AB817" s="339"/>
      <c r="AC817" s="339"/>
      <c r="AD817" s="339"/>
      <c r="AE817" s="339"/>
      <c r="AF817" s="339"/>
      <c r="AG817" s="339"/>
      <c r="AH817" s="339"/>
      <c r="AI817" s="339"/>
      <c r="AJ817" s="339"/>
      <c r="AK817" s="339"/>
    </row>
    <row r="818" spans="1:37" ht="12.75" customHeight="1">
      <c r="A818" s="339"/>
      <c r="B818" s="466"/>
      <c r="C818" s="339"/>
      <c r="D818" s="339"/>
      <c r="E818" s="339"/>
      <c r="F818" s="339"/>
      <c r="G818" s="339"/>
      <c r="H818" s="339"/>
      <c r="I818" s="339"/>
      <c r="J818" s="339"/>
      <c r="K818" s="339"/>
      <c r="L818" s="339"/>
      <c r="M818" s="340"/>
      <c r="N818" s="339"/>
      <c r="O818" s="339"/>
      <c r="P818" s="339"/>
      <c r="Q818" s="341"/>
      <c r="R818" s="178"/>
      <c r="S818" s="434"/>
      <c r="T818" s="434"/>
      <c r="U818" s="434"/>
      <c r="V818" s="339"/>
      <c r="W818" s="99">
        <f t="shared" si="16"/>
        <v>0</v>
      </c>
      <c r="X818" s="339"/>
      <c r="Y818" s="339"/>
      <c r="Z818" s="339"/>
      <c r="AA818" s="339"/>
      <c r="AB818" s="339"/>
      <c r="AC818" s="339"/>
      <c r="AD818" s="339"/>
      <c r="AE818" s="339"/>
      <c r="AF818" s="339"/>
      <c r="AG818" s="339"/>
      <c r="AH818" s="339"/>
      <c r="AI818" s="339"/>
      <c r="AJ818" s="339"/>
      <c r="AK818" s="339"/>
    </row>
    <row r="819" spans="1:37" ht="12.75" customHeight="1">
      <c r="A819" s="339"/>
      <c r="B819" s="466"/>
      <c r="C819" s="339"/>
      <c r="D819" s="339"/>
      <c r="E819" s="339"/>
      <c r="F819" s="339"/>
      <c r="G819" s="339"/>
      <c r="H819" s="339"/>
      <c r="I819" s="339"/>
      <c r="J819" s="339"/>
      <c r="K819" s="339"/>
      <c r="L819" s="339"/>
      <c r="M819" s="340"/>
      <c r="N819" s="339"/>
      <c r="O819" s="339"/>
      <c r="P819" s="339"/>
      <c r="Q819" s="341"/>
      <c r="R819" s="178"/>
      <c r="S819" s="434"/>
      <c r="T819" s="434"/>
      <c r="U819" s="434"/>
      <c r="V819" s="339"/>
      <c r="W819" s="99">
        <f t="shared" si="16"/>
        <v>0</v>
      </c>
      <c r="X819" s="339"/>
      <c r="Y819" s="339"/>
      <c r="Z819" s="339"/>
      <c r="AA819" s="339"/>
      <c r="AB819" s="339"/>
      <c r="AC819" s="339"/>
      <c r="AD819" s="339"/>
      <c r="AE819" s="339"/>
      <c r="AF819" s="339"/>
      <c r="AG819" s="339"/>
      <c r="AH819" s="339"/>
      <c r="AI819" s="339"/>
      <c r="AJ819" s="339"/>
      <c r="AK819" s="339"/>
    </row>
    <row r="820" spans="1:37" ht="12.75" customHeight="1">
      <c r="A820" s="339"/>
      <c r="B820" s="466"/>
      <c r="C820" s="339"/>
      <c r="D820" s="339"/>
      <c r="E820" s="339"/>
      <c r="F820" s="339"/>
      <c r="G820" s="339"/>
      <c r="H820" s="339"/>
      <c r="I820" s="339"/>
      <c r="J820" s="339"/>
      <c r="K820" s="339"/>
      <c r="L820" s="339"/>
      <c r="M820" s="340"/>
      <c r="N820" s="339"/>
      <c r="O820" s="339"/>
      <c r="P820" s="339"/>
      <c r="Q820" s="341"/>
      <c r="R820" s="178"/>
      <c r="S820" s="434"/>
      <c r="T820" s="434"/>
      <c r="U820" s="434"/>
      <c r="V820" s="339"/>
      <c r="W820" s="99">
        <f t="shared" si="16"/>
        <v>0</v>
      </c>
      <c r="X820" s="339"/>
      <c r="Y820" s="339"/>
      <c r="Z820" s="339"/>
      <c r="AA820" s="339"/>
      <c r="AB820" s="339"/>
      <c r="AC820" s="339"/>
      <c r="AD820" s="339"/>
      <c r="AE820" s="339"/>
      <c r="AF820" s="339"/>
      <c r="AG820" s="339"/>
      <c r="AH820" s="339"/>
      <c r="AI820" s="339"/>
      <c r="AJ820" s="339"/>
      <c r="AK820" s="339"/>
    </row>
    <row r="821" spans="1:37" ht="12.75" customHeight="1">
      <c r="A821" s="339"/>
      <c r="B821" s="466"/>
      <c r="C821" s="339"/>
      <c r="D821" s="339"/>
      <c r="E821" s="339"/>
      <c r="F821" s="339"/>
      <c r="G821" s="339"/>
      <c r="H821" s="339"/>
      <c r="I821" s="339"/>
      <c r="J821" s="339"/>
      <c r="K821" s="339"/>
      <c r="L821" s="339"/>
      <c r="M821" s="340"/>
      <c r="N821" s="339"/>
      <c r="O821" s="339"/>
      <c r="P821" s="339"/>
      <c r="Q821" s="341"/>
      <c r="R821" s="178"/>
      <c r="S821" s="434"/>
      <c r="T821" s="434"/>
      <c r="U821" s="434"/>
      <c r="V821" s="339"/>
      <c r="W821" s="99">
        <f t="shared" si="16"/>
        <v>0</v>
      </c>
      <c r="X821" s="339"/>
      <c r="Y821" s="339"/>
      <c r="Z821" s="339"/>
      <c r="AA821" s="339"/>
      <c r="AB821" s="339"/>
      <c r="AC821" s="339"/>
      <c r="AD821" s="339"/>
      <c r="AE821" s="339"/>
      <c r="AF821" s="339"/>
      <c r="AG821" s="339"/>
      <c r="AH821" s="339"/>
      <c r="AI821" s="339"/>
      <c r="AJ821" s="339"/>
      <c r="AK821" s="339"/>
    </row>
    <row r="822" spans="1:37" ht="12.75" customHeight="1">
      <c r="A822" s="339"/>
      <c r="B822" s="466"/>
      <c r="C822" s="339"/>
      <c r="D822" s="339"/>
      <c r="E822" s="339"/>
      <c r="F822" s="339"/>
      <c r="G822" s="339"/>
      <c r="H822" s="339"/>
      <c r="I822" s="339"/>
      <c r="J822" s="339"/>
      <c r="K822" s="339"/>
      <c r="L822" s="339"/>
      <c r="M822" s="340"/>
      <c r="N822" s="339"/>
      <c r="O822" s="339"/>
      <c r="P822" s="339"/>
      <c r="Q822" s="341"/>
      <c r="R822" s="178"/>
      <c r="S822" s="434"/>
      <c r="T822" s="434"/>
      <c r="U822" s="434"/>
      <c r="V822" s="339"/>
      <c r="W822" s="99">
        <f t="shared" si="16"/>
        <v>0</v>
      </c>
      <c r="X822" s="339"/>
      <c r="Y822" s="339"/>
      <c r="Z822" s="339"/>
      <c r="AA822" s="339"/>
      <c r="AB822" s="339"/>
      <c r="AC822" s="339"/>
      <c r="AD822" s="339"/>
      <c r="AE822" s="339"/>
      <c r="AF822" s="339"/>
      <c r="AG822" s="339"/>
      <c r="AH822" s="339"/>
      <c r="AI822" s="339"/>
      <c r="AJ822" s="339"/>
      <c r="AK822" s="339"/>
    </row>
    <row r="823" spans="1:37" ht="12.75" customHeight="1">
      <c r="A823" s="339"/>
      <c r="B823" s="466"/>
      <c r="C823" s="339"/>
      <c r="D823" s="339"/>
      <c r="E823" s="339"/>
      <c r="F823" s="339"/>
      <c r="G823" s="339"/>
      <c r="H823" s="339"/>
      <c r="I823" s="339"/>
      <c r="J823" s="339"/>
      <c r="K823" s="339"/>
      <c r="L823" s="339"/>
      <c r="M823" s="340"/>
      <c r="N823" s="339"/>
      <c r="O823" s="339"/>
      <c r="P823" s="339"/>
      <c r="Q823" s="341"/>
      <c r="R823" s="178"/>
      <c r="S823" s="434"/>
      <c r="T823" s="434"/>
      <c r="U823" s="434"/>
      <c r="V823" s="339"/>
      <c r="W823" s="99">
        <f t="shared" si="16"/>
        <v>0</v>
      </c>
      <c r="X823" s="339"/>
      <c r="Y823" s="339"/>
      <c r="Z823" s="339"/>
      <c r="AA823" s="339"/>
      <c r="AB823" s="339"/>
      <c r="AC823" s="339"/>
      <c r="AD823" s="339"/>
      <c r="AE823" s="339"/>
      <c r="AF823" s="339"/>
      <c r="AG823" s="339"/>
      <c r="AH823" s="339"/>
      <c r="AI823" s="339"/>
      <c r="AJ823" s="339"/>
      <c r="AK823" s="339"/>
    </row>
    <row r="824" spans="1:37" ht="12.75" customHeight="1">
      <c r="A824" s="339"/>
      <c r="B824" s="466"/>
      <c r="C824" s="339"/>
      <c r="D824" s="339"/>
      <c r="E824" s="339"/>
      <c r="F824" s="339"/>
      <c r="G824" s="339"/>
      <c r="H824" s="339"/>
      <c r="I824" s="339"/>
      <c r="J824" s="339"/>
      <c r="K824" s="339"/>
      <c r="L824" s="339"/>
      <c r="M824" s="340"/>
      <c r="N824" s="339"/>
      <c r="O824" s="339"/>
      <c r="P824" s="339"/>
      <c r="Q824" s="341"/>
      <c r="R824" s="178"/>
      <c r="S824" s="434"/>
      <c r="T824" s="434"/>
      <c r="U824" s="434"/>
      <c r="V824" s="339"/>
      <c r="W824" s="99">
        <f t="shared" si="16"/>
        <v>0</v>
      </c>
      <c r="X824" s="339"/>
      <c r="Y824" s="339"/>
      <c r="Z824" s="339"/>
      <c r="AA824" s="339"/>
      <c r="AB824" s="339"/>
      <c r="AC824" s="339"/>
      <c r="AD824" s="339"/>
      <c r="AE824" s="339"/>
      <c r="AF824" s="339"/>
      <c r="AG824" s="339"/>
      <c r="AH824" s="339"/>
      <c r="AI824" s="339"/>
      <c r="AJ824" s="339"/>
      <c r="AK824" s="339"/>
    </row>
    <row r="825" spans="1:37" ht="12.75" customHeight="1">
      <c r="A825" s="339"/>
      <c r="B825" s="466"/>
      <c r="C825" s="339"/>
      <c r="D825" s="339"/>
      <c r="E825" s="339"/>
      <c r="F825" s="339"/>
      <c r="G825" s="339"/>
      <c r="H825" s="339"/>
      <c r="I825" s="339"/>
      <c r="J825" s="339"/>
      <c r="K825" s="339"/>
      <c r="L825" s="339"/>
      <c r="M825" s="340"/>
      <c r="N825" s="339"/>
      <c r="O825" s="339"/>
      <c r="P825" s="339"/>
      <c r="Q825" s="341"/>
      <c r="R825" s="178"/>
      <c r="S825" s="434"/>
      <c r="T825" s="434"/>
      <c r="U825" s="434"/>
      <c r="V825" s="339"/>
      <c r="W825" s="99">
        <f t="shared" si="16"/>
        <v>0</v>
      </c>
      <c r="X825" s="339"/>
      <c r="Y825" s="339"/>
      <c r="Z825" s="339"/>
      <c r="AA825" s="339"/>
      <c r="AB825" s="339"/>
      <c r="AC825" s="339"/>
      <c r="AD825" s="339"/>
      <c r="AE825" s="339"/>
      <c r="AF825" s="339"/>
      <c r="AG825" s="339"/>
      <c r="AH825" s="339"/>
      <c r="AI825" s="339"/>
      <c r="AJ825" s="339"/>
      <c r="AK825" s="339"/>
    </row>
    <row r="826" spans="1:37" ht="12.75" customHeight="1">
      <c r="A826" s="339"/>
      <c r="B826" s="466"/>
      <c r="C826" s="339"/>
      <c r="D826" s="339"/>
      <c r="E826" s="339"/>
      <c r="F826" s="339"/>
      <c r="G826" s="339"/>
      <c r="H826" s="339"/>
      <c r="I826" s="339"/>
      <c r="J826" s="339"/>
      <c r="K826" s="339"/>
      <c r="L826" s="339"/>
      <c r="M826" s="340"/>
      <c r="N826" s="339"/>
      <c r="O826" s="339"/>
      <c r="P826" s="339"/>
      <c r="Q826" s="341"/>
      <c r="R826" s="178"/>
      <c r="S826" s="434"/>
      <c r="T826" s="434"/>
      <c r="U826" s="434"/>
      <c r="V826" s="339"/>
      <c r="W826" s="99">
        <f t="shared" si="16"/>
        <v>0</v>
      </c>
      <c r="X826" s="339"/>
      <c r="Y826" s="339"/>
      <c r="Z826" s="339"/>
      <c r="AA826" s="339"/>
      <c r="AB826" s="339"/>
      <c r="AC826" s="339"/>
      <c r="AD826" s="339"/>
      <c r="AE826" s="339"/>
      <c r="AF826" s="339"/>
      <c r="AG826" s="339"/>
      <c r="AH826" s="339"/>
      <c r="AI826" s="339"/>
      <c r="AJ826" s="339"/>
      <c r="AK826" s="339"/>
    </row>
    <row r="827" spans="1:37" ht="12.75" customHeight="1">
      <c r="A827" s="339"/>
      <c r="B827" s="466"/>
      <c r="C827" s="339"/>
      <c r="D827" s="339"/>
      <c r="E827" s="339"/>
      <c r="F827" s="339"/>
      <c r="G827" s="339"/>
      <c r="H827" s="339"/>
      <c r="I827" s="339"/>
      <c r="J827" s="339"/>
      <c r="K827" s="339"/>
      <c r="L827" s="339"/>
      <c r="M827" s="340"/>
      <c r="N827" s="339"/>
      <c r="O827" s="339"/>
      <c r="P827" s="339"/>
      <c r="Q827" s="341"/>
      <c r="R827" s="178"/>
      <c r="S827" s="434"/>
      <c r="T827" s="434"/>
      <c r="U827" s="434"/>
      <c r="V827" s="339"/>
      <c r="W827" s="99">
        <f t="shared" si="16"/>
        <v>0</v>
      </c>
      <c r="X827" s="339"/>
      <c r="Y827" s="339"/>
      <c r="Z827" s="339"/>
      <c r="AA827" s="339"/>
      <c r="AB827" s="339"/>
      <c r="AC827" s="339"/>
      <c r="AD827" s="339"/>
      <c r="AE827" s="339"/>
      <c r="AF827" s="339"/>
      <c r="AG827" s="339"/>
      <c r="AH827" s="339"/>
      <c r="AI827" s="339"/>
      <c r="AJ827" s="339"/>
      <c r="AK827" s="339"/>
    </row>
    <row r="828" spans="1:37" ht="12.75" customHeight="1">
      <c r="A828" s="339"/>
      <c r="B828" s="466"/>
      <c r="C828" s="339"/>
      <c r="D828" s="339"/>
      <c r="E828" s="339"/>
      <c r="F828" s="339"/>
      <c r="G828" s="339"/>
      <c r="H828" s="339"/>
      <c r="I828" s="339"/>
      <c r="J828" s="339"/>
      <c r="K828" s="339"/>
      <c r="L828" s="339"/>
      <c r="M828" s="340"/>
      <c r="N828" s="339"/>
      <c r="O828" s="339"/>
      <c r="P828" s="339"/>
      <c r="Q828" s="341"/>
      <c r="R828" s="178"/>
      <c r="S828" s="434"/>
      <c r="T828" s="434"/>
      <c r="U828" s="434"/>
      <c r="V828" s="339"/>
      <c r="W828" s="99">
        <f t="shared" si="16"/>
        <v>0</v>
      </c>
      <c r="X828" s="339"/>
      <c r="Y828" s="339"/>
      <c r="Z828" s="339"/>
      <c r="AA828" s="339"/>
      <c r="AB828" s="339"/>
      <c r="AC828" s="339"/>
      <c r="AD828" s="339"/>
      <c r="AE828" s="339"/>
      <c r="AF828" s="339"/>
      <c r="AG828" s="339"/>
      <c r="AH828" s="339"/>
      <c r="AI828" s="339"/>
      <c r="AJ828" s="339"/>
      <c r="AK828" s="339"/>
    </row>
    <row r="829" spans="1:37" ht="12.75" customHeight="1">
      <c r="A829" s="339"/>
      <c r="B829" s="466"/>
      <c r="C829" s="339"/>
      <c r="D829" s="339"/>
      <c r="E829" s="339"/>
      <c r="F829" s="339"/>
      <c r="G829" s="339"/>
      <c r="H829" s="339"/>
      <c r="I829" s="339"/>
      <c r="J829" s="339"/>
      <c r="K829" s="339"/>
      <c r="L829" s="339"/>
      <c r="M829" s="340"/>
      <c r="N829" s="339"/>
      <c r="O829" s="339"/>
      <c r="P829" s="339"/>
      <c r="Q829" s="341"/>
      <c r="R829" s="178"/>
      <c r="S829" s="434"/>
      <c r="T829" s="434"/>
      <c r="U829" s="434"/>
      <c r="V829" s="339"/>
      <c r="W829" s="99">
        <f t="shared" si="16"/>
        <v>0</v>
      </c>
      <c r="X829" s="339"/>
      <c r="Y829" s="339"/>
      <c r="Z829" s="339"/>
      <c r="AA829" s="339"/>
      <c r="AB829" s="339"/>
      <c r="AC829" s="339"/>
      <c r="AD829" s="339"/>
      <c r="AE829" s="339"/>
      <c r="AF829" s="339"/>
      <c r="AG829" s="339"/>
      <c r="AH829" s="339"/>
      <c r="AI829" s="339"/>
      <c r="AJ829" s="339"/>
      <c r="AK829" s="339"/>
    </row>
    <row r="830" spans="1:37" ht="12.75" customHeight="1">
      <c r="A830" s="339"/>
      <c r="B830" s="466"/>
      <c r="C830" s="339"/>
      <c r="D830" s="339"/>
      <c r="E830" s="339"/>
      <c r="F830" s="339"/>
      <c r="G830" s="339"/>
      <c r="H830" s="339"/>
      <c r="I830" s="339"/>
      <c r="J830" s="339"/>
      <c r="K830" s="339"/>
      <c r="L830" s="339"/>
      <c r="M830" s="340"/>
      <c r="N830" s="339"/>
      <c r="O830" s="339"/>
      <c r="P830" s="339"/>
      <c r="Q830" s="341"/>
      <c r="R830" s="178"/>
      <c r="S830" s="434"/>
      <c r="T830" s="434"/>
      <c r="U830" s="434"/>
      <c r="V830" s="339"/>
      <c r="W830" s="99">
        <f t="shared" si="16"/>
        <v>0</v>
      </c>
      <c r="X830" s="339"/>
      <c r="Y830" s="339"/>
      <c r="Z830" s="339"/>
      <c r="AA830" s="339"/>
      <c r="AB830" s="339"/>
      <c r="AC830" s="339"/>
      <c r="AD830" s="339"/>
      <c r="AE830" s="339"/>
      <c r="AF830" s="339"/>
      <c r="AG830" s="339"/>
      <c r="AH830" s="339"/>
      <c r="AI830" s="339"/>
      <c r="AJ830" s="339"/>
      <c r="AK830" s="339"/>
    </row>
    <row r="831" spans="1:37" ht="12.75" customHeight="1">
      <c r="A831" s="339"/>
      <c r="B831" s="466"/>
      <c r="C831" s="339"/>
      <c r="D831" s="339"/>
      <c r="E831" s="339"/>
      <c r="F831" s="339"/>
      <c r="G831" s="339"/>
      <c r="H831" s="339"/>
      <c r="I831" s="339"/>
      <c r="J831" s="339"/>
      <c r="K831" s="339"/>
      <c r="L831" s="339"/>
      <c r="M831" s="340"/>
      <c r="N831" s="339"/>
      <c r="O831" s="339"/>
      <c r="P831" s="339"/>
      <c r="Q831" s="341"/>
      <c r="R831" s="178"/>
      <c r="S831" s="434"/>
      <c r="T831" s="434"/>
      <c r="U831" s="434"/>
      <c r="V831" s="339"/>
      <c r="W831" s="99">
        <f t="shared" si="16"/>
        <v>0</v>
      </c>
      <c r="X831" s="339"/>
      <c r="Y831" s="339"/>
      <c r="Z831" s="339"/>
      <c r="AA831" s="339"/>
      <c r="AB831" s="339"/>
      <c r="AC831" s="339"/>
      <c r="AD831" s="339"/>
      <c r="AE831" s="339"/>
      <c r="AF831" s="339"/>
      <c r="AG831" s="339"/>
      <c r="AH831" s="339"/>
      <c r="AI831" s="339"/>
      <c r="AJ831" s="339"/>
      <c r="AK831" s="339"/>
    </row>
    <row r="832" spans="1:37" ht="12.75" customHeight="1">
      <c r="A832" s="339"/>
      <c r="B832" s="466"/>
      <c r="C832" s="339"/>
      <c r="D832" s="339"/>
      <c r="E832" s="339"/>
      <c r="F832" s="339"/>
      <c r="G832" s="339"/>
      <c r="H832" s="339"/>
      <c r="I832" s="339"/>
      <c r="J832" s="339"/>
      <c r="K832" s="339"/>
      <c r="L832" s="339"/>
      <c r="M832" s="340"/>
      <c r="N832" s="339"/>
      <c r="O832" s="339"/>
      <c r="P832" s="339"/>
      <c r="Q832" s="341"/>
      <c r="R832" s="178"/>
      <c r="S832" s="434"/>
      <c r="T832" s="434"/>
      <c r="U832" s="434"/>
      <c r="V832" s="339"/>
      <c r="W832" s="99">
        <f t="shared" si="16"/>
        <v>0</v>
      </c>
      <c r="X832" s="339"/>
      <c r="Y832" s="339"/>
      <c r="Z832" s="339"/>
      <c r="AA832" s="339"/>
      <c r="AB832" s="339"/>
      <c r="AC832" s="339"/>
      <c r="AD832" s="339"/>
      <c r="AE832" s="339"/>
      <c r="AF832" s="339"/>
      <c r="AG832" s="339"/>
      <c r="AH832" s="339"/>
      <c r="AI832" s="339"/>
      <c r="AJ832" s="339"/>
      <c r="AK832" s="339"/>
    </row>
    <row r="833" spans="1:37" ht="12.75" customHeight="1">
      <c r="A833" s="339"/>
      <c r="B833" s="466"/>
      <c r="C833" s="339"/>
      <c r="D833" s="339"/>
      <c r="E833" s="339"/>
      <c r="F833" s="339"/>
      <c r="G833" s="339"/>
      <c r="H833" s="339"/>
      <c r="I833" s="339"/>
      <c r="J833" s="339"/>
      <c r="K833" s="339"/>
      <c r="L833" s="339"/>
      <c r="M833" s="340"/>
      <c r="N833" s="339"/>
      <c r="O833" s="339"/>
      <c r="P833" s="339"/>
      <c r="Q833" s="341"/>
      <c r="R833" s="178"/>
      <c r="S833" s="434"/>
      <c r="T833" s="434"/>
      <c r="U833" s="434"/>
      <c r="V833" s="339"/>
      <c r="W833" s="99">
        <f t="shared" si="16"/>
        <v>0</v>
      </c>
      <c r="X833" s="339"/>
      <c r="Y833" s="339"/>
      <c r="Z833" s="339"/>
      <c r="AA833" s="339"/>
      <c r="AB833" s="339"/>
      <c r="AC833" s="339"/>
      <c r="AD833" s="339"/>
      <c r="AE833" s="339"/>
      <c r="AF833" s="339"/>
      <c r="AG833" s="339"/>
      <c r="AH833" s="339"/>
      <c r="AI833" s="339"/>
      <c r="AJ833" s="339"/>
      <c r="AK833" s="339"/>
    </row>
    <row r="834" spans="1:37" ht="12.75" customHeight="1">
      <c r="A834" s="339"/>
      <c r="B834" s="466"/>
      <c r="C834" s="339"/>
      <c r="D834" s="339"/>
      <c r="E834" s="339"/>
      <c r="F834" s="339"/>
      <c r="G834" s="339"/>
      <c r="H834" s="339"/>
      <c r="I834" s="339"/>
      <c r="J834" s="339"/>
      <c r="K834" s="339"/>
      <c r="L834" s="339"/>
      <c r="M834" s="340"/>
      <c r="N834" s="339"/>
      <c r="O834" s="339"/>
      <c r="P834" s="339"/>
      <c r="Q834" s="341"/>
      <c r="R834" s="178"/>
      <c r="S834" s="434"/>
      <c r="T834" s="434"/>
      <c r="U834" s="434"/>
      <c r="V834" s="339"/>
      <c r="W834" s="99">
        <f t="shared" si="16"/>
        <v>0</v>
      </c>
      <c r="X834" s="339"/>
      <c r="Y834" s="339"/>
      <c r="Z834" s="339"/>
      <c r="AA834" s="339"/>
      <c r="AB834" s="339"/>
      <c r="AC834" s="339"/>
      <c r="AD834" s="339"/>
      <c r="AE834" s="339"/>
      <c r="AF834" s="339"/>
      <c r="AG834" s="339"/>
      <c r="AH834" s="339"/>
      <c r="AI834" s="339"/>
      <c r="AJ834" s="339"/>
      <c r="AK834" s="339"/>
    </row>
    <row r="835" spans="1:37" ht="12.75" customHeight="1">
      <c r="A835" s="339"/>
      <c r="B835" s="466"/>
      <c r="C835" s="339"/>
      <c r="D835" s="339"/>
      <c r="E835" s="339"/>
      <c r="F835" s="339"/>
      <c r="G835" s="339"/>
      <c r="H835" s="339"/>
      <c r="I835" s="339"/>
      <c r="J835" s="339"/>
      <c r="K835" s="339"/>
      <c r="L835" s="339"/>
      <c r="M835" s="340"/>
      <c r="N835" s="339"/>
      <c r="O835" s="339"/>
      <c r="P835" s="339"/>
      <c r="Q835" s="341"/>
      <c r="R835" s="178"/>
      <c r="S835" s="434"/>
      <c r="T835" s="434"/>
      <c r="U835" s="434"/>
      <c r="V835" s="339"/>
      <c r="W835" s="99">
        <f t="shared" si="16"/>
        <v>0</v>
      </c>
      <c r="X835" s="339"/>
      <c r="Y835" s="339"/>
      <c r="Z835" s="339"/>
      <c r="AA835" s="339"/>
      <c r="AB835" s="339"/>
      <c r="AC835" s="339"/>
      <c r="AD835" s="339"/>
      <c r="AE835" s="339"/>
      <c r="AF835" s="339"/>
      <c r="AG835" s="339"/>
      <c r="AH835" s="339"/>
      <c r="AI835" s="339"/>
      <c r="AJ835" s="339"/>
      <c r="AK835" s="339"/>
    </row>
    <row r="836" spans="1:37" ht="12.75" customHeight="1">
      <c r="A836" s="339"/>
      <c r="B836" s="466"/>
      <c r="C836" s="339"/>
      <c r="D836" s="339"/>
      <c r="E836" s="339"/>
      <c r="F836" s="339"/>
      <c r="G836" s="339"/>
      <c r="H836" s="339"/>
      <c r="I836" s="339"/>
      <c r="J836" s="339"/>
      <c r="K836" s="339"/>
      <c r="L836" s="339"/>
      <c r="M836" s="340"/>
      <c r="N836" s="339"/>
      <c r="O836" s="339"/>
      <c r="P836" s="339"/>
      <c r="Q836" s="341"/>
      <c r="R836" s="178"/>
      <c r="S836" s="434"/>
      <c r="T836" s="434"/>
      <c r="U836" s="434"/>
      <c r="V836" s="339"/>
      <c r="W836" s="99">
        <f t="shared" si="16"/>
        <v>0</v>
      </c>
      <c r="X836" s="339"/>
      <c r="Y836" s="339"/>
      <c r="Z836" s="339"/>
      <c r="AA836" s="339"/>
      <c r="AB836" s="339"/>
      <c r="AC836" s="339"/>
      <c r="AD836" s="339"/>
      <c r="AE836" s="339"/>
      <c r="AF836" s="339"/>
      <c r="AG836" s="339"/>
      <c r="AH836" s="339"/>
      <c r="AI836" s="339"/>
      <c r="AJ836" s="339"/>
      <c r="AK836" s="339"/>
    </row>
    <row r="837" spans="1:37" ht="12.75" customHeight="1">
      <c r="A837" s="339"/>
      <c r="B837" s="466"/>
      <c r="C837" s="339"/>
      <c r="D837" s="339"/>
      <c r="E837" s="339"/>
      <c r="F837" s="339"/>
      <c r="G837" s="339"/>
      <c r="H837" s="339"/>
      <c r="I837" s="339"/>
      <c r="J837" s="339"/>
      <c r="K837" s="339"/>
      <c r="L837" s="339"/>
      <c r="M837" s="340"/>
      <c r="N837" s="339"/>
      <c r="O837" s="339"/>
      <c r="P837" s="339"/>
      <c r="Q837" s="341"/>
      <c r="R837" s="178"/>
      <c r="S837" s="434"/>
      <c r="T837" s="434"/>
      <c r="U837" s="434"/>
      <c r="V837" s="339"/>
      <c r="W837" s="99">
        <f t="shared" si="16"/>
        <v>0</v>
      </c>
      <c r="X837" s="339"/>
      <c r="Y837" s="339"/>
      <c r="Z837" s="339"/>
      <c r="AA837" s="339"/>
      <c r="AB837" s="339"/>
      <c r="AC837" s="339"/>
      <c r="AD837" s="339"/>
      <c r="AE837" s="339"/>
      <c r="AF837" s="339"/>
      <c r="AG837" s="339"/>
      <c r="AH837" s="339"/>
      <c r="AI837" s="339"/>
      <c r="AJ837" s="339"/>
      <c r="AK837" s="339"/>
    </row>
    <row r="838" spans="1:37" ht="12.75" customHeight="1">
      <c r="A838" s="339"/>
      <c r="B838" s="466"/>
      <c r="C838" s="339"/>
      <c r="D838" s="339"/>
      <c r="E838" s="339"/>
      <c r="F838" s="339"/>
      <c r="G838" s="339"/>
      <c r="H838" s="339"/>
      <c r="I838" s="339"/>
      <c r="J838" s="339"/>
      <c r="K838" s="339"/>
      <c r="L838" s="339"/>
      <c r="M838" s="340"/>
      <c r="N838" s="339"/>
      <c r="O838" s="339"/>
      <c r="P838" s="339"/>
      <c r="Q838" s="341"/>
      <c r="R838" s="178"/>
      <c r="S838" s="434"/>
      <c r="T838" s="434"/>
      <c r="U838" s="434"/>
      <c r="V838" s="339"/>
      <c r="W838" s="99">
        <f t="shared" si="16"/>
        <v>0</v>
      </c>
      <c r="X838" s="339"/>
      <c r="Y838" s="339"/>
      <c r="Z838" s="339"/>
      <c r="AA838" s="339"/>
      <c r="AB838" s="339"/>
      <c r="AC838" s="339"/>
      <c r="AD838" s="339"/>
      <c r="AE838" s="339"/>
      <c r="AF838" s="339"/>
      <c r="AG838" s="339"/>
      <c r="AH838" s="339"/>
      <c r="AI838" s="339"/>
      <c r="AJ838" s="339"/>
      <c r="AK838" s="339"/>
    </row>
    <row r="839" spans="1:37" ht="12.75" customHeight="1">
      <c r="A839" s="339"/>
      <c r="B839" s="466"/>
      <c r="C839" s="339"/>
      <c r="D839" s="339"/>
      <c r="E839" s="339"/>
      <c r="F839" s="339"/>
      <c r="G839" s="339"/>
      <c r="H839" s="339"/>
      <c r="I839" s="339"/>
      <c r="J839" s="339"/>
      <c r="K839" s="339"/>
      <c r="L839" s="339"/>
      <c r="M839" s="340"/>
      <c r="N839" s="339"/>
      <c r="O839" s="339"/>
      <c r="P839" s="339"/>
      <c r="Q839" s="341"/>
      <c r="R839" s="178"/>
      <c r="S839" s="434"/>
      <c r="T839" s="434"/>
      <c r="U839" s="434"/>
      <c r="V839" s="339"/>
      <c r="W839" s="99">
        <f t="shared" si="16"/>
        <v>0</v>
      </c>
      <c r="X839" s="339"/>
      <c r="Y839" s="339"/>
      <c r="Z839" s="339"/>
      <c r="AA839" s="339"/>
      <c r="AB839" s="339"/>
      <c r="AC839" s="339"/>
      <c r="AD839" s="339"/>
      <c r="AE839" s="339"/>
      <c r="AF839" s="339"/>
      <c r="AG839" s="339"/>
      <c r="AH839" s="339"/>
      <c r="AI839" s="339"/>
      <c r="AJ839" s="339"/>
      <c r="AK839" s="339"/>
    </row>
    <row r="840" spans="1:37" ht="12.75" customHeight="1">
      <c r="A840" s="339"/>
      <c r="B840" s="466"/>
      <c r="C840" s="339"/>
      <c r="D840" s="339"/>
      <c r="E840" s="339"/>
      <c r="F840" s="339"/>
      <c r="G840" s="339"/>
      <c r="H840" s="339"/>
      <c r="I840" s="339"/>
      <c r="J840" s="339"/>
      <c r="K840" s="339"/>
      <c r="L840" s="339"/>
      <c r="M840" s="340"/>
      <c r="N840" s="339"/>
      <c r="O840" s="339"/>
      <c r="P840" s="339"/>
      <c r="Q840" s="341"/>
      <c r="R840" s="178"/>
      <c r="S840" s="434"/>
      <c r="T840" s="434"/>
      <c r="U840" s="434"/>
      <c r="V840" s="339"/>
      <c r="W840" s="99">
        <f t="shared" si="16"/>
        <v>0</v>
      </c>
      <c r="X840" s="339"/>
      <c r="Y840" s="339"/>
      <c r="Z840" s="339"/>
      <c r="AA840" s="339"/>
      <c r="AB840" s="339"/>
      <c r="AC840" s="339"/>
      <c r="AD840" s="339"/>
      <c r="AE840" s="339"/>
      <c r="AF840" s="339"/>
      <c r="AG840" s="339"/>
      <c r="AH840" s="339"/>
      <c r="AI840" s="339"/>
      <c r="AJ840" s="339"/>
      <c r="AK840" s="339"/>
    </row>
    <row r="841" spans="1:37" ht="12.75" customHeight="1">
      <c r="A841" s="339"/>
      <c r="B841" s="466"/>
      <c r="C841" s="339"/>
      <c r="D841" s="339"/>
      <c r="E841" s="339"/>
      <c r="F841" s="339"/>
      <c r="G841" s="339"/>
      <c r="H841" s="339"/>
      <c r="I841" s="339"/>
      <c r="J841" s="339"/>
      <c r="K841" s="339"/>
      <c r="L841" s="339"/>
      <c r="M841" s="340"/>
      <c r="N841" s="339"/>
      <c r="O841" s="339"/>
      <c r="P841" s="339"/>
      <c r="Q841" s="341"/>
      <c r="R841" s="178"/>
      <c r="S841" s="434"/>
      <c r="T841" s="434"/>
      <c r="U841" s="434"/>
      <c r="V841" s="339"/>
      <c r="W841" s="99">
        <f t="shared" si="16"/>
        <v>0</v>
      </c>
      <c r="X841" s="339"/>
      <c r="Y841" s="339"/>
      <c r="Z841" s="339"/>
      <c r="AA841" s="339"/>
      <c r="AB841" s="339"/>
      <c r="AC841" s="339"/>
      <c r="AD841" s="339"/>
      <c r="AE841" s="339"/>
      <c r="AF841" s="339"/>
      <c r="AG841" s="339"/>
      <c r="AH841" s="339"/>
      <c r="AI841" s="339"/>
      <c r="AJ841" s="339"/>
      <c r="AK841" s="339"/>
    </row>
    <row r="842" spans="1:37" ht="12.75" customHeight="1">
      <c r="A842" s="339"/>
      <c r="B842" s="466"/>
      <c r="C842" s="339"/>
      <c r="D842" s="339"/>
      <c r="E842" s="339"/>
      <c r="F842" s="339"/>
      <c r="G842" s="339"/>
      <c r="H842" s="339"/>
      <c r="I842" s="339"/>
      <c r="J842" s="339"/>
      <c r="K842" s="339"/>
      <c r="L842" s="339"/>
      <c r="M842" s="340"/>
      <c r="N842" s="339"/>
      <c r="O842" s="339"/>
      <c r="P842" s="339"/>
      <c r="Q842" s="341"/>
      <c r="R842" s="178"/>
      <c r="S842" s="434"/>
      <c r="T842" s="434"/>
      <c r="U842" s="434"/>
      <c r="V842" s="339"/>
      <c r="W842" s="99">
        <f t="shared" si="16"/>
        <v>0</v>
      </c>
      <c r="X842" s="339"/>
      <c r="Y842" s="339"/>
      <c r="Z842" s="339"/>
      <c r="AA842" s="339"/>
      <c r="AB842" s="339"/>
      <c r="AC842" s="339"/>
      <c r="AD842" s="339"/>
      <c r="AE842" s="339"/>
      <c r="AF842" s="339"/>
      <c r="AG842" s="339"/>
      <c r="AH842" s="339"/>
      <c r="AI842" s="339"/>
      <c r="AJ842" s="339"/>
      <c r="AK842" s="339"/>
    </row>
    <row r="843" spans="1:37" ht="12.75" customHeight="1">
      <c r="A843" s="339"/>
      <c r="B843" s="466"/>
      <c r="C843" s="339"/>
      <c r="D843" s="339"/>
      <c r="E843" s="339"/>
      <c r="F843" s="339"/>
      <c r="G843" s="339"/>
      <c r="H843" s="339"/>
      <c r="I843" s="339"/>
      <c r="J843" s="339"/>
      <c r="K843" s="339"/>
      <c r="L843" s="339"/>
      <c r="M843" s="340"/>
      <c r="N843" s="339"/>
      <c r="O843" s="339"/>
      <c r="P843" s="339"/>
      <c r="Q843" s="341"/>
      <c r="R843" s="178"/>
      <c r="S843" s="434"/>
      <c r="T843" s="434"/>
      <c r="U843" s="434"/>
      <c r="V843" s="339"/>
      <c r="W843" s="99">
        <f t="shared" si="16"/>
        <v>0</v>
      </c>
      <c r="X843" s="339"/>
      <c r="Y843" s="339"/>
      <c r="Z843" s="339"/>
      <c r="AA843" s="339"/>
      <c r="AB843" s="339"/>
      <c r="AC843" s="339"/>
      <c r="AD843" s="339"/>
      <c r="AE843" s="339"/>
      <c r="AF843" s="339"/>
      <c r="AG843" s="339"/>
      <c r="AH843" s="339"/>
      <c r="AI843" s="339"/>
      <c r="AJ843" s="339"/>
      <c r="AK843" s="339"/>
    </row>
    <row r="844" spans="1:37" ht="12.75" customHeight="1">
      <c r="A844" s="339"/>
      <c r="B844" s="466"/>
      <c r="C844" s="339"/>
      <c r="D844" s="339"/>
      <c r="E844" s="339"/>
      <c r="F844" s="339"/>
      <c r="G844" s="339"/>
      <c r="H844" s="339"/>
      <c r="I844" s="339"/>
      <c r="J844" s="339"/>
      <c r="K844" s="339"/>
      <c r="L844" s="339"/>
      <c r="M844" s="340"/>
      <c r="N844" s="339"/>
      <c r="O844" s="339"/>
      <c r="P844" s="339"/>
      <c r="Q844" s="341"/>
      <c r="R844" s="178"/>
      <c r="S844" s="434"/>
      <c r="T844" s="434"/>
      <c r="U844" s="434"/>
      <c r="V844" s="339"/>
      <c r="W844" s="99">
        <f t="shared" si="16"/>
        <v>0</v>
      </c>
      <c r="X844" s="339"/>
      <c r="Y844" s="339"/>
      <c r="Z844" s="339"/>
      <c r="AA844" s="339"/>
      <c r="AB844" s="339"/>
      <c r="AC844" s="339"/>
      <c r="AD844" s="339"/>
      <c r="AE844" s="339"/>
      <c r="AF844" s="339"/>
      <c r="AG844" s="339"/>
      <c r="AH844" s="339"/>
      <c r="AI844" s="339"/>
      <c r="AJ844" s="339"/>
      <c r="AK844" s="339"/>
    </row>
    <row r="845" spans="1:37" ht="12.75" customHeight="1">
      <c r="A845" s="339"/>
      <c r="B845" s="466"/>
      <c r="C845" s="339"/>
      <c r="D845" s="339"/>
      <c r="E845" s="339"/>
      <c r="F845" s="339"/>
      <c r="G845" s="339"/>
      <c r="H845" s="339"/>
      <c r="I845" s="339"/>
      <c r="J845" s="339"/>
      <c r="K845" s="339"/>
      <c r="L845" s="339"/>
      <c r="M845" s="340"/>
      <c r="N845" s="339"/>
      <c r="O845" s="339"/>
      <c r="P845" s="339"/>
      <c r="Q845" s="341"/>
      <c r="R845" s="178"/>
      <c r="S845" s="434"/>
      <c r="T845" s="434"/>
      <c r="U845" s="434"/>
      <c r="V845" s="339"/>
      <c r="W845" s="99">
        <f t="shared" si="16"/>
        <v>0</v>
      </c>
      <c r="X845" s="339"/>
      <c r="Y845" s="339"/>
      <c r="Z845" s="339"/>
      <c r="AA845" s="339"/>
      <c r="AB845" s="339"/>
      <c r="AC845" s="339"/>
      <c r="AD845" s="339"/>
      <c r="AE845" s="339"/>
      <c r="AF845" s="339"/>
      <c r="AG845" s="339"/>
      <c r="AH845" s="339"/>
      <c r="AI845" s="339"/>
      <c r="AJ845" s="339"/>
      <c r="AK845" s="339"/>
    </row>
    <row r="846" spans="1:37" ht="12.75" customHeight="1">
      <c r="A846" s="339"/>
      <c r="B846" s="466"/>
      <c r="C846" s="339"/>
      <c r="D846" s="339"/>
      <c r="E846" s="339"/>
      <c r="F846" s="339"/>
      <c r="G846" s="339"/>
      <c r="H846" s="339"/>
      <c r="I846" s="339"/>
      <c r="J846" s="339"/>
      <c r="K846" s="339"/>
      <c r="L846" s="339"/>
      <c r="M846" s="340"/>
      <c r="N846" s="339"/>
      <c r="O846" s="339"/>
      <c r="P846" s="339"/>
      <c r="Q846" s="341"/>
      <c r="R846" s="178"/>
      <c r="S846" s="434"/>
      <c r="T846" s="434"/>
      <c r="U846" s="434"/>
      <c r="V846" s="339"/>
      <c r="W846" s="99">
        <f t="shared" si="16"/>
        <v>0</v>
      </c>
      <c r="X846" s="339"/>
      <c r="Y846" s="339"/>
      <c r="Z846" s="339"/>
      <c r="AA846" s="339"/>
      <c r="AB846" s="339"/>
      <c r="AC846" s="339"/>
      <c r="AD846" s="339"/>
      <c r="AE846" s="339"/>
      <c r="AF846" s="339"/>
      <c r="AG846" s="339"/>
      <c r="AH846" s="339"/>
      <c r="AI846" s="339"/>
      <c r="AJ846" s="339"/>
      <c r="AK846" s="339"/>
    </row>
    <row r="847" spans="1:37" ht="12.75" customHeight="1">
      <c r="A847" s="339"/>
      <c r="B847" s="466"/>
      <c r="C847" s="339"/>
      <c r="D847" s="339"/>
      <c r="E847" s="339"/>
      <c r="F847" s="339"/>
      <c r="G847" s="339"/>
      <c r="H847" s="339"/>
      <c r="I847" s="339"/>
      <c r="J847" s="339"/>
      <c r="K847" s="339"/>
      <c r="L847" s="339"/>
      <c r="M847" s="340"/>
      <c r="N847" s="339"/>
      <c r="O847" s="339"/>
      <c r="P847" s="339"/>
      <c r="Q847" s="341"/>
      <c r="R847" s="178"/>
      <c r="S847" s="434"/>
      <c r="T847" s="434"/>
      <c r="U847" s="434"/>
      <c r="V847" s="339"/>
      <c r="W847" s="99">
        <f t="shared" si="16"/>
        <v>0</v>
      </c>
      <c r="X847" s="339"/>
      <c r="Y847" s="339"/>
      <c r="Z847" s="339"/>
      <c r="AA847" s="339"/>
      <c r="AB847" s="339"/>
      <c r="AC847" s="339"/>
      <c r="AD847" s="339"/>
      <c r="AE847" s="339"/>
      <c r="AF847" s="339"/>
      <c r="AG847" s="339"/>
      <c r="AH847" s="339"/>
      <c r="AI847" s="339"/>
      <c r="AJ847" s="339"/>
      <c r="AK847" s="339"/>
    </row>
    <row r="848" spans="1:37" ht="12.75" customHeight="1">
      <c r="A848" s="339"/>
      <c r="B848" s="466"/>
      <c r="C848" s="339"/>
      <c r="D848" s="339"/>
      <c r="E848" s="339"/>
      <c r="F848" s="339"/>
      <c r="G848" s="339"/>
      <c r="H848" s="339"/>
      <c r="I848" s="339"/>
      <c r="J848" s="339"/>
      <c r="K848" s="339"/>
      <c r="L848" s="339"/>
      <c r="M848" s="340"/>
      <c r="N848" s="339"/>
      <c r="O848" s="339"/>
      <c r="P848" s="339"/>
      <c r="Q848" s="341"/>
      <c r="R848" s="178"/>
      <c r="S848" s="434"/>
      <c r="T848" s="434"/>
      <c r="U848" s="434"/>
      <c r="V848" s="339"/>
      <c r="W848" s="99">
        <f t="shared" si="16"/>
        <v>0</v>
      </c>
      <c r="X848" s="339"/>
      <c r="Y848" s="339"/>
      <c r="Z848" s="339"/>
      <c r="AA848" s="339"/>
      <c r="AB848" s="339"/>
      <c r="AC848" s="339"/>
      <c r="AD848" s="339"/>
      <c r="AE848" s="339"/>
      <c r="AF848" s="339"/>
      <c r="AG848" s="339"/>
      <c r="AH848" s="339"/>
      <c r="AI848" s="339"/>
      <c r="AJ848" s="339"/>
      <c r="AK848" s="339"/>
    </row>
    <row r="849" spans="1:37" ht="12.75" customHeight="1">
      <c r="A849" s="339"/>
      <c r="B849" s="466"/>
      <c r="C849" s="339"/>
      <c r="D849" s="339"/>
      <c r="E849" s="339"/>
      <c r="F849" s="339"/>
      <c r="G849" s="339"/>
      <c r="H849" s="339"/>
      <c r="I849" s="339"/>
      <c r="J849" s="339"/>
      <c r="K849" s="339"/>
      <c r="L849" s="339"/>
      <c r="M849" s="340"/>
      <c r="N849" s="339"/>
      <c r="O849" s="339"/>
      <c r="P849" s="339"/>
      <c r="Q849" s="341"/>
      <c r="R849" s="178"/>
      <c r="S849" s="434"/>
      <c r="T849" s="434"/>
      <c r="U849" s="434"/>
      <c r="V849" s="339"/>
      <c r="W849" s="99">
        <f t="shared" si="16"/>
        <v>0</v>
      </c>
      <c r="X849" s="339"/>
      <c r="Y849" s="339"/>
      <c r="Z849" s="339"/>
      <c r="AA849" s="339"/>
      <c r="AB849" s="339"/>
      <c r="AC849" s="339"/>
      <c r="AD849" s="339"/>
      <c r="AE849" s="339"/>
      <c r="AF849" s="339"/>
      <c r="AG849" s="339"/>
      <c r="AH849" s="339"/>
      <c r="AI849" s="339"/>
      <c r="AJ849" s="339"/>
      <c r="AK849" s="339"/>
    </row>
    <row r="850" spans="1:37" ht="12.75" customHeight="1">
      <c r="A850" s="339"/>
      <c r="B850" s="466"/>
      <c r="C850" s="339"/>
      <c r="D850" s="339"/>
      <c r="E850" s="339"/>
      <c r="F850" s="339"/>
      <c r="G850" s="339"/>
      <c r="H850" s="339"/>
      <c r="I850" s="339"/>
      <c r="J850" s="339"/>
      <c r="K850" s="339"/>
      <c r="L850" s="339"/>
      <c r="M850" s="340"/>
      <c r="N850" s="339"/>
      <c r="O850" s="339"/>
      <c r="P850" s="339"/>
      <c r="Q850" s="341"/>
      <c r="R850" s="178"/>
      <c r="S850" s="434"/>
      <c r="T850" s="434"/>
      <c r="U850" s="434"/>
      <c r="V850" s="339"/>
      <c r="W850" s="99">
        <f t="shared" si="16"/>
        <v>0</v>
      </c>
      <c r="X850" s="339"/>
      <c r="Y850" s="339"/>
      <c r="Z850" s="339"/>
      <c r="AA850" s="339"/>
      <c r="AB850" s="339"/>
      <c r="AC850" s="339"/>
      <c r="AD850" s="339"/>
      <c r="AE850" s="339"/>
      <c r="AF850" s="339"/>
      <c r="AG850" s="339"/>
      <c r="AH850" s="339"/>
      <c r="AI850" s="339"/>
      <c r="AJ850" s="339"/>
      <c r="AK850" s="339"/>
    </row>
    <row r="851" spans="1:37" ht="12.75" customHeight="1">
      <c r="A851" s="339"/>
      <c r="B851" s="466"/>
      <c r="C851" s="339"/>
      <c r="D851" s="339"/>
      <c r="E851" s="339"/>
      <c r="F851" s="339"/>
      <c r="G851" s="339"/>
      <c r="H851" s="339"/>
      <c r="I851" s="339"/>
      <c r="J851" s="339"/>
      <c r="K851" s="339"/>
      <c r="L851" s="339"/>
      <c r="M851" s="340"/>
      <c r="N851" s="339"/>
      <c r="O851" s="339"/>
      <c r="P851" s="339"/>
      <c r="Q851" s="341"/>
      <c r="R851" s="178"/>
      <c r="S851" s="434"/>
      <c r="T851" s="434"/>
      <c r="U851" s="434"/>
      <c r="V851" s="339"/>
      <c r="W851" s="99">
        <f t="shared" si="16"/>
        <v>0</v>
      </c>
      <c r="X851" s="339"/>
      <c r="Y851" s="339"/>
      <c r="Z851" s="339"/>
      <c r="AA851" s="339"/>
      <c r="AB851" s="339"/>
      <c r="AC851" s="339"/>
      <c r="AD851" s="339"/>
      <c r="AE851" s="339"/>
      <c r="AF851" s="339"/>
      <c r="AG851" s="339"/>
      <c r="AH851" s="339"/>
      <c r="AI851" s="339"/>
      <c r="AJ851" s="339"/>
      <c r="AK851" s="339"/>
    </row>
    <row r="852" spans="1:37" ht="12.75" customHeight="1">
      <c r="A852" s="339"/>
      <c r="B852" s="466"/>
      <c r="C852" s="339"/>
      <c r="D852" s="339"/>
      <c r="E852" s="339"/>
      <c r="F852" s="339"/>
      <c r="G852" s="339"/>
      <c r="H852" s="339"/>
      <c r="I852" s="339"/>
      <c r="J852" s="339"/>
      <c r="K852" s="339"/>
      <c r="L852" s="339"/>
      <c r="M852" s="340"/>
      <c r="N852" s="339"/>
      <c r="O852" s="339"/>
      <c r="P852" s="339"/>
      <c r="Q852" s="341"/>
      <c r="R852" s="178"/>
      <c r="S852" s="434"/>
      <c r="T852" s="434"/>
      <c r="U852" s="434"/>
      <c r="V852" s="339"/>
      <c r="W852" s="99">
        <f t="shared" si="16"/>
        <v>0</v>
      </c>
      <c r="X852" s="339"/>
      <c r="Y852" s="339"/>
      <c r="Z852" s="339"/>
      <c r="AA852" s="339"/>
      <c r="AB852" s="339"/>
      <c r="AC852" s="339"/>
      <c r="AD852" s="339"/>
      <c r="AE852" s="339"/>
      <c r="AF852" s="339"/>
      <c r="AG852" s="339"/>
      <c r="AH852" s="339"/>
      <c r="AI852" s="339"/>
      <c r="AJ852" s="339"/>
      <c r="AK852" s="339"/>
    </row>
    <row r="853" spans="1:37" ht="12.75" customHeight="1">
      <c r="A853" s="339"/>
      <c r="B853" s="466"/>
      <c r="C853" s="339"/>
      <c r="D853" s="339"/>
      <c r="E853" s="339"/>
      <c r="F853" s="339"/>
      <c r="G853" s="339"/>
      <c r="H853" s="339"/>
      <c r="I853" s="339"/>
      <c r="J853" s="339"/>
      <c r="K853" s="339"/>
      <c r="L853" s="339"/>
      <c r="M853" s="340"/>
      <c r="N853" s="339"/>
      <c r="O853" s="339"/>
      <c r="P853" s="339"/>
      <c r="Q853" s="341"/>
      <c r="R853" s="178"/>
      <c r="S853" s="434"/>
      <c r="T853" s="434"/>
      <c r="U853" s="434"/>
      <c r="V853" s="339"/>
      <c r="W853" s="99">
        <f t="shared" si="16"/>
        <v>0</v>
      </c>
      <c r="X853" s="339"/>
      <c r="Y853" s="339"/>
      <c r="Z853" s="339"/>
      <c r="AA853" s="339"/>
      <c r="AB853" s="339"/>
      <c r="AC853" s="339"/>
      <c r="AD853" s="339"/>
      <c r="AE853" s="339"/>
      <c r="AF853" s="339"/>
      <c r="AG853" s="339"/>
      <c r="AH853" s="339"/>
      <c r="AI853" s="339"/>
      <c r="AJ853" s="339"/>
      <c r="AK853" s="339"/>
    </row>
    <row r="854" spans="1:37" ht="12.75" customHeight="1">
      <c r="A854" s="339"/>
      <c r="B854" s="466"/>
      <c r="C854" s="339"/>
      <c r="D854" s="339"/>
      <c r="E854" s="339"/>
      <c r="F854" s="339"/>
      <c r="G854" s="339"/>
      <c r="H854" s="339"/>
      <c r="I854" s="339"/>
      <c r="J854" s="339"/>
      <c r="K854" s="339"/>
      <c r="L854" s="339"/>
      <c r="M854" s="340"/>
      <c r="N854" s="339"/>
      <c r="O854" s="339"/>
      <c r="P854" s="339"/>
      <c r="Q854" s="341"/>
      <c r="R854" s="178"/>
      <c r="S854" s="434"/>
      <c r="T854" s="434"/>
      <c r="U854" s="434"/>
      <c r="V854" s="339"/>
      <c r="W854" s="99">
        <f t="shared" si="16"/>
        <v>0</v>
      </c>
      <c r="X854" s="339"/>
      <c r="Y854" s="339"/>
      <c r="Z854" s="339"/>
      <c r="AA854" s="339"/>
      <c r="AB854" s="339"/>
      <c r="AC854" s="339"/>
      <c r="AD854" s="339"/>
      <c r="AE854" s="339"/>
      <c r="AF854" s="339"/>
      <c r="AG854" s="339"/>
      <c r="AH854" s="339"/>
      <c r="AI854" s="339"/>
      <c r="AJ854" s="339"/>
      <c r="AK854" s="339"/>
    </row>
    <row r="855" spans="1:37" ht="12.75" customHeight="1">
      <c r="A855" s="339"/>
      <c r="B855" s="466"/>
      <c r="C855" s="339"/>
      <c r="D855" s="339"/>
      <c r="E855" s="339"/>
      <c r="F855" s="339"/>
      <c r="G855" s="339"/>
      <c r="H855" s="339"/>
      <c r="I855" s="339"/>
      <c r="J855" s="339"/>
      <c r="K855" s="339"/>
      <c r="L855" s="339"/>
      <c r="M855" s="340"/>
      <c r="N855" s="339"/>
      <c r="O855" s="339"/>
      <c r="P855" s="339"/>
      <c r="Q855" s="341"/>
      <c r="R855" s="178"/>
      <c r="S855" s="434"/>
      <c r="T855" s="434"/>
      <c r="U855" s="434"/>
      <c r="V855" s="339"/>
      <c r="W855" s="99">
        <f t="shared" si="16"/>
        <v>0</v>
      </c>
      <c r="X855" s="339"/>
      <c r="Y855" s="339"/>
      <c r="Z855" s="339"/>
      <c r="AA855" s="339"/>
      <c r="AB855" s="339"/>
      <c r="AC855" s="339"/>
      <c r="AD855" s="339"/>
      <c r="AE855" s="339"/>
      <c r="AF855" s="339"/>
      <c r="AG855" s="339"/>
      <c r="AH855" s="339"/>
      <c r="AI855" s="339"/>
      <c r="AJ855" s="339"/>
      <c r="AK855" s="339"/>
    </row>
    <row r="856" spans="1:37" ht="12.75" customHeight="1">
      <c r="A856" s="339"/>
      <c r="B856" s="466"/>
      <c r="C856" s="339"/>
      <c r="D856" s="339"/>
      <c r="E856" s="339"/>
      <c r="F856" s="339"/>
      <c r="G856" s="339"/>
      <c r="H856" s="339"/>
      <c r="I856" s="339"/>
      <c r="J856" s="339"/>
      <c r="K856" s="339"/>
      <c r="L856" s="339"/>
      <c r="M856" s="340"/>
      <c r="N856" s="339"/>
      <c r="O856" s="339"/>
      <c r="P856" s="339"/>
      <c r="Q856" s="341"/>
      <c r="R856" s="178"/>
      <c r="S856" s="434"/>
      <c r="T856" s="434"/>
      <c r="U856" s="434"/>
      <c r="V856" s="339"/>
      <c r="W856" s="99">
        <f t="shared" si="16"/>
        <v>0</v>
      </c>
      <c r="X856" s="339"/>
      <c r="Y856" s="339"/>
      <c r="Z856" s="339"/>
      <c r="AA856" s="339"/>
      <c r="AB856" s="339"/>
      <c r="AC856" s="339"/>
      <c r="AD856" s="339"/>
      <c r="AE856" s="339"/>
      <c r="AF856" s="339"/>
      <c r="AG856" s="339"/>
      <c r="AH856" s="339"/>
      <c r="AI856" s="339"/>
      <c r="AJ856" s="339"/>
      <c r="AK856" s="339"/>
    </row>
    <row r="857" spans="1:37" ht="12.75" customHeight="1">
      <c r="A857" s="339"/>
      <c r="B857" s="466"/>
      <c r="C857" s="339"/>
      <c r="D857" s="339"/>
      <c r="E857" s="339"/>
      <c r="F857" s="339"/>
      <c r="G857" s="339"/>
      <c r="H857" s="339"/>
      <c r="I857" s="339"/>
      <c r="J857" s="339"/>
      <c r="K857" s="339"/>
      <c r="L857" s="339"/>
      <c r="M857" s="340"/>
      <c r="N857" s="339"/>
      <c r="O857" s="339"/>
      <c r="P857" s="339"/>
      <c r="Q857" s="341"/>
      <c r="R857" s="178"/>
      <c r="S857" s="434"/>
      <c r="T857" s="434"/>
      <c r="U857" s="434"/>
      <c r="V857" s="339"/>
      <c r="W857" s="99">
        <f t="shared" si="16"/>
        <v>0</v>
      </c>
      <c r="X857" s="339"/>
      <c r="Y857" s="339"/>
      <c r="Z857" s="339"/>
      <c r="AA857" s="339"/>
      <c r="AB857" s="339"/>
      <c r="AC857" s="339"/>
      <c r="AD857" s="339"/>
      <c r="AE857" s="339"/>
      <c r="AF857" s="339"/>
      <c r="AG857" s="339"/>
      <c r="AH857" s="339"/>
      <c r="AI857" s="339"/>
      <c r="AJ857" s="339"/>
      <c r="AK857" s="339"/>
    </row>
    <row r="858" spans="1:37" ht="12.75" customHeight="1">
      <c r="A858" s="339"/>
      <c r="B858" s="466"/>
      <c r="C858" s="339"/>
      <c r="D858" s="339"/>
      <c r="E858" s="339"/>
      <c r="F858" s="339"/>
      <c r="G858" s="339"/>
      <c r="H858" s="339"/>
      <c r="I858" s="339"/>
      <c r="J858" s="339"/>
      <c r="K858" s="339"/>
      <c r="L858" s="339"/>
      <c r="M858" s="340"/>
      <c r="N858" s="339"/>
      <c r="O858" s="339"/>
      <c r="P858" s="339"/>
      <c r="Q858" s="341"/>
      <c r="R858" s="178"/>
      <c r="S858" s="434"/>
      <c r="T858" s="434"/>
      <c r="U858" s="434"/>
      <c r="V858" s="339"/>
      <c r="W858" s="99">
        <f t="shared" si="16"/>
        <v>0</v>
      </c>
      <c r="X858" s="339"/>
      <c r="Y858" s="339"/>
      <c r="Z858" s="339"/>
      <c r="AA858" s="339"/>
      <c r="AB858" s="339"/>
      <c r="AC858" s="339"/>
      <c r="AD858" s="339"/>
      <c r="AE858" s="339"/>
      <c r="AF858" s="339"/>
      <c r="AG858" s="339"/>
      <c r="AH858" s="339"/>
      <c r="AI858" s="339"/>
      <c r="AJ858" s="339"/>
      <c r="AK858" s="339"/>
    </row>
    <row r="859" spans="1:37" ht="12.75" customHeight="1">
      <c r="A859" s="339"/>
      <c r="B859" s="466"/>
      <c r="C859" s="339"/>
      <c r="D859" s="339"/>
      <c r="E859" s="339"/>
      <c r="F859" s="339"/>
      <c r="G859" s="339"/>
      <c r="H859" s="339"/>
      <c r="I859" s="339"/>
      <c r="J859" s="339"/>
      <c r="K859" s="339"/>
      <c r="L859" s="339"/>
      <c r="M859" s="340"/>
      <c r="N859" s="339"/>
      <c r="O859" s="339"/>
      <c r="P859" s="339"/>
      <c r="Q859" s="341"/>
      <c r="R859" s="178"/>
      <c r="S859" s="434"/>
      <c r="T859" s="434"/>
      <c r="U859" s="434"/>
      <c r="V859" s="339"/>
      <c r="W859" s="99">
        <f t="shared" si="16"/>
        <v>0</v>
      </c>
      <c r="X859" s="339"/>
      <c r="Y859" s="339"/>
      <c r="Z859" s="339"/>
      <c r="AA859" s="339"/>
      <c r="AB859" s="339"/>
      <c r="AC859" s="339"/>
      <c r="AD859" s="339"/>
      <c r="AE859" s="339"/>
      <c r="AF859" s="339"/>
      <c r="AG859" s="339"/>
      <c r="AH859" s="339"/>
      <c r="AI859" s="339"/>
      <c r="AJ859" s="339"/>
      <c r="AK859" s="339"/>
    </row>
    <row r="860" spans="1:37" ht="12.75" customHeight="1">
      <c r="A860" s="339"/>
      <c r="B860" s="466"/>
      <c r="C860" s="339"/>
      <c r="D860" s="339"/>
      <c r="E860" s="339"/>
      <c r="F860" s="339"/>
      <c r="G860" s="339"/>
      <c r="H860" s="339"/>
      <c r="I860" s="339"/>
      <c r="J860" s="339"/>
      <c r="K860" s="339"/>
      <c r="L860" s="339"/>
      <c r="M860" s="340"/>
      <c r="N860" s="339"/>
      <c r="O860" s="339"/>
      <c r="P860" s="339"/>
      <c r="Q860" s="341"/>
      <c r="R860" s="178"/>
      <c r="S860" s="434"/>
      <c r="T860" s="434"/>
      <c r="U860" s="434"/>
      <c r="V860" s="339"/>
      <c r="W860" s="99">
        <f t="shared" si="16"/>
        <v>0</v>
      </c>
      <c r="X860" s="339"/>
      <c r="Y860" s="339"/>
      <c r="Z860" s="339"/>
      <c r="AA860" s="339"/>
      <c r="AB860" s="339"/>
      <c r="AC860" s="339"/>
      <c r="AD860" s="339"/>
      <c r="AE860" s="339"/>
      <c r="AF860" s="339"/>
      <c r="AG860" s="339"/>
      <c r="AH860" s="339"/>
      <c r="AI860" s="339"/>
      <c r="AJ860" s="339"/>
      <c r="AK860" s="339"/>
    </row>
    <row r="861" spans="1:37" ht="12.75" customHeight="1">
      <c r="A861" s="339"/>
      <c r="B861" s="466"/>
      <c r="C861" s="339"/>
      <c r="D861" s="339"/>
      <c r="E861" s="339"/>
      <c r="F861" s="339"/>
      <c r="G861" s="339"/>
      <c r="H861" s="339"/>
      <c r="I861" s="339"/>
      <c r="J861" s="339"/>
      <c r="K861" s="339"/>
      <c r="L861" s="339"/>
      <c r="M861" s="340"/>
      <c r="N861" s="339"/>
      <c r="O861" s="339"/>
      <c r="P861" s="339"/>
      <c r="Q861" s="341"/>
      <c r="R861" s="178"/>
      <c r="S861" s="434"/>
      <c r="T861" s="434"/>
      <c r="U861" s="434"/>
      <c r="V861" s="339"/>
      <c r="W861" s="99">
        <f t="shared" si="16"/>
        <v>0</v>
      </c>
      <c r="X861" s="339"/>
      <c r="Y861" s="339"/>
      <c r="Z861" s="339"/>
      <c r="AA861" s="339"/>
      <c r="AB861" s="339"/>
      <c r="AC861" s="339"/>
      <c r="AD861" s="339"/>
      <c r="AE861" s="339"/>
      <c r="AF861" s="339"/>
      <c r="AG861" s="339"/>
      <c r="AH861" s="339"/>
      <c r="AI861" s="339"/>
      <c r="AJ861" s="339"/>
      <c r="AK861" s="339"/>
    </row>
    <row r="862" spans="1:37" ht="12.75" customHeight="1">
      <c r="A862" s="339"/>
      <c r="B862" s="466"/>
      <c r="C862" s="339"/>
      <c r="D862" s="339"/>
      <c r="E862" s="339"/>
      <c r="F862" s="339"/>
      <c r="G862" s="339"/>
      <c r="H862" s="339"/>
      <c r="I862" s="339"/>
      <c r="J862" s="339"/>
      <c r="K862" s="339"/>
      <c r="L862" s="339"/>
      <c r="M862" s="340"/>
      <c r="N862" s="339"/>
      <c r="O862" s="339"/>
      <c r="P862" s="339"/>
      <c r="Q862" s="341"/>
      <c r="R862" s="178"/>
      <c r="S862" s="434"/>
      <c r="T862" s="434"/>
      <c r="U862" s="434"/>
      <c r="V862" s="339"/>
      <c r="W862" s="99">
        <f t="shared" si="16"/>
        <v>0</v>
      </c>
      <c r="X862" s="339"/>
      <c r="Y862" s="339"/>
      <c r="Z862" s="339"/>
      <c r="AA862" s="339"/>
      <c r="AB862" s="339"/>
      <c r="AC862" s="339"/>
      <c r="AD862" s="339"/>
      <c r="AE862" s="339"/>
      <c r="AF862" s="339"/>
      <c r="AG862" s="339"/>
      <c r="AH862" s="339"/>
      <c r="AI862" s="339"/>
      <c r="AJ862" s="339"/>
      <c r="AK862" s="339"/>
    </row>
    <row r="863" spans="1:37" ht="12.75" customHeight="1">
      <c r="A863" s="339"/>
      <c r="B863" s="466"/>
      <c r="C863" s="339"/>
      <c r="D863" s="339"/>
      <c r="E863" s="339"/>
      <c r="F863" s="339"/>
      <c r="G863" s="339"/>
      <c r="H863" s="339"/>
      <c r="I863" s="339"/>
      <c r="J863" s="339"/>
      <c r="K863" s="339"/>
      <c r="L863" s="339"/>
      <c r="M863" s="340"/>
      <c r="N863" s="339"/>
      <c r="O863" s="339"/>
      <c r="P863" s="339"/>
      <c r="Q863" s="341"/>
      <c r="R863" s="178"/>
      <c r="S863" s="434"/>
      <c r="T863" s="434"/>
      <c r="U863" s="434"/>
      <c r="V863" s="339"/>
      <c r="W863" s="99">
        <f t="shared" si="16"/>
        <v>0</v>
      </c>
      <c r="X863" s="339"/>
      <c r="Y863" s="339"/>
      <c r="Z863" s="339"/>
      <c r="AA863" s="339"/>
      <c r="AB863" s="339"/>
      <c r="AC863" s="339"/>
      <c r="AD863" s="339"/>
      <c r="AE863" s="339"/>
      <c r="AF863" s="339"/>
      <c r="AG863" s="339"/>
      <c r="AH863" s="339"/>
      <c r="AI863" s="339"/>
      <c r="AJ863" s="339"/>
      <c r="AK863" s="339"/>
    </row>
    <row r="864" spans="1:37" ht="12.75" customHeight="1">
      <c r="A864" s="339"/>
      <c r="B864" s="466"/>
      <c r="C864" s="339"/>
      <c r="D864" s="339"/>
      <c r="E864" s="339"/>
      <c r="F864" s="339"/>
      <c r="G864" s="339"/>
      <c r="H864" s="339"/>
      <c r="I864" s="339"/>
      <c r="J864" s="339"/>
      <c r="K864" s="339"/>
      <c r="L864" s="339"/>
      <c r="M864" s="340"/>
      <c r="N864" s="339"/>
      <c r="O864" s="339"/>
      <c r="P864" s="339"/>
      <c r="Q864" s="341"/>
      <c r="R864" s="178"/>
      <c r="S864" s="434"/>
      <c r="T864" s="434"/>
      <c r="U864" s="434"/>
      <c r="V864" s="339"/>
      <c r="W864" s="99">
        <f t="shared" si="16"/>
        <v>0</v>
      </c>
      <c r="X864" s="339"/>
      <c r="Y864" s="339"/>
      <c r="Z864" s="339"/>
      <c r="AA864" s="339"/>
      <c r="AB864" s="339"/>
      <c r="AC864" s="339"/>
      <c r="AD864" s="339"/>
      <c r="AE864" s="339"/>
      <c r="AF864" s="339"/>
      <c r="AG864" s="339"/>
      <c r="AH864" s="339"/>
      <c r="AI864" s="339"/>
      <c r="AJ864" s="339"/>
      <c r="AK864" s="339"/>
    </row>
    <row r="865" spans="1:37" ht="12.75" customHeight="1">
      <c r="A865" s="339"/>
      <c r="B865" s="466"/>
      <c r="C865" s="339"/>
      <c r="D865" s="339"/>
      <c r="E865" s="339"/>
      <c r="F865" s="339"/>
      <c r="G865" s="339"/>
      <c r="H865" s="339"/>
      <c r="I865" s="339"/>
      <c r="J865" s="339"/>
      <c r="K865" s="339"/>
      <c r="L865" s="339"/>
      <c r="M865" s="340"/>
      <c r="N865" s="339"/>
      <c r="O865" s="339"/>
      <c r="P865" s="339"/>
      <c r="Q865" s="341"/>
      <c r="R865" s="178"/>
      <c r="S865" s="434"/>
      <c r="T865" s="434"/>
      <c r="U865" s="434"/>
      <c r="V865" s="339"/>
      <c r="W865" s="99">
        <f t="shared" si="16"/>
        <v>0</v>
      </c>
      <c r="X865" s="339"/>
      <c r="Y865" s="339"/>
      <c r="Z865" s="339"/>
      <c r="AA865" s="339"/>
      <c r="AB865" s="339"/>
      <c r="AC865" s="339"/>
      <c r="AD865" s="339"/>
      <c r="AE865" s="339"/>
      <c r="AF865" s="339"/>
      <c r="AG865" s="339"/>
      <c r="AH865" s="339"/>
      <c r="AI865" s="339"/>
      <c r="AJ865" s="339"/>
      <c r="AK865" s="339"/>
    </row>
    <row r="866" spans="1:37" ht="12.75" customHeight="1">
      <c r="A866" s="339"/>
      <c r="B866" s="466"/>
      <c r="C866" s="339"/>
      <c r="D866" s="339"/>
      <c r="E866" s="339"/>
      <c r="F866" s="339"/>
      <c r="G866" s="339"/>
      <c r="H866" s="339"/>
      <c r="I866" s="339"/>
      <c r="J866" s="339"/>
      <c r="K866" s="339"/>
      <c r="L866" s="339"/>
      <c r="M866" s="340"/>
      <c r="N866" s="339"/>
      <c r="O866" s="339"/>
      <c r="P866" s="339"/>
      <c r="Q866" s="341"/>
      <c r="R866" s="178"/>
      <c r="S866" s="434"/>
      <c r="T866" s="434"/>
      <c r="U866" s="434"/>
      <c r="V866" s="339"/>
      <c r="W866" s="99">
        <f t="shared" si="16"/>
        <v>0</v>
      </c>
      <c r="X866" s="339"/>
      <c r="Y866" s="339"/>
      <c r="Z866" s="339"/>
      <c r="AA866" s="339"/>
      <c r="AB866" s="339"/>
      <c r="AC866" s="339"/>
      <c r="AD866" s="339"/>
      <c r="AE866" s="339"/>
      <c r="AF866" s="339"/>
      <c r="AG866" s="339"/>
      <c r="AH866" s="339"/>
      <c r="AI866" s="339"/>
      <c r="AJ866" s="339"/>
      <c r="AK866" s="339"/>
    </row>
    <row r="867" spans="1:37" ht="12.75" customHeight="1">
      <c r="A867" s="339"/>
      <c r="B867" s="466"/>
      <c r="C867" s="339"/>
      <c r="D867" s="339"/>
      <c r="E867" s="339"/>
      <c r="F867" s="339"/>
      <c r="G867" s="339"/>
      <c r="H867" s="339"/>
      <c r="I867" s="339"/>
      <c r="J867" s="339"/>
      <c r="K867" s="339"/>
      <c r="L867" s="339"/>
      <c r="M867" s="340"/>
      <c r="N867" s="339"/>
      <c r="O867" s="339"/>
      <c r="P867" s="339"/>
      <c r="Q867" s="341"/>
      <c r="R867" s="178"/>
      <c r="S867" s="434"/>
      <c r="T867" s="434"/>
      <c r="U867" s="434"/>
      <c r="V867" s="339"/>
      <c r="W867" s="99">
        <f t="shared" si="16"/>
        <v>0</v>
      </c>
      <c r="X867" s="339"/>
      <c r="Y867" s="339"/>
      <c r="Z867" s="339"/>
      <c r="AA867" s="339"/>
      <c r="AB867" s="339"/>
      <c r="AC867" s="339"/>
      <c r="AD867" s="339"/>
      <c r="AE867" s="339"/>
      <c r="AF867" s="339"/>
      <c r="AG867" s="339"/>
      <c r="AH867" s="339"/>
      <c r="AI867" s="339"/>
      <c r="AJ867" s="339"/>
      <c r="AK867" s="339"/>
    </row>
    <row r="868" spans="1:37" ht="12.75" customHeight="1">
      <c r="A868" s="339"/>
      <c r="B868" s="466"/>
      <c r="C868" s="339"/>
      <c r="D868" s="339"/>
      <c r="E868" s="339"/>
      <c r="F868" s="339"/>
      <c r="G868" s="339"/>
      <c r="H868" s="339"/>
      <c r="I868" s="339"/>
      <c r="J868" s="339"/>
      <c r="K868" s="339"/>
      <c r="L868" s="339"/>
      <c r="M868" s="340"/>
      <c r="N868" s="339"/>
      <c r="O868" s="339"/>
      <c r="P868" s="339"/>
      <c r="Q868" s="341"/>
      <c r="R868" s="178"/>
      <c r="S868" s="434"/>
      <c r="T868" s="434"/>
      <c r="U868" s="434"/>
      <c r="V868" s="339"/>
      <c r="W868" s="99">
        <f t="shared" si="16"/>
        <v>0</v>
      </c>
      <c r="X868" s="339"/>
      <c r="Y868" s="339"/>
      <c r="Z868" s="339"/>
      <c r="AA868" s="339"/>
      <c r="AB868" s="339"/>
      <c r="AC868" s="339"/>
      <c r="AD868" s="339"/>
      <c r="AE868" s="339"/>
      <c r="AF868" s="339"/>
      <c r="AG868" s="339"/>
      <c r="AH868" s="339"/>
      <c r="AI868" s="339"/>
      <c r="AJ868" s="339"/>
      <c r="AK868" s="339"/>
    </row>
    <row r="869" spans="1:37" ht="12.75" customHeight="1">
      <c r="A869" s="339"/>
      <c r="B869" s="466"/>
      <c r="C869" s="339"/>
      <c r="D869" s="339"/>
      <c r="E869" s="339"/>
      <c r="F869" s="339"/>
      <c r="G869" s="339"/>
      <c r="H869" s="339"/>
      <c r="I869" s="339"/>
      <c r="J869" s="339"/>
      <c r="K869" s="339"/>
      <c r="L869" s="339"/>
      <c r="M869" s="340"/>
      <c r="N869" s="339"/>
      <c r="O869" s="339"/>
      <c r="P869" s="339"/>
      <c r="Q869" s="341"/>
      <c r="R869" s="178"/>
      <c r="S869" s="434"/>
      <c r="T869" s="434"/>
      <c r="U869" s="434"/>
      <c r="V869" s="339"/>
      <c r="W869" s="99">
        <f t="shared" si="16"/>
        <v>0</v>
      </c>
      <c r="X869" s="339"/>
      <c r="Y869" s="339"/>
      <c r="Z869" s="339"/>
      <c r="AA869" s="339"/>
      <c r="AB869" s="339"/>
      <c r="AC869" s="339"/>
      <c r="AD869" s="339"/>
      <c r="AE869" s="339"/>
      <c r="AF869" s="339"/>
      <c r="AG869" s="339"/>
      <c r="AH869" s="339"/>
      <c r="AI869" s="339"/>
      <c r="AJ869" s="339"/>
      <c r="AK869" s="339"/>
    </row>
    <row r="870" spans="1:37" ht="12.75" customHeight="1">
      <c r="A870" s="339"/>
      <c r="B870" s="466"/>
      <c r="C870" s="339"/>
      <c r="D870" s="339"/>
      <c r="E870" s="339"/>
      <c r="F870" s="339"/>
      <c r="G870" s="339"/>
      <c r="H870" s="339"/>
      <c r="I870" s="339"/>
      <c r="J870" s="339"/>
      <c r="K870" s="339"/>
      <c r="L870" s="339"/>
      <c r="M870" s="340"/>
      <c r="N870" s="339"/>
      <c r="O870" s="339"/>
      <c r="P870" s="339"/>
      <c r="Q870" s="341"/>
      <c r="R870" s="178"/>
      <c r="S870" s="434"/>
      <c r="T870" s="434"/>
      <c r="U870" s="434"/>
      <c r="V870" s="339"/>
      <c r="W870" s="99">
        <f t="shared" si="16"/>
        <v>0</v>
      </c>
      <c r="X870" s="339"/>
      <c r="Y870" s="339"/>
      <c r="Z870" s="339"/>
      <c r="AA870" s="339"/>
      <c r="AB870" s="339"/>
      <c r="AC870" s="339"/>
      <c r="AD870" s="339"/>
      <c r="AE870" s="339"/>
      <c r="AF870" s="339"/>
      <c r="AG870" s="339"/>
      <c r="AH870" s="339"/>
      <c r="AI870" s="339"/>
      <c r="AJ870" s="339"/>
      <c r="AK870" s="339"/>
    </row>
    <row r="871" spans="1:37" ht="12.75" customHeight="1">
      <c r="A871" s="339"/>
      <c r="B871" s="466"/>
      <c r="C871" s="339"/>
      <c r="D871" s="339"/>
      <c r="E871" s="339"/>
      <c r="F871" s="339"/>
      <c r="G871" s="339"/>
      <c r="H871" s="339"/>
      <c r="I871" s="339"/>
      <c r="J871" s="339"/>
      <c r="K871" s="339"/>
      <c r="L871" s="339"/>
      <c r="M871" s="340"/>
      <c r="N871" s="339"/>
      <c r="O871" s="339"/>
      <c r="P871" s="339"/>
      <c r="Q871" s="341"/>
      <c r="R871" s="178"/>
      <c r="S871" s="434"/>
      <c r="T871" s="434"/>
      <c r="U871" s="434"/>
      <c r="V871" s="339"/>
      <c r="W871" s="99">
        <f t="shared" si="16"/>
        <v>0</v>
      </c>
      <c r="X871" s="339"/>
      <c r="Y871" s="339"/>
      <c r="Z871" s="339"/>
      <c r="AA871" s="339"/>
      <c r="AB871" s="339"/>
      <c r="AC871" s="339"/>
      <c r="AD871" s="339"/>
      <c r="AE871" s="339"/>
      <c r="AF871" s="339"/>
      <c r="AG871" s="339"/>
      <c r="AH871" s="339"/>
      <c r="AI871" s="339"/>
      <c r="AJ871" s="339"/>
      <c r="AK871" s="339"/>
    </row>
    <row r="872" spans="1:37" ht="12.75" customHeight="1">
      <c r="A872" s="339"/>
      <c r="B872" s="466"/>
      <c r="C872" s="339"/>
      <c r="D872" s="339"/>
      <c r="E872" s="339"/>
      <c r="F872" s="339"/>
      <c r="G872" s="339"/>
      <c r="H872" s="339"/>
      <c r="I872" s="339"/>
      <c r="J872" s="339"/>
      <c r="K872" s="339"/>
      <c r="L872" s="339"/>
      <c r="M872" s="340"/>
      <c r="N872" s="339"/>
      <c r="O872" s="339"/>
      <c r="P872" s="339"/>
      <c r="Q872" s="341"/>
      <c r="R872" s="178"/>
      <c r="S872" s="434"/>
      <c r="T872" s="434"/>
      <c r="U872" s="434"/>
      <c r="V872" s="339"/>
      <c r="W872" s="99">
        <f t="shared" si="16"/>
        <v>0</v>
      </c>
      <c r="X872" s="339"/>
      <c r="Y872" s="339"/>
      <c r="Z872" s="339"/>
      <c r="AA872" s="339"/>
      <c r="AB872" s="339"/>
      <c r="AC872" s="339"/>
      <c r="AD872" s="339"/>
      <c r="AE872" s="339"/>
      <c r="AF872" s="339"/>
      <c r="AG872" s="339"/>
      <c r="AH872" s="339"/>
      <c r="AI872" s="339"/>
      <c r="AJ872" s="339"/>
      <c r="AK872" s="339"/>
    </row>
    <row r="873" spans="1:37" ht="12.75" customHeight="1">
      <c r="A873" s="339"/>
      <c r="B873" s="466"/>
      <c r="C873" s="339"/>
      <c r="D873" s="339"/>
      <c r="E873" s="339"/>
      <c r="F873" s="339"/>
      <c r="G873" s="339"/>
      <c r="H873" s="339"/>
      <c r="I873" s="339"/>
      <c r="J873" s="339"/>
      <c r="K873" s="339"/>
      <c r="L873" s="339"/>
      <c r="M873" s="340"/>
      <c r="N873" s="339"/>
      <c r="O873" s="339"/>
      <c r="P873" s="339"/>
      <c r="Q873" s="341"/>
      <c r="R873" s="178"/>
      <c r="S873" s="434"/>
      <c r="T873" s="434"/>
      <c r="U873" s="434"/>
      <c r="V873" s="339"/>
      <c r="W873" s="99">
        <f t="shared" si="16"/>
        <v>0</v>
      </c>
      <c r="X873" s="339"/>
      <c r="Y873" s="339"/>
      <c r="Z873" s="339"/>
      <c r="AA873" s="339"/>
      <c r="AB873" s="339"/>
      <c r="AC873" s="339"/>
      <c r="AD873" s="339"/>
      <c r="AE873" s="339"/>
      <c r="AF873" s="339"/>
      <c r="AG873" s="339"/>
      <c r="AH873" s="339"/>
      <c r="AI873" s="339"/>
      <c r="AJ873" s="339"/>
      <c r="AK873" s="339"/>
    </row>
    <row r="874" spans="1:37" ht="12.75" customHeight="1">
      <c r="A874" s="339"/>
      <c r="B874" s="466"/>
      <c r="C874" s="339"/>
      <c r="D874" s="339"/>
      <c r="E874" s="339"/>
      <c r="F874" s="339"/>
      <c r="G874" s="339"/>
      <c r="H874" s="339"/>
      <c r="I874" s="339"/>
      <c r="J874" s="339"/>
      <c r="K874" s="339"/>
      <c r="L874" s="339"/>
      <c r="M874" s="340"/>
      <c r="N874" s="339"/>
      <c r="O874" s="339"/>
      <c r="P874" s="339"/>
      <c r="Q874" s="341"/>
      <c r="R874" s="178"/>
      <c r="S874" s="434"/>
      <c r="T874" s="434"/>
      <c r="U874" s="434"/>
      <c r="V874" s="339"/>
      <c r="W874" s="99">
        <f t="shared" si="16"/>
        <v>0</v>
      </c>
      <c r="X874" s="339"/>
      <c r="Y874" s="339"/>
      <c r="Z874" s="339"/>
      <c r="AA874" s="339"/>
      <c r="AB874" s="339"/>
      <c r="AC874" s="339"/>
      <c r="AD874" s="339"/>
      <c r="AE874" s="339"/>
      <c r="AF874" s="339"/>
      <c r="AG874" s="339"/>
      <c r="AH874" s="339"/>
      <c r="AI874" s="339"/>
      <c r="AJ874" s="339"/>
      <c r="AK874" s="339"/>
    </row>
    <row r="875" spans="1:37" ht="12.75" customHeight="1">
      <c r="A875" s="339"/>
      <c r="B875" s="466"/>
      <c r="C875" s="339"/>
      <c r="D875" s="339"/>
      <c r="E875" s="339"/>
      <c r="F875" s="339"/>
      <c r="G875" s="339"/>
      <c r="H875" s="339"/>
      <c r="I875" s="339"/>
      <c r="J875" s="339"/>
      <c r="K875" s="339"/>
      <c r="L875" s="339"/>
      <c r="M875" s="340"/>
      <c r="N875" s="339"/>
      <c r="O875" s="339"/>
      <c r="P875" s="339"/>
      <c r="Q875" s="341"/>
      <c r="R875" s="178"/>
      <c r="S875" s="434"/>
      <c r="T875" s="434"/>
      <c r="U875" s="434"/>
      <c r="V875" s="339"/>
      <c r="W875" s="99">
        <f t="shared" si="16"/>
        <v>0</v>
      </c>
      <c r="X875" s="339"/>
      <c r="Y875" s="339"/>
      <c r="Z875" s="339"/>
      <c r="AA875" s="339"/>
      <c r="AB875" s="339"/>
      <c r="AC875" s="339"/>
      <c r="AD875" s="339"/>
      <c r="AE875" s="339"/>
      <c r="AF875" s="339"/>
      <c r="AG875" s="339"/>
      <c r="AH875" s="339"/>
      <c r="AI875" s="339"/>
      <c r="AJ875" s="339"/>
      <c r="AK875" s="339"/>
    </row>
    <row r="876" spans="1:37" ht="12.75" customHeight="1">
      <c r="A876" s="339"/>
      <c r="B876" s="466"/>
      <c r="C876" s="339"/>
      <c r="D876" s="339"/>
      <c r="E876" s="339"/>
      <c r="F876" s="339"/>
      <c r="G876" s="339"/>
      <c r="H876" s="339"/>
      <c r="I876" s="339"/>
      <c r="J876" s="339"/>
      <c r="K876" s="339"/>
      <c r="L876" s="339"/>
      <c r="M876" s="340"/>
      <c r="N876" s="339"/>
      <c r="O876" s="339"/>
      <c r="P876" s="339"/>
      <c r="Q876" s="341"/>
      <c r="R876" s="178"/>
      <c r="S876" s="434"/>
      <c r="T876" s="434"/>
      <c r="U876" s="434"/>
      <c r="V876" s="339"/>
      <c r="W876" s="99">
        <f t="shared" si="16"/>
        <v>0</v>
      </c>
      <c r="X876" s="339"/>
      <c r="Y876" s="339"/>
      <c r="Z876" s="339"/>
      <c r="AA876" s="339"/>
      <c r="AB876" s="339"/>
      <c r="AC876" s="339"/>
      <c r="AD876" s="339"/>
      <c r="AE876" s="339"/>
      <c r="AF876" s="339"/>
      <c r="AG876" s="339"/>
      <c r="AH876" s="339"/>
      <c r="AI876" s="339"/>
      <c r="AJ876" s="339"/>
      <c r="AK876" s="339"/>
    </row>
    <row r="877" spans="1:37" ht="12.75" customHeight="1">
      <c r="A877" s="339"/>
      <c r="B877" s="466"/>
      <c r="C877" s="339"/>
      <c r="D877" s="339"/>
      <c r="E877" s="339"/>
      <c r="F877" s="339"/>
      <c r="G877" s="339"/>
      <c r="H877" s="339"/>
      <c r="I877" s="339"/>
      <c r="J877" s="339"/>
      <c r="K877" s="339"/>
      <c r="L877" s="339"/>
      <c r="M877" s="340"/>
      <c r="N877" s="339"/>
      <c r="O877" s="339"/>
      <c r="P877" s="339"/>
      <c r="Q877" s="341"/>
      <c r="R877" s="178"/>
      <c r="S877" s="434"/>
      <c r="T877" s="434"/>
      <c r="U877" s="434"/>
      <c r="V877" s="339"/>
      <c r="W877" s="99">
        <f t="shared" si="16"/>
        <v>0</v>
      </c>
      <c r="X877" s="339"/>
      <c r="Y877" s="339"/>
      <c r="Z877" s="339"/>
      <c r="AA877" s="339"/>
      <c r="AB877" s="339"/>
      <c r="AC877" s="339"/>
      <c r="AD877" s="339"/>
      <c r="AE877" s="339"/>
      <c r="AF877" s="339"/>
      <c r="AG877" s="339"/>
      <c r="AH877" s="339"/>
      <c r="AI877" s="339"/>
      <c r="AJ877" s="339"/>
      <c r="AK877" s="339"/>
    </row>
    <row r="878" spans="1:37" ht="12.75" customHeight="1">
      <c r="A878" s="339"/>
      <c r="B878" s="466"/>
      <c r="C878" s="339"/>
      <c r="D878" s="339"/>
      <c r="E878" s="339"/>
      <c r="F878" s="339"/>
      <c r="G878" s="339"/>
      <c r="H878" s="339"/>
      <c r="I878" s="339"/>
      <c r="J878" s="339"/>
      <c r="K878" s="339"/>
      <c r="L878" s="339"/>
      <c r="M878" s="340"/>
      <c r="N878" s="339"/>
      <c r="O878" s="339"/>
      <c r="P878" s="339"/>
      <c r="Q878" s="341"/>
      <c r="R878" s="178"/>
      <c r="S878" s="434"/>
      <c r="T878" s="434"/>
      <c r="U878" s="434"/>
      <c r="V878" s="339"/>
      <c r="W878" s="99">
        <f t="shared" si="16"/>
        <v>0</v>
      </c>
      <c r="X878" s="339"/>
      <c r="Y878" s="339"/>
      <c r="Z878" s="339"/>
      <c r="AA878" s="339"/>
      <c r="AB878" s="339"/>
      <c r="AC878" s="339"/>
      <c r="AD878" s="339"/>
      <c r="AE878" s="339"/>
      <c r="AF878" s="339"/>
      <c r="AG878" s="339"/>
      <c r="AH878" s="339"/>
      <c r="AI878" s="339"/>
      <c r="AJ878" s="339"/>
      <c r="AK878" s="339"/>
    </row>
    <row r="879" spans="1:37" ht="12.75" customHeight="1">
      <c r="A879" s="339"/>
      <c r="B879" s="466"/>
      <c r="C879" s="339"/>
      <c r="D879" s="339"/>
      <c r="E879" s="339"/>
      <c r="F879" s="339"/>
      <c r="G879" s="339"/>
      <c r="H879" s="339"/>
      <c r="I879" s="339"/>
      <c r="J879" s="339"/>
      <c r="K879" s="339"/>
      <c r="L879" s="339"/>
      <c r="M879" s="340"/>
      <c r="N879" s="339"/>
      <c r="O879" s="339"/>
      <c r="P879" s="339"/>
      <c r="Q879" s="341"/>
      <c r="R879" s="178"/>
      <c r="S879" s="434"/>
      <c r="T879" s="434"/>
      <c r="U879" s="434"/>
      <c r="V879" s="339"/>
      <c r="W879" s="99">
        <f t="shared" si="16"/>
        <v>0</v>
      </c>
      <c r="X879" s="339"/>
      <c r="Y879" s="339"/>
      <c r="Z879" s="339"/>
      <c r="AA879" s="339"/>
      <c r="AB879" s="339"/>
      <c r="AC879" s="339"/>
      <c r="AD879" s="339"/>
      <c r="AE879" s="339"/>
      <c r="AF879" s="339"/>
      <c r="AG879" s="339"/>
      <c r="AH879" s="339"/>
      <c r="AI879" s="339"/>
      <c r="AJ879" s="339"/>
      <c r="AK879" s="339"/>
    </row>
    <row r="880" spans="1:37" ht="12.75" customHeight="1">
      <c r="A880" s="339"/>
      <c r="B880" s="466"/>
      <c r="C880" s="339"/>
      <c r="D880" s="339"/>
      <c r="E880" s="339"/>
      <c r="F880" s="339"/>
      <c r="G880" s="339"/>
      <c r="H880" s="339"/>
      <c r="I880" s="339"/>
      <c r="J880" s="339"/>
      <c r="K880" s="339"/>
      <c r="L880" s="339"/>
      <c r="M880" s="340"/>
      <c r="N880" s="339"/>
      <c r="O880" s="339"/>
      <c r="P880" s="339"/>
      <c r="Q880" s="341"/>
      <c r="R880" s="178"/>
      <c r="S880" s="434"/>
      <c r="T880" s="434"/>
      <c r="U880" s="434"/>
      <c r="V880" s="339"/>
      <c r="W880" s="99">
        <f t="shared" si="16"/>
        <v>0</v>
      </c>
      <c r="X880" s="339"/>
      <c r="Y880" s="339"/>
      <c r="Z880" s="339"/>
      <c r="AA880" s="339"/>
      <c r="AB880" s="339"/>
      <c r="AC880" s="339"/>
      <c r="AD880" s="339"/>
      <c r="AE880" s="339"/>
      <c r="AF880" s="339"/>
      <c r="AG880" s="339"/>
      <c r="AH880" s="339"/>
      <c r="AI880" s="339"/>
      <c r="AJ880" s="339"/>
      <c r="AK880" s="339"/>
    </row>
    <row r="881" spans="1:37" ht="12.75" customHeight="1">
      <c r="A881" s="339"/>
      <c r="B881" s="466"/>
      <c r="C881" s="339"/>
      <c r="D881" s="339"/>
      <c r="E881" s="339"/>
      <c r="F881" s="339"/>
      <c r="G881" s="339"/>
      <c r="H881" s="339"/>
      <c r="I881" s="339"/>
      <c r="J881" s="339"/>
      <c r="K881" s="339"/>
      <c r="L881" s="339"/>
      <c r="M881" s="340"/>
      <c r="N881" s="339"/>
      <c r="O881" s="339"/>
      <c r="P881" s="339"/>
      <c r="Q881" s="341"/>
      <c r="R881" s="178"/>
      <c r="S881" s="434"/>
      <c r="T881" s="434"/>
      <c r="U881" s="434"/>
      <c r="V881" s="339"/>
      <c r="W881" s="99">
        <f t="shared" si="16"/>
        <v>0</v>
      </c>
      <c r="X881" s="339"/>
      <c r="Y881" s="339"/>
      <c r="Z881" s="339"/>
      <c r="AA881" s="339"/>
      <c r="AB881" s="339"/>
      <c r="AC881" s="339"/>
      <c r="AD881" s="339"/>
      <c r="AE881" s="339"/>
      <c r="AF881" s="339"/>
      <c r="AG881" s="339"/>
      <c r="AH881" s="339"/>
      <c r="AI881" s="339"/>
      <c r="AJ881" s="339"/>
      <c r="AK881" s="339"/>
    </row>
    <row r="882" spans="1:37" ht="12.75" customHeight="1">
      <c r="A882" s="339"/>
      <c r="B882" s="466"/>
      <c r="C882" s="339"/>
      <c r="D882" s="339"/>
      <c r="E882" s="339"/>
      <c r="F882" s="339"/>
      <c r="G882" s="339"/>
      <c r="H882" s="339"/>
      <c r="I882" s="339"/>
      <c r="J882" s="339"/>
      <c r="K882" s="339"/>
      <c r="L882" s="339"/>
      <c r="M882" s="340"/>
      <c r="N882" s="339"/>
      <c r="O882" s="339"/>
      <c r="P882" s="339"/>
      <c r="Q882" s="341"/>
      <c r="R882" s="178"/>
      <c r="S882" s="434"/>
      <c r="T882" s="434"/>
      <c r="U882" s="434"/>
      <c r="V882" s="339"/>
      <c r="W882" s="99">
        <f t="shared" si="16"/>
        <v>0</v>
      </c>
      <c r="X882" s="339"/>
      <c r="Y882" s="339"/>
      <c r="Z882" s="339"/>
      <c r="AA882" s="339"/>
      <c r="AB882" s="339"/>
      <c r="AC882" s="339"/>
      <c r="AD882" s="339"/>
      <c r="AE882" s="339"/>
      <c r="AF882" s="339"/>
      <c r="AG882" s="339"/>
      <c r="AH882" s="339"/>
      <c r="AI882" s="339"/>
      <c r="AJ882" s="339"/>
      <c r="AK882" s="339"/>
    </row>
    <row r="883" spans="1:37" ht="12.75" customHeight="1">
      <c r="A883" s="339"/>
      <c r="B883" s="466"/>
      <c r="C883" s="339"/>
      <c r="D883" s="339"/>
      <c r="E883" s="339"/>
      <c r="F883" s="339"/>
      <c r="G883" s="339"/>
      <c r="H883" s="339"/>
      <c r="I883" s="339"/>
      <c r="J883" s="339"/>
      <c r="K883" s="339"/>
      <c r="L883" s="339"/>
      <c r="M883" s="340"/>
      <c r="N883" s="339"/>
      <c r="O883" s="339"/>
      <c r="P883" s="339"/>
      <c r="Q883" s="341"/>
      <c r="R883" s="178"/>
      <c r="S883" s="434"/>
      <c r="T883" s="434"/>
      <c r="U883" s="434"/>
      <c r="V883" s="339"/>
      <c r="W883" s="99">
        <f t="shared" si="16"/>
        <v>0</v>
      </c>
      <c r="X883" s="339"/>
      <c r="Y883" s="339"/>
      <c r="Z883" s="339"/>
      <c r="AA883" s="339"/>
      <c r="AB883" s="339"/>
      <c r="AC883" s="339"/>
      <c r="AD883" s="339"/>
      <c r="AE883" s="339"/>
      <c r="AF883" s="339"/>
      <c r="AG883" s="339"/>
      <c r="AH883" s="339"/>
      <c r="AI883" s="339"/>
      <c r="AJ883" s="339"/>
      <c r="AK883" s="339"/>
    </row>
    <row r="884" spans="1:37" ht="12.75" customHeight="1">
      <c r="A884" s="339"/>
      <c r="B884" s="466"/>
      <c r="C884" s="339"/>
      <c r="D884" s="339"/>
      <c r="E884" s="339"/>
      <c r="F884" s="339"/>
      <c r="G884" s="339"/>
      <c r="H884" s="339"/>
      <c r="I884" s="339"/>
      <c r="J884" s="339"/>
      <c r="K884" s="339"/>
      <c r="L884" s="339"/>
      <c r="M884" s="340"/>
      <c r="N884" s="339"/>
      <c r="O884" s="339"/>
      <c r="P884" s="339"/>
      <c r="Q884" s="341"/>
      <c r="R884" s="178"/>
      <c r="S884" s="434"/>
      <c r="T884" s="434"/>
      <c r="U884" s="434"/>
      <c r="V884" s="339"/>
      <c r="W884" s="99">
        <f t="shared" si="16"/>
        <v>0</v>
      </c>
      <c r="X884" s="339"/>
      <c r="Y884" s="339"/>
      <c r="Z884" s="339"/>
      <c r="AA884" s="339"/>
      <c r="AB884" s="339"/>
      <c r="AC884" s="339"/>
      <c r="AD884" s="339"/>
      <c r="AE884" s="339"/>
      <c r="AF884" s="339"/>
      <c r="AG884" s="339"/>
      <c r="AH884" s="339"/>
      <c r="AI884" s="339"/>
      <c r="AJ884" s="339"/>
      <c r="AK884" s="339"/>
    </row>
    <row r="885" spans="1:37" ht="12.75" customHeight="1">
      <c r="A885" s="339"/>
      <c r="B885" s="466"/>
      <c r="C885" s="339"/>
      <c r="D885" s="339"/>
      <c r="E885" s="339"/>
      <c r="F885" s="339"/>
      <c r="G885" s="339"/>
      <c r="H885" s="339"/>
      <c r="I885" s="339"/>
      <c r="J885" s="339"/>
      <c r="K885" s="339"/>
      <c r="L885" s="339"/>
      <c r="M885" s="340"/>
      <c r="N885" s="339"/>
      <c r="O885" s="339"/>
      <c r="P885" s="339"/>
      <c r="Q885" s="341"/>
      <c r="R885" s="178"/>
      <c r="S885" s="434"/>
      <c r="T885" s="434"/>
      <c r="U885" s="434"/>
      <c r="V885" s="339"/>
      <c r="W885" s="99">
        <f t="shared" si="16"/>
        <v>0</v>
      </c>
      <c r="X885" s="339"/>
      <c r="Y885" s="339"/>
      <c r="Z885" s="339"/>
      <c r="AA885" s="339"/>
      <c r="AB885" s="339"/>
      <c r="AC885" s="339"/>
      <c r="AD885" s="339"/>
      <c r="AE885" s="339"/>
      <c r="AF885" s="339"/>
      <c r="AG885" s="339"/>
      <c r="AH885" s="339"/>
      <c r="AI885" s="339"/>
      <c r="AJ885" s="339"/>
      <c r="AK885" s="339"/>
    </row>
    <row r="886" spans="1:37" ht="12.75" customHeight="1">
      <c r="A886" s="339"/>
      <c r="B886" s="466"/>
      <c r="C886" s="339"/>
      <c r="D886" s="339"/>
      <c r="E886" s="339"/>
      <c r="F886" s="339"/>
      <c r="G886" s="339"/>
      <c r="H886" s="339"/>
      <c r="I886" s="339"/>
      <c r="J886" s="339"/>
      <c r="K886" s="339"/>
      <c r="L886" s="339"/>
      <c r="M886" s="340"/>
      <c r="N886" s="339"/>
      <c r="O886" s="339"/>
      <c r="P886" s="339"/>
      <c r="Q886" s="341"/>
      <c r="R886" s="178"/>
      <c r="S886" s="434"/>
      <c r="T886" s="434"/>
      <c r="U886" s="434"/>
      <c r="V886" s="339"/>
      <c r="W886" s="99">
        <f t="shared" si="16"/>
        <v>0</v>
      </c>
      <c r="X886" s="339"/>
      <c r="Y886" s="339"/>
      <c r="Z886" s="339"/>
      <c r="AA886" s="339"/>
      <c r="AB886" s="339"/>
      <c r="AC886" s="339"/>
      <c r="AD886" s="339"/>
      <c r="AE886" s="339"/>
      <c r="AF886" s="339"/>
      <c r="AG886" s="339"/>
      <c r="AH886" s="339"/>
      <c r="AI886" s="339"/>
      <c r="AJ886" s="339"/>
      <c r="AK886" s="339"/>
    </row>
    <row r="887" spans="1:37" ht="12.75" customHeight="1">
      <c r="A887" s="339"/>
      <c r="B887" s="466"/>
      <c r="C887" s="339"/>
      <c r="D887" s="339"/>
      <c r="E887" s="339"/>
      <c r="F887" s="339"/>
      <c r="G887" s="339"/>
      <c r="H887" s="339"/>
      <c r="I887" s="339"/>
      <c r="J887" s="339"/>
      <c r="K887" s="339"/>
      <c r="L887" s="339"/>
      <c r="M887" s="340"/>
      <c r="N887" s="339"/>
      <c r="O887" s="339"/>
      <c r="P887" s="339"/>
      <c r="Q887" s="341"/>
      <c r="R887" s="178"/>
      <c r="S887" s="434"/>
      <c r="T887" s="434"/>
      <c r="U887" s="434"/>
      <c r="V887" s="339"/>
      <c r="W887" s="99">
        <f t="shared" si="16"/>
        <v>0</v>
      </c>
      <c r="X887" s="339"/>
      <c r="Y887" s="339"/>
      <c r="Z887" s="339"/>
      <c r="AA887" s="339"/>
      <c r="AB887" s="339"/>
      <c r="AC887" s="339"/>
      <c r="AD887" s="339"/>
      <c r="AE887" s="339"/>
      <c r="AF887" s="339"/>
      <c r="AG887" s="339"/>
      <c r="AH887" s="339"/>
      <c r="AI887" s="339"/>
      <c r="AJ887" s="339"/>
      <c r="AK887" s="339"/>
    </row>
    <row r="888" spans="1:37" ht="12.75" customHeight="1">
      <c r="A888" s="339"/>
      <c r="B888" s="466"/>
      <c r="C888" s="339"/>
      <c r="D888" s="339"/>
      <c r="E888" s="339"/>
      <c r="F888" s="339"/>
      <c r="G888" s="339"/>
      <c r="H888" s="339"/>
      <c r="I888" s="339"/>
      <c r="J888" s="339"/>
      <c r="K888" s="339"/>
      <c r="L888" s="339"/>
      <c r="M888" s="340"/>
      <c r="N888" s="339"/>
      <c r="O888" s="339"/>
      <c r="P888" s="339"/>
      <c r="Q888" s="341"/>
      <c r="R888" s="178"/>
      <c r="S888" s="434"/>
      <c r="T888" s="434"/>
      <c r="U888" s="434"/>
      <c r="V888" s="339"/>
      <c r="W888" s="99">
        <f t="shared" si="16"/>
        <v>0</v>
      </c>
      <c r="X888" s="339"/>
      <c r="Y888" s="339"/>
      <c r="Z888" s="339"/>
      <c r="AA888" s="339"/>
      <c r="AB888" s="339"/>
      <c r="AC888" s="339"/>
      <c r="AD888" s="339"/>
      <c r="AE888" s="339"/>
      <c r="AF888" s="339"/>
      <c r="AG888" s="339"/>
      <c r="AH888" s="339"/>
      <c r="AI888" s="339"/>
      <c r="AJ888" s="339"/>
      <c r="AK888" s="339"/>
    </row>
    <row r="889" spans="1:37" ht="12.75" customHeight="1">
      <c r="A889" s="339"/>
      <c r="B889" s="466"/>
      <c r="C889" s="339"/>
      <c r="D889" s="339"/>
      <c r="E889" s="339"/>
      <c r="F889" s="339"/>
      <c r="G889" s="339"/>
      <c r="H889" s="339"/>
      <c r="I889" s="339"/>
      <c r="J889" s="339"/>
      <c r="K889" s="339"/>
      <c r="L889" s="339"/>
      <c r="M889" s="340"/>
      <c r="N889" s="339"/>
      <c r="O889" s="339"/>
      <c r="P889" s="339"/>
      <c r="Q889" s="341"/>
      <c r="R889" s="178"/>
      <c r="S889" s="434"/>
      <c r="T889" s="434"/>
      <c r="U889" s="434"/>
      <c r="V889" s="339"/>
      <c r="W889" s="99">
        <f t="shared" si="16"/>
        <v>0</v>
      </c>
      <c r="X889" s="339"/>
      <c r="Y889" s="339"/>
      <c r="Z889" s="339"/>
      <c r="AA889" s="339"/>
      <c r="AB889" s="339"/>
      <c r="AC889" s="339"/>
      <c r="AD889" s="339"/>
      <c r="AE889" s="339"/>
      <c r="AF889" s="339"/>
      <c r="AG889" s="339"/>
      <c r="AH889" s="339"/>
      <c r="AI889" s="339"/>
      <c r="AJ889" s="339"/>
      <c r="AK889" s="339"/>
    </row>
    <row r="890" spans="1:37" ht="12.75" customHeight="1">
      <c r="A890" s="339"/>
      <c r="B890" s="466"/>
      <c r="C890" s="339"/>
      <c r="D890" s="339"/>
      <c r="E890" s="339"/>
      <c r="F890" s="339"/>
      <c r="G890" s="339"/>
      <c r="H890" s="339"/>
      <c r="I890" s="339"/>
      <c r="J890" s="339"/>
      <c r="K890" s="339"/>
      <c r="L890" s="339"/>
      <c r="M890" s="340"/>
      <c r="N890" s="339"/>
      <c r="O890" s="339"/>
      <c r="P890" s="339"/>
      <c r="Q890" s="341"/>
      <c r="R890" s="178"/>
      <c r="S890" s="434"/>
      <c r="T890" s="434"/>
      <c r="U890" s="434"/>
      <c r="V890" s="339"/>
      <c r="W890" s="99">
        <f t="shared" si="16"/>
        <v>0</v>
      </c>
      <c r="X890" s="339"/>
      <c r="Y890" s="339"/>
      <c r="Z890" s="339"/>
      <c r="AA890" s="339"/>
      <c r="AB890" s="339"/>
      <c r="AC890" s="339"/>
      <c r="AD890" s="339"/>
      <c r="AE890" s="339"/>
      <c r="AF890" s="339"/>
      <c r="AG890" s="339"/>
      <c r="AH890" s="339"/>
      <c r="AI890" s="339"/>
      <c r="AJ890" s="339"/>
      <c r="AK890" s="339"/>
    </row>
    <row r="891" spans="1:37" ht="12.75" customHeight="1">
      <c r="A891" s="339"/>
      <c r="B891" s="466"/>
      <c r="C891" s="339"/>
      <c r="D891" s="339"/>
      <c r="E891" s="339"/>
      <c r="F891" s="339"/>
      <c r="G891" s="339"/>
      <c r="H891" s="339"/>
      <c r="I891" s="339"/>
      <c r="J891" s="339"/>
      <c r="K891" s="339"/>
      <c r="L891" s="339"/>
      <c r="M891" s="340"/>
      <c r="N891" s="339"/>
      <c r="O891" s="339"/>
      <c r="P891" s="339"/>
      <c r="Q891" s="341"/>
      <c r="R891" s="178"/>
      <c r="S891" s="434"/>
      <c r="T891" s="434"/>
      <c r="U891" s="434"/>
      <c r="V891" s="339"/>
      <c r="W891" s="99">
        <f t="shared" si="16"/>
        <v>0</v>
      </c>
      <c r="X891" s="339"/>
      <c r="Y891" s="339"/>
      <c r="Z891" s="339"/>
      <c r="AA891" s="339"/>
      <c r="AB891" s="339"/>
      <c r="AC891" s="339"/>
      <c r="AD891" s="339"/>
      <c r="AE891" s="339"/>
      <c r="AF891" s="339"/>
      <c r="AG891" s="339"/>
      <c r="AH891" s="339"/>
      <c r="AI891" s="339"/>
      <c r="AJ891" s="339"/>
      <c r="AK891" s="339"/>
    </row>
    <row r="892" spans="1:37" ht="12.75" customHeight="1">
      <c r="A892" s="339"/>
      <c r="B892" s="466"/>
      <c r="C892" s="339"/>
      <c r="D892" s="339"/>
      <c r="E892" s="339"/>
      <c r="F892" s="339"/>
      <c r="G892" s="339"/>
      <c r="H892" s="339"/>
      <c r="I892" s="339"/>
      <c r="J892" s="339"/>
      <c r="K892" s="339"/>
      <c r="L892" s="339"/>
      <c r="M892" s="340"/>
      <c r="N892" s="339"/>
      <c r="O892" s="339"/>
      <c r="P892" s="339"/>
      <c r="Q892" s="341"/>
      <c r="R892" s="178"/>
      <c r="S892" s="434"/>
      <c r="T892" s="434"/>
      <c r="U892" s="434"/>
      <c r="V892" s="339"/>
      <c r="W892" s="99">
        <f t="shared" si="16"/>
        <v>0</v>
      </c>
      <c r="X892" s="339"/>
      <c r="Y892" s="339"/>
      <c r="Z892" s="339"/>
      <c r="AA892" s="339"/>
      <c r="AB892" s="339"/>
      <c r="AC892" s="339"/>
      <c r="AD892" s="339"/>
      <c r="AE892" s="339"/>
      <c r="AF892" s="339"/>
      <c r="AG892" s="339"/>
      <c r="AH892" s="339"/>
      <c r="AI892" s="339"/>
      <c r="AJ892" s="339"/>
      <c r="AK892" s="339"/>
    </row>
    <row r="893" spans="1:37" ht="12.75" customHeight="1">
      <c r="A893" s="339"/>
      <c r="B893" s="466"/>
      <c r="C893" s="339"/>
      <c r="D893" s="339"/>
      <c r="E893" s="339"/>
      <c r="F893" s="339"/>
      <c r="G893" s="339"/>
      <c r="H893" s="339"/>
      <c r="I893" s="339"/>
      <c r="J893" s="339"/>
      <c r="K893" s="339"/>
      <c r="L893" s="339"/>
      <c r="M893" s="340"/>
      <c r="N893" s="339"/>
      <c r="O893" s="339"/>
      <c r="P893" s="339"/>
      <c r="Q893" s="341"/>
      <c r="R893" s="178"/>
      <c r="S893" s="434"/>
      <c r="T893" s="434"/>
      <c r="U893" s="434"/>
      <c r="V893" s="339"/>
      <c r="W893" s="99">
        <f t="shared" si="16"/>
        <v>0</v>
      </c>
      <c r="X893" s="339"/>
      <c r="Y893" s="339"/>
      <c r="Z893" s="339"/>
      <c r="AA893" s="339"/>
      <c r="AB893" s="339"/>
      <c r="AC893" s="339"/>
      <c r="AD893" s="339"/>
      <c r="AE893" s="339"/>
      <c r="AF893" s="339"/>
      <c r="AG893" s="339"/>
      <c r="AH893" s="339"/>
      <c r="AI893" s="339"/>
      <c r="AJ893" s="339"/>
      <c r="AK893" s="339"/>
    </row>
    <row r="894" spans="1:37" ht="12.75" customHeight="1">
      <c r="A894" s="339"/>
      <c r="B894" s="466"/>
      <c r="C894" s="339"/>
      <c r="D894" s="339"/>
      <c r="E894" s="339"/>
      <c r="F894" s="339"/>
      <c r="G894" s="339"/>
      <c r="H894" s="339"/>
      <c r="I894" s="339"/>
      <c r="J894" s="339"/>
      <c r="K894" s="339"/>
      <c r="L894" s="339"/>
      <c r="M894" s="340"/>
      <c r="N894" s="339"/>
      <c r="O894" s="339"/>
      <c r="P894" s="339"/>
      <c r="Q894" s="341"/>
      <c r="R894" s="178"/>
      <c r="S894" s="434"/>
      <c r="T894" s="434"/>
      <c r="U894" s="434"/>
      <c r="V894" s="339"/>
      <c r="W894" s="99">
        <f t="shared" si="16"/>
        <v>0</v>
      </c>
      <c r="X894" s="339"/>
      <c r="Y894" s="339"/>
      <c r="Z894" s="339"/>
      <c r="AA894" s="339"/>
      <c r="AB894" s="339"/>
      <c r="AC894" s="339"/>
      <c r="AD894" s="339"/>
      <c r="AE894" s="339"/>
      <c r="AF894" s="339"/>
      <c r="AG894" s="339"/>
      <c r="AH894" s="339"/>
      <c r="AI894" s="339"/>
      <c r="AJ894" s="339"/>
      <c r="AK894" s="339"/>
    </row>
    <row r="895" spans="1:37" ht="12.75" customHeight="1">
      <c r="A895" s="339"/>
      <c r="B895" s="466"/>
      <c r="C895" s="339"/>
      <c r="D895" s="339"/>
      <c r="E895" s="339"/>
      <c r="F895" s="339"/>
      <c r="G895" s="339"/>
      <c r="H895" s="339"/>
      <c r="I895" s="339"/>
      <c r="J895" s="339"/>
      <c r="K895" s="339"/>
      <c r="L895" s="339"/>
      <c r="M895" s="340"/>
      <c r="N895" s="339"/>
      <c r="O895" s="339"/>
      <c r="P895" s="339"/>
      <c r="Q895" s="341"/>
      <c r="R895" s="178"/>
      <c r="S895" s="434"/>
      <c r="T895" s="434"/>
      <c r="U895" s="434"/>
      <c r="V895" s="339"/>
      <c r="W895" s="99">
        <f t="shared" si="16"/>
        <v>0</v>
      </c>
      <c r="X895" s="339"/>
      <c r="Y895" s="339"/>
      <c r="Z895" s="339"/>
      <c r="AA895" s="339"/>
      <c r="AB895" s="339"/>
      <c r="AC895" s="339"/>
      <c r="AD895" s="339"/>
      <c r="AE895" s="339"/>
      <c r="AF895" s="339"/>
      <c r="AG895" s="339"/>
      <c r="AH895" s="339"/>
      <c r="AI895" s="339"/>
      <c r="AJ895" s="339"/>
      <c r="AK895" s="339"/>
    </row>
    <row r="896" spans="1:37" ht="12.75" customHeight="1">
      <c r="A896" s="339"/>
      <c r="B896" s="466"/>
      <c r="C896" s="339"/>
      <c r="D896" s="339"/>
      <c r="E896" s="339"/>
      <c r="F896" s="339"/>
      <c r="G896" s="339"/>
      <c r="H896" s="339"/>
      <c r="I896" s="339"/>
      <c r="J896" s="339"/>
      <c r="K896" s="339"/>
      <c r="L896" s="339"/>
      <c r="M896" s="340"/>
      <c r="N896" s="339"/>
      <c r="O896" s="339"/>
      <c r="P896" s="339"/>
      <c r="Q896" s="341"/>
      <c r="R896" s="178"/>
      <c r="S896" s="434"/>
      <c r="T896" s="434"/>
      <c r="U896" s="434"/>
      <c r="V896" s="339"/>
      <c r="W896" s="99">
        <f t="shared" si="16"/>
        <v>0</v>
      </c>
      <c r="X896" s="339"/>
      <c r="Y896" s="339"/>
      <c r="Z896" s="339"/>
      <c r="AA896" s="339"/>
      <c r="AB896" s="339"/>
      <c r="AC896" s="339"/>
      <c r="AD896" s="339"/>
      <c r="AE896" s="339"/>
      <c r="AF896" s="339"/>
      <c r="AG896" s="339"/>
      <c r="AH896" s="339"/>
      <c r="AI896" s="339"/>
      <c r="AJ896" s="339"/>
      <c r="AK896" s="339"/>
    </row>
    <row r="897" spans="1:37" ht="12.75" customHeight="1">
      <c r="A897" s="339"/>
      <c r="B897" s="466"/>
      <c r="C897" s="339"/>
      <c r="D897" s="339"/>
      <c r="E897" s="339"/>
      <c r="F897" s="339"/>
      <c r="G897" s="339"/>
      <c r="H897" s="339"/>
      <c r="I897" s="339"/>
      <c r="J897" s="339"/>
      <c r="K897" s="339"/>
      <c r="L897" s="339"/>
      <c r="M897" s="340"/>
      <c r="N897" s="339"/>
      <c r="O897" s="339"/>
      <c r="P897" s="339"/>
      <c r="Q897" s="341"/>
      <c r="R897" s="178"/>
      <c r="S897" s="434"/>
      <c r="T897" s="434"/>
      <c r="U897" s="434"/>
      <c r="V897" s="339"/>
      <c r="W897" s="99">
        <f t="shared" si="16"/>
        <v>0</v>
      </c>
      <c r="X897" s="339"/>
      <c r="Y897" s="339"/>
      <c r="Z897" s="339"/>
      <c r="AA897" s="339"/>
      <c r="AB897" s="339"/>
      <c r="AC897" s="339"/>
      <c r="AD897" s="339"/>
      <c r="AE897" s="339"/>
      <c r="AF897" s="339"/>
      <c r="AG897" s="339"/>
      <c r="AH897" s="339"/>
      <c r="AI897" s="339"/>
      <c r="AJ897" s="339"/>
      <c r="AK897" s="339"/>
    </row>
    <row r="898" spans="1:37" ht="12.75" customHeight="1">
      <c r="A898" s="339"/>
      <c r="B898" s="466"/>
      <c r="C898" s="339"/>
      <c r="D898" s="339"/>
      <c r="E898" s="339"/>
      <c r="F898" s="339"/>
      <c r="G898" s="339"/>
      <c r="H898" s="339"/>
      <c r="I898" s="339"/>
      <c r="J898" s="339"/>
      <c r="K898" s="339"/>
      <c r="L898" s="339"/>
      <c r="M898" s="340"/>
      <c r="N898" s="339"/>
      <c r="O898" s="339"/>
      <c r="P898" s="339"/>
      <c r="Q898" s="341"/>
      <c r="R898" s="178"/>
      <c r="S898" s="434"/>
      <c r="T898" s="434"/>
      <c r="U898" s="434"/>
      <c r="V898" s="339"/>
      <c r="W898" s="99">
        <f t="shared" si="16"/>
        <v>0</v>
      </c>
      <c r="X898" s="339"/>
      <c r="Y898" s="339"/>
      <c r="Z898" s="339"/>
      <c r="AA898" s="339"/>
      <c r="AB898" s="339"/>
      <c r="AC898" s="339"/>
      <c r="AD898" s="339"/>
      <c r="AE898" s="339"/>
      <c r="AF898" s="339"/>
      <c r="AG898" s="339"/>
      <c r="AH898" s="339"/>
      <c r="AI898" s="339"/>
      <c r="AJ898" s="339"/>
      <c r="AK898" s="339"/>
    </row>
    <row r="899" spans="1:37" ht="12.75" customHeight="1">
      <c r="A899" s="339"/>
      <c r="B899" s="466"/>
      <c r="C899" s="339"/>
      <c r="D899" s="339"/>
      <c r="E899" s="339"/>
      <c r="F899" s="339"/>
      <c r="G899" s="339"/>
      <c r="H899" s="339"/>
      <c r="I899" s="339"/>
      <c r="J899" s="339"/>
      <c r="K899" s="339"/>
      <c r="L899" s="339"/>
      <c r="M899" s="340"/>
      <c r="N899" s="339"/>
      <c r="O899" s="339"/>
      <c r="P899" s="339"/>
      <c r="Q899" s="341"/>
      <c r="R899" s="178"/>
      <c r="S899" s="434"/>
      <c r="T899" s="434"/>
      <c r="U899" s="434"/>
      <c r="V899" s="339"/>
      <c r="W899" s="99">
        <f t="shared" si="16"/>
        <v>0</v>
      </c>
      <c r="X899" s="339"/>
      <c r="Y899" s="339"/>
      <c r="Z899" s="339"/>
      <c r="AA899" s="339"/>
      <c r="AB899" s="339"/>
      <c r="AC899" s="339"/>
      <c r="AD899" s="339"/>
      <c r="AE899" s="339"/>
      <c r="AF899" s="339"/>
      <c r="AG899" s="339"/>
      <c r="AH899" s="339"/>
      <c r="AI899" s="339"/>
      <c r="AJ899" s="339"/>
      <c r="AK899" s="339"/>
    </row>
    <row r="900" spans="1:37" ht="12.75" customHeight="1">
      <c r="A900" s="339"/>
      <c r="B900" s="466"/>
      <c r="C900" s="339"/>
      <c r="D900" s="339"/>
      <c r="E900" s="339"/>
      <c r="F900" s="339"/>
      <c r="G900" s="339"/>
      <c r="H900" s="339"/>
      <c r="I900" s="339"/>
      <c r="J900" s="339"/>
      <c r="K900" s="339"/>
      <c r="L900" s="339"/>
      <c r="M900" s="340"/>
      <c r="N900" s="339"/>
      <c r="O900" s="339"/>
      <c r="P900" s="339"/>
      <c r="Q900" s="341"/>
      <c r="R900" s="178"/>
      <c r="S900" s="434"/>
      <c r="T900" s="434"/>
      <c r="U900" s="434"/>
      <c r="V900" s="339"/>
      <c r="W900" s="99">
        <f t="shared" si="16"/>
        <v>0</v>
      </c>
      <c r="X900" s="339"/>
      <c r="Y900" s="339"/>
      <c r="Z900" s="339"/>
      <c r="AA900" s="339"/>
      <c r="AB900" s="339"/>
      <c r="AC900" s="339"/>
      <c r="AD900" s="339"/>
      <c r="AE900" s="339"/>
      <c r="AF900" s="339"/>
      <c r="AG900" s="339"/>
      <c r="AH900" s="339"/>
      <c r="AI900" s="339"/>
      <c r="AJ900" s="339"/>
      <c r="AK900" s="339"/>
    </row>
    <row r="901" spans="1:37" ht="12.75" customHeight="1">
      <c r="A901" s="339"/>
      <c r="B901" s="466"/>
      <c r="C901" s="339"/>
      <c r="D901" s="339"/>
      <c r="E901" s="339"/>
      <c r="F901" s="339"/>
      <c r="G901" s="339"/>
      <c r="H901" s="339"/>
      <c r="I901" s="339"/>
      <c r="J901" s="339"/>
      <c r="K901" s="339"/>
      <c r="L901" s="339"/>
      <c r="M901" s="340"/>
      <c r="N901" s="339"/>
      <c r="O901" s="339"/>
      <c r="P901" s="339"/>
      <c r="Q901" s="341"/>
      <c r="R901" s="178"/>
      <c r="S901" s="434"/>
      <c r="T901" s="434"/>
      <c r="U901" s="434"/>
      <c r="V901" s="339"/>
      <c r="W901" s="99">
        <f t="shared" si="16"/>
        <v>0</v>
      </c>
      <c r="X901" s="339"/>
      <c r="Y901" s="339"/>
      <c r="Z901" s="339"/>
      <c r="AA901" s="339"/>
      <c r="AB901" s="339"/>
      <c r="AC901" s="339"/>
      <c r="AD901" s="339"/>
      <c r="AE901" s="339"/>
      <c r="AF901" s="339"/>
      <c r="AG901" s="339"/>
      <c r="AH901" s="339"/>
      <c r="AI901" s="339"/>
      <c r="AJ901" s="339"/>
      <c r="AK901" s="339"/>
    </row>
    <row r="902" spans="1:37" ht="12.75" customHeight="1">
      <c r="A902" s="339"/>
      <c r="B902" s="466"/>
      <c r="C902" s="339"/>
      <c r="D902" s="339"/>
      <c r="E902" s="339"/>
      <c r="F902" s="339"/>
      <c r="G902" s="339"/>
      <c r="H902" s="339"/>
      <c r="I902" s="339"/>
      <c r="J902" s="339"/>
      <c r="K902" s="339"/>
      <c r="L902" s="339"/>
      <c r="M902" s="340"/>
      <c r="N902" s="339"/>
      <c r="O902" s="339"/>
      <c r="P902" s="339"/>
      <c r="Q902" s="341"/>
      <c r="R902" s="178"/>
      <c r="S902" s="434"/>
      <c r="T902" s="434"/>
      <c r="U902" s="434"/>
      <c r="V902" s="339"/>
      <c r="W902" s="99">
        <f t="shared" si="16"/>
        <v>0</v>
      </c>
      <c r="X902" s="339"/>
      <c r="Y902" s="339"/>
      <c r="Z902" s="339"/>
      <c r="AA902" s="339"/>
      <c r="AB902" s="339"/>
      <c r="AC902" s="339"/>
      <c r="AD902" s="339"/>
      <c r="AE902" s="339"/>
      <c r="AF902" s="339"/>
      <c r="AG902" s="339"/>
      <c r="AH902" s="339"/>
      <c r="AI902" s="339"/>
      <c r="AJ902" s="339"/>
      <c r="AK902" s="339"/>
    </row>
    <row r="903" spans="1:37" ht="12.75" customHeight="1">
      <c r="A903" s="339"/>
      <c r="B903" s="466"/>
      <c r="C903" s="339"/>
      <c r="D903" s="339"/>
      <c r="E903" s="339"/>
      <c r="F903" s="339"/>
      <c r="G903" s="339"/>
      <c r="H903" s="339"/>
      <c r="I903" s="339"/>
      <c r="J903" s="339"/>
      <c r="K903" s="339"/>
      <c r="L903" s="339"/>
      <c r="M903" s="340"/>
      <c r="N903" s="339"/>
      <c r="O903" s="339"/>
      <c r="P903" s="339"/>
      <c r="Q903" s="341"/>
      <c r="R903" s="178"/>
      <c r="S903" s="434"/>
      <c r="T903" s="434"/>
      <c r="U903" s="434"/>
      <c r="V903" s="339"/>
      <c r="W903" s="99">
        <f t="shared" si="16"/>
        <v>0</v>
      </c>
      <c r="X903" s="339"/>
      <c r="Y903" s="339"/>
      <c r="Z903" s="339"/>
      <c r="AA903" s="339"/>
      <c r="AB903" s="339"/>
      <c r="AC903" s="339"/>
      <c r="AD903" s="339"/>
      <c r="AE903" s="339"/>
      <c r="AF903" s="339"/>
      <c r="AG903" s="339"/>
      <c r="AH903" s="339"/>
      <c r="AI903" s="339"/>
      <c r="AJ903" s="339"/>
      <c r="AK903" s="339"/>
    </row>
    <row r="904" spans="1:37" ht="12.75" customHeight="1">
      <c r="A904" s="339"/>
      <c r="B904" s="466"/>
      <c r="C904" s="339"/>
      <c r="D904" s="339"/>
      <c r="E904" s="339"/>
      <c r="F904" s="339"/>
      <c r="G904" s="339"/>
      <c r="H904" s="339"/>
      <c r="I904" s="339"/>
      <c r="J904" s="339"/>
      <c r="K904" s="339"/>
      <c r="L904" s="339"/>
      <c r="M904" s="340"/>
      <c r="N904" s="339"/>
      <c r="O904" s="339"/>
      <c r="P904" s="339"/>
      <c r="Q904" s="341"/>
      <c r="R904" s="178"/>
      <c r="S904" s="434"/>
      <c r="T904" s="434"/>
      <c r="U904" s="434"/>
      <c r="V904" s="339"/>
      <c r="W904" s="99">
        <f t="shared" si="16"/>
        <v>0</v>
      </c>
      <c r="X904" s="339"/>
      <c r="Y904" s="339"/>
      <c r="Z904" s="339"/>
      <c r="AA904" s="339"/>
      <c r="AB904" s="339"/>
      <c r="AC904" s="339"/>
      <c r="AD904" s="339"/>
      <c r="AE904" s="339"/>
      <c r="AF904" s="339"/>
      <c r="AG904" s="339"/>
      <c r="AH904" s="339"/>
      <c r="AI904" s="339"/>
      <c r="AJ904" s="339"/>
      <c r="AK904" s="339"/>
    </row>
    <row r="905" spans="1:37" ht="12.75" customHeight="1">
      <c r="A905" s="339"/>
      <c r="B905" s="466"/>
      <c r="C905" s="339"/>
      <c r="D905" s="339"/>
      <c r="E905" s="339"/>
      <c r="F905" s="339"/>
      <c r="G905" s="339"/>
      <c r="H905" s="339"/>
      <c r="I905" s="339"/>
      <c r="J905" s="339"/>
      <c r="K905" s="339"/>
      <c r="L905" s="339"/>
      <c r="M905" s="340"/>
      <c r="N905" s="339"/>
      <c r="O905" s="339"/>
      <c r="P905" s="339"/>
      <c r="Q905" s="341"/>
      <c r="R905" s="178"/>
      <c r="S905" s="434"/>
      <c r="T905" s="434"/>
      <c r="U905" s="434"/>
      <c r="V905" s="339"/>
      <c r="W905" s="99">
        <f t="shared" si="16"/>
        <v>0</v>
      </c>
      <c r="X905" s="339"/>
      <c r="Y905" s="339"/>
      <c r="Z905" s="339"/>
      <c r="AA905" s="339"/>
      <c r="AB905" s="339"/>
      <c r="AC905" s="339"/>
      <c r="AD905" s="339"/>
      <c r="AE905" s="339"/>
      <c r="AF905" s="339"/>
      <c r="AG905" s="339"/>
      <c r="AH905" s="339"/>
      <c r="AI905" s="339"/>
      <c r="AJ905" s="339"/>
      <c r="AK905" s="339"/>
    </row>
    <row r="906" spans="1:37" ht="12.75" customHeight="1">
      <c r="A906" s="339"/>
      <c r="B906" s="466"/>
      <c r="C906" s="339"/>
      <c r="D906" s="339"/>
      <c r="E906" s="339"/>
      <c r="F906" s="339"/>
      <c r="G906" s="339"/>
      <c r="H906" s="339"/>
      <c r="I906" s="339"/>
      <c r="J906" s="339"/>
      <c r="K906" s="339"/>
      <c r="L906" s="339"/>
      <c r="M906" s="340"/>
      <c r="N906" s="339"/>
      <c r="O906" s="339"/>
      <c r="P906" s="339"/>
      <c r="Q906" s="341"/>
      <c r="R906" s="178"/>
      <c r="S906" s="434"/>
      <c r="T906" s="434"/>
      <c r="U906" s="434"/>
      <c r="V906" s="339"/>
      <c r="W906" s="99">
        <f t="shared" si="16"/>
        <v>0</v>
      </c>
      <c r="X906" s="339"/>
      <c r="Y906" s="339"/>
      <c r="Z906" s="339"/>
      <c r="AA906" s="339"/>
      <c r="AB906" s="339"/>
      <c r="AC906" s="339"/>
      <c r="AD906" s="339"/>
      <c r="AE906" s="339"/>
      <c r="AF906" s="339"/>
      <c r="AG906" s="339"/>
      <c r="AH906" s="339"/>
      <c r="AI906" s="339"/>
      <c r="AJ906" s="339"/>
      <c r="AK906" s="339"/>
    </row>
    <row r="907" spans="1:37" ht="12.75" customHeight="1">
      <c r="A907" s="339"/>
      <c r="B907" s="466"/>
      <c r="C907" s="339"/>
      <c r="D907" s="339"/>
      <c r="E907" s="339"/>
      <c r="F907" s="339"/>
      <c r="G907" s="339"/>
      <c r="H907" s="339"/>
      <c r="I907" s="339"/>
      <c r="J907" s="339"/>
      <c r="K907" s="339"/>
      <c r="L907" s="339"/>
      <c r="M907" s="340"/>
      <c r="N907" s="339"/>
      <c r="O907" s="339"/>
      <c r="P907" s="339"/>
      <c r="Q907" s="341"/>
      <c r="R907" s="178"/>
      <c r="S907" s="434"/>
      <c r="T907" s="434"/>
      <c r="U907" s="434"/>
      <c r="V907" s="339"/>
      <c r="W907" s="99">
        <f t="shared" si="16"/>
        <v>0</v>
      </c>
      <c r="X907" s="339"/>
      <c r="Y907" s="339"/>
      <c r="Z907" s="339"/>
      <c r="AA907" s="339"/>
      <c r="AB907" s="339"/>
      <c r="AC907" s="339"/>
      <c r="AD907" s="339"/>
      <c r="AE907" s="339"/>
      <c r="AF907" s="339"/>
      <c r="AG907" s="339"/>
      <c r="AH907" s="339"/>
      <c r="AI907" s="339"/>
      <c r="AJ907" s="339"/>
      <c r="AK907" s="339"/>
    </row>
    <row r="908" spans="1:37" ht="12.75" customHeight="1">
      <c r="A908" s="339"/>
      <c r="B908" s="466"/>
      <c r="C908" s="339"/>
      <c r="D908" s="339"/>
      <c r="E908" s="339"/>
      <c r="F908" s="339"/>
      <c r="G908" s="339"/>
      <c r="H908" s="339"/>
      <c r="I908" s="339"/>
      <c r="J908" s="339"/>
      <c r="K908" s="339"/>
      <c r="L908" s="339"/>
      <c r="M908" s="340"/>
      <c r="N908" s="339"/>
      <c r="O908" s="339"/>
      <c r="P908" s="339"/>
      <c r="Q908" s="341"/>
      <c r="R908" s="178"/>
      <c r="S908" s="434"/>
      <c r="T908" s="434"/>
      <c r="U908" s="434"/>
      <c r="V908" s="339"/>
      <c r="W908" s="99">
        <f t="shared" si="16"/>
        <v>0</v>
      </c>
      <c r="X908" s="339"/>
      <c r="Y908" s="339"/>
      <c r="Z908" s="339"/>
      <c r="AA908" s="339"/>
      <c r="AB908" s="339"/>
      <c r="AC908" s="339"/>
      <c r="AD908" s="339"/>
      <c r="AE908" s="339"/>
      <c r="AF908" s="339"/>
      <c r="AG908" s="339"/>
      <c r="AH908" s="339"/>
      <c r="AI908" s="339"/>
      <c r="AJ908" s="339"/>
      <c r="AK908" s="339"/>
    </row>
    <row r="909" spans="1:37" ht="12.75" customHeight="1">
      <c r="A909" s="339"/>
      <c r="B909" s="466"/>
      <c r="C909" s="339"/>
      <c r="D909" s="339"/>
      <c r="E909" s="339"/>
      <c r="F909" s="339"/>
      <c r="G909" s="339"/>
      <c r="H909" s="339"/>
      <c r="I909" s="339"/>
      <c r="J909" s="339"/>
      <c r="K909" s="339"/>
      <c r="L909" s="339"/>
      <c r="M909" s="340"/>
      <c r="N909" s="339"/>
      <c r="O909" s="339"/>
      <c r="P909" s="339"/>
      <c r="Q909" s="341"/>
      <c r="R909" s="178"/>
      <c r="S909" s="434"/>
      <c r="T909" s="434"/>
      <c r="U909" s="434"/>
      <c r="V909" s="339"/>
      <c r="W909" s="99">
        <f t="shared" si="16"/>
        <v>0</v>
      </c>
      <c r="X909" s="339"/>
      <c r="Y909" s="339"/>
      <c r="Z909" s="339"/>
      <c r="AA909" s="339"/>
      <c r="AB909" s="339"/>
      <c r="AC909" s="339"/>
      <c r="AD909" s="339"/>
      <c r="AE909" s="339"/>
      <c r="AF909" s="339"/>
      <c r="AG909" s="339"/>
      <c r="AH909" s="339"/>
      <c r="AI909" s="339"/>
      <c r="AJ909" s="339"/>
      <c r="AK909" s="339"/>
    </row>
    <row r="910" spans="1:37" ht="12.75" customHeight="1">
      <c r="A910" s="339"/>
      <c r="B910" s="466"/>
      <c r="C910" s="339"/>
      <c r="D910" s="339"/>
      <c r="E910" s="339"/>
      <c r="F910" s="339"/>
      <c r="G910" s="339"/>
      <c r="H910" s="339"/>
      <c r="I910" s="339"/>
      <c r="J910" s="339"/>
      <c r="K910" s="339"/>
      <c r="L910" s="339"/>
      <c r="M910" s="340"/>
      <c r="N910" s="339"/>
      <c r="O910" s="339"/>
      <c r="P910" s="339"/>
      <c r="Q910" s="341"/>
      <c r="R910" s="178"/>
      <c r="S910" s="434"/>
      <c r="T910" s="434"/>
      <c r="U910" s="434"/>
      <c r="V910" s="339"/>
      <c r="W910" s="99">
        <f t="shared" si="16"/>
        <v>0</v>
      </c>
      <c r="X910" s="339"/>
      <c r="Y910" s="339"/>
      <c r="Z910" s="339"/>
      <c r="AA910" s="339"/>
      <c r="AB910" s="339"/>
      <c r="AC910" s="339"/>
      <c r="AD910" s="339"/>
      <c r="AE910" s="339"/>
      <c r="AF910" s="339"/>
      <c r="AG910" s="339"/>
      <c r="AH910" s="339"/>
      <c r="AI910" s="339"/>
      <c r="AJ910" s="339"/>
      <c r="AK910" s="339"/>
    </row>
    <row r="911" spans="1:37" ht="12.75" customHeight="1">
      <c r="A911" s="339"/>
      <c r="B911" s="466"/>
      <c r="C911" s="339"/>
      <c r="D911" s="339"/>
      <c r="E911" s="339"/>
      <c r="F911" s="339"/>
      <c r="G911" s="339"/>
      <c r="H911" s="339"/>
      <c r="I911" s="339"/>
      <c r="J911" s="339"/>
      <c r="K911" s="339"/>
      <c r="L911" s="339"/>
      <c r="M911" s="340"/>
      <c r="N911" s="339"/>
      <c r="O911" s="339"/>
      <c r="P911" s="339"/>
      <c r="Q911" s="341"/>
      <c r="R911" s="178"/>
      <c r="S911" s="434"/>
      <c r="T911" s="434"/>
      <c r="U911" s="434"/>
      <c r="V911" s="339"/>
      <c r="W911" s="99">
        <f t="shared" si="16"/>
        <v>0</v>
      </c>
      <c r="X911" s="339"/>
      <c r="Y911" s="339"/>
      <c r="Z911" s="339"/>
      <c r="AA911" s="339"/>
      <c r="AB911" s="339"/>
      <c r="AC911" s="339"/>
      <c r="AD911" s="339"/>
      <c r="AE911" s="339"/>
      <c r="AF911" s="339"/>
      <c r="AG911" s="339"/>
      <c r="AH911" s="339"/>
      <c r="AI911" s="339"/>
      <c r="AJ911" s="339"/>
      <c r="AK911" s="339"/>
    </row>
    <row r="912" spans="1:37" ht="12.75" customHeight="1">
      <c r="A912" s="339"/>
      <c r="B912" s="466"/>
      <c r="C912" s="339"/>
      <c r="D912" s="339"/>
      <c r="E912" s="339"/>
      <c r="F912" s="339"/>
      <c r="G912" s="339"/>
      <c r="H912" s="339"/>
      <c r="I912" s="339"/>
      <c r="J912" s="339"/>
      <c r="K912" s="339"/>
      <c r="L912" s="339"/>
      <c r="M912" s="340"/>
      <c r="N912" s="339"/>
      <c r="O912" s="339"/>
      <c r="P912" s="339"/>
      <c r="Q912" s="341"/>
      <c r="R912" s="178"/>
      <c r="S912" s="434"/>
      <c r="T912" s="434"/>
      <c r="U912" s="434"/>
      <c r="V912" s="339"/>
      <c r="W912" s="99">
        <f t="shared" si="16"/>
        <v>0</v>
      </c>
      <c r="X912" s="339"/>
      <c r="Y912" s="339"/>
      <c r="Z912" s="339"/>
      <c r="AA912" s="339"/>
      <c r="AB912" s="339"/>
      <c r="AC912" s="339"/>
      <c r="AD912" s="339"/>
      <c r="AE912" s="339"/>
      <c r="AF912" s="339"/>
      <c r="AG912" s="339"/>
      <c r="AH912" s="339"/>
      <c r="AI912" s="339"/>
      <c r="AJ912" s="339"/>
      <c r="AK912" s="339"/>
    </row>
    <row r="913" spans="1:37" ht="12.75" customHeight="1">
      <c r="A913" s="339"/>
      <c r="B913" s="466"/>
      <c r="C913" s="339"/>
      <c r="D913" s="339"/>
      <c r="E913" s="339"/>
      <c r="F913" s="339"/>
      <c r="G913" s="339"/>
      <c r="H913" s="339"/>
      <c r="I913" s="339"/>
      <c r="J913" s="339"/>
      <c r="K913" s="339"/>
      <c r="L913" s="339"/>
      <c r="M913" s="340"/>
      <c r="N913" s="339"/>
      <c r="O913" s="339"/>
      <c r="P913" s="339"/>
      <c r="Q913" s="341"/>
      <c r="R913" s="178"/>
      <c r="S913" s="434"/>
      <c r="T913" s="434"/>
      <c r="U913" s="434"/>
      <c r="V913" s="339"/>
      <c r="W913" s="99">
        <f t="shared" si="16"/>
        <v>0</v>
      </c>
      <c r="X913" s="339"/>
      <c r="Y913" s="339"/>
      <c r="Z913" s="339"/>
      <c r="AA913" s="339"/>
      <c r="AB913" s="339"/>
      <c r="AC913" s="339"/>
      <c r="AD913" s="339"/>
      <c r="AE913" s="339"/>
      <c r="AF913" s="339"/>
      <c r="AG913" s="339"/>
      <c r="AH913" s="339"/>
      <c r="AI913" s="339"/>
      <c r="AJ913" s="339"/>
      <c r="AK913" s="339"/>
    </row>
    <row r="914" spans="1:37" ht="12.75" customHeight="1">
      <c r="A914" s="339"/>
      <c r="B914" s="466"/>
      <c r="C914" s="339"/>
      <c r="D914" s="339"/>
      <c r="E914" s="339"/>
      <c r="F914" s="339"/>
      <c r="G914" s="339"/>
      <c r="H914" s="339"/>
      <c r="I914" s="339"/>
      <c r="J914" s="339"/>
      <c r="K914" s="339"/>
      <c r="L914" s="339"/>
      <c r="M914" s="340"/>
      <c r="N914" s="339"/>
      <c r="O914" s="339"/>
      <c r="P914" s="339"/>
      <c r="Q914" s="341"/>
      <c r="R914" s="178"/>
      <c r="S914" s="434"/>
      <c r="T914" s="434"/>
      <c r="U914" s="434"/>
      <c r="V914" s="339"/>
      <c r="W914" s="99">
        <f t="shared" si="16"/>
        <v>0</v>
      </c>
      <c r="X914" s="339"/>
      <c r="Y914" s="339"/>
      <c r="Z914" s="339"/>
      <c r="AA914" s="339"/>
      <c r="AB914" s="339"/>
      <c r="AC914" s="339"/>
      <c r="AD914" s="339"/>
      <c r="AE914" s="339"/>
      <c r="AF914" s="339"/>
      <c r="AG914" s="339"/>
      <c r="AH914" s="339"/>
      <c r="AI914" s="339"/>
      <c r="AJ914" s="339"/>
      <c r="AK914" s="339"/>
    </row>
    <row r="915" spans="1:37" ht="12.75" customHeight="1">
      <c r="A915" s="339"/>
      <c r="B915" s="466"/>
      <c r="C915" s="339"/>
      <c r="D915" s="339"/>
      <c r="E915" s="339"/>
      <c r="F915" s="339"/>
      <c r="G915" s="339"/>
      <c r="H915" s="339"/>
      <c r="I915" s="339"/>
      <c r="J915" s="339"/>
      <c r="K915" s="339"/>
      <c r="L915" s="339"/>
      <c r="M915" s="340"/>
      <c r="N915" s="339"/>
      <c r="O915" s="339"/>
      <c r="P915" s="339"/>
      <c r="Q915" s="341"/>
      <c r="R915" s="178"/>
      <c r="S915" s="434"/>
      <c r="T915" s="434"/>
      <c r="U915" s="434"/>
      <c r="V915" s="339"/>
      <c r="W915" s="99">
        <f t="shared" si="16"/>
        <v>0</v>
      </c>
      <c r="X915" s="339"/>
      <c r="Y915" s="339"/>
      <c r="Z915" s="339"/>
      <c r="AA915" s="339"/>
      <c r="AB915" s="339"/>
      <c r="AC915" s="339"/>
      <c r="AD915" s="339"/>
      <c r="AE915" s="339"/>
      <c r="AF915" s="339"/>
      <c r="AG915" s="339"/>
      <c r="AH915" s="339"/>
      <c r="AI915" s="339"/>
      <c r="AJ915" s="339"/>
      <c r="AK915" s="339"/>
    </row>
    <row r="916" spans="1:37" ht="12.75" customHeight="1">
      <c r="A916" s="339"/>
      <c r="B916" s="466"/>
      <c r="C916" s="339"/>
      <c r="D916" s="339"/>
      <c r="E916" s="339"/>
      <c r="F916" s="339"/>
      <c r="G916" s="339"/>
      <c r="H916" s="339"/>
      <c r="I916" s="339"/>
      <c r="J916" s="339"/>
      <c r="K916" s="339"/>
      <c r="L916" s="339"/>
      <c r="M916" s="340"/>
      <c r="N916" s="339"/>
      <c r="O916" s="339"/>
      <c r="P916" s="339"/>
      <c r="Q916" s="341"/>
      <c r="R916" s="178"/>
      <c r="S916" s="434"/>
      <c r="T916" s="434"/>
      <c r="U916" s="434"/>
      <c r="V916" s="339"/>
      <c r="W916" s="99">
        <f t="shared" si="16"/>
        <v>0</v>
      </c>
      <c r="X916" s="339"/>
      <c r="Y916" s="339"/>
      <c r="Z916" s="339"/>
      <c r="AA916" s="339"/>
      <c r="AB916" s="339"/>
      <c r="AC916" s="339"/>
      <c r="AD916" s="339"/>
      <c r="AE916" s="339"/>
      <c r="AF916" s="339"/>
      <c r="AG916" s="339"/>
      <c r="AH916" s="339"/>
      <c r="AI916" s="339"/>
      <c r="AJ916" s="339"/>
      <c r="AK916" s="339"/>
    </row>
    <row r="917" spans="1:37" ht="12.75" customHeight="1">
      <c r="A917" s="339"/>
      <c r="B917" s="466"/>
      <c r="C917" s="339"/>
      <c r="D917" s="339"/>
      <c r="E917" s="339"/>
      <c r="F917" s="339"/>
      <c r="G917" s="339"/>
      <c r="H917" s="339"/>
      <c r="I917" s="339"/>
      <c r="J917" s="339"/>
      <c r="K917" s="339"/>
      <c r="L917" s="339"/>
      <c r="M917" s="340"/>
      <c r="N917" s="339"/>
      <c r="O917" s="339"/>
      <c r="P917" s="339"/>
      <c r="Q917" s="341"/>
      <c r="R917" s="178"/>
      <c r="S917" s="434"/>
      <c r="T917" s="434"/>
      <c r="U917" s="434"/>
      <c r="V917" s="339"/>
      <c r="W917" s="99">
        <f t="shared" si="16"/>
        <v>0</v>
      </c>
      <c r="X917" s="339"/>
      <c r="Y917" s="339"/>
      <c r="Z917" s="339"/>
      <c r="AA917" s="339"/>
      <c r="AB917" s="339"/>
      <c r="AC917" s="339"/>
      <c r="AD917" s="339"/>
      <c r="AE917" s="339"/>
      <c r="AF917" s="339"/>
      <c r="AG917" s="339"/>
      <c r="AH917" s="339"/>
      <c r="AI917" s="339"/>
      <c r="AJ917" s="339"/>
      <c r="AK917" s="339"/>
    </row>
    <row r="918" spans="1:37" ht="12.75" customHeight="1">
      <c r="A918" s="339"/>
      <c r="B918" s="466"/>
      <c r="C918" s="339"/>
      <c r="D918" s="339"/>
      <c r="E918" s="339"/>
      <c r="F918" s="339"/>
      <c r="G918" s="339"/>
      <c r="H918" s="339"/>
      <c r="I918" s="339"/>
      <c r="J918" s="339"/>
      <c r="K918" s="339"/>
      <c r="L918" s="339"/>
      <c r="M918" s="340"/>
      <c r="N918" s="339"/>
      <c r="O918" s="339"/>
      <c r="P918" s="339"/>
      <c r="Q918" s="341"/>
      <c r="R918" s="178"/>
      <c r="S918" s="434"/>
      <c r="T918" s="434"/>
      <c r="U918" s="434"/>
      <c r="V918" s="339"/>
      <c r="W918" s="99">
        <f t="shared" si="16"/>
        <v>0</v>
      </c>
      <c r="X918" s="339"/>
      <c r="Y918" s="339"/>
      <c r="Z918" s="339"/>
      <c r="AA918" s="339"/>
      <c r="AB918" s="339"/>
      <c r="AC918" s="339"/>
      <c r="AD918" s="339"/>
      <c r="AE918" s="339"/>
      <c r="AF918" s="339"/>
      <c r="AG918" s="339"/>
      <c r="AH918" s="339"/>
      <c r="AI918" s="339"/>
      <c r="AJ918" s="339"/>
      <c r="AK918" s="339"/>
    </row>
    <row r="919" spans="1:37" ht="12.75" customHeight="1">
      <c r="A919" s="339"/>
      <c r="B919" s="466"/>
      <c r="C919" s="339"/>
      <c r="D919" s="339"/>
      <c r="E919" s="339"/>
      <c r="F919" s="339"/>
      <c r="G919" s="339"/>
      <c r="H919" s="339"/>
      <c r="I919" s="339"/>
      <c r="J919" s="339"/>
      <c r="K919" s="339"/>
      <c r="L919" s="339"/>
      <c r="M919" s="340"/>
      <c r="N919" s="339"/>
      <c r="O919" s="339"/>
      <c r="P919" s="339"/>
      <c r="Q919" s="341"/>
      <c r="R919" s="178"/>
      <c r="S919" s="434"/>
      <c r="T919" s="434"/>
      <c r="U919" s="434"/>
      <c r="V919" s="339"/>
      <c r="W919" s="99">
        <f t="shared" si="16"/>
        <v>0</v>
      </c>
      <c r="X919" s="339"/>
      <c r="Y919" s="339"/>
      <c r="Z919" s="339"/>
      <c r="AA919" s="339"/>
      <c r="AB919" s="339"/>
      <c r="AC919" s="339"/>
      <c r="AD919" s="339"/>
      <c r="AE919" s="339"/>
      <c r="AF919" s="339"/>
      <c r="AG919" s="339"/>
      <c r="AH919" s="339"/>
      <c r="AI919" s="339"/>
      <c r="AJ919" s="339"/>
      <c r="AK919" s="339"/>
    </row>
    <row r="920" spans="1:37" ht="12.75" customHeight="1">
      <c r="A920" s="339"/>
      <c r="B920" s="466"/>
      <c r="C920" s="339"/>
      <c r="D920" s="339"/>
      <c r="E920" s="339"/>
      <c r="F920" s="339"/>
      <c r="G920" s="339"/>
      <c r="H920" s="339"/>
      <c r="I920" s="339"/>
      <c r="J920" s="339"/>
      <c r="K920" s="339"/>
      <c r="L920" s="339"/>
      <c r="M920" s="340"/>
      <c r="N920" s="339"/>
      <c r="O920" s="339"/>
      <c r="P920" s="339"/>
      <c r="Q920" s="341"/>
      <c r="R920" s="178"/>
      <c r="S920" s="434"/>
      <c r="T920" s="434"/>
      <c r="U920" s="434"/>
      <c r="V920" s="339"/>
      <c r="W920" s="99">
        <f t="shared" si="16"/>
        <v>0</v>
      </c>
      <c r="X920" s="339"/>
      <c r="Y920" s="339"/>
      <c r="Z920" s="339"/>
      <c r="AA920" s="339"/>
      <c r="AB920" s="339"/>
      <c r="AC920" s="339"/>
      <c r="AD920" s="339"/>
      <c r="AE920" s="339"/>
      <c r="AF920" s="339"/>
      <c r="AG920" s="339"/>
      <c r="AH920" s="339"/>
      <c r="AI920" s="339"/>
      <c r="AJ920" s="339"/>
      <c r="AK920" s="339"/>
    </row>
    <row r="921" spans="1:37" ht="12.75" customHeight="1">
      <c r="A921" s="339"/>
      <c r="B921" s="466"/>
      <c r="C921" s="339"/>
      <c r="D921" s="339"/>
      <c r="E921" s="339"/>
      <c r="F921" s="339"/>
      <c r="G921" s="339"/>
      <c r="H921" s="339"/>
      <c r="I921" s="339"/>
      <c r="J921" s="339"/>
      <c r="K921" s="339"/>
      <c r="L921" s="339"/>
      <c r="M921" s="340"/>
      <c r="N921" s="339"/>
      <c r="O921" s="339"/>
      <c r="P921" s="339"/>
      <c r="Q921" s="341"/>
      <c r="R921" s="178"/>
      <c r="S921" s="434"/>
      <c r="T921" s="434"/>
      <c r="U921" s="434"/>
      <c r="V921" s="339"/>
      <c r="W921" s="99">
        <f t="shared" si="16"/>
        <v>0</v>
      </c>
      <c r="X921" s="339"/>
      <c r="Y921" s="339"/>
      <c r="Z921" s="339"/>
      <c r="AA921" s="339"/>
      <c r="AB921" s="339"/>
      <c r="AC921" s="339"/>
      <c r="AD921" s="339"/>
      <c r="AE921" s="339"/>
      <c r="AF921" s="339"/>
      <c r="AG921" s="339"/>
      <c r="AH921" s="339"/>
      <c r="AI921" s="339"/>
      <c r="AJ921" s="339"/>
      <c r="AK921" s="339"/>
    </row>
    <row r="922" spans="1:37" ht="12.75" customHeight="1">
      <c r="A922" s="339"/>
      <c r="B922" s="466"/>
      <c r="C922" s="339"/>
      <c r="D922" s="339"/>
      <c r="E922" s="339"/>
      <c r="F922" s="339"/>
      <c r="G922" s="339"/>
      <c r="H922" s="339"/>
      <c r="I922" s="339"/>
      <c r="J922" s="339"/>
      <c r="K922" s="339"/>
      <c r="L922" s="339"/>
      <c r="M922" s="340"/>
      <c r="N922" s="339"/>
      <c r="O922" s="339"/>
      <c r="P922" s="339"/>
      <c r="Q922" s="341"/>
      <c r="R922" s="178"/>
      <c r="S922" s="434"/>
      <c r="T922" s="434"/>
      <c r="U922" s="434"/>
      <c r="V922" s="339"/>
      <c r="W922" s="99">
        <f t="shared" si="16"/>
        <v>0</v>
      </c>
      <c r="X922" s="339"/>
      <c r="Y922" s="339"/>
      <c r="Z922" s="339"/>
      <c r="AA922" s="339"/>
      <c r="AB922" s="339"/>
      <c r="AC922" s="339"/>
      <c r="AD922" s="339"/>
      <c r="AE922" s="339"/>
      <c r="AF922" s="339"/>
      <c r="AG922" s="339"/>
      <c r="AH922" s="339"/>
      <c r="AI922" s="339"/>
      <c r="AJ922" s="339"/>
      <c r="AK922" s="339"/>
    </row>
    <row r="923" spans="1:37" ht="12.75" customHeight="1">
      <c r="A923" s="339"/>
      <c r="B923" s="466"/>
      <c r="C923" s="339"/>
      <c r="D923" s="339"/>
      <c r="E923" s="339"/>
      <c r="F923" s="339"/>
      <c r="G923" s="339"/>
      <c r="H923" s="339"/>
      <c r="I923" s="339"/>
      <c r="J923" s="339"/>
      <c r="K923" s="339"/>
      <c r="L923" s="339"/>
      <c r="M923" s="340"/>
      <c r="N923" s="339"/>
      <c r="O923" s="339"/>
      <c r="P923" s="339"/>
      <c r="Q923" s="341"/>
      <c r="R923" s="178"/>
      <c r="S923" s="434"/>
      <c r="T923" s="434"/>
      <c r="U923" s="434"/>
      <c r="V923" s="339"/>
      <c r="W923" s="99">
        <f t="shared" si="16"/>
        <v>0</v>
      </c>
      <c r="X923" s="339"/>
      <c r="Y923" s="339"/>
      <c r="Z923" s="339"/>
      <c r="AA923" s="339"/>
      <c r="AB923" s="339"/>
      <c r="AC923" s="339"/>
      <c r="AD923" s="339"/>
      <c r="AE923" s="339"/>
      <c r="AF923" s="339"/>
      <c r="AG923" s="339"/>
      <c r="AH923" s="339"/>
      <c r="AI923" s="339"/>
      <c r="AJ923" s="339"/>
      <c r="AK923" s="339"/>
    </row>
    <row r="924" spans="1:37" ht="12.75" customHeight="1">
      <c r="A924" s="339"/>
      <c r="B924" s="466"/>
      <c r="C924" s="339"/>
      <c r="D924" s="339"/>
      <c r="E924" s="339"/>
      <c r="F924" s="339"/>
      <c r="G924" s="339"/>
      <c r="H924" s="339"/>
      <c r="I924" s="339"/>
      <c r="J924" s="339"/>
      <c r="K924" s="339"/>
      <c r="L924" s="339"/>
      <c r="M924" s="340"/>
      <c r="N924" s="339"/>
      <c r="O924" s="339"/>
      <c r="P924" s="339"/>
      <c r="Q924" s="341"/>
      <c r="R924" s="178"/>
      <c r="S924" s="434"/>
      <c r="T924" s="434"/>
      <c r="U924" s="434"/>
      <c r="V924" s="339"/>
      <c r="W924" s="99">
        <f t="shared" si="16"/>
        <v>0</v>
      </c>
      <c r="X924" s="339"/>
      <c r="Y924" s="339"/>
      <c r="Z924" s="339"/>
      <c r="AA924" s="339"/>
      <c r="AB924" s="339"/>
      <c r="AC924" s="339"/>
      <c r="AD924" s="339"/>
      <c r="AE924" s="339"/>
      <c r="AF924" s="339"/>
      <c r="AG924" s="339"/>
      <c r="AH924" s="339"/>
      <c r="AI924" s="339"/>
      <c r="AJ924" s="339"/>
      <c r="AK924" s="339"/>
    </row>
    <row r="925" spans="1:37" ht="12.75" customHeight="1">
      <c r="A925" s="339"/>
      <c r="B925" s="466"/>
      <c r="C925" s="339"/>
      <c r="D925" s="339"/>
      <c r="E925" s="339"/>
      <c r="F925" s="339"/>
      <c r="G925" s="339"/>
      <c r="H925" s="339"/>
      <c r="I925" s="339"/>
      <c r="J925" s="339"/>
      <c r="K925" s="339"/>
      <c r="L925" s="339"/>
      <c r="M925" s="340"/>
      <c r="N925" s="339"/>
      <c r="O925" s="339"/>
      <c r="P925" s="339"/>
      <c r="Q925" s="341"/>
      <c r="R925" s="178"/>
      <c r="S925" s="434"/>
      <c r="T925" s="434"/>
      <c r="U925" s="434"/>
      <c r="V925" s="339"/>
      <c r="W925" s="99">
        <f t="shared" si="16"/>
        <v>0</v>
      </c>
      <c r="X925" s="339"/>
      <c r="Y925" s="339"/>
      <c r="Z925" s="339"/>
      <c r="AA925" s="339"/>
      <c r="AB925" s="339"/>
      <c r="AC925" s="339"/>
      <c r="AD925" s="339"/>
      <c r="AE925" s="339"/>
      <c r="AF925" s="339"/>
      <c r="AG925" s="339"/>
      <c r="AH925" s="339"/>
      <c r="AI925" s="339"/>
      <c r="AJ925" s="339"/>
      <c r="AK925" s="339"/>
    </row>
    <row r="926" spans="1:37" ht="12.75" customHeight="1">
      <c r="A926" s="339"/>
      <c r="B926" s="466"/>
      <c r="C926" s="339"/>
      <c r="D926" s="339"/>
      <c r="E926" s="339"/>
      <c r="F926" s="339"/>
      <c r="G926" s="339"/>
      <c r="H926" s="339"/>
      <c r="I926" s="339"/>
      <c r="J926" s="339"/>
      <c r="K926" s="339"/>
      <c r="L926" s="339"/>
      <c r="M926" s="340"/>
      <c r="N926" s="339"/>
      <c r="O926" s="339"/>
      <c r="P926" s="339"/>
      <c r="Q926" s="341"/>
      <c r="R926" s="178"/>
      <c r="S926" s="434"/>
      <c r="T926" s="434"/>
      <c r="U926" s="434"/>
      <c r="V926" s="339"/>
      <c r="W926" s="99">
        <f t="shared" si="16"/>
        <v>0</v>
      </c>
      <c r="X926" s="339"/>
      <c r="Y926" s="339"/>
      <c r="Z926" s="339"/>
      <c r="AA926" s="339"/>
      <c r="AB926" s="339"/>
      <c r="AC926" s="339"/>
      <c r="AD926" s="339"/>
      <c r="AE926" s="339"/>
      <c r="AF926" s="339"/>
      <c r="AG926" s="339"/>
      <c r="AH926" s="339"/>
      <c r="AI926" s="339"/>
      <c r="AJ926" s="339"/>
      <c r="AK926" s="339"/>
    </row>
    <row r="927" spans="1:37" ht="12.75" customHeight="1">
      <c r="A927" s="339"/>
      <c r="B927" s="466"/>
      <c r="C927" s="339"/>
      <c r="D927" s="339"/>
      <c r="E927" s="339"/>
      <c r="F927" s="339"/>
      <c r="G927" s="339"/>
      <c r="H927" s="339"/>
      <c r="I927" s="339"/>
      <c r="J927" s="339"/>
      <c r="K927" s="339"/>
      <c r="L927" s="339"/>
      <c r="M927" s="340"/>
      <c r="N927" s="339"/>
      <c r="O927" s="339"/>
      <c r="P927" s="339"/>
      <c r="Q927" s="341"/>
      <c r="R927" s="178"/>
      <c r="S927" s="434"/>
      <c r="T927" s="434"/>
      <c r="U927" s="434"/>
      <c r="V927" s="339"/>
      <c r="W927" s="99">
        <f t="shared" si="16"/>
        <v>0</v>
      </c>
      <c r="X927" s="339"/>
      <c r="Y927" s="339"/>
      <c r="Z927" s="339"/>
      <c r="AA927" s="339"/>
      <c r="AB927" s="339"/>
      <c r="AC927" s="339"/>
      <c r="AD927" s="339"/>
      <c r="AE927" s="339"/>
      <c r="AF927" s="339"/>
      <c r="AG927" s="339"/>
      <c r="AH927" s="339"/>
      <c r="AI927" s="339"/>
      <c r="AJ927" s="339"/>
      <c r="AK927" s="339"/>
    </row>
    <row r="928" spans="1:37" ht="12.75" customHeight="1">
      <c r="A928" s="339"/>
      <c r="B928" s="466"/>
      <c r="C928" s="339"/>
      <c r="D928" s="339"/>
      <c r="E928" s="339"/>
      <c r="F928" s="339"/>
      <c r="G928" s="339"/>
      <c r="H928" s="339"/>
      <c r="I928" s="339"/>
      <c r="J928" s="339"/>
      <c r="K928" s="339"/>
      <c r="L928" s="339"/>
      <c r="M928" s="340"/>
      <c r="N928" s="339"/>
      <c r="O928" s="339"/>
      <c r="P928" s="339"/>
      <c r="Q928" s="341"/>
      <c r="R928" s="178"/>
      <c r="S928" s="434"/>
      <c r="T928" s="434"/>
      <c r="U928" s="434"/>
      <c r="V928" s="339"/>
      <c r="W928" s="99">
        <f t="shared" si="16"/>
        <v>0</v>
      </c>
      <c r="X928" s="339"/>
      <c r="Y928" s="339"/>
      <c r="Z928" s="339"/>
      <c r="AA928" s="339"/>
      <c r="AB928" s="339"/>
      <c r="AC928" s="339"/>
      <c r="AD928" s="339"/>
      <c r="AE928" s="339"/>
      <c r="AF928" s="339"/>
      <c r="AG928" s="339"/>
      <c r="AH928" s="339"/>
      <c r="AI928" s="339"/>
      <c r="AJ928" s="339"/>
      <c r="AK928" s="339"/>
    </row>
    <row r="929" spans="1:37" ht="12.75" customHeight="1">
      <c r="A929" s="339"/>
      <c r="B929" s="466"/>
      <c r="C929" s="339"/>
      <c r="D929" s="339"/>
      <c r="E929" s="339"/>
      <c r="F929" s="339"/>
      <c r="G929" s="339"/>
      <c r="H929" s="339"/>
      <c r="I929" s="339"/>
      <c r="J929" s="339"/>
      <c r="K929" s="339"/>
      <c r="L929" s="339"/>
      <c r="M929" s="340"/>
      <c r="N929" s="339"/>
      <c r="O929" s="339"/>
      <c r="P929" s="339"/>
      <c r="Q929" s="341"/>
      <c r="R929" s="178"/>
      <c r="S929" s="434"/>
      <c r="T929" s="434"/>
      <c r="U929" s="434"/>
      <c r="V929" s="339"/>
      <c r="W929" s="99">
        <f t="shared" si="16"/>
        <v>0</v>
      </c>
      <c r="X929" s="339"/>
      <c r="Y929" s="339"/>
      <c r="Z929" s="339"/>
      <c r="AA929" s="339"/>
      <c r="AB929" s="339"/>
      <c r="AC929" s="339"/>
      <c r="AD929" s="339"/>
      <c r="AE929" s="339"/>
      <c r="AF929" s="339"/>
      <c r="AG929" s="339"/>
      <c r="AH929" s="339"/>
      <c r="AI929" s="339"/>
      <c r="AJ929" s="339"/>
      <c r="AK929" s="339"/>
    </row>
    <row r="930" spans="1:37" ht="12.75" customHeight="1">
      <c r="A930" s="339"/>
      <c r="B930" s="466"/>
      <c r="C930" s="339"/>
      <c r="D930" s="339"/>
      <c r="E930" s="339"/>
      <c r="F930" s="339"/>
      <c r="G930" s="339"/>
      <c r="H930" s="339"/>
      <c r="I930" s="339"/>
      <c r="J930" s="339"/>
      <c r="K930" s="339"/>
      <c r="L930" s="339"/>
      <c r="M930" s="340"/>
      <c r="N930" s="339"/>
      <c r="O930" s="339"/>
      <c r="P930" s="339"/>
      <c r="Q930" s="341"/>
      <c r="R930" s="178"/>
      <c r="S930" s="434"/>
      <c r="T930" s="434"/>
      <c r="U930" s="434"/>
      <c r="V930" s="339"/>
      <c r="W930" s="99">
        <f t="shared" si="16"/>
        <v>0</v>
      </c>
      <c r="X930" s="339"/>
      <c r="Y930" s="339"/>
      <c r="Z930" s="339"/>
      <c r="AA930" s="339"/>
      <c r="AB930" s="339"/>
      <c r="AC930" s="339"/>
      <c r="AD930" s="339"/>
      <c r="AE930" s="339"/>
      <c r="AF930" s="339"/>
      <c r="AG930" s="339"/>
      <c r="AH930" s="339"/>
      <c r="AI930" s="339"/>
      <c r="AJ930" s="339"/>
      <c r="AK930" s="339"/>
    </row>
    <row r="931" spans="1:37" ht="12.75" customHeight="1">
      <c r="A931" s="339"/>
      <c r="B931" s="466"/>
      <c r="C931" s="339"/>
      <c r="D931" s="339"/>
      <c r="E931" s="339"/>
      <c r="F931" s="339"/>
      <c r="G931" s="339"/>
      <c r="H931" s="339"/>
      <c r="I931" s="339"/>
      <c r="J931" s="339"/>
      <c r="K931" s="339"/>
      <c r="L931" s="339"/>
      <c r="M931" s="340"/>
      <c r="N931" s="339"/>
      <c r="O931" s="339"/>
      <c r="P931" s="339"/>
      <c r="Q931" s="341"/>
      <c r="R931" s="178"/>
      <c r="S931" s="434"/>
      <c r="T931" s="434"/>
      <c r="U931" s="434"/>
      <c r="V931" s="339"/>
      <c r="W931" s="99">
        <f t="shared" si="16"/>
        <v>0</v>
      </c>
      <c r="X931" s="339"/>
      <c r="Y931" s="339"/>
      <c r="Z931" s="339"/>
      <c r="AA931" s="339"/>
      <c r="AB931" s="339"/>
      <c r="AC931" s="339"/>
      <c r="AD931" s="339"/>
      <c r="AE931" s="339"/>
      <c r="AF931" s="339"/>
      <c r="AG931" s="339"/>
      <c r="AH931" s="339"/>
      <c r="AI931" s="339"/>
      <c r="AJ931" s="339"/>
      <c r="AK931" s="339"/>
    </row>
    <row r="932" spans="1:37" ht="12.75" customHeight="1">
      <c r="A932" s="339"/>
      <c r="B932" s="466"/>
      <c r="C932" s="339"/>
      <c r="D932" s="339"/>
      <c r="E932" s="339"/>
      <c r="F932" s="339"/>
      <c r="G932" s="339"/>
      <c r="H932" s="339"/>
      <c r="I932" s="339"/>
      <c r="J932" s="339"/>
      <c r="K932" s="339"/>
      <c r="L932" s="339"/>
      <c r="M932" s="340"/>
      <c r="N932" s="339"/>
      <c r="O932" s="339"/>
      <c r="P932" s="339"/>
      <c r="Q932" s="341"/>
      <c r="R932" s="178"/>
      <c r="S932" s="434"/>
      <c r="T932" s="434"/>
      <c r="U932" s="434"/>
      <c r="V932" s="339"/>
      <c r="W932" s="99">
        <f t="shared" si="16"/>
        <v>0</v>
      </c>
      <c r="X932" s="339"/>
      <c r="Y932" s="339"/>
      <c r="Z932" s="339"/>
      <c r="AA932" s="339"/>
      <c r="AB932" s="339"/>
      <c r="AC932" s="339"/>
      <c r="AD932" s="339"/>
      <c r="AE932" s="339"/>
      <c r="AF932" s="339"/>
      <c r="AG932" s="339"/>
      <c r="AH932" s="339"/>
      <c r="AI932" s="339"/>
      <c r="AJ932" s="339"/>
      <c r="AK932" s="339"/>
    </row>
    <row r="933" spans="1:37" ht="12.75" customHeight="1">
      <c r="A933" s="339"/>
      <c r="B933" s="466"/>
      <c r="C933" s="339"/>
      <c r="D933" s="339"/>
      <c r="E933" s="339"/>
      <c r="F933" s="339"/>
      <c r="G933" s="339"/>
      <c r="H933" s="339"/>
      <c r="I933" s="339"/>
      <c r="J933" s="339"/>
      <c r="K933" s="339"/>
      <c r="L933" s="339"/>
      <c r="M933" s="340"/>
      <c r="N933" s="339"/>
      <c r="O933" s="339"/>
      <c r="P933" s="339"/>
      <c r="Q933" s="341"/>
      <c r="R933" s="178"/>
      <c r="S933" s="434"/>
      <c r="T933" s="434"/>
      <c r="U933" s="434"/>
      <c r="V933" s="339"/>
      <c r="W933" s="99">
        <f t="shared" si="16"/>
        <v>0</v>
      </c>
      <c r="X933" s="339"/>
      <c r="Y933" s="339"/>
      <c r="Z933" s="339"/>
      <c r="AA933" s="339"/>
      <c r="AB933" s="339"/>
      <c r="AC933" s="339"/>
      <c r="AD933" s="339"/>
      <c r="AE933" s="339"/>
      <c r="AF933" s="339"/>
      <c r="AG933" s="339"/>
      <c r="AH933" s="339"/>
      <c r="AI933" s="339"/>
      <c r="AJ933" s="339"/>
      <c r="AK933" s="339"/>
    </row>
    <row r="934" spans="1:37" ht="12.75" customHeight="1">
      <c r="A934" s="339"/>
      <c r="B934" s="466"/>
      <c r="C934" s="339"/>
      <c r="D934" s="339"/>
      <c r="E934" s="339"/>
      <c r="F934" s="339"/>
      <c r="G934" s="339"/>
      <c r="H934" s="339"/>
      <c r="I934" s="339"/>
      <c r="J934" s="339"/>
      <c r="K934" s="339"/>
      <c r="L934" s="339"/>
      <c r="M934" s="340"/>
      <c r="N934" s="339"/>
      <c r="O934" s="339"/>
      <c r="P934" s="339"/>
      <c r="Q934" s="341"/>
      <c r="R934" s="178"/>
      <c r="S934" s="434"/>
      <c r="T934" s="434"/>
      <c r="U934" s="434"/>
      <c r="V934" s="339"/>
      <c r="W934" s="99">
        <f t="shared" si="16"/>
        <v>0</v>
      </c>
      <c r="X934" s="339"/>
      <c r="Y934" s="339"/>
      <c r="Z934" s="339"/>
      <c r="AA934" s="339"/>
      <c r="AB934" s="339"/>
      <c r="AC934" s="339"/>
      <c r="AD934" s="339"/>
      <c r="AE934" s="339"/>
      <c r="AF934" s="339"/>
      <c r="AG934" s="339"/>
      <c r="AH934" s="339"/>
      <c r="AI934" s="339"/>
      <c r="AJ934" s="339"/>
      <c r="AK934" s="339"/>
    </row>
    <row r="935" spans="1:37" ht="12.75" customHeight="1">
      <c r="A935" s="339"/>
      <c r="B935" s="466"/>
      <c r="C935" s="339"/>
      <c r="D935" s="339"/>
      <c r="E935" s="339"/>
      <c r="F935" s="339"/>
      <c r="G935" s="339"/>
      <c r="H935" s="339"/>
      <c r="I935" s="339"/>
      <c r="J935" s="339"/>
      <c r="K935" s="339"/>
      <c r="L935" s="339"/>
      <c r="M935" s="340"/>
      <c r="N935" s="339"/>
      <c r="O935" s="339"/>
      <c r="P935" s="339"/>
      <c r="Q935" s="341"/>
      <c r="R935" s="178"/>
      <c r="S935" s="434"/>
      <c r="T935" s="434"/>
      <c r="U935" s="434"/>
      <c r="V935" s="339"/>
      <c r="W935" s="99">
        <f t="shared" si="16"/>
        <v>0</v>
      </c>
      <c r="X935" s="339"/>
      <c r="Y935" s="339"/>
      <c r="Z935" s="339"/>
      <c r="AA935" s="339"/>
      <c r="AB935" s="339"/>
      <c r="AC935" s="339"/>
      <c r="AD935" s="339"/>
      <c r="AE935" s="339"/>
      <c r="AF935" s="339"/>
      <c r="AG935" s="339"/>
      <c r="AH935" s="339"/>
      <c r="AI935" s="339"/>
      <c r="AJ935" s="339"/>
      <c r="AK935" s="339"/>
    </row>
    <row r="936" spans="1:37" ht="12.75" customHeight="1">
      <c r="A936" s="339"/>
      <c r="B936" s="466"/>
      <c r="C936" s="339"/>
      <c r="D936" s="339"/>
      <c r="E936" s="339"/>
      <c r="F936" s="339"/>
      <c r="G936" s="339"/>
      <c r="H936" s="339"/>
      <c r="I936" s="339"/>
      <c r="J936" s="339"/>
      <c r="K936" s="339"/>
      <c r="L936" s="339"/>
      <c r="M936" s="340"/>
      <c r="N936" s="339"/>
      <c r="O936" s="339"/>
      <c r="P936" s="339"/>
      <c r="Q936" s="341"/>
      <c r="R936" s="178"/>
      <c r="S936" s="434"/>
      <c r="T936" s="434"/>
      <c r="U936" s="434"/>
      <c r="V936" s="339"/>
      <c r="W936" s="99">
        <f t="shared" si="16"/>
        <v>0</v>
      </c>
      <c r="X936" s="339"/>
      <c r="Y936" s="339"/>
      <c r="Z936" s="339"/>
      <c r="AA936" s="339"/>
      <c r="AB936" s="339"/>
      <c r="AC936" s="339"/>
      <c r="AD936" s="339"/>
      <c r="AE936" s="339"/>
      <c r="AF936" s="339"/>
      <c r="AG936" s="339"/>
      <c r="AH936" s="339"/>
      <c r="AI936" s="339"/>
      <c r="AJ936" s="339"/>
      <c r="AK936" s="339"/>
    </row>
    <row r="937" spans="1:37" ht="12.75" customHeight="1">
      <c r="A937" s="339"/>
      <c r="B937" s="466"/>
      <c r="C937" s="339"/>
      <c r="D937" s="339"/>
      <c r="E937" s="339"/>
      <c r="F937" s="339"/>
      <c r="G937" s="339"/>
      <c r="H937" s="339"/>
      <c r="I937" s="339"/>
      <c r="J937" s="339"/>
      <c r="K937" s="339"/>
      <c r="L937" s="339"/>
      <c r="M937" s="340"/>
      <c r="N937" s="339"/>
      <c r="O937" s="339"/>
      <c r="P937" s="339"/>
      <c r="Q937" s="341"/>
      <c r="R937" s="178"/>
      <c r="S937" s="434"/>
      <c r="T937" s="434"/>
      <c r="U937" s="434"/>
      <c r="V937" s="339"/>
      <c r="W937" s="99">
        <f t="shared" si="16"/>
        <v>0</v>
      </c>
      <c r="X937" s="339"/>
      <c r="Y937" s="339"/>
      <c r="Z937" s="339"/>
      <c r="AA937" s="339"/>
      <c r="AB937" s="339"/>
      <c r="AC937" s="339"/>
      <c r="AD937" s="339"/>
      <c r="AE937" s="339"/>
      <c r="AF937" s="339"/>
      <c r="AG937" s="339"/>
      <c r="AH937" s="339"/>
      <c r="AI937" s="339"/>
      <c r="AJ937" s="339"/>
      <c r="AK937" s="339"/>
    </row>
    <row r="938" spans="1:37" ht="12.75" customHeight="1">
      <c r="A938" s="339"/>
      <c r="B938" s="466"/>
      <c r="C938" s="339"/>
      <c r="D938" s="339"/>
      <c r="E938" s="339"/>
      <c r="F938" s="339"/>
      <c r="G938" s="339"/>
      <c r="H938" s="339"/>
      <c r="I938" s="339"/>
      <c r="J938" s="339"/>
      <c r="K938" s="339"/>
      <c r="L938" s="339"/>
      <c r="M938" s="340"/>
      <c r="N938" s="339"/>
      <c r="O938" s="339"/>
      <c r="P938" s="339"/>
      <c r="Q938" s="341"/>
      <c r="R938" s="178"/>
      <c r="S938" s="434"/>
      <c r="T938" s="434"/>
      <c r="U938" s="434"/>
      <c r="V938" s="339"/>
      <c r="W938" s="99">
        <f t="shared" si="16"/>
        <v>0</v>
      </c>
      <c r="X938" s="339"/>
      <c r="Y938" s="339"/>
      <c r="Z938" s="339"/>
      <c r="AA938" s="339"/>
      <c r="AB938" s="339"/>
      <c r="AC938" s="339"/>
      <c r="AD938" s="339"/>
      <c r="AE938" s="339"/>
      <c r="AF938" s="339"/>
      <c r="AG938" s="339"/>
      <c r="AH938" s="339"/>
      <c r="AI938" s="339"/>
      <c r="AJ938" s="339"/>
      <c r="AK938" s="339"/>
    </row>
    <row r="939" spans="1:37" ht="12.75" customHeight="1">
      <c r="A939" s="339"/>
      <c r="B939" s="466"/>
      <c r="C939" s="339"/>
      <c r="D939" s="339"/>
      <c r="E939" s="339"/>
      <c r="F939" s="339"/>
      <c r="G939" s="339"/>
      <c r="H939" s="339"/>
      <c r="I939" s="339"/>
      <c r="J939" s="339"/>
      <c r="K939" s="339"/>
      <c r="L939" s="339"/>
      <c r="M939" s="340"/>
      <c r="N939" s="339"/>
      <c r="O939" s="339"/>
      <c r="P939" s="339"/>
      <c r="Q939" s="341"/>
      <c r="R939" s="178"/>
      <c r="S939" s="434"/>
      <c r="T939" s="434"/>
      <c r="U939" s="434"/>
      <c r="V939" s="339"/>
      <c r="W939" s="99">
        <f t="shared" si="16"/>
        <v>0</v>
      </c>
      <c r="X939" s="339"/>
      <c r="Y939" s="339"/>
      <c r="Z939" s="339"/>
      <c r="AA939" s="339"/>
      <c r="AB939" s="339"/>
      <c r="AC939" s="339"/>
      <c r="AD939" s="339"/>
      <c r="AE939" s="339"/>
      <c r="AF939" s="339"/>
      <c r="AG939" s="339"/>
      <c r="AH939" s="339"/>
      <c r="AI939" s="339"/>
      <c r="AJ939" s="339"/>
      <c r="AK939" s="339"/>
    </row>
    <row r="940" spans="1:37" ht="12.75" customHeight="1">
      <c r="A940" s="339"/>
      <c r="B940" s="466"/>
      <c r="C940" s="339"/>
      <c r="D940" s="339"/>
      <c r="E940" s="339"/>
      <c r="F940" s="339"/>
      <c r="G940" s="339"/>
      <c r="H940" s="339"/>
      <c r="I940" s="339"/>
      <c r="J940" s="339"/>
      <c r="K940" s="339"/>
      <c r="L940" s="339"/>
      <c r="M940" s="340"/>
      <c r="N940" s="339"/>
      <c r="O940" s="339"/>
      <c r="P940" s="339"/>
      <c r="Q940" s="341"/>
      <c r="R940" s="178"/>
      <c r="S940" s="434"/>
      <c r="T940" s="434"/>
      <c r="U940" s="434"/>
      <c r="V940" s="339"/>
      <c r="W940" s="99">
        <f t="shared" si="16"/>
        <v>0</v>
      </c>
      <c r="X940" s="339"/>
      <c r="Y940" s="339"/>
      <c r="Z940" s="339"/>
      <c r="AA940" s="339"/>
      <c r="AB940" s="339"/>
      <c r="AC940" s="339"/>
      <c r="AD940" s="339"/>
      <c r="AE940" s="339"/>
      <c r="AF940" s="339"/>
      <c r="AG940" s="339"/>
      <c r="AH940" s="339"/>
      <c r="AI940" s="339"/>
      <c r="AJ940" s="339"/>
      <c r="AK940" s="339"/>
    </row>
    <row r="941" spans="1:37" ht="12.75" customHeight="1">
      <c r="A941" s="339"/>
      <c r="B941" s="466"/>
      <c r="C941" s="339"/>
      <c r="D941" s="339"/>
      <c r="E941" s="339"/>
      <c r="F941" s="339"/>
      <c r="G941" s="339"/>
      <c r="H941" s="339"/>
      <c r="I941" s="339"/>
      <c r="J941" s="339"/>
      <c r="K941" s="339"/>
      <c r="L941" s="339"/>
      <c r="M941" s="340"/>
      <c r="N941" s="339"/>
      <c r="O941" s="339"/>
      <c r="P941" s="339"/>
      <c r="Q941" s="341"/>
      <c r="R941" s="178"/>
      <c r="S941" s="434"/>
      <c r="T941" s="434"/>
      <c r="U941" s="434"/>
      <c r="V941" s="339"/>
      <c r="W941" s="99">
        <f t="shared" si="16"/>
        <v>0</v>
      </c>
      <c r="X941" s="339"/>
      <c r="Y941" s="339"/>
      <c r="Z941" s="339"/>
      <c r="AA941" s="339"/>
      <c r="AB941" s="339"/>
      <c r="AC941" s="339"/>
      <c r="AD941" s="339"/>
      <c r="AE941" s="339"/>
      <c r="AF941" s="339"/>
      <c r="AG941" s="339"/>
      <c r="AH941" s="339"/>
      <c r="AI941" s="339"/>
      <c r="AJ941" s="339"/>
      <c r="AK941" s="339"/>
    </row>
    <row r="942" spans="1:37" ht="12.75" customHeight="1">
      <c r="A942" s="339"/>
      <c r="B942" s="466"/>
      <c r="C942" s="339"/>
      <c r="D942" s="339"/>
      <c r="E942" s="339"/>
      <c r="F942" s="339"/>
      <c r="G942" s="339"/>
      <c r="H942" s="339"/>
      <c r="I942" s="339"/>
      <c r="J942" s="339"/>
      <c r="K942" s="339"/>
      <c r="L942" s="339"/>
      <c r="M942" s="340"/>
      <c r="N942" s="339"/>
      <c r="O942" s="339"/>
      <c r="P942" s="339"/>
      <c r="Q942" s="341"/>
      <c r="R942" s="178"/>
      <c r="S942" s="434"/>
      <c r="T942" s="434"/>
      <c r="U942" s="434"/>
      <c r="V942" s="339"/>
      <c r="W942" s="99">
        <f t="shared" si="16"/>
        <v>0</v>
      </c>
      <c r="X942" s="339"/>
      <c r="Y942" s="339"/>
      <c r="Z942" s="339"/>
      <c r="AA942" s="339"/>
      <c r="AB942" s="339"/>
      <c r="AC942" s="339"/>
      <c r="AD942" s="339"/>
      <c r="AE942" s="339"/>
      <c r="AF942" s="339"/>
      <c r="AG942" s="339"/>
      <c r="AH942" s="339"/>
      <c r="AI942" s="339"/>
      <c r="AJ942" s="339"/>
      <c r="AK942" s="339"/>
    </row>
    <row r="943" spans="1:37" ht="12.75" customHeight="1">
      <c r="A943" s="339"/>
      <c r="B943" s="466"/>
      <c r="C943" s="339"/>
      <c r="D943" s="339"/>
      <c r="E943" s="339"/>
      <c r="F943" s="339"/>
      <c r="G943" s="339"/>
      <c r="H943" s="339"/>
      <c r="I943" s="339"/>
      <c r="J943" s="339"/>
      <c r="K943" s="339"/>
      <c r="L943" s="339"/>
      <c r="M943" s="340"/>
      <c r="N943" s="339"/>
      <c r="O943" s="339"/>
      <c r="P943" s="339"/>
      <c r="Q943" s="341"/>
      <c r="R943" s="178"/>
      <c r="S943" s="434"/>
      <c r="T943" s="434"/>
      <c r="U943" s="434"/>
      <c r="V943" s="339"/>
      <c r="W943" s="99">
        <f t="shared" si="16"/>
        <v>0</v>
      </c>
      <c r="X943" s="339"/>
      <c r="Y943" s="339"/>
      <c r="Z943" s="339"/>
      <c r="AA943" s="339"/>
      <c r="AB943" s="339"/>
      <c r="AC943" s="339"/>
      <c r="AD943" s="339"/>
      <c r="AE943" s="339"/>
      <c r="AF943" s="339"/>
      <c r="AG943" s="339"/>
      <c r="AH943" s="339"/>
      <c r="AI943" s="339"/>
      <c r="AJ943" s="339"/>
      <c r="AK943" s="339"/>
    </row>
    <row r="944" spans="1:37" ht="12.75" customHeight="1">
      <c r="A944" s="339"/>
      <c r="B944" s="466"/>
      <c r="C944" s="339"/>
      <c r="D944" s="339"/>
      <c r="E944" s="339"/>
      <c r="F944" s="339"/>
      <c r="G944" s="339"/>
      <c r="H944" s="339"/>
      <c r="I944" s="339"/>
      <c r="J944" s="339"/>
      <c r="K944" s="339"/>
      <c r="L944" s="339"/>
      <c r="M944" s="340"/>
      <c r="N944" s="339"/>
      <c r="O944" s="339"/>
      <c r="P944" s="339"/>
      <c r="Q944" s="341"/>
      <c r="R944" s="178"/>
      <c r="S944" s="434"/>
      <c r="T944" s="434"/>
      <c r="U944" s="434"/>
      <c r="V944" s="339"/>
      <c r="W944" s="99">
        <f t="shared" si="16"/>
        <v>0</v>
      </c>
      <c r="X944" s="339"/>
      <c r="Y944" s="339"/>
      <c r="Z944" s="339"/>
      <c r="AA944" s="339"/>
      <c r="AB944" s="339"/>
      <c r="AC944" s="339"/>
      <c r="AD944" s="339"/>
      <c r="AE944" s="339"/>
      <c r="AF944" s="339"/>
      <c r="AG944" s="339"/>
      <c r="AH944" s="339"/>
      <c r="AI944" s="339"/>
      <c r="AJ944" s="339"/>
      <c r="AK944" s="339"/>
    </row>
    <row r="945" spans="1:37" ht="12.75" customHeight="1">
      <c r="A945" s="339"/>
      <c r="B945" s="466"/>
      <c r="C945" s="339"/>
      <c r="D945" s="339"/>
      <c r="E945" s="339"/>
      <c r="F945" s="339"/>
      <c r="G945" s="339"/>
      <c r="H945" s="339"/>
      <c r="I945" s="339"/>
      <c r="J945" s="339"/>
      <c r="K945" s="339"/>
      <c r="L945" s="339"/>
      <c r="M945" s="340"/>
      <c r="N945" s="339"/>
      <c r="O945" s="339"/>
      <c r="P945" s="339"/>
      <c r="Q945" s="341"/>
      <c r="R945" s="178"/>
      <c r="S945" s="434"/>
      <c r="T945" s="434"/>
      <c r="U945" s="434"/>
      <c r="V945" s="339"/>
      <c r="W945" s="99">
        <f t="shared" si="16"/>
        <v>0</v>
      </c>
      <c r="X945" s="339"/>
      <c r="Y945" s="339"/>
      <c r="Z945" s="339"/>
      <c r="AA945" s="339"/>
      <c r="AB945" s="339"/>
      <c r="AC945" s="339"/>
      <c r="AD945" s="339"/>
      <c r="AE945" s="339"/>
      <c r="AF945" s="339"/>
      <c r="AG945" s="339"/>
      <c r="AH945" s="339"/>
      <c r="AI945" s="339"/>
      <c r="AJ945" s="339"/>
      <c r="AK945" s="339"/>
    </row>
    <row r="946" spans="1:37" ht="12.75" customHeight="1">
      <c r="A946" s="339"/>
      <c r="B946" s="466"/>
      <c r="C946" s="339"/>
      <c r="D946" s="339"/>
      <c r="E946" s="339"/>
      <c r="F946" s="339"/>
      <c r="G946" s="339"/>
      <c r="H946" s="339"/>
      <c r="I946" s="339"/>
      <c r="J946" s="339"/>
      <c r="K946" s="339"/>
      <c r="L946" s="339"/>
      <c r="M946" s="340"/>
      <c r="N946" s="339"/>
      <c r="O946" s="339"/>
      <c r="P946" s="339"/>
      <c r="Q946" s="341"/>
      <c r="R946" s="178"/>
      <c r="S946" s="434"/>
      <c r="T946" s="434"/>
      <c r="U946" s="434"/>
      <c r="V946" s="339"/>
      <c r="W946" s="99">
        <f t="shared" si="16"/>
        <v>0</v>
      </c>
      <c r="X946" s="339"/>
      <c r="Y946" s="339"/>
      <c r="Z946" s="339"/>
      <c r="AA946" s="339"/>
      <c r="AB946" s="339"/>
      <c r="AC946" s="339"/>
      <c r="AD946" s="339"/>
      <c r="AE946" s="339"/>
      <c r="AF946" s="339"/>
      <c r="AG946" s="339"/>
      <c r="AH946" s="339"/>
      <c r="AI946" s="339"/>
      <c r="AJ946" s="339"/>
      <c r="AK946" s="339"/>
    </row>
    <row r="947" spans="1:37" ht="12.75" customHeight="1">
      <c r="A947" s="339"/>
      <c r="B947" s="466"/>
      <c r="C947" s="339"/>
      <c r="D947" s="339"/>
      <c r="E947" s="339"/>
      <c r="F947" s="339"/>
      <c r="G947" s="339"/>
      <c r="H947" s="339"/>
      <c r="I947" s="339"/>
      <c r="J947" s="339"/>
      <c r="K947" s="339"/>
      <c r="L947" s="339"/>
      <c r="M947" s="340"/>
      <c r="N947" s="339"/>
      <c r="O947" s="339"/>
      <c r="P947" s="339"/>
      <c r="Q947" s="341"/>
      <c r="R947" s="178"/>
      <c r="S947" s="434"/>
      <c r="T947" s="434"/>
      <c r="U947" s="434"/>
      <c r="V947" s="339"/>
      <c r="W947" s="99">
        <f t="shared" si="16"/>
        <v>0</v>
      </c>
      <c r="X947" s="339"/>
      <c r="Y947" s="339"/>
      <c r="Z947" s="339"/>
      <c r="AA947" s="339"/>
      <c r="AB947" s="339"/>
      <c r="AC947" s="339"/>
      <c r="AD947" s="339"/>
      <c r="AE947" s="339"/>
      <c r="AF947" s="339"/>
      <c r="AG947" s="339"/>
      <c r="AH947" s="339"/>
      <c r="AI947" s="339"/>
      <c r="AJ947" s="339"/>
      <c r="AK947" s="339"/>
    </row>
    <row r="948" spans="1:37" ht="12.75" customHeight="1">
      <c r="A948" s="339"/>
      <c r="B948" s="466"/>
      <c r="C948" s="339"/>
      <c r="D948" s="339"/>
      <c r="E948" s="339"/>
      <c r="F948" s="339"/>
      <c r="G948" s="339"/>
      <c r="H948" s="339"/>
      <c r="I948" s="339"/>
      <c r="J948" s="339"/>
      <c r="K948" s="339"/>
      <c r="L948" s="339"/>
      <c r="M948" s="340"/>
      <c r="N948" s="339"/>
      <c r="O948" s="339"/>
      <c r="P948" s="339"/>
      <c r="Q948" s="341"/>
      <c r="R948" s="178"/>
      <c r="S948" s="434"/>
      <c r="T948" s="434"/>
      <c r="U948" s="434"/>
      <c r="V948" s="339"/>
      <c r="W948" s="99">
        <f t="shared" si="16"/>
        <v>0</v>
      </c>
      <c r="X948" s="339"/>
      <c r="Y948" s="339"/>
      <c r="Z948" s="339"/>
      <c r="AA948" s="339"/>
      <c r="AB948" s="339"/>
      <c r="AC948" s="339"/>
      <c r="AD948" s="339"/>
      <c r="AE948" s="339"/>
      <c r="AF948" s="339"/>
      <c r="AG948" s="339"/>
      <c r="AH948" s="339"/>
      <c r="AI948" s="339"/>
      <c r="AJ948" s="339"/>
      <c r="AK948" s="339"/>
    </row>
    <row r="949" spans="1:37" ht="12.75" customHeight="1">
      <c r="A949" s="339"/>
      <c r="B949" s="466"/>
      <c r="C949" s="339"/>
      <c r="D949" s="339"/>
      <c r="E949" s="339"/>
      <c r="F949" s="339"/>
      <c r="G949" s="339"/>
      <c r="H949" s="339"/>
      <c r="I949" s="339"/>
      <c r="J949" s="339"/>
      <c r="K949" s="339"/>
      <c r="L949" s="339"/>
      <c r="M949" s="340"/>
      <c r="N949" s="339"/>
      <c r="O949" s="339"/>
      <c r="P949" s="339"/>
      <c r="Q949" s="341"/>
      <c r="R949" s="178"/>
      <c r="S949" s="434"/>
      <c r="T949" s="434"/>
      <c r="U949" s="434"/>
      <c r="V949" s="339"/>
      <c r="W949" s="99">
        <f t="shared" si="16"/>
        <v>0</v>
      </c>
      <c r="X949" s="339"/>
      <c r="Y949" s="339"/>
      <c r="Z949" s="339"/>
      <c r="AA949" s="339"/>
      <c r="AB949" s="339"/>
      <c r="AC949" s="339"/>
      <c r="AD949" s="339"/>
      <c r="AE949" s="339"/>
      <c r="AF949" s="339"/>
      <c r="AG949" s="339"/>
      <c r="AH949" s="339"/>
      <c r="AI949" s="339"/>
      <c r="AJ949" s="339"/>
      <c r="AK949" s="339"/>
    </row>
    <row r="950" spans="1:37" ht="12.75" customHeight="1">
      <c r="A950" s="339"/>
      <c r="B950" s="466"/>
      <c r="C950" s="339"/>
      <c r="D950" s="339"/>
      <c r="E950" s="339"/>
      <c r="F950" s="339"/>
      <c r="G950" s="339"/>
      <c r="H950" s="339"/>
      <c r="I950" s="339"/>
      <c r="J950" s="339"/>
      <c r="K950" s="339"/>
      <c r="L950" s="339"/>
      <c r="M950" s="340"/>
      <c r="N950" s="339"/>
      <c r="O950" s="339"/>
      <c r="P950" s="339"/>
      <c r="Q950" s="341"/>
      <c r="R950" s="178"/>
      <c r="S950" s="434"/>
      <c r="T950" s="434"/>
      <c r="U950" s="434"/>
      <c r="V950" s="339"/>
      <c r="W950" s="99">
        <f t="shared" si="16"/>
        <v>0</v>
      </c>
      <c r="X950" s="339"/>
      <c r="Y950" s="339"/>
      <c r="Z950" s="339"/>
      <c r="AA950" s="339"/>
      <c r="AB950" s="339"/>
      <c r="AC950" s="339"/>
      <c r="AD950" s="339"/>
      <c r="AE950" s="339"/>
      <c r="AF950" s="339"/>
      <c r="AG950" s="339"/>
      <c r="AH950" s="339"/>
      <c r="AI950" s="339"/>
      <c r="AJ950" s="339"/>
      <c r="AK950" s="339"/>
    </row>
    <row r="951" spans="1:37" ht="12.75" customHeight="1">
      <c r="A951" s="339"/>
      <c r="B951" s="466"/>
      <c r="C951" s="339"/>
      <c r="D951" s="339"/>
      <c r="E951" s="339"/>
      <c r="F951" s="339"/>
      <c r="G951" s="339"/>
      <c r="H951" s="339"/>
      <c r="I951" s="339"/>
      <c r="J951" s="339"/>
      <c r="K951" s="339"/>
      <c r="L951" s="339"/>
      <c r="M951" s="340"/>
      <c r="N951" s="339"/>
      <c r="O951" s="339"/>
      <c r="P951" s="339"/>
      <c r="Q951" s="341"/>
      <c r="R951" s="178"/>
      <c r="S951" s="434"/>
      <c r="T951" s="434"/>
      <c r="U951" s="434"/>
      <c r="V951" s="339"/>
      <c r="W951" s="99">
        <f t="shared" si="16"/>
        <v>0</v>
      </c>
      <c r="X951" s="339"/>
      <c r="Y951" s="339"/>
      <c r="Z951" s="339"/>
      <c r="AA951" s="339"/>
      <c r="AB951" s="339"/>
      <c r="AC951" s="339"/>
      <c r="AD951" s="339"/>
      <c r="AE951" s="339"/>
      <c r="AF951" s="339"/>
      <c r="AG951" s="339"/>
      <c r="AH951" s="339"/>
      <c r="AI951" s="339"/>
      <c r="AJ951" s="339"/>
      <c r="AK951" s="339"/>
    </row>
    <row r="952" spans="1:37" ht="12.75" customHeight="1">
      <c r="A952" s="339"/>
      <c r="B952" s="466"/>
      <c r="C952" s="339"/>
      <c r="D952" s="339"/>
      <c r="E952" s="339"/>
      <c r="F952" s="339"/>
      <c r="G952" s="339"/>
      <c r="H952" s="339"/>
      <c r="I952" s="339"/>
      <c r="J952" s="339"/>
      <c r="K952" s="339"/>
      <c r="L952" s="339"/>
      <c r="M952" s="340"/>
      <c r="N952" s="339"/>
      <c r="O952" s="339"/>
      <c r="P952" s="339"/>
      <c r="Q952" s="341"/>
      <c r="R952" s="178"/>
      <c r="S952" s="434"/>
      <c r="T952" s="434"/>
      <c r="U952" s="434"/>
      <c r="V952" s="339"/>
      <c r="W952" s="99">
        <f t="shared" si="16"/>
        <v>0</v>
      </c>
      <c r="X952" s="339"/>
      <c r="Y952" s="339"/>
      <c r="Z952" s="339"/>
      <c r="AA952" s="339"/>
      <c r="AB952" s="339"/>
      <c r="AC952" s="339"/>
      <c r="AD952" s="339"/>
      <c r="AE952" s="339"/>
      <c r="AF952" s="339"/>
      <c r="AG952" s="339"/>
      <c r="AH952" s="339"/>
      <c r="AI952" s="339"/>
      <c r="AJ952" s="339"/>
      <c r="AK952" s="339"/>
    </row>
    <row r="953" spans="1:37" ht="12.75" customHeight="1">
      <c r="A953" s="339"/>
      <c r="B953" s="466"/>
      <c r="C953" s="339"/>
      <c r="D953" s="339"/>
      <c r="E953" s="339"/>
      <c r="F953" s="339"/>
      <c r="G953" s="339"/>
      <c r="H953" s="339"/>
      <c r="I953" s="339"/>
      <c r="J953" s="339"/>
      <c r="K953" s="339"/>
      <c r="L953" s="339"/>
      <c r="M953" s="340"/>
      <c r="N953" s="339"/>
      <c r="O953" s="339"/>
      <c r="P953" s="339"/>
      <c r="Q953" s="341"/>
      <c r="R953" s="178"/>
      <c r="S953" s="434"/>
      <c r="T953" s="434"/>
      <c r="U953" s="434"/>
      <c r="V953" s="339"/>
      <c r="W953" s="99">
        <f t="shared" si="16"/>
        <v>0</v>
      </c>
      <c r="X953" s="339"/>
      <c r="Y953" s="339"/>
      <c r="Z953" s="339"/>
      <c r="AA953" s="339"/>
      <c r="AB953" s="339"/>
      <c r="AC953" s="339"/>
      <c r="AD953" s="339"/>
      <c r="AE953" s="339"/>
      <c r="AF953" s="339"/>
      <c r="AG953" s="339"/>
      <c r="AH953" s="339"/>
      <c r="AI953" s="339"/>
      <c r="AJ953" s="339"/>
      <c r="AK953" s="339"/>
    </row>
    <row r="954" spans="1:37" ht="12.75" customHeight="1">
      <c r="A954" s="339"/>
      <c r="B954" s="466"/>
      <c r="C954" s="339"/>
      <c r="D954" s="339"/>
      <c r="E954" s="339"/>
      <c r="F954" s="339"/>
      <c r="G954" s="339"/>
      <c r="H954" s="339"/>
      <c r="I954" s="339"/>
      <c r="J954" s="339"/>
      <c r="K954" s="339"/>
      <c r="L954" s="339"/>
      <c r="M954" s="340"/>
      <c r="N954" s="339"/>
      <c r="O954" s="339"/>
      <c r="P954" s="339"/>
      <c r="Q954" s="341"/>
      <c r="R954" s="178"/>
      <c r="S954" s="434"/>
      <c r="T954" s="434"/>
      <c r="U954" s="434"/>
      <c r="V954" s="339"/>
      <c r="W954" s="99">
        <f t="shared" si="16"/>
        <v>0</v>
      </c>
      <c r="X954" s="339"/>
      <c r="Y954" s="339"/>
      <c r="Z954" s="339"/>
      <c r="AA954" s="339"/>
      <c r="AB954" s="339"/>
      <c r="AC954" s="339"/>
      <c r="AD954" s="339"/>
      <c r="AE954" s="339"/>
      <c r="AF954" s="339"/>
      <c r="AG954" s="339"/>
      <c r="AH954" s="339"/>
      <c r="AI954" s="339"/>
      <c r="AJ954" s="339"/>
      <c r="AK954" s="339"/>
    </row>
    <row r="955" spans="1:37" ht="12.75" customHeight="1">
      <c r="A955" s="339"/>
      <c r="B955" s="466"/>
      <c r="C955" s="339"/>
      <c r="D955" s="339"/>
      <c r="E955" s="339"/>
      <c r="F955" s="339"/>
      <c r="G955" s="339"/>
      <c r="H955" s="339"/>
      <c r="I955" s="339"/>
      <c r="J955" s="339"/>
      <c r="K955" s="339"/>
      <c r="L955" s="339"/>
      <c r="M955" s="340"/>
      <c r="N955" s="339"/>
      <c r="O955" s="339"/>
      <c r="P955" s="339"/>
      <c r="Q955" s="341"/>
      <c r="R955" s="178"/>
      <c r="S955" s="434"/>
      <c r="T955" s="434"/>
      <c r="U955" s="434"/>
      <c r="V955" s="339"/>
      <c r="W955" s="99">
        <f t="shared" si="16"/>
        <v>0</v>
      </c>
      <c r="X955" s="339"/>
      <c r="Y955" s="339"/>
      <c r="Z955" s="339"/>
      <c r="AA955" s="339"/>
      <c r="AB955" s="339"/>
      <c r="AC955" s="339"/>
      <c r="AD955" s="339"/>
      <c r="AE955" s="339"/>
      <c r="AF955" s="339"/>
      <c r="AG955" s="339"/>
      <c r="AH955" s="339"/>
      <c r="AI955" s="339"/>
      <c r="AJ955" s="339"/>
      <c r="AK955" s="339"/>
    </row>
    <row r="956" spans="1:37" ht="12.75" customHeight="1">
      <c r="A956" s="339"/>
      <c r="B956" s="466"/>
      <c r="C956" s="339"/>
      <c r="D956" s="339"/>
      <c r="E956" s="339"/>
      <c r="F956" s="339"/>
      <c r="G956" s="339"/>
      <c r="H956" s="339"/>
      <c r="I956" s="339"/>
      <c r="J956" s="339"/>
      <c r="K956" s="339"/>
      <c r="L956" s="339"/>
      <c r="M956" s="340"/>
      <c r="N956" s="339"/>
      <c r="O956" s="339"/>
      <c r="P956" s="339"/>
      <c r="Q956" s="341"/>
      <c r="R956" s="178"/>
      <c r="S956" s="434"/>
      <c r="T956" s="434"/>
      <c r="U956" s="434"/>
      <c r="V956" s="339"/>
      <c r="W956" s="99">
        <f t="shared" si="16"/>
        <v>0</v>
      </c>
      <c r="X956" s="339"/>
      <c r="Y956" s="339"/>
      <c r="Z956" s="339"/>
      <c r="AA956" s="339"/>
      <c r="AB956" s="339"/>
      <c r="AC956" s="339"/>
      <c r="AD956" s="339"/>
      <c r="AE956" s="339"/>
      <c r="AF956" s="339"/>
      <c r="AG956" s="339"/>
      <c r="AH956" s="339"/>
      <c r="AI956" s="339"/>
      <c r="AJ956" s="339"/>
      <c r="AK956" s="339"/>
    </row>
    <row r="957" spans="1:37" ht="12.75" customHeight="1">
      <c r="A957" s="339"/>
      <c r="B957" s="466"/>
      <c r="C957" s="339"/>
      <c r="D957" s="339"/>
      <c r="E957" s="339"/>
      <c r="F957" s="339"/>
      <c r="G957" s="339"/>
      <c r="H957" s="339"/>
      <c r="I957" s="339"/>
      <c r="J957" s="339"/>
      <c r="K957" s="339"/>
      <c r="L957" s="339"/>
      <c r="M957" s="340"/>
      <c r="N957" s="339"/>
      <c r="O957" s="339"/>
      <c r="P957" s="339"/>
      <c r="Q957" s="341"/>
      <c r="R957" s="178"/>
      <c r="S957" s="434"/>
      <c r="T957" s="434"/>
      <c r="U957" s="434"/>
      <c r="V957" s="339"/>
      <c r="W957" s="99">
        <f t="shared" si="16"/>
        <v>0</v>
      </c>
      <c r="X957" s="339"/>
      <c r="Y957" s="339"/>
      <c r="Z957" s="339"/>
      <c r="AA957" s="339"/>
      <c r="AB957" s="339"/>
      <c r="AC957" s="339"/>
      <c r="AD957" s="339"/>
      <c r="AE957" s="339"/>
      <c r="AF957" s="339"/>
      <c r="AG957" s="339"/>
      <c r="AH957" s="339"/>
      <c r="AI957" s="339"/>
      <c r="AJ957" s="339"/>
      <c r="AK957" s="339"/>
    </row>
    <row r="958" spans="1:37" ht="12.75" customHeight="1">
      <c r="A958" s="339"/>
      <c r="B958" s="466"/>
      <c r="C958" s="339"/>
      <c r="D958" s="339"/>
      <c r="E958" s="339"/>
      <c r="F958" s="339"/>
      <c r="G958" s="339"/>
      <c r="H958" s="339"/>
      <c r="I958" s="339"/>
      <c r="J958" s="339"/>
      <c r="K958" s="339"/>
      <c r="L958" s="339"/>
      <c r="M958" s="340"/>
      <c r="N958" s="339"/>
      <c r="O958" s="339"/>
      <c r="P958" s="339"/>
      <c r="Q958" s="341"/>
      <c r="R958" s="178"/>
      <c r="S958" s="434"/>
      <c r="T958" s="434"/>
      <c r="U958" s="434"/>
      <c r="V958" s="339"/>
      <c r="W958" s="99">
        <f t="shared" si="16"/>
        <v>0</v>
      </c>
      <c r="X958" s="339"/>
      <c r="Y958" s="339"/>
      <c r="Z958" s="339"/>
      <c r="AA958" s="339"/>
      <c r="AB958" s="339"/>
      <c r="AC958" s="339"/>
      <c r="AD958" s="339"/>
      <c r="AE958" s="339"/>
      <c r="AF958" s="339"/>
      <c r="AG958" s="339"/>
      <c r="AH958" s="339"/>
      <c r="AI958" s="339"/>
      <c r="AJ958" s="339"/>
      <c r="AK958" s="339"/>
    </row>
    <row r="959" spans="1:37" ht="12.75" customHeight="1">
      <c r="A959" s="339"/>
      <c r="B959" s="466"/>
      <c r="C959" s="339"/>
      <c r="D959" s="339"/>
      <c r="E959" s="339"/>
      <c r="F959" s="339"/>
      <c r="G959" s="339"/>
      <c r="H959" s="339"/>
      <c r="I959" s="339"/>
      <c r="J959" s="339"/>
      <c r="K959" s="339"/>
      <c r="L959" s="339"/>
      <c r="M959" s="340"/>
      <c r="N959" s="339"/>
      <c r="O959" s="339"/>
      <c r="P959" s="339"/>
      <c r="Q959" s="341"/>
      <c r="R959" s="178"/>
      <c r="S959" s="434"/>
      <c r="T959" s="434"/>
      <c r="U959" s="434"/>
      <c r="V959" s="339"/>
      <c r="W959" s="99">
        <f t="shared" si="16"/>
        <v>0</v>
      </c>
      <c r="X959" s="339"/>
      <c r="Y959" s="339"/>
      <c r="Z959" s="339"/>
      <c r="AA959" s="339"/>
      <c r="AB959" s="339"/>
      <c r="AC959" s="339"/>
      <c r="AD959" s="339"/>
      <c r="AE959" s="339"/>
      <c r="AF959" s="339"/>
      <c r="AG959" s="339"/>
      <c r="AH959" s="339"/>
      <c r="AI959" s="339"/>
      <c r="AJ959" s="339"/>
      <c r="AK959" s="339"/>
    </row>
    <row r="960" spans="1:37" ht="12.75" customHeight="1">
      <c r="A960" s="339"/>
      <c r="B960" s="466"/>
      <c r="C960" s="339"/>
      <c r="D960" s="339"/>
      <c r="E960" s="339"/>
      <c r="F960" s="339"/>
      <c r="G960" s="339"/>
      <c r="H960" s="339"/>
      <c r="I960" s="339"/>
      <c r="J960" s="339"/>
      <c r="K960" s="339"/>
      <c r="L960" s="339"/>
      <c r="M960" s="340"/>
      <c r="N960" s="339"/>
      <c r="O960" s="339"/>
      <c r="P960" s="339"/>
      <c r="Q960" s="341"/>
      <c r="R960" s="178"/>
      <c r="S960" s="434"/>
      <c r="T960" s="434"/>
      <c r="U960" s="434"/>
      <c r="V960" s="339"/>
      <c r="W960" s="99">
        <f t="shared" si="16"/>
        <v>0</v>
      </c>
      <c r="X960" s="339"/>
      <c r="Y960" s="339"/>
      <c r="Z960" s="339"/>
      <c r="AA960" s="339"/>
      <c r="AB960" s="339"/>
      <c r="AC960" s="339"/>
      <c r="AD960" s="339"/>
      <c r="AE960" s="339"/>
      <c r="AF960" s="339"/>
      <c r="AG960" s="339"/>
      <c r="AH960" s="339"/>
      <c r="AI960" s="339"/>
      <c r="AJ960" s="339"/>
      <c r="AK960" s="339"/>
    </row>
    <row r="961" spans="1:37" ht="12.75" customHeight="1">
      <c r="A961" s="339"/>
      <c r="B961" s="466"/>
      <c r="C961" s="339"/>
      <c r="D961" s="339"/>
      <c r="E961" s="339"/>
      <c r="F961" s="339"/>
      <c r="G961" s="339"/>
      <c r="H961" s="339"/>
      <c r="I961" s="339"/>
      <c r="J961" s="339"/>
      <c r="K961" s="339"/>
      <c r="L961" s="339"/>
      <c r="M961" s="340"/>
      <c r="N961" s="339"/>
      <c r="O961" s="339"/>
      <c r="P961" s="339"/>
      <c r="Q961" s="341"/>
      <c r="R961" s="178"/>
      <c r="S961" s="434"/>
      <c r="T961" s="434"/>
      <c r="U961" s="434"/>
      <c r="V961" s="339"/>
      <c r="W961" s="99">
        <f t="shared" si="16"/>
        <v>0</v>
      </c>
      <c r="X961" s="339"/>
      <c r="Y961" s="339"/>
      <c r="Z961" s="339"/>
      <c r="AA961" s="339"/>
      <c r="AB961" s="339"/>
      <c r="AC961" s="339"/>
      <c r="AD961" s="339"/>
      <c r="AE961" s="339"/>
      <c r="AF961" s="339"/>
      <c r="AG961" s="339"/>
      <c r="AH961" s="339"/>
      <c r="AI961" s="339"/>
      <c r="AJ961" s="339"/>
      <c r="AK961" s="339"/>
    </row>
    <row r="962" spans="1:37" ht="12.75" customHeight="1">
      <c r="A962" s="339"/>
      <c r="B962" s="466"/>
      <c r="C962" s="339"/>
      <c r="D962" s="339"/>
      <c r="E962" s="339"/>
      <c r="F962" s="339"/>
      <c r="G962" s="339"/>
      <c r="H962" s="339"/>
      <c r="I962" s="339"/>
      <c r="J962" s="339"/>
      <c r="K962" s="339"/>
      <c r="L962" s="339"/>
      <c r="M962" s="340"/>
      <c r="N962" s="339"/>
      <c r="O962" s="339"/>
      <c r="P962" s="339"/>
      <c r="Q962" s="341"/>
      <c r="R962" s="178"/>
      <c r="S962" s="434"/>
      <c r="T962" s="434"/>
      <c r="U962" s="434"/>
      <c r="V962" s="339"/>
      <c r="W962" s="99">
        <f t="shared" si="16"/>
        <v>0</v>
      </c>
      <c r="X962" s="339"/>
      <c r="Y962" s="339"/>
      <c r="Z962" s="339"/>
      <c r="AA962" s="339"/>
      <c r="AB962" s="339"/>
      <c r="AC962" s="339"/>
      <c r="AD962" s="339"/>
      <c r="AE962" s="339"/>
      <c r="AF962" s="339"/>
      <c r="AG962" s="339"/>
      <c r="AH962" s="339"/>
      <c r="AI962" s="339"/>
      <c r="AJ962" s="339"/>
      <c r="AK962" s="339"/>
    </row>
    <row r="963" spans="1:37" ht="12.75" customHeight="1">
      <c r="A963" s="339"/>
      <c r="B963" s="466"/>
      <c r="C963" s="339"/>
      <c r="D963" s="339"/>
      <c r="E963" s="339"/>
      <c r="F963" s="339"/>
      <c r="G963" s="339"/>
      <c r="H963" s="339"/>
      <c r="I963" s="339"/>
      <c r="J963" s="339"/>
      <c r="K963" s="339"/>
      <c r="L963" s="339"/>
      <c r="M963" s="340"/>
      <c r="N963" s="339"/>
      <c r="O963" s="339"/>
      <c r="P963" s="339"/>
      <c r="Q963" s="341"/>
      <c r="R963" s="178"/>
      <c r="S963" s="434"/>
      <c r="T963" s="434"/>
      <c r="U963" s="434"/>
      <c r="V963" s="339"/>
      <c r="W963" s="99">
        <f t="shared" si="16"/>
        <v>0</v>
      </c>
      <c r="X963" s="339"/>
      <c r="Y963" s="339"/>
      <c r="Z963" s="339"/>
      <c r="AA963" s="339"/>
      <c r="AB963" s="339"/>
      <c r="AC963" s="339"/>
      <c r="AD963" s="339"/>
      <c r="AE963" s="339"/>
      <c r="AF963" s="339"/>
      <c r="AG963" s="339"/>
      <c r="AH963" s="339"/>
      <c r="AI963" s="339"/>
      <c r="AJ963" s="339"/>
      <c r="AK963" s="339"/>
    </row>
    <row r="964" spans="1:37" ht="12.75" customHeight="1">
      <c r="A964" s="339"/>
      <c r="B964" s="466"/>
      <c r="C964" s="339"/>
      <c r="D964" s="339"/>
      <c r="E964" s="339"/>
      <c r="F964" s="339"/>
      <c r="G964" s="339"/>
      <c r="H964" s="339"/>
      <c r="I964" s="339"/>
      <c r="J964" s="339"/>
      <c r="K964" s="339"/>
      <c r="L964" s="339"/>
      <c r="M964" s="340"/>
      <c r="N964" s="339"/>
      <c r="O964" s="339"/>
      <c r="P964" s="339"/>
      <c r="Q964" s="341"/>
      <c r="R964" s="178"/>
      <c r="S964" s="434"/>
      <c r="T964" s="434"/>
      <c r="U964" s="434"/>
      <c r="V964" s="339"/>
      <c r="W964" s="99">
        <f t="shared" si="16"/>
        <v>0</v>
      </c>
      <c r="X964" s="339"/>
      <c r="Y964" s="339"/>
      <c r="Z964" s="339"/>
      <c r="AA964" s="339"/>
      <c r="AB964" s="339"/>
      <c r="AC964" s="339"/>
      <c r="AD964" s="339"/>
      <c r="AE964" s="339"/>
      <c r="AF964" s="339"/>
      <c r="AG964" s="339"/>
      <c r="AH964" s="339"/>
      <c r="AI964" s="339"/>
      <c r="AJ964" s="339"/>
      <c r="AK964" s="339"/>
    </row>
    <row r="965" spans="1:37" ht="12.75" customHeight="1">
      <c r="A965" s="339"/>
      <c r="B965" s="466"/>
      <c r="C965" s="339"/>
      <c r="D965" s="339"/>
      <c r="E965" s="339"/>
      <c r="F965" s="339"/>
      <c r="G965" s="339"/>
      <c r="H965" s="339"/>
      <c r="I965" s="339"/>
      <c r="J965" s="339"/>
      <c r="K965" s="339"/>
      <c r="L965" s="339"/>
      <c r="M965" s="340"/>
      <c r="N965" s="339"/>
      <c r="O965" s="339"/>
      <c r="P965" s="339"/>
      <c r="Q965" s="341"/>
      <c r="R965" s="178"/>
      <c r="S965" s="434"/>
      <c r="T965" s="434"/>
      <c r="U965" s="434"/>
      <c r="V965" s="339"/>
      <c r="W965" s="99">
        <f t="shared" si="16"/>
        <v>0</v>
      </c>
      <c r="X965" s="339"/>
      <c r="Y965" s="339"/>
      <c r="Z965" s="339"/>
      <c r="AA965" s="339"/>
      <c r="AB965" s="339"/>
      <c r="AC965" s="339"/>
      <c r="AD965" s="339"/>
      <c r="AE965" s="339"/>
      <c r="AF965" s="339"/>
      <c r="AG965" s="339"/>
      <c r="AH965" s="339"/>
      <c r="AI965" s="339"/>
      <c r="AJ965" s="339"/>
      <c r="AK965" s="339"/>
    </row>
    <row r="966" spans="1:37" ht="12.75" customHeight="1">
      <c r="A966" s="339"/>
      <c r="B966" s="466"/>
      <c r="C966" s="339"/>
      <c r="D966" s="339"/>
      <c r="E966" s="339"/>
      <c r="F966" s="339"/>
      <c r="G966" s="339"/>
      <c r="H966" s="339"/>
      <c r="I966" s="339"/>
      <c r="J966" s="339"/>
      <c r="K966" s="339"/>
      <c r="L966" s="339"/>
      <c r="M966" s="340"/>
      <c r="N966" s="339"/>
      <c r="O966" s="339"/>
      <c r="P966" s="339"/>
      <c r="Q966" s="341"/>
      <c r="R966" s="178"/>
      <c r="S966" s="434"/>
      <c r="T966" s="434"/>
      <c r="U966" s="434"/>
      <c r="V966" s="339"/>
      <c r="W966" s="99">
        <f t="shared" ref="W966:W1095" si="17">COUNTIF($B$4:$B$248,B966)</f>
        <v>0</v>
      </c>
      <c r="X966" s="339"/>
      <c r="Y966" s="339"/>
      <c r="Z966" s="339"/>
      <c r="AA966" s="339"/>
      <c r="AB966" s="339"/>
      <c r="AC966" s="339"/>
      <c r="AD966" s="339"/>
      <c r="AE966" s="339"/>
      <c r="AF966" s="339"/>
      <c r="AG966" s="339"/>
      <c r="AH966" s="339"/>
      <c r="AI966" s="339"/>
      <c r="AJ966" s="339"/>
      <c r="AK966" s="339"/>
    </row>
    <row r="967" spans="1:37" ht="12.75" customHeight="1">
      <c r="A967" s="339"/>
      <c r="B967" s="466"/>
      <c r="C967" s="339"/>
      <c r="D967" s="339"/>
      <c r="E967" s="339"/>
      <c r="F967" s="339"/>
      <c r="G967" s="339"/>
      <c r="H967" s="339"/>
      <c r="I967" s="339"/>
      <c r="J967" s="339"/>
      <c r="K967" s="339"/>
      <c r="L967" s="339"/>
      <c r="M967" s="340"/>
      <c r="N967" s="339"/>
      <c r="O967" s="339"/>
      <c r="P967" s="339"/>
      <c r="Q967" s="341"/>
      <c r="R967" s="178"/>
      <c r="S967" s="434"/>
      <c r="T967" s="434"/>
      <c r="U967" s="434"/>
      <c r="V967" s="339"/>
      <c r="W967" s="99">
        <f t="shared" si="17"/>
        <v>0</v>
      </c>
      <c r="X967" s="339"/>
      <c r="Y967" s="339"/>
      <c r="Z967" s="339"/>
      <c r="AA967" s="339"/>
      <c r="AB967" s="339"/>
      <c r="AC967" s="339"/>
      <c r="AD967" s="339"/>
      <c r="AE967" s="339"/>
      <c r="AF967" s="339"/>
      <c r="AG967" s="339"/>
      <c r="AH967" s="339"/>
      <c r="AI967" s="339"/>
      <c r="AJ967" s="339"/>
      <c r="AK967" s="339"/>
    </row>
    <row r="968" spans="1:37" ht="12.75" customHeight="1">
      <c r="A968" s="339"/>
      <c r="B968" s="466"/>
      <c r="C968" s="339"/>
      <c r="D968" s="339"/>
      <c r="E968" s="339"/>
      <c r="F968" s="339"/>
      <c r="G968" s="339"/>
      <c r="H968" s="339"/>
      <c r="I968" s="339"/>
      <c r="J968" s="339"/>
      <c r="K968" s="339"/>
      <c r="L968" s="339"/>
      <c r="M968" s="340"/>
      <c r="N968" s="339"/>
      <c r="O968" s="339"/>
      <c r="P968" s="339"/>
      <c r="Q968" s="341"/>
      <c r="R968" s="178"/>
      <c r="S968" s="434"/>
      <c r="T968" s="434"/>
      <c r="U968" s="434"/>
      <c r="V968" s="339"/>
      <c r="W968" s="99">
        <f t="shared" si="17"/>
        <v>0</v>
      </c>
      <c r="X968" s="339"/>
      <c r="Y968" s="339"/>
      <c r="Z968" s="339"/>
      <c r="AA968" s="339"/>
      <c r="AB968" s="339"/>
      <c r="AC968" s="339"/>
      <c r="AD968" s="339"/>
      <c r="AE968" s="339"/>
      <c r="AF968" s="339"/>
      <c r="AG968" s="339"/>
      <c r="AH968" s="339"/>
      <c r="AI968" s="339"/>
      <c r="AJ968" s="339"/>
      <c r="AK968" s="339"/>
    </row>
    <row r="969" spans="1:37" ht="12.75" customHeight="1">
      <c r="A969" s="339"/>
      <c r="B969" s="466"/>
      <c r="C969" s="339"/>
      <c r="D969" s="339"/>
      <c r="E969" s="339"/>
      <c r="F969" s="339"/>
      <c r="G969" s="339"/>
      <c r="H969" s="339"/>
      <c r="I969" s="339"/>
      <c r="J969" s="339"/>
      <c r="K969" s="339"/>
      <c r="L969" s="339"/>
      <c r="M969" s="340"/>
      <c r="N969" s="339"/>
      <c r="O969" s="339"/>
      <c r="P969" s="339"/>
      <c r="Q969" s="341"/>
      <c r="R969" s="178"/>
      <c r="S969" s="434"/>
      <c r="T969" s="434"/>
      <c r="U969" s="434"/>
      <c r="V969" s="339"/>
      <c r="W969" s="99">
        <f t="shared" si="17"/>
        <v>0</v>
      </c>
      <c r="X969" s="339"/>
      <c r="Y969" s="339"/>
      <c r="Z969" s="339"/>
      <c r="AA969" s="339"/>
      <c r="AB969" s="339"/>
      <c r="AC969" s="339"/>
      <c r="AD969" s="339"/>
      <c r="AE969" s="339"/>
      <c r="AF969" s="339"/>
      <c r="AG969" s="339"/>
      <c r="AH969" s="339"/>
      <c r="AI969" s="339"/>
      <c r="AJ969" s="339"/>
      <c r="AK969" s="339"/>
    </row>
    <row r="970" spans="1:37" ht="12.75" customHeight="1">
      <c r="A970" s="339"/>
      <c r="B970" s="466"/>
      <c r="C970" s="339"/>
      <c r="D970" s="339"/>
      <c r="E970" s="339"/>
      <c r="F970" s="339"/>
      <c r="G970" s="339"/>
      <c r="H970" s="339"/>
      <c r="I970" s="339"/>
      <c r="J970" s="339"/>
      <c r="K970" s="339"/>
      <c r="L970" s="339"/>
      <c r="M970" s="340"/>
      <c r="N970" s="339"/>
      <c r="O970" s="339"/>
      <c r="P970" s="339"/>
      <c r="Q970" s="341"/>
      <c r="R970" s="178"/>
      <c r="S970" s="434"/>
      <c r="T970" s="434"/>
      <c r="U970" s="434"/>
      <c r="V970" s="339"/>
      <c r="W970" s="99">
        <f t="shared" si="17"/>
        <v>0</v>
      </c>
      <c r="X970" s="339"/>
      <c r="Y970" s="339"/>
      <c r="Z970" s="339"/>
      <c r="AA970" s="339"/>
      <c r="AB970" s="339"/>
      <c r="AC970" s="339"/>
      <c r="AD970" s="339"/>
      <c r="AE970" s="339"/>
      <c r="AF970" s="339"/>
      <c r="AG970" s="339"/>
      <c r="AH970" s="339"/>
      <c r="AI970" s="339"/>
      <c r="AJ970" s="339"/>
      <c r="AK970" s="339"/>
    </row>
    <row r="971" spans="1:37" ht="12.75" customHeight="1">
      <c r="A971" s="339"/>
      <c r="B971" s="466"/>
      <c r="C971" s="339"/>
      <c r="D971" s="339"/>
      <c r="E971" s="339"/>
      <c r="F971" s="339"/>
      <c r="G971" s="339"/>
      <c r="H971" s="339"/>
      <c r="I971" s="339"/>
      <c r="J971" s="339"/>
      <c r="K971" s="339"/>
      <c r="L971" s="339"/>
      <c r="M971" s="340"/>
      <c r="N971" s="339"/>
      <c r="O971" s="339"/>
      <c r="P971" s="339"/>
      <c r="Q971" s="341"/>
      <c r="R971" s="178"/>
      <c r="S971" s="434"/>
      <c r="T971" s="434"/>
      <c r="U971" s="434"/>
      <c r="V971" s="339"/>
      <c r="W971" s="99">
        <f t="shared" si="17"/>
        <v>0</v>
      </c>
      <c r="X971" s="339"/>
      <c r="Y971" s="339"/>
      <c r="Z971" s="339"/>
      <c r="AA971" s="339"/>
      <c r="AB971" s="339"/>
      <c r="AC971" s="339"/>
      <c r="AD971" s="339"/>
      <c r="AE971" s="339"/>
      <c r="AF971" s="339"/>
      <c r="AG971" s="339"/>
      <c r="AH971" s="339"/>
      <c r="AI971" s="339"/>
      <c r="AJ971" s="339"/>
      <c r="AK971" s="339"/>
    </row>
    <row r="972" spans="1:37" ht="12.75" customHeight="1">
      <c r="A972" s="339"/>
      <c r="B972" s="466"/>
      <c r="C972" s="339"/>
      <c r="D972" s="339"/>
      <c r="E972" s="339"/>
      <c r="F972" s="339"/>
      <c r="G972" s="339"/>
      <c r="H972" s="339"/>
      <c r="I972" s="339"/>
      <c r="J972" s="339"/>
      <c r="K972" s="339"/>
      <c r="L972" s="339"/>
      <c r="M972" s="340"/>
      <c r="N972" s="339"/>
      <c r="O972" s="339"/>
      <c r="P972" s="339"/>
      <c r="Q972" s="341"/>
      <c r="R972" s="178"/>
      <c r="S972" s="434"/>
      <c r="T972" s="434"/>
      <c r="U972" s="434"/>
      <c r="V972" s="339"/>
      <c r="W972" s="99">
        <f t="shared" si="17"/>
        <v>0</v>
      </c>
      <c r="X972" s="339"/>
      <c r="Y972" s="339"/>
      <c r="Z972" s="339"/>
      <c r="AA972" s="339"/>
      <c r="AB972" s="339"/>
      <c r="AC972" s="339"/>
      <c r="AD972" s="339"/>
      <c r="AE972" s="339"/>
      <c r="AF972" s="339"/>
      <c r="AG972" s="339"/>
      <c r="AH972" s="339"/>
      <c r="AI972" s="339"/>
      <c r="AJ972" s="339"/>
      <c r="AK972" s="339"/>
    </row>
    <row r="973" spans="1:37" ht="12.75" customHeight="1">
      <c r="A973" s="339"/>
      <c r="B973" s="466"/>
      <c r="C973" s="339"/>
      <c r="D973" s="339"/>
      <c r="E973" s="339"/>
      <c r="F973" s="339"/>
      <c r="G973" s="339"/>
      <c r="H973" s="339"/>
      <c r="I973" s="339"/>
      <c r="J973" s="339"/>
      <c r="K973" s="339"/>
      <c r="L973" s="339"/>
      <c r="M973" s="340"/>
      <c r="N973" s="339"/>
      <c r="O973" s="339"/>
      <c r="P973" s="339"/>
      <c r="Q973" s="341"/>
      <c r="R973" s="178"/>
      <c r="S973" s="434"/>
      <c r="T973" s="434"/>
      <c r="U973" s="434"/>
      <c r="V973" s="339"/>
      <c r="W973" s="99">
        <f t="shared" si="17"/>
        <v>0</v>
      </c>
      <c r="X973" s="339"/>
      <c r="Y973" s="339"/>
      <c r="Z973" s="339"/>
      <c r="AA973" s="339"/>
      <c r="AB973" s="339"/>
      <c r="AC973" s="339"/>
      <c r="AD973" s="339"/>
      <c r="AE973" s="339"/>
      <c r="AF973" s="339"/>
      <c r="AG973" s="339"/>
      <c r="AH973" s="339"/>
      <c r="AI973" s="339"/>
      <c r="AJ973" s="339"/>
      <c r="AK973" s="339"/>
    </row>
    <row r="974" spans="1:37" ht="12.75" customHeight="1">
      <c r="A974" s="339"/>
      <c r="B974" s="466"/>
      <c r="C974" s="339"/>
      <c r="D974" s="339"/>
      <c r="E974" s="339"/>
      <c r="F974" s="339"/>
      <c r="G974" s="339"/>
      <c r="H974" s="339"/>
      <c r="I974" s="339"/>
      <c r="J974" s="339"/>
      <c r="K974" s="339"/>
      <c r="L974" s="339"/>
      <c r="M974" s="340"/>
      <c r="N974" s="339"/>
      <c r="O974" s="339"/>
      <c r="P974" s="339"/>
      <c r="Q974" s="341"/>
      <c r="R974" s="178"/>
      <c r="S974" s="434"/>
      <c r="T974" s="434"/>
      <c r="U974" s="434"/>
      <c r="V974" s="339"/>
      <c r="W974" s="99">
        <f t="shared" si="17"/>
        <v>0</v>
      </c>
      <c r="X974" s="339"/>
      <c r="Y974" s="339"/>
      <c r="Z974" s="339"/>
      <c r="AA974" s="339"/>
      <c r="AB974" s="339"/>
      <c r="AC974" s="339"/>
      <c r="AD974" s="339"/>
      <c r="AE974" s="339"/>
      <c r="AF974" s="339"/>
      <c r="AG974" s="339"/>
      <c r="AH974" s="339"/>
      <c r="AI974" s="339"/>
      <c r="AJ974" s="339"/>
      <c r="AK974" s="339"/>
    </row>
    <row r="975" spans="1:37" ht="12.75" customHeight="1">
      <c r="A975" s="339"/>
      <c r="B975" s="466"/>
      <c r="C975" s="339"/>
      <c r="D975" s="339"/>
      <c r="E975" s="339"/>
      <c r="F975" s="339"/>
      <c r="G975" s="339"/>
      <c r="H975" s="339"/>
      <c r="I975" s="339"/>
      <c r="J975" s="339"/>
      <c r="K975" s="339"/>
      <c r="L975" s="339"/>
      <c r="M975" s="340"/>
      <c r="N975" s="339"/>
      <c r="O975" s="339"/>
      <c r="P975" s="339"/>
      <c r="Q975" s="341"/>
      <c r="R975" s="178"/>
      <c r="S975" s="434"/>
      <c r="T975" s="434"/>
      <c r="U975" s="434"/>
      <c r="V975" s="339"/>
      <c r="W975" s="99">
        <f t="shared" si="17"/>
        <v>0</v>
      </c>
      <c r="X975" s="339"/>
      <c r="Y975" s="339"/>
      <c r="Z975" s="339"/>
      <c r="AA975" s="339"/>
      <c r="AB975" s="339"/>
      <c r="AC975" s="339"/>
      <c r="AD975" s="339"/>
      <c r="AE975" s="339"/>
      <c r="AF975" s="339"/>
      <c r="AG975" s="339"/>
      <c r="AH975" s="339"/>
      <c r="AI975" s="339"/>
      <c r="AJ975" s="339"/>
      <c r="AK975" s="339"/>
    </row>
    <row r="976" spans="1:37" ht="12.75" customHeight="1">
      <c r="A976" s="339"/>
      <c r="B976" s="466"/>
      <c r="C976" s="339"/>
      <c r="D976" s="339"/>
      <c r="E976" s="339"/>
      <c r="F976" s="339"/>
      <c r="G976" s="339"/>
      <c r="H976" s="339"/>
      <c r="I976" s="339"/>
      <c r="J976" s="339"/>
      <c r="K976" s="339"/>
      <c r="L976" s="339"/>
      <c r="M976" s="340"/>
      <c r="N976" s="339"/>
      <c r="O976" s="339"/>
      <c r="P976" s="339"/>
      <c r="Q976" s="341"/>
      <c r="R976" s="178"/>
      <c r="S976" s="434"/>
      <c r="T976" s="434"/>
      <c r="U976" s="434"/>
      <c r="V976" s="339"/>
      <c r="W976" s="99">
        <f t="shared" si="17"/>
        <v>0</v>
      </c>
      <c r="X976" s="339"/>
      <c r="Y976" s="339"/>
      <c r="Z976" s="339"/>
      <c r="AA976" s="339"/>
      <c r="AB976" s="339"/>
      <c r="AC976" s="339"/>
      <c r="AD976" s="339"/>
      <c r="AE976" s="339"/>
      <c r="AF976" s="339"/>
      <c r="AG976" s="339"/>
      <c r="AH976" s="339"/>
      <c r="AI976" s="339"/>
      <c r="AJ976" s="339"/>
      <c r="AK976" s="339"/>
    </row>
    <row r="977" spans="1:37" ht="12.75" customHeight="1">
      <c r="A977" s="339"/>
      <c r="B977" s="466"/>
      <c r="C977" s="339"/>
      <c r="D977" s="339"/>
      <c r="E977" s="339"/>
      <c r="F977" s="339"/>
      <c r="G977" s="339"/>
      <c r="H977" s="339"/>
      <c r="I977" s="339"/>
      <c r="J977" s="339"/>
      <c r="K977" s="339"/>
      <c r="L977" s="339"/>
      <c r="M977" s="340"/>
      <c r="N977" s="339"/>
      <c r="O977" s="339"/>
      <c r="P977" s="339"/>
      <c r="Q977" s="341"/>
      <c r="R977" s="178"/>
      <c r="S977" s="434"/>
      <c r="T977" s="434"/>
      <c r="U977" s="434"/>
      <c r="V977" s="339"/>
      <c r="W977" s="99">
        <f t="shared" si="17"/>
        <v>0</v>
      </c>
      <c r="X977" s="339"/>
      <c r="Y977" s="339"/>
      <c r="Z977" s="339"/>
      <c r="AA977" s="339"/>
      <c r="AB977" s="339"/>
      <c r="AC977" s="339"/>
      <c r="AD977" s="339"/>
      <c r="AE977" s="339"/>
      <c r="AF977" s="339"/>
      <c r="AG977" s="339"/>
      <c r="AH977" s="339"/>
      <c r="AI977" s="339"/>
      <c r="AJ977" s="339"/>
      <c r="AK977" s="339"/>
    </row>
    <row r="978" spans="1:37" ht="12.75" customHeight="1">
      <c r="A978" s="339"/>
      <c r="B978" s="466"/>
      <c r="C978" s="339"/>
      <c r="D978" s="339"/>
      <c r="E978" s="339"/>
      <c r="F978" s="339"/>
      <c r="G978" s="339"/>
      <c r="H978" s="339"/>
      <c r="I978" s="339"/>
      <c r="J978" s="339"/>
      <c r="K978" s="339"/>
      <c r="L978" s="339"/>
      <c r="M978" s="340"/>
      <c r="N978" s="339"/>
      <c r="O978" s="339"/>
      <c r="P978" s="339"/>
      <c r="Q978" s="341"/>
      <c r="R978" s="178"/>
      <c r="S978" s="434"/>
      <c r="T978" s="434"/>
      <c r="U978" s="434"/>
      <c r="V978" s="339"/>
      <c r="W978" s="99">
        <f t="shared" si="17"/>
        <v>0</v>
      </c>
      <c r="X978" s="339"/>
      <c r="Y978" s="339"/>
      <c r="Z978" s="339"/>
      <c r="AA978" s="339"/>
      <c r="AB978" s="339"/>
      <c r="AC978" s="339"/>
      <c r="AD978" s="339"/>
      <c r="AE978" s="339"/>
      <c r="AF978" s="339"/>
      <c r="AG978" s="339"/>
      <c r="AH978" s="339"/>
      <c r="AI978" s="339"/>
      <c r="AJ978" s="339"/>
      <c r="AK978" s="339"/>
    </row>
    <row r="979" spans="1:37" ht="12.75" customHeight="1">
      <c r="A979" s="339"/>
      <c r="B979" s="466"/>
      <c r="C979" s="339"/>
      <c r="D979" s="339"/>
      <c r="E979" s="339"/>
      <c r="F979" s="339"/>
      <c r="G979" s="339"/>
      <c r="H979" s="339"/>
      <c r="I979" s="339"/>
      <c r="J979" s="339"/>
      <c r="K979" s="339"/>
      <c r="L979" s="339"/>
      <c r="M979" s="340"/>
      <c r="N979" s="339"/>
      <c r="O979" s="339"/>
      <c r="P979" s="339"/>
      <c r="Q979" s="341"/>
      <c r="R979" s="178"/>
      <c r="S979" s="434"/>
      <c r="T979" s="434"/>
      <c r="U979" s="434"/>
      <c r="V979" s="339"/>
      <c r="W979" s="99">
        <f t="shared" si="17"/>
        <v>0</v>
      </c>
      <c r="X979" s="339"/>
      <c r="Y979" s="339"/>
      <c r="Z979" s="339"/>
      <c r="AA979" s="339"/>
      <c r="AB979" s="339"/>
      <c r="AC979" s="339"/>
      <c r="AD979" s="339"/>
      <c r="AE979" s="339"/>
      <c r="AF979" s="339"/>
      <c r="AG979" s="339"/>
      <c r="AH979" s="339"/>
      <c r="AI979" s="339"/>
      <c r="AJ979" s="339"/>
      <c r="AK979" s="339"/>
    </row>
    <row r="980" spans="1:37" ht="12.75" customHeight="1">
      <c r="A980" s="339"/>
      <c r="B980" s="466"/>
      <c r="C980" s="339"/>
      <c r="D980" s="339"/>
      <c r="E980" s="339"/>
      <c r="F980" s="339"/>
      <c r="G980" s="339"/>
      <c r="H980" s="339"/>
      <c r="I980" s="339"/>
      <c r="J980" s="339"/>
      <c r="K980" s="339"/>
      <c r="L980" s="339"/>
      <c r="M980" s="340"/>
      <c r="N980" s="339"/>
      <c r="O980" s="339"/>
      <c r="P980" s="339"/>
      <c r="Q980" s="341"/>
      <c r="R980" s="178"/>
      <c r="S980" s="434"/>
      <c r="T980" s="434"/>
      <c r="U980" s="434"/>
      <c r="V980" s="339"/>
      <c r="W980" s="99">
        <f t="shared" si="17"/>
        <v>0</v>
      </c>
      <c r="X980" s="339"/>
      <c r="Y980" s="339"/>
      <c r="Z980" s="339"/>
      <c r="AA980" s="339"/>
      <c r="AB980" s="339"/>
      <c r="AC980" s="339"/>
      <c r="AD980" s="339"/>
      <c r="AE980" s="339"/>
      <c r="AF980" s="339"/>
      <c r="AG980" s="339"/>
      <c r="AH980" s="339"/>
      <c r="AI980" s="339"/>
      <c r="AJ980" s="339"/>
      <c r="AK980" s="339"/>
    </row>
    <row r="981" spans="1:37" ht="12.75" customHeight="1">
      <c r="A981" s="339"/>
      <c r="B981" s="466"/>
      <c r="C981" s="339"/>
      <c r="D981" s="339"/>
      <c r="E981" s="339"/>
      <c r="F981" s="339"/>
      <c r="G981" s="339"/>
      <c r="H981" s="339"/>
      <c r="I981" s="339"/>
      <c r="J981" s="339"/>
      <c r="K981" s="339"/>
      <c r="L981" s="339"/>
      <c r="M981" s="340"/>
      <c r="N981" s="339"/>
      <c r="O981" s="339"/>
      <c r="P981" s="339"/>
      <c r="Q981" s="341"/>
      <c r="R981" s="178"/>
      <c r="S981" s="434"/>
      <c r="T981" s="434"/>
      <c r="U981" s="434"/>
      <c r="V981" s="339"/>
      <c r="W981" s="99">
        <f t="shared" si="17"/>
        <v>0</v>
      </c>
      <c r="X981" s="339"/>
      <c r="Y981" s="339"/>
      <c r="Z981" s="339"/>
      <c r="AA981" s="339"/>
      <c r="AB981" s="339"/>
      <c r="AC981" s="339"/>
      <c r="AD981" s="339"/>
      <c r="AE981" s="339"/>
      <c r="AF981" s="339"/>
      <c r="AG981" s="339"/>
      <c r="AH981" s="339"/>
      <c r="AI981" s="339"/>
      <c r="AJ981" s="339"/>
      <c r="AK981" s="339"/>
    </row>
    <row r="982" spans="1:37" ht="12.75" customHeight="1">
      <c r="A982" s="339"/>
      <c r="B982" s="466"/>
      <c r="C982" s="339"/>
      <c r="D982" s="339"/>
      <c r="E982" s="339"/>
      <c r="F982" s="339"/>
      <c r="G982" s="339"/>
      <c r="H982" s="339"/>
      <c r="I982" s="339"/>
      <c r="J982" s="339"/>
      <c r="K982" s="339"/>
      <c r="L982" s="339"/>
      <c r="M982" s="340"/>
      <c r="N982" s="339"/>
      <c r="O982" s="339"/>
      <c r="P982" s="339"/>
      <c r="Q982" s="341"/>
      <c r="R982" s="178"/>
      <c r="S982" s="434"/>
      <c r="T982" s="434"/>
      <c r="U982" s="434"/>
      <c r="V982" s="339"/>
      <c r="W982" s="99">
        <f t="shared" si="17"/>
        <v>0</v>
      </c>
      <c r="X982" s="339"/>
      <c r="Y982" s="339"/>
      <c r="Z982" s="339"/>
      <c r="AA982" s="339"/>
      <c r="AB982" s="339"/>
      <c r="AC982" s="339"/>
      <c r="AD982" s="339"/>
      <c r="AE982" s="339"/>
      <c r="AF982" s="339"/>
      <c r="AG982" s="339"/>
      <c r="AH982" s="339"/>
      <c r="AI982" s="339"/>
      <c r="AJ982" s="339"/>
      <c r="AK982" s="339"/>
    </row>
    <row r="983" spans="1:37" ht="12.75" customHeight="1">
      <c r="A983" s="339"/>
      <c r="B983" s="466"/>
      <c r="C983" s="339"/>
      <c r="D983" s="339"/>
      <c r="E983" s="339"/>
      <c r="F983" s="339"/>
      <c r="G983" s="339"/>
      <c r="H983" s="339"/>
      <c r="I983" s="339"/>
      <c r="J983" s="339"/>
      <c r="K983" s="339"/>
      <c r="L983" s="339"/>
      <c r="M983" s="340"/>
      <c r="N983" s="339"/>
      <c r="O983" s="339"/>
      <c r="P983" s="339"/>
      <c r="Q983" s="341"/>
      <c r="R983" s="178"/>
      <c r="S983" s="434"/>
      <c r="T983" s="434"/>
      <c r="U983" s="434"/>
      <c r="V983" s="339"/>
      <c r="W983" s="99">
        <f t="shared" si="17"/>
        <v>0</v>
      </c>
      <c r="X983" s="339"/>
      <c r="Y983" s="339"/>
      <c r="Z983" s="339"/>
      <c r="AA983" s="339"/>
      <c r="AB983" s="339"/>
      <c r="AC983" s="339"/>
      <c r="AD983" s="339"/>
      <c r="AE983" s="339"/>
      <c r="AF983" s="339"/>
      <c r="AG983" s="339"/>
      <c r="AH983" s="339"/>
      <c r="AI983" s="339"/>
      <c r="AJ983" s="339"/>
      <c r="AK983" s="339"/>
    </row>
    <row r="984" spans="1:37" ht="12.75" customHeight="1">
      <c r="A984" s="339"/>
      <c r="B984" s="466"/>
      <c r="C984" s="339"/>
      <c r="D984" s="339"/>
      <c r="E984" s="339"/>
      <c r="F984" s="339"/>
      <c r="G984" s="339"/>
      <c r="H984" s="339"/>
      <c r="I984" s="339"/>
      <c r="J984" s="339"/>
      <c r="K984" s="339"/>
      <c r="L984" s="339"/>
      <c r="M984" s="340"/>
      <c r="N984" s="339"/>
      <c r="O984" s="339"/>
      <c r="P984" s="339"/>
      <c r="Q984" s="341"/>
      <c r="R984" s="178"/>
      <c r="S984" s="434"/>
      <c r="T984" s="434"/>
      <c r="U984" s="434"/>
      <c r="V984" s="339"/>
      <c r="W984" s="99">
        <f t="shared" si="17"/>
        <v>0</v>
      </c>
      <c r="X984" s="339"/>
      <c r="Y984" s="339"/>
      <c r="Z984" s="339"/>
      <c r="AA984" s="339"/>
      <c r="AB984" s="339"/>
      <c r="AC984" s="339"/>
      <c r="AD984" s="339"/>
      <c r="AE984" s="339"/>
      <c r="AF984" s="339"/>
      <c r="AG984" s="339"/>
      <c r="AH984" s="339"/>
      <c r="AI984" s="339"/>
      <c r="AJ984" s="339"/>
      <c r="AK984" s="339"/>
    </row>
    <row r="985" spans="1:37" ht="12.75" customHeight="1">
      <c r="A985" s="339"/>
      <c r="B985" s="466"/>
      <c r="C985" s="339"/>
      <c r="D985" s="339"/>
      <c r="E985" s="339"/>
      <c r="F985" s="339"/>
      <c r="G985" s="339"/>
      <c r="H985" s="339"/>
      <c r="I985" s="339"/>
      <c r="J985" s="339"/>
      <c r="K985" s="339"/>
      <c r="L985" s="339"/>
      <c r="M985" s="340"/>
      <c r="N985" s="339"/>
      <c r="O985" s="339"/>
      <c r="P985" s="339"/>
      <c r="Q985" s="341"/>
      <c r="R985" s="178"/>
      <c r="S985" s="434"/>
      <c r="T985" s="434"/>
      <c r="U985" s="434"/>
      <c r="V985" s="339"/>
      <c r="W985" s="99">
        <f t="shared" si="17"/>
        <v>0</v>
      </c>
      <c r="X985" s="339"/>
      <c r="Y985" s="339"/>
      <c r="Z985" s="339"/>
      <c r="AA985" s="339"/>
      <c r="AB985" s="339"/>
      <c r="AC985" s="339"/>
      <c r="AD985" s="339"/>
      <c r="AE985" s="339"/>
      <c r="AF985" s="339"/>
      <c r="AG985" s="339"/>
      <c r="AH985" s="339"/>
      <c r="AI985" s="339"/>
      <c r="AJ985" s="339"/>
      <c r="AK985" s="339"/>
    </row>
    <row r="986" spans="1:37" ht="12.75" customHeight="1">
      <c r="A986" s="339"/>
      <c r="B986" s="466"/>
      <c r="C986" s="339"/>
      <c r="D986" s="339"/>
      <c r="E986" s="339"/>
      <c r="F986" s="339"/>
      <c r="G986" s="339"/>
      <c r="H986" s="339"/>
      <c r="I986" s="339"/>
      <c r="J986" s="339"/>
      <c r="K986" s="339"/>
      <c r="L986" s="339"/>
      <c r="M986" s="340"/>
      <c r="N986" s="339"/>
      <c r="O986" s="339"/>
      <c r="P986" s="339"/>
      <c r="Q986" s="341"/>
      <c r="R986" s="178"/>
      <c r="S986" s="434"/>
      <c r="T986" s="434"/>
      <c r="U986" s="434"/>
      <c r="V986" s="339"/>
      <c r="W986" s="99">
        <f t="shared" si="17"/>
        <v>0</v>
      </c>
      <c r="X986" s="339"/>
      <c r="Y986" s="339"/>
      <c r="Z986" s="339"/>
      <c r="AA986" s="339"/>
      <c r="AB986" s="339"/>
      <c r="AC986" s="339"/>
      <c r="AD986" s="339"/>
      <c r="AE986" s="339"/>
      <c r="AF986" s="339"/>
      <c r="AG986" s="339"/>
      <c r="AH986" s="339"/>
      <c r="AI986" s="339"/>
      <c r="AJ986" s="339"/>
      <c r="AK986" s="339"/>
    </row>
    <row r="987" spans="1:37" ht="12.75" customHeight="1">
      <c r="A987" s="339"/>
      <c r="B987" s="466"/>
      <c r="C987" s="339"/>
      <c r="D987" s="339"/>
      <c r="E987" s="339"/>
      <c r="F987" s="339"/>
      <c r="G987" s="339"/>
      <c r="H987" s="339"/>
      <c r="I987" s="339"/>
      <c r="J987" s="339"/>
      <c r="K987" s="339"/>
      <c r="L987" s="339"/>
      <c r="M987" s="340"/>
      <c r="N987" s="339"/>
      <c r="O987" s="339"/>
      <c r="P987" s="339"/>
      <c r="Q987" s="341"/>
      <c r="R987" s="178"/>
      <c r="S987" s="434"/>
      <c r="T987" s="434"/>
      <c r="U987" s="434"/>
      <c r="V987" s="339"/>
      <c r="W987" s="99">
        <f t="shared" si="17"/>
        <v>0</v>
      </c>
      <c r="X987" s="339"/>
      <c r="Y987" s="339"/>
      <c r="Z987" s="339"/>
      <c r="AA987" s="339"/>
      <c r="AB987" s="339"/>
      <c r="AC987" s="339"/>
      <c r="AD987" s="339"/>
      <c r="AE987" s="339"/>
      <c r="AF987" s="339"/>
      <c r="AG987" s="339"/>
      <c r="AH987" s="339"/>
      <c r="AI987" s="339"/>
      <c r="AJ987" s="339"/>
      <c r="AK987" s="339"/>
    </row>
    <row r="988" spans="1:37" ht="12.75" customHeight="1">
      <c r="A988" s="339"/>
      <c r="B988" s="466"/>
      <c r="C988" s="339"/>
      <c r="D988" s="339"/>
      <c r="E988" s="339"/>
      <c r="F988" s="339"/>
      <c r="G988" s="339"/>
      <c r="H988" s="339"/>
      <c r="I988" s="339"/>
      <c r="J988" s="339"/>
      <c r="K988" s="339"/>
      <c r="L988" s="339"/>
      <c r="M988" s="340"/>
      <c r="N988" s="339"/>
      <c r="O988" s="339"/>
      <c r="P988" s="339"/>
      <c r="Q988" s="341"/>
      <c r="R988" s="178"/>
      <c r="S988" s="434"/>
      <c r="T988" s="434"/>
      <c r="U988" s="434"/>
      <c r="V988" s="339"/>
      <c r="W988" s="99">
        <f t="shared" si="17"/>
        <v>0</v>
      </c>
      <c r="X988" s="339"/>
      <c r="Y988" s="339"/>
      <c r="Z988" s="339"/>
      <c r="AA988" s="339"/>
      <c r="AB988" s="339"/>
      <c r="AC988" s="339"/>
      <c r="AD988" s="339"/>
      <c r="AE988" s="339"/>
      <c r="AF988" s="339"/>
      <c r="AG988" s="339"/>
      <c r="AH988" s="339"/>
      <c r="AI988" s="339"/>
      <c r="AJ988" s="339"/>
      <c r="AK988" s="339"/>
    </row>
    <row r="989" spans="1:37" ht="12.75" customHeight="1">
      <c r="A989" s="339"/>
      <c r="B989" s="466"/>
      <c r="C989" s="339"/>
      <c r="D989" s="339"/>
      <c r="E989" s="339"/>
      <c r="F989" s="339"/>
      <c r="G989" s="339"/>
      <c r="H989" s="339"/>
      <c r="I989" s="339"/>
      <c r="J989" s="339"/>
      <c r="K989" s="339"/>
      <c r="L989" s="339"/>
      <c r="M989" s="340"/>
      <c r="N989" s="339"/>
      <c r="O989" s="339"/>
      <c r="P989" s="339"/>
      <c r="Q989" s="341"/>
      <c r="R989" s="178"/>
      <c r="S989" s="434"/>
      <c r="T989" s="434"/>
      <c r="U989" s="434"/>
      <c r="V989" s="339"/>
      <c r="W989" s="99">
        <f t="shared" si="17"/>
        <v>0</v>
      </c>
      <c r="X989" s="339"/>
      <c r="Y989" s="339"/>
      <c r="Z989" s="339"/>
      <c r="AA989" s="339"/>
      <c r="AB989" s="339"/>
      <c r="AC989" s="339"/>
      <c r="AD989" s="339"/>
      <c r="AE989" s="339"/>
      <c r="AF989" s="339"/>
      <c r="AG989" s="339"/>
      <c r="AH989" s="339"/>
      <c r="AI989" s="339"/>
      <c r="AJ989" s="339"/>
      <c r="AK989" s="339"/>
    </row>
    <row r="990" spans="1:37" ht="12.75" customHeight="1">
      <c r="A990" s="339"/>
      <c r="B990" s="466"/>
      <c r="C990" s="339"/>
      <c r="D990" s="339"/>
      <c r="E990" s="339"/>
      <c r="F990" s="339"/>
      <c r="G990" s="339"/>
      <c r="H990" s="339"/>
      <c r="I990" s="339"/>
      <c r="J990" s="339"/>
      <c r="K990" s="339"/>
      <c r="L990" s="339"/>
      <c r="M990" s="340"/>
      <c r="N990" s="339"/>
      <c r="O990" s="339"/>
      <c r="P990" s="339"/>
      <c r="Q990" s="341"/>
      <c r="R990" s="178"/>
      <c r="S990" s="434"/>
      <c r="T990" s="434"/>
      <c r="U990" s="434"/>
      <c r="V990" s="339"/>
      <c r="W990" s="99">
        <f t="shared" si="17"/>
        <v>0</v>
      </c>
      <c r="X990" s="339"/>
      <c r="Y990" s="339"/>
      <c r="Z990" s="339"/>
      <c r="AA990" s="339"/>
      <c r="AB990" s="339"/>
      <c r="AC990" s="339"/>
      <c r="AD990" s="339"/>
      <c r="AE990" s="339"/>
      <c r="AF990" s="339"/>
      <c r="AG990" s="339"/>
      <c r="AH990" s="339"/>
      <c r="AI990" s="339"/>
      <c r="AJ990" s="339"/>
      <c r="AK990" s="339"/>
    </row>
    <row r="991" spans="1:37" ht="12.75" customHeight="1">
      <c r="A991" s="339"/>
      <c r="B991" s="466"/>
      <c r="C991" s="339"/>
      <c r="D991" s="339"/>
      <c r="E991" s="339"/>
      <c r="F991" s="339"/>
      <c r="G991" s="339"/>
      <c r="H991" s="339"/>
      <c r="I991" s="339"/>
      <c r="J991" s="339"/>
      <c r="K991" s="339"/>
      <c r="L991" s="339"/>
      <c r="M991" s="340"/>
      <c r="N991" s="339"/>
      <c r="O991" s="339"/>
      <c r="P991" s="339"/>
      <c r="Q991" s="341"/>
      <c r="R991" s="178"/>
      <c r="S991" s="434"/>
      <c r="T991" s="434"/>
      <c r="U991" s="434"/>
      <c r="V991" s="339"/>
      <c r="W991" s="99">
        <f t="shared" si="17"/>
        <v>0</v>
      </c>
      <c r="X991" s="339"/>
      <c r="Y991" s="339"/>
      <c r="Z991" s="339"/>
      <c r="AA991" s="339"/>
      <c r="AB991" s="339"/>
      <c r="AC991" s="339"/>
      <c r="AD991" s="339"/>
      <c r="AE991" s="339"/>
      <c r="AF991" s="339"/>
      <c r="AG991" s="339"/>
      <c r="AH991" s="339"/>
      <c r="AI991" s="339"/>
      <c r="AJ991" s="339"/>
      <c r="AK991" s="339"/>
    </row>
    <row r="992" spans="1:37" ht="12.75" customHeight="1">
      <c r="A992" s="339"/>
      <c r="B992" s="466"/>
      <c r="C992" s="339"/>
      <c r="D992" s="339"/>
      <c r="E992" s="339"/>
      <c r="F992" s="339"/>
      <c r="G992" s="339"/>
      <c r="H992" s="339"/>
      <c r="I992" s="339"/>
      <c r="J992" s="339"/>
      <c r="K992" s="339"/>
      <c r="L992" s="339"/>
      <c r="M992" s="340"/>
      <c r="N992" s="339"/>
      <c r="O992" s="339"/>
      <c r="P992" s="339"/>
      <c r="Q992" s="341"/>
      <c r="R992" s="178"/>
      <c r="S992" s="434"/>
      <c r="T992" s="434"/>
      <c r="U992" s="434"/>
      <c r="V992" s="339"/>
      <c r="W992" s="99">
        <f t="shared" si="17"/>
        <v>0</v>
      </c>
      <c r="X992" s="339"/>
      <c r="Y992" s="339"/>
      <c r="Z992" s="339"/>
      <c r="AA992" s="339"/>
      <c r="AB992" s="339"/>
      <c r="AC992" s="339"/>
      <c r="AD992" s="339"/>
      <c r="AE992" s="339"/>
      <c r="AF992" s="339"/>
      <c r="AG992" s="339"/>
      <c r="AH992" s="339"/>
      <c r="AI992" s="339"/>
      <c r="AJ992" s="339"/>
      <c r="AK992" s="339"/>
    </row>
    <row r="993" spans="1:37" ht="12.75" customHeight="1">
      <c r="A993" s="339"/>
      <c r="B993" s="466"/>
      <c r="C993" s="339"/>
      <c r="D993" s="339"/>
      <c r="E993" s="339"/>
      <c r="F993" s="339"/>
      <c r="G993" s="339"/>
      <c r="H993" s="339"/>
      <c r="I993" s="339"/>
      <c r="J993" s="339"/>
      <c r="K993" s="339"/>
      <c r="L993" s="339"/>
      <c r="M993" s="340"/>
      <c r="N993" s="339"/>
      <c r="O993" s="339"/>
      <c r="P993" s="339"/>
      <c r="Q993" s="341"/>
      <c r="R993" s="178"/>
      <c r="S993" s="434"/>
      <c r="T993" s="434"/>
      <c r="U993" s="434"/>
      <c r="V993" s="339"/>
      <c r="W993" s="99">
        <f t="shared" si="17"/>
        <v>0</v>
      </c>
      <c r="X993" s="339"/>
      <c r="Y993" s="339"/>
      <c r="Z993" s="339"/>
      <c r="AA993" s="339"/>
      <c r="AB993" s="339"/>
      <c r="AC993" s="339"/>
      <c r="AD993" s="339"/>
      <c r="AE993" s="339"/>
      <c r="AF993" s="339"/>
      <c r="AG993" s="339"/>
      <c r="AH993" s="339"/>
      <c r="AI993" s="339"/>
      <c r="AJ993" s="339"/>
      <c r="AK993" s="339"/>
    </row>
    <row r="994" spans="1:37" ht="12.75" customHeight="1">
      <c r="A994" s="339"/>
      <c r="B994" s="466"/>
      <c r="C994" s="339"/>
      <c r="D994" s="339"/>
      <c r="E994" s="339"/>
      <c r="F994" s="339"/>
      <c r="G994" s="339"/>
      <c r="H994" s="339"/>
      <c r="I994" s="339"/>
      <c r="J994" s="339"/>
      <c r="K994" s="339"/>
      <c r="L994" s="339"/>
      <c r="M994" s="340"/>
      <c r="N994" s="339"/>
      <c r="O994" s="339"/>
      <c r="P994" s="339"/>
      <c r="Q994" s="341"/>
      <c r="R994" s="178"/>
      <c r="S994" s="434"/>
      <c r="T994" s="434"/>
      <c r="U994" s="434"/>
      <c r="V994" s="339"/>
      <c r="W994" s="99">
        <f t="shared" si="17"/>
        <v>0</v>
      </c>
      <c r="X994" s="339"/>
      <c r="Y994" s="339"/>
      <c r="Z994" s="339"/>
      <c r="AA994" s="339"/>
      <c r="AB994" s="339"/>
      <c r="AC994" s="339"/>
      <c r="AD994" s="339"/>
      <c r="AE994" s="339"/>
      <c r="AF994" s="339"/>
      <c r="AG994" s="339"/>
      <c r="AH994" s="339"/>
      <c r="AI994" s="339"/>
      <c r="AJ994" s="339"/>
      <c r="AK994" s="339"/>
    </row>
    <row r="995" spans="1:37" ht="12.75" customHeight="1">
      <c r="A995" s="339"/>
      <c r="B995" s="466"/>
      <c r="C995" s="339"/>
      <c r="D995" s="339"/>
      <c r="E995" s="339"/>
      <c r="F995" s="339"/>
      <c r="G995" s="339"/>
      <c r="H995" s="339"/>
      <c r="I995" s="339"/>
      <c r="J995" s="339"/>
      <c r="K995" s="339"/>
      <c r="L995" s="339"/>
      <c r="M995" s="340"/>
      <c r="N995" s="339"/>
      <c r="O995" s="339"/>
      <c r="P995" s="339"/>
      <c r="Q995" s="341"/>
      <c r="R995" s="178"/>
      <c r="S995" s="434"/>
      <c r="T995" s="434"/>
      <c r="U995" s="434"/>
      <c r="V995" s="339"/>
      <c r="W995" s="99">
        <f t="shared" si="17"/>
        <v>0</v>
      </c>
      <c r="X995" s="339"/>
      <c r="Y995" s="339"/>
      <c r="Z995" s="339"/>
      <c r="AA995" s="339"/>
      <c r="AB995" s="339"/>
      <c r="AC995" s="339"/>
      <c r="AD995" s="339"/>
      <c r="AE995" s="339"/>
      <c r="AF995" s="339"/>
      <c r="AG995" s="339"/>
      <c r="AH995" s="339"/>
      <c r="AI995" s="339"/>
      <c r="AJ995" s="339"/>
      <c r="AK995" s="339"/>
    </row>
    <row r="996" spans="1:37" ht="12.75" customHeight="1">
      <c r="A996" s="339"/>
      <c r="B996" s="466"/>
      <c r="C996" s="339"/>
      <c r="D996" s="339"/>
      <c r="E996" s="339"/>
      <c r="F996" s="339"/>
      <c r="G996" s="339"/>
      <c r="H996" s="339"/>
      <c r="I996" s="339"/>
      <c r="J996" s="339"/>
      <c r="K996" s="339"/>
      <c r="L996" s="339"/>
      <c r="M996" s="340"/>
      <c r="N996" s="339"/>
      <c r="O996" s="339"/>
      <c r="P996" s="339"/>
      <c r="Q996" s="341"/>
      <c r="R996" s="178"/>
      <c r="S996" s="434"/>
      <c r="T996" s="434"/>
      <c r="U996" s="434"/>
      <c r="V996" s="339"/>
      <c r="W996" s="99">
        <f t="shared" si="17"/>
        <v>0</v>
      </c>
      <c r="X996" s="339"/>
      <c r="Y996" s="339"/>
      <c r="Z996" s="339"/>
      <c r="AA996" s="339"/>
      <c r="AB996" s="339"/>
      <c r="AC996" s="339"/>
      <c r="AD996" s="339"/>
      <c r="AE996" s="339"/>
      <c r="AF996" s="339"/>
      <c r="AG996" s="339"/>
      <c r="AH996" s="339"/>
      <c r="AI996" s="339"/>
      <c r="AJ996" s="339"/>
      <c r="AK996" s="339"/>
    </row>
    <row r="997" spans="1:37" ht="12.75" customHeight="1">
      <c r="A997" s="339"/>
      <c r="B997" s="466"/>
      <c r="C997" s="339"/>
      <c r="D997" s="339"/>
      <c r="E997" s="339"/>
      <c r="F997" s="339"/>
      <c r="G997" s="339"/>
      <c r="H997" s="339"/>
      <c r="I997" s="339"/>
      <c r="J997" s="339"/>
      <c r="K997" s="339"/>
      <c r="L997" s="339"/>
      <c r="M997" s="340"/>
      <c r="N997" s="339"/>
      <c r="O997" s="339"/>
      <c r="P997" s="339"/>
      <c r="Q997" s="341"/>
      <c r="R997" s="178"/>
      <c r="S997" s="434"/>
      <c r="T997" s="434"/>
      <c r="U997" s="434"/>
      <c r="V997" s="339"/>
      <c r="W997" s="99">
        <f t="shared" si="17"/>
        <v>0</v>
      </c>
      <c r="X997" s="339"/>
      <c r="Y997" s="339"/>
      <c r="Z997" s="339"/>
      <c r="AA997" s="339"/>
      <c r="AB997" s="339"/>
      <c r="AC997" s="339"/>
      <c r="AD997" s="339"/>
      <c r="AE997" s="339"/>
      <c r="AF997" s="339"/>
      <c r="AG997" s="339"/>
      <c r="AH997" s="339"/>
      <c r="AI997" s="339"/>
      <c r="AJ997" s="339"/>
      <c r="AK997" s="339"/>
    </row>
    <row r="998" spans="1:37" ht="12.75" customHeight="1">
      <c r="A998" s="339"/>
      <c r="B998" s="466"/>
      <c r="C998" s="339"/>
      <c r="D998" s="339"/>
      <c r="E998" s="339"/>
      <c r="F998" s="339"/>
      <c r="G998" s="339"/>
      <c r="H998" s="339"/>
      <c r="I998" s="339"/>
      <c r="J998" s="339"/>
      <c r="K998" s="339"/>
      <c r="L998" s="339"/>
      <c r="M998" s="340"/>
      <c r="N998" s="339"/>
      <c r="O998" s="339"/>
      <c r="P998" s="339"/>
      <c r="Q998" s="341"/>
      <c r="R998" s="178"/>
      <c r="S998" s="434"/>
      <c r="T998" s="434"/>
      <c r="U998" s="434"/>
      <c r="V998" s="339"/>
      <c r="W998" s="99">
        <f t="shared" si="17"/>
        <v>0</v>
      </c>
      <c r="X998" s="339"/>
      <c r="Y998" s="339"/>
      <c r="Z998" s="339"/>
      <c r="AA998" s="339"/>
      <c r="AB998" s="339"/>
      <c r="AC998" s="339"/>
      <c r="AD998" s="339"/>
      <c r="AE998" s="339"/>
      <c r="AF998" s="339"/>
      <c r="AG998" s="339"/>
      <c r="AH998" s="339"/>
      <c r="AI998" s="339"/>
      <c r="AJ998" s="339"/>
      <c r="AK998" s="339"/>
    </row>
    <row r="999" spans="1:37" ht="12.75" customHeight="1">
      <c r="A999" s="339"/>
      <c r="B999" s="466"/>
      <c r="C999" s="339"/>
      <c r="D999" s="339"/>
      <c r="E999" s="339"/>
      <c r="F999" s="339"/>
      <c r="G999" s="339"/>
      <c r="H999" s="339"/>
      <c r="I999" s="339"/>
      <c r="J999" s="339"/>
      <c r="K999" s="339"/>
      <c r="L999" s="339"/>
      <c r="M999" s="340"/>
      <c r="N999" s="339"/>
      <c r="O999" s="339"/>
      <c r="P999" s="339"/>
      <c r="Q999" s="341"/>
      <c r="R999" s="178"/>
      <c r="S999" s="434"/>
      <c r="T999" s="434"/>
      <c r="U999" s="434"/>
      <c r="V999" s="339"/>
      <c r="W999" s="99">
        <f t="shared" si="17"/>
        <v>0</v>
      </c>
      <c r="X999" s="339"/>
      <c r="Y999" s="339"/>
      <c r="Z999" s="339"/>
      <c r="AA999" s="339"/>
      <c r="AB999" s="339"/>
      <c r="AC999" s="339"/>
      <c r="AD999" s="339"/>
      <c r="AE999" s="339"/>
      <c r="AF999" s="339"/>
      <c r="AG999" s="339"/>
      <c r="AH999" s="339"/>
      <c r="AI999" s="339"/>
      <c r="AJ999" s="339"/>
      <c r="AK999" s="339"/>
    </row>
    <row r="1000" spans="1:37" ht="12.75" customHeight="1">
      <c r="A1000" s="339"/>
      <c r="B1000" s="466"/>
      <c r="C1000" s="339"/>
      <c r="D1000" s="339"/>
      <c r="E1000" s="339"/>
      <c r="F1000" s="339"/>
      <c r="G1000" s="339"/>
      <c r="H1000" s="339"/>
      <c r="I1000" s="339"/>
      <c r="J1000" s="339"/>
      <c r="K1000" s="339"/>
      <c r="L1000" s="339"/>
      <c r="M1000" s="340"/>
      <c r="N1000" s="339"/>
      <c r="O1000" s="339"/>
      <c r="P1000" s="339"/>
      <c r="Q1000" s="341"/>
      <c r="R1000" s="178"/>
      <c r="S1000" s="434"/>
      <c r="T1000" s="434"/>
      <c r="U1000" s="434"/>
      <c r="V1000" s="339"/>
      <c r="W1000" s="99">
        <f t="shared" si="17"/>
        <v>0</v>
      </c>
      <c r="X1000" s="339"/>
      <c r="Y1000" s="339"/>
      <c r="Z1000" s="339"/>
      <c r="AA1000" s="339"/>
      <c r="AB1000" s="339"/>
      <c r="AC1000" s="339"/>
      <c r="AD1000" s="339"/>
      <c r="AE1000" s="339"/>
      <c r="AF1000" s="339"/>
      <c r="AG1000" s="339"/>
      <c r="AH1000" s="339"/>
      <c r="AI1000" s="339"/>
      <c r="AJ1000" s="339"/>
      <c r="AK1000" s="339"/>
    </row>
    <row r="1001" spans="1:37" ht="12.75" customHeight="1">
      <c r="A1001" s="339"/>
      <c r="B1001" s="466"/>
      <c r="C1001" s="339"/>
      <c r="D1001" s="339"/>
      <c r="E1001" s="339"/>
      <c r="F1001" s="339"/>
      <c r="G1001" s="339"/>
      <c r="H1001" s="339"/>
      <c r="I1001" s="339"/>
      <c r="J1001" s="339"/>
      <c r="K1001" s="339"/>
      <c r="L1001" s="339"/>
      <c r="M1001" s="340"/>
      <c r="N1001" s="339"/>
      <c r="O1001" s="339"/>
      <c r="P1001" s="339"/>
      <c r="Q1001" s="341"/>
      <c r="R1001" s="178"/>
      <c r="S1001" s="434"/>
      <c r="T1001" s="434"/>
      <c r="U1001" s="434"/>
      <c r="V1001" s="339"/>
      <c r="W1001" s="99">
        <f t="shared" si="17"/>
        <v>0</v>
      </c>
      <c r="X1001" s="339"/>
      <c r="Y1001" s="339"/>
      <c r="Z1001" s="339"/>
      <c r="AA1001" s="339"/>
      <c r="AB1001" s="339"/>
      <c r="AC1001" s="339"/>
      <c r="AD1001" s="339"/>
      <c r="AE1001" s="339"/>
      <c r="AF1001" s="339"/>
      <c r="AG1001" s="339"/>
      <c r="AH1001" s="339"/>
      <c r="AI1001" s="339"/>
      <c r="AJ1001" s="339"/>
      <c r="AK1001" s="339"/>
    </row>
    <row r="1002" spans="1:37" ht="12.75" customHeight="1">
      <c r="A1002" s="339"/>
      <c r="B1002" s="466"/>
      <c r="C1002" s="339"/>
      <c r="D1002" s="339"/>
      <c r="E1002" s="339"/>
      <c r="F1002" s="339"/>
      <c r="G1002" s="339"/>
      <c r="H1002" s="339"/>
      <c r="I1002" s="339"/>
      <c r="J1002" s="339"/>
      <c r="K1002" s="339"/>
      <c r="L1002" s="339"/>
      <c r="M1002" s="340"/>
      <c r="N1002" s="339"/>
      <c r="O1002" s="339"/>
      <c r="P1002" s="339"/>
      <c r="Q1002" s="341"/>
      <c r="R1002" s="178"/>
      <c r="S1002" s="434"/>
      <c r="T1002" s="434"/>
      <c r="U1002" s="434"/>
      <c r="V1002" s="339"/>
      <c r="W1002" s="99">
        <f t="shared" si="17"/>
        <v>0</v>
      </c>
      <c r="X1002" s="339"/>
      <c r="Y1002" s="339"/>
      <c r="Z1002" s="339"/>
      <c r="AA1002" s="339"/>
      <c r="AB1002" s="339"/>
      <c r="AC1002" s="339"/>
      <c r="AD1002" s="339"/>
      <c r="AE1002" s="339"/>
      <c r="AF1002" s="339"/>
      <c r="AG1002" s="339"/>
      <c r="AH1002" s="339"/>
      <c r="AI1002" s="339"/>
      <c r="AJ1002" s="339"/>
      <c r="AK1002" s="339"/>
    </row>
    <row r="1003" spans="1:37" ht="12.75" customHeight="1">
      <c r="A1003" s="339"/>
      <c r="B1003" s="466"/>
      <c r="C1003" s="339"/>
      <c r="D1003" s="339"/>
      <c r="E1003" s="339"/>
      <c r="F1003" s="339"/>
      <c r="G1003" s="339"/>
      <c r="H1003" s="339"/>
      <c r="I1003" s="339"/>
      <c r="J1003" s="339"/>
      <c r="K1003" s="339"/>
      <c r="L1003" s="339"/>
      <c r="M1003" s="340"/>
      <c r="N1003" s="339"/>
      <c r="O1003" s="339"/>
      <c r="P1003" s="339"/>
      <c r="Q1003" s="341"/>
      <c r="R1003" s="178"/>
      <c r="S1003" s="434"/>
      <c r="T1003" s="434"/>
      <c r="U1003" s="434"/>
      <c r="V1003" s="339"/>
      <c r="W1003" s="99">
        <f t="shared" si="17"/>
        <v>0</v>
      </c>
      <c r="X1003" s="339"/>
      <c r="Y1003" s="339"/>
      <c r="Z1003" s="339"/>
      <c r="AA1003" s="339"/>
      <c r="AB1003" s="339"/>
      <c r="AC1003" s="339"/>
      <c r="AD1003" s="339"/>
      <c r="AE1003" s="339"/>
      <c r="AF1003" s="339"/>
      <c r="AG1003" s="339"/>
      <c r="AH1003" s="339"/>
      <c r="AI1003" s="339"/>
      <c r="AJ1003" s="339"/>
      <c r="AK1003" s="339"/>
    </row>
    <row r="1004" spans="1:37" ht="12.75" customHeight="1">
      <c r="A1004" s="339"/>
      <c r="B1004" s="466"/>
      <c r="C1004" s="339"/>
      <c r="D1004" s="339"/>
      <c r="E1004" s="339"/>
      <c r="F1004" s="339"/>
      <c r="G1004" s="339"/>
      <c r="H1004" s="339"/>
      <c r="I1004" s="339"/>
      <c r="J1004" s="339"/>
      <c r="K1004" s="339"/>
      <c r="L1004" s="339"/>
      <c r="M1004" s="340"/>
      <c r="N1004" s="339"/>
      <c r="O1004" s="339"/>
      <c r="P1004" s="339"/>
      <c r="Q1004" s="341"/>
      <c r="R1004" s="178"/>
      <c r="S1004" s="434"/>
      <c r="T1004" s="434"/>
      <c r="U1004" s="434"/>
      <c r="V1004" s="339"/>
      <c r="W1004" s="99">
        <f t="shared" si="17"/>
        <v>0</v>
      </c>
      <c r="X1004" s="339"/>
      <c r="Y1004" s="339"/>
      <c r="Z1004" s="339"/>
      <c r="AA1004" s="339"/>
      <c r="AB1004" s="339"/>
      <c r="AC1004" s="339"/>
      <c r="AD1004" s="339"/>
      <c r="AE1004" s="339"/>
      <c r="AF1004" s="339"/>
      <c r="AG1004" s="339"/>
      <c r="AH1004" s="339"/>
      <c r="AI1004" s="339"/>
      <c r="AJ1004" s="339"/>
      <c r="AK1004" s="339"/>
    </row>
    <row r="1005" spans="1:37" ht="12.75" customHeight="1">
      <c r="A1005" s="339"/>
      <c r="B1005" s="466"/>
      <c r="C1005" s="339"/>
      <c r="D1005" s="339"/>
      <c r="E1005" s="339"/>
      <c r="F1005" s="339"/>
      <c r="G1005" s="339"/>
      <c r="H1005" s="339"/>
      <c r="I1005" s="339"/>
      <c r="J1005" s="339"/>
      <c r="K1005" s="339"/>
      <c r="L1005" s="339"/>
      <c r="M1005" s="340"/>
      <c r="N1005" s="339"/>
      <c r="O1005" s="339"/>
      <c r="P1005" s="339"/>
      <c r="Q1005" s="341"/>
      <c r="R1005" s="178"/>
      <c r="S1005" s="434"/>
      <c r="T1005" s="434"/>
      <c r="U1005" s="434"/>
      <c r="V1005" s="339"/>
      <c r="W1005" s="99">
        <f t="shared" si="17"/>
        <v>0</v>
      </c>
      <c r="X1005" s="339"/>
      <c r="Y1005" s="339"/>
      <c r="Z1005" s="339"/>
      <c r="AA1005" s="339"/>
      <c r="AB1005" s="339"/>
      <c r="AC1005" s="339"/>
      <c r="AD1005" s="339"/>
      <c r="AE1005" s="339"/>
      <c r="AF1005" s="339"/>
      <c r="AG1005" s="339"/>
      <c r="AH1005" s="339"/>
      <c r="AI1005" s="339"/>
      <c r="AJ1005" s="339"/>
      <c r="AK1005" s="339"/>
    </row>
    <row r="1006" spans="1:37" ht="12.75" customHeight="1">
      <c r="A1006" s="339"/>
      <c r="B1006" s="466"/>
      <c r="C1006" s="339"/>
      <c r="D1006" s="339"/>
      <c r="E1006" s="339"/>
      <c r="F1006" s="339"/>
      <c r="G1006" s="339"/>
      <c r="H1006" s="339"/>
      <c r="I1006" s="339"/>
      <c r="J1006" s="339"/>
      <c r="K1006" s="339"/>
      <c r="L1006" s="339"/>
      <c r="M1006" s="340"/>
      <c r="N1006" s="339"/>
      <c r="O1006" s="339"/>
      <c r="P1006" s="339"/>
      <c r="Q1006" s="341"/>
      <c r="R1006" s="178"/>
      <c r="S1006" s="434"/>
      <c r="T1006" s="434"/>
      <c r="U1006" s="434"/>
      <c r="V1006" s="339"/>
      <c r="W1006" s="99">
        <f t="shared" si="17"/>
        <v>0</v>
      </c>
      <c r="X1006" s="339"/>
      <c r="Y1006" s="339"/>
      <c r="Z1006" s="339"/>
      <c r="AA1006" s="339"/>
      <c r="AB1006" s="339"/>
      <c r="AC1006" s="339"/>
      <c r="AD1006" s="339"/>
      <c r="AE1006" s="339"/>
      <c r="AF1006" s="339"/>
      <c r="AG1006" s="339"/>
      <c r="AH1006" s="339"/>
      <c r="AI1006" s="339"/>
      <c r="AJ1006" s="339"/>
      <c r="AK1006" s="339"/>
    </row>
    <row r="1007" spans="1:37" ht="12.75" customHeight="1">
      <c r="A1007" s="339"/>
      <c r="B1007" s="466"/>
      <c r="C1007" s="339"/>
      <c r="D1007" s="339"/>
      <c r="E1007" s="339"/>
      <c r="F1007" s="339"/>
      <c r="G1007" s="339"/>
      <c r="H1007" s="339"/>
      <c r="I1007" s="339"/>
      <c r="J1007" s="339"/>
      <c r="K1007" s="339"/>
      <c r="L1007" s="339"/>
      <c r="M1007" s="340"/>
      <c r="N1007" s="339"/>
      <c r="O1007" s="339"/>
      <c r="P1007" s="339"/>
      <c r="Q1007" s="341"/>
      <c r="R1007" s="178"/>
      <c r="S1007" s="434"/>
      <c r="T1007" s="434"/>
      <c r="U1007" s="434"/>
      <c r="V1007" s="339"/>
      <c r="W1007" s="99">
        <f t="shared" si="17"/>
        <v>0</v>
      </c>
      <c r="X1007" s="339"/>
      <c r="Y1007" s="339"/>
      <c r="Z1007" s="339"/>
      <c r="AA1007" s="339"/>
      <c r="AB1007" s="339"/>
      <c r="AC1007" s="339"/>
      <c r="AD1007" s="339"/>
      <c r="AE1007" s="339"/>
      <c r="AF1007" s="339"/>
      <c r="AG1007" s="339"/>
      <c r="AH1007" s="339"/>
      <c r="AI1007" s="339"/>
      <c r="AJ1007" s="339"/>
      <c r="AK1007" s="339"/>
    </row>
    <row r="1008" spans="1:37" ht="12.75" customHeight="1">
      <c r="A1008" s="339"/>
      <c r="B1008" s="466"/>
      <c r="C1008" s="339"/>
      <c r="D1008" s="339"/>
      <c r="E1008" s="339"/>
      <c r="F1008" s="339"/>
      <c r="G1008" s="339"/>
      <c r="H1008" s="339"/>
      <c r="I1008" s="339"/>
      <c r="J1008" s="339"/>
      <c r="K1008" s="339"/>
      <c r="L1008" s="339"/>
      <c r="M1008" s="340"/>
      <c r="N1008" s="339"/>
      <c r="O1008" s="339"/>
      <c r="P1008" s="339"/>
      <c r="Q1008" s="341"/>
      <c r="R1008" s="178"/>
      <c r="S1008" s="434"/>
      <c r="T1008" s="434"/>
      <c r="U1008" s="434"/>
      <c r="V1008" s="339"/>
      <c r="W1008" s="99">
        <f t="shared" si="17"/>
        <v>0</v>
      </c>
      <c r="X1008" s="339"/>
      <c r="Y1008" s="339"/>
      <c r="Z1008" s="339"/>
      <c r="AA1008" s="339"/>
      <c r="AB1008" s="339"/>
      <c r="AC1008" s="339"/>
      <c r="AD1008" s="339"/>
      <c r="AE1008" s="339"/>
      <c r="AF1008" s="339"/>
      <c r="AG1008" s="339"/>
      <c r="AH1008" s="339"/>
      <c r="AI1008" s="339"/>
      <c r="AJ1008" s="339"/>
      <c r="AK1008" s="339"/>
    </row>
    <row r="1009" spans="1:37" ht="12.75" customHeight="1">
      <c r="A1009" s="339"/>
      <c r="B1009" s="466"/>
      <c r="C1009" s="339"/>
      <c r="D1009" s="339"/>
      <c r="E1009" s="339"/>
      <c r="F1009" s="339"/>
      <c r="G1009" s="339"/>
      <c r="H1009" s="339"/>
      <c r="I1009" s="339"/>
      <c r="J1009" s="339"/>
      <c r="K1009" s="339"/>
      <c r="L1009" s="339"/>
      <c r="M1009" s="340"/>
      <c r="N1009" s="339"/>
      <c r="O1009" s="339"/>
      <c r="P1009" s="339"/>
      <c r="Q1009" s="341"/>
      <c r="R1009" s="178"/>
      <c r="S1009" s="434"/>
      <c r="T1009" s="434"/>
      <c r="U1009" s="434"/>
      <c r="V1009" s="339"/>
      <c r="W1009" s="99">
        <f t="shared" si="17"/>
        <v>0</v>
      </c>
      <c r="X1009" s="339"/>
      <c r="Y1009" s="339"/>
      <c r="Z1009" s="339"/>
      <c r="AA1009" s="339"/>
      <c r="AB1009" s="339"/>
      <c r="AC1009" s="339"/>
      <c r="AD1009" s="339"/>
      <c r="AE1009" s="339"/>
      <c r="AF1009" s="339"/>
      <c r="AG1009" s="339"/>
      <c r="AH1009" s="339"/>
      <c r="AI1009" s="339"/>
      <c r="AJ1009" s="339"/>
      <c r="AK1009" s="339"/>
    </row>
    <row r="1010" spans="1:37" ht="12.75" customHeight="1">
      <c r="A1010" s="339"/>
      <c r="B1010" s="466"/>
      <c r="C1010" s="339"/>
      <c r="D1010" s="339"/>
      <c r="E1010" s="339"/>
      <c r="F1010" s="339"/>
      <c r="G1010" s="339"/>
      <c r="H1010" s="339"/>
      <c r="I1010" s="339"/>
      <c r="J1010" s="339"/>
      <c r="K1010" s="339"/>
      <c r="L1010" s="339"/>
      <c r="M1010" s="340"/>
      <c r="N1010" s="339"/>
      <c r="O1010" s="339"/>
      <c r="P1010" s="339"/>
      <c r="Q1010" s="341"/>
      <c r="R1010" s="178"/>
      <c r="S1010" s="434"/>
      <c r="T1010" s="434"/>
      <c r="U1010" s="434"/>
      <c r="V1010" s="339"/>
      <c r="W1010" s="99">
        <f t="shared" si="17"/>
        <v>0</v>
      </c>
      <c r="X1010" s="339"/>
      <c r="Y1010" s="339"/>
      <c r="Z1010" s="339"/>
      <c r="AA1010" s="339"/>
      <c r="AB1010" s="339"/>
      <c r="AC1010" s="339"/>
      <c r="AD1010" s="339"/>
      <c r="AE1010" s="339"/>
      <c r="AF1010" s="339"/>
      <c r="AG1010" s="339"/>
      <c r="AH1010" s="339"/>
      <c r="AI1010" s="339"/>
      <c r="AJ1010" s="339"/>
      <c r="AK1010" s="339"/>
    </row>
    <row r="1011" spans="1:37" ht="12.75" customHeight="1">
      <c r="A1011" s="339"/>
      <c r="B1011" s="466"/>
      <c r="C1011" s="339"/>
      <c r="D1011" s="339"/>
      <c r="E1011" s="339"/>
      <c r="F1011" s="339"/>
      <c r="G1011" s="339"/>
      <c r="H1011" s="339"/>
      <c r="I1011" s="339"/>
      <c r="J1011" s="339"/>
      <c r="K1011" s="339"/>
      <c r="L1011" s="339"/>
      <c r="M1011" s="340"/>
      <c r="N1011" s="339"/>
      <c r="O1011" s="339"/>
      <c r="P1011" s="339"/>
      <c r="Q1011" s="341"/>
      <c r="R1011" s="178"/>
      <c r="S1011" s="434"/>
      <c r="T1011" s="434"/>
      <c r="U1011" s="434"/>
      <c r="V1011" s="339"/>
      <c r="W1011" s="99">
        <f t="shared" si="17"/>
        <v>0</v>
      </c>
      <c r="X1011" s="339"/>
      <c r="Y1011" s="339"/>
      <c r="Z1011" s="339"/>
      <c r="AA1011" s="339"/>
      <c r="AB1011" s="339"/>
      <c r="AC1011" s="339"/>
      <c r="AD1011" s="339"/>
      <c r="AE1011" s="339"/>
      <c r="AF1011" s="339"/>
      <c r="AG1011" s="339"/>
      <c r="AH1011" s="339"/>
      <c r="AI1011" s="339"/>
      <c r="AJ1011" s="339"/>
      <c r="AK1011" s="339"/>
    </row>
    <row r="1012" spans="1:37" ht="12.75" customHeight="1">
      <c r="A1012" s="339"/>
      <c r="B1012" s="466"/>
      <c r="C1012" s="339"/>
      <c r="D1012" s="339"/>
      <c r="E1012" s="339"/>
      <c r="F1012" s="339"/>
      <c r="G1012" s="339"/>
      <c r="H1012" s="339"/>
      <c r="I1012" s="339"/>
      <c r="J1012" s="339"/>
      <c r="K1012" s="339"/>
      <c r="L1012" s="339"/>
      <c r="M1012" s="340"/>
      <c r="N1012" s="339"/>
      <c r="O1012" s="339"/>
      <c r="P1012" s="339"/>
      <c r="Q1012" s="341"/>
      <c r="R1012" s="178"/>
      <c r="S1012" s="434"/>
      <c r="T1012" s="434"/>
      <c r="U1012" s="434"/>
      <c r="V1012" s="339"/>
      <c r="W1012" s="99">
        <f t="shared" si="17"/>
        <v>0</v>
      </c>
      <c r="X1012" s="339"/>
      <c r="Y1012" s="339"/>
      <c r="Z1012" s="339"/>
      <c r="AA1012" s="339"/>
      <c r="AB1012" s="339"/>
      <c r="AC1012" s="339"/>
      <c r="AD1012" s="339"/>
      <c r="AE1012" s="339"/>
      <c r="AF1012" s="339"/>
      <c r="AG1012" s="339"/>
      <c r="AH1012" s="339"/>
      <c r="AI1012" s="339"/>
      <c r="AJ1012" s="339"/>
      <c r="AK1012" s="339"/>
    </row>
    <row r="1013" spans="1:37" ht="12.75" customHeight="1">
      <c r="A1013" s="339"/>
      <c r="B1013" s="466"/>
      <c r="C1013" s="339"/>
      <c r="D1013" s="339"/>
      <c r="E1013" s="339"/>
      <c r="F1013" s="339"/>
      <c r="G1013" s="339"/>
      <c r="H1013" s="339"/>
      <c r="I1013" s="339"/>
      <c r="J1013" s="339"/>
      <c r="K1013" s="339"/>
      <c r="L1013" s="339"/>
      <c r="M1013" s="340"/>
      <c r="N1013" s="339"/>
      <c r="O1013" s="339"/>
      <c r="P1013" s="339"/>
      <c r="Q1013" s="341"/>
      <c r="R1013" s="178"/>
      <c r="S1013" s="434"/>
      <c r="T1013" s="434"/>
      <c r="U1013" s="434"/>
      <c r="V1013" s="339"/>
      <c r="W1013" s="99">
        <f t="shared" si="17"/>
        <v>0</v>
      </c>
      <c r="X1013" s="339"/>
      <c r="Y1013" s="339"/>
      <c r="Z1013" s="339"/>
      <c r="AA1013" s="339"/>
      <c r="AB1013" s="339"/>
      <c r="AC1013" s="339"/>
      <c r="AD1013" s="339"/>
      <c r="AE1013" s="339"/>
      <c r="AF1013" s="339"/>
      <c r="AG1013" s="339"/>
      <c r="AH1013" s="339"/>
      <c r="AI1013" s="339"/>
      <c r="AJ1013" s="339"/>
      <c r="AK1013" s="339"/>
    </row>
    <row r="1014" spans="1:37" ht="12.75" customHeight="1">
      <c r="A1014" s="339"/>
      <c r="B1014" s="466"/>
      <c r="C1014" s="339"/>
      <c r="D1014" s="339"/>
      <c r="E1014" s="339"/>
      <c r="F1014" s="339"/>
      <c r="G1014" s="339"/>
      <c r="H1014" s="339"/>
      <c r="I1014" s="339"/>
      <c r="J1014" s="339"/>
      <c r="K1014" s="339"/>
      <c r="L1014" s="339"/>
      <c r="M1014" s="340"/>
      <c r="N1014" s="339"/>
      <c r="O1014" s="339"/>
      <c r="P1014" s="339"/>
      <c r="Q1014" s="341"/>
      <c r="R1014" s="178"/>
      <c r="S1014" s="434"/>
      <c r="T1014" s="434"/>
      <c r="U1014" s="434"/>
      <c r="V1014" s="339"/>
      <c r="W1014" s="99">
        <f t="shared" si="17"/>
        <v>0</v>
      </c>
      <c r="X1014" s="339"/>
      <c r="Y1014" s="339"/>
      <c r="Z1014" s="339"/>
      <c r="AA1014" s="339"/>
      <c r="AB1014" s="339"/>
      <c r="AC1014" s="339"/>
      <c r="AD1014" s="339"/>
      <c r="AE1014" s="339"/>
      <c r="AF1014" s="339"/>
      <c r="AG1014" s="339"/>
      <c r="AH1014" s="339"/>
      <c r="AI1014" s="339"/>
      <c r="AJ1014" s="339"/>
      <c r="AK1014" s="339"/>
    </row>
    <row r="1015" spans="1:37" ht="12.75" customHeight="1">
      <c r="A1015" s="339"/>
      <c r="B1015" s="466"/>
      <c r="C1015" s="339"/>
      <c r="D1015" s="339"/>
      <c r="E1015" s="339"/>
      <c r="F1015" s="339"/>
      <c r="G1015" s="339"/>
      <c r="H1015" s="339"/>
      <c r="I1015" s="339"/>
      <c r="J1015" s="339"/>
      <c r="K1015" s="339"/>
      <c r="L1015" s="339"/>
      <c r="M1015" s="340"/>
      <c r="N1015" s="339"/>
      <c r="O1015" s="339"/>
      <c r="P1015" s="339"/>
      <c r="Q1015" s="341"/>
      <c r="R1015" s="178"/>
      <c r="S1015" s="434"/>
      <c r="T1015" s="434"/>
      <c r="U1015" s="434"/>
      <c r="V1015" s="339"/>
      <c r="W1015" s="99">
        <f t="shared" si="17"/>
        <v>0</v>
      </c>
      <c r="X1015" s="339"/>
      <c r="Y1015" s="339"/>
      <c r="Z1015" s="339"/>
      <c r="AA1015" s="339"/>
      <c r="AB1015" s="339"/>
      <c r="AC1015" s="339"/>
      <c r="AD1015" s="339"/>
      <c r="AE1015" s="339"/>
      <c r="AF1015" s="339"/>
      <c r="AG1015" s="339"/>
      <c r="AH1015" s="339"/>
      <c r="AI1015" s="339"/>
      <c r="AJ1015" s="339"/>
      <c r="AK1015" s="339"/>
    </row>
    <row r="1016" spans="1:37" ht="12.75" customHeight="1">
      <c r="A1016" s="339"/>
      <c r="B1016" s="466"/>
      <c r="C1016" s="339"/>
      <c r="D1016" s="339"/>
      <c r="E1016" s="339"/>
      <c r="F1016" s="339"/>
      <c r="G1016" s="339"/>
      <c r="H1016" s="339"/>
      <c r="I1016" s="339"/>
      <c r="J1016" s="339"/>
      <c r="K1016" s="339"/>
      <c r="L1016" s="339"/>
      <c r="M1016" s="340"/>
      <c r="N1016" s="339"/>
      <c r="O1016" s="339"/>
      <c r="P1016" s="339"/>
      <c r="Q1016" s="341"/>
      <c r="R1016" s="178"/>
      <c r="S1016" s="434"/>
      <c r="T1016" s="434"/>
      <c r="U1016" s="434"/>
      <c r="V1016" s="339"/>
      <c r="W1016" s="99">
        <f t="shared" si="17"/>
        <v>0</v>
      </c>
      <c r="X1016" s="339"/>
      <c r="Y1016" s="339"/>
      <c r="Z1016" s="339"/>
      <c r="AA1016" s="339"/>
      <c r="AB1016" s="339"/>
      <c r="AC1016" s="339"/>
      <c r="AD1016" s="339"/>
      <c r="AE1016" s="339"/>
      <c r="AF1016" s="339"/>
      <c r="AG1016" s="339"/>
      <c r="AH1016" s="339"/>
      <c r="AI1016" s="339"/>
      <c r="AJ1016" s="339"/>
      <c r="AK1016" s="339"/>
    </row>
    <row r="1017" spans="1:37" ht="12.75" customHeight="1">
      <c r="A1017" s="339"/>
      <c r="B1017" s="466"/>
      <c r="C1017" s="339"/>
      <c r="D1017" s="339"/>
      <c r="E1017" s="339"/>
      <c r="F1017" s="339"/>
      <c r="G1017" s="339"/>
      <c r="H1017" s="339"/>
      <c r="I1017" s="339"/>
      <c r="J1017" s="339"/>
      <c r="K1017" s="339"/>
      <c r="L1017" s="339"/>
      <c r="M1017" s="340"/>
      <c r="N1017" s="339"/>
      <c r="O1017" s="339"/>
      <c r="P1017" s="339"/>
      <c r="Q1017" s="341"/>
      <c r="R1017" s="178"/>
      <c r="S1017" s="434"/>
      <c r="T1017" s="434"/>
      <c r="U1017" s="434"/>
      <c r="V1017" s="339"/>
      <c r="W1017" s="99">
        <f t="shared" si="17"/>
        <v>0</v>
      </c>
      <c r="X1017" s="339"/>
      <c r="Y1017" s="339"/>
      <c r="Z1017" s="339"/>
      <c r="AA1017" s="339"/>
      <c r="AB1017" s="339"/>
      <c r="AC1017" s="339"/>
      <c r="AD1017" s="339"/>
      <c r="AE1017" s="339"/>
      <c r="AF1017" s="339"/>
      <c r="AG1017" s="339"/>
      <c r="AH1017" s="339"/>
      <c r="AI1017" s="339"/>
      <c r="AJ1017" s="339"/>
      <c r="AK1017" s="339"/>
    </row>
    <row r="1018" spans="1:37" ht="12.75" customHeight="1">
      <c r="A1018" s="339"/>
      <c r="B1018" s="466"/>
      <c r="C1018" s="339"/>
      <c r="D1018" s="339"/>
      <c r="E1018" s="339"/>
      <c r="F1018" s="339"/>
      <c r="G1018" s="339"/>
      <c r="H1018" s="339"/>
      <c r="I1018" s="339"/>
      <c r="J1018" s="339"/>
      <c r="K1018" s="339"/>
      <c r="L1018" s="339"/>
      <c r="M1018" s="340"/>
      <c r="N1018" s="339"/>
      <c r="O1018" s="339"/>
      <c r="P1018" s="339"/>
      <c r="Q1018" s="341"/>
      <c r="R1018" s="178"/>
      <c r="S1018" s="434"/>
      <c r="T1018" s="434"/>
      <c r="U1018" s="434"/>
      <c r="V1018" s="339"/>
      <c r="W1018" s="99">
        <f t="shared" si="17"/>
        <v>0</v>
      </c>
      <c r="X1018" s="339"/>
      <c r="Y1018" s="339"/>
      <c r="Z1018" s="339"/>
      <c r="AA1018" s="339"/>
      <c r="AB1018" s="339"/>
      <c r="AC1018" s="339"/>
      <c r="AD1018" s="339"/>
      <c r="AE1018" s="339"/>
      <c r="AF1018" s="339"/>
      <c r="AG1018" s="339"/>
      <c r="AH1018" s="339"/>
      <c r="AI1018" s="339"/>
      <c r="AJ1018" s="339"/>
      <c r="AK1018" s="339"/>
    </row>
    <row r="1019" spans="1:37" ht="12.75" customHeight="1">
      <c r="A1019" s="339"/>
      <c r="B1019" s="466"/>
      <c r="C1019" s="339"/>
      <c r="D1019" s="339"/>
      <c r="E1019" s="339"/>
      <c r="F1019" s="339"/>
      <c r="G1019" s="339"/>
      <c r="H1019" s="339"/>
      <c r="I1019" s="339"/>
      <c r="J1019" s="339"/>
      <c r="K1019" s="339"/>
      <c r="L1019" s="339"/>
      <c r="M1019" s="340"/>
      <c r="N1019" s="339"/>
      <c r="O1019" s="339"/>
      <c r="P1019" s="339"/>
      <c r="Q1019" s="341"/>
      <c r="R1019" s="178"/>
      <c r="S1019" s="434"/>
      <c r="T1019" s="434"/>
      <c r="U1019" s="434"/>
      <c r="V1019" s="339"/>
      <c r="W1019" s="99">
        <f t="shared" si="17"/>
        <v>0</v>
      </c>
      <c r="X1019" s="339"/>
      <c r="Y1019" s="339"/>
      <c r="Z1019" s="339"/>
      <c r="AA1019" s="339"/>
      <c r="AB1019" s="339"/>
      <c r="AC1019" s="339"/>
      <c r="AD1019" s="339"/>
      <c r="AE1019" s="339"/>
      <c r="AF1019" s="339"/>
      <c r="AG1019" s="339"/>
      <c r="AH1019" s="339"/>
      <c r="AI1019" s="339"/>
      <c r="AJ1019" s="339"/>
      <c r="AK1019" s="339"/>
    </row>
    <row r="1020" spans="1:37" ht="12.75" customHeight="1">
      <c r="A1020" s="339"/>
      <c r="B1020" s="466"/>
      <c r="C1020" s="339"/>
      <c r="D1020" s="339"/>
      <c r="E1020" s="339"/>
      <c r="F1020" s="339"/>
      <c r="G1020" s="339"/>
      <c r="H1020" s="339"/>
      <c r="I1020" s="339"/>
      <c r="J1020" s="339"/>
      <c r="K1020" s="339"/>
      <c r="L1020" s="339"/>
      <c r="M1020" s="340"/>
      <c r="N1020" s="339"/>
      <c r="O1020" s="339"/>
      <c r="P1020" s="339"/>
      <c r="Q1020" s="341"/>
      <c r="R1020" s="178"/>
      <c r="S1020" s="434"/>
      <c r="T1020" s="434"/>
      <c r="U1020" s="434"/>
      <c r="V1020" s="339"/>
      <c r="W1020" s="99">
        <f t="shared" si="17"/>
        <v>0</v>
      </c>
      <c r="X1020" s="339"/>
      <c r="Y1020" s="339"/>
      <c r="Z1020" s="339"/>
      <c r="AA1020" s="339"/>
      <c r="AB1020" s="339"/>
      <c r="AC1020" s="339"/>
      <c r="AD1020" s="339"/>
      <c r="AE1020" s="339"/>
      <c r="AF1020" s="339"/>
      <c r="AG1020" s="339"/>
      <c r="AH1020" s="339"/>
      <c r="AI1020" s="339"/>
      <c r="AJ1020" s="339"/>
      <c r="AK1020" s="339"/>
    </row>
    <row r="1021" spans="1:37" ht="12.75" customHeight="1">
      <c r="A1021" s="339"/>
      <c r="B1021" s="466"/>
      <c r="C1021" s="339"/>
      <c r="D1021" s="339"/>
      <c r="E1021" s="339"/>
      <c r="F1021" s="339"/>
      <c r="G1021" s="339"/>
      <c r="H1021" s="339"/>
      <c r="I1021" s="339"/>
      <c r="J1021" s="339"/>
      <c r="K1021" s="339"/>
      <c r="L1021" s="339"/>
      <c r="M1021" s="340"/>
      <c r="N1021" s="339"/>
      <c r="O1021" s="339"/>
      <c r="P1021" s="339"/>
      <c r="Q1021" s="341"/>
      <c r="R1021" s="178"/>
      <c r="S1021" s="434"/>
      <c r="T1021" s="434"/>
      <c r="U1021" s="434"/>
      <c r="V1021" s="339"/>
      <c r="W1021" s="99">
        <f t="shared" si="17"/>
        <v>0</v>
      </c>
      <c r="X1021" s="339"/>
      <c r="Y1021" s="339"/>
      <c r="Z1021" s="339"/>
      <c r="AA1021" s="339"/>
      <c r="AB1021" s="339"/>
      <c r="AC1021" s="339"/>
      <c r="AD1021" s="339"/>
      <c r="AE1021" s="339"/>
      <c r="AF1021" s="339"/>
      <c r="AG1021" s="339"/>
      <c r="AH1021" s="339"/>
      <c r="AI1021" s="339"/>
      <c r="AJ1021" s="339"/>
      <c r="AK1021" s="339"/>
    </row>
    <row r="1022" spans="1:37" ht="12.75" customHeight="1">
      <c r="A1022" s="339"/>
      <c r="B1022" s="466"/>
      <c r="C1022" s="339"/>
      <c r="D1022" s="339"/>
      <c r="E1022" s="339"/>
      <c r="F1022" s="339"/>
      <c r="G1022" s="339"/>
      <c r="H1022" s="339"/>
      <c r="I1022" s="339"/>
      <c r="J1022" s="339"/>
      <c r="K1022" s="339"/>
      <c r="L1022" s="339"/>
      <c r="M1022" s="340"/>
      <c r="N1022" s="339"/>
      <c r="O1022" s="339"/>
      <c r="P1022" s="339"/>
      <c r="Q1022" s="341"/>
      <c r="R1022" s="178"/>
      <c r="S1022" s="434"/>
      <c r="T1022" s="434"/>
      <c r="U1022" s="434"/>
      <c r="V1022" s="339"/>
      <c r="W1022" s="99">
        <f t="shared" si="17"/>
        <v>0</v>
      </c>
      <c r="X1022" s="339"/>
      <c r="Y1022" s="339"/>
      <c r="Z1022" s="339"/>
      <c r="AA1022" s="339"/>
      <c r="AB1022" s="339"/>
      <c r="AC1022" s="339"/>
      <c r="AD1022" s="339"/>
      <c r="AE1022" s="339"/>
      <c r="AF1022" s="339"/>
      <c r="AG1022" s="339"/>
      <c r="AH1022" s="339"/>
      <c r="AI1022" s="339"/>
      <c r="AJ1022" s="339"/>
      <c r="AK1022" s="339"/>
    </row>
    <row r="1023" spans="1:37" ht="12.75" customHeight="1">
      <c r="A1023" s="339"/>
      <c r="B1023" s="466"/>
      <c r="C1023" s="339"/>
      <c r="D1023" s="339"/>
      <c r="E1023" s="339"/>
      <c r="F1023" s="339"/>
      <c r="G1023" s="339"/>
      <c r="H1023" s="339"/>
      <c r="I1023" s="339"/>
      <c r="J1023" s="339"/>
      <c r="K1023" s="339"/>
      <c r="L1023" s="339"/>
      <c r="M1023" s="340"/>
      <c r="N1023" s="339"/>
      <c r="O1023" s="339"/>
      <c r="P1023" s="339"/>
      <c r="Q1023" s="341"/>
      <c r="R1023" s="178"/>
      <c r="S1023" s="434"/>
      <c r="T1023" s="434"/>
      <c r="U1023" s="434"/>
      <c r="V1023" s="339"/>
      <c r="W1023" s="99">
        <f t="shared" si="17"/>
        <v>0</v>
      </c>
      <c r="X1023" s="339"/>
      <c r="Y1023" s="339"/>
      <c r="Z1023" s="339"/>
      <c r="AA1023" s="339"/>
      <c r="AB1023" s="339"/>
      <c r="AC1023" s="339"/>
      <c r="AD1023" s="339"/>
      <c r="AE1023" s="339"/>
      <c r="AF1023" s="339"/>
      <c r="AG1023" s="339"/>
      <c r="AH1023" s="339"/>
      <c r="AI1023" s="339"/>
      <c r="AJ1023" s="339"/>
      <c r="AK1023" s="339"/>
    </row>
    <row r="1024" spans="1:37" ht="12.75" customHeight="1">
      <c r="A1024" s="339"/>
      <c r="B1024" s="466"/>
      <c r="C1024" s="339"/>
      <c r="D1024" s="339"/>
      <c r="E1024" s="339"/>
      <c r="F1024" s="339"/>
      <c r="G1024" s="339"/>
      <c r="H1024" s="339"/>
      <c r="I1024" s="339"/>
      <c r="J1024" s="339"/>
      <c r="K1024" s="339"/>
      <c r="L1024" s="339"/>
      <c r="M1024" s="340"/>
      <c r="N1024" s="339"/>
      <c r="O1024" s="339"/>
      <c r="P1024" s="339"/>
      <c r="Q1024" s="341"/>
      <c r="R1024" s="178"/>
      <c r="S1024" s="434"/>
      <c r="T1024" s="434"/>
      <c r="U1024" s="434"/>
      <c r="V1024" s="339"/>
      <c r="W1024" s="99">
        <f t="shared" si="17"/>
        <v>0</v>
      </c>
      <c r="X1024" s="339"/>
      <c r="Y1024" s="339"/>
      <c r="Z1024" s="339"/>
      <c r="AA1024" s="339"/>
      <c r="AB1024" s="339"/>
      <c r="AC1024" s="339"/>
      <c r="AD1024" s="339"/>
      <c r="AE1024" s="339"/>
      <c r="AF1024" s="339"/>
      <c r="AG1024" s="339"/>
      <c r="AH1024" s="339"/>
      <c r="AI1024" s="339"/>
      <c r="AJ1024" s="339"/>
      <c r="AK1024" s="339"/>
    </row>
    <row r="1025" spans="1:37" ht="12.75" customHeight="1">
      <c r="A1025" s="339"/>
      <c r="B1025" s="466"/>
      <c r="C1025" s="339"/>
      <c r="D1025" s="339"/>
      <c r="E1025" s="339"/>
      <c r="F1025" s="339"/>
      <c r="G1025" s="339"/>
      <c r="H1025" s="339"/>
      <c r="I1025" s="339"/>
      <c r="J1025" s="339"/>
      <c r="K1025" s="339"/>
      <c r="L1025" s="339"/>
      <c r="M1025" s="340"/>
      <c r="N1025" s="339"/>
      <c r="O1025" s="339"/>
      <c r="P1025" s="339"/>
      <c r="Q1025" s="341"/>
      <c r="R1025" s="178"/>
      <c r="S1025" s="434"/>
      <c r="T1025" s="434"/>
      <c r="U1025" s="434"/>
      <c r="V1025" s="339"/>
      <c r="W1025" s="99">
        <f t="shared" si="17"/>
        <v>0</v>
      </c>
      <c r="X1025" s="339"/>
      <c r="Y1025" s="339"/>
      <c r="Z1025" s="339"/>
      <c r="AA1025" s="339"/>
      <c r="AB1025" s="339"/>
      <c r="AC1025" s="339"/>
      <c r="AD1025" s="339"/>
      <c r="AE1025" s="339"/>
      <c r="AF1025" s="339"/>
      <c r="AG1025" s="339"/>
      <c r="AH1025" s="339"/>
      <c r="AI1025" s="339"/>
      <c r="AJ1025" s="339"/>
      <c r="AK1025" s="339"/>
    </row>
    <row r="1026" spans="1:37" ht="12.75" customHeight="1">
      <c r="A1026" s="339"/>
      <c r="B1026" s="466"/>
      <c r="C1026" s="339"/>
      <c r="D1026" s="339"/>
      <c r="E1026" s="339"/>
      <c r="F1026" s="339"/>
      <c r="G1026" s="339"/>
      <c r="H1026" s="339"/>
      <c r="I1026" s="339"/>
      <c r="J1026" s="339"/>
      <c r="K1026" s="339"/>
      <c r="L1026" s="339"/>
      <c r="M1026" s="340"/>
      <c r="N1026" s="339"/>
      <c r="O1026" s="339"/>
      <c r="P1026" s="339"/>
      <c r="Q1026" s="341"/>
      <c r="R1026" s="178"/>
      <c r="S1026" s="434"/>
      <c r="T1026" s="434"/>
      <c r="U1026" s="434"/>
      <c r="V1026" s="339"/>
      <c r="W1026" s="99">
        <f t="shared" si="17"/>
        <v>0</v>
      </c>
      <c r="X1026" s="339"/>
      <c r="Y1026" s="339"/>
      <c r="Z1026" s="339"/>
      <c r="AA1026" s="339"/>
      <c r="AB1026" s="339"/>
      <c r="AC1026" s="339"/>
      <c r="AD1026" s="339"/>
      <c r="AE1026" s="339"/>
      <c r="AF1026" s="339"/>
      <c r="AG1026" s="339"/>
      <c r="AH1026" s="339"/>
      <c r="AI1026" s="339"/>
      <c r="AJ1026" s="339"/>
      <c r="AK1026" s="339"/>
    </row>
    <row r="1027" spans="1:37" ht="12.75" customHeight="1">
      <c r="A1027" s="339"/>
      <c r="B1027" s="466"/>
      <c r="C1027" s="339"/>
      <c r="D1027" s="339"/>
      <c r="E1027" s="339"/>
      <c r="F1027" s="339"/>
      <c r="G1027" s="339"/>
      <c r="H1027" s="339"/>
      <c r="I1027" s="339"/>
      <c r="J1027" s="339"/>
      <c r="K1027" s="339"/>
      <c r="L1027" s="339"/>
      <c r="M1027" s="340"/>
      <c r="N1027" s="339"/>
      <c r="O1027" s="339"/>
      <c r="P1027" s="339"/>
      <c r="Q1027" s="341"/>
      <c r="R1027" s="178"/>
      <c r="S1027" s="434"/>
      <c r="T1027" s="434"/>
      <c r="U1027" s="434"/>
      <c r="V1027" s="339"/>
      <c r="W1027" s="99">
        <f t="shared" si="17"/>
        <v>0</v>
      </c>
      <c r="X1027" s="339"/>
      <c r="Y1027" s="339"/>
      <c r="Z1027" s="339"/>
      <c r="AA1027" s="339"/>
      <c r="AB1027" s="339"/>
      <c r="AC1027" s="339"/>
      <c r="AD1027" s="339"/>
      <c r="AE1027" s="339"/>
      <c r="AF1027" s="339"/>
      <c r="AG1027" s="339"/>
      <c r="AH1027" s="339"/>
      <c r="AI1027" s="339"/>
      <c r="AJ1027" s="339"/>
      <c r="AK1027" s="339"/>
    </row>
    <row r="1028" spans="1:37" ht="12.75" customHeight="1">
      <c r="A1028" s="339"/>
      <c r="B1028" s="466"/>
      <c r="C1028" s="339"/>
      <c r="D1028" s="339"/>
      <c r="E1028" s="339"/>
      <c r="F1028" s="339"/>
      <c r="G1028" s="339"/>
      <c r="H1028" s="339"/>
      <c r="I1028" s="339"/>
      <c r="J1028" s="339"/>
      <c r="K1028" s="339"/>
      <c r="L1028" s="339"/>
      <c r="M1028" s="340"/>
      <c r="N1028" s="339"/>
      <c r="O1028" s="339"/>
      <c r="P1028" s="339"/>
      <c r="Q1028" s="341"/>
      <c r="R1028" s="178"/>
      <c r="S1028" s="434"/>
      <c r="T1028" s="434"/>
      <c r="U1028" s="434"/>
      <c r="V1028" s="339"/>
      <c r="W1028" s="99">
        <f t="shared" si="17"/>
        <v>0</v>
      </c>
      <c r="X1028" s="339"/>
      <c r="Y1028" s="339"/>
      <c r="Z1028" s="339"/>
      <c r="AA1028" s="339"/>
      <c r="AB1028" s="339"/>
      <c r="AC1028" s="339"/>
      <c r="AD1028" s="339"/>
      <c r="AE1028" s="339"/>
      <c r="AF1028" s="339"/>
      <c r="AG1028" s="339"/>
      <c r="AH1028" s="339"/>
      <c r="AI1028" s="339"/>
      <c r="AJ1028" s="339"/>
      <c r="AK1028" s="339"/>
    </row>
    <row r="1029" spans="1:37" ht="12.75" customHeight="1">
      <c r="A1029" s="339"/>
      <c r="B1029" s="466"/>
      <c r="C1029" s="339"/>
      <c r="D1029" s="339"/>
      <c r="E1029" s="339"/>
      <c r="F1029" s="339"/>
      <c r="G1029" s="339"/>
      <c r="H1029" s="339"/>
      <c r="I1029" s="339"/>
      <c r="J1029" s="339"/>
      <c r="K1029" s="339"/>
      <c r="L1029" s="339"/>
      <c r="M1029" s="340"/>
      <c r="N1029" s="339"/>
      <c r="O1029" s="339"/>
      <c r="P1029" s="339"/>
      <c r="Q1029" s="341"/>
      <c r="R1029" s="178"/>
      <c r="S1029" s="434"/>
      <c r="T1029" s="434"/>
      <c r="U1029" s="434"/>
      <c r="V1029" s="339"/>
      <c r="W1029" s="99">
        <f t="shared" si="17"/>
        <v>0</v>
      </c>
      <c r="X1029" s="339"/>
      <c r="Y1029" s="339"/>
      <c r="Z1029" s="339"/>
      <c r="AA1029" s="339"/>
      <c r="AB1029" s="339"/>
      <c r="AC1029" s="339"/>
      <c r="AD1029" s="339"/>
      <c r="AE1029" s="339"/>
      <c r="AF1029" s="339"/>
      <c r="AG1029" s="339"/>
      <c r="AH1029" s="339"/>
      <c r="AI1029" s="339"/>
      <c r="AJ1029" s="339"/>
      <c r="AK1029" s="339"/>
    </row>
    <row r="1030" spans="1:37" ht="12.75" customHeight="1">
      <c r="A1030" s="339"/>
      <c r="B1030" s="466"/>
      <c r="C1030" s="339"/>
      <c r="D1030" s="339"/>
      <c r="E1030" s="339"/>
      <c r="F1030" s="339"/>
      <c r="G1030" s="339"/>
      <c r="H1030" s="339"/>
      <c r="I1030" s="339"/>
      <c r="J1030" s="339"/>
      <c r="K1030" s="339"/>
      <c r="L1030" s="339"/>
      <c r="M1030" s="340"/>
      <c r="N1030" s="339"/>
      <c r="O1030" s="339"/>
      <c r="P1030" s="339"/>
      <c r="Q1030" s="341"/>
      <c r="R1030" s="178"/>
      <c r="S1030" s="434"/>
      <c r="T1030" s="434"/>
      <c r="U1030" s="434"/>
      <c r="V1030" s="339"/>
      <c r="W1030" s="99">
        <f t="shared" si="17"/>
        <v>0</v>
      </c>
      <c r="X1030" s="339"/>
      <c r="Y1030" s="339"/>
      <c r="Z1030" s="339"/>
      <c r="AA1030" s="339"/>
      <c r="AB1030" s="339"/>
      <c r="AC1030" s="339"/>
      <c r="AD1030" s="339"/>
      <c r="AE1030" s="339"/>
      <c r="AF1030" s="339"/>
      <c r="AG1030" s="339"/>
      <c r="AH1030" s="339"/>
      <c r="AI1030" s="339"/>
      <c r="AJ1030" s="339"/>
      <c r="AK1030" s="339"/>
    </row>
    <row r="1031" spans="1:37" ht="12.75" customHeight="1">
      <c r="A1031" s="339"/>
      <c r="B1031" s="466"/>
      <c r="C1031" s="339"/>
      <c r="D1031" s="339"/>
      <c r="E1031" s="339"/>
      <c r="F1031" s="339"/>
      <c r="G1031" s="339"/>
      <c r="H1031" s="339"/>
      <c r="I1031" s="339"/>
      <c r="J1031" s="339"/>
      <c r="K1031" s="339"/>
      <c r="L1031" s="339"/>
      <c r="M1031" s="340"/>
      <c r="N1031" s="339"/>
      <c r="O1031" s="339"/>
      <c r="P1031" s="339"/>
      <c r="Q1031" s="341"/>
      <c r="R1031" s="178"/>
      <c r="S1031" s="434"/>
      <c r="T1031" s="434"/>
      <c r="U1031" s="434"/>
      <c r="V1031" s="339"/>
      <c r="W1031" s="99">
        <f t="shared" si="17"/>
        <v>0</v>
      </c>
      <c r="X1031" s="339"/>
      <c r="Y1031" s="339"/>
      <c r="Z1031" s="339"/>
      <c r="AA1031" s="339"/>
      <c r="AB1031" s="339"/>
      <c r="AC1031" s="339"/>
      <c r="AD1031" s="339"/>
      <c r="AE1031" s="339"/>
      <c r="AF1031" s="339"/>
      <c r="AG1031" s="339"/>
      <c r="AH1031" s="339"/>
      <c r="AI1031" s="339"/>
      <c r="AJ1031" s="339"/>
      <c r="AK1031" s="339"/>
    </row>
    <row r="1032" spans="1:37" ht="12.75" customHeight="1">
      <c r="A1032" s="339"/>
      <c r="B1032" s="466"/>
      <c r="C1032" s="339"/>
      <c r="D1032" s="339"/>
      <c r="E1032" s="339"/>
      <c r="F1032" s="339"/>
      <c r="G1032" s="339"/>
      <c r="H1032" s="339"/>
      <c r="I1032" s="339"/>
      <c r="J1032" s="339"/>
      <c r="K1032" s="339"/>
      <c r="L1032" s="339"/>
      <c r="M1032" s="340"/>
      <c r="N1032" s="339"/>
      <c r="O1032" s="339"/>
      <c r="P1032" s="339"/>
      <c r="Q1032" s="341"/>
      <c r="R1032" s="178"/>
      <c r="S1032" s="434"/>
      <c r="T1032" s="434"/>
      <c r="U1032" s="434"/>
      <c r="V1032" s="339"/>
      <c r="W1032" s="99">
        <f t="shared" si="17"/>
        <v>0</v>
      </c>
      <c r="X1032" s="339"/>
      <c r="Y1032" s="339"/>
      <c r="Z1032" s="339"/>
      <c r="AA1032" s="339"/>
      <c r="AB1032" s="339"/>
      <c r="AC1032" s="339"/>
      <c r="AD1032" s="339"/>
      <c r="AE1032" s="339"/>
      <c r="AF1032" s="339"/>
      <c r="AG1032" s="339"/>
      <c r="AH1032" s="339"/>
      <c r="AI1032" s="339"/>
      <c r="AJ1032" s="339"/>
      <c r="AK1032" s="339"/>
    </row>
    <row r="1033" spans="1:37" ht="12.75" customHeight="1">
      <c r="A1033" s="339"/>
      <c r="B1033" s="466"/>
      <c r="C1033" s="339"/>
      <c r="D1033" s="339"/>
      <c r="E1033" s="339"/>
      <c r="F1033" s="339"/>
      <c r="G1033" s="339"/>
      <c r="H1033" s="339"/>
      <c r="I1033" s="339"/>
      <c r="J1033" s="339"/>
      <c r="K1033" s="339"/>
      <c r="L1033" s="339"/>
      <c r="M1033" s="340"/>
      <c r="N1033" s="339"/>
      <c r="O1033" s="339"/>
      <c r="P1033" s="339"/>
      <c r="Q1033" s="341"/>
      <c r="R1033" s="178"/>
      <c r="S1033" s="434"/>
      <c r="T1033" s="434"/>
      <c r="U1033" s="434"/>
      <c r="V1033" s="339"/>
      <c r="W1033" s="99">
        <f t="shared" si="17"/>
        <v>0</v>
      </c>
      <c r="X1033" s="339"/>
      <c r="Y1033" s="339"/>
      <c r="Z1033" s="339"/>
      <c r="AA1033" s="339"/>
      <c r="AB1033" s="339"/>
      <c r="AC1033" s="339"/>
      <c r="AD1033" s="339"/>
      <c r="AE1033" s="339"/>
      <c r="AF1033" s="339"/>
      <c r="AG1033" s="339"/>
      <c r="AH1033" s="339"/>
      <c r="AI1033" s="339"/>
      <c r="AJ1033" s="339"/>
      <c r="AK1033" s="339"/>
    </row>
    <row r="1034" spans="1:37" ht="12.75" customHeight="1">
      <c r="A1034" s="339"/>
      <c r="B1034" s="466"/>
      <c r="C1034" s="339"/>
      <c r="D1034" s="339"/>
      <c r="E1034" s="339"/>
      <c r="F1034" s="339"/>
      <c r="G1034" s="339"/>
      <c r="H1034" s="339"/>
      <c r="I1034" s="339"/>
      <c r="J1034" s="339"/>
      <c r="K1034" s="339"/>
      <c r="L1034" s="339"/>
      <c r="M1034" s="340"/>
      <c r="N1034" s="339"/>
      <c r="O1034" s="339"/>
      <c r="P1034" s="339"/>
      <c r="Q1034" s="341"/>
      <c r="R1034" s="178"/>
      <c r="S1034" s="434"/>
      <c r="T1034" s="434"/>
      <c r="U1034" s="434"/>
      <c r="V1034" s="339"/>
      <c r="W1034" s="99">
        <f t="shared" si="17"/>
        <v>0</v>
      </c>
      <c r="X1034" s="339"/>
      <c r="Y1034" s="339"/>
      <c r="Z1034" s="339"/>
      <c r="AA1034" s="339"/>
      <c r="AB1034" s="339"/>
      <c r="AC1034" s="339"/>
      <c r="AD1034" s="339"/>
      <c r="AE1034" s="339"/>
      <c r="AF1034" s="339"/>
      <c r="AG1034" s="339"/>
      <c r="AH1034" s="339"/>
      <c r="AI1034" s="339"/>
      <c r="AJ1034" s="339"/>
      <c r="AK1034" s="339"/>
    </row>
    <row r="1035" spans="1:37" ht="12.75" customHeight="1">
      <c r="A1035" s="339"/>
      <c r="B1035" s="466"/>
      <c r="C1035" s="339"/>
      <c r="D1035" s="339"/>
      <c r="E1035" s="339"/>
      <c r="F1035" s="339"/>
      <c r="G1035" s="339"/>
      <c r="H1035" s="339"/>
      <c r="I1035" s="339"/>
      <c r="J1035" s="339"/>
      <c r="K1035" s="339"/>
      <c r="L1035" s="339"/>
      <c r="M1035" s="340"/>
      <c r="N1035" s="339"/>
      <c r="O1035" s="339"/>
      <c r="P1035" s="339"/>
      <c r="Q1035" s="341"/>
      <c r="R1035" s="178"/>
      <c r="S1035" s="434"/>
      <c r="T1035" s="434"/>
      <c r="U1035" s="434"/>
      <c r="V1035" s="339"/>
      <c r="W1035" s="99">
        <f t="shared" si="17"/>
        <v>0</v>
      </c>
      <c r="X1035" s="339"/>
      <c r="Y1035" s="339"/>
      <c r="Z1035" s="339"/>
      <c r="AA1035" s="339"/>
      <c r="AB1035" s="339"/>
      <c r="AC1035" s="339"/>
      <c r="AD1035" s="339"/>
      <c r="AE1035" s="339"/>
      <c r="AF1035" s="339"/>
      <c r="AG1035" s="339"/>
      <c r="AH1035" s="339"/>
      <c r="AI1035" s="339"/>
      <c r="AJ1035" s="339"/>
      <c r="AK1035" s="339"/>
    </row>
    <row r="1036" spans="1:37" ht="12.75" customHeight="1">
      <c r="A1036" s="339"/>
      <c r="B1036" s="466"/>
      <c r="C1036" s="339"/>
      <c r="D1036" s="339"/>
      <c r="E1036" s="339"/>
      <c r="F1036" s="339"/>
      <c r="G1036" s="339"/>
      <c r="H1036" s="339"/>
      <c r="I1036" s="339"/>
      <c r="J1036" s="339"/>
      <c r="K1036" s="339"/>
      <c r="L1036" s="339"/>
      <c r="M1036" s="340"/>
      <c r="N1036" s="339"/>
      <c r="O1036" s="339"/>
      <c r="P1036" s="339"/>
      <c r="Q1036" s="341"/>
      <c r="R1036" s="178"/>
      <c r="S1036" s="434"/>
      <c r="T1036" s="434"/>
      <c r="U1036" s="434"/>
      <c r="V1036" s="339"/>
      <c r="W1036" s="99">
        <f t="shared" si="17"/>
        <v>0</v>
      </c>
      <c r="X1036" s="339"/>
      <c r="Y1036" s="339"/>
      <c r="Z1036" s="339"/>
      <c r="AA1036" s="339"/>
      <c r="AB1036" s="339"/>
      <c r="AC1036" s="339"/>
      <c r="AD1036" s="339"/>
      <c r="AE1036" s="339"/>
      <c r="AF1036" s="339"/>
      <c r="AG1036" s="339"/>
      <c r="AH1036" s="339"/>
      <c r="AI1036" s="339"/>
      <c r="AJ1036" s="339"/>
      <c r="AK1036" s="339"/>
    </row>
    <row r="1037" spans="1:37" ht="12.75" customHeight="1">
      <c r="A1037" s="339"/>
      <c r="B1037" s="466"/>
      <c r="C1037" s="339"/>
      <c r="D1037" s="339"/>
      <c r="E1037" s="339"/>
      <c r="F1037" s="339"/>
      <c r="G1037" s="339"/>
      <c r="H1037" s="339"/>
      <c r="I1037" s="339"/>
      <c r="J1037" s="339"/>
      <c r="K1037" s="339"/>
      <c r="L1037" s="339"/>
      <c r="M1037" s="340"/>
      <c r="N1037" s="339"/>
      <c r="O1037" s="339"/>
      <c r="P1037" s="339"/>
      <c r="Q1037" s="341"/>
      <c r="R1037" s="178"/>
      <c r="S1037" s="434"/>
      <c r="T1037" s="434"/>
      <c r="U1037" s="434"/>
      <c r="V1037" s="339"/>
      <c r="W1037" s="99">
        <f t="shared" si="17"/>
        <v>0</v>
      </c>
      <c r="X1037" s="339"/>
      <c r="Y1037" s="339"/>
      <c r="Z1037" s="339"/>
      <c r="AA1037" s="339"/>
      <c r="AB1037" s="339"/>
      <c r="AC1037" s="339"/>
      <c r="AD1037" s="339"/>
      <c r="AE1037" s="339"/>
      <c r="AF1037" s="339"/>
      <c r="AG1037" s="339"/>
      <c r="AH1037" s="339"/>
      <c r="AI1037" s="339"/>
      <c r="AJ1037" s="339"/>
      <c r="AK1037" s="339"/>
    </row>
    <row r="1038" spans="1:37" ht="12.75" customHeight="1">
      <c r="A1038" s="339"/>
      <c r="B1038" s="466"/>
      <c r="C1038" s="339"/>
      <c r="D1038" s="339"/>
      <c r="E1038" s="339"/>
      <c r="F1038" s="339"/>
      <c r="G1038" s="339"/>
      <c r="H1038" s="339"/>
      <c r="I1038" s="339"/>
      <c r="J1038" s="339"/>
      <c r="K1038" s="339"/>
      <c r="L1038" s="339"/>
      <c r="M1038" s="340"/>
      <c r="N1038" s="339"/>
      <c r="O1038" s="339"/>
      <c r="P1038" s="339"/>
      <c r="Q1038" s="341"/>
      <c r="R1038" s="178"/>
      <c r="S1038" s="434"/>
      <c r="T1038" s="434"/>
      <c r="U1038" s="434"/>
      <c r="V1038" s="339"/>
      <c r="W1038" s="99">
        <f t="shared" si="17"/>
        <v>0</v>
      </c>
      <c r="X1038" s="339"/>
      <c r="Y1038" s="339"/>
      <c r="Z1038" s="339"/>
      <c r="AA1038" s="339"/>
      <c r="AB1038" s="339"/>
      <c r="AC1038" s="339"/>
      <c r="AD1038" s="339"/>
      <c r="AE1038" s="339"/>
      <c r="AF1038" s="339"/>
      <c r="AG1038" s="339"/>
      <c r="AH1038" s="339"/>
      <c r="AI1038" s="339"/>
      <c r="AJ1038" s="339"/>
      <c r="AK1038" s="339"/>
    </row>
    <row r="1039" spans="1:37" ht="12.75" customHeight="1">
      <c r="A1039" s="339"/>
      <c r="B1039" s="466"/>
      <c r="C1039" s="339"/>
      <c r="D1039" s="339"/>
      <c r="E1039" s="339"/>
      <c r="F1039" s="339"/>
      <c r="G1039" s="339"/>
      <c r="H1039" s="339"/>
      <c r="I1039" s="339"/>
      <c r="J1039" s="339"/>
      <c r="K1039" s="339"/>
      <c r="L1039" s="339"/>
      <c r="M1039" s="340"/>
      <c r="N1039" s="339"/>
      <c r="O1039" s="339"/>
      <c r="P1039" s="339"/>
      <c r="Q1039" s="341"/>
      <c r="R1039" s="178"/>
      <c r="S1039" s="434"/>
      <c r="T1039" s="434"/>
      <c r="U1039" s="434"/>
      <c r="V1039" s="339"/>
      <c r="W1039" s="99">
        <f t="shared" si="17"/>
        <v>0</v>
      </c>
      <c r="X1039" s="339"/>
      <c r="Y1039" s="339"/>
      <c r="Z1039" s="339"/>
      <c r="AA1039" s="339"/>
      <c r="AB1039" s="339"/>
      <c r="AC1039" s="339"/>
      <c r="AD1039" s="339"/>
      <c r="AE1039" s="339"/>
      <c r="AF1039" s="339"/>
      <c r="AG1039" s="339"/>
      <c r="AH1039" s="339"/>
      <c r="AI1039" s="339"/>
      <c r="AJ1039" s="339"/>
      <c r="AK1039" s="339"/>
    </row>
    <row r="1040" spans="1:37" ht="12.75" customHeight="1">
      <c r="A1040" s="339"/>
      <c r="B1040" s="466"/>
      <c r="C1040" s="339"/>
      <c r="D1040" s="339"/>
      <c r="E1040" s="339"/>
      <c r="F1040" s="339"/>
      <c r="G1040" s="339"/>
      <c r="H1040" s="339"/>
      <c r="I1040" s="339"/>
      <c r="J1040" s="339"/>
      <c r="K1040" s="339"/>
      <c r="L1040" s="339"/>
      <c r="M1040" s="340"/>
      <c r="N1040" s="339"/>
      <c r="O1040" s="339"/>
      <c r="P1040" s="339"/>
      <c r="Q1040" s="341"/>
      <c r="R1040" s="178"/>
      <c r="S1040" s="434"/>
      <c r="T1040" s="434"/>
      <c r="U1040" s="434"/>
      <c r="V1040" s="339"/>
      <c r="W1040" s="99">
        <f t="shared" si="17"/>
        <v>0</v>
      </c>
      <c r="X1040" s="339"/>
      <c r="Y1040" s="339"/>
      <c r="Z1040" s="339"/>
      <c r="AA1040" s="339"/>
      <c r="AB1040" s="339"/>
      <c r="AC1040" s="339"/>
      <c r="AD1040" s="339"/>
      <c r="AE1040" s="339"/>
      <c r="AF1040" s="339"/>
      <c r="AG1040" s="339"/>
      <c r="AH1040" s="339"/>
      <c r="AI1040" s="339"/>
      <c r="AJ1040" s="339"/>
      <c r="AK1040" s="339"/>
    </row>
    <row r="1041" spans="1:37" ht="12.75" customHeight="1">
      <c r="A1041" s="339"/>
      <c r="B1041" s="466"/>
      <c r="C1041" s="339"/>
      <c r="D1041" s="339"/>
      <c r="E1041" s="339"/>
      <c r="F1041" s="339"/>
      <c r="G1041" s="339"/>
      <c r="H1041" s="339"/>
      <c r="I1041" s="339"/>
      <c r="J1041" s="339"/>
      <c r="K1041" s="339"/>
      <c r="L1041" s="339"/>
      <c r="M1041" s="340"/>
      <c r="N1041" s="339"/>
      <c r="O1041" s="339"/>
      <c r="P1041" s="339"/>
      <c r="Q1041" s="341"/>
      <c r="R1041" s="178"/>
      <c r="S1041" s="434"/>
      <c r="T1041" s="434"/>
      <c r="U1041" s="434"/>
      <c r="V1041" s="339"/>
      <c r="W1041" s="99">
        <f t="shared" si="17"/>
        <v>0</v>
      </c>
      <c r="X1041" s="339"/>
      <c r="Y1041" s="339"/>
      <c r="Z1041" s="339"/>
      <c r="AA1041" s="339"/>
      <c r="AB1041" s="339"/>
      <c r="AC1041" s="339"/>
      <c r="AD1041" s="339"/>
      <c r="AE1041" s="339"/>
      <c r="AF1041" s="339"/>
      <c r="AG1041" s="339"/>
      <c r="AH1041" s="339"/>
      <c r="AI1041" s="339"/>
      <c r="AJ1041" s="339"/>
      <c r="AK1041" s="339"/>
    </row>
    <row r="1042" spans="1:37" ht="12.75" customHeight="1">
      <c r="A1042" s="339"/>
      <c r="B1042" s="466"/>
      <c r="C1042" s="339"/>
      <c r="D1042" s="339"/>
      <c r="E1042" s="339"/>
      <c r="F1042" s="339"/>
      <c r="G1042" s="339"/>
      <c r="H1042" s="339"/>
      <c r="I1042" s="339"/>
      <c r="J1042" s="339"/>
      <c r="K1042" s="339"/>
      <c r="L1042" s="339"/>
      <c r="M1042" s="340"/>
      <c r="N1042" s="339"/>
      <c r="O1042" s="339"/>
      <c r="P1042" s="339"/>
      <c r="Q1042" s="341"/>
      <c r="R1042" s="178"/>
      <c r="S1042" s="434"/>
      <c r="T1042" s="434"/>
      <c r="U1042" s="434"/>
      <c r="V1042" s="339"/>
      <c r="W1042" s="99">
        <f t="shared" si="17"/>
        <v>0</v>
      </c>
      <c r="X1042" s="339"/>
      <c r="Y1042" s="339"/>
      <c r="Z1042" s="339"/>
      <c r="AA1042" s="339"/>
      <c r="AB1042" s="339"/>
      <c r="AC1042" s="339"/>
      <c r="AD1042" s="339"/>
      <c r="AE1042" s="339"/>
      <c r="AF1042" s="339"/>
      <c r="AG1042" s="339"/>
      <c r="AH1042" s="339"/>
      <c r="AI1042" s="339"/>
      <c r="AJ1042" s="339"/>
      <c r="AK1042" s="339"/>
    </row>
    <row r="1043" spans="1:37" ht="12.75" customHeight="1">
      <c r="A1043" s="339"/>
      <c r="B1043" s="466"/>
      <c r="C1043" s="339"/>
      <c r="D1043" s="339"/>
      <c r="E1043" s="339"/>
      <c r="F1043" s="339"/>
      <c r="G1043" s="339"/>
      <c r="H1043" s="339"/>
      <c r="I1043" s="339"/>
      <c r="J1043" s="339"/>
      <c r="K1043" s="339"/>
      <c r="L1043" s="339"/>
      <c r="M1043" s="340"/>
      <c r="N1043" s="339"/>
      <c r="O1043" s="339"/>
      <c r="P1043" s="339"/>
      <c r="Q1043" s="341"/>
      <c r="R1043" s="178"/>
      <c r="S1043" s="434"/>
      <c r="T1043" s="434"/>
      <c r="U1043" s="434"/>
      <c r="V1043" s="339"/>
      <c r="W1043" s="99">
        <f t="shared" si="17"/>
        <v>0</v>
      </c>
      <c r="X1043" s="339"/>
      <c r="Y1043" s="339"/>
      <c r="Z1043" s="339"/>
      <c r="AA1043" s="339"/>
      <c r="AB1043" s="339"/>
      <c r="AC1043" s="339"/>
      <c r="AD1043" s="339"/>
      <c r="AE1043" s="339"/>
      <c r="AF1043" s="339"/>
      <c r="AG1043" s="339"/>
      <c r="AH1043" s="339"/>
      <c r="AI1043" s="339"/>
      <c r="AJ1043" s="339"/>
      <c r="AK1043" s="339"/>
    </row>
    <row r="1044" spans="1:37" ht="12.75" customHeight="1">
      <c r="A1044" s="339"/>
      <c r="B1044" s="466"/>
      <c r="C1044" s="339"/>
      <c r="D1044" s="339"/>
      <c r="E1044" s="339"/>
      <c r="F1044" s="339"/>
      <c r="G1044" s="339"/>
      <c r="H1044" s="339"/>
      <c r="I1044" s="339"/>
      <c r="J1044" s="339"/>
      <c r="K1044" s="339"/>
      <c r="L1044" s="339"/>
      <c r="M1044" s="340"/>
      <c r="N1044" s="339"/>
      <c r="O1044" s="339"/>
      <c r="P1044" s="339"/>
      <c r="Q1044" s="341"/>
      <c r="R1044" s="178"/>
      <c r="S1044" s="434"/>
      <c r="T1044" s="434"/>
      <c r="U1044" s="434"/>
      <c r="V1044" s="339"/>
      <c r="W1044" s="99">
        <f t="shared" si="17"/>
        <v>0</v>
      </c>
      <c r="X1044" s="339"/>
      <c r="Y1044" s="339"/>
      <c r="Z1044" s="339"/>
      <c r="AA1044" s="339"/>
      <c r="AB1044" s="339"/>
      <c r="AC1044" s="339"/>
      <c r="AD1044" s="339"/>
      <c r="AE1044" s="339"/>
      <c r="AF1044" s="339"/>
      <c r="AG1044" s="339"/>
      <c r="AH1044" s="339"/>
      <c r="AI1044" s="339"/>
      <c r="AJ1044" s="339"/>
      <c r="AK1044" s="339"/>
    </row>
    <row r="1045" spans="1:37" ht="12.75" customHeight="1">
      <c r="A1045" s="339"/>
      <c r="B1045" s="466"/>
      <c r="C1045" s="339"/>
      <c r="D1045" s="339"/>
      <c r="E1045" s="339"/>
      <c r="F1045" s="339"/>
      <c r="G1045" s="339"/>
      <c r="H1045" s="339"/>
      <c r="I1045" s="339"/>
      <c r="J1045" s="339"/>
      <c r="K1045" s="339"/>
      <c r="L1045" s="339"/>
      <c r="M1045" s="340"/>
      <c r="N1045" s="339"/>
      <c r="O1045" s="339"/>
      <c r="P1045" s="339"/>
      <c r="Q1045" s="341"/>
      <c r="R1045" s="178"/>
      <c r="S1045" s="434"/>
      <c r="T1045" s="434"/>
      <c r="U1045" s="434"/>
      <c r="V1045" s="339"/>
      <c r="W1045" s="99">
        <f t="shared" si="17"/>
        <v>0</v>
      </c>
      <c r="X1045" s="339"/>
      <c r="Y1045" s="339"/>
      <c r="Z1045" s="339"/>
      <c r="AA1045" s="339"/>
      <c r="AB1045" s="339"/>
      <c r="AC1045" s="339"/>
      <c r="AD1045" s="339"/>
      <c r="AE1045" s="339"/>
      <c r="AF1045" s="339"/>
      <c r="AG1045" s="339"/>
      <c r="AH1045" s="339"/>
      <c r="AI1045" s="339"/>
      <c r="AJ1045" s="339"/>
      <c r="AK1045" s="339"/>
    </row>
    <row r="1046" spans="1:37" ht="12.75" customHeight="1">
      <c r="A1046" s="339"/>
      <c r="B1046" s="466"/>
      <c r="C1046" s="339"/>
      <c r="D1046" s="339"/>
      <c r="E1046" s="339"/>
      <c r="F1046" s="339"/>
      <c r="G1046" s="339"/>
      <c r="H1046" s="339"/>
      <c r="I1046" s="339"/>
      <c r="J1046" s="339"/>
      <c r="K1046" s="339"/>
      <c r="L1046" s="339"/>
      <c r="M1046" s="340"/>
      <c r="N1046" s="339"/>
      <c r="O1046" s="339"/>
      <c r="P1046" s="339"/>
      <c r="Q1046" s="341"/>
      <c r="R1046" s="178"/>
      <c r="S1046" s="434"/>
      <c r="T1046" s="434"/>
      <c r="U1046" s="434"/>
      <c r="V1046" s="339"/>
      <c r="W1046" s="99">
        <f t="shared" si="17"/>
        <v>0</v>
      </c>
      <c r="X1046" s="339"/>
      <c r="Y1046" s="339"/>
      <c r="Z1046" s="339"/>
      <c r="AA1046" s="339"/>
      <c r="AB1046" s="339"/>
      <c r="AC1046" s="339"/>
      <c r="AD1046" s="339"/>
      <c r="AE1046" s="339"/>
      <c r="AF1046" s="339"/>
      <c r="AG1046" s="339"/>
      <c r="AH1046" s="339"/>
      <c r="AI1046" s="339"/>
      <c r="AJ1046" s="339"/>
      <c r="AK1046" s="339"/>
    </row>
    <row r="1047" spans="1:37" ht="12.75" customHeight="1">
      <c r="A1047" s="339"/>
      <c r="B1047" s="466"/>
      <c r="C1047" s="339"/>
      <c r="D1047" s="339"/>
      <c r="E1047" s="339"/>
      <c r="F1047" s="339"/>
      <c r="G1047" s="339"/>
      <c r="H1047" s="339"/>
      <c r="I1047" s="339"/>
      <c r="J1047" s="339"/>
      <c r="K1047" s="339"/>
      <c r="L1047" s="339"/>
      <c r="M1047" s="340"/>
      <c r="N1047" s="339"/>
      <c r="O1047" s="339"/>
      <c r="P1047" s="339"/>
      <c r="Q1047" s="341"/>
      <c r="R1047" s="178"/>
      <c r="S1047" s="434"/>
      <c r="T1047" s="434"/>
      <c r="U1047" s="434"/>
      <c r="V1047" s="339"/>
      <c r="W1047" s="99">
        <f t="shared" si="17"/>
        <v>0</v>
      </c>
      <c r="X1047" s="339"/>
      <c r="Y1047" s="339"/>
      <c r="Z1047" s="339"/>
      <c r="AA1047" s="339"/>
      <c r="AB1047" s="339"/>
      <c r="AC1047" s="339"/>
      <c r="AD1047" s="339"/>
      <c r="AE1047" s="339"/>
      <c r="AF1047" s="339"/>
      <c r="AG1047" s="339"/>
      <c r="AH1047" s="339"/>
      <c r="AI1047" s="339"/>
      <c r="AJ1047" s="339"/>
      <c r="AK1047" s="339"/>
    </row>
    <row r="1048" spans="1:37" ht="12.75" customHeight="1">
      <c r="A1048" s="339"/>
      <c r="B1048" s="466"/>
      <c r="C1048" s="339"/>
      <c r="D1048" s="339"/>
      <c r="E1048" s="339"/>
      <c r="F1048" s="339"/>
      <c r="G1048" s="339"/>
      <c r="H1048" s="339"/>
      <c r="I1048" s="339"/>
      <c r="J1048" s="339"/>
      <c r="K1048" s="339"/>
      <c r="L1048" s="339"/>
      <c r="M1048" s="340"/>
      <c r="N1048" s="339"/>
      <c r="O1048" s="339"/>
      <c r="P1048" s="339"/>
      <c r="Q1048" s="341"/>
      <c r="R1048" s="178"/>
      <c r="S1048" s="434"/>
      <c r="T1048" s="434"/>
      <c r="U1048" s="434"/>
      <c r="V1048" s="339"/>
      <c r="W1048" s="99">
        <f t="shared" si="17"/>
        <v>0</v>
      </c>
      <c r="X1048" s="339"/>
      <c r="Y1048" s="339"/>
      <c r="Z1048" s="339"/>
      <c r="AA1048" s="339"/>
      <c r="AB1048" s="339"/>
      <c r="AC1048" s="339"/>
      <c r="AD1048" s="339"/>
      <c r="AE1048" s="339"/>
      <c r="AF1048" s="339"/>
      <c r="AG1048" s="339"/>
      <c r="AH1048" s="339"/>
      <c r="AI1048" s="339"/>
      <c r="AJ1048" s="339"/>
      <c r="AK1048" s="339"/>
    </row>
    <row r="1049" spans="1:37" ht="12.75" customHeight="1">
      <c r="A1049" s="339"/>
      <c r="B1049" s="466"/>
      <c r="C1049" s="339"/>
      <c r="D1049" s="339"/>
      <c r="E1049" s="339"/>
      <c r="F1049" s="339"/>
      <c r="G1049" s="339"/>
      <c r="H1049" s="339"/>
      <c r="I1049" s="339"/>
      <c r="J1049" s="339"/>
      <c r="K1049" s="339"/>
      <c r="L1049" s="339"/>
      <c r="M1049" s="340"/>
      <c r="N1049" s="339"/>
      <c r="O1049" s="339"/>
      <c r="P1049" s="339"/>
      <c r="Q1049" s="341"/>
      <c r="R1049" s="178"/>
      <c r="S1049" s="434"/>
      <c r="T1049" s="434"/>
      <c r="U1049" s="434"/>
      <c r="V1049" s="339"/>
      <c r="W1049" s="99">
        <f t="shared" si="17"/>
        <v>0</v>
      </c>
      <c r="X1049" s="339"/>
      <c r="Y1049" s="339"/>
      <c r="Z1049" s="339"/>
      <c r="AA1049" s="339"/>
      <c r="AB1049" s="339"/>
      <c r="AC1049" s="339"/>
      <c r="AD1049" s="339"/>
      <c r="AE1049" s="339"/>
      <c r="AF1049" s="339"/>
      <c r="AG1049" s="339"/>
      <c r="AH1049" s="339"/>
      <c r="AI1049" s="339"/>
      <c r="AJ1049" s="339"/>
      <c r="AK1049" s="339"/>
    </row>
    <row r="1050" spans="1:37" ht="12.75" customHeight="1">
      <c r="A1050" s="339"/>
      <c r="B1050" s="466"/>
      <c r="C1050" s="339"/>
      <c r="D1050" s="339"/>
      <c r="E1050" s="339"/>
      <c r="F1050" s="339"/>
      <c r="G1050" s="339"/>
      <c r="H1050" s="339"/>
      <c r="I1050" s="339"/>
      <c r="J1050" s="339"/>
      <c r="K1050" s="339"/>
      <c r="L1050" s="339"/>
      <c r="M1050" s="340"/>
      <c r="N1050" s="339"/>
      <c r="O1050" s="339"/>
      <c r="P1050" s="339"/>
      <c r="Q1050" s="341"/>
      <c r="R1050" s="178"/>
      <c r="S1050" s="434"/>
      <c r="T1050" s="434"/>
      <c r="U1050" s="434"/>
      <c r="V1050" s="339"/>
      <c r="W1050" s="99">
        <f t="shared" si="17"/>
        <v>0</v>
      </c>
      <c r="X1050" s="339"/>
      <c r="Y1050" s="339"/>
      <c r="Z1050" s="339"/>
      <c r="AA1050" s="339"/>
      <c r="AB1050" s="339"/>
      <c r="AC1050" s="339"/>
      <c r="AD1050" s="339"/>
      <c r="AE1050" s="339"/>
      <c r="AF1050" s="339"/>
      <c r="AG1050" s="339"/>
      <c r="AH1050" s="339"/>
      <c r="AI1050" s="339"/>
      <c r="AJ1050" s="339"/>
      <c r="AK1050" s="339"/>
    </row>
    <row r="1051" spans="1:37" ht="12.75" customHeight="1">
      <c r="A1051" s="339"/>
      <c r="B1051" s="466"/>
      <c r="C1051" s="339"/>
      <c r="D1051" s="339"/>
      <c r="E1051" s="339"/>
      <c r="F1051" s="339"/>
      <c r="G1051" s="339"/>
      <c r="H1051" s="339"/>
      <c r="I1051" s="339"/>
      <c r="J1051" s="339"/>
      <c r="K1051" s="339"/>
      <c r="L1051" s="339"/>
      <c r="M1051" s="340"/>
      <c r="N1051" s="339"/>
      <c r="O1051" s="339"/>
      <c r="P1051" s="339"/>
      <c r="Q1051" s="341"/>
      <c r="R1051" s="178"/>
      <c r="S1051" s="434"/>
      <c r="T1051" s="434"/>
      <c r="U1051" s="434"/>
      <c r="V1051" s="339"/>
      <c r="W1051" s="99">
        <f t="shared" si="17"/>
        <v>0</v>
      </c>
      <c r="X1051" s="339"/>
      <c r="Y1051" s="339"/>
      <c r="Z1051" s="339"/>
      <c r="AA1051" s="339"/>
      <c r="AB1051" s="339"/>
      <c r="AC1051" s="339"/>
      <c r="AD1051" s="339"/>
      <c r="AE1051" s="339"/>
      <c r="AF1051" s="339"/>
      <c r="AG1051" s="339"/>
      <c r="AH1051" s="339"/>
      <c r="AI1051" s="339"/>
      <c r="AJ1051" s="339"/>
      <c r="AK1051" s="339"/>
    </row>
    <row r="1052" spans="1:37" ht="12.75" customHeight="1">
      <c r="A1052" s="339"/>
      <c r="B1052" s="466"/>
      <c r="C1052" s="339"/>
      <c r="D1052" s="339"/>
      <c r="E1052" s="339"/>
      <c r="F1052" s="339"/>
      <c r="G1052" s="339"/>
      <c r="H1052" s="339"/>
      <c r="I1052" s="339"/>
      <c r="J1052" s="339"/>
      <c r="K1052" s="339"/>
      <c r="L1052" s="339"/>
      <c r="M1052" s="340"/>
      <c r="N1052" s="339"/>
      <c r="O1052" s="339"/>
      <c r="P1052" s="339"/>
      <c r="Q1052" s="341"/>
      <c r="R1052" s="178"/>
      <c r="S1052" s="434"/>
      <c r="T1052" s="434"/>
      <c r="U1052" s="434"/>
      <c r="V1052" s="339"/>
      <c r="W1052" s="99">
        <f t="shared" si="17"/>
        <v>0</v>
      </c>
      <c r="X1052" s="339"/>
      <c r="Y1052" s="339"/>
      <c r="Z1052" s="339"/>
      <c r="AA1052" s="339"/>
      <c r="AB1052" s="339"/>
      <c r="AC1052" s="339"/>
      <c r="AD1052" s="339"/>
      <c r="AE1052" s="339"/>
      <c r="AF1052" s="339"/>
      <c r="AG1052" s="339"/>
      <c r="AH1052" s="339"/>
      <c r="AI1052" s="339"/>
      <c r="AJ1052" s="339"/>
      <c r="AK1052" s="339"/>
    </row>
    <row r="1053" spans="1:37" ht="12.75" customHeight="1">
      <c r="A1053" s="339"/>
      <c r="B1053" s="466"/>
      <c r="C1053" s="339"/>
      <c r="D1053" s="339"/>
      <c r="E1053" s="339"/>
      <c r="F1053" s="339"/>
      <c r="G1053" s="339"/>
      <c r="H1053" s="339"/>
      <c r="I1053" s="339"/>
      <c r="J1053" s="339"/>
      <c r="K1053" s="339"/>
      <c r="L1053" s="339"/>
      <c r="M1053" s="340"/>
      <c r="N1053" s="339"/>
      <c r="O1053" s="339"/>
      <c r="P1053" s="339"/>
      <c r="Q1053" s="341"/>
      <c r="R1053" s="178"/>
      <c r="S1053" s="434"/>
      <c r="T1053" s="434"/>
      <c r="U1053" s="434"/>
      <c r="V1053" s="339"/>
      <c r="W1053" s="99">
        <f t="shared" si="17"/>
        <v>0</v>
      </c>
      <c r="X1053" s="339"/>
      <c r="Y1053" s="339"/>
      <c r="Z1053" s="339"/>
      <c r="AA1053" s="339"/>
      <c r="AB1053" s="339"/>
      <c r="AC1053" s="339"/>
      <c r="AD1053" s="339"/>
      <c r="AE1053" s="339"/>
      <c r="AF1053" s="339"/>
      <c r="AG1053" s="339"/>
      <c r="AH1053" s="339"/>
      <c r="AI1053" s="339"/>
      <c r="AJ1053" s="339"/>
      <c r="AK1053" s="339"/>
    </row>
    <row r="1054" spans="1:37" ht="12.75" customHeight="1">
      <c r="A1054" s="339"/>
      <c r="B1054" s="466"/>
      <c r="C1054" s="339"/>
      <c r="D1054" s="339"/>
      <c r="E1054" s="339"/>
      <c r="F1054" s="339"/>
      <c r="G1054" s="339"/>
      <c r="H1054" s="339"/>
      <c r="I1054" s="339"/>
      <c r="J1054" s="339"/>
      <c r="K1054" s="339"/>
      <c r="L1054" s="339"/>
      <c r="M1054" s="340"/>
      <c r="N1054" s="339"/>
      <c r="O1054" s="339"/>
      <c r="P1054" s="339"/>
      <c r="Q1054" s="341"/>
      <c r="R1054" s="178"/>
      <c r="S1054" s="434"/>
      <c r="T1054" s="434"/>
      <c r="U1054" s="434"/>
      <c r="V1054" s="339"/>
      <c r="W1054" s="99">
        <f t="shared" si="17"/>
        <v>0</v>
      </c>
      <c r="X1054" s="339"/>
      <c r="Y1054" s="339"/>
      <c r="Z1054" s="339"/>
      <c r="AA1054" s="339"/>
      <c r="AB1054" s="339"/>
      <c r="AC1054" s="339"/>
      <c r="AD1054" s="339"/>
      <c r="AE1054" s="339"/>
      <c r="AF1054" s="339"/>
      <c r="AG1054" s="339"/>
      <c r="AH1054" s="339"/>
      <c r="AI1054" s="339"/>
      <c r="AJ1054" s="339"/>
      <c r="AK1054" s="339"/>
    </row>
    <row r="1055" spans="1:37" ht="12.75" customHeight="1">
      <c r="A1055" s="339"/>
      <c r="B1055" s="466"/>
      <c r="C1055" s="339"/>
      <c r="D1055" s="339"/>
      <c r="E1055" s="339"/>
      <c r="F1055" s="339"/>
      <c r="G1055" s="339"/>
      <c r="H1055" s="339"/>
      <c r="I1055" s="339"/>
      <c r="J1055" s="339"/>
      <c r="K1055" s="339"/>
      <c r="L1055" s="339"/>
      <c r="M1055" s="340"/>
      <c r="N1055" s="339"/>
      <c r="O1055" s="339"/>
      <c r="P1055" s="339"/>
      <c r="Q1055" s="341"/>
      <c r="R1055" s="178"/>
      <c r="S1055" s="434"/>
      <c r="T1055" s="434"/>
      <c r="U1055" s="434"/>
      <c r="V1055" s="339"/>
      <c r="W1055" s="99">
        <f t="shared" si="17"/>
        <v>0</v>
      </c>
      <c r="X1055" s="339"/>
      <c r="Y1055" s="339"/>
      <c r="Z1055" s="339"/>
      <c r="AA1055" s="339"/>
      <c r="AB1055" s="339"/>
      <c r="AC1055" s="339"/>
      <c r="AD1055" s="339"/>
      <c r="AE1055" s="339"/>
      <c r="AF1055" s="339"/>
      <c r="AG1055" s="339"/>
      <c r="AH1055" s="339"/>
      <c r="AI1055" s="339"/>
      <c r="AJ1055" s="339"/>
      <c r="AK1055" s="339"/>
    </row>
    <row r="1056" spans="1:37" ht="12.75" customHeight="1">
      <c r="A1056" s="339"/>
      <c r="B1056" s="466"/>
      <c r="C1056" s="339"/>
      <c r="D1056" s="339"/>
      <c r="E1056" s="339"/>
      <c r="F1056" s="339"/>
      <c r="G1056" s="339"/>
      <c r="H1056" s="339"/>
      <c r="I1056" s="339"/>
      <c r="J1056" s="339"/>
      <c r="K1056" s="339"/>
      <c r="L1056" s="339"/>
      <c r="M1056" s="340"/>
      <c r="N1056" s="339"/>
      <c r="O1056" s="339"/>
      <c r="P1056" s="339"/>
      <c r="Q1056" s="341"/>
      <c r="R1056" s="178"/>
      <c r="S1056" s="434"/>
      <c r="T1056" s="434"/>
      <c r="U1056" s="434"/>
      <c r="V1056" s="339"/>
      <c r="W1056" s="99">
        <f t="shared" si="17"/>
        <v>0</v>
      </c>
      <c r="X1056" s="339"/>
      <c r="Y1056" s="339"/>
      <c r="Z1056" s="339"/>
      <c r="AA1056" s="339"/>
      <c r="AB1056" s="339"/>
      <c r="AC1056" s="339"/>
      <c r="AD1056" s="339"/>
      <c r="AE1056" s="339"/>
      <c r="AF1056" s="339"/>
      <c r="AG1056" s="339"/>
      <c r="AH1056" s="339"/>
      <c r="AI1056" s="339"/>
      <c r="AJ1056" s="339"/>
      <c r="AK1056" s="339"/>
    </row>
    <row r="1057" spans="1:37" ht="12.75" customHeight="1">
      <c r="A1057" s="339"/>
      <c r="B1057" s="466"/>
      <c r="C1057" s="339"/>
      <c r="D1057" s="339"/>
      <c r="E1057" s="339"/>
      <c r="F1057" s="339"/>
      <c r="G1057" s="339"/>
      <c r="H1057" s="339"/>
      <c r="I1057" s="339"/>
      <c r="J1057" s="339"/>
      <c r="K1057" s="339"/>
      <c r="L1057" s="339"/>
      <c r="M1057" s="340"/>
      <c r="N1057" s="339"/>
      <c r="O1057" s="339"/>
      <c r="P1057" s="339"/>
      <c r="Q1057" s="341"/>
      <c r="R1057" s="178"/>
      <c r="S1057" s="434"/>
      <c r="T1057" s="434"/>
      <c r="U1057" s="434"/>
      <c r="V1057" s="339"/>
      <c r="W1057" s="99">
        <f t="shared" si="17"/>
        <v>0</v>
      </c>
      <c r="X1057" s="339"/>
      <c r="Y1057" s="339"/>
      <c r="Z1057" s="339"/>
      <c r="AA1057" s="339"/>
      <c r="AB1057" s="339"/>
      <c r="AC1057" s="339"/>
      <c r="AD1057" s="339"/>
      <c r="AE1057" s="339"/>
      <c r="AF1057" s="339"/>
      <c r="AG1057" s="339"/>
      <c r="AH1057" s="339"/>
      <c r="AI1057" s="339"/>
      <c r="AJ1057" s="339"/>
      <c r="AK1057" s="339"/>
    </row>
    <row r="1058" spans="1:37" ht="12.75" customHeight="1">
      <c r="A1058" s="339"/>
      <c r="B1058" s="466"/>
      <c r="C1058" s="339"/>
      <c r="D1058" s="339"/>
      <c r="E1058" s="339"/>
      <c r="F1058" s="339"/>
      <c r="G1058" s="339"/>
      <c r="H1058" s="339"/>
      <c r="I1058" s="339"/>
      <c r="J1058" s="339"/>
      <c r="K1058" s="339"/>
      <c r="L1058" s="339"/>
      <c r="M1058" s="340"/>
      <c r="N1058" s="339"/>
      <c r="O1058" s="339"/>
      <c r="P1058" s="339"/>
      <c r="Q1058" s="341"/>
      <c r="R1058" s="178"/>
      <c r="S1058" s="434"/>
      <c r="T1058" s="434"/>
      <c r="U1058" s="434"/>
      <c r="V1058" s="339"/>
      <c r="W1058" s="99">
        <f t="shared" si="17"/>
        <v>0</v>
      </c>
      <c r="X1058" s="339"/>
      <c r="Y1058" s="339"/>
      <c r="Z1058" s="339"/>
      <c r="AA1058" s="339"/>
      <c r="AB1058" s="339"/>
      <c r="AC1058" s="339"/>
      <c r="AD1058" s="339"/>
      <c r="AE1058" s="339"/>
      <c r="AF1058" s="339"/>
      <c r="AG1058" s="339"/>
      <c r="AH1058" s="339"/>
      <c r="AI1058" s="339"/>
      <c r="AJ1058" s="339"/>
      <c r="AK1058" s="339"/>
    </row>
    <row r="1059" spans="1:37" ht="12.75" customHeight="1">
      <c r="A1059" s="339"/>
      <c r="B1059" s="466"/>
      <c r="C1059" s="339"/>
      <c r="D1059" s="339"/>
      <c r="E1059" s="339"/>
      <c r="F1059" s="339"/>
      <c r="G1059" s="339"/>
      <c r="H1059" s="339"/>
      <c r="I1059" s="339"/>
      <c r="J1059" s="339"/>
      <c r="K1059" s="339"/>
      <c r="L1059" s="339"/>
      <c r="M1059" s="340"/>
      <c r="N1059" s="339"/>
      <c r="O1059" s="339"/>
      <c r="P1059" s="339"/>
      <c r="Q1059" s="341"/>
      <c r="R1059" s="178"/>
      <c r="S1059" s="434"/>
      <c r="T1059" s="434"/>
      <c r="U1059" s="434"/>
      <c r="V1059" s="339"/>
      <c r="W1059" s="99">
        <f t="shared" si="17"/>
        <v>0</v>
      </c>
      <c r="X1059" s="339"/>
      <c r="Y1059" s="339"/>
      <c r="Z1059" s="339"/>
      <c r="AA1059" s="339"/>
      <c r="AB1059" s="339"/>
      <c r="AC1059" s="339"/>
      <c r="AD1059" s="339"/>
      <c r="AE1059" s="339"/>
      <c r="AF1059" s="339"/>
      <c r="AG1059" s="339"/>
      <c r="AH1059" s="339"/>
      <c r="AI1059" s="339"/>
      <c r="AJ1059" s="339"/>
      <c r="AK1059" s="339"/>
    </row>
    <row r="1060" spans="1:37" ht="12.75" customHeight="1">
      <c r="A1060" s="339"/>
      <c r="B1060" s="466"/>
      <c r="C1060" s="339"/>
      <c r="D1060" s="339"/>
      <c r="E1060" s="339"/>
      <c r="F1060" s="339"/>
      <c r="G1060" s="339"/>
      <c r="H1060" s="339"/>
      <c r="I1060" s="339"/>
      <c r="J1060" s="339"/>
      <c r="K1060" s="339"/>
      <c r="L1060" s="339"/>
      <c r="M1060" s="340"/>
      <c r="N1060" s="339"/>
      <c r="O1060" s="339"/>
      <c r="P1060" s="339"/>
      <c r="Q1060" s="341"/>
      <c r="R1060" s="178"/>
      <c r="S1060" s="434"/>
      <c r="T1060" s="434"/>
      <c r="U1060" s="434"/>
      <c r="V1060" s="339"/>
      <c r="W1060" s="99">
        <f t="shared" si="17"/>
        <v>0</v>
      </c>
      <c r="X1060" s="339"/>
      <c r="Y1060" s="339"/>
      <c r="Z1060" s="339"/>
      <c r="AA1060" s="339"/>
      <c r="AB1060" s="339"/>
      <c r="AC1060" s="339"/>
      <c r="AD1060" s="339"/>
      <c r="AE1060" s="339"/>
      <c r="AF1060" s="339"/>
      <c r="AG1060" s="339"/>
      <c r="AH1060" s="339"/>
      <c r="AI1060" s="339"/>
      <c r="AJ1060" s="339"/>
      <c r="AK1060" s="339"/>
    </row>
    <row r="1061" spans="1:37" ht="12.75" customHeight="1">
      <c r="A1061" s="339"/>
      <c r="B1061" s="466"/>
      <c r="C1061" s="339"/>
      <c r="D1061" s="339"/>
      <c r="E1061" s="339"/>
      <c r="F1061" s="339"/>
      <c r="G1061" s="339"/>
      <c r="H1061" s="339"/>
      <c r="I1061" s="339"/>
      <c r="J1061" s="339"/>
      <c r="K1061" s="339"/>
      <c r="L1061" s="339"/>
      <c r="M1061" s="340"/>
      <c r="N1061" s="339"/>
      <c r="O1061" s="339"/>
      <c r="P1061" s="339"/>
      <c r="Q1061" s="341"/>
      <c r="R1061" s="178"/>
      <c r="S1061" s="434"/>
      <c r="T1061" s="434"/>
      <c r="U1061" s="434"/>
      <c r="V1061" s="339"/>
      <c r="W1061" s="99">
        <f t="shared" si="17"/>
        <v>0</v>
      </c>
      <c r="X1061" s="339"/>
      <c r="Y1061" s="339"/>
      <c r="Z1061" s="339"/>
      <c r="AA1061" s="339"/>
      <c r="AB1061" s="339"/>
      <c r="AC1061" s="339"/>
      <c r="AD1061" s="339"/>
      <c r="AE1061" s="339"/>
      <c r="AF1061" s="339"/>
      <c r="AG1061" s="339"/>
      <c r="AH1061" s="339"/>
      <c r="AI1061" s="339"/>
      <c r="AJ1061" s="339"/>
      <c r="AK1061" s="339"/>
    </row>
    <row r="1062" spans="1:37" ht="12.75" customHeight="1">
      <c r="A1062" s="339"/>
      <c r="B1062" s="466"/>
      <c r="C1062" s="339"/>
      <c r="D1062" s="339"/>
      <c r="E1062" s="339"/>
      <c r="F1062" s="339"/>
      <c r="G1062" s="339"/>
      <c r="H1062" s="339"/>
      <c r="I1062" s="339"/>
      <c r="J1062" s="339"/>
      <c r="K1062" s="339"/>
      <c r="L1062" s="339"/>
      <c r="M1062" s="340"/>
      <c r="N1062" s="339"/>
      <c r="O1062" s="339"/>
      <c r="P1062" s="339"/>
      <c r="Q1062" s="341"/>
      <c r="R1062" s="178"/>
      <c r="S1062" s="434"/>
      <c r="T1062" s="434"/>
      <c r="U1062" s="434"/>
      <c r="V1062" s="339"/>
      <c r="W1062" s="99">
        <f t="shared" si="17"/>
        <v>0</v>
      </c>
      <c r="X1062" s="339"/>
      <c r="Y1062" s="339"/>
      <c r="Z1062" s="339"/>
      <c r="AA1062" s="339"/>
      <c r="AB1062" s="339"/>
      <c r="AC1062" s="339"/>
      <c r="AD1062" s="339"/>
      <c r="AE1062" s="339"/>
      <c r="AF1062" s="339"/>
      <c r="AG1062" s="339"/>
      <c r="AH1062" s="339"/>
      <c r="AI1062" s="339"/>
      <c r="AJ1062" s="339"/>
      <c r="AK1062" s="339"/>
    </row>
    <row r="1063" spans="1:37" ht="12.75" customHeight="1">
      <c r="A1063" s="339"/>
      <c r="B1063" s="466"/>
      <c r="C1063" s="339"/>
      <c r="D1063" s="339"/>
      <c r="E1063" s="339"/>
      <c r="F1063" s="339"/>
      <c r="G1063" s="339"/>
      <c r="H1063" s="339"/>
      <c r="I1063" s="339"/>
      <c r="J1063" s="339"/>
      <c r="K1063" s="339"/>
      <c r="L1063" s="339"/>
      <c r="M1063" s="340"/>
      <c r="N1063" s="339"/>
      <c r="O1063" s="339"/>
      <c r="P1063" s="339"/>
      <c r="Q1063" s="341"/>
      <c r="R1063" s="178"/>
      <c r="S1063" s="434"/>
      <c r="T1063" s="434"/>
      <c r="U1063" s="434"/>
      <c r="V1063" s="339"/>
      <c r="W1063" s="99">
        <f t="shared" si="17"/>
        <v>0</v>
      </c>
      <c r="X1063" s="339"/>
      <c r="Y1063" s="339"/>
      <c r="Z1063" s="339"/>
      <c r="AA1063" s="339"/>
      <c r="AB1063" s="339"/>
      <c r="AC1063" s="339"/>
      <c r="AD1063" s="339"/>
      <c r="AE1063" s="339"/>
      <c r="AF1063" s="339"/>
      <c r="AG1063" s="339"/>
      <c r="AH1063" s="339"/>
      <c r="AI1063" s="339"/>
      <c r="AJ1063" s="339"/>
      <c r="AK1063" s="339"/>
    </row>
    <row r="1064" spans="1:37" ht="12.75" customHeight="1">
      <c r="A1064" s="339"/>
      <c r="B1064" s="466"/>
      <c r="C1064" s="339"/>
      <c r="D1064" s="339"/>
      <c r="E1064" s="339"/>
      <c r="F1064" s="339"/>
      <c r="G1064" s="339"/>
      <c r="H1064" s="339"/>
      <c r="I1064" s="339"/>
      <c r="J1064" s="339"/>
      <c r="K1064" s="339"/>
      <c r="L1064" s="339"/>
      <c r="M1064" s="340"/>
      <c r="N1064" s="339"/>
      <c r="O1064" s="339"/>
      <c r="P1064" s="339"/>
      <c r="Q1064" s="341"/>
      <c r="R1064" s="178"/>
      <c r="S1064" s="434"/>
      <c r="T1064" s="434"/>
      <c r="U1064" s="434"/>
      <c r="V1064" s="339"/>
      <c r="W1064" s="99">
        <f t="shared" si="17"/>
        <v>0</v>
      </c>
      <c r="X1064" s="339"/>
      <c r="Y1064" s="339"/>
      <c r="Z1064" s="339"/>
      <c r="AA1064" s="339"/>
      <c r="AB1064" s="339"/>
      <c r="AC1064" s="339"/>
      <c r="AD1064" s="339"/>
      <c r="AE1064" s="339"/>
      <c r="AF1064" s="339"/>
      <c r="AG1064" s="339"/>
      <c r="AH1064" s="339"/>
      <c r="AI1064" s="339"/>
      <c r="AJ1064" s="339"/>
      <c r="AK1064" s="339"/>
    </row>
    <row r="1065" spans="1:37" ht="12.75" customHeight="1">
      <c r="A1065" s="339"/>
      <c r="B1065" s="466"/>
      <c r="C1065" s="339"/>
      <c r="D1065" s="339"/>
      <c r="E1065" s="339"/>
      <c r="F1065" s="339"/>
      <c r="G1065" s="339"/>
      <c r="H1065" s="339"/>
      <c r="I1065" s="339"/>
      <c r="J1065" s="339"/>
      <c r="K1065" s="339"/>
      <c r="L1065" s="339"/>
      <c r="M1065" s="340"/>
      <c r="N1065" s="339"/>
      <c r="O1065" s="339"/>
      <c r="P1065" s="339"/>
      <c r="Q1065" s="341"/>
      <c r="R1065" s="178"/>
      <c r="S1065" s="434"/>
      <c r="T1065" s="434"/>
      <c r="U1065" s="434"/>
      <c r="V1065" s="339"/>
      <c r="W1065" s="99">
        <f t="shared" si="17"/>
        <v>0</v>
      </c>
      <c r="X1065" s="339"/>
      <c r="Y1065" s="339"/>
      <c r="Z1065" s="339"/>
      <c r="AA1065" s="339"/>
      <c r="AB1065" s="339"/>
      <c r="AC1065" s="339"/>
      <c r="AD1065" s="339"/>
      <c r="AE1065" s="339"/>
      <c r="AF1065" s="339"/>
      <c r="AG1065" s="339"/>
      <c r="AH1065" s="339"/>
      <c r="AI1065" s="339"/>
      <c r="AJ1065" s="339"/>
      <c r="AK1065" s="339"/>
    </row>
    <row r="1066" spans="1:37" ht="12.75" customHeight="1">
      <c r="A1066" s="339"/>
      <c r="B1066" s="466"/>
      <c r="C1066" s="339"/>
      <c r="D1066" s="339"/>
      <c r="E1066" s="339"/>
      <c r="F1066" s="339"/>
      <c r="G1066" s="339"/>
      <c r="H1066" s="339"/>
      <c r="I1066" s="339"/>
      <c r="J1066" s="339"/>
      <c r="K1066" s="339"/>
      <c r="L1066" s="339"/>
      <c r="M1066" s="340"/>
      <c r="N1066" s="339"/>
      <c r="O1066" s="339"/>
      <c r="P1066" s="339"/>
      <c r="Q1066" s="341"/>
      <c r="R1066" s="178"/>
      <c r="S1066" s="434"/>
      <c r="T1066" s="434"/>
      <c r="U1066" s="434"/>
      <c r="V1066" s="339"/>
      <c r="W1066" s="99">
        <f t="shared" si="17"/>
        <v>0</v>
      </c>
      <c r="X1066" s="339"/>
      <c r="Y1066" s="339"/>
      <c r="Z1066" s="339"/>
      <c r="AA1066" s="339"/>
      <c r="AB1066" s="339"/>
      <c r="AC1066" s="339"/>
      <c r="AD1066" s="339"/>
      <c r="AE1066" s="339"/>
      <c r="AF1066" s="339"/>
      <c r="AG1066" s="339"/>
      <c r="AH1066" s="339"/>
      <c r="AI1066" s="339"/>
      <c r="AJ1066" s="339"/>
      <c r="AK1066" s="339"/>
    </row>
    <row r="1067" spans="1:37" ht="12.75" customHeight="1">
      <c r="A1067" s="339"/>
      <c r="B1067" s="466"/>
      <c r="C1067" s="339"/>
      <c r="D1067" s="339"/>
      <c r="E1067" s="339"/>
      <c r="F1067" s="339"/>
      <c r="G1067" s="339"/>
      <c r="H1067" s="339"/>
      <c r="I1067" s="339"/>
      <c r="J1067" s="339"/>
      <c r="K1067" s="339"/>
      <c r="L1067" s="339"/>
      <c r="M1067" s="340"/>
      <c r="N1067" s="339"/>
      <c r="O1067" s="339"/>
      <c r="P1067" s="339"/>
      <c r="Q1067" s="341"/>
      <c r="R1067" s="178"/>
      <c r="S1067" s="434"/>
      <c r="T1067" s="434"/>
      <c r="U1067" s="434"/>
      <c r="V1067" s="339"/>
      <c r="W1067" s="99">
        <f t="shared" si="17"/>
        <v>0</v>
      </c>
      <c r="X1067" s="339"/>
      <c r="Y1067" s="339"/>
      <c r="Z1067" s="339"/>
      <c r="AA1067" s="339"/>
      <c r="AB1067" s="339"/>
      <c r="AC1067" s="339"/>
      <c r="AD1067" s="339"/>
      <c r="AE1067" s="339"/>
      <c r="AF1067" s="339"/>
      <c r="AG1067" s="339"/>
      <c r="AH1067" s="339"/>
      <c r="AI1067" s="339"/>
      <c r="AJ1067" s="339"/>
      <c r="AK1067" s="339"/>
    </row>
    <row r="1068" spans="1:37" ht="12.75" customHeight="1">
      <c r="A1068" s="339"/>
      <c r="B1068" s="466"/>
      <c r="C1068" s="339"/>
      <c r="D1068" s="339"/>
      <c r="E1068" s="339"/>
      <c r="F1068" s="339"/>
      <c r="G1068" s="339"/>
      <c r="H1068" s="339"/>
      <c r="I1068" s="339"/>
      <c r="J1068" s="339"/>
      <c r="K1068" s="339"/>
      <c r="L1068" s="339"/>
      <c r="M1068" s="340"/>
      <c r="N1068" s="339"/>
      <c r="O1068" s="339"/>
      <c r="P1068" s="339"/>
      <c r="Q1068" s="341"/>
      <c r="R1068" s="178"/>
      <c r="S1068" s="434"/>
      <c r="T1068" s="434"/>
      <c r="U1068" s="434"/>
      <c r="V1068" s="339"/>
      <c r="W1068" s="99">
        <f t="shared" si="17"/>
        <v>0</v>
      </c>
      <c r="X1068" s="339"/>
      <c r="Y1068" s="339"/>
      <c r="Z1068" s="339"/>
      <c r="AA1068" s="339"/>
      <c r="AB1068" s="339"/>
      <c r="AC1068" s="339"/>
      <c r="AD1068" s="339"/>
      <c r="AE1068" s="339"/>
      <c r="AF1068" s="339"/>
      <c r="AG1068" s="339"/>
      <c r="AH1068" s="339"/>
      <c r="AI1068" s="339"/>
      <c r="AJ1068" s="339"/>
      <c r="AK1068" s="339"/>
    </row>
    <row r="1069" spans="1:37" ht="12.75" customHeight="1">
      <c r="A1069" s="339"/>
      <c r="B1069" s="466"/>
      <c r="C1069" s="339"/>
      <c r="D1069" s="339"/>
      <c r="E1069" s="339"/>
      <c r="F1069" s="339"/>
      <c r="G1069" s="339"/>
      <c r="H1069" s="339"/>
      <c r="I1069" s="339"/>
      <c r="J1069" s="339"/>
      <c r="K1069" s="339"/>
      <c r="L1069" s="339"/>
      <c r="M1069" s="340"/>
      <c r="N1069" s="339"/>
      <c r="O1069" s="339"/>
      <c r="P1069" s="339"/>
      <c r="Q1069" s="341"/>
      <c r="R1069" s="178"/>
      <c r="S1069" s="434"/>
      <c r="T1069" s="434"/>
      <c r="U1069" s="434"/>
      <c r="V1069" s="339"/>
      <c r="W1069" s="99">
        <f t="shared" si="17"/>
        <v>0</v>
      </c>
      <c r="X1069" s="339"/>
      <c r="Y1069" s="339"/>
      <c r="Z1069" s="339"/>
      <c r="AA1069" s="339"/>
      <c r="AB1069" s="339"/>
      <c r="AC1069" s="339"/>
      <c r="AD1069" s="339"/>
      <c r="AE1069" s="339"/>
      <c r="AF1069" s="339"/>
      <c r="AG1069" s="339"/>
      <c r="AH1069" s="339"/>
      <c r="AI1069" s="339"/>
      <c r="AJ1069" s="339"/>
      <c r="AK1069" s="339"/>
    </row>
    <row r="1070" spans="1:37" ht="12.75" customHeight="1">
      <c r="A1070" s="339"/>
      <c r="B1070" s="466"/>
      <c r="C1070" s="339"/>
      <c r="D1070" s="339"/>
      <c r="E1070" s="339"/>
      <c r="F1070" s="339"/>
      <c r="G1070" s="339"/>
      <c r="H1070" s="339"/>
      <c r="I1070" s="339"/>
      <c r="J1070" s="339"/>
      <c r="K1070" s="339"/>
      <c r="L1070" s="339"/>
      <c r="M1070" s="340"/>
      <c r="N1070" s="339"/>
      <c r="O1070" s="339"/>
      <c r="P1070" s="339"/>
      <c r="Q1070" s="341"/>
      <c r="R1070" s="178"/>
      <c r="S1070" s="434"/>
      <c r="T1070" s="434"/>
      <c r="U1070" s="434"/>
      <c r="V1070" s="339"/>
      <c r="W1070" s="99">
        <f t="shared" si="17"/>
        <v>0</v>
      </c>
      <c r="X1070" s="339"/>
      <c r="Y1070" s="339"/>
      <c r="Z1070" s="339"/>
      <c r="AA1070" s="339"/>
      <c r="AB1070" s="339"/>
      <c r="AC1070" s="339"/>
      <c r="AD1070" s="339"/>
      <c r="AE1070" s="339"/>
      <c r="AF1070" s="339"/>
      <c r="AG1070" s="339"/>
      <c r="AH1070" s="339"/>
      <c r="AI1070" s="339"/>
      <c r="AJ1070" s="339"/>
      <c r="AK1070" s="339"/>
    </row>
    <row r="1071" spans="1:37" ht="12.75" customHeight="1">
      <c r="A1071" s="339"/>
      <c r="B1071" s="466"/>
      <c r="C1071" s="339"/>
      <c r="D1071" s="339"/>
      <c r="E1071" s="339"/>
      <c r="F1071" s="339"/>
      <c r="G1071" s="339"/>
      <c r="H1071" s="339"/>
      <c r="I1071" s="339"/>
      <c r="J1071" s="339"/>
      <c r="K1071" s="339"/>
      <c r="L1071" s="339"/>
      <c r="M1071" s="340"/>
      <c r="N1071" s="339"/>
      <c r="O1071" s="339"/>
      <c r="P1071" s="339"/>
      <c r="Q1071" s="341"/>
      <c r="R1071" s="178"/>
      <c r="S1071" s="434"/>
      <c r="T1071" s="434"/>
      <c r="U1071" s="434"/>
      <c r="V1071" s="339"/>
      <c r="W1071" s="99">
        <f t="shared" si="17"/>
        <v>0</v>
      </c>
      <c r="X1071" s="339"/>
      <c r="Y1071" s="339"/>
      <c r="Z1071" s="339"/>
      <c r="AA1071" s="339"/>
      <c r="AB1071" s="339"/>
      <c r="AC1071" s="339"/>
      <c r="AD1071" s="339"/>
      <c r="AE1071" s="339"/>
      <c r="AF1071" s="339"/>
      <c r="AG1071" s="339"/>
      <c r="AH1071" s="339"/>
      <c r="AI1071" s="339"/>
      <c r="AJ1071" s="339"/>
      <c r="AK1071" s="339"/>
    </row>
    <row r="1072" spans="1:37" ht="12.75" customHeight="1">
      <c r="A1072" s="339"/>
      <c r="B1072" s="466"/>
      <c r="C1072" s="339"/>
      <c r="D1072" s="339"/>
      <c r="E1072" s="339"/>
      <c r="F1072" s="339"/>
      <c r="G1072" s="339"/>
      <c r="H1072" s="339"/>
      <c r="I1072" s="339"/>
      <c r="J1072" s="339"/>
      <c r="K1072" s="339"/>
      <c r="L1072" s="339"/>
      <c r="M1072" s="340"/>
      <c r="N1072" s="339"/>
      <c r="O1072" s="339"/>
      <c r="P1072" s="339"/>
      <c r="Q1072" s="341"/>
      <c r="R1072" s="178"/>
      <c r="S1072" s="434"/>
      <c r="T1072" s="434"/>
      <c r="U1072" s="434"/>
      <c r="V1072" s="339"/>
      <c r="W1072" s="99">
        <f t="shared" si="17"/>
        <v>0</v>
      </c>
      <c r="X1072" s="339"/>
      <c r="Y1072" s="339"/>
      <c r="Z1072" s="339"/>
      <c r="AA1072" s="339"/>
      <c r="AB1072" s="339"/>
      <c r="AC1072" s="339"/>
      <c r="AD1072" s="339"/>
      <c r="AE1072" s="339"/>
      <c r="AF1072" s="339"/>
      <c r="AG1072" s="339"/>
      <c r="AH1072" s="339"/>
      <c r="AI1072" s="339"/>
      <c r="AJ1072" s="339"/>
      <c r="AK1072" s="339"/>
    </row>
    <row r="1073" spans="1:37" ht="12.75" customHeight="1">
      <c r="A1073" s="339"/>
      <c r="B1073" s="466"/>
      <c r="C1073" s="339"/>
      <c r="D1073" s="339"/>
      <c r="E1073" s="339"/>
      <c r="F1073" s="339"/>
      <c r="G1073" s="339"/>
      <c r="H1073" s="339"/>
      <c r="I1073" s="339"/>
      <c r="J1073" s="339"/>
      <c r="K1073" s="339"/>
      <c r="L1073" s="339"/>
      <c r="M1073" s="340"/>
      <c r="N1073" s="339"/>
      <c r="O1073" s="339"/>
      <c r="P1073" s="339"/>
      <c r="Q1073" s="341"/>
      <c r="R1073" s="178"/>
      <c r="S1073" s="434"/>
      <c r="T1073" s="434"/>
      <c r="U1073" s="434"/>
      <c r="V1073" s="339"/>
      <c r="W1073" s="99">
        <f t="shared" si="17"/>
        <v>0</v>
      </c>
      <c r="X1073" s="339"/>
      <c r="Y1073" s="339"/>
      <c r="Z1073" s="339"/>
      <c r="AA1073" s="339"/>
      <c r="AB1073" s="339"/>
      <c r="AC1073" s="339"/>
      <c r="AD1073" s="339"/>
      <c r="AE1073" s="339"/>
      <c r="AF1073" s="339"/>
      <c r="AG1073" s="339"/>
      <c r="AH1073" s="339"/>
      <c r="AI1073" s="339"/>
      <c r="AJ1073" s="339"/>
      <c r="AK1073" s="339"/>
    </row>
    <row r="1074" spans="1:37" ht="12.75" customHeight="1">
      <c r="A1074" s="339"/>
      <c r="B1074" s="466"/>
      <c r="C1074" s="339"/>
      <c r="D1074" s="339"/>
      <c r="E1074" s="339"/>
      <c r="F1074" s="339"/>
      <c r="G1074" s="339"/>
      <c r="H1074" s="339"/>
      <c r="I1074" s="339"/>
      <c r="J1074" s="339"/>
      <c r="K1074" s="339"/>
      <c r="L1074" s="339"/>
      <c r="M1074" s="340"/>
      <c r="N1074" s="339"/>
      <c r="O1074" s="339"/>
      <c r="P1074" s="339"/>
      <c r="Q1074" s="341"/>
      <c r="R1074" s="178"/>
      <c r="S1074" s="434"/>
      <c r="T1074" s="434"/>
      <c r="U1074" s="434"/>
      <c r="V1074" s="339"/>
      <c r="W1074" s="99">
        <f t="shared" si="17"/>
        <v>0</v>
      </c>
      <c r="X1074" s="339"/>
      <c r="Y1074" s="339"/>
      <c r="Z1074" s="339"/>
      <c r="AA1074" s="339"/>
      <c r="AB1074" s="339"/>
      <c r="AC1074" s="339"/>
      <c r="AD1074" s="339"/>
      <c r="AE1074" s="339"/>
      <c r="AF1074" s="339"/>
      <c r="AG1074" s="339"/>
      <c r="AH1074" s="339"/>
      <c r="AI1074" s="339"/>
      <c r="AJ1074" s="339"/>
      <c r="AK1074" s="339"/>
    </row>
    <row r="1075" spans="1:37" ht="12.75" customHeight="1">
      <c r="A1075" s="339"/>
      <c r="B1075" s="466"/>
      <c r="C1075" s="339"/>
      <c r="D1075" s="339"/>
      <c r="E1075" s="339"/>
      <c r="F1075" s="339"/>
      <c r="G1075" s="339"/>
      <c r="H1075" s="339"/>
      <c r="I1075" s="339"/>
      <c r="J1075" s="339"/>
      <c r="K1075" s="339"/>
      <c r="L1075" s="339"/>
      <c r="M1075" s="340"/>
      <c r="N1075" s="339"/>
      <c r="O1075" s="339"/>
      <c r="P1075" s="339"/>
      <c r="Q1075" s="341"/>
      <c r="R1075" s="178"/>
      <c r="S1075" s="434"/>
      <c r="T1075" s="434"/>
      <c r="U1075" s="434"/>
      <c r="V1075" s="339"/>
      <c r="W1075" s="99">
        <f t="shared" si="17"/>
        <v>0</v>
      </c>
      <c r="X1075" s="339"/>
      <c r="Y1075" s="339"/>
      <c r="Z1075" s="339"/>
      <c r="AA1075" s="339"/>
      <c r="AB1075" s="339"/>
      <c r="AC1075" s="339"/>
      <c r="AD1075" s="339"/>
      <c r="AE1075" s="339"/>
      <c r="AF1075" s="339"/>
      <c r="AG1075" s="339"/>
      <c r="AH1075" s="339"/>
      <c r="AI1075" s="339"/>
      <c r="AJ1075" s="339"/>
      <c r="AK1075" s="339"/>
    </row>
    <row r="1076" spans="1:37" ht="12.75" customHeight="1">
      <c r="A1076" s="339"/>
      <c r="B1076" s="466"/>
      <c r="C1076" s="339"/>
      <c r="D1076" s="339"/>
      <c r="E1076" s="339"/>
      <c r="F1076" s="339"/>
      <c r="G1076" s="339"/>
      <c r="H1076" s="339"/>
      <c r="I1076" s="339"/>
      <c r="J1076" s="339"/>
      <c r="K1076" s="339"/>
      <c r="L1076" s="339"/>
      <c r="M1076" s="340"/>
      <c r="N1076" s="339"/>
      <c r="O1076" s="339"/>
      <c r="P1076" s="339"/>
      <c r="Q1076" s="341"/>
      <c r="R1076" s="178"/>
      <c r="S1076" s="434"/>
      <c r="T1076" s="434"/>
      <c r="U1076" s="434"/>
      <c r="V1076" s="339"/>
      <c r="W1076" s="99">
        <f t="shared" si="17"/>
        <v>0</v>
      </c>
      <c r="X1076" s="339"/>
      <c r="Y1076" s="339"/>
      <c r="Z1076" s="339"/>
      <c r="AA1076" s="339"/>
      <c r="AB1076" s="339"/>
      <c r="AC1076" s="339"/>
      <c r="AD1076" s="339"/>
      <c r="AE1076" s="339"/>
      <c r="AF1076" s="339"/>
      <c r="AG1076" s="339"/>
      <c r="AH1076" s="339"/>
      <c r="AI1076" s="339"/>
      <c r="AJ1076" s="339"/>
      <c r="AK1076" s="339"/>
    </row>
    <row r="1077" spans="1:37" ht="12.75" customHeight="1">
      <c r="A1077" s="339"/>
      <c r="B1077" s="466"/>
      <c r="C1077" s="339"/>
      <c r="D1077" s="339"/>
      <c r="E1077" s="339"/>
      <c r="F1077" s="339"/>
      <c r="G1077" s="339"/>
      <c r="H1077" s="339"/>
      <c r="I1077" s="339"/>
      <c r="J1077" s="339"/>
      <c r="K1077" s="339"/>
      <c r="L1077" s="339"/>
      <c r="M1077" s="340"/>
      <c r="N1077" s="339"/>
      <c r="O1077" s="339"/>
      <c r="P1077" s="339"/>
      <c r="Q1077" s="341"/>
      <c r="R1077" s="178"/>
      <c r="S1077" s="434"/>
      <c r="T1077" s="434"/>
      <c r="U1077" s="434"/>
      <c r="V1077" s="339"/>
      <c r="W1077" s="99">
        <f t="shared" si="17"/>
        <v>0</v>
      </c>
      <c r="X1077" s="339"/>
      <c r="Y1077" s="339"/>
      <c r="Z1077" s="339"/>
      <c r="AA1077" s="339"/>
      <c r="AB1077" s="339"/>
      <c r="AC1077" s="339"/>
      <c r="AD1077" s="339"/>
      <c r="AE1077" s="339"/>
      <c r="AF1077" s="339"/>
      <c r="AG1077" s="339"/>
      <c r="AH1077" s="339"/>
      <c r="AI1077" s="339"/>
      <c r="AJ1077" s="339"/>
      <c r="AK1077" s="339"/>
    </row>
    <row r="1078" spans="1:37" ht="12.75" customHeight="1">
      <c r="A1078" s="339"/>
      <c r="B1078" s="466"/>
      <c r="C1078" s="339"/>
      <c r="D1078" s="339"/>
      <c r="E1078" s="339"/>
      <c r="F1078" s="339"/>
      <c r="G1078" s="339"/>
      <c r="H1078" s="339"/>
      <c r="I1078" s="339"/>
      <c r="J1078" s="339"/>
      <c r="K1078" s="339"/>
      <c r="L1078" s="339"/>
      <c r="M1078" s="340"/>
      <c r="N1078" s="339"/>
      <c r="O1078" s="339"/>
      <c r="P1078" s="339"/>
      <c r="Q1078" s="341"/>
      <c r="R1078" s="178"/>
      <c r="S1078" s="434"/>
      <c r="T1078" s="434"/>
      <c r="U1078" s="434"/>
      <c r="V1078" s="339"/>
      <c r="W1078" s="99">
        <f t="shared" si="17"/>
        <v>0</v>
      </c>
      <c r="X1078" s="339"/>
      <c r="Y1078" s="339"/>
      <c r="Z1078" s="339"/>
      <c r="AA1078" s="339"/>
      <c r="AB1078" s="339"/>
      <c r="AC1078" s="339"/>
      <c r="AD1078" s="339"/>
      <c r="AE1078" s="339"/>
      <c r="AF1078" s="339"/>
      <c r="AG1078" s="339"/>
      <c r="AH1078" s="339"/>
      <c r="AI1078" s="339"/>
      <c r="AJ1078" s="339"/>
      <c r="AK1078" s="339"/>
    </row>
    <row r="1079" spans="1:37" ht="12.75" customHeight="1">
      <c r="A1079" s="339"/>
      <c r="B1079" s="466"/>
      <c r="C1079" s="339"/>
      <c r="D1079" s="339"/>
      <c r="E1079" s="339"/>
      <c r="F1079" s="339"/>
      <c r="G1079" s="339"/>
      <c r="H1079" s="339"/>
      <c r="I1079" s="339"/>
      <c r="J1079" s="339"/>
      <c r="K1079" s="339"/>
      <c r="L1079" s="339"/>
      <c r="M1079" s="340"/>
      <c r="N1079" s="339"/>
      <c r="O1079" s="339"/>
      <c r="P1079" s="339"/>
      <c r="Q1079" s="341"/>
      <c r="R1079" s="178"/>
      <c r="S1079" s="434"/>
      <c r="T1079" s="434"/>
      <c r="U1079" s="434"/>
      <c r="V1079" s="339"/>
      <c r="W1079" s="99">
        <f t="shared" si="17"/>
        <v>0</v>
      </c>
      <c r="X1079" s="339"/>
      <c r="Y1079" s="339"/>
      <c r="Z1079" s="339"/>
      <c r="AA1079" s="339"/>
      <c r="AB1079" s="339"/>
      <c r="AC1079" s="339"/>
      <c r="AD1079" s="339"/>
      <c r="AE1079" s="339"/>
      <c r="AF1079" s="339"/>
      <c r="AG1079" s="339"/>
      <c r="AH1079" s="339"/>
      <c r="AI1079" s="339"/>
      <c r="AJ1079" s="339"/>
      <c r="AK1079" s="339"/>
    </row>
    <row r="1080" spans="1:37" ht="12.75" customHeight="1">
      <c r="A1080" s="339"/>
      <c r="B1080" s="466"/>
      <c r="C1080" s="339"/>
      <c r="D1080" s="339"/>
      <c r="E1080" s="339"/>
      <c r="F1080" s="339"/>
      <c r="G1080" s="339"/>
      <c r="H1080" s="339"/>
      <c r="I1080" s="339"/>
      <c r="J1080" s="339"/>
      <c r="K1080" s="339"/>
      <c r="L1080" s="339"/>
      <c r="M1080" s="340"/>
      <c r="N1080" s="339"/>
      <c r="O1080" s="339"/>
      <c r="P1080" s="339"/>
      <c r="Q1080" s="341"/>
      <c r="R1080" s="178"/>
      <c r="S1080" s="434"/>
      <c r="T1080" s="434"/>
      <c r="U1080" s="434"/>
      <c r="V1080" s="339"/>
      <c r="W1080" s="99">
        <f t="shared" si="17"/>
        <v>0</v>
      </c>
      <c r="X1080" s="339"/>
      <c r="Y1080" s="339"/>
      <c r="Z1080" s="339"/>
      <c r="AA1080" s="339"/>
      <c r="AB1080" s="339"/>
      <c r="AC1080" s="339"/>
      <c r="AD1080" s="339"/>
      <c r="AE1080" s="339"/>
      <c r="AF1080" s="339"/>
      <c r="AG1080" s="339"/>
      <c r="AH1080" s="339"/>
      <c r="AI1080" s="339"/>
      <c r="AJ1080" s="339"/>
      <c r="AK1080" s="339"/>
    </row>
    <row r="1081" spans="1:37" ht="12.75" customHeight="1">
      <c r="A1081" s="339"/>
      <c r="B1081" s="466"/>
      <c r="C1081" s="339"/>
      <c r="D1081" s="339"/>
      <c r="E1081" s="339"/>
      <c r="F1081" s="339"/>
      <c r="G1081" s="339"/>
      <c r="H1081" s="339"/>
      <c r="I1081" s="339"/>
      <c r="J1081" s="339"/>
      <c r="K1081" s="339"/>
      <c r="L1081" s="339"/>
      <c r="M1081" s="340"/>
      <c r="N1081" s="339"/>
      <c r="O1081" s="339"/>
      <c r="P1081" s="339"/>
      <c r="Q1081" s="341"/>
      <c r="R1081" s="178"/>
      <c r="S1081" s="434"/>
      <c r="T1081" s="434"/>
      <c r="U1081" s="434"/>
      <c r="V1081" s="339"/>
      <c r="W1081" s="99">
        <f t="shared" si="17"/>
        <v>0</v>
      </c>
      <c r="X1081" s="339"/>
      <c r="Y1081" s="339"/>
      <c r="Z1081" s="339"/>
      <c r="AA1081" s="339"/>
      <c r="AB1081" s="339"/>
      <c r="AC1081" s="339"/>
      <c r="AD1081" s="339"/>
      <c r="AE1081" s="339"/>
      <c r="AF1081" s="339"/>
      <c r="AG1081" s="339"/>
      <c r="AH1081" s="339"/>
      <c r="AI1081" s="339"/>
      <c r="AJ1081" s="339"/>
      <c r="AK1081" s="339"/>
    </row>
    <row r="1082" spans="1:37" ht="12.75" customHeight="1">
      <c r="A1082" s="339"/>
      <c r="B1082" s="466"/>
      <c r="C1082" s="339"/>
      <c r="D1082" s="339"/>
      <c r="E1082" s="339"/>
      <c r="F1082" s="339"/>
      <c r="G1082" s="339"/>
      <c r="H1082" s="339"/>
      <c r="I1082" s="339"/>
      <c r="J1082" s="339"/>
      <c r="K1082" s="339"/>
      <c r="L1082" s="339"/>
      <c r="M1082" s="340"/>
      <c r="N1082" s="339"/>
      <c r="O1082" s="339"/>
      <c r="P1082" s="339"/>
      <c r="Q1082" s="341"/>
      <c r="R1082" s="178"/>
      <c r="S1082" s="434"/>
      <c r="T1082" s="434"/>
      <c r="U1082" s="434"/>
      <c r="V1082" s="339"/>
      <c r="W1082" s="99">
        <f t="shared" si="17"/>
        <v>0</v>
      </c>
      <c r="X1082" s="339"/>
      <c r="Y1082" s="339"/>
      <c r="Z1082" s="339"/>
      <c r="AA1082" s="339"/>
      <c r="AB1082" s="339"/>
      <c r="AC1082" s="339"/>
      <c r="AD1082" s="339"/>
      <c r="AE1082" s="339"/>
      <c r="AF1082" s="339"/>
      <c r="AG1082" s="339"/>
      <c r="AH1082" s="339"/>
      <c r="AI1082" s="339"/>
      <c r="AJ1082" s="339"/>
      <c r="AK1082" s="339"/>
    </row>
    <row r="1083" spans="1:37" ht="12.75" customHeight="1">
      <c r="A1083" s="339"/>
      <c r="B1083" s="466"/>
      <c r="C1083" s="339"/>
      <c r="D1083" s="339"/>
      <c r="E1083" s="339"/>
      <c r="F1083" s="339"/>
      <c r="G1083" s="339"/>
      <c r="H1083" s="339"/>
      <c r="I1083" s="339"/>
      <c r="J1083" s="339"/>
      <c r="K1083" s="339"/>
      <c r="L1083" s="339"/>
      <c r="M1083" s="340"/>
      <c r="N1083" s="339"/>
      <c r="O1083" s="339"/>
      <c r="P1083" s="339"/>
      <c r="Q1083" s="341"/>
      <c r="R1083" s="178"/>
      <c r="S1083" s="434"/>
      <c r="T1083" s="434"/>
      <c r="U1083" s="434"/>
      <c r="V1083" s="339"/>
      <c r="W1083" s="99">
        <f t="shared" si="17"/>
        <v>0</v>
      </c>
      <c r="X1083" s="339"/>
      <c r="Y1083" s="339"/>
      <c r="Z1083" s="339"/>
      <c r="AA1083" s="339"/>
      <c r="AB1083" s="339"/>
      <c r="AC1083" s="339"/>
      <c r="AD1083" s="339"/>
      <c r="AE1083" s="339"/>
      <c r="AF1083" s="339"/>
      <c r="AG1083" s="339"/>
      <c r="AH1083" s="339"/>
      <c r="AI1083" s="339"/>
      <c r="AJ1083" s="339"/>
      <c r="AK1083" s="339"/>
    </row>
    <row r="1084" spans="1:37" ht="12.75" customHeight="1">
      <c r="A1084" s="339"/>
      <c r="B1084" s="466"/>
      <c r="C1084" s="339"/>
      <c r="D1084" s="339"/>
      <c r="E1084" s="339"/>
      <c r="F1084" s="339"/>
      <c r="G1084" s="339"/>
      <c r="H1084" s="339"/>
      <c r="I1084" s="339"/>
      <c r="J1084" s="339"/>
      <c r="K1084" s="339"/>
      <c r="L1084" s="339"/>
      <c r="M1084" s="340"/>
      <c r="N1084" s="339"/>
      <c r="O1084" s="339"/>
      <c r="P1084" s="339"/>
      <c r="Q1084" s="341"/>
      <c r="R1084" s="178"/>
      <c r="S1084" s="434"/>
      <c r="T1084" s="434"/>
      <c r="U1084" s="434"/>
      <c r="V1084" s="339"/>
      <c r="W1084" s="99">
        <f t="shared" si="17"/>
        <v>0</v>
      </c>
      <c r="X1084" s="339"/>
      <c r="Y1084" s="339"/>
      <c r="Z1084" s="339"/>
      <c r="AA1084" s="339"/>
      <c r="AB1084" s="339"/>
      <c r="AC1084" s="339"/>
      <c r="AD1084" s="339"/>
      <c r="AE1084" s="339"/>
      <c r="AF1084" s="339"/>
      <c r="AG1084" s="339"/>
      <c r="AH1084" s="339"/>
      <c r="AI1084" s="339"/>
      <c r="AJ1084" s="339"/>
      <c r="AK1084" s="339"/>
    </row>
    <row r="1085" spans="1:37" ht="12.75" customHeight="1">
      <c r="A1085" s="339"/>
      <c r="B1085" s="466"/>
      <c r="C1085" s="339"/>
      <c r="D1085" s="339"/>
      <c r="E1085" s="339"/>
      <c r="F1085" s="339"/>
      <c r="G1085" s="339"/>
      <c r="H1085" s="339"/>
      <c r="I1085" s="339"/>
      <c r="J1085" s="339"/>
      <c r="K1085" s="339"/>
      <c r="L1085" s="339"/>
      <c r="M1085" s="340"/>
      <c r="N1085" s="339"/>
      <c r="O1085" s="339"/>
      <c r="P1085" s="339"/>
      <c r="Q1085" s="341"/>
      <c r="R1085" s="178"/>
      <c r="S1085" s="434"/>
      <c r="T1085" s="434"/>
      <c r="U1085" s="434"/>
      <c r="V1085" s="339"/>
      <c r="W1085" s="99">
        <f t="shared" si="17"/>
        <v>0</v>
      </c>
      <c r="X1085" s="339"/>
      <c r="Y1085" s="339"/>
      <c r="Z1085" s="339"/>
      <c r="AA1085" s="339"/>
      <c r="AB1085" s="339"/>
      <c r="AC1085" s="339"/>
      <c r="AD1085" s="339"/>
      <c r="AE1085" s="339"/>
      <c r="AF1085" s="339"/>
      <c r="AG1085" s="339"/>
      <c r="AH1085" s="339"/>
      <c r="AI1085" s="339"/>
      <c r="AJ1085" s="339"/>
      <c r="AK1085" s="339"/>
    </row>
    <row r="1086" spans="1:37" ht="12.75" customHeight="1">
      <c r="A1086" s="339"/>
      <c r="B1086" s="466"/>
      <c r="C1086" s="339"/>
      <c r="D1086" s="339"/>
      <c r="E1086" s="339"/>
      <c r="F1086" s="339"/>
      <c r="G1086" s="339"/>
      <c r="H1086" s="339"/>
      <c r="I1086" s="339"/>
      <c r="J1086" s="339"/>
      <c r="K1086" s="339"/>
      <c r="L1086" s="339"/>
      <c r="M1086" s="340"/>
      <c r="N1086" s="339"/>
      <c r="O1086" s="339"/>
      <c r="P1086" s="339"/>
      <c r="Q1086" s="341"/>
      <c r="R1086" s="178"/>
      <c r="S1086" s="434"/>
      <c r="T1086" s="434"/>
      <c r="U1086" s="434"/>
      <c r="V1086" s="339"/>
      <c r="W1086" s="99">
        <f t="shared" si="17"/>
        <v>0</v>
      </c>
      <c r="X1086" s="339"/>
      <c r="Y1086" s="339"/>
      <c r="Z1086" s="339"/>
      <c r="AA1086" s="339"/>
      <c r="AB1086" s="339"/>
      <c r="AC1086" s="339"/>
      <c r="AD1086" s="339"/>
      <c r="AE1086" s="339"/>
      <c r="AF1086" s="339"/>
      <c r="AG1086" s="339"/>
      <c r="AH1086" s="339"/>
      <c r="AI1086" s="339"/>
      <c r="AJ1086" s="339"/>
      <c r="AK1086" s="339"/>
    </row>
    <row r="1087" spans="1:37" ht="12.75" customHeight="1">
      <c r="A1087" s="339"/>
      <c r="B1087" s="466"/>
      <c r="C1087" s="339"/>
      <c r="D1087" s="339"/>
      <c r="E1087" s="339"/>
      <c r="F1087" s="339"/>
      <c r="G1087" s="339"/>
      <c r="H1087" s="339"/>
      <c r="I1087" s="339"/>
      <c r="J1087" s="339"/>
      <c r="K1087" s="339"/>
      <c r="L1087" s="339"/>
      <c r="M1087" s="340"/>
      <c r="N1087" s="339"/>
      <c r="O1087" s="339"/>
      <c r="P1087" s="339"/>
      <c r="Q1087" s="341"/>
      <c r="R1087" s="178"/>
      <c r="S1087" s="434"/>
      <c r="T1087" s="434"/>
      <c r="U1087" s="434"/>
      <c r="V1087" s="339"/>
      <c r="W1087" s="99">
        <f t="shared" si="17"/>
        <v>0</v>
      </c>
      <c r="X1087" s="339"/>
      <c r="Y1087" s="339"/>
      <c r="Z1087" s="339"/>
      <c r="AA1087" s="339"/>
      <c r="AB1087" s="339"/>
      <c r="AC1087" s="339"/>
      <c r="AD1087" s="339"/>
      <c r="AE1087" s="339"/>
      <c r="AF1087" s="339"/>
      <c r="AG1087" s="339"/>
      <c r="AH1087" s="339"/>
      <c r="AI1087" s="339"/>
      <c r="AJ1087" s="339"/>
      <c r="AK1087" s="339"/>
    </row>
    <row r="1088" spans="1:37" ht="12.75" customHeight="1">
      <c r="A1088" s="339"/>
      <c r="B1088" s="466"/>
      <c r="C1088" s="339"/>
      <c r="D1088" s="339"/>
      <c r="E1088" s="339"/>
      <c r="F1088" s="339"/>
      <c r="G1088" s="339"/>
      <c r="H1088" s="339"/>
      <c r="I1088" s="339"/>
      <c r="J1088" s="339"/>
      <c r="K1088" s="339"/>
      <c r="L1088" s="339"/>
      <c r="M1088" s="340"/>
      <c r="N1088" s="339"/>
      <c r="O1088" s="339"/>
      <c r="P1088" s="339"/>
      <c r="Q1088" s="341"/>
      <c r="R1088" s="178"/>
      <c r="S1088" s="434"/>
      <c r="T1088" s="434"/>
      <c r="U1088" s="434"/>
      <c r="V1088" s="339"/>
      <c r="W1088" s="99">
        <f t="shared" si="17"/>
        <v>0</v>
      </c>
      <c r="X1088" s="339"/>
      <c r="Y1088" s="339"/>
      <c r="Z1088" s="339"/>
      <c r="AA1088" s="339"/>
      <c r="AB1088" s="339"/>
      <c r="AC1088" s="339"/>
      <c r="AD1088" s="339"/>
      <c r="AE1088" s="339"/>
      <c r="AF1088" s="339"/>
      <c r="AG1088" s="339"/>
      <c r="AH1088" s="339"/>
      <c r="AI1088" s="339"/>
      <c r="AJ1088" s="339"/>
      <c r="AK1088" s="339"/>
    </row>
    <row r="1089" spans="1:37" ht="12.75" customHeight="1">
      <c r="A1089" s="339"/>
      <c r="B1089" s="466"/>
      <c r="C1089" s="339"/>
      <c r="D1089" s="339"/>
      <c r="E1089" s="339"/>
      <c r="F1089" s="339"/>
      <c r="G1089" s="339"/>
      <c r="H1089" s="339"/>
      <c r="I1089" s="339"/>
      <c r="J1089" s="339"/>
      <c r="K1089" s="339"/>
      <c r="L1089" s="339"/>
      <c r="M1089" s="340"/>
      <c r="N1089" s="339"/>
      <c r="O1089" s="339"/>
      <c r="P1089" s="339"/>
      <c r="Q1089" s="341"/>
      <c r="R1089" s="178"/>
      <c r="S1089" s="434"/>
      <c r="T1089" s="434"/>
      <c r="U1089" s="434"/>
      <c r="V1089" s="339"/>
      <c r="W1089" s="99">
        <f t="shared" si="17"/>
        <v>0</v>
      </c>
      <c r="X1089" s="339"/>
      <c r="Y1089" s="339"/>
      <c r="Z1089" s="339"/>
      <c r="AA1089" s="339"/>
      <c r="AB1089" s="339"/>
      <c r="AC1089" s="339"/>
      <c r="AD1089" s="339"/>
      <c r="AE1089" s="339"/>
      <c r="AF1089" s="339"/>
      <c r="AG1089" s="339"/>
      <c r="AH1089" s="339"/>
      <c r="AI1089" s="339"/>
      <c r="AJ1089" s="339"/>
      <c r="AK1089" s="339"/>
    </row>
    <row r="1090" spans="1:37" ht="12.75" customHeight="1">
      <c r="A1090" s="339"/>
      <c r="B1090" s="466"/>
      <c r="C1090" s="339"/>
      <c r="D1090" s="339"/>
      <c r="E1090" s="339"/>
      <c r="F1090" s="339"/>
      <c r="G1090" s="339"/>
      <c r="H1090" s="339"/>
      <c r="I1090" s="339"/>
      <c r="J1090" s="339"/>
      <c r="K1090" s="339"/>
      <c r="L1090" s="339"/>
      <c r="M1090" s="340"/>
      <c r="N1090" s="339"/>
      <c r="O1090" s="339"/>
      <c r="P1090" s="339"/>
      <c r="Q1090" s="341"/>
      <c r="R1090" s="178"/>
      <c r="S1090" s="434"/>
      <c r="T1090" s="434"/>
      <c r="U1090" s="434"/>
      <c r="V1090" s="339"/>
      <c r="W1090" s="99">
        <f t="shared" si="17"/>
        <v>0</v>
      </c>
      <c r="X1090" s="339"/>
      <c r="Y1090" s="339"/>
      <c r="Z1090" s="339"/>
      <c r="AA1090" s="339"/>
      <c r="AB1090" s="339"/>
      <c r="AC1090" s="339"/>
      <c r="AD1090" s="339"/>
      <c r="AE1090" s="339"/>
      <c r="AF1090" s="339"/>
      <c r="AG1090" s="339"/>
      <c r="AH1090" s="339"/>
      <c r="AI1090" s="339"/>
      <c r="AJ1090" s="339"/>
      <c r="AK1090" s="339"/>
    </row>
    <row r="1091" spans="1:37" ht="12.75" customHeight="1">
      <c r="A1091" s="339"/>
      <c r="B1091" s="466"/>
      <c r="C1091" s="339"/>
      <c r="D1091" s="339"/>
      <c r="E1091" s="339"/>
      <c r="F1091" s="339"/>
      <c r="G1091" s="339"/>
      <c r="H1091" s="339"/>
      <c r="I1091" s="339"/>
      <c r="J1091" s="339"/>
      <c r="K1091" s="339"/>
      <c r="L1091" s="339"/>
      <c r="M1091" s="340"/>
      <c r="N1091" s="339"/>
      <c r="O1091" s="339"/>
      <c r="P1091" s="339"/>
      <c r="Q1091" s="341"/>
      <c r="R1091" s="178"/>
      <c r="S1091" s="434"/>
      <c r="T1091" s="434"/>
      <c r="U1091" s="434"/>
      <c r="V1091" s="339"/>
      <c r="W1091" s="99">
        <f t="shared" si="17"/>
        <v>0</v>
      </c>
      <c r="X1091" s="339"/>
      <c r="Y1091" s="339"/>
      <c r="Z1091" s="339"/>
      <c r="AA1091" s="339"/>
      <c r="AB1091" s="339"/>
      <c r="AC1091" s="339"/>
      <c r="AD1091" s="339"/>
      <c r="AE1091" s="339"/>
      <c r="AF1091" s="339"/>
      <c r="AG1091" s="339"/>
      <c r="AH1091" s="339"/>
      <c r="AI1091" s="339"/>
      <c r="AJ1091" s="339"/>
      <c r="AK1091" s="339"/>
    </row>
    <row r="1092" spans="1:37" ht="12.75" customHeight="1">
      <c r="A1092" s="339"/>
      <c r="B1092" s="466"/>
      <c r="C1092" s="339"/>
      <c r="D1092" s="339"/>
      <c r="E1092" s="339"/>
      <c r="F1092" s="339"/>
      <c r="G1092" s="339"/>
      <c r="H1092" s="339"/>
      <c r="I1092" s="339"/>
      <c r="J1092" s="339"/>
      <c r="K1092" s="339"/>
      <c r="L1092" s="339"/>
      <c r="M1092" s="340"/>
      <c r="N1092" s="339"/>
      <c r="O1092" s="339"/>
      <c r="P1092" s="339"/>
      <c r="Q1092" s="341"/>
      <c r="R1092" s="178"/>
      <c r="S1092" s="434"/>
      <c r="T1092" s="434"/>
      <c r="U1092" s="434"/>
      <c r="V1092" s="339"/>
      <c r="W1092" s="99">
        <f t="shared" si="17"/>
        <v>0</v>
      </c>
      <c r="X1092" s="339"/>
      <c r="Y1092" s="339"/>
      <c r="Z1092" s="339"/>
      <c r="AA1092" s="339"/>
      <c r="AB1092" s="339"/>
      <c r="AC1092" s="339"/>
      <c r="AD1092" s="339"/>
      <c r="AE1092" s="339"/>
      <c r="AF1092" s="339"/>
      <c r="AG1092" s="339"/>
      <c r="AH1092" s="339"/>
      <c r="AI1092" s="339"/>
      <c r="AJ1092" s="339"/>
      <c r="AK1092" s="339"/>
    </row>
    <row r="1093" spans="1:37" ht="12.75" customHeight="1">
      <c r="A1093" s="339"/>
      <c r="B1093" s="466"/>
      <c r="C1093" s="339"/>
      <c r="D1093" s="339"/>
      <c r="E1093" s="339"/>
      <c r="F1093" s="339"/>
      <c r="G1093" s="339"/>
      <c r="H1093" s="339"/>
      <c r="I1093" s="339"/>
      <c r="J1093" s="339"/>
      <c r="K1093" s="339"/>
      <c r="L1093" s="339"/>
      <c r="M1093" s="340"/>
      <c r="N1093" s="339"/>
      <c r="O1093" s="339"/>
      <c r="P1093" s="339"/>
      <c r="Q1093" s="341"/>
      <c r="R1093" s="178"/>
      <c r="S1093" s="434"/>
      <c r="T1093" s="434"/>
      <c r="U1093" s="434"/>
      <c r="V1093" s="339"/>
      <c r="W1093" s="99">
        <f t="shared" si="17"/>
        <v>0</v>
      </c>
      <c r="X1093" s="339"/>
      <c r="Y1093" s="339"/>
      <c r="Z1093" s="339"/>
      <c r="AA1093" s="339"/>
      <c r="AB1093" s="339"/>
      <c r="AC1093" s="339"/>
      <c r="AD1093" s="339"/>
      <c r="AE1093" s="339"/>
      <c r="AF1093" s="339"/>
      <c r="AG1093" s="339"/>
      <c r="AH1093" s="339"/>
      <c r="AI1093" s="339"/>
      <c r="AJ1093" s="339"/>
      <c r="AK1093" s="339"/>
    </row>
    <row r="1094" spans="1:37" ht="12.75" customHeight="1">
      <c r="A1094" s="339"/>
      <c r="B1094" s="466"/>
      <c r="C1094" s="339"/>
      <c r="D1094" s="339"/>
      <c r="E1094" s="339"/>
      <c r="F1094" s="339"/>
      <c r="G1094" s="339"/>
      <c r="H1094" s="339"/>
      <c r="I1094" s="339"/>
      <c r="J1094" s="339"/>
      <c r="K1094" s="339"/>
      <c r="L1094" s="339"/>
      <c r="M1094" s="340"/>
      <c r="N1094" s="339"/>
      <c r="O1094" s="339"/>
      <c r="P1094" s="339"/>
      <c r="Q1094" s="341"/>
      <c r="R1094" s="178"/>
      <c r="S1094" s="434"/>
      <c r="T1094" s="434"/>
      <c r="U1094" s="434"/>
      <c r="V1094" s="339"/>
      <c r="W1094" s="99">
        <f t="shared" si="17"/>
        <v>0</v>
      </c>
      <c r="X1094" s="339"/>
      <c r="Y1094" s="339"/>
      <c r="Z1094" s="339"/>
      <c r="AA1094" s="339"/>
      <c r="AB1094" s="339"/>
      <c r="AC1094" s="339"/>
      <c r="AD1094" s="339"/>
      <c r="AE1094" s="339"/>
      <c r="AF1094" s="339"/>
      <c r="AG1094" s="339"/>
      <c r="AH1094" s="339"/>
      <c r="AI1094" s="339"/>
      <c r="AJ1094" s="339"/>
      <c r="AK1094" s="339"/>
    </row>
    <row r="1095" spans="1:37" ht="12.75" customHeight="1">
      <c r="A1095" s="339"/>
      <c r="B1095" s="466"/>
      <c r="C1095" s="339"/>
      <c r="D1095" s="339"/>
      <c r="E1095" s="339"/>
      <c r="F1095" s="339"/>
      <c r="G1095" s="339"/>
      <c r="H1095" s="339"/>
      <c r="I1095" s="339"/>
      <c r="J1095" s="339"/>
      <c r="K1095" s="339"/>
      <c r="L1095" s="339"/>
      <c r="M1095" s="340"/>
      <c r="N1095" s="339"/>
      <c r="O1095" s="339"/>
      <c r="P1095" s="339"/>
      <c r="Q1095" s="341"/>
      <c r="R1095" s="178"/>
      <c r="S1095" s="434"/>
      <c r="T1095" s="434"/>
      <c r="U1095" s="434"/>
      <c r="V1095" s="339"/>
      <c r="W1095" s="99">
        <f t="shared" si="17"/>
        <v>0</v>
      </c>
      <c r="X1095" s="339"/>
      <c r="Y1095" s="339"/>
      <c r="Z1095" s="339"/>
      <c r="AA1095" s="339"/>
      <c r="AB1095" s="339"/>
      <c r="AC1095" s="339"/>
      <c r="AD1095" s="339"/>
      <c r="AE1095" s="339"/>
      <c r="AF1095" s="339"/>
      <c r="AG1095" s="339"/>
      <c r="AH1095" s="339"/>
      <c r="AI1095" s="339"/>
      <c r="AJ1095" s="339"/>
      <c r="AK1095" s="339"/>
    </row>
  </sheetData>
  <autoFilter ref="A3:AK1095" xr:uid="{00000000-0009-0000-0000-000008000000}"/>
  <mergeCells count="77">
    <mergeCell ref="Q88:Q89"/>
    <mergeCell ref="Q90:Q91"/>
    <mergeCell ref="Q92:Q93"/>
    <mergeCell ref="Q94:Q95"/>
    <mergeCell ref="Q76:Q77"/>
    <mergeCell ref="Q78:Q79"/>
    <mergeCell ref="Q82:Q83"/>
    <mergeCell ref="Q84:Q85"/>
    <mergeCell ref="Q86:Q87"/>
    <mergeCell ref="Q66:Q67"/>
    <mergeCell ref="Q68:Q69"/>
    <mergeCell ref="Q70:Q71"/>
    <mergeCell ref="Q72:Q73"/>
    <mergeCell ref="Q74:Q75"/>
    <mergeCell ref="Q56:Q57"/>
    <mergeCell ref="Q58:Q59"/>
    <mergeCell ref="Q60:Q61"/>
    <mergeCell ref="Q62:Q63"/>
    <mergeCell ref="Q64:Q65"/>
    <mergeCell ref="Q46:Q47"/>
    <mergeCell ref="Q48:Q49"/>
    <mergeCell ref="Q50:Q51"/>
    <mergeCell ref="Q52:Q53"/>
    <mergeCell ref="Q54:Q55"/>
    <mergeCell ref="Q36:Q37"/>
    <mergeCell ref="Q38:Q39"/>
    <mergeCell ref="Q40:Q41"/>
    <mergeCell ref="Q42:Q43"/>
    <mergeCell ref="Q44:Q45"/>
    <mergeCell ref="Q26:Q27"/>
    <mergeCell ref="Q28:Q29"/>
    <mergeCell ref="Q30:Q31"/>
    <mergeCell ref="Q32:Q33"/>
    <mergeCell ref="Q34:Q35"/>
    <mergeCell ref="Q16:Q17"/>
    <mergeCell ref="Q18:Q19"/>
    <mergeCell ref="Q20:Q21"/>
    <mergeCell ref="Q22:Q23"/>
    <mergeCell ref="Q24:Q25"/>
    <mergeCell ref="Q6:Q7"/>
    <mergeCell ref="Q8:Q9"/>
    <mergeCell ref="Q10:Q11"/>
    <mergeCell ref="Q12:Q13"/>
    <mergeCell ref="Q14:Q15"/>
    <mergeCell ref="A1:C2"/>
    <mergeCell ref="D1:P1"/>
    <mergeCell ref="Q1:Q2"/>
    <mergeCell ref="D2:P2"/>
    <mergeCell ref="Q4:Q5"/>
    <mergeCell ref="A458:Q458"/>
    <mergeCell ref="A459:B459"/>
    <mergeCell ref="C459:E459"/>
    <mergeCell ref="F459:I459"/>
    <mergeCell ref="J459:N459"/>
    <mergeCell ref="P459:Q459"/>
    <mergeCell ref="Q119:Q120"/>
    <mergeCell ref="Q121:Q122"/>
    <mergeCell ref="Q124:Q125"/>
    <mergeCell ref="Q237:Q238"/>
    <mergeCell ref="O457:Q457"/>
    <mergeCell ref="Q239:Q240"/>
    <mergeCell ref="Q241:Q242"/>
    <mergeCell ref="Q243:Q244"/>
    <mergeCell ref="Q245:Q246"/>
    <mergeCell ref="Q247:Q248"/>
    <mergeCell ref="Q249:Q250"/>
    <mergeCell ref="Q251:Q252"/>
    <mergeCell ref="Q109:Q110"/>
    <mergeCell ref="Q111:Q112"/>
    <mergeCell ref="Q113:Q114"/>
    <mergeCell ref="Q115:Q116"/>
    <mergeCell ref="Q117:Q118"/>
    <mergeCell ref="Q96:Q97"/>
    <mergeCell ref="Q98:Q99"/>
    <mergeCell ref="Q100:Q101"/>
    <mergeCell ref="Q102:Q103"/>
    <mergeCell ref="Q107:Q108"/>
  </mergeCells>
  <conditionalFormatting sqref="A4:V456 X4:AK456 W4:W1095">
    <cfRule type="containsText" dxfId="3" priority="1" operator="containsText" text="Modificación propuesta">
      <formula>NOT(ISERROR(SEARCH(("Modificación propuesta"),(A4))))</formula>
    </cfRule>
  </conditionalFormatting>
  <dataValidations count="1">
    <dataValidation type="list" allowBlank="1" showErrorMessage="1" sqref="A253 A255 A257 A259 A261 A263 A265 A267 A269 A271 A273 A275 A277 A279 A281 A283 A285 A287 A289 A291 A293 A306 A367 A369 A371 A308:A351 A424:A438" xr:uid="{00000000-0002-0000-0800-000000000000}">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FF"/>
    <outlinePr summaryBelow="0" summaryRight="0"/>
  </sheetPr>
  <dimension ref="A1:T38"/>
  <sheetViews>
    <sheetView showGridLines="0" workbookViewId="0"/>
  </sheetViews>
  <sheetFormatPr baseColWidth="10" defaultColWidth="12.7109375" defaultRowHeight="15" customHeight="1"/>
  <cols>
    <col min="1" max="1" width="117" customWidth="1"/>
    <col min="2" max="2" width="45.28515625" customWidth="1"/>
    <col min="3" max="3" width="23.140625" customWidth="1"/>
    <col min="4" max="5" width="20.140625" customWidth="1"/>
    <col min="6" max="6" width="24.7109375" customWidth="1"/>
  </cols>
  <sheetData>
    <row r="1" spans="1:20" ht="60" customHeight="1">
      <c r="A1" s="591"/>
      <c r="B1" s="592"/>
      <c r="C1" s="592"/>
      <c r="D1" s="593" t="s">
        <v>1689</v>
      </c>
      <c r="E1" s="592"/>
      <c r="F1" s="594"/>
      <c r="G1" s="1"/>
      <c r="H1" s="1"/>
      <c r="I1" s="1"/>
      <c r="J1" s="1"/>
      <c r="K1" s="1"/>
      <c r="L1" s="1"/>
      <c r="M1" s="1"/>
      <c r="N1" s="1"/>
      <c r="O1" s="1"/>
      <c r="P1" s="1"/>
      <c r="Q1" s="1"/>
      <c r="R1" s="1"/>
      <c r="S1" s="1"/>
      <c r="T1" s="1"/>
    </row>
    <row r="2" spans="1:20">
      <c r="A2" s="593" t="s">
        <v>7</v>
      </c>
      <c r="B2" s="593" t="s">
        <v>5</v>
      </c>
      <c r="C2" s="593" t="s">
        <v>20</v>
      </c>
      <c r="D2" s="591" t="s">
        <v>1690</v>
      </c>
      <c r="E2" s="595" t="s">
        <v>1691</v>
      </c>
      <c r="F2" s="596" t="s">
        <v>1692</v>
      </c>
    </row>
    <row r="3" spans="1:20">
      <c r="A3" s="591" t="s">
        <v>945</v>
      </c>
      <c r="B3" s="597">
        <v>8146</v>
      </c>
      <c r="C3" s="591" t="s">
        <v>1478</v>
      </c>
      <c r="D3" s="598">
        <v>875400000</v>
      </c>
      <c r="E3" s="599">
        <v>0</v>
      </c>
      <c r="F3" s="600">
        <v>875400000</v>
      </c>
    </row>
    <row r="4" spans="1:20">
      <c r="A4" s="601"/>
      <c r="B4" s="601"/>
      <c r="C4" s="602" t="s">
        <v>1098</v>
      </c>
      <c r="D4" s="603">
        <v>1952263000</v>
      </c>
      <c r="E4" s="604">
        <v>0</v>
      </c>
      <c r="F4" s="605">
        <v>1952263000</v>
      </c>
    </row>
    <row r="5" spans="1:20">
      <c r="A5" s="601"/>
      <c r="B5" s="601"/>
      <c r="C5" s="602" t="s">
        <v>1244</v>
      </c>
      <c r="D5" s="603">
        <v>677000000</v>
      </c>
      <c r="E5" s="604">
        <v>0</v>
      </c>
      <c r="F5" s="605">
        <v>677000000</v>
      </c>
    </row>
    <row r="6" spans="1:20">
      <c r="A6" s="601"/>
      <c r="B6" s="601"/>
      <c r="C6" s="602" t="s">
        <v>951</v>
      </c>
      <c r="D6" s="603">
        <v>3295500000</v>
      </c>
      <c r="E6" s="604">
        <v>0</v>
      </c>
      <c r="F6" s="605">
        <v>3295500000</v>
      </c>
    </row>
    <row r="7" spans="1:20">
      <c r="A7" s="601"/>
      <c r="B7" s="597" t="s">
        <v>1693</v>
      </c>
      <c r="C7" s="592"/>
      <c r="D7" s="598">
        <v>6800163000</v>
      </c>
      <c r="E7" s="599">
        <v>0</v>
      </c>
      <c r="F7" s="600">
        <v>6800163000</v>
      </c>
    </row>
    <row r="8" spans="1:20">
      <c r="A8" s="591" t="s">
        <v>1694</v>
      </c>
      <c r="B8" s="592"/>
      <c r="C8" s="592"/>
      <c r="D8" s="598">
        <v>6800163000</v>
      </c>
      <c r="E8" s="599">
        <v>0</v>
      </c>
      <c r="F8" s="600">
        <v>6800163000</v>
      </c>
    </row>
    <row r="9" spans="1:20">
      <c r="A9" s="591" t="s">
        <v>265</v>
      </c>
      <c r="B9" s="597">
        <v>8080</v>
      </c>
      <c r="C9" s="591" t="s">
        <v>269</v>
      </c>
      <c r="D9" s="598">
        <v>3646000000</v>
      </c>
      <c r="E9" s="599">
        <v>0</v>
      </c>
      <c r="F9" s="600">
        <v>3646000000</v>
      </c>
    </row>
    <row r="10" spans="1:20">
      <c r="A10" s="601"/>
      <c r="B10" s="597" t="s">
        <v>1695</v>
      </c>
      <c r="C10" s="592"/>
      <c r="D10" s="598">
        <v>3646000000</v>
      </c>
      <c r="E10" s="599">
        <v>0</v>
      </c>
      <c r="F10" s="600">
        <v>3646000000</v>
      </c>
    </row>
    <row r="11" spans="1:20">
      <c r="A11" s="591" t="s">
        <v>1696</v>
      </c>
      <c r="B11" s="592"/>
      <c r="C11" s="592"/>
      <c r="D11" s="598">
        <v>3646000000</v>
      </c>
      <c r="E11" s="599">
        <v>0</v>
      </c>
      <c r="F11" s="600">
        <v>3646000000</v>
      </c>
    </row>
    <row r="12" spans="1:20">
      <c r="A12" s="591" t="s">
        <v>86</v>
      </c>
      <c r="B12" s="597">
        <v>8066</v>
      </c>
      <c r="C12" s="591" t="s">
        <v>217</v>
      </c>
      <c r="D12" s="598">
        <v>12600000</v>
      </c>
      <c r="E12" s="599">
        <v>0</v>
      </c>
      <c r="F12" s="600">
        <v>12600000</v>
      </c>
    </row>
    <row r="13" spans="1:20">
      <c r="A13" s="601"/>
      <c r="B13" s="601"/>
      <c r="C13" s="602" t="s">
        <v>122</v>
      </c>
      <c r="D13" s="603">
        <v>236000000</v>
      </c>
      <c r="E13" s="604">
        <v>0</v>
      </c>
      <c r="F13" s="605">
        <v>236000000</v>
      </c>
    </row>
    <row r="14" spans="1:20">
      <c r="A14" s="601"/>
      <c r="B14" s="601"/>
      <c r="C14" s="602" t="s">
        <v>91</v>
      </c>
      <c r="D14" s="603">
        <v>896780000</v>
      </c>
      <c r="E14" s="604">
        <v>8000000</v>
      </c>
      <c r="F14" s="605">
        <v>904780000</v>
      </c>
    </row>
    <row r="15" spans="1:20">
      <c r="A15" s="601"/>
      <c r="B15" s="601"/>
      <c r="C15" s="602" t="s">
        <v>201</v>
      </c>
      <c r="D15" s="603">
        <v>809848000</v>
      </c>
      <c r="E15" s="604">
        <v>0</v>
      </c>
      <c r="F15" s="605">
        <v>809848000</v>
      </c>
    </row>
    <row r="16" spans="1:20">
      <c r="A16" s="601"/>
      <c r="B16" s="601"/>
      <c r="C16" s="602" t="s">
        <v>151</v>
      </c>
      <c r="D16" s="603">
        <v>235632000</v>
      </c>
      <c r="E16" s="604">
        <v>-8032000</v>
      </c>
      <c r="F16" s="605">
        <v>227600000</v>
      </c>
    </row>
    <row r="17" spans="1:6">
      <c r="A17" s="601"/>
      <c r="B17" s="601"/>
      <c r="C17" s="602" t="s">
        <v>168</v>
      </c>
      <c r="D17" s="603">
        <v>244000000</v>
      </c>
      <c r="E17" s="604">
        <v>100000</v>
      </c>
      <c r="F17" s="605">
        <v>244100000</v>
      </c>
    </row>
    <row r="18" spans="1:6">
      <c r="A18" s="601"/>
      <c r="B18" s="601"/>
      <c r="C18" s="602" t="s">
        <v>183</v>
      </c>
      <c r="D18" s="603">
        <v>91500000</v>
      </c>
      <c r="E18" s="604">
        <v>0</v>
      </c>
      <c r="F18" s="605">
        <v>91500000</v>
      </c>
    </row>
    <row r="19" spans="1:6">
      <c r="A19" s="601"/>
      <c r="B19" s="601"/>
      <c r="C19" s="602" t="s">
        <v>126</v>
      </c>
      <c r="D19" s="603">
        <v>315018000</v>
      </c>
      <c r="E19" s="604">
        <v>-30000000</v>
      </c>
      <c r="F19" s="605">
        <v>285018000</v>
      </c>
    </row>
    <row r="20" spans="1:6">
      <c r="A20" s="601"/>
      <c r="B20" s="601"/>
      <c r="C20" s="602" t="s">
        <v>141</v>
      </c>
      <c r="D20" s="603">
        <v>716758000</v>
      </c>
      <c r="E20" s="604">
        <v>30113000</v>
      </c>
      <c r="F20" s="605">
        <v>746871000</v>
      </c>
    </row>
    <row r="21" spans="1:6">
      <c r="A21" s="601"/>
      <c r="B21" s="601"/>
      <c r="C21" s="602" t="s">
        <v>190</v>
      </c>
      <c r="D21" s="603">
        <v>341864000</v>
      </c>
      <c r="E21" s="604">
        <v>-181000</v>
      </c>
      <c r="F21" s="605">
        <v>341683000</v>
      </c>
    </row>
    <row r="22" spans="1:6">
      <c r="A22" s="601"/>
      <c r="B22" s="597" t="s">
        <v>1697</v>
      </c>
      <c r="C22" s="592"/>
      <c r="D22" s="598">
        <v>3900000000</v>
      </c>
      <c r="E22" s="599">
        <v>0</v>
      </c>
      <c r="F22" s="600">
        <v>3900000000</v>
      </c>
    </row>
    <row r="23" spans="1:6">
      <c r="A23" s="591" t="s">
        <v>1698</v>
      </c>
      <c r="B23" s="592"/>
      <c r="C23" s="592"/>
      <c r="D23" s="598">
        <v>3900000000</v>
      </c>
      <c r="E23" s="599">
        <v>0</v>
      </c>
      <c r="F23" s="600">
        <v>3900000000</v>
      </c>
    </row>
    <row r="24" spans="1:6">
      <c r="A24" s="591" t="s">
        <v>1309</v>
      </c>
      <c r="B24" s="597">
        <v>8238</v>
      </c>
      <c r="C24" s="591" t="s">
        <v>269</v>
      </c>
      <c r="D24" s="598">
        <v>350000000</v>
      </c>
      <c r="E24" s="599">
        <v>0</v>
      </c>
      <c r="F24" s="600">
        <v>350000000</v>
      </c>
    </row>
    <row r="25" spans="1:6">
      <c r="A25" s="601"/>
      <c r="B25" s="597" t="s">
        <v>1699</v>
      </c>
      <c r="C25" s="592"/>
      <c r="D25" s="598">
        <v>350000000</v>
      </c>
      <c r="E25" s="599">
        <v>0</v>
      </c>
      <c r="F25" s="600">
        <v>350000000</v>
      </c>
    </row>
    <row r="26" spans="1:6">
      <c r="A26" s="591" t="s">
        <v>1700</v>
      </c>
      <c r="B26" s="592"/>
      <c r="C26" s="592"/>
      <c r="D26" s="598">
        <v>350000000</v>
      </c>
      <c r="E26" s="599">
        <v>0</v>
      </c>
      <c r="F26" s="600">
        <v>350000000</v>
      </c>
    </row>
    <row r="27" spans="1:6">
      <c r="A27" s="591" t="s">
        <v>474</v>
      </c>
      <c r="B27" s="597">
        <v>8131</v>
      </c>
      <c r="C27" s="591" t="s">
        <v>580</v>
      </c>
      <c r="D27" s="598">
        <v>655900000</v>
      </c>
      <c r="E27" s="599">
        <v>0</v>
      </c>
      <c r="F27" s="600">
        <v>655900000</v>
      </c>
    </row>
    <row r="28" spans="1:6">
      <c r="A28" s="601"/>
      <c r="B28" s="601"/>
      <c r="C28" s="602" t="s">
        <v>752</v>
      </c>
      <c r="D28" s="603">
        <v>1251669045</v>
      </c>
      <c r="E28" s="604">
        <v>0</v>
      </c>
      <c r="F28" s="605">
        <v>1251669045</v>
      </c>
    </row>
    <row r="29" spans="1:6">
      <c r="A29" s="601"/>
      <c r="B29" s="601"/>
      <c r="C29" s="602" t="s">
        <v>662</v>
      </c>
      <c r="D29" s="603">
        <v>529531400</v>
      </c>
      <c r="E29" s="604">
        <v>0</v>
      </c>
      <c r="F29" s="605">
        <v>529531400</v>
      </c>
    </row>
    <row r="30" spans="1:6">
      <c r="A30" s="601"/>
      <c r="B30" s="601"/>
      <c r="C30" s="602" t="s">
        <v>707</v>
      </c>
      <c r="D30" s="603">
        <v>535228000</v>
      </c>
      <c r="E30" s="604">
        <v>0</v>
      </c>
      <c r="F30" s="605">
        <v>535228000</v>
      </c>
    </row>
    <row r="31" spans="1:6">
      <c r="A31" s="601"/>
      <c r="B31" s="601"/>
      <c r="C31" s="602" t="s">
        <v>46</v>
      </c>
      <c r="D31" s="603">
        <v>4200000000</v>
      </c>
      <c r="E31" s="604">
        <v>0</v>
      </c>
      <c r="F31" s="605">
        <v>4200000000</v>
      </c>
    </row>
    <row r="32" spans="1:6">
      <c r="A32" s="601"/>
      <c r="B32" s="601"/>
      <c r="C32" s="602" t="s">
        <v>480</v>
      </c>
      <c r="D32" s="603">
        <v>3370171555</v>
      </c>
      <c r="E32" s="604">
        <v>0</v>
      </c>
      <c r="F32" s="605">
        <v>3370171555</v>
      </c>
    </row>
    <row r="33" spans="1:6">
      <c r="A33" s="601"/>
      <c r="B33" s="597" t="s">
        <v>1701</v>
      </c>
      <c r="C33" s="592"/>
      <c r="D33" s="598">
        <v>10542500000</v>
      </c>
      <c r="E33" s="599">
        <v>0</v>
      </c>
      <c r="F33" s="600">
        <v>10542500000</v>
      </c>
    </row>
    <row r="34" spans="1:6">
      <c r="A34" s="591" t="s">
        <v>1702</v>
      </c>
      <c r="B34" s="592"/>
      <c r="C34" s="592"/>
      <c r="D34" s="598">
        <v>10542500000</v>
      </c>
      <c r="E34" s="599">
        <v>0</v>
      </c>
      <c r="F34" s="600">
        <v>10542500000</v>
      </c>
    </row>
    <row r="35" spans="1:6">
      <c r="A35" s="591" t="s">
        <v>38</v>
      </c>
      <c r="B35" s="597">
        <v>8025</v>
      </c>
      <c r="C35" s="591" t="s">
        <v>46</v>
      </c>
      <c r="D35" s="598">
        <v>739000002</v>
      </c>
      <c r="E35" s="599">
        <v>0</v>
      </c>
      <c r="F35" s="600">
        <v>739000002</v>
      </c>
    </row>
    <row r="36" spans="1:6">
      <c r="A36" s="601"/>
      <c r="B36" s="597" t="s">
        <v>1703</v>
      </c>
      <c r="C36" s="592"/>
      <c r="D36" s="598">
        <v>739000002</v>
      </c>
      <c r="E36" s="599">
        <v>0</v>
      </c>
      <c r="F36" s="600">
        <v>739000002</v>
      </c>
    </row>
    <row r="37" spans="1:6">
      <c r="A37" s="591" t="s">
        <v>1704</v>
      </c>
      <c r="B37" s="592"/>
      <c r="C37" s="592"/>
      <c r="D37" s="598">
        <v>739000002</v>
      </c>
      <c r="E37" s="599">
        <v>0</v>
      </c>
      <c r="F37" s="600">
        <v>739000002</v>
      </c>
    </row>
    <row r="38" spans="1:6" ht="15" customHeight="1">
      <c r="A38" s="606" t="s">
        <v>1705</v>
      </c>
      <c r="B38" s="607"/>
      <c r="C38" s="607"/>
      <c r="D38" s="608">
        <v>25977663002</v>
      </c>
      <c r="E38" s="609">
        <v>0</v>
      </c>
      <c r="F38" s="610">
        <v>25977663002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 MODIFICA INVERSIÓN</vt:lpstr>
      <vt:lpstr>RESUMEN POR META</vt:lpstr>
      <vt:lpstr> PAA INICIAL INVERSIÓN</vt:lpstr>
      <vt:lpstr>PAA INVERSIÓN TOTAL DEL COMITÉ </vt:lpstr>
      <vt:lpstr>MOD PAA INVERSIÓN 25 DE FEBRERO</vt:lpstr>
      <vt:lpstr>MOD PAA FUNCIONAMIENTO 25 DE FE</vt:lpstr>
      <vt:lpstr>MOD PAA FUNCIONAMIENTO</vt:lpstr>
      <vt:lpstr>MOD PAA INVERSIÓN</vt:lpstr>
      <vt:lpstr>CONSOLIDADO POR ÁREA</vt:lpstr>
      <vt:lpstr>CONSOLIDADO POR META</vt:lpstr>
      <vt:lpstr>REVISIÓN ITEM</vt:lpstr>
      <vt:lpstr>SOL INVERSIÒN</vt:lpstr>
      <vt:lpstr>Copia de MOD PAA INVERSIÓN</vt:lpstr>
      <vt:lpstr>RESUMEN MODIFICA INVERSIÓN POR </vt:lpstr>
      <vt:lpstr>Copia de CONSOLIDADO POR META</vt:lpstr>
      <vt:lpstr>Copia de MOD PAA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Himelda Tapiero Ortiz</dc:creator>
  <cp:keywords/>
  <dc:description/>
  <cp:lastModifiedBy>Gloria Estela Contreras Plazas</cp:lastModifiedBy>
  <cp:revision/>
  <dcterms:created xsi:type="dcterms:W3CDTF">2024-12-24T13:07:24Z</dcterms:created>
  <dcterms:modified xsi:type="dcterms:W3CDTF">2025-06-06T16:39:00Z</dcterms:modified>
  <cp:category/>
  <cp:contentStatus/>
</cp:coreProperties>
</file>